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slicers/slicer1.xml" ContentType="application/vnd.ms-excel.slicer+xml"/>
  <Override PartName="/xl/drawings/drawing3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slicers/slicer3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slicers/slicer4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slicers/slicer5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ebatoec/tests/xlwings/src/"/>
    </mc:Choice>
  </mc:AlternateContent>
  <xr:revisionPtr revIDLastSave="0" documentId="13_ncr:1_{4467B444-282F-1E4E-AF47-8F7717B26059}" xr6:coauthVersionLast="47" xr6:coauthVersionMax="47" xr10:uidLastSave="{00000000-0000-0000-0000-000000000000}"/>
  <bookViews>
    <workbookView xWindow="30240" yWindow="500" windowWidth="38400" windowHeight="21100" tabRatio="500" xr2:uid="{00000000-000D-0000-FFFF-FFFF00000000}"/>
  </bookViews>
  <sheets>
    <sheet name="Modo" sheetId="14" r:id="rId1"/>
    <sheet name="Atributos" sheetId="17" r:id="rId2"/>
    <sheet name="Aperturas" sheetId="7" r:id="rId3"/>
    <sheet name="Vectores_Index" sheetId="19" r:id="rId4"/>
    <sheet name="Plantilla_Frec" sheetId="5" state="hidden" r:id="rId5"/>
    <sheet name="Plantilla_Seve" sheetId="23" state="hidden" r:id="rId6"/>
    <sheet name="Plantilla_Plata" sheetId="20" state="hidden" r:id="rId7"/>
    <sheet name="Plantilla_Entremes" sheetId="22" r:id="rId8"/>
    <sheet name="Aux_Totales" sheetId="3" r:id="rId9"/>
    <sheet name="Aux_Expuestos" sheetId="12" r:id="rId10"/>
    <sheet name="Aux_Primas" sheetId="13" r:id="rId11"/>
    <sheet name="Atipicos" sheetId="26" r:id="rId12"/>
    <sheet name="Aux_Anterior" sheetId="24" r:id="rId13"/>
    <sheet name="_xlwings.conf" sheetId="2" r:id="rId14"/>
  </sheets>
  <functionGroups builtInGroupCount="19"/>
  <definedNames>
    <definedName name="DatosExternos_1" localSheetId="2" hidden="1">Aperturas!$G$1:$K$34</definedName>
    <definedName name="SegmentaciónDeDatos_Apertura_Amparo_Desc">#N/A</definedName>
    <definedName name="SegmentaciónDeDatos_Apertura_Canal_Desc">#N/A</definedName>
    <definedName name="SegmentaciónDeDatos_Atributo">#N/A</definedName>
    <definedName name="SegmentaciónDeDatos_Ramo_Desc">#N/A</definedName>
  </definedNames>
  <calcPr calcId="191029"/>
  <pivotCaches>
    <pivotCache cacheId="42" r:id="rId15"/>
    <pivotCache cacheId="43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2" i="3" l="1"/>
  <c r="AF3" i="3"/>
  <c r="AF4" i="3"/>
  <c r="AF5" i="3"/>
  <c r="AF6" i="3"/>
  <c r="AF7" i="3"/>
  <c r="AF8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F224" i="3"/>
  <c r="AF225" i="3"/>
  <c r="AF226" i="3"/>
  <c r="AF227" i="3"/>
  <c r="AF228" i="3"/>
  <c r="AF229" i="3"/>
  <c r="AF230" i="3"/>
  <c r="AF231" i="3"/>
  <c r="AF232" i="3"/>
  <c r="AF233" i="3"/>
  <c r="AF234" i="3"/>
  <c r="AF235" i="3"/>
  <c r="AF236" i="3"/>
  <c r="AF237" i="3"/>
  <c r="AF238" i="3"/>
  <c r="AF239" i="3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F302" i="3"/>
  <c r="AF303" i="3"/>
  <c r="AF304" i="3"/>
  <c r="AF305" i="3"/>
  <c r="AF306" i="3"/>
  <c r="AF307" i="3"/>
  <c r="AF308" i="3"/>
  <c r="AF309" i="3"/>
  <c r="AF310" i="3"/>
  <c r="AF311" i="3"/>
  <c r="AF312" i="3"/>
  <c r="AF313" i="3"/>
  <c r="AF314" i="3"/>
  <c r="AF315" i="3"/>
  <c r="AF316" i="3"/>
  <c r="AF317" i="3"/>
  <c r="AF318" i="3"/>
  <c r="AF319" i="3"/>
  <c r="AF320" i="3"/>
  <c r="AF321" i="3"/>
  <c r="AF322" i="3"/>
  <c r="AF323" i="3"/>
  <c r="AF324" i="3"/>
  <c r="AF325" i="3"/>
  <c r="AF326" i="3"/>
  <c r="AF327" i="3"/>
  <c r="AF328" i="3"/>
  <c r="AF329" i="3"/>
  <c r="AF330" i="3"/>
  <c r="AF331" i="3"/>
  <c r="AF332" i="3"/>
  <c r="AF333" i="3"/>
  <c r="AF334" i="3"/>
  <c r="AF335" i="3"/>
  <c r="AF336" i="3"/>
  <c r="AF337" i="3"/>
  <c r="AF338" i="3"/>
  <c r="AF339" i="3"/>
  <c r="AF340" i="3"/>
  <c r="AF341" i="3"/>
  <c r="AF342" i="3"/>
  <c r="AF343" i="3"/>
  <c r="AF344" i="3"/>
  <c r="AF345" i="3"/>
  <c r="AF346" i="3"/>
  <c r="AF347" i="3"/>
  <c r="AF348" i="3"/>
  <c r="AF349" i="3"/>
  <c r="AF350" i="3"/>
  <c r="AF351" i="3"/>
  <c r="AF352" i="3"/>
  <c r="AF353" i="3"/>
  <c r="AF354" i="3"/>
  <c r="AF355" i="3"/>
  <c r="AF356" i="3"/>
  <c r="AF357" i="3"/>
  <c r="AF358" i="3"/>
  <c r="AF359" i="3"/>
  <c r="AF360" i="3"/>
  <c r="AF361" i="3"/>
  <c r="AF362" i="3"/>
  <c r="AF363" i="3"/>
  <c r="AF364" i="3"/>
  <c r="AF365" i="3"/>
  <c r="AF366" i="3"/>
  <c r="AF367" i="3"/>
  <c r="AF368" i="3"/>
  <c r="AF369" i="3"/>
  <c r="AF370" i="3"/>
  <c r="AF371" i="3"/>
  <c r="AF372" i="3"/>
  <c r="AF373" i="3"/>
  <c r="AF374" i="3"/>
  <c r="AF375" i="3"/>
  <c r="AF376" i="3"/>
  <c r="AF377" i="3"/>
  <c r="AF378" i="3"/>
  <c r="AF379" i="3"/>
  <c r="AF380" i="3"/>
  <c r="AF381" i="3"/>
  <c r="AF382" i="3"/>
  <c r="AF383" i="3"/>
  <c r="AF384" i="3"/>
  <c r="AF385" i="3"/>
  <c r="AF386" i="3"/>
  <c r="AF387" i="3"/>
  <c r="AF388" i="3"/>
  <c r="AF389" i="3"/>
  <c r="AF390" i="3"/>
  <c r="AF391" i="3"/>
  <c r="AF392" i="3"/>
  <c r="AF393" i="3"/>
  <c r="AF394" i="3"/>
  <c r="AF395" i="3"/>
  <c r="AF396" i="3"/>
  <c r="AF397" i="3"/>
  <c r="AF398" i="3"/>
  <c r="AF399" i="3"/>
  <c r="AF400" i="3"/>
  <c r="AF401" i="3"/>
  <c r="AF402" i="3"/>
  <c r="AF403" i="3"/>
  <c r="AF404" i="3"/>
  <c r="AF405" i="3"/>
  <c r="AF406" i="3"/>
  <c r="AF407" i="3"/>
  <c r="AF408" i="3"/>
  <c r="AF409" i="3"/>
  <c r="AF410" i="3"/>
  <c r="AF411" i="3"/>
  <c r="AF412" i="3"/>
  <c r="AF413" i="3"/>
  <c r="AF414" i="3"/>
  <c r="AF415" i="3"/>
  <c r="AF416" i="3"/>
  <c r="AF417" i="3"/>
  <c r="AF418" i="3"/>
  <c r="AF419" i="3"/>
  <c r="AF420" i="3"/>
  <c r="AF421" i="3"/>
  <c r="AF422" i="3"/>
  <c r="AF423" i="3"/>
  <c r="AF424" i="3"/>
  <c r="AF425" i="3"/>
  <c r="AF426" i="3"/>
  <c r="AF427" i="3"/>
  <c r="AF428" i="3"/>
  <c r="AF429" i="3"/>
  <c r="AF430" i="3"/>
  <c r="AF431" i="3"/>
  <c r="AF432" i="3"/>
  <c r="AF433" i="3"/>
  <c r="AF434" i="3"/>
  <c r="AF435" i="3"/>
  <c r="AF436" i="3"/>
  <c r="AF437" i="3"/>
  <c r="AF438" i="3"/>
  <c r="AF439" i="3"/>
  <c r="AF440" i="3"/>
  <c r="AF441" i="3"/>
  <c r="AF442" i="3"/>
  <c r="AF443" i="3"/>
  <c r="AF444" i="3"/>
  <c r="AF445" i="3"/>
  <c r="AF446" i="3"/>
  <c r="AF447" i="3"/>
  <c r="AF448" i="3"/>
  <c r="AF449" i="3"/>
  <c r="AF450" i="3"/>
  <c r="AF451" i="3"/>
  <c r="AF452" i="3"/>
  <c r="AF453" i="3"/>
  <c r="AF454" i="3"/>
  <c r="AF455" i="3"/>
  <c r="AF456" i="3"/>
  <c r="AF457" i="3"/>
  <c r="AF458" i="3"/>
  <c r="AF459" i="3"/>
  <c r="AF460" i="3"/>
  <c r="AF461" i="3"/>
  <c r="AF462" i="3"/>
  <c r="AF463" i="3"/>
  <c r="AF464" i="3"/>
  <c r="AF465" i="3"/>
  <c r="AF466" i="3"/>
  <c r="AF467" i="3"/>
  <c r="AF468" i="3"/>
  <c r="AF469" i="3"/>
  <c r="AF470" i="3"/>
  <c r="AF471" i="3"/>
  <c r="AF472" i="3"/>
  <c r="AF473" i="3"/>
  <c r="AF474" i="3"/>
  <c r="AF475" i="3"/>
  <c r="AF476" i="3"/>
  <c r="AF477" i="3"/>
  <c r="AF478" i="3"/>
  <c r="AF479" i="3"/>
  <c r="AF480" i="3"/>
  <c r="AF481" i="3"/>
  <c r="AF482" i="3"/>
  <c r="AF483" i="3"/>
  <c r="AF484" i="3"/>
  <c r="AF485" i="3"/>
  <c r="AF486" i="3"/>
  <c r="AF487" i="3"/>
  <c r="AF488" i="3"/>
  <c r="AF489" i="3"/>
  <c r="AF490" i="3"/>
  <c r="AF491" i="3"/>
  <c r="AF492" i="3"/>
  <c r="AF493" i="3"/>
  <c r="AF494" i="3"/>
  <c r="AF495" i="3"/>
  <c r="AF496" i="3"/>
  <c r="AF497" i="3"/>
  <c r="AF498" i="3"/>
  <c r="AF499" i="3"/>
  <c r="AF500" i="3"/>
  <c r="AF501" i="3"/>
  <c r="AF502" i="3"/>
  <c r="AF503" i="3"/>
  <c r="AF504" i="3"/>
  <c r="AF505" i="3"/>
  <c r="AF506" i="3"/>
  <c r="AF507" i="3"/>
  <c r="AF508" i="3"/>
  <c r="AF509" i="3"/>
  <c r="AF510" i="3"/>
  <c r="AF511" i="3"/>
  <c r="AF512" i="3"/>
  <c r="AF513" i="3"/>
  <c r="AF514" i="3"/>
  <c r="AF515" i="3"/>
  <c r="AF516" i="3"/>
  <c r="AF517" i="3"/>
  <c r="AF518" i="3"/>
  <c r="AF519" i="3"/>
  <c r="AF520" i="3"/>
  <c r="AF521" i="3"/>
  <c r="AF522" i="3"/>
  <c r="AF523" i="3"/>
  <c r="AF524" i="3"/>
  <c r="AF525" i="3"/>
  <c r="AF526" i="3"/>
  <c r="AF527" i="3"/>
  <c r="AF528" i="3"/>
  <c r="AF529" i="3"/>
  <c r="AF530" i="3"/>
  <c r="AF531" i="3"/>
  <c r="AF532" i="3"/>
  <c r="AF533" i="3"/>
  <c r="AF534" i="3"/>
  <c r="AF535" i="3"/>
  <c r="AF536" i="3"/>
  <c r="AF537" i="3"/>
  <c r="AF538" i="3"/>
  <c r="AF539" i="3"/>
  <c r="AF540" i="3"/>
  <c r="AF541" i="3"/>
  <c r="AF542" i="3"/>
  <c r="AF543" i="3"/>
  <c r="AF544" i="3"/>
  <c r="AF545" i="3"/>
  <c r="AF546" i="3"/>
  <c r="AF547" i="3"/>
  <c r="AF548" i="3"/>
  <c r="AF549" i="3"/>
  <c r="AF550" i="3"/>
  <c r="AF551" i="3"/>
  <c r="AF552" i="3"/>
  <c r="AF553" i="3"/>
  <c r="AF554" i="3"/>
  <c r="AF555" i="3"/>
  <c r="AF556" i="3"/>
  <c r="AF557" i="3"/>
  <c r="AF558" i="3"/>
  <c r="AF559" i="3"/>
  <c r="AF560" i="3"/>
  <c r="AF561" i="3"/>
  <c r="AF562" i="3"/>
  <c r="AF563" i="3"/>
  <c r="AF564" i="3"/>
  <c r="AF565" i="3"/>
  <c r="AF566" i="3"/>
  <c r="AF567" i="3"/>
  <c r="AF568" i="3"/>
  <c r="AF569" i="3"/>
  <c r="AF570" i="3"/>
  <c r="AF571" i="3"/>
  <c r="AF572" i="3"/>
  <c r="AF573" i="3"/>
  <c r="AF574" i="3"/>
  <c r="AF575" i="3"/>
  <c r="AF576" i="3"/>
  <c r="AF577" i="3"/>
  <c r="AF578" i="3"/>
  <c r="AF579" i="3"/>
  <c r="AF580" i="3"/>
  <c r="AF581" i="3"/>
  <c r="AF582" i="3"/>
  <c r="AF583" i="3"/>
  <c r="AF584" i="3"/>
  <c r="AF585" i="3"/>
  <c r="AF586" i="3"/>
  <c r="AF587" i="3"/>
  <c r="AF588" i="3"/>
  <c r="AF589" i="3"/>
  <c r="AF590" i="3"/>
  <c r="AF591" i="3"/>
  <c r="AF592" i="3"/>
  <c r="AF593" i="3"/>
  <c r="AF594" i="3"/>
  <c r="AF595" i="3"/>
  <c r="AF596" i="3"/>
  <c r="AF597" i="3"/>
  <c r="AF598" i="3"/>
  <c r="AF599" i="3"/>
  <c r="AF600" i="3"/>
  <c r="AF601" i="3"/>
  <c r="AF602" i="3"/>
  <c r="AF603" i="3"/>
  <c r="AF604" i="3"/>
  <c r="AF605" i="3"/>
  <c r="AF606" i="3"/>
  <c r="AF607" i="3"/>
  <c r="AF608" i="3"/>
  <c r="AF609" i="3"/>
  <c r="AF610" i="3"/>
  <c r="AF611" i="3"/>
  <c r="AF612" i="3"/>
  <c r="AF613" i="3"/>
  <c r="AF614" i="3"/>
  <c r="AF615" i="3"/>
  <c r="AF616" i="3"/>
  <c r="AF617" i="3"/>
  <c r="AF618" i="3"/>
  <c r="AF619" i="3"/>
  <c r="AF620" i="3"/>
  <c r="AF621" i="3"/>
  <c r="AF622" i="3"/>
  <c r="AF623" i="3"/>
  <c r="AF624" i="3"/>
  <c r="AF625" i="3"/>
  <c r="AF626" i="3"/>
  <c r="AF627" i="3"/>
  <c r="AF628" i="3"/>
  <c r="AF629" i="3"/>
  <c r="AF630" i="3"/>
  <c r="AF631" i="3"/>
  <c r="AF632" i="3"/>
  <c r="AF633" i="3"/>
  <c r="AF634" i="3"/>
  <c r="AF635" i="3"/>
  <c r="AF636" i="3"/>
  <c r="AF637" i="3"/>
  <c r="AF638" i="3"/>
  <c r="AF639" i="3"/>
  <c r="AF640" i="3"/>
  <c r="AF641" i="3"/>
  <c r="AF642" i="3"/>
  <c r="AF643" i="3"/>
  <c r="AF644" i="3"/>
  <c r="AF645" i="3"/>
  <c r="AF646" i="3"/>
  <c r="AF647" i="3"/>
  <c r="AF648" i="3"/>
  <c r="AF649" i="3"/>
  <c r="AF650" i="3"/>
  <c r="AF651" i="3"/>
  <c r="AF652" i="3"/>
  <c r="AF653" i="3"/>
  <c r="AF654" i="3"/>
  <c r="AF655" i="3"/>
  <c r="AF656" i="3"/>
  <c r="AF657" i="3"/>
  <c r="AF658" i="3"/>
  <c r="AF659" i="3"/>
  <c r="AF660" i="3"/>
  <c r="AF661" i="3"/>
  <c r="AF662" i="3"/>
  <c r="AF663" i="3"/>
  <c r="AF664" i="3"/>
  <c r="AF665" i="3"/>
  <c r="AF666" i="3"/>
  <c r="AF667" i="3"/>
  <c r="AF668" i="3"/>
  <c r="AF669" i="3"/>
  <c r="AF670" i="3"/>
  <c r="AF671" i="3"/>
  <c r="AF672" i="3"/>
  <c r="AF673" i="3"/>
  <c r="AF674" i="3"/>
  <c r="AF675" i="3"/>
  <c r="AF676" i="3"/>
  <c r="AF677" i="3"/>
  <c r="AF678" i="3"/>
  <c r="AF679" i="3"/>
  <c r="AF680" i="3"/>
  <c r="AF681" i="3"/>
  <c r="AF682" i="3"/>
  <c r="AF683" i="3"/>
  <c r="AF684" i="3"/>
  <c r="AF685" i="3"/>
  <c r="AF686" i="3"/>
  <c r="AF687" i="3"/>
  <c r="AF688" i="3"/>
  <c r="AF689" i="3"/>
  <c r="AF690" i="3"/>
  <c r="AF691" i="3"/>
  <c r="AF692" i="3"/>
  <c r="AF693" i="3"/>
  <c r="AF694" i="3"/>
  <c r="AF695" i="3"/>
  <c r="AF696" i="3"/>
  <c r="AF697" i="3"/>
  <c r="AF698" i="3"/>
  <c r="AF699" i="3"/>
  <c r="AF700" i="3"/>
  <c r="AF701" i="3"/>
  <c r="AF702" i="3"/>
  <c r="AF703" i="3"/>
  <c r="AF704" i="3"/>
  <c r="AF705" i="3"/>
  <c r="AF706" i="3"/>
  <c r="AF707" i="3"/>
  <c r="AF708" i="3"/>
  <c r="AF709" i="3"/>
  <c r="AF710" i="3"/>
  <c r="AF711" i="3"/>
  <c r="AF712" i="3"/>
  <c r="AF713" i="3"/>
  <c r="AF714" i="3"/>
  <c r="AF715" i="3"/>
  <c r="AF716" i="3"/>
  <c r="AF717" i="3"/>
  <c r="AF718" i="3"/>
  <c r="AF719" i="3"/>
  <c r="AF720" i="3"/>
  <c r="AF721" i="3"/>
  <c r="AF722" i="3"/>
  <c r="AF723" i="3"/>
  <c r="AF724" i="3"/>
  <c r="AF725" i="3"/>
  <c r="AF726" i="3"/>
  <c r="AF727" i="3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AD602" i="3"/>
  <c r="AD603" i="3"/>
  <c r="AD604" i="3"/>
  <c r="AD605" i="3"/>
  <c r="AD606" i="3"/>
  <c r="AD607" i="3"/>
  <c r="AD608" i="3"/>
  <c r="AD609" i="3"/>
  <c r="AD610" i="3"/>
  <c r="AD611" i="3"/>
  <c r="AD612" i="3"/>
  <c r="AD613" i="3"/>
  <c r="AD614" i="3"/>
  <c r="AD615" i="3"/>
  <c r="AD616" i="3"/>
  <c r="AD617" i="3"/>
  <c r="AD618" i="3"/>
  <c r="AD619" i="3"/>
  <c r="AD620" i="3"/>
  <c r="AD621" i="3"/>
  <c r="AD622" i="3"/>
  <c r="AD623" i="3"/>
  <c r="AD624" i="3"/>
  <c r="AD625" i="3"/>
  <c r="AD626" i="3"/>
  <c r="AD627" i="3"/>
  <c r="AD628" i="3"/>
  <c r="AD629" i="3"/>
  <c r="AD630" i="3"/>
  <c r="AD631" i="3"/>
  <c r="AD632" i="3"/>
  <c r="AD633" i="3"/>
  <c r="AD634" i="3"/>
  <c r="AD635" i="3"/>
  <c r="AD636" i="3"/>
  <c r="AD637" i="3"/>
  <c r="AD638" i="3"/>
  <c r="AD639" i="3"/>
  <c r="AD640" i="3"/>
  <c r="AD641" i="3"/>
  <c r="AD642" i="3"/>
  <c r="AD643" i="3"/>
  <c r="AD644" i="3"/>
  <c r="AD645" i="3"/>
  <c r="AD646" i="3"/>
  <c r="AD647" i="3"/>
  <c r="AD648" i="3"/>
  <c r="AD649" i="3"/>
  <c r="AD650" i="3"/>
  <c r="AD651" i="3"/>
  <c r="AD652" i="3"/>
  <c r="AD653" i="3"/>
  <c r="AD654" i="3"/>
  <c r="AD655" i="3"/>
  <c r="AD656" i="3"/>
  <c r="AD657" i="3"/>
  <c r="AD658" i="3"/>
  <c r="AD659" i="3"/>
  <c r="AD660" i="3"/>
  <c r="AD661" i="3"/>
  <c r="AD662" i="3"/>
  <c r="AD663" i="3"/>
  <c r="AD664" i="3"/>
  <c r="AD665" i="3"/>
  <c r="AD666" i="3"/>
  <c r="AD667" i="3"/>
  <c r="AD668" i="3"/>
  <c r="AD669" i="3"/>
  <c r="AD670" i="3"/>
  <c r="AD671" i="3"/>
  <c r="AD672" i="3"/>
  <c r="AD673" i="3"/>
  <c r="AD674" i="3"/>
  <c r="AD675" i="3"/>
  <c r="AD676" i="3"/>
  <c r="AD677" i="3"/>
  <c r="AD678" i="3"/>
  <c r="AD679" i="3"/>
  <c r="AD680" i="3"/>
  <c r="AD681" i="3"/>
  <c r="AD682" i="3"/>
  <c r="AD683" i="3"/>
  <c r="AD684" i="3"/>
  <c r="AD685" i="3"/>
  <c r="AD686" i="3"/>
  <c r="AD687" i="3"/>
  <c r="AD688" i="3"/>
  <c r="AD689" i="3"/>
  <c r="AD690" i="3"/>
  <c r="AD691" i="3"/>
  <c r="AD692" i="3"/>
  <c r="AD693" i="3"/>
  <c r="AD694" i="3"/>
  <c r="AD695" i="3"/>
  <c r="AD696" i="3"/>
  <c r="AD697" i="3"/>
  <c r="AD698" i="3"/>
  <c r="AD699" i="3"/>
  <c r="AD700" i="3"/>
  <c r="AD701" i="3"/>
  <c r="AD702" i="3"/>
  <c r="AD703" i="3"/>
  <c r="AD704" i="3"/>
  <c r="AD705" i="3"/>
  <c r="AD706" i="3"/>
  <c r="AD707" i="3"/>
  <c r="AD708" i="3"/>
  <c r="AD709" i="3"/>
  <c r="AD710" i="3"/>
  <c r="AD711" i="3"/>
  <c r="AD712" i="3"/>
  <c r="AD713" i="3"/>
  <c r="AD714" i="3"/>
  <c r="AD715" i="3"/>
  <c r="AD716" i="3"/>
  <c r="AD717" i="3"/>
  <c r="AD718" i="3"/>
  <c r="AD719" i="3"/>
  <c r="AD720" i="3"/>
  <c r="AD721" i="3"/>
  <c r="AD722" i="3"/>
  <c r="AD723" i="3"/>
  <c r="AD724" i="3"/>
  <c r="AD725" i="3"/>
  <c r="AD726" i="3"/>
  <c r="AD727" i="3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C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1" i="3"/>
  <c r="AC302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5" i="3"/>
  <c r="AC316" i="3"/>
  <c r="AC317" i="3"/>
  <c r="AC318" i="3"/>
  <c r="AC319" i="3"/>
  <c r="AC320" i="3"/>
  <c r="AC321" i="3"/>
  <c r="AC322" i="3"/>
  <c r="AC323" i="3"/>
  <c r="AC324" i="3"/>
  <c r="AC325" i="3"/>
  <c r="AC326" i="3"/>
  <c r="AC327" i="3"/>
  <c r="AC328" i="3"/>
  <c r="AC329" i="3"/>
  <c r="AC330" i="3"/>
  <c r="AC331" i="3"/>
  <c r="AC332" i="3"/>
  <c r="AC333" i="3"/>
  <c r="AC334" i="3"/>
  <c r="AC335" i="3"/>
  <c r="AC336" i="3"/>
  <c r="AC337" i="3"/>
  <c r="AC338" i="3"/>
  <c r="AC339" i="3"/>
  <c r="AC340" i="3"/>
  <c r="AC341" i="3"/>
  <c r="AC342" i="3"/>
  <c r="AC343" i="3"/>
  <c r="AC344" i="3"/>
  <c r="AC345" i="3"/>
  <c r="AC346" i="3"/>
  <c r="AC347" i="3"/>
  <c r="AC348" i="3"/>
  <c r="AC349" i="3"/>
  <c r="AC350" i="3"/>
  <c r="AC351" i="3"/>
  <c r="AC352" i="3"/>
  <c r="AC353" i="3"/>
  <c r="AC354" i="3"/>
  <c r="AC355" i="3"/>
  <c r="AC356" i="3"/>
  <c r="AC357" i="3"/>
  <c r="AC358" i="3"/>
  <c r="AC359" i="3"/>
  <c r="AC360" i="3"/>
  <c r="AC361" i="3"/>
  <c r="AC362" i="3"/>
  <c r="AC363" i="3"/>
  <c r="AC364" i="3"/>
  <c r="AC365" i="3"/>
  <c r="AC366" i="3"/>
  <c r="AC367" i="3"/>
  <c r="AC368" i="3"/>
  <c r="AC369" i="3"/>
  <c r="AC370" i="3"/>
  <c r="AC371" i="3"/>
  <c r="AC372" i="3"/>
  <c r="AC373" i="3"/>
  <c r="AC374" i="3"/>
  <c r="AC375" i="3"/>
  <c r="AC376" i="3"/>
  <c r="AC377" i="3"/>
  <c r="AC378" i="3"/>
  <c r="AC379" i="3"/>
  <c r="AC380" i="3"/>
  <c r="AC381" i="3"/>
  <c r="AC382" i="3"/>
  <c r="AC383" i="3"/>
  <c r="AC384" i="3"/>
  <c r="AC385" i="3"/>
  <c r="AC386" i="3"/>
  <c r="AC387" i="3"/>
  <c r="AC388" i="3"/>
  <c r="AC389" i="3"/>
  <c r="AC390" i="3"/>
  <c r="AC391" i="3"/>
  <c r="AC392" i="3"/>
  <c r="AC393" i="3"/>
  <c r="AC394" i="3"/>
  <c r="AC395" i="3"/>
  <c r="AC396" i="3"/>
  <c r="AC397" i="3"/>
  <c r="AC398" i="3"/>
  <c r="AC399" i="3"/>
  <c r="AC400" i="3"/>
  <c r="AC401" i="3"/>
  <c r="AC402" i="3"/>
  <c r="AC403" i="3"/>
  <c r="AC404" i="3"/>
  <c r="AC405" i="3"/>
  <c r="AC406" i="3"/>
  <c r="AC407" i="3"/>
  <c r="AC408" i="3"/>
  <c r="AC409" i="3"/>
  <c r="AC410" i="3"/>
  <c r="AC411" i="3"/>
  <c r="AC412" i="3"/>
  <c r="AC413" i="3"/>
  <c r="AC414" i="3"/>
  <c r="AC415" i="3"/>
  <c r="AC416" i="3"/>
  <c r="AC417" i="3"/>
  <c r="AC418" i="3"/>
  <c r="AC419" i="3"/>
  <c r="AC420" i="3"/>
  <c r="AC421" i="3"/>
  <c r="AC422" i="3"/>
  <c r="AC423" i="3"/>
  <c r="AC424" i="3"/>
  <c r="AC425" i="3"/>
  <c r="AC426" i="3"/>
  <c r="AC427" i="3"/>
  <c r="AC428" i="3"/>
  <c r="AC429" i="3"/>
  <c r="AC430" i="3"/>
  <c r="AC431" i="3"/>
  <c r="AC432" i="3"/>
  <c r="AC433" i="3"/>
  <c r="AC434" i="3"/>
  <c r="AC435" i="3"/>
  <c r="AC436" i="3"/>
  <c r="AC437" i="3"/>
  <c r="AC438" i="3"/>
  <c r="AC439" i="3"/>
  <c r="AC440" i="3"/>
  <c r="AC441" i="3"/>
  <c r="AC442" i="3"/>
  <c r="AC443" i="3"/>
  <c r="AC444" i="3"/>
  <c r="AC445" i="3"/>
  <c r="AC446" i="3"/>
  <c r="AC447" i="3"/>
  <c r="AC448" i="3"/>
  <c r="AC449" i="3"/>
  <c r="AC450" i="3"/>
  <c r="AC451" i="3"/>
  <c r="AC452" i="3"/>
  <c r="AC453" i="3"/>
  <c r="AC454" i="3"/>
  <c r="AC455" i="3"/>
  <c r="AC456" i="3"/>
  <c r="AC457" i="3"/>
  <c r="AC458" i="3"/>
  <c r="AC459" i="3"/>
  <c r="AC460" i="3"/>
  <c r="AC461" i="3"/>
  <c r="AC462" i="3"/>
  <c r="AC463" i="3"/>
  <c r="AC464" i="3"/>
  <c r="AC465" i="3"/>
  <c r="AC466" i="3"/>
  <c r="AC467" i="3"/>
  <c r="AC468" i="3"/>
  <c r="AC469" i="3"/>
  <c r="AC470" i="3"/>
  <c r="AC471" i="3"/>
  <c r="AC472" i="3"/>
  <c r="AC473" i="3"/>
  <c r="AC474" i="3"/>
  <c r="AC475" i="3"/>
  <c r="AC476" i="3"/>
  <c r="AC477" i="3"/>
  <c r="AC478" i="3"/>
  <c r="AC479" i="3"/>
  <c r="AC480" i="3"/>
  <c r="AC481" i="3"/>
  <c r="AC482" i="3"/>
  <c r="AC483" i="3"/>
  <c r="AC484" i="3"/>
  <c r="AC485" i="3"/>
  <c r="AC486" i="3"/>
  <c r="AC487" i="3"/>
  <c r="AC488" i="3"/>
  <c r="AC489" i="3"/>
  <c r="AC490" i="3"/>
  <c r="AC491" i="3"/>
  <c r="AC492" i="3"/>
  <c r="AC493" i="3"/>
  <c r="AC494" i="3"/>
  <c r="AC495" i="3"/>
  <c r="AC496" i="3"/>
  <c r="AC497" i="3"/>
  <c r="AC498" i="3"/>
  <c r="AC499" i="3"/>
  <c r="AC500" i="3"/>
  <c r="AC501" i="3"/>
  <c r="AC502" i="3"/>
  <c r="AC503" i="3"/>
  <c r="AC504" i="3"/>
  <c r="AC505" i="3"/>
  <c r="AC506" i="3"/>
  <c r="AC507" i="3"/>
  <c r="AC508" i="3"/>
  <c r="AC509" i="3"/>
  <c r="AC510" i="3"/>
  <c r="AC511" i="3"/>
  <c r="AC512" i="3"/>
  <c r="AC513" i="3"/>
  <c r="AC514" i="3"/>
  <c r="AC515" i="3"/>
  <c r="AC516" i="3"/>
  <c r="AC517" i="3"/>
  <c r="AC518" i="3"/>
  <c r="AC519" i="3"/>
  <c r="AC520" i="3"/>
  <c r="AC521" i="3"/>
  <c r="AC522" i="3"/>
  <c r="AC523" i="3"/>
  <c r="AC524" i="3"/>
  <c r="AC525" i="3"/>
  <c r="AC526" i="3"/>
  <c r="AC527" i="3"/>
  <c r="AC528" i="3"/>
  <c r="AC529" i="3"/>
  <c r="AC530" i="3"/>
  <c r="AC531" i="3"/>
  <c r="AC532" i="3"/>
  <c r="AC533" i="3"/>
  <c r="AC534" i="3"/>
  <c r="AC535" i="3"/>
  <c r="AC536" i="3"/>
  <c r="AC537" i="3"/>
  <c r="AC538" i="3"/>
  <c r="AC539" i="3"/>
  <c r="AC540" i="3"/>
  <c r="AC541" i="3"/>
  <c r="AC542" i="3"/>
  <c r="AC543" i="3"/>
  <c r="AC544" i="3"/>
  <c r="AC545" i="3"/>
  <c r="AC546" i="3"/>
  <c r="AC547" i="3"/>
  <c r="AC548" i="3"/>
  <c r="AC549" i="3"/>
  <c r="AC550" i="3"/>
  <c r="AC551" i="3"/>
  <c r="AC552" i="3"/>
  <c r="AC553" i="3"/>
  <c r="AC554" i="3"/>
  <c r="AC555" i="3"/>
  <c r="AC556" i="3"/>
  <c r="AC557" i="3"/>
  <c r="AC558" i="3"/>
  <c r="AC559" i="3"/>
  <c r="AC560" i="3"/>
  <c r="AC561" i="3"/>
  <c r="AC562" i="3"/>
  <c r="AC563" i="3"/>
  <c r="AC564" i="3"/>
  <c r="AC565" i="3"/>
  <c r="AC566" i="3"/>
  <c r="AC567" i="3"/>
  <c r="AC568" i="3"/>
  <c r="AC569" i="3"/>
  <c r="AC570" i="3"/>
  <c r="AC571" i="3"/>
  <c r="AC572" i="3"/>
  <c r="AC573" i="3"/>
  <c r="AC574" i="3"/>
  <c r="AC575" i="3"/>
  <c r="AC576" i="3"/>
  <c r="AC577" i="3"/>
  <c r="AC578" i="3"/>
  <c r="AC579" i="3"/>
  <c r="AC580" i="3"/>
  <c r="AC581" i="3"/>
  <c r="AC582" i="3"/>
  <c r="AC583" i="3"/>
  <c r="AC584" i="3"/>
  <c r="AC585" i="3"/>
  <c r="AC586" i="3"/>
  <c r="AC587" i="3"/>
  <c r="AC588" i="3"/>
  <c r="AC589" i="3"/>
  <c r="AC590" i="3"/>
  <c r="AC591" i="3"/>
  <c r="AC592" i="3"/>
  <c r="AC593" i="3"/>
  <c r="AC594" i="3"/>
  <c r="AC595" i="3"/>
  <c r="AC596" i="3"/>
  <c r="AC597" i="3"/>
  <c r="AC598" i="3"/>
  <c r="AC599" i="3"/>
  <c r="AC600" i="3"/>
  <c r="AC601" i="3"/>
  <c r="AC602" i="3"/>
  <c r="AC603" i="3"/>
  <c r="AC604" i="3"/>
  <c r="AC605" i="3"/>
  <c r="AC606" i="3"/>
  <c r="AC607" i="3"/>
  <c r="AC608" i="3"/>
  <c r="AC609" i="3"/>
  <c r="AC610" i="3"/>
  <c r="AC611" i="3"/>
  <c r="AC612" i="3"/>
  <c r="AC613" i="3"/>
  <c r="AC614" i="3"/>
  <c r="AC615" i="3"/>
  <c r="AC616" i="3"/>
  <c r="AC617" i="3"/>
  <c r="AC618" i="3"/>
  <c r="AC619" i="3"/>
  <c r="AC620" i="3"/>
  <c r="AC621" i="3"/>
  <c r="AC622" i="3"/>
  <c r="AC623" i="3"/>
  <c r="AC624" i="3"/>
  <c r="AC625" i="3"/>
  <c r="AC626" i="3"/>
  <c r="AC627" i="3"/>
  <c r="AC628" i="3"/>
  <c r="AC629" i="3"/>
  <c r="AC630" i="3"/>
  <c r="AC631" i="3"/>
  <c r="AC632" i="3"/>
  <c r="AC633" i="3"/>
  <c r="AC634" i="3"/>
  <c r="AC635" i="3"/>
  <c r="AC636" i="3"/>
  <c r="AC637" i="3"/>
  <c r="AC638" i="3"/>
  <c r="AC639" i="3"/>
  <c r="AC640" i="3"/>
  <c r="AC641" i="3"/>
  <c r="AC642" i="3"/>
  <c r="AC643" i="3"/>
  <c r="AC644" i="3"/>
  <c r="AC645" i="3"/>
  <c r="AC646" i="3"/>
  <c r="AC647" i="3"/>
  <c r="AC648" i="3"/>
  <c r="AC649" i="3"/>
  <c r="AC650" i="3"/>
  <c r="AC651" i="3"/>
  <c r="AC652" i="3"/>
  <c r="AC653" i="3"/>
  <c r="AC654" i="3"/>
  <c r="AC655" i="3"/>
  <c r="AC656" i="3"/>
  <c r="AC657" i="3"/>
  <c r="AC658" i="3"/>
  <c r="AC659" i="3"/>
  <c r="AC660" i="3"/>
  <c r="AC661" i="3"/>
  <c r="AC662" i="3"/>
  <c r="AC663" i="3"/>
  <c r="AC664" i="3"/>
  <c r="AC665" i="3"/>
  <c r="AC666" i="3"/>
  <c r="AC667" i="3"/>
  <c r="AC668" i="3"/>
  <c r="AC669" i="3"/>
  <c r="AC670" i="3"/>
  <c r="AC671" i="3"/>
  <c r="AC672" i="3"/>
  <c r="AC673" i="3"/>
  <c r="AC674" i="3"/>
  <c r="AC675" i="3"/>
  <c r="AC676" i="3"/>
  <c r="AC677" i="3"/>
  <c r="AC678" i="3"/>
  <c r="AC679" i="3"/>
  <c r="AC680" i="3"/>
  <c r="AC681" i="3"/>
  <c r="AC682" i="3"/>
  <c r="AC683" i="3"/>
  <c r="AC684" i="3"/>
  <c r="AC685" i="3"/>
  <c r="AC686" i="3"/>
  <c r="AC687" i="3"/>
  <c r="AC688" i="3"/>
  <c r="AC689" i="3"/>
  <c r="AC690" i="3"/>
  <c r="AC691" i="3"/>
  <c r="AC692" i="3"/>
  <c r="AC693" i="3"/>
  <c r="AC694" i="3"/>
  <c r="AC695" i="3"/>
  <c r="AC696" i="3"/>
  <c r="AC697" i="3"/>
  <c r="AC698" i="3"/>
  <c r="AC699" i="3"/>
  <c r="AC700" i="3"/>
  <c r="AC701" i="3"/>
  <c r="AC702" i="3"/>
  <c r="AC703" i="3"/>
  <c r="AC704" i="3"/>
  <c r="AC705" i="3"/>
  <c r="AC706" i="3"/>
  <c r="AC707" i="3"/>
  <c r="AC708" i="3"/>
  <c r="AC709" i="3"/>
  <c r="AC710" i="3"/>
  <c r="AC711" i="3"/>
  <c r="AC712" i="3"/>
  <c r="AC713" i="3"/>
  <c r="AC714" i="3"/>
  <c r="AC715" i="3"/>
  <c r="AC716" i="3"/>
  <c r="AC717" i="3"/>
  <c r="AC718" i="3"/>
  <c r="AC719" i="3"/>
  <c r="AC720" i="3"/>
  <c r="AC721" i="3"/>
  <c r="AC722" i="3"/>
  <c r="AC723" i="3"/>
  <c r="AC724" i="3"/>
  <c r="AC725" i="3"/>
  <c r="AC726" i="3"/>
  <c r="AC727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E129" i="22"/>
  <c r="D129" i="22"/>
  <c r="C129" i="22"/>
  <c r="B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 s="1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AK105" i="22"/>
  <c r="AK106" i="22"/>
  <c r="AK107" i="22"/>
  <c r="AK108" i="22"/>
  <c r="AK109" i="22"/>
  <c r="AK110" i="22"/>
  <c r="AK111" i="22"/>
  <c r="AK112" i="22"/>
  <c r="AK113" i="22"/>
  <c r="AK114" i="22"/>
  <c r="AK115" i="22"/>
  <c r="AK116" i="22"/>
  <c r="AK117" i="22"/>
  <c r="AK118" i="22"/>
  <c r="AK119" i="22"/>
  <c r="AK120" i="22"/>
  <c r="AK121" i="22"/>
  <c r="AK122" i="22"/>
  <c r="AK123" i="22"/>
  <c r="AK124" i="22"/>
  <c r="AK125" i="22"/>
  <c r="S105" i="22"/>
  <c r="A105" i="22" a="1"/>
  <c r="DX101" i="22" a="1"/>
  <c r="DX101" i="22" s="1"/>
  <c r="DY101" i="22" a="1"/>
  <c r="DY101" i="22" s="1"/>
  <c r="DZ101" i="22" a="1"/>
  <c r="DZ101" i="22" s="1"/>
  <c r="BN101" i="22" a="1"/>
  <c r="BN101" i="22" s="1"/>
  <c r="BO101" i="22" a="1"/>
  <c r="BO101" i="22" s="1"/>
  <c r="BP101" i="22" a="1"/>
  <c r="BP101" i="22" s="1"/>
  <c r="DZ99" i="22"/>
  <c r="BP99" i="22"/>
  <c r="DZ98" i="22"/>
  <c r="BP98" i="22"/>
  <c r="DZ96" i="22"/>
  <c r="BP96" i="22"/>
  <c r="DZ95" i="22"/>
  <c r="BP95" i="22"/>
  <c r="DZ94" i="22"/>
  <c r="BP94" i="22"/>
  <c r="DZ93" i="22"/>
  <c r="BP93" i="22"/>
  <c r="DZ92" i="22"/>
  <c r="DZ97" i="22" s="1"/>
  <c r="BP92" i="22"/>
  <c r="BP97" i="22" s="1"/>
  <c r="DZ91" i="22"/>
  <c r="BP91" i="22"/>
  <c r="DZ90" i="22"/>
  <c r="BP90" i="22"/>
  <c r="DZ89" i="22"/>
  <c r="BP89" i="22"/>
  <c r="DZ88" i="22"/>
  <c r="BP88" i="22"/>
  <c r="DZ87" i="22"/>
  <c r="BP87" i="22"/>
  <c r="DZ86" i="22"/>
  <c r="BP86" i="22"/>
  <c r="DZ85" i="22"/>
  <c r="DR85" i="22"/>
  <c r="DJ85" i="22"/>
  <c r="DB85" i="22"/>
  <c r="BV85" i="22"/>
  <c r="BP85" i="22"/>
  <c r="BN85" i="22"/>
  <c r="BF85" i="22"/>
  <c r="AX85" i="22"/>
  <c r="DZ84" i="22"/>
  <c r="BP84" i="22"/>
  <c r="N84" i="22"/>
  <c r="DZ83" i="22"/>
  <c r="BP83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T87" i="22" s="1"/>
  <c r="U59" i="22"/>
  <c r="V59" i="22"/>
  <c r="W59" i="22"/>
  <c r="X59" i="22"/>
  <c r="Y59" i="22"/>
  <c r="Z59" i="22"/>
  <c r="AA59" i="22"/>
  <c r="AA85" i="22" s="1"/>
  <c r="AB59" i="22"/>
  <c r="AB87" i="22" s="1"/>
  <c r="AC59" i="22"/>
  <c r="AC87" i="22" s="1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B85" i="22" s="1"/>
  <c r="BC59" i="22"/>
  <c r="BD59" i="22"/>
  <c r="BE59" i="22"/>
  <c r="BF59" i="22"/>
  <c r="BG59" i="22"/>
  <c r="BG85" i="22" s="1"/>
  <c r="BH59" i="22"/>
  <c r="BI59" i="22"/>
  <c r="BI84" i="22" s="1"/>
  <c r="BJ59" i="22"/>
  <c r="BJ85" i="22" s="1"/>
  <c r="BK59" i="22"/>
  <c r="BL59" i="22"/>
  <c r="BL92" i="22" s="1"/>
  <c r="BL97" i="22" s="1"/>
  <c r="BM59" i="22"/>
  <c r="BM90" i="22" s="1"/>
  <c r="BN59" i="22"/>
  <c r="BO59" i="22"/>
  <c r="BO87" i="22" s="1"/>
  <c r="BP59" i="22"/>
  <c r="BQ59" i="22"/>
  <c r="BR59" i="22"/>
  <c r="BS59" i="22"/>
  <c r="BT59" i="22"/>
  <c r="BU59" i="22"/>
  <c r="BV59" i="22"/>
  <c r="BW59" i="22"/>
  <c r="BW85" i="22" s="1"/>
  <c r="BX59" i="22"/>
  <c r="BY59" i="22"/>
  <c r="BZ59" i="22"/>
  <c r="CA59" i="22"/>
  <c r="CB59" i="22"/>
  <c r="CC59" i="22"/>
  <c r="CD59" i="22"/>
  <c r="CE59" i="22"/>
  <c r="CE85" i="22" s="1"/>
  <c r="CF59" i="22"/>
  <c r="CF87" i="22" s="1"/>
  <c r="CG59" i="22"/>
  <c r="CH59" i="22"/>
  <c r="CI59" i="22"/>
  <c r="CJ59" i="22"/>
  <c r="CK59" i="22"/>
  <c r="CL59" i="22"/>
  <c r="CM59" i="22"/>
  <c r="CM85" i="22" s="1"/>
  <c r="CN59" i="22"/>
  <c r="CO59" i="22"/>
  <c r="CP59" i="22"/>
  <c r="CQ59" i="22"/>
  <c r="CR59" i="22"/>
  <c r="CS59" i="22"/>
  <c r="CT59" i="22"/>
  <c r="CU59" i="22"/>
  <c r="CV59" i="22"/>
  <c r="CW59" i="22"/>
  <c r="CX59" i="22"/>
  <c r="CY59" i="22"/>
  <c r="CZ59" i="22"/>
  <c r="DA59" i="22"/>
  <c r="DB59" i="22"/>
  <c r="DC59" i="22"/>
  <c r="DC85" i="22" s="1"/>
  <c r="DD59" i="22"/>
  <c r="DE59" i="22"/>
  <c r="DF59" i="22"/>
  <c r="DG59" i="22"/>
  <c r="DH59" i="22"/>
  <c r="DI59" i="22"/>
  <c r="DJ59" i="22"/>
  <c r="DK59" i="22"/>
  <c r="DK85" i="22" s="1"/>
  <c r="DL59" i="22"/>
  <c r="DM59" i="22"/>
  <c r="DN59" i="22"/>
  <c r="DO59" i="22"/>
  <c r="DP59" i="22"/>
  <c r="DQ59" i="22"/>
  <c r="DR59" i="22"/>
  <c r="DS59" i="22"/>
  <c r="DS85" i="22" s="1"/>
  <c r="DT59" i="22"/>
  <c r="DU59" i="22"/>
  <c r="DV59" i="22"/>
  <c r="DW59" i="22"/>
  <c r="DW85" i="22" s="1"/>
  <c r="DX59" i="22"/>
  <c r="DY59" i="22"/>
  <c r="DY90" i="22" s="1"/>
  <c r="DZ59" i="22"/>
  <c r="G60" i="22"/>
  <c r="G89" i="22" s="1"/>
  <c r="H60" i="22"/>
  <c r="H86" i="22" s="1"/>
  <c r="I60" i="22"/>
  <c r="J60" i="22"/>
  <c r="K60" i="22"/>
  <c r="L60" i="22"/>
  <c r="M60" i="22"/>
  <c r="N60" i="22"/>
  <c r="O60" i="22"/>
  <c r="P60" i="22"/>
  <c r="P83" i="22" s="1"/>
  <c r="Q60" i="22"/>
  <c r="Q83" i="22" s="1"/>
  <c r="R60" i="22"/>
  <c r="S60" i="22"/>
  <c r="T60" i="22"/>
  <c r="U60" i="22"/>
  <c r="V60" i="22"/>
  <c r="W60" i="22"/>
  <c r="X60" i="22"/>
  <c r="X83" i="22" s="1"/>
  <c r="Y60" i="22"/>
  <c r="Y88" i="22" s="1"/>
  <c r="Z60" i="22"/>
  <c r="AA60" i="22"/>
  <c r="AB60" i="22"/>
  <c r="AC60" i="22"/>
  <c r="AD60" i="22"/>
  <c r="AE60" i="22"/>
  <c r="AE86" i="22" s="1"/>
  <c r="AF60" i="22"/>
  <c r="AF86" i="22" s="1"/>
  <c r="AG60" i="22"/>
  <c r="AG83" i="22" s="1"/>
  <c r="AH60" i="22"/>
  <c r="AI60" i="22"/>
  <c r="AJ60" i="22"/>
  <c r="AK60" i="22"/>
  <c r="AL60" i="22"/>
  <c r="AM60" i="22"/>
  <c r="AM86" i="22" s="1"/>
  <c r="AN60" i="22"/>
  <c r="AN86" i="22" s="1"/>
  <c r="AO60" i="22"/>
  <c r="AO83" i="22" s="1"/>
  <c r="AP60" i="22"/>
  <c r="AQ60" i="22"/>
  <c r="AR60" i="22"/>
  <c r="AS60" i="22"/>
  <c r="AT60" i="22"/>
  <c r="AU60" i="22"/>
  <c r="AU87" i="22" s="1"/>
  <c r="AV60" i="22"/>
  <c r="AV83" i="22" s="1"/>
  <c r="AW60" i="22"/>
  <c r="AW88" i="22" s="1"/>
  <c r="AX60" i="22"/>
  <c r="AY60" i="22"/>
  <c r="AZ60" i="22"/>
  <c r="BA60" i="22"/>
  <c r="BB60" i="22"/>
  <c r="BB92" i="22" s="1"/>
  <c r="BB97" i="22" s="1"/>
  <c r="BC60" i="22"/>
  <c r="BD60" i="22"/>
  <c r="BD86" i="22" s="1"/>
  <c r="BE60" i="22"/>
  <c r="BF60" i="22"/>
  <c r="BG60" i="22"/>
  <c r="BH60" i="22"/>
  <c r="BI60" i="22"/>
  <c r="BJ60" i="22"/>
  <c r="BK60" i="22"/>
  <c r="BK86" i="22" s="1"/>
  <c r="BL60" i="22"/>
  <c r="BL86" i="22" s="1"/>
  <c r="BM60" i="22"/>
  <c r="BM83" i="22" s="1"/>
  <c r="BN60" i="22"/>
  <c r="BO60" i="22"/>
  <c r="BP60" i="22"/>
  <c r="BQ60" i="22"/>
  <c r="BR60" i="22"/>
  <c r="BS60" i="22"/>
  <c r="BS88" i="22" s="1"/>
  <c r="BT60" i="22"/>
  <c r="BT83" i="22" s="1"/>
  <c r="BU60" i="22"/>
  <c r="BU83" i="22" s="1"/>
  <c r="BV60" i="22"/>
  <c r="BW60" i="22"/>
  <c r="BX60" i="22"/>
  <c r="BY60" i="22"/>
  <c r="BZ60" i="22"/>
  <c r="CA60" i="22"/>
  <c r="CA86" i="22" s="1"/>
  <c r="CB60" i="22"/>
  <c r="CC60" i="22"/>
  <c r="CD60" i="22"/>
  <c r="CE60" i="22"/>
  <c r="CF60" i="22"/>
  <c r="CG60" i="22"/>
  <c r="CH60" i="22"/>
  <c r="CI60" i="22"/>
  <c r="CI86" i="22" s="1"/>
  <c r="CJ60" i="22"/>
  <c r="CJ86" i="22" s="1"/>
  <c r="CK60" i="22"/>
  <c r="CK83" i="22" s="1"/>
  <c r="CL60" i="22"/>
  <c r="CM60" i="22"/>
  <c r="CN60" i="22"/>
  <c r="CO60" i="22"/>
  <c r="CP60" i="22"/>
  <c r="CQ60" i="22"/>
  <c r="CR60" i="22"/>
  <c r="CR86" i="22" s="1"/>
  <c r="CS60" i="22"/>
  <c r="CS86" i="22" s="1"/>
  <c r="CT60" i="22"/>
  <c r="CU60" i="22"/>
  <c r="CV60" i="22"/>
  <c r="CW60" i="22"/>
  <c r="CX60" i="22"/>
  <c r="CY60" i="22"/>
  <c r="CZ60" i="22"/>
  <c r="CZ83" i="22" s="1"/>
  <c r="DA60" i="22"/>
  <c r="DA86" i="22" s="1"/>
  <c r="DB60" i="22"/>
  <c r="DC60" i="22"/>
  <c r="DD60" i="22"/>
  <c r="DE60" i="22"/>
  <c r="DF60" i="22"/>
  <c r="DG60" i="22"/>
  <c r="DH60" i="22"/>
  <c r="DI60" i="22"/>
  <c r="DJ60" i="22"/>
  <c r="DK60" i="22"/>
  <c r="DL60" i="22"/>
  <c r="DM60" i="22"/>
  <c r="DN60" i="22"/>
  <c r="DO60" i="22"/>
  <c r="DP60" i="22"/>
  <c r="DQ60" i="22"/>
  <c r="DQ83" i="22" s="1"/>
  <c r="DR60" i="22"/>
  <c r="DS60" i="22"/>
  <c r="DT60" i="22"/>
  <c r="DU60" i="22"/>
  <c r="DV60" i="22"/>
  <c r="DW60" i="22"/>
  <c r="DX60" i="22"/>
  <c r="DX83" i="22" s="1"/>
  <c r="DY60" i="22"/>
  <c r="DY83" i="22" s="1"/>
  <c r="DZ60" i="22"/>
  <c r="G61" i="22"/>
  <c r="H61" i="22"/>
  <c r="I61" i="22"/>
  <c r="J61" i="22"/>
  <c r="K61" i="22"/>
  <c r="L61" i="22"/>
  <c r="M61" i="22"/>
  <c r="N61" i="22"/>
  <c r="O61" i="22"/>
  <c r="O86" i="22" s="1"/>
  <c r="P61" i="22"/>
  <c r="Q61" i="22"/>
  <c r="R61" i="22"/>
  <c r="S61" i="22"/>
  <c r="T61" i="22"/>
  <c r="U61" i="22"/>
  <c r="V61" i="22"/>
  <c r="W61" i="22"/>
  <c r="W86" i="22" s="1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U86" i="22" s="1"/>
  <c r="AV61" i="22"/>
  <c r="AW61" i="22"/>
  <c r="AX61" i="22"/>
  <c r="AY61" i="22"/>
  <c r="AZ61" i="22"/>
  <c r="BA61" i="22"/>
  <c r="BB61" i="22"/>
  <c r="BC61" i="22"/>
  <c r="BC86" i="22" s="1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U61" i="22"/>
  <c r="BV61" i="22"/>
  <c r="BW61" i="22"/>
  <c r="BX61" i="22"/>
  <c r="BY61" i="22"/>
  <c r="BZ61" i="22"/>
  <c r="CA61" i="22"/>
  <c r="CB61" i="22"/>
  <c r="CC61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Q61" i="22"/>
  <c r="CR61" i="22"/>
  <c r="CS61" i="22"/>
  <c r="CT61" i="22"/>
  <c r="CU61" i="22"/>
  <c r="CV61" i="22"/>
  <c r="CW61" i="22"/>
  <c r="CX61" i="22"/>
  <c r="CY61" i="22"/>
  <c r="CZ61" i="22"/>
  <c r="DA61" i="22"/>
  <c r="DB61" i="22"/>
  <c r="DC61" i="22"/>
  <c r="DD61" i="22"/>
  <c r="DE61" i="22"/>
  <c r="DF61" i="22"/>
  <c r="DG61" i="22"/>
  <c r="DH61" i="22"/>
  <c r="DI61" i="22"/>
  <c r="DJ61" i="22"/>
  <c r="DK61" i="22"/>
  <c r="DL61" i="22"/>
  <c r="DM61" i="22"/>
  <c r="DN61" i="22"/>
  <c r="DO61" i="22"/>
  <c r="DP61" i="22"/>
  <c r="DQ61" i="22"/>
  <c r="DR61" i="22"/>
  <c r="DS61" i="22"/>
  <c r="DT61" i="22"/>
  <c r="DU61" i="22"/>
  <c r="DV61" i="22"/>
  <c r="DW61" i="22"/>
  <c r="DX61" i="22"/>
  <c r="DY61" i="22"/>
  <c r="DZ61" i="22"/>
  <c r="G62" i="22"/>
  <c r="H62" i="22"/>
  <c r="I62" i="22"/>
  <c r="J62" i="22"/>
  <c r="K62" i="22"/>
  <c r="K85" i="22" s="1"/>
  <c r="L62" i="22"/>
  <c r="M62" i="22"/>
  <c r="N62" i="22"/>
  <c r="O62" i="22"/>
  <c r="P62" i="22"/>
  <c r="Q62" i="22"/>
  <c r="R62" i="22"/>
  <c r="S62" i="22"/>
  <c r="S85" i="22" s="1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Q85" i="22" s="1"/>
  <c r="AR62" i="22"/>
  <c r="AS62" i="22"/>
  <c r="AT62" i="22"/>
  <c r="AU62" i="22"/>
  <c r="AV62" i="22"/>
  <c r="AW62" i="22"/>
  <c r="AX62" i="22"/>
  <c r="AY62" i="22"/>
  <c r="AY85" i="22" s="1"/>
  <c r="AZ62" i="22"/>
  <c r="BA62" i="22"/>
  <c r="BB62" i="22"/>
  <c r="BC62" i="22"/>
  <c r="BD62" i="22"/>
  <c r="BE62" i="22"/>
  <c r="BF62" i="22"/>
  <c r="BG62" i="22"/>
  <c r="BH62" i="22"/>
  <c r="BI62" i="22"/>
  <c r="BJ62" i="22"/>
  <c r="BK62" i="22"/>
  <c r="BL62" i="22"/>
  <c r="BM62" i="22"/>
  <c r="BN62" i="22"/>
  <c r="BO62" i="22"/>
  <c r="BP62" i="22"/>
  <c r="BQ62" i="22"/>
  <c r="BR62" i="22"/>
  <c r="BS62" i="22"/>
  <c r="BT62" i="22"/>
  <c r="BU62" i="22"/>
  <c r="BV62" i="22"/>
  <c r="BW62" i="22"/>
  <c r="BX62" i="22"/>
  <c r="BY62" i="22"/>
  <c r="BZ62" i="22"/>
  <c r="CA62" i="22"/>
  <c r="CB62" i="22"/>
  <c r="CB86" i="22" s="1"/>
  <c r="CC62" i="22"/>
  <c r="CD62" i="22"/>
  <c r="CE62" i="22"/>
  <c r="CF62" i="22"/>
  <c r="CG62" i="22"/>
  <c r="CH62" i="22"/>
  <c r="CI62" i="22"/>
  <c r="CJ62" i="22"/>
  <c r="CK62" i="22"/>
  <c r="CL62" i="22"/>
  <c r="CM62" i="22"/>
  <c r="CN62" i="22"/>
  <c r="CO62" i="22"/>
  <c r="CP62" i="22"/>
  <c r="CQ62" i="22"/>
  <c r="CR62" i="22"/>
  <c r="CS62" i="22"/>
  <c r="CT62" i="22"/>
  <c r="CU62" i="22"/>
  <c r="CV62" i="22"/>
  <c r="CW62" i="22"/>
  <c r="CX62" i="22"/>
  <c r="CY62" i="22"/>
  <c r="CZ62" i="22"/>
  <c r="DA62" i="22"/>
  <c r="DB62" i="22"/>
  <c r="DC62" i="22"/>
  <c r="DD62" i="22"/>
  <c r="DE62" i="22"/>
  <c r="DF62" i="22"/>
  <c r="DG62" i="22"/>
  <c r="DH62" i="22"/>
  <c r="DI62" i="22"/>
  <c r="DI83" i="22" s="1"/>
  <c r="DJ62" i="22"/>
  <c r="DK62" i="22"/>
  <c r="DL62" i="22"/>
  <c r="DM62" i="22"/>
  <c r="DN62" i="22"/>
  <c r="DO62" i="22"/>
  <c r="DP62" i="22"/>
  <c r="DQ62" i="22"/>
  <c r="DR62" i="22"/>
  <c r="DS62" i="22"/>
  <c r="DT62" i="22"/>
  <c r="DU62" i="22"/>
  <c r="DV62" i="22"/>
  <c r="DW62" i="22"/>
  <c r="DX62" i="22"/>
  <c r="DY62" i="22"/>
  <c r="DZ62" i="22"/>
  <c r="G63" i="22"/>
  <c r="H63" i="22"/>
  <c r="H83" i="22" s="1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U84" i="22" s="1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A84" i="22" s="1"/>
  <c r="BB63" i="22"/>
  <c r="BC63" i="22"/>
  <c r="BD63" i="22"/>
  <c r="BD83" i="22" s="1"/>
  <c r="BE63" i="22"/>
  <c r="BF63" i="22"/>
  <c r="BG63" i="22"/>
  <c r="BH63" i="22"/>
  <c r="BI63" i="22"/>
  <c r="BJ63" i="22"/>
  <c r="BK63" i="22"/>
  <c r="BL63" i="22"/>
  <c r="BM63" i="22"/>
  <c r="BN63" i="22"/>
  <c r="BO63" i="22"/>
  <c r="BP63" i="22"/>
  <c r="BQ63" i="22"/>
  <c r="BR63" i="22"/>
  <c r="BS63" i="22"/>
  <c r="BT63" i="22"/>
  <c r="BU63" i="22"/>
  <c r="BV63" i="22"/>
  <c r="BW63" i="22"/>
  <c r="BX63" i="22"/>
  <c r="BY63" i="22"/>
  <c r="BZ63" i="22"/>
  <c r="CA63" i="22"/>
  <c r="CB63" i="22"/>
  <c r="CC63" i="22"/>
  <c r="CD63" i="22"/>
  <c r="CE63" i="22"/>
  <c r="CF63" i="22"/>
  <c r="CG63" i="22"/>
  <c r="CH63" i="22"/>
  <c r="CI63" i="22"/>
  <c r="CJ63" i="22"/>
  <c r="CK63" i="22"/>
  <c r="CL63" i="22"/>
  <c r="CM63" i="22"/>
  <c r="CN63" i="22"/>
  <c r="CO63" i="22"/>
  <c r="CP63" i="22"/>
  <c r="CQ63" i="22"/>
  <c r="CR63" i="22"/>
  <c r="CS63" i="22"/>
  <c r="CT63" i="22"/>
  <c r="CU63" i="22"/>
  <c r="CV63" i="22"/>
  <c r="CW63" i="22"/>
  <c r="CX63" i="22"/>
  <c r="CY63" i="22"/>
  <c r="CZ63" i="22"/>
  <c r="DA63" i="22"/>
  <c r="DB63" i="22"/>
  <c r="DC63" i="22"/>
  <c r="DD63" i="22"/>
  <c r="DE63" i="22"/>
  <c r="DF63" i="22"/>
  <c r="DG63" i="22"/>
  <c r="DH63" i="22"/>
  <c r="DI63" i="22"/>
  <c r="DJ63" i="22"/>
  <c r="DK63" i="22"/>
  <c r="DL63" i="22"/>
  <c r="DM63" i="22"/>
  <c r="DN63" i="22"/>
  <c r="DO63" i="22"/>
  <c r="DP63" i="22"/>
  <c r="DQ63" i="22"/>
  <c r="DR63" i="22"/>
  <c r="DS63" i="22"/>
  <c r="DT63" i="22"/>
  <c r="DU63" i="22"/>
  <c r="DV63" i="22"/>
  <c r="DW63" i="22"/>
  <c r="DX63" i="22"/>
  <c r="DY63" i="22"/>
  <c r="DZ63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T87" i="22" s="1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I64" i="22"/>
  <c r="BJ64" i="22"/>
  <c r="BJ84" i="22" s="1"/>
  <c r="BK64" i="22"/>
  <c r="BL64" i="22"/>
  <c r="BM64" i="22"/>
  <c r="BN64" i="22"/>
  <c r="BO64" i="22"/>
  <c r="BP64" i="22"/>
  <c r="BQ64" i="22"/>
  <c r="BR64" i="22"/>
  <c r="BR84" i="22" s="1"/>
  <c r="BS64" i="22"/>
  <c r="BT64" i="22"/>
  <c r="BU64" i="22"/>
  <c r="BV64" i="22"/>
  <c r="BW64" i="22"/>
  <c r="BX64" i="22"/>
  <c r="BY64" i="22"/>
  <c r="BY84" i="22" s="1"/>
  <c r="BZ64" i="22"/>
  <c r="BZ84" i="22" s="1"/>
  <c r="CA64" i="22"/>
  <c r="CB64" i="22"/>
  <c r="CC64" i="22"/>
  <c r="CC83" i="22" s="1"/>
  <c r="CD64" i="22"/>
  <c r="CE64" i="22"/>
  <c r="CF64" i="22"/>
  <c r="CG64" i="22"/>
  <c r="CG84" i="22" s="1"/>
  <c r="CH64" i="22"/>
  <c r="CH84" i="22" s="1"/>
  <c r="CI64" i="22"/>
  <c r="CJ64" i="22"/>
  <c r="CK64" i="22"/>
  <c r="CL64" i="22"/>
  <c r="CM64" i="22"/>
  <c r="CN64" i="22"/>
  <c r="CO64" i="22"/>
  <c r="CP64" i="22"/>
  <c r="CP84" i="22" s="1"/>
  <c r="CQ64" i="22"/>
  <c r="CR64" i="22"/>
  <c r="CS64" i="22"/>
  <c r="CT64" i="22"/>
  <c r="CU64" i="22"/>
  <c r="CV64" i="22"/>
  <c r="CW64" i="22"/>
  <c r="CX64" i="22"/>
  <c r="CX84" i="22" s="1"/>
  <c r="CY64" i="22"/>
  <c r="CZ64" i="22"/>
  <c r="DA64" i="22"/>
  <c r="DB64" i="22"/>
  <c r="DC64" i="22"/>
  <c r="DD64" i="22"/>
  <c r="DE64" i="22"/>
  <c r="DE84" i="22" s="1"/>
  <c r="DF64" i="22"/>
  <c r="DF84" i="22" s="1"/>
  <c r="DG64" i="22"/>
  <c r="DH64" i="22"/>
  <c r="DI64" i="22"/>
  <c r="DJ64" i="22"/>
  <c r="DK64" i="22"/>
  <c r="DL64" i="22"/>
  <c r="DM64" i="22"/>
  <c r="DM84" i="22" s="1"/>
  <c r="DN64" i="22"/>
  <c r="DN84" i="22" s="1"/>
  <c r="DO64" i="22"/>
  <c r="DP64" i="22"/>
  <c r="DQ64" i="22"/>
  <c r="DR64" i="22"/>
  <c r="DS64" i="22"/>
  <c r="DT64" i="22"/>
  <c r="DU64" i="22"/>
  <c r="DV64" i="22"/>
  <c r="DV84" i="22" s="1"/>
  <c r="DW64" i="22"/>
  <c r="DX64" i="22"/>
  <c r="DY64" i="22"/>
  <c r="DZ64" i="22"/>
  <c r="G65" i="22"/>
  <c r="H65" i="22"/>
  <c r="I65" i="22"/>
  <c r="I83" i="22" s="1"/>
  <c r="J65" i="22"/>
  <c r="J85" i="22" s="1"/>
  <c r="K65" i="22"/>
  <c r="L65" i="22"/>
  <c r="M65" i="22"/>
  <c r="N65" i="22"/>
  <c r="O65" i="22"/>
  <c r="P65" i="22"/>
  <c r="Q65" i="22"/>
  <c r="R65" i="22"/>
  <c r="R83" i="22" s="1"/>
  <c r="S65" i="22"/>
  <c r="T65" i="22"/>
  <c r="U65" i="22"/>
  <c r="V65" i="22"/>
  <c r="W65" i="22"/>
  <c r="X65" i="22"/>
  <c r="Y65" i="22"/>
  <c r="Y83" i="22" s="1"/>
  <c r="Z65" i="22"/>
  <c r="Z85" i="22" s="1"/>
  <c r="AA65" i="22"/>
  <c r="AB65" i="22"/>
  <c r="AC65" i="22"/>
  <c r="AD65" i="22"/>
  <c r="AE65" i="22"/>
  <c r="AF65" i="22"/>
  <c r="AG65" i="22"/>
  <c r="AH65" i="22"/>
  <c r="AH85" i="22" s="1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W83" i="22" s="1"/>
  <c r="AX65" i="22"/>
  <c r="AY65" i="22"/>
  <c r="AZ65" i="22"/>
  <c r="BA65" i="22"/>
  <c r="BB65" i="22"/>
  <c r="BC65" i="22"/>
  <c r="BD65" i="22"/>
  <c r="BE65" i="22"/>
  <c r="BE83" i="22" s="1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U65" i="22"/>
  <c r="BV65" i="22"/>
  <c r="BW65" i="22"/>
  <c r="BX65" i="22"/>
  <c r="BY65" i="22"/>
  <c r="BZ65" i="22"/>
  <c r="CA65" i="22"/>
  <c r="CB65" i="22"/>
  <c r="CC65" i="22"/>
  <c r="CD65" i="22"/>
  <c r="CE65" i="22"/>
  <c r="CF65" i="22"/>
  <c r="CG65" i="22"/>
  <c r="CH65" i="22"/>
  <c r="CI65" i="22"/>
  <c r="CJ65" i="22"/>
  <c r="CK65" i="22"/>
  <c r="CL65" i="22"/>
  <c r="CL87" i="22" s="1"/>
  <c r="CM65" i="22"/>
  <c r="CN65" i="22"/>
  <c r="CO65" i="22"/>
  <c r="CP65" i="22"/>
  <c r="CQ65" i="22"/>
  <c r="CR65" i="22"/>
  <c r="CS65" i="22"/>
  <c r="CT65" i="22"/>
  <c r="CT85" i="22" s="1"/>
  <c r="CU65" i="22"/>
  <c r="CV65" i="22"/>
  <c r="CW65" i="22"/>
  <c r="CX65" i="22"/>
  <c r="CY65" i="22"/>
  <c r="CZ65" i="22"/>
  <c r="DA65" i="22"/>
  <c r="DB65" i="22"/>
  <c r="DC65" i="22"/>
  <c r="DD65" i="22"/>
  <c r="DE65" i="22"/>
  <c r="DF65" i="22"/>
  <c r="DG65" i="22"/>
  <c r="DH65" i="22"/>
  <c r="DI65" i="22"/>
  <c r="DJ65" i="22"/>
  <c r="DJ86" i="22" s="1"/>
  <c r="DK65" i="22"/>
  <c r="DL65" i="22"/>
  <c r="DM65" i="22"/>
  <c r="DN65" i="22"/>
  <c r="DO65" i="22"/>
  <c r="DP65" i="22"/>
  <c r="DQ65" i="22"/>
  <c r="DR65" i="22"/>
  <c r="DS65" i="22"/>
  <c r="DT65" i="22"/>
  <c r="DU65" i="22"/>
  <c r="DV65" i="22"/>
  <c r="DW65" i="22"/>
  <c r="DX65" i="22"/>
  <c r="DY65" i="22"/>
  <c r="DZ65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D84" i="22" s="1"/>
  <c r="AE66" i="22"/>
  <c r="AF66" i="22"/>
  <c r="AG66" i="22"/>
  <c r="AH66" i="22"/>
  <c r="AI66" i="22"/>
  <c r="AJ66" i="22"/>
  <c r="AK66" i="22"/>
  <c r="AL66" i="22"/>
  <c r="AL84" i="22" s="1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I66" i="22"/>
  <c r="BJ66" i="22"/>
  <c r="BK66" i="22"/>
  <c r="BL66" i="22"/>
  <c r="BM66" i="22"/>
  <c r="BN66" i="22"/>
  <c r="BO66" i="22"/>
  <c r="BP66" i="22"/>
  <c r="BQ66" i="22"/>
  <c r="BR66" i="22"/>
  <c r="BS66" i="22"/>
  <c r="BT66" i="22"/>
  <c r="BU66" i="22"/>
  <c r="BV66" i="22"/>
  <c r="BW66" i="22"/>
  <c r="BX66" i="22"/>
  <c r="BY66" i="22"/>
  <c r="BZ66" i="22"/>
  <c r="CA66" i="22"/>
  <c r="CB66" i="22"/>
  <c r="CC66" i="22"/>
  <c r="CD66" i="22"/>
  <c r="CE66" i="22"/>
  <c r="CF66" i="22"/>
  <c r="CG66" i="22"/>
  <c r="CH66" i="22"/>
  <c r="CI66" i="22"/>
  <c r="CJ66" i="22"/>
  <c r="CK66" i="22"/>
  <c r="CL66" i="22"/>
  <c r="CM66" i="22"/>
  <c r="CN66" i="22"/>
  <c r="CO66" i="22"/>
  <c r="CP66" i="22"/>
  <c r="CQ66" i="22"/>
  <c r="CR66" i="22"/>
  <c r="CS66" i="22"/>
  <c r="CT66" i="22"/>
  <c r="CU66" i="22"/>
  <c r="CV66" i="22"/>
  <c r="CW66" i="22"/>
  <c r="CX66" i="22"/>
  <c r="CY66" i="22"/>
  <c r="CZ66" i="22"/>
  <c r="DA66" i="22"/>
  <c r="DB66" i="22"/>
  <c r="DC66" i="22"/>
  <c r="DD66" i="22"/>
  <c r="DE66" i="22"/>
  <c r="DF66" i="22"/>
  <c r="DG66" i="22"/>
  <c r="DH66" i="22"/>
  <c r="DI66" i="22"/>
  <c r="DJ66" i="22"/>
  <c r="DK66" i="22"/>
  <c r="DL66" i="22"/>
  <c r="DM66" i="22"/>
  <c r="DN66" i="22"/>
  <c r="DO66" i="22"/>
  <c r="DP66" i="22"/>
  <c r="DQ66" i="22"/>
  <c r="DR66" i="22"/>
  <c r="DS66" i="22"/>
  <c r="DT66" i="22"/>
  <c r="DU66" i="22"/>
  <c r="DV66" i="22"/>
  <c r="DW66" i="22"/>
  <c r="DX66" i="22"/>
  <c r="DY66" i="22"/>
  <c r="DZ66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I67" i="22"/>
  <c r="BJ67" i="22"/>
  <c r="BK67" i="22"/>
  <c r="BL67" i="22"/>
  <c r="BM67" i="22"/>
  <c r="BN67" i="22"/>
  <c r="BO67" i="22"/>
  <c r="BP67" i="22"/>
  <c r="BQ67" i="22"/>
  <c r="BR67" i="22"/>
  <c r="BS67" i="22"/>
  <c r="BT67" i="22"/>
  <c r="BU67" i="22"/>
  <c r="BV67" i="22"/>
  <c r="BW67" i="22"/>
  <c r="BX67" i="22"/>
  <c r="BY67" i="22"/>
  <c r="BZ67" i="22"/>
  <c r="CA67" i="22"/>
  <c r="CB67" i="22"/>
  <c r="CC67" i="22"/>
  <c r="CD67" i="22"/>
  <c r="CD85" i="22" s="1"/>
  <c r="CE67" i="22"/>
  <c r="CF67" i="22"/>
  <c r="CG67" i="22"/>
  <c r="CH67" i="22"/>
  <c r="CI67" i="22"/>
  <c r="CJ67" i="22"/>
  <c r="CK67" i="22"/>
  <c r="CL67" i="22"/>
  <c r="CM67" i="22"/>
  <c r="CN67" i="22"/>
  <c r="CO67" i="22"/>
  <c r="CP67" i="22"/>
  <c r="CQ67" i="22"/>
  <c r="CR67" i="22"/>
  <c r="CS67" i="22"/>
  <c r="CT67" i="22"/>
  <c r="CU67" i="22"/>
  <c r="CV67" i="22"/>
  <c r="CW67" i="22"/>
  <c r="CX67" i="22"/>
  <c r="CY67" i="22"/>
  <c r="CZ67" i="22"/>
  <c r="DA67" i="22"/>
  <c r="DB67" i="22"/>
  <c r="DC67" i="22"/>
  <c r="DD67" i="22"/>
  <c r="DE67" i="22"/>
  <c r="DF67" i="22"/>
  <c r="DG67" i="22"/>
  <c r="DH67" i="22"/>
  <c r="DI67" i="22"/>
  <c r="DJ67" i="22"/>
  <c r="DK67" i="22"/>
  <c r="DL67" i="22"/>
  <c r="DM67" i="22"/>
  <c r="DN67" i="22"/>
  <c r="DO67" i="22"/>
  <c r="DP67" i="22"/>
  <c r="DQ67" i="22"/>
  <c r="DR67" i="22"/>
  <c r="DS67" i="22"/>
  <c r="DT67" i="22"/>
  <c r="DU67" i="22"/>
  <c r="DV67" i="22"/>
  <c r="DW67" i="22"/>
  <c r="DX67" i="22"/>
  <c r="DY67" i="22"/>
  <c r="DZ67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I68" i="22"/>
  <c r="BJ68" i="22"/>
  <c r="BK68" i="22"/>
  <c r="BL68" i="22"/>
  <c r="BM68" i="22"/>
  <c r="BN68" i="22"/>
  <c r="BO68" i="22"/>
  <c r="BP68" i="22"/>
  <c r="BQ68" i="22"/>
  <c r="BR68" i="22"/>
  <c r="BS68" i="22"/>
  <c r="BT68" i="22"/>
  <c r="BU68" i="22"/>
  <c r="BV68" i="22"/>
  <c r="BW68" i="22"/>
  <c r="BX68" i="22"/>
  <c r="BY68" i="22"/>
  <c r="BZ68" i="22"/>
  <c r="CA68" i="22"/>
  <c r="CB68" i="22"/>
  <c r="CC68" i="22"/>
  <c r="CD68" i="22"/>
  <c r="CE68" i="22"/>
  <c r="CF68" i="22"/>
  <c r="CG68" i="22"/>
  <c r="CH68" i="22"/>
  <c r="CI68" i="22"/>
  <c r="CJ68" i="22"/>
  <c r="CK68" i="22"/>
  <c r="CL68" i="22"/>
  <c r="CM68" i="22"/>
  <c r="CN68" i="22"/>
  <c r="CO68" i="22"/>
  <c r="CP68" i="22"/>
  <c r="CQ68" i="22"/>
  <c r="CR68" i="22"/>
  <c r="CS68" i="22"/>
  <c r="CT68" i="22"/>
  <c r="CU68" i="22"/>
  <c r="CV68" i="22"/>
  <c r="CW68" i="22"/>
  <c r="CX68" i="22"/>
  <c r="CY68" i="22"/>
  <c r="CZ68" i="22"/>
  <c r="DA68" i="22"/>
  <c r="DB68" i="22"/>
  <c r="DC68" i="22"/>
  <c r="DD68" i="22"/>
  <c r="DE68" i="22"/>
  <c r="DF68" i="22"/>
  <c r="DG68" i="22"/>
  <c r="DH68" i="22"/>
  <c r="DI68" i="22"/>
  <c r="DJ68" i="22"/>
  <c r="DK68" i="22"/>
  <c r="DL68" i="22"/>
  <c r="DM68" i="22"/>
  <c r="DN68" i="22"/>
  <c r="DO68" i="22"/>
  <c r="DP68" i="22"/>
  <c r="DQ68" i="22"/>
  <c r="DR68" i="22"/>
  <c r="DS68" i="22"/>
  <c r="DT68" i="22"/>
  <c r="DU68" i="22"/>
  <c r="DV68" i="22"/>
  <c r="DW68" i="22"/>
  <c r="DX68" i="22"/>
  <c r="DY68" i="22"/>
  <c r="DZ68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U69" i="22"/>
  <c r="BV69" i="22"/>
  <c r="BW69" i="22"/>
  <c r="BX69" i="22"/>
  <c r="BY69" i="22"/>
  <c r="BZ69" i="22"/>
  <c r="CA69" i="22"/>
  <c r="CB69" i="22"/>
  <c r="CC69" i="22"/>
  <c r="CD69" i="22"/>
  <c r="CE69" i="22"/>
  <c r="CF69" i="22"/>
  <c r="CG69" i="22"/>
  <c r="CH69" i="22"/>
  <c r="CI69" i="22"/>
  <c r="CJ69" i="22"/>
  <c r="CK69" i="22"/>
  <c r="CL69" i="22"/>
  <c r="CM69" i="22"/>
  <c r="CN69" i="22"/>
  <c r="CO69" i="22"/>
  <c r="CP69" i="22"/>
  <c r="CQ69" i="22"/>
  <c r="CR69" i="22"/>
  <c r="CS69" i="22"/>
  <c r="CT69" i="22"/>
  <c r="CU69" i="22"/>
  <c r="CV69" i="22"/>
  <c r="CW69" i="22"/>
  <c r="CX69" i="22"/>
  <c r="CY69" i="22"/>
  <c r="CZ69" i="22"/>
  <c r="DA69" i="22"/>
  <c r="DB69" i="22"/>
  <c r="DC69" i="22"/>
  <c r="DD69" i="22"/>
  <c r="DE69" i="22"/>
  <c r="DF69" i="22"/>
  <c r="DG69" i="22"/>
  <c r="DH69" i="22"/>
  <c r="DI69" i="22"/>
  <c r="DJ69" i="22"/>
  <c r="DK69" i="22"/>
  <c r="DL69" i="22"/>
  <c r="DM69" i="22"/>
  <c r="DN69" i="22"/>
  <c r="DO69" i="22"/>
  <c r="DP69" i="22"/>
  <c r="DQ69" i="22"/>
  <c r="DR69" i="22"/>
  <c r="DS69" i="22"/>
  <c r="DT69" i="22"/>
  <c r="DU69" i="22"/>
  <c r="DV69" i="22"/>
  <c r="DW69" i="22"/>
  <c r="DX69" i="22"/>
  <c r="DY69" i="22"/>
  <c r="DZ69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Y70" i="22"/>
  <c r="Z70" i="22"/>
  <c r="AA70" i="22"/>
  <c r="AB70" i="22"/>
  <c r="AC70" i="22"/>
  <c r="AD70" i="22"/>
  <c r="AE70" i="22"/>
  <c r="AF70" i="22"/>
  <c r="AG70" i="22"/>
  <c r="AH70" i="22"/>
  <c r="AI70" i="22"/>
  <c r="AJ70" i="22"/>
  <c r="AK70" i="22"/>
  <c r="AL70" i="22"/>
  <c r="AM70" i="22"/>
  <c r="AN70" i="22"/>
  <c r="AO70" i="22"/>
  <c r="AP70" i="22"/>
  <c r="AQ70" i="22"/>
  <c r="AR70" i="22"/>
  <c r="AS70" i="22"/>
  <c r="AT70" i="22"/>
  <c r="AU70" i="22"/>
  <c r="AV70" i="22"/>
  <c r="AW70" i="22"/>
  <c r="AX70" i="22"/>
  <c r="AY70" i="22"/>
  <c r="AZ70" i="22"/>
  <c r="BA70" i="22"/>
  <c r="BB70" i="22"/>
  <c r="BC70" i="22"/>
  <c r="BD70" i="22"/>
  <c r="BE70" i="22"/>
  <c r="BF70" i="22"/>
  <c r="BG70" i="22"/>
  <c r="BH70" i="22"/>
  <c r="BI70" i="22"/>
  <c r="BJ70" i="22"/>
  <c r="BK70" i="22"/>
  <c r="BL70" i="22"/>
  <c r="BM70" i="22"/>
  <c r="BN70" i="22"/>
  <c r="BO70" i="22"/>
  <c r="BP70" i="22"/>
  <c r="BQ70" i="22"/>
  <c r="BR70" i="22"/>
  <c r="BS70" i="22"/>
  <c r="BT70" i="22"/>
  <c r="BU70" i="22"/>
  <c r="BV70" i="22"/>
  <c r="BW70" i="22"/>
  <c r="BX70" i="22"/>
  <c r="BY70" i="22"/>
  <c r="BZ70" i="22"/>
  <c r="CA70" i="22"/>
  <c r="CB70" i="22"/>
  <c r="CC70" i="22"/>
  <c r="CD70" i="22"/>
  <c r="CE70" i="22"/>
  <c r="CF70" i="22"/>
  <c r="CG70" i="22"/>
  <c r="CH70" i="22"/>
  <c r="CI70" i="22"/>
  <c r="CJ70" i="22"/>
  <c r="CK70" i="22"/>
  <c r="CL70" i="22"/>
  <c r="CM70" i="22"/>
  <c r="CN70" i="22"/>
  <c r="CO70" i="22"/>
  <c r="CP70" i="22"/>
  <c r="CQ70" i="22"/>
  <c r="CR70" i="22"/>
  <c r="CS70" i="22"/>
  <c r="CT70" i="22"/>
  <c r="CU70" i="22"/>
  <c r="CV70" i="22"/>
  <c r="CW70" i="22"/>
  <c r="CX70" i="22"/>
  <c r="CY70" i="22"/>
  <c r="CZ70" i="22"/>
  <c r="DA70" i="22"/>
  <c r="DB70" i="22"/>
  <c r="DC70" i="22"/>
  <c r="DD70" i="22"/>
  <c r="DE70" i="22"/>
  <c r="DF70" i="22"/>
  <c r="DG70" i="22"/>
  <c r="DH70" i="22"/>
  <c r="DI70" i="22"/>
  <c r="DJ70" i="22"/>
  <c r="DK70" i="22"/>
  <c r="DL70" i="22"/>
  <c r="DM70" i="22"/>
  <c r="DN70" i="22"/>
  <c r="DO70" i="22"/>
  <c r="DP70" i="22"/>
  <c r="DQ70" i="22"/>
  <c r="DR70" i="22"/>
  <c r="DS70" i="22"/>
  <c r="DT70" i="22"/>
  <c r="DU70" i="22"/>
  <c r="DV70" i="22"/>
  <c r="DW70" i="22"/>
  <c r="DX70" i="22"/>
  <c r="DY70" i="22"/>
  <c r="DZ70" i="22"/>
  <c r="G71" i="22"/>
  <c r="G88" i="22" s="1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Y71" i="22"/>
  <c r="Z71" i="22"/>
  <c r="AA71" i="22"/>
  <c r="AB71" i="22"/>
  <c r="AC71" i="22"/>
  <c r="AD71" i="22"/>
  <c r="AE71" i="22"/>
  <c r="AF71" i="22"/>
  <c r="AG71" i="22"/>
  <c r="AH71" i="22"/>
  <c r="AI71" i="22"/>
  <c r="AJ71" i="22"/>
  <c r="AK71" i="22"/>
  <c r="AL71" i="22"/>
  <c r="AM71" i="22"/>
  <c r="AN71" i="22"/>
  <c r="AO71" i="22"/>
  <c r="AP71" i="22"/>
  <c r="AQ71" i="22"/>
  <c r="AR71" i="22"/>
  <c r="AS71" i="22"/>
  <c r="AT71" i="22"/>
  <c r="AU71" i="22"/>
  <c r="AV71" i="22"/>
  <c r="AW71" i="22"/>
  <c r="AX71" i="22"/>
  <c r="AY71" i="22"/>
  <c r="AZ71" i="22"/>
  <c r="BA71" i="22"/>
  <c r="BB71" i="22"/>
  <c r="BC71" i="22"/>
  <c r="BD71" i="22"/>
  <c r="BE71" i="22"/>
  <c r="BF71" i="22"/>
  <c r="BG71" i="22"/>
  <c r="BH71" i="22"/>
  <c r="BI71" i="22"/>
  <c r="BJ71" i="22"/>
  <c r="BK71" i="22"/>
  <c r="BL71" i="22"/>
  <c r="BM71" i="22"/>
  <c r="BN71" i="22"/>
  <c r="BO71" i="22"/>
  <c r="BP71" i="22"/>
  <c r="BQ71" i="22"/>
  <c r="BR71" i="22"/>
  <c r="BS71" i="22"/>
  <c r="BT71" i="22"/>
  <c r="BU71" i="22"/>
  <c r="BV71" i="22"/>
  <c r="BW71" i="22"/>
  <c r="BX71" i="22"/>
  <c r="BY71" i="22"/>
  <c r="BZ71" i="22"/>
  <c r="CA71" i="22"/>
  <c r="CB71" i="22"/>
  <c r="CC71" i="22"/>
  <c r="CD71" i="22"/>
  <c r="CE71" i="22"/>
  <c r="CF71" i="22"/>
  <c r="CG71" i="22"/>
  <c r="CH71" i="22"/>
  <c r="CI71" i="22"/>
  <c r="CJ71" i="22"/>
  <c r="CK71" i="22"/>
  <c r="CL71" i="22"/>
  <c r="CM71" i="22"/>
  <c r="CN71" i="22"/>
  <c r="CO71" i="22"/>
  <c r="CP71" i="22"/>
  <c r="CQ71" i="22"/>
  <c r="CR71" i="22"/>
  <c r="CS71" i="22"/>
  <c r="CT71" i="22"/>
  <c r="CU71" i="22"/>
  <c r="CV71" i="22"/>
  <c r="CW71" i="22"/>
  <c r="CX71" i="22"/>
  <c r="CY71" i="22"/>
  <c r="CZ71" i="22"/>
  <c r="DA71" i="22"/>
  <c r="DB71" i="22"/>
  <c r="DC71" i="22"/>
  <c r="DD71" i="22"/>
  <c r="DE71" i="22"/>
  <c r="DF71" i="22"/>
  <c r="DG71" i="22"/>
  <c r="DH71" i="22"/>
  <c r="DI71" i="22"/>
  <c r="DJ71" i="22"/>
  <c r="DK71" i="22"/>
  <c r="DL71" i="22"/>
  <c r="DM71" i="22"/>
  <c r="DN71" i="22"/>
  <c r="DO71" i="22"/>
  <c r="DP71" i="22"/>
  <c r="DQ71" i="22"/>
  <c r="DR71" i="22"/>
  <c r="DS71" i="22"/>
  <c r="DT71" i="22"/>
  <c r="DU71" i="22"/>
  <c r="DV71" i="22"/>
  <c r="DW71" i="22"/>
  <c r="DX71" i="22"/>
  <c r="DY71" i="22"/>
  <c r="DZ71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Y72" i="22"/>
  <c r="Z72" i="22"/>
  <c r="AA72" i="22"/>
  <c r="AB72" i="22"/>
  <c r="AC72" i="22"/>
  <c r="AD72" i="22"/>
  <c r="AE72" i="22"/>
  <c r="AF72" i="22"/>
  <c r="AG72" i="22"/>
  <c r="AH72" i="22"/>
  <c r="AI72" i="22"/>
  <c r="AJ72" i="22"/>
  <c r="AK72" i="22"/>
  <c r="AL72" i="22"/>
  <c r="AM72" i="22"/>
  <c r="AN72" i="22"/>
  <c r="AO72" i="22"/>
  <c r="AP72" i="22"/>
  <c r="AQ72" i="22"/>
  <c r="AR72" i="22"/>
  <c r="AS72" i="22"/>
  <c r="AT72" i="22"/>
  <c r="AU72" i="22"/>
  <c r="AV72" i="22"/>
  <c r="AW72" i="22"/>
  <c r="AX72" i="22"/>
  <c r="AY72" i="22"/>
  <c r="AZ72" i="22"/>
  <c r="BA72" i="22"/>
  <c r="BB72" i="22"/>
  <c r="BB84" i="22" s="1"/>
  <c r="BC72" i="22"/>
  <c r="BD72" i="22"/>
  <c r="BE72" i="22"/>
  <c r="BF72" i="22"/>
  <c r="BG72" i="22"/>
  <c r="BH72" i="22"/>
  <c r="BI72" i="22"/>
  <c r="BJ72" i="22"/>
  <c r="BK72" i="22"/>
  <c r="BL72" i="22"/>
  <c r="BM72" i="22"/>
  <c r="BN72" i="22"/>
  <c r="BO72" i="22"/>
  <c r="BP72" i="22"/>
  <c r="BQ72" i="22"/>
  <c r="BR72" i="22"/>
  <c r="BS72" i="22"/>
  <c r="BT72" i="22"/>
  <c r="BU72" i="22"/>
  <c r="BV72" i="22"/>
  <c r="BW72" i="22"/>
  <c r="BX72" i="22"/>
  <c r="BY72" i="22"/>
  <c r="BZ72" i="22"/>
  <c r="CA72" i="22"/>
  <c r="CB72" i="22"/>
  <c r="CC72" i="22"/>
  <c r="CD72" i="22"/>
  <c r="CE72" i="22"/>
  <c r="CF72" i="22"/>
  <c r="CG72" i="22"/>
  <c r="CH72" i="22"/>
  <c r="CI72" i="22"/>
  <c r="CJ72" i="22"/>
  <c r="CK72" i="22"/>
  <c r="CL72" i="22"/>
  <c r="CM72" i="22"/>
  <c r="CN72" i="22"/>
  <c r="CO72" i="22"/>
  <c r="CP72" i="22"/>
  <c r="CQ72" i="22"/>
  <c r="CR72" i="22"/>
  <c r="CS72" i="22"/>
  <c r="CT72" i="22"/>
  <c r="CU72" i="22"/>
  <c r="CV72" i="22"/>
  <c r="CW72" i="22"/>
  <c r="CX72" i="22"/>
  <c r="CY72" i="22"/>
  <c r="CZ72" i="22"/>
  <c r="DA72" i="22"/>
  <c r="DB72" i="22"/>
  <c r="DC72" i="22"/>
  <c r="DD72" i="22"/>
  <c r="DE72" i="22"/>
  <c r="DF72" i="22"/>
  <c r="DG72" i="22"/>
  <c r="DH72" i="22"/>
  <c r="DI72" i="22"/>
  <c r="DJ72" i="22"/>
  <c r="DK72" i="22"/>
  <c r="DL72" i="22"/>
  <c r="DM72" i="22"/>
  <c r="DN72" i="22"/>
  <c r="DO72" i="22"/>
  <c r="DP72" i="22"/>
  <c r="DQ72" i="22"/>
  <c r="DR72" i="22"/>
  <c r="DS72" i="22"/>
  <c r="DT72" i="22"/>
  <c r="DU72" i="22"/>
  <c r="DV72" i="22"/>
  <c r="DW72" i="22"/>
  <c r="DX72" i="22"/>
  <c r="DY72" i="22"/>
  <c r="DZ72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Y73" i="22"/>
  <c r="Z73" i="22"/>
  <c r="AA73" i="22"/>
  <c r="AB73" i="22"/>
  <c r="AC73" i="22"/>
  <c r="AD73" i="22"/>
  <c r="AE73" i="22"/>
  <c r="AF73" i="22"/>
  <c r="AG73" i="22"/>
  <c r="AH73" i="22"/>
  <c r="AI73" i="22"/>
  <c r="AJ73" i="22"/>
  <c r="AK73" i="22"/>
  <c r="AL73" i="22"/>
  <c r="AM73" i="22"/>
  <c r="AN73" i="22"/>
  <c r="AO73" i="22"/>
  <c r="AP73" i="22"/>
  <c r="AQ73" i="22"/>
  <c r="AR73" i="22"/>
  <c r="AS73" i="22"/>
  <c r="AT73" i="22"/>
  <c r="AU73" i="22"/>
  <c r="AV73" i="22"/>
  <c r="AW73" i="22"/>
  <c r="AX73" i="22"/>
  <c r="AY73" i="22"/>
  <c r="AZ73" i="22"/>
  <c r="BA73" i="22"/>
  <c r="BB73" i="22"/>
  <c r="BC73" i="22"/>
  <c r="BD73" i="22"/>
  <c r="BE73" i="22"/>
  <c r="BF73" i="22"/>
  <c r="BG73" i="22"/>
  <c r="BH73" i="22"/>
  <c r="BI73" i="22"/>
  <c r="BJ73" i="22"/>
  <c r="BK73" i="22"/>
  <c r="BL73" i="22"/>
  <c r="BM73" i="22"/>
  <c r="BN73" i="22"/>
  <c r="BO73" i="22"/>
  <c r="BP73" i="22"/>
  <c r="BQ73" i="22"/>
  <c r="BR73" i="22"/>
  <c r="BS73" i="22"/>
  <c r="BT73" i="22"/>
  <c r="BU73" i="22"/>
  <c r="BV73" i="22"/>
  <c r="BW73" i="22"/>
  <c r="BX73" i="22"/>
  <c r="BY73" i="22"/>
  <c r="BZ73" i="22"/>
  <c r="CA73" i="22"/>
  <c r="CB73" i="22"/>
  <c r="CC73" i="22"/>
  <c r="CD73" i="22"/>
  <c r="CE73" i="22"/>
  <c r="CF73" i="22"/>
  <c r="CG73" i="22"/>
  <c r="CH73" i="22"/>
  <c r="CI73" i="22"/>
  <c r="CJ73" i="22"/>
  <c r="CK73" i="22"/>
  <c r="CL73" i="22"/>
  <c r="CM73" i="22"/>
  <c r="CN73" i="22"/>
  <c r="CO73" i="22"/>
  <c r="CP73" i="22"/>
  <c r="CQ73" i="22"/>
  <c r="CR73" i="22"/>
  <c r="CS73" i="22"/>
  <c r="CT73" i="22"/>
  <c r="CU73" i="22"/>
  <c r="CV73" i="22"/>
  <c r="CW73" i="22"/>
  <c r="CX73" i="22"/>
  <c r="CY73" i="22"/>
  <c r="CZ73" i="22"/>
  <c r="DA73" i="22"/>
  <c r="DB73" i="22"/>
  <c r="DC73" i="22"/>
  <c r="DD73" i="22"/>
  <c r="DE73" i="22"/>
  <c r="DF73" i="22"/>
  <c r="DG73" i="22"/>
  <c r="DH73" i="22"/>
  <c r="DI73" i="22"/>
  <c r="DJ73" i="22"/>
  <c r="DK73" i="22"/>
  <c r="DL73" i="22"/>
  <c r="DM73" i="22"/>
  <c r="DN73" i="22"/>
  <c r="DO73" i="22"/>
  <c r="DP73" i="22"/>
  <c r="DP83" i="22" s="1"/>
  <c r="DQ73" i="22"/>
  <c r="DR73" i="22"/>
  <c r="DS73" i="22"/>
  <c r="DT73" i="22"/>
  <c r="DU73" i="22"/>
  <c r="DV73" i="22"/>
  <c r="DW73" i="22"/>
  <c r="DX73" i="22"/>
  <c r="DY73" i="22"/>
  <c r="DZ73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V84" i="22" s="1"/>
  <c r="W74" i="22"/>
  <c r="X74" i="22"/>
  <c r="Y74" i="22"/>
  <c r="Z74" i="22"/>
  <c r="AA74" i="22"/>
  <c r="AB74" i="22"/>
  <c r="AC74" i="22"/>
  <c r="AD74" i="22"/>
  <c r="AE74" i="22"/>
  <c r="AF74" i="22"/>
  <c r="AG74" i="22"/>
  <c r="AH74" i="22"/>
  <c r="AI74" i="22"/>
  <c r="AJ74" i="22"/>
  <c r="AK74" i="22"/>
  <c r="AL74" i="22"/>
  <c r="AM74" i="22"/>
  <c r="AN74" i="22"/>
  <c r="AO74" i="22"/>
  <c r="AP74" i="22"/>
  <c r="AQ74" i="22"/>
  <c r="AR74" i="22"/>
  <c r="AS74" i="22"/>
  <c r="AT74" i="22"/>
  <c r="AU74" i="22"/>
  <c r="AV74" i="22"/>
  <c r="AW74" i="22"/>
  <c r="AX74" i="22"/>
  <c r="AY74" i="22"/>
  <c r="AZ74" i="22"/>
  <c r="BA74" i="22"/>
  <c r="BB74" i="22"/>
  <c r="BC74" i="22"/>
  <c r="BD74" i="22"/>
  <c r="BE74" i="22"/>
  <c r="BF74" i="22"/>
  <c r="BG74" i="22"/>
  <c r="BH74" i="22"/>
  <c r="BI74" i="22"/>
  <c r="BJ74" i="22"/>
  <c r="BK74" i="22"/>
  <c r="BL74" i="22"/>
  <c r="BM74" i="22"/>
  <c r="BN74" i="22"/>
  <c r="BO74" i="22"/>
  <c r="BP74" i="22"/>
  <c r="BQ74" i="22"/>
  <c r="BR74" i="22"/>
  <c r="BS74" i="22"/>
  <c r="BT74" i="22"/>
  <c r="BU74" i="22"/>
  <c r="BV74" i="22"/>
  <c r="BW74" i="22"/>
  <c r="BX74" i="22"/>
  <c r="BY74" i="22"/>
  <c r="BZ74" i="22"/>
  <c r="CA74" i="22"/>
  <c r="CB74" i="22"/>
  <c r="CC74" i="22"/>
  <c r="CD74" i="22"/>
  <c r="CE74" i="22"/>
  <c r="CF74" i="22"/>
  <c r="CG74" i="22"/>
  <c r="CH74" i="22"/>
  <c r="CI74" i="22"/>
  <c r="CJ74" i="22"/>
  <c r="CK74" i="22"/>
  <c r="CL74" i="22"/>
  <c r="CM74" i="22"/>
  <c r="CN74" i="22"/>
  <c r="CO74" i="22"/>
  <c r="CP74" i="22"/>
  <c r="CQ74" i="22"/>
  <c r="CR74" i="22"/>
  <c r="CS74" i="22"/>
  <c r="CT74" i="22"/>
  <c r="CU74" i="22"/>
  <c r="CV74" i="22"/>
  <c r="CW74" i="22"/>
  <c r="CX74" i="22"/>
  <c r="CY74" i="22"/>
  <c r="CZ74" i="22"/>
  <c r="DA74" i="22"/>
  <c r="DB74" i="22"/>
  <c r="DC74" i="22"/>
  <c r="DD74" i="22"/>
  <c r="DE74" i="22"/>
  <c r="DF74" i="22"/>
  <c r="DG74" i="22"/>
  <c r="DH74" i="22"/>
  <c r="DI74" i="22"/>
  <c r="DJ74" i="22"/>
  <c r="DK74" i="22"/>
  <c r="DL74" i="22"/>
  <c r="DM74" i="22"/>
  <c r="DN74" i="22"/>
  <c r="DO74" i="22"/>
  <c r="DP74" i="22"/>
  <c r="DQ74" i="22"/>
  <c r="DR74" i="22"/>
  <c r="DS74" i="22"/>
  <c r="DT74" i="22"/>
  <c r="DU74" i="22"/>
  <c r="DV74" i="22"/>
  <c r="DW74" i="22"/>
  <c r="DX74" i="22"/>
  <c r="DY74" i="22"/>
  <c r="DZ74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A75" i="22"/>
  <c r="AB75" i="22"/>
  <c r="AC75" i="22"/>
  <c r="AD75" i="22"/>
  <c r="AE75" i="22"/>
  <c r="AF75" i="22"/>
  <c r="AG75" i="22"/>
  <c r="AH75" i="22"/>
  <c r="AI75" i="22"/>
  <c r="AJ75" i="22"/>
  <c r="AK75" i="22"/>
  <c r="AL75" i="22"/>
  <c r="AM75" i="22"/>
  <c r="AN75" i="22"/>
  <c r="AO75" i="22"/>
  <c r="AP75" i="22"/>
  <c r="AQ75" i="22"/>
  <c r="AR75" i="22"/>
  <c r="AS75" i="22"/>
  <c r="AT75" i="22"/>
  <c r="AU75" i="22"/>
  <c r="AV75" i="22"/>
  <c r="AW75" i="22"/>
  <c r="AX75" i="22"/>
  <c r="AY75" i="22"/>
  <c r="AZ75" i="22"/>
  <c r="BA75" i="22"/>
  <c r="BB75" i="22"/>
  <c r="BC75" i="22"/>
  <c r="BD75" i="22"/>
  <c r="BE75" i="22"/>
  <c r="BF75" i="22"/>
  <c r="BG75" i="22"/>
  <c r="BH75" i="22"/>
  <c r="BI75" i="22"/>
  <c r="BJ75" i="22"/>
  <c r="BK75" i="22"/>
  <c r="BL75" i="22"/>
  <c r="BM75" i="22"/>
  <c r="BN75" i="22"/>
  <c r="BO75" i="22"/>
  <c r="BP75" i="22"/>
  <c r="BQ75" i="22"/>
  <c r="BR75" i="22"/>
  <c r="BS75" i="22"/>
  <c r="BT75" i="22"/>
  <c r="BU75" i="22"/>
  <c r="BV75" i="22"/>
  <c r="BW75" i="22"/>
  <c r="BX75" i="22"/>
  <c r="BY75" i="22"/>
  <c r="BZ75" i="22"/>
  <c r="CA75" i="22"/>
  <c r="CB75" i="22"/>
  <c r="CC75" i="22"/>
  <c r="CD75" i="22"/>
  <c r="CE75" i="22"/>
  <c r="CF75" i="22"/>
  <c r="CG75" i="22"/>
  <c r="CH75" i="22"/>
  <c r="CI75" i="22"/>
  <c r="CJ75" i="22"/>
  <c r="CJ83" i="22" s="1"/>
  <c r="CK75" i="22"/>
  <c r="CL75" i="22"/>
  <c r="CM75" i="22"/>
  <c r="CN75" i="22"/>
  <c r="CO75" i="22"/>
  <c r="CP75" i="22"/>
  <c r="CQ75" i="22"/>
  <c r="CR75" i="22"/>
  <c r="CS75" i="22"/>
  <c r="CT75" i="22"/>
  <c r="CU75" i="22"/>
  <c r="CV75" i="22"/>
  <c r="CW75" i="22"/>
  <c r="CX75" i="22"/>
  <c r="CY75" i="22"/>
  <c r="CZ75" i="22"/>
  <c r="DA75" i="22"/>
  <c r="DB75" i="22"/>
  <c r="DC75" i="22"/>
  <c r="DD75" i="22"/>
  <c r="DE75" i="22"/>
  <c r="DF75" i="22"/>
  <c r="DG75" i="22"/>
  <c r="DH75" i="22"/>
  <c r="DI75" i="22"/>
  <c r="DJ75" i="22"/>
  <c r="DK75" i="22"/>
  <c r="DL75" i="22"/>
  <c r="DM75" i="22"/>
  <c r="DN75" i="22"/>
  <c r="DO75" i="22"/>
  <c r="DP75" i="22"/>
  <c r="DQ75" i="22"/>
  <c r="DR75" i="22"/>
  <c r="DS75" i="22"/>
  <c r="DT75" i="22"/>
  <c r="DU75" i="22"/>
  <c r="DV75" i="22"/>
  <c r="DW75" i="22"/>
  <c r="DX75" i="22"/>
  <c r="DY75" i="22"/>
  <c r="DZ75" i="22"/>
  <c r="G76" i="22"/>
  <c r="G96" i="22" s="1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Y76" i="22"/>
  <c r="Z76" i="22"/>
  <c r="AA76" i="22"/>
  <c r="AB76" i="22"/>
  <c r="AC76" i="22"/>
  <c r="AD76" i="22"/>
  <c r="AE76" i="22"/>
  <c r="AF76" i="22"/>
  <c r="AG76" i="22"/>
  <c r="AH76" i="22"/>
  <c r="AI76" i="22"/>
  <c r="AJ76" i="22"/>
  <c r="AK76" i="22"/>
  <c r="AL76" i="22"/>
  <c r="AM76" i="22"/>
  <c r="AN76" i="22"/>
  <c r="AO76" i="22"/>
  <c r="AP76" i="22"/>
  <c r="AQ76" i="22"/>
  <c r="AR76" i="22"/>
  <c r="AS76" i="22"/>
  <c r="AT76" i="22"/>
  <c r="AU76" i="22"/>
  <c r="AV76" i="22"/>
  <c r="AW76" i="22"/>
  <c r="AX76" i="22"/>
  <c r="AY76" i="22"/>
  <c r="AZ76" i="22"/>
  <c r="BA76" i="22"/>
  <c r="BB76" i="22"/>
  <c r="BC76" i="22"/>
  <c r="BD76" i="22"/>
  <c r="BE76" i="22"/>
  <c r="BF76" i="22"/>
  <c r="BG76" i="22"/>
  <c r="BH76" i="22"/>
  <c r="BI76" i="22"/>
  <c r="BJ76" i="22"/>
  <c r="BK76" i="22"/>
  <c r="BL76" i="22"/>
  <c r="BM76" i="22"/>
  <c r="BN76" i="22"/>
  <c r="BO76" i="22"/>
  <c r="BP76" i="22"/>
  <c r="BQ76" i="22"/>
  <c r="BR76" i="22"/>
  <c r="BS76" i="22"/>
  <c r="BT76" i="22"/>
  <c r="BU76" i="22"/>
  <c r="BV76" i="22"/>
  <c r="BW76" i="22"/>
  <c r="BX76" i="22"/>
  <c r="BY76" i="22"/>
  <c r="BZ76" i="22"/>
  <c r="CA76" i="22"/>
  <c r="CB76" i="22"/>
  <c r="CC76" i="22"/>
  <c r="CD76" i="22"/>
  <c r="CE76" i="22"/>
  <c r="CF76" i="22"/>
  <c r="CG76" i="22"/>
  <c r="CH76" i="22"/>
  <c r="CI76" i="22"/>
  <c r="CJ76" i="22"/>
  <c r="CK76" i="22"/>
  <c r="CL76" i="22"/>
  <c r="CM76" i="22"/>
  <c r="CN76" i="22"/>
  <c r="CO76" i="22"/>
  <c r="CP76" i="22"/>
  <c r="CQ76" i="22"/>
  <c r="CR76" i="22"/>
  <c r="CS76" i="22"/>
  <c r="CT76" i="22"/>
  <c r="CU76" i="22"/>
  <c r="CV76" i="22"/>
  <c r="CW76" i="22"/>
  <c r="CX76" i="22"/>
  <c r="CY76" i="22"/>
  <c r="CZ76" i="22"/>
  <c r="DA76" i="22"/>
  <c r="DB76" i="22"/>
  <c r="DC76" i="22"/>
  <c r="DD76" i="22"/>
  <c r="DE76" i="22"/>
  <c r="DF76" i="22"/>
  <c r="DG76" i="22"/>
  <c r="DH76" i="22"/>
  <c r="DI76" i="22"/>
  <c r="DJ76" i="22"/>
  <c r="DK76" i="22"/>
  <c r="DL76" i="22"/>
  <c r="DM76" i="22"/>
  <c r="DN76" i="22"/>
  <c r="DO76" i="22"/>
  <c r="DP76" i="22"/>
  <c r="DQ76" i="22"/>
  <c r="DR76" i="22"/>
  <c r="DS76" i="22"/>
  <c r="DT76" i="22"/>
  <c r="DU76" i="22"/>
  <c r="DV76" i="22"/>
  <c r="DW76" i="22"/>
  <c r="DX76" i="22"/>
  <c r="DY76" i="22"/>
  <c r="DZ76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Y77" i="22"/>
  <c r="Z77" i="22"/>
  <c r="AA77" i="22"/>
  <c r="AB77" i="22"/>
  <c r="AC77" i="22"/>
  <c r="AD77" i="22"/>
  <c r="AE77" i="22"/>
  <c r="AF77" i="22"/>
  <c r="AF83" i="22" s="1"/>
  <c r="AG77" i="22"/>
  <c r="AH77" i="22"/>
  <c r="AI77" i="22"/>
  <c r="AJ77" i="22"/>
  <c r="AK77" i="22"/>
  <c r="AL77" i="22"/>
  <c r="AM77" i="22"/>
  <c r="AN77" i="22"/>
  <c r="AO77" i="22"/>
  <c r="AP77" i="22"/>
  <c r="AQ77" i="22"/>
  <c r="AR77" i="22"/>
  <c r="AS77" i="22"/>
  <c r="AT77" i="22"/>
  <c r="AU77" i="22"/>
  <c r="AV77" i="22"/>
  <c r="AW77" i="22"/>
  <c r="AX77" i="22"/>
  <c r="AY77" i="22"/>
  <c r="AZ77" i="22"/>
  <c r="BA77" i="22"/>
  <c r="BB77" i="22"/>
  <c r="BC77" i="22"/>
  <c r="BD77" i="22"/>
  <c r="BE77" i="22"/>
  <c r="BF77" i="22"/>
  <c r="BG77" i="22"/>
  <c r="BH77" i="22"/>
  <c r="BI77" i="22"/>
  <c r="BJ77" i="22"/>
  <c r="BK77" i="22"/>
  <c r="BL77" i="22"/>
  <c r="BM77" i="22"/>
  <c r="BN77" i="22"/>
  <c r="BO77" i="22"/>
  <c r="BP77" i="22"/>
  <c r="BQ77" i="22"/>
  <c r="BR77" i="22"/>
  <c r="BS77" i="22"/>
  <c r="BT77" i="22"/>
  <c r="BT86" i="22" s="1"/>
  <c r="BU77" i="22"/>
  <c r="BV77" i="22"/>
  <c r="BW77" i="22"/>
  <c r="BX77" i="22"/>
  <c r="BY77" i="22"/>
  <c r="BZ77" i="22"/>
  <c r="CA77" i="22"/>
  <c r="CB77" i="22"/>
  <c r="CC77" i="22"/>
  <c r="CD77" i="22"/>
  <c r="CE77" i="22"/>
  <c r="CF77" i="22"/>
  <c r="CG77" i="22"/>
  <c r="CH77" i="22"/>
  <c r="CI77" i="22"/>
  <c r="CJ77" i="22"/>
  <c r="CK77" i="22"/>
  <c r="CL77" i="22"/>
  <c r="CM77" i="22"/>
  <c r="CN77" i="22"/>
  <c r="CO77" i="22"/>
  <c r="CP77" i="22"/>
  <c r="CQ77" i="22"/>
  <c r="CR77" i="22"/>
  <c r="CS77" i="22"/>
  <c r="CT77" i="22"/>
  <c r="CU77" i="22"/>
  <c r="CV77" i="22"/>
  <c r="CW77" i="22"/>
  <c r="CX77" i="22"/>
  <c r="CY77" i="22"/>
  <c r="CZ77" i="22"/>
  <c r="DA77" i="22"/>
  <c r="DB77" i="22"/>
  <c r="DB86" i="22" s="1"/>
  <c r="DC77" i="22"/>
  <c r="DD77" i="22"/>
  <c r="DE77" i="22"/>
  <c r="DF77" i="22"/>
  <c r="DG77" i="22"/>
  <c r="DH77" i="22"/>
  <c r="DI77" i="22"/>
  <c r="DJ77" i="22"/>
  <c r="DK77" i="22"/>
  <c r="DL77" i="22"/>
  <c r="DM77" i="22"/>
  <c r="DN77" i="22"/>
  <c r="DO77" i="22"/>
  <c r="DP77" i="22"/>
  <c r="DQ77" i="22"/>
  <c r="DR77" i="22"/>
  <c r="DS77" i="22"/>
  <c r="DT77" i="22"/>
  <c r="DU77" i="22"/>
  <c r="DV77" i="22"/>
  <c r="DW77" i="22"/>
  <c r="DX77" i="22"/>
  <c r="DY77" i="22"/>
  <c r="DZ77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Y78" i="22"/>
  <c r="Z78" i="22"/>
  <c r="AA78" i="22"/>
  <c r="AB78" i="22"/>
  <c r="AC78" i="22"/>
  <c r="AD78" i="22"/>
  <c r="AE78" i="22"/>
  <c r="AF78" i="22"/>
  <c r="AG78" i="22"/>
  <c r="AH78" i="22"/>
  <c r="AI78" i="22"/>
  <c r="AJ78" i="22"/>
  <c r="AK78" i="22"/>
  <c r="AL78" i="22"/>
  <c r="AM78" i="22"/>
  <c r="AN78" i="22"/>
  <c r="AO78" i="22"/>
  <c r="AP78" i="22"/>
  <c r="AQ78" i="22"/>
  <c r="AR78" i="22"/>
  <c r="AS78" i="22"/>
  <c r="AT78" i="22"/>
  <c r="AU78" i="22"/>
  <c r="AV78" i="22"/>
  <c r="AW78" i="22"/>
  <c r="AX78" i="22"/>
  <c r="AY78" i="22"/>
  <c r="AZ78" i="22"/>
  <c r="BA78" i="22"/>
  <c r="BB78" i="22"/>
  <c r="BC78" i="22"/>
  <c r="BD78" i="22"/>
  <c r="BE78" i="22"/>
  <c r="BF78" i="22"/>
  <c r="BG78" i="22"/>
  <c r="BH78" i="22"/>
  <c r="BI78" i="22"/>
  <c r="BJ78" i="22"/>
  <c r="BK78" i="22"/>
  <c r="BL78" i="22"/>
  <c r="BM78" i="22"/>
  <c r="BN78" i="22"/>
  <c r="BO78" i="22"/>
  <c r="BP78" i="22"/>
  <c r="BQ78" i="22"/>
  <c r="BR78" i="22"/>
  <c r="BS78" i="22"/>
  <c r="BT78" i="22"/>
  <c r="BU78" i="22"/>
  <c r="BV78" i="22"/>
  <c r="BW78" i="22"/>
  <c r="BX78" i="22"/>
  <c r="BY78" i="22"/>
  <c r="BZ78" i="22"/>
  <c r="CA78" i="22"/>
  <c r="CB78" i="22"/>
  <c r="CC78" i="22"/>
  <c r="CD78" i="22"/>
  <c r="CE78" i="22"/>
  <c r="CF78" i="22"/>
  <c r="CG78" i="22"/>
  <c r="CH78" i="22"/>
  <c r="CI78" i="22"/>
  <c r="CJ78" i="22"/>
  <c r="CK78" i="22"/>
  <c r="CL78" i="22"/>
  <c r="CM78" i="22"/>
  <c r="CN78" i="22"/>
  <c r="CO78" i="22"/>
  <c r="CP78" i="22"/>
  <c r="CQ78" i="22"/>
  <c r="CR78" i="22"/>
  <c r="CS78" i="22"/>
  <c r="CT78" i="22"/>
  <c r="CU78" i="22"/>
  <c r="CV78" i="22"/>
  <c r="CW78" i="22"/>
  <c r="CX78" i="22"/>
  <c r="CY78" i="22"/>
  <c r="CZ78" i="22"/>
  <c r="DA78" i="22"/>
  <c r="DB78" i="22"/>
  <c r="DC78" i="22"/>
  <c r="DD78" i="22"/>
  <c r="DE78" i="22"/>
  <c r="DF78" i="22"/>
  <c r="DG78" i="22"/>
  <c r="DH78" i="22"/>
  <c r="DI78" i="22"/>
  <c r="DJ78" i="22"/>
  <c r="DK78" i="22"/>
  <c r="DL78" i="22"/>
  <c r="DM78" i="22"/>
  <c r="DN78" i="22"/>
  <c r="DO78" i="22"/>
  <c r="DP78" i="22"/>
  <c r="DQ78" i="22"/>
  <c r="DR78" i="22"/>
  <c r="DS78" i="22"/>
  <c r="DT78" i="22"/>
  <c r="DU78" i="22"/>
  <c r="DV78" i="22"/>
  <c r="DW78" i="22"/>
  <c r="DX78" i="22"/>
  <c r="DY78" i="22"/>
  <c r="DZ78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A79" i="22"/>
  <c r="AB79" i="22"/>
  <c r="AC79" i="22"/>
  <c r="AD79" i="22"/>
  <c r="AE79" i="22"/>
  <c r="AF79" i="22"/>
  <c r="AG79" i="22"/>
  <c r="AH79" i="22"/>
  <c r="AI79" i="22"/>
  <c r="AJ79" i="22"/>
  <c r="AK79" i="22"/>
  <c r="AL79" i="22"/>
  <c r="AM79" i="22"/>
  <c r="AN79" i="22"/>
  <c r="AO79" i="22"/>
  <c r="AP79" i="22"/>
  <c r="AQ79" i="22"/>
  <c r="AR79" i="22"/>
  <c r="AS79" i="22"/>
  <c r="AT79" i="22"/>
  <c r="AU79" i="22"/>
  <c r="AV79" i="22"/>
  <c r="AW79" i="22"/>
  <c r="AX79" i="22"/>
  <c r="AY79" i="22"/>
  <c r="AZ79" i="22"/>
  <c r="BA79" i="22"/>
  <c r="BB79" i="22"/>
  <c r="BC79" i="22"/>
  <c r="BD79" i="22"/>
  <c r="BE79" i="22"/>
  <c r="BF79" i="22"/>
  <c r="BG79" i="22"/>
  <c r="BH79" i="22"/>
  <c r="BI79" i="22"/>
  <c r="BJ79" i="22"/>
  <c r="BK79" i="22"/>
  <c r="BL79" i="22"/>
  <c r="BM79" i="22"/>
  <c r="BN79" i="22"/>
  <c r="BO79" i="22"/>
  <c r="BP79" i="22"/>
  <c r="BQ79" i="22"/>
  <c r="BR79" i="22"/>
  <c r="BS79" i="22"/>
  <c r="BT79" i="22"/>
  <c r="BU79" i="22"/>
  <c r="BV79" i="22"/>
  <c r="BW79" i="22"/>
  <c r="BX79" i="22"/>
  <c r="BY79" i="22"/>
  <c r="BZ79" i="22"/>
  <c r="CA79" i="22"/>
  <c r="CB79" i="22"/>
  <c r="CC79" i="22"/>
  <c r="CD79" i="22"/>
  <c r="CE79" i="22"/>
  <c r="CF79" i="22"/>
  <c r="CG79" i="22"/>
  <c r="CH79" i="22"/>
  <c r="CI79" i="22"/>
  <c r="CJ79" i="22"/>
  <c r="CK79" i="22"/>
  <c r="CL79" i="22"/>
  <c r="CM79" i="22"/>
  <c r="CN79" i="22"/>
  <c r="CO79" i="22"/>
  <c r="CP79" i="22"/>
  <c r="CQ79" i="22"/>
  <c r="CR79" i="22"/>
  <c r="CS79" i="22"/>
  <c r="CT79" i="22"/>
  <c r="CU79" i="22"/>
  <c r="CV79" i="22"/>
  <c r="CW79" i="22"/>
  <c r="CX79" i="22"/>
  <c r="CY79" i="22"/>
  <c r="CZ79" i="22"/>
  <c r="DA79" i="22"/>
  <c r="DB79" i="22"/>
  <c r="DC79" i="22"/>
  <c r="DD79" i="22"/>
  <c r="DE79" i="22"/>
  <c r="DF79" i="22"/>
  <c r="DG79" i="22"/>
  <c r="DH79" i="22"/>
  <c r="DI79" i="22"/>
  <c r="DJ79" i="22"/>
  <c r="DK79" i="22"/>
  <c r="DL79" i="22"/>
  <c r="DM79" i="22"/>
  <c r="DN79" i="22"/>
  <c r="DO79" i="22"/>
  <c r="DP79" i="22"/>
  <c r="DQ79" i="22"/>
  <c r="DR79" i="22"/>
  <c r="DS79" i="22"/>
  <c r="DT79" i="22"/>
  <c r="DU79" i="22"/>
  <c r="DV79" i="22"/>
  <c r="DW79" i="22"/>
  <c r="DX79" i="22"/>
  <c r="DY79" i="22"/>
  <c r="DZ79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Y34" i="22"/>
  <c r="Z34" i="22"/>
  <c r="AA34" i="22"/>
  <c r="AB34" i="22"/>
  <c r="AC34" i="22"/>
  <c r="AD34" i="22"/>
  <c r="AE34" i="22"/>
  <c r="AF34" i="22"/>
  <c r="AG34" i="22"/>
  <c r="AH34" i="22"/>
  <c r="AI34" i="22"/>
  <c r="AJ34" i="22"/>
  <c r="AK34" i="22"/>
  <c r="AL34" i="22"/>
  <c r="AM34" i="22"/>
  <c r="AN34" i="22"/>
  <c r="AO34" i="22"/>
  <c r="AP34" i="22"/>
  <c r="AQ34" i="22"/>
  <c r="AR34" i="22"/>
  <c r="AS34" i="22"/>
  <c r="AT34" i="22"/>
  <c r="AU34" i="22"/>
  <c r="AV34" i="22"/>
  <c r="AW34" i="22"/>
  <c r="AX34" i="22"/>
  <c r="AY34" i="22"/>
  <c r="AZ34" i="22"/>
  <c r="BA34" i="22"/>
  <c r="BB34" i="22"/>
  <c r="BC34" i="22"/>
  <c r="BD34" i="22"/>
  <c r="BE34" i="22"/>
  <c r="BF34" i="22"/>
  <c r="BG34" i="22"/>
  <c r="BH34" i="22"/>
  <c r="BI34" i="22"/>
  <c r="BJ34" i="22"/>
  <c r="BK34" i="22"/>
  <c r="BL34" i="22"/>
  <c r="BM34" i="22"/>
  <c r="BN34" i="22"/>
  <c r="BO34" i="22"/>
  <c r="BP34" i="22"/>
  <c r="BQ34" i="22"/>
  <c r="BR34" i="22"/>
  <c r="BS34" i="22"/>
  <c r="BT34" i="22"/>
  <c r="BU34" i="22"/>
  <c r="BV34" i="22"/>
  <c r="BW34" i="22"/>
  <c r="BX34" i="22"/>
  <c r="BY34" i="22"/>
  <c r="BZ34" i="22"/>
  <c r="CA34" i="22"/>
  <c r="CB34" i="22"/>
  <c r="CC34" i="22"/>
  <c r="CD34" i="22"/>
  <c r="CE34" i="22"/>
  <c r="CF34" i="22"/>
  <c r="CG34" i="22"/>
  <c r="CH34" i="22"/>
  <c r="CI34" i="22"/>
  <c r="CJ34" i="22"/>
  <c r="CK34" i="22"/>
  <c r="CL34" i="22"/>
  <c r="CM34" i="22"/>
  <c r="CN34" i="22"/>
  <c r="CO34" i="22"/>
  <c r="CP34" i="22"/>
  <c r="CQ34" i="22"/>
  <c r="CR34" i="22"/>
  <c r="CS34" i="22"/>
  <c r="CT34" i="22"/>
  <c r="CU34" i="22"/>
  <c r="CV34" i="22"/>
  <c r="CW34" i="22"/>
  <c r="CX34" i="22"/>
  <c r="CY34" i="22"/>
  <c r="CZ34" i="22"/>
  <c r="DA34" i="22"/>
  <c r="DB34" i="22"/>
  <c r="DC34" i="22"/>
  <c r="DD34" i="22"/>
  <c r="DE34" i="22"/>
  <c r="DF34" i="22"/>
  <c r="DG34" i="22"/>
  <c r="DH34" i="22"/>
  <c r="DI34" i="22"/>
  <c r="DJ34" i="22"/>
  <c r="DK34" i="22"/>
  <c r="DL34" i="22"/>
  <c r="DM34" i="22"/>
  <c r="DN34" i="22"/>
  <c r="DO34" i="22"/>
  <c r="DP34" i="22"/>
  <c r="DQ34" i="22"/>
  <c r="DR34" i="22"/>
  <c r="DS34" i="22"/>
  <c r="DT34" i="22"/>
  <c r="DU34" i="22"/>
  <c r="DV34" i="22"/>
  <c r="DW34" i="22"/>
  <c r="DX34" i="22"/>
  <c r="DY34" i="22"/>
  <c r="DZ34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Z35" i="22"/>
  <c r="AA35" i="22"/>
  <c r="AB35" i="22"/>
  <c r="AC35" i="22"/>
  <c r="AD35" i="22"/>
  <c r="AE35" i="22"/>
  <c r="AF35" i="22"/>
  <c r="AG35" i="22"/>
  <c r="AH35" i="22"/>
  <c r="AI35" i="22"/>
  <c r="AJ35" i="22"/>
  <c r="AK35" i="22"/>
  <c r="AL35" i="22"/>
  <c r="AM35" i="22"/>
  <c r="AN35" i="22"/>
  <c r="AO35" i="22"/>
  <c r="AP35" i="22"/>
  <c r="AQ35" i="22"/>
  <c r="AR35" i="22"/>
  <c r="AS35" i="22"/>
  <c r="AT35" i="22"/>
  <c r="AU35" i="22"/>
  <c r="AV35" i="22"/>
  <c r="AW35" i="22"/>
  <c r="AX35" i="22"/>
  <c r="AY35" i="22"/>
  <c r="AZ35" i="22"/>
  <c r="BA35" i="22"/>
  <c r="BB35" i="22"/>
  <c r="BC35" i="22"/>
  <c r="BD35" i="22"/>
  <c r="BE35" i="22"/>
  <c r="BF35" i="22"/>
  <c r="BG35" i="22"/>
  <c r="BH35" i="22"/>
  <c r="BI35" i="22"/>
  <c r="BJ35" i="22"/>
  <c r="BK35" i="22"/>
  <c r="BL35" i="22"/>
  <c r="BM35" i="22"/>
  <c r="BN35" i="22"/>
  <c r="BO35" i="22"/>
  <c r="BP35" i="22"/>
  <c r="BQ35" i="22"/>
  <c r="BR35" i="22"/>
  <c r="BS35" i="22"/>
  <c r="BT35" i="22"/>
  <c r="BU35" i="22"/>
  <c r="BV35" i="22"/>
  <c r="BW35" i="22"/>
  <c r="BX35" i="22"/>
  <c r="BY35" i="22"/>
  <c r="BZ35" i="22"/>
  <c r="CA35" i="22"/>
  <c r="CB35" i="22"/>
  <c r="CC35" i="22"/>
  <c r="CD35" i="22"/>
  <c r="CE35" i="22"/>
  <c r="CF35" i="22"/>
  <c r="CG35" i="22"/>
  <c r="CH35" i="22"/>
  <c r="CI35" i="22"/>
  <c r="CJ35" i="22"/>
  <c r="CK35" i="22"/>
  <c r="CL35" i="22"/>
  <c r="CM35" i="22"/>
  <c r="CN35" i="22"/>
  <c r="CO35" i="22"/>
  <c r="CP35" i="22"/>
  <c r="CQ35" i="22"/>
  <c r="CR35" i="22"/>
  <c r="CS35" i="22"/>
  <c r="CT35" i="22"/>
  <c r="CU35" i="22"/>
  <c r="CV35" i="22"/>
  <c r="CW35" i="22"/>
  <c r="CX35" i="22"/>
  <c r="CY35" i="22"/>
  <c r="CZ35" i="22"/>
  <c r="DA35" i="22"/>
  <c r="DB35" i="22"/>
  <c r="DC35" i="22"/>
  <c r="DD35" i="22"/>
  <c r="DE35" i="22"/>
  <c r="DF35" i="22"/>
  <c r="DG35" i="22"/>
  <c r="DH35" i="22"/>
  <c r="DI35" i="22"/>
  <c r="DJ35" i="22"/>
  <c r="DK35" i="22"/>
  <c r="DL35" i="22"/>
  <c r="DM35" i="22"/>
  <c r="DN35" i="22"/>
  <c r="DO35" i="22"/>
  <c r="DP35" i="22"/>
  <c r="DQ35" i="22"/>
  <c r="DR35" i="22"/>
  <c r="DS35" i="22"/>
  <c r="DT35" i="22"/>
  <c r="DU35" i="22"/>
  <c r="DV35" i="22"/>
  <c r="DW35" i="22"/>
  <c r="DX35" i="22"/>
  <c r="DY35" i="22"/>
  <c r="DZ35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AF36" i="22"/>
  <c r="AG36" i="22"/>
  <c r="AH36" i="22"/>
  <c r="AI36" i="22"/>
  <c r="AJ36" i="22"/>
  <c r="AK36" i="22"/>
  <c r="AL36" i="22"/>
  <c r="AM36" i="22"/>
  <c r="AN36" i="22"/>
  <c r="AO36" i="22"/>
  <c r="AP36" i="22"/>
  <c r="AQ36" i="22"/>
  <c r="AR36" i="22"/>
  <c r="AS36" i="22"/>
  <c r="AT36" i="22"/>
  <c r="AU36" i="22"/>
  <c r="AV36" i="22"/>
  <c r="AW36" i="22"/>
  <c r="AX36" i="22"/>
  <c r="AY36" i="22"/>
  <c r="AZ36" i="22"/>
  <c r="BA36" i="22"/>
  <c r="BB36" i="22"/>
  <c r="BC36" i="22"/>
  <c r="BD36" i="22"/>
  <c r="BE36" i="22"/>
  <c r="BF36" i="22"/>
  <c r="BG36" i="22"/>
  <c r="BH36" i="22"/>
  <c r="BI36" i="22"/>
  <c r="BJ36" i="22"/>
  <c r="BK36" i="22"/>
  <c r="BL36" i="22"/>
  <c r="BM36" i="22"/>
  <c r="BN36" i="22"/>
  <c r="BO36" i="22"/>
  <c r="BP36" i="22"/>
  <c r="BQ36" i="22"/>
  <c r="BR36" i="22"/>
  <c r="BS36" i="22"/>
  <c r="BT36" i="22"/>
  <c r="BU36" i="22"/>
  <c r="BV36" i="22"/>
  <c r="BW36" i="22"/>
  <c r="BX36" i="22"/>
  <c r="BY36" i="22"/>
  <c r="BZ36" i="22"/>
  <c r="CA36" i="22"/>
  <c r="CB36" i="22"/>
  <c r="CC36" i="22"/>
  <c r="CD36" i="22"/>
  <c r="CE36" i="22"/>
  <c r="CF36" i="22"/>
  <c r="CG36" i="22"/>
  <c r="CH36" i="22"/>
  <c r="CI36" i="22"/>
  <c r="CJ36" i="22"/>
  <c r="CK36" i="22"/>
  <c r="CL36" i="22"/>
  <c r="CM36" i="22"/>
  <c r="CN36" i="22"/>
  <c r="CO36" i="22"/>
  <c r="CP36" i="22"/>
  <c r="CQ36" i="22"/>
  <c r="CR36" i="22"/>
  <c r="CS36" i="22"/>
  <c r="CT36" i="22"/>
  <c r="CU36" i="22"/>
  <c r="CV36" i="22"/>
  <c r="CW36" i="22"/>
  <c r="CX36" i="22"/>
  <c r="CY36" i="22"/>
  <c r="CZ36" i="22"/>
  <c r="DA36" i="22"/>
  <c r="DB36" i="22"/>
  <c r="DC36" i="22"/>
  <c r="DD36" i="22"/>
  <c r="DE36" i="22"/>
  <c r="DF36" i="22"/>
  <c r="DG36" i="22"/>
  <c r="DH36" i="22"/>
  <c r="DI36" i="22"/>
  <c r="DJ36" i="22"/>
  <c r="DK36" i="22"/>
  <c r="DL36" i="22"/>
  <c r="DM36" i="22"/>
  <c r="DN36" i="22"/>
  <c r="DO36" i="22"/>
  <c r="DP36" i="22"/>
  <c r="DQ36" i="22"/>
  <c r="DR36" i="22"/>
  <c r="DS36" i="22"/>
  <c r="DT36" i="22"/>
  <c r="DU36" i="22"/>
  <c r="DV36" i="22"/>
  <c r="DW36" i="22"/>
  <c r="DX36" i="22"/>
  <c r="DY36" i="22"/>
  <c r="DZ36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Z37" i="22"/>
  <c r="AA37" i="22"/>
  <c r="AB37" i="22"/>
  <c r="AC37" i="22"/>
  <c r="AD37" i="22"/>
  <c r="AE37" i="22"/>
  <c r="AF37" i="22"/>
  <c r="AG37" i="22"/>
  <c r="AH37" i="22"/>
  <c r="AI37" i="22"/>
  <c r="AJ37" i="22"/>
  <c r="AK37" i="22"/>
  <c r="AL37" i="22"/>
  <c r="AM37" i="22"/>
  <c r="AN37" i="22"/>
  <c r="AO37" i="22"/>
  <c r="AP37" i="22"/>
  <c r="AQ37" i="22"/>
  <c r="AR37" i="22"/>
  <c r="AS37" i="22"/>
  <c r="AT37" i="22"/>
  <c r="AU37" i="22"/>
  <c r="AV37" i="22"/>
  <c r="AW37" i="22"/>
  <c r="AX37" i="22"/>
  <c r="AY37" i="22"/>
  <c r="AZ37" i="22"/>
  <c r="BA37" i="22"/>
  <c r="BB37" i="22"/>
  <c r="BC37" i="22"/>
  <c r="BD37" i="22"/>
  <c r="BE37" i="22"/>
  <c r="BF37" i="22"/>
  <c r="BG37" i="22"/>
  <c r="BH37" i="22"/>
  <c r="BI37" i="22"/>
  <c r="BJ37" i="22"/>
  <c r="BK37" i="22"/>
  <c r="BL37" i="22"/>
  <c r="BM37" i="22"/>
  <c r="BN37" i="22"/>
  <c r="BO37" i="22"/>
  <c r="BP37" i="22"/>
  <c r="BQ37" i="22"/>
  <c r="BR37" i="22"/>
  <c r="BS37" i="22"/>
  <c r="BT37" i="22"/>
  <c r="BU37" i="22"/>
  <c r="BV37" i="22"/>
  <c r="BW37" i="22"/>
  <c r="BX37" i="22"/>
  <c r="BY37" i="22"/>
  <c r="BZ37" i="22"/>
  <c r="CA37" i="22"/>
  <c r="CB37" i="22"/>
  <c r="CC37" i="22"/>
  <c r="CD37" i="22"/>
  <c r="CE37" i="22"/>
  <c r="CF37" i="22"/>
  <c r="CG37" i="22"/>
  <c r="CH37" i="22"/>
  <c r="CI37" i="22"/>
  <c r="CJ37" i="22"/>
  <c r="CK37" i="22"/>
  <c r="CL37" i="22"/>
  <c r="CM37" i="22"/>
  <c r="CN37" i="22"/>
  <c r="CO37" i="22"/>
  <c r="CP37" i="22"/>
  <c r="CQ37" i="22"/>
  <c r="CR37" i="22"/>
  <c r="CS37" i="22"/>
  <c r="CT37" i="22"/>
  <c r="CU37" i="22"/>
  <c r="CV37" i="22"/>
  <c r="CW37" i="22"/>
  <c r="CX37" i="22"/>
  <c r="CY37" i="22"/>
  <c r="CZ37" i="22"/>
  <c r="DA37" i="22"/>
  <c r="DB37" i="22"/>
  <c r="DC37" i="22"/>
  <c r="DD37" i="22"/>
  <c r="DE37" i="22"/>
  <c r="DF37" i="22"/>
  <c r="DG37" i="22"/>
  <c r="DH37" i="22"/>
  <c r="DI37" i="22"/>
  <c r="DJ37" i="22"/>
  <c r="DK37" i="22"/>
  <c r="DL37" i="22"/>
  <c r="DM37" i="22"/>
  <c r="DN37" i="22"/>
  <c r="DO37" i="22"/>
  <c r="DP37" i="22"/>
  <c r="DQ37" i="22"/>
  <c r="DR37" i="22"/>
  <c r="DS37" i="22"/>
  <c r="DT37" i="22"/>
  <c r="DU37" i="22"/>
  <c r="DV37" i="22"/>
  <c r="DW37" i="22"/>
  <c r="DX37" i="22"/>
  <c r="DY37" i="22"/>
  <c r="DZ37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I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Y39" i="22"/>
  <c r="Z39" i="22"/>
  <c r="AA39" i="22"/>
  <c r="AB39" i="22"/>
  <c r="AC39" i="22"/>
  <c r="AD39" i="22"/>
  <c r="AE39" i="22"/>
  <c r="AF39" i="22"/>
  <c r="AG39" i="22"/>
  <c r="AH39" i="22"/>
  <c r="AI39" i="22"/>
  <c r="AJ39" i="22"/>
  <c r="AK39" i="22"/>
  <c r="AL39" i="22"/>
  <c r="AM39" i="22"/>
  <c r="AN39" i="22"/>
  <c r="AO39" i="22"/>
  <c r="AP39" i="22"/>
  <c r="AQ39" i="22"/>
  <c r="AR39" i="22"/>
  <c r="AS39" i="22"/>
  <c r="AT39" i="22"/>
  <c r="AU39" i="22"/>
  <c r="AV39" i="22"/>
  <c r="AW39" i="22"/>
  <c r="AX39" i="22"/>
  <c r="AY39" i="22"/>
  <c r="AZ39" i="22"/>
  <c r="BA39" i="22"/>
  <c r="BB39" i="22"/>
  <c r="BC39" i="22"/>
  <c r="BD39" i="22"/>
  <c r="BE39" i="22"/>
  <c r="BF39" i="22"/>
  <c r="BG39" i="22"/>
  <c r="BH39" i="22"/>
  <c r="BI39" i="22"/>
  <c r="BJ39" i="22"/>
  <c r="BK39" i="22"/>
  <c r="BL39" i="22"/>
  <c r="BM39" i="22"/>
  <c r="BN39" i="22"/>
  <c r="BO39" i="22"/>
  <c r="BP39" i="22"/>
  <c r="BQ39" i="22"/>
  <c r="BR39" i="22"/>
  <c r="BS39" i="22"/>
  <c r="BT39" i="22"/>
  <c r="BU39" i="22"/>
  <c r="BV39" i="22"/>
  <c r="BW39" i="22"/>
  <c r="BX39" i="22"/>
  <c r="BY39" i="22"/>
  <c r="BZ39" i="22"/>
  <c r="CA39" i="22"/>
  <c r="CB39" i="22"/>
  <c r="CC39" i="22"/>
  <c r="CD39" i="22"/>
  <c r="CE39" i="22"/>
  <c r="CF39" i="22"/>
  <c r="CG39" i="22"/>
  <c r="CH39" i="22"/>
  <c r="CI39" i="22"/>
  <c r="CJ39" i="22"/>
  <c r="CK39" i="22"/>
  <c r="CL39" i="22"/>
  <c r="CM39" i="22"/>
  <c r="CN39" i="22"/>
  <c r="CO39" i="22"/>
  <c r="CP39" i="22"/>
  <c r="CQ39" i="22"/>
  <c r="CR39" i="22"/>
  <c r="CS39" i="22"/>
  <c r="CT39" i="22"/>
  <c r="CU39" i="22"/>
  <c r="CV39" i="22"/>
  <c r="CW39" i="22"/>
  <c r="CX39" i="22"/>
  <c r="CY39" i="22"/>
  <c r="CZ39" i="22"/>
  <c r="DA39" i="22"/>
  <c r="DB39" i="22"/>
  <c r="DC39" i="22"/>
  <c r="DD39" i="22"/>
  <c r="DE39" i="22"/>
  <c r="DF39" i="22"/>
  <c r="DG39" i="22"/>
  <c r="DH39" i="22"/>
  <c r="DI39" i="22"/>
  <c r="DJ39" i="22"/>
  <c r="DK39" i="22"/>
  <c r="DL39" i="22"/>
  <c r="DM39" i="22"/>
  <c r="DN39" i="22"/>
  <c r="DO39" i="22"/>
  <c r="DP39" i="22"/>
  <c r="DQ39" i="22"/>
  <c r="DR39" i="22"/>
  <c r="DS39" i="22"/>
  <c r="DT39" i="22"/>
  <c r="DU39" i="22"/>
  <c r="DV39" i="22"/>
  <c r="DW39" i="22"/>
  <c r="DX39" i="22"/>
  <c r="DY39" i="22"/>
  <c r="DZ39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Y40" i="22"/>
  <c r="Z40" i="22"/>
  <c r="AA40" i="22"/>
  <c r="AB40" i="22"/>
  <c r="AC40" i="22"/>
  <c r="AD40" i="22"/>
  <c r="AE40" i="22"/>
  <c r="AF40" i="22"/>
  <c r="AG40" i="22"/>
  <c r="AH40" i="22"/>
  <c r="AI40" i="22"/>
  <c r="AJ40" i="22"/>
  <c r="AK40" i="22"/>
  <c r="AL40" i="22"/>
  <c r="AM40" i="22"/>
  <c r="AN40" i="22"/>
  <c r="AO40" i="22"/>
  <c r="AP40" i="22"/>
  <c r="AQ40" i="22"/>
  <c r="AR40" i="22"/>
  <c r="AS40" i="22"/>
  <c r="AT40" i="22"/>
  <c r="AU40" i="22"/>
  <c r="AV40" i="22"/>
  <c r="AW40" i="22"/>
  <c r="AX40" i="22"/>
  <c r="AY40" i="22"/>
  <c r="AZ40" i="22"/>
  <c r="BA40" i="22"/>
  <c r="BB40" i="22"/>
  <c r="BC40" i="22"/>
  <c r="BD40" i="22"/>
  <c r="BE40" i="22"/>
  <c r="BF40" i="22"/>
  <c r="BG40" i="22"/>
  <c r="BH40" i="22"/>
  <c r="BI40" i="22"/>
  <c r="BJ40" i="22"/>
  <c r="BK40" i="22"/>
  <c r="BL40" i="22"/>
  <c r="BM40" i="22"/>
  <c r="BN40" i="22"/>
  <c r="BO40" i="22"/>
  <c r="BP40" i="22"/>
  <c r="BQ40" i="22"/>
  <c r="BR40" i="22"/>
  <c r="BS40" i="22"/>
  <c r="BT40" i="22"/>
  <c r="BU40" i="22"/>
  <c r="BV40" i="22"/>
  <c r="BW40" i="22"/>
  <c r="BX40" i="22"/>
  <c r="BY40" i="22"/>
  <c r="BZ40" i="22"/>
  <c r="CA40" i="22"/>
  <c r="CB40" i="22"/>
  <c r="CC40" i="22"/>
  <c r="CD40" i="22"/>
  <c r="CE40" i="22"/>
  <c r="CF40" i="22"/>
  <c r="CG40" i="22"/>
  <c r="CH40" i="22"/>
  <c r="CI40" i="22"/>
  <c r="CJ40" i="22"/>
  <c r="CK40" i="22"/>
  <c r="CL40" i="22"/>
  <c r="CM40" i="22"/>
  <c r="CN40" i="22"/>
  <c r="CO40" i="22"/>
  <c r="CP40" i="22"/>
  <c r="CQ40" i="22"/>
  <c r="CR40" i="22"/>
  <c r="CS40" i="22"/>
  <c r="CT40" i="22"/>
  <c r="CU40" i="22"/>
  <c r="CV40" i="22"/>
  <c r="CW40" i="22"/>
  <c r="CX40" i="22"/>
  <c r="CY40" i="22"/>
  <c r="CZ40" i="22"/>
  <c r="DA40" i="22"/>
  <c r="DB40" i="22"/>
  <c r="DC40" i="22"/>
  <c r="DD40" i="22"/>
  <c r="DE40" i="22"/>
  <c r="DF40" i="22"/>
  <c r="DG40" i="22"/>
  <c r="DH40" i="22"/>
  <c r="DI40" i="22"/>
  <c r="DJ40" i="22"/>
  <c r="DK40" i="22"/>
  <c r="DL40" i="22"/>
  <c r="DM40" i="22"/>
  <c r="DN40" i="22"/>
  <c r="DO40" i="22"/>
  <c r="DP40" i="22"/>
  <c r="DQ40" i="22"/>
  <c r="DR40" i="22"/>
  <c r="DS40" i="22"/>
  <c r="DT40" i="22"/>
  <c r="DU40" i="22"/>
  <c r="DV40" i="22"/>
  <c r="DW40" i="22"/>
  <c r="DX40" i="22"/>
  <c r="DY40" i="22"/>
  <c r="DZ40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Y41" i="22"/>
  <c r="Z41" i="22"/>
  <c r="AA41" i="22"/>
  <c r="AB41" i="22"/>
  <c r="AC41" i="22"/>
  <c r="AD41" i="22"/>
  <c r="AE41" i="22"/>
  <c r="AF41" i="22"/>
  <c r="AG41" i="22"/>
  <c r="AH41" i="22"/>
  <c r="AI41" i="22"/>
  <c r="AJ41" i="22"/>
  <c r="AK41" i="22"/>
  <c r="AL41" i="22"/>
  <c r="AM41" i="22"/>
  <c r="AN41" i="22"/>
  <c r="AO41" i="22"/>
  <c r="AP41" i="22"/>
  <c r="AQ41" i="22"/>
  <c r="AR41" i="22"/>
  <c r="AS41" i="22"/>
  <c r="AT41" i="22"/>
  <c r="AU41" i="22"/>
  <c r="AV41" i="22"/>
  <c r="AW41" i="22"/>
  <c r="AX41" i="22"/>
  <c r="AY41" i="22"/>
  <c r="AZ41" i="22"/>
  <c r="BA41" i="22"/>
  <c r="BB41" i="22"/>
  <c r="BC41" i="22"/>
  <c r="BD41" i="22"/>
  <c r="BE41" i="22"/>
  <c r="BF41" i="22"/>
  <c r="BG41" i="22"/>
  <c r="BH41" i="22"/>
  <c r="BI41" i="22"/>
  <c r="BJ41" i="22"/>
  <c r="BK41" i="22"/>
  <c r="BL41" i="22"/>
  <c r="BM41" i="22"/>
  <c r="BN41" i="22"/>
  <c r="BO41" i="22"/>
  <c r="BP41" i="22"/>
  <c r="BQ41" i="22"/>
  <c r="BR41" i="22"/>
  <c r="BS41" i="22"/>
  <c r="BT41" i="22"/>
  <c r="BU41" i="22"/>
  <c r="BV41" i="22"/>
  <c r="BW41" i="22"/>
  <c r="BX41" i="22"/>
  <c r="BY41" i="22"/>
  <c r="BZ41" i="22"/>
  <c r="CA41" i="22"/>
  <c r="CB41" i="22"/>
  <c r="CC41" i="22"/>
  <c r="CD41" i="22"/>
  <c r="CE41" i="22"/>
  <c r="CF41" i="22"/>
  <c r="CG41" i="22"/>
  <c r="CH41" i="22"/>
  <c r="CI41" i="22"/>
  <c r="CJ41" i="22"/>
  <c r="CK41" i="22"/>
  <c r="CL41" i="22"/>
  <c r="CM41" i="22"/>
  <c r="CN41" i="22"/>
  <c r="CO41" i="22"/>
  <c r="CP41" i="22"/>
  <c r="CQ41" i="22"/>
  <c r="CR41" i="22"/>
  <c r="CS41" i="22"/>
  <c r="CT41" i="22"/>
  <c r="CU41" i="22"/>
  <c r="CV41" i="22"/>
  <c r="CW41" i="22"/>
  <c r="CX41" i="22"/>
  <c r="CY41" i="22"/>
  <c r="CZ41" i="22"/>
  <c r="DA41" i="22"/>
  <c r="DB41" i="22"/>
  <c r="DC41" i="22"/>
  <c r="DD41" i="22"/>
  <c r="DE41" i="22"/>
  <c r="DF41" i="22"/>
  <c r="DG41" i="22"/>
  <c r="DH41" i="22"/>
  <c r="DI41" i="22"/>
  <c r="DJ41" i="22"/>
  <c r="DK41" i="22"/>
  <c r="DL41" i="22"/>
  <c r="DM41" i="22"/>
  <c r="DN41" i="22"/>
  <c r="DO41" i="22"/>
  <c r="DP41" i="22"/>
  <c r="DQ41" i="22"/>
  <c r="DR41" i="22"/>
  <c r="DS41" i="22"/>
  <c r="DT41" i="22"/>
  <c r="DU41" i="22"/>
  <c r="DV41" i="22"/>
  <c r="DW41" i="22"/>
  <c r="DX41" i="22"/>
  <c r="DY41" i="22"/>
  <c r="DZ41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Z42" i="22"/>
  <c r="AA42" i="22"/>
  <c r="AB42" i="22"/>
  <c r="AC42" i="22"/>
  <c r="AD42" i="22"/>
  <c r="AE42" i="22"/>
  <c r="AF42" i="22"/>
  <c r="AG42" i="22"/>
  <c r="AH42" i="22"/>
  <c r="AI42" i="22"/>
  <c r="AJ42" i="22"/>
  <c r="AK42" i="22"/>
  <c r="AL42" i="22"/>
  <c r="AM42" i="22"/>
  <c r="AN42" i="22"/>
  <c r="AO42" i="22"/>
  <c r="AP42" i="22"/>
  <c r="AQ42" i="22"/>
  <c r="AR42" i="22"/>
  <c r="AS42" i="22"/>
  <c r="AT42" i="22"/>
  <c r="AU42" i="22"/>
  <c r="AV42" i="22"/>
  <c r="AW42" i="22"/>
  <c r="AX42" i="22"/>
  <c r="AY42" i="22"/>
  <c r="AZ42" i="22"/>
  <c r="BA42" i="22"/>
  <c r="BB42" i="22"/>
  <c r="BC42" i="22"/>
  <c r="BD42" i="22"/>
  <c r="BE42" i="22"/>
  <c r="BF42" i="22"/>
  <c r="BG42" i="22"/>
  <c r="BH42" i="22"/>
  <c r="BI42" i="22"/>
  <c r="BJ42" i="22"/>
  <c r="BK42" i="22"/>
  <c r="BL42" i="22"/>
  <c r="BM42" i="22"/>
  <c r="BN42" i="22"/>
  <c r="BO42" i="22"/>
  <c r="BP42" i="22"/>
  <c r="BQ42" i="22"/>
  <c r="BR42" i="22"/>
  <c r="BS42" i="22"/>
  <c r="BT42" i="22"/>
  <c r="BU42" i="22"/>
  <c r="BV42" i="22"/>
  <c r="BW42" i="22"/>
  <c r="BX42" i="22"/>
  <c r="BY42" i="22"/>
  <c r="BZ42" i="22"/>
  <c r="CA42" i="22"/>
  <c r="CB42" i="22"/>
  <c r="CC42" i="22"/>
  <c r="CD42" i="22"/>
  <c r="CE42" i="22"/>
  <c r="CF42" i="22"/>
  <c r="CG42" i="22"/>
  <c r="CH42" i="22"/>
  <c r="CI42" i="22"/>
  <c r="CJ42" i="22"/>
  <c r="CK42" i="22"/>
  <c r="CL42" i="22"/>
  <c r="CM42" i="22"/>
  <c r="CN42" i="22"/>
  <c r="CO42" i="22"/>
  <c r="CP42" i="22"/>
  <c r="CQ42" i="22"/>
  <c r="CR42" i="22"/>
  <c r="CS42" i="22"/>
  <c r="CT42" i="22"/>
  <c r="CU42" i="22"/>
  <c r="CV42" i="22"/>
  <c r="CW42" i="22"/>
  <c r="CX42" i="22"/>
  <c r="CY42" i="22"/>
  <c r="CZ42" i="22"/>
  <c r="DA42" i="22"/>
  <c r="DB42" i="22"/>
  <c r="DC42" i="22"/>
  <c r="DD42" i="22"/>
  <c r="DE42" i="22"/>
  <c r="DF42" i="22"/>
  <c r="DG42" i="22"/>
  <c r="DH42" i="22"/>
  <c r="DI42" i="22"/>
  <c r="DJ42" i="22"/>
  <c r="DK42" i="22"/>
  <c r="DL42" i="22"/>
  <c r="DM42" i="22"/>
  <c r="DN42" i="22"/>
  <c r="DO42" i="22"/>
  <c r="DP42" i="22"/>
  <c r="DQ42" i="22"/>
  <c r="DR42" i="22"/>
  <c r="DS42" i="22"/>
  <c r="DT42" i="22"/>
  <c r="DU42" i="22"/>
  <c r="DV42" i="22"/>
  <c r="DW42" i="22"/>
  <c r="DX42" i="22"/>
  <c r="DY42" i="22"/>
  <c r="DZ42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AF43" i="22"/>
  <c r="AG43" i="22"/>
  <c r="AH43" i="22"/>
  <c r="AI43" i="22"/>
  <c r="AJ43" i="22"/>
  <c r="AK43" i="22"/>
  <c r="AL43" i="22"/>
  <c r="AM43" i="22"/>
  <c r="AN43" i="22"/>
  <c r="AO43" i="22"/>
  <c r="AP43" i="22"/>
  <c r="AQ43" i="22"/>
  <c r="AR43" i="22"/>
  <c r="AS43" i="22"/>
  <c r="AT43" i="22"/>
  <c r="AU43" i="22"/>
  <c r="AV43" i="22"/>
  <c r="AW43" i="22"/>
  <c r="AX43" i="22"/>
  <c r="AY43" i="22"/>
  <c r="AZ43" i="22"/>
  <c r="BA43" i="22"/>
  <c r="BB43" i="22"/>
  <c r="BC43" i="22"/>
  <c r="BD43" i="22"/>
  <c r="BE43" i="22"/>
  <c r="BF43" i="22"/>
  <c r="BG43" i="22"/>
  <c r="BH43" i="22"/>
  <c r="BI43" i="22"/>
  <c r="BJ43" i="22"/>
  <c r="BK43" i="22"/>
  <c r="BL43" i="22"/>
  <c r="BM43" i="22"/>
  <c r="BN43" i="22"/>
  <c r="BO43" i="22"/>
  <c r="BP43" i="22"/>
  <c r="BQ43" i="22"/>
  <c r="BR43" i="22"/>
  <c r="BS43" i="22"/>
  <c r="BT43" i="22"/>
  <c r="BU43" i="22"/>
  <c r="BV43" i="22"/>
  <c r="BW43" i="22"/>
  <c r="BX43" i="22"/>
  <c r="BY43" i="22"/>
  <c r="BZ43" i="22"/>
  <c r="CA43" i="22"/>
  <c r="CB43" i="22"/>
  <c r="CC43" i="22"/>
  <c r="CD43" i="22"/>
  <c r="CE43" i="22"/>
  <c r="CF43" i="22"/>
  <c r="CG43" i="22"/>
  <c r="CH43" i="22"/>
  <c r="CI43" i="22"/>
  <c r="CJ43" i="22"/>
  <c r="CK43" i="22"/>
  <c r="CL43" i="22"/>
  <c r="CM43" i="22"/>
  <c r="CN43" i="22"/>
  <c r="CO43" i="22"/>
  <c r="CP43" i="22"/>
  <c r="CQ43" i="22"/>
  <c r="CR43" i="22"/>
  <c r="CS43" i="22"/>
  <c r="CT43" i="22"/>
  <c r="CU43" i="22"/>
  <c r="CV43" i="22"/>
  <c r="CW43" i="22"/>
  <c r="CX43" i="22"/>
  <c r="CY43" i="22"/>
  <c r="CZ43" i="22"/>
  <c r="DA43" i="22"/>
  <c r="DB43" i="22"/>
  <c r="DC43" i="22"/>
  <c r="DD43" i="22"/>
  <c r="DE43" i="22"/>
  <c r="DF43" i="22"/>
  <c r="DG43" i="22"/>
  <c r="DH43" i="22"/>
  <c r="DI43" i="22"/>
  <c r="DJ43" i="22"/>
  <c r="DK43" i="22"/>
  <c r="DL43" i="22"/>
  <c r="DM43" i="22"/>
  <c r="DN43" i="22"/>
  <c r="DO43" i="22"/>
  <c r="DP43" i="22"/>
  <c r="DQ43" i="22"/>
  <c r="DR43" i="22"/>
  <c r="DS43" i="22"/>
  <c r="DT43" i="22"/>
  <c r="DU43" i="22"/>
  <c r="DV43" i="22"/>
  <c r="DW43" i="22"/>
  <c r="DX43" i="22"/>
  <c r="DY43" i="22"/>
  <c r="DZ43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A44" i="22"/>
  <c r="AB44" i="22"/>
  <c r="AC44" i="22"/>
  <c r="AD44" i="22"/>
  <c r="AE44" i="22"/>
  <c r="AF44" i="22"/>
  <c r="AG44" i="22"/>
  <c r="AH44" i="22"/>
  <c r="AI44" i="22"/>
  <c r="AJ44" i="22"/>
  <c r="AK44" i="22"/>
  <c r="AL44" i="22"/>
  <c r="AM44" i="22"/>
  <c r="AN44" i="22"/>
  <c r="AO44" i="22"/>
  <c r="AP44" i="22"/>
  <c r="AQ44" i="22"/>
  <c r="AR44" i="22"/>
  <c r="AS44" i="22"/>
  <c r="AT44" i="22"/>
  <c r="AU44" i="22"/>
  <c r="AV44" i="22"/>
  <c r="AW44" i="22"/>
  <c r="AX44" i="22"/>
  <c r="AY44" i="22"/>
  <c r="AZ44" i="22"/>
  <c r="BA44" i="22"/>
  <c r="BB44" i="22"/>
  <c r="BC44" i="22"/>
  <c r="BD44" i="22"/>
  <c r="BE44" i="22"/>
  <c r="BF44" i="22"/>
  <c r="BG44" i="22"/>
  <c r="BH44" i="22"/>
  <c r="BI44" i="22"/>
  <c r="BJ44" i="22"/>
  <c r="BK44" i="22"/>
  <c r="BL44" i="22"/>
  <c r="BM44" i="22"/>
  <c r="BN44" i="22"/>
  <c r="BO44" i="22"/>
  <c r="BP44" i="22"/>
  <c r="BQ44" i="22"/>
  <c r="BR44" i="22"/>
  <c r="BS44" i="22"/>
  <c r="BT44" i="22"/>
  <c r="BU44" i="22"/>
  <c r="BV44" i="22"/>
  <c r="BW44" i="22"/>
  <c r="BX44" i="22"/>
  <c r="BY44" i="22"/>
  <c r="BZ44" i="22"/>
  <c r="CA44" i="22"/>
  <c r="CB44" i="22"/>
  <c r="CC44" i="22"/>
  <c r="CD44" i="22"/>
  <c r="CE44" i="22"/>
  <c r="CF44" i="22"/>
  <c r="CG44" i="22"/>
  <c r="CH44" i="22"/>
  <c r="CI44" i="22"/>
  <c r="CJ44" i="22"/>
  <c r="CK44" i="22"/>
  <c r="CL44" i="22"/>
  <c r="CM44" i="22"/>
  <c r="CN44" i="22"/>
  <c r="CO44" i="22"/>
  <c r="CP44" i="22"/>
  <c r="CQ44" i="22"/>
  <c r="CR44" i="22"/>
  <c r="CS44" i="22"/>
  <c r="CT44" i="22"/>
  <c r="CU44" i="22"/>
  <c r="CV44" i="22"/>
  <c r="CW44" i="22"/>
  <c r="CX44" i="22"/>
  <c r="CY44" i="22"/>
  <c r="CZ44" i="22"/>
  <c r="DA44" i="22"/>
  <c r="DB44" i="22"/>
  <c r="DC44" i="22"/>
  <c r="DD44" i="22"/>
  <c r="DE44" i="22"/>
  <c r="DF44" i="22"/>
  <c r="DG44" i="22"/>
  <c r="DH44" i="22"/>
  <c r="DI44" i="22"/>
  <c r="DJ44" i="22"/>
  <c r="DK44" i="22"/>
  <c r="DL44" i="22"/>
  <c r="DM44" i="22"/>
  <c r="DN44" i="22"/>
  <c r="DO44" i="22"/>
  <c r="DP44" i="22"/>
  <c r="DQ44" i="22"/>
  <c r="DR44" i="22"/>
  <c r="DS44" i="22"/>
  <c r="DT44" i="22"/>
  <c r="DU44" i="22"/>
  <c r="DV44" i="22"/>
  <c r="DW44" i="22"/>
  <c r="DX44" i="22"/>
  <c r="DY44" i="22"/>
  <c r="DZ44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AF45" i="22"/>
  <c r="AG45" i="22"/>
  <c r="AH45" i="22"/>
  <c r="AI45" i="22"/>
  <c r="AJ45" i="22"/>
  <c r="AK45" i="22"/>
  <c r="AL45" i="22"/>
  <c r="AM45" i="22"/>
  <c r="AN45" i="22"/>
  <c r="AO45" i="22"/>
  <c r="AP45" i="22"/>
  <c r="AQ45" i="22"/>
  <c r="AR45" i="22"/>
  <c r="AS45" i="22"/>
  <c r="AT45" i="22"/>
  <c r="AU45" i="22"/>
  <c r="AV45" i="22"/>
  <c r="AW45" i="22"/>
  <c r="AX45" i="22"/>
  <c r="AY45" i="22"/>
  <c r="AZ45" i="22"/>
  <c r="BA45" i="22"/>
  <c r="BB45" i="22"/>
  <c r="BC45" i="22"/>
  <c r="BD45" i="22"/>
  <c r="BE45" i="22"/>
  <c r="BF45" i="22"/>
  <c r="BG45" i="22"/>
  <c r="BH45" i="22"/>
  <c r="BI45" i="22"/>
  <c r="BJ45" i="22"/>
  <c r="BK45" i="22"/>
  <c r="BL45" i="22"/>
  <c r="BM45" i="22"/>
  <c r="BN45" i="22"/>
  <c r="BO45" i="22"/>
  <c r="BP45" i="22"/>
  <c r="BQ45" i="22"/>
  <c r="BR45" i="22"/>
  <c r="BS45" i="22"/>
  <c r="BT45" i="22"/>
  <c r="BU45" i="22"/>
  <c r="BV45" i="22"/>
  <c r="BW45" i="22"/>
  <c r="BX45" i="22"/>
  <c r="BY45" i="22"/>
  <c r="BZ45" i="22"/>
  <c r="CA45" i="22"/>
  <c r="CB45" i="22"/>
  <c r="CC45" i="22"/>
  <c r="CD45" i="22"/>
  <c r="CE45" i="22"/>
  <c r="CF45" i="22"/>
  <c r="CG45" i="22"/>
  <c r="CH45" i="22"/>
  <c r="CI45" i="22"/>
  <c r="CJ45" i="22"/>
  <c r="CK45" i="22"/>
  <c r="CL45" i="22"/>
  <c r="CM45" i="22"/>
  <c r="CN45" i="22"/>
  <c r="CO45" i="22"/>
  <c r="CP45" i="22"/>
  <c r="CQ45" i="22"/>
  <c r="CR45" i="22"/>
  <c r="CS45" i="22"/>
  <c r="CT45" i="22"/>
  <c r="CU45" i="22"/>
  <c r="CV45" i="22"/>
  <c r="CW45" i="22"/>
  <c r="CX45" i="22"/>
  <c r="CY45" i="22"/>
  <c r="CZ45" i="22"/>
  <c r="DA45" i="22"/>
  <c r="DB45" i="22"/>
  <c r="DC45" i="22"/>
  <c r="DD45" i="22"/>
  <c r="DE45" i="22"/>
  <c r="DF45" i="22"/>
  <c r="DG45" i="22"/>
  <c r="DH45" i="22"/>
  <c r="DI45" i="22"/>
  <c r="DJ45" i="22"/>
  <c r="DK45" i="22"/>
  <c r="DL45" i="22"/>
  <c r="DM45" i="22"/>
  <c r="DN45" i="22"/>
  <c r="DO45" i="22"/>
  <c r="DP45" i="22"/>
  <c r="DQ45" i="22"/>
  <c r="DR45" i="22"/>
  <c r="DS45" i="22"/>
  <c r="DT45" i="22"/>
  <c r="DU45" i="22"/>
  <c r="DV45" i="22"/>
  <c r="DW45" i="22"/>
  <c r="DX45" i="22"/>
  <c r="DY45" i="22"/>
  <c r="DZ45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Z46" i="22"/>
  <c r="AA46" i="22"/>
  <c r="AB46" i="22"/>
  <c r="AC46" i="22"/>
  <c r="AD46" i="22"/>
  <c r="AE46" i="22"/>
  <c r="AF46" i="22"/>
  <c r="AG46" i="22"/>
  <c r="AH46" i="22"/>
  <c r="AI46" i="22"/>
  <c r="AJ46" i="22"/>
  <c r="AK46" i="22"/>
  <c r="AL46" i="22"/>
  <c r="AM46" i="22"/>
  <c r="AN46" i="22"/>
  <c r="AO46" i="22"/>
  <c r="AP46" i="22"/>
  <c r="AQ46" i="22"/>
  <c r="AR46" i="22"/>
  <c r="AS46" i="22"/>
  <c r="AT46" i="22"/>
  <c r="AU46" i="22"/>
  <c r="AV46" i="22"/>
  <c r="AW46" i="22"/>
  <c r="AX46" i="22"/>
  <c r="AY46" i="22"/>
  <c r="AZ46" i="22"/>
  <c r="BA46" i="22"/>
  <c r="BB46" i="22"/>
  <c r="BC46" i="22"/>
  <c r="BD46" i="22"/>
  <c r="BE46" i="22"/>
  <c r="BF46" i="22"/>
  <c r="BG46" i="22"/>
  <c r="BH46" i="22"/>
  <c r="BI46" i="22"/>
  <c r="BJ46" i="22"/>
  <c r="BK46" i="22"/>
  <c r="BL46" i="22"/>
  <c r="BM46" i="22"/>
  <c r="BN46" i="22"/>
  <c r="BO46" i="22"/>
  <c r="BP46" i="22"/>
  <c r="BQ46" i="22"/>
  <c r="BR46" i="22"/>
  <c r="BS46" i="22"/>
  <c r="BT46" i="22"/>
  <c r="BU46" i="22"/>
  <c r="BV46" i="22"/>
  <c r="BW46" i="22"/>
  <c r="BX46" i="22"/>
  <c r="BY46" i="22"/>
  <c r="BZ46" i="22"/>
  <c r="CA46" i="22"/>
  <c r="CB46" i="22"/>
  <c r="CC46" i="22"/>
  <c r="CD46" i="22"/>
  <c r="CE46" i="22"/>
  <c r="CF46" i="22"/>
  <c r="CG46" i="22"/>
  <c r="CH46" i="22"/>
  <c r="CI46" i="22"/>
  <c r="CJ46" i="22"/>
  <c r="CK46" i="22"/>
  <c r="CL46" i="22"/>
  <c r="CM46" i="22"/>
  <c r="CN46" i="22"/>
  <c r="CO46" i="22"/>
  <c r="CP46" i="22"/>
  <c r="CQ46" i="22"/>
  <c r="CR46" i="22"/>
  <c r="CS46" i="22"/>
  <c r="CT46" i="22"/>
  <c r="CU46" i="22"/>
  <c r="CV46" i="22"/>
  <c r="CW46" i="22"/>
  <c r="CX46" i="22"/>
  <c r="CY46" i="22"/>
  <c r="CZ46" i="22"/>
  <c r="DA46" i="22"/>
  <c r="DB46" i="22"/>
  <c r="DC46" i="22"/>
  <c r="DD46" i="22"/>
  <c r="DE46" i="22"/>
  <c r="DF46" i="22"/>
  <c r="DG46" i="22"/>
  <c r="DH46" i="22"/>
  <c r="DI46" i="22"/>
  <c r="DJ46" i="22"/>
  <c r="DK46" i="22"/>
  <c r="DL46" i="22"/>
  <c r="DM46" i="22"/>
  <c r="DN46" i="22"/>
  <c r="DO46" i="22"/>
  <c r="DP46" i="22"/>
  <c r="DQ46" i="22"/>
  <c r="DR46" i="22"/>
  <c r="DS46" i="22"/>
  <c r="DT46" i="22"/>
  <c r="DU46" i="22"/>
  <c r="DV46" i="22"/>
  <c r="DW46" i="22"/>
  <c r="DX46" i="22"/>
  <c r="DY46" i="22"/>
  <c r="DZ46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Z47" i="22"/>
  <c r="AA47" i="22"/>
  <c r="AB47" i="22"/>
  <c r="AC47" i="22"/>
  <c r="AD47" i="22"/>
  <c r="AE47" i="22"/>
  <c r="AF47" i="22"/>
  <c r="AG47" i="22"/>
  <c r="AH47" i="22"/>
  <c r="AI47" i="22"/>
  <c r="AJ47" i="22"/>
  <c r="AK47" i="22"/>
  <c r="AL47" i="22"/>
  <c r="AM47" i="22"/>
  <c r="AN47" i="22"/>
  <c r="AO47" i="22"/>
  <c r="AP47" i="22"/>
  <c r="AQ47" i="22"/>
  <c r="AR47" i="22"/>
  <c r="AS47" i="22"/>
  <c r="AT47" i="22"/>
  <c r="AU47" i="22"/>
  <c r="AV47" i="22"/>
  <c r="AW47" i="22"/>
  <c r="AX47" i="22"/>
  <c r="AY47" i="22"/>
  <c r="AZ47" i="22"/>
  <c r="BA47" i="22"/>
  <c r="BB47" i="22"/>
  <c r="BC47" i="22"/>
  <c r="BD47" i="22"/>
  <c r="BE47" i="22"/>
  <c r="BF47" i="22"/>
  <c r="BG47" i="22"/>
  <c r="BH47" i="22"/>
  <c r="BI47" i="22"/>
  <c r="BJ47" i="22"/>
  <c r="BK47" i="22"/>
  <c r="BL47" i="22"/>
  <c r="BM47" i="22"/>
  <c r="BN47" i="22"/>
  <c r="BO47" i="22"/>
  <c r="BP47" i="22"/>
  <c r="BQ47" i="22"/>
  <c r="BR47" i="22"/>
  <c r="BS47" i="22"/>
  <c r="BT47" i="22"/>
  <c r="BU47" i="22"/>
  <c r="BV47" i="22"/>
  <c r="BW47" i="22"/>
  <c r="BX47" i="22"/>
  <c r="BY47" i="22"/>
  <c r="BZ47" i="22"/>
  <c r="CA47" i="22"/>
  <c r="CB47" i="22"/>
  <c r="CC47" i="22"/>
  <c r="CD47" i="22"/>
  <c r="CE47" i="22"/>
  <c r="CF47" i="22"/>
  <c r="CG47" i="22"/>
  <c r="CH47" i="22"/>
  <c r="CI47" i="22"/>
  <c r="CJ47" i="22"/>
  <c r="CK47" i="22"/>
  <c r="CL47" i="22"/>
  <c r="CM47" i="22"/>
  <c r="CN47" i="22"/>
  <c r="CO47" i="22"/>
  <c r="CP47" i="22"/>
  <c r="CQ47" i="22"/>
  <c r="CR47" i="22"/>
  <c r="CS47" i="22"/>
  <c r="CT47" i="22"/>
  <c r="CU47" i="22"/>
  <c r="CV47" i="22"/>
  <c r="CW47" i="22"/>
  <c r="CX47" i="22"/>
  <c r="CY47" i="22"/>
  <c r="CZ47" i="22"/>
  <c r="DA47" i="22"/>
  <c r="DB47" i="22"/>
  <c r="DC47" i="22"/>
  <c r="DD47" i="22"/>
  <c r="DE47" i="22"/>
  <c r="DF47" i="22"/>
  <c r="DG47" i="22"/>
  <c r="DH47" i="22"/>
  <c r="DI47" i="22"/>
  <c r="DJ47" i="22"/>
  <c r="DK47" i="22"/>
  <c r="DL47" i="22"/>
  <c r="DM47" i="22"/>
  <c r="DN47" i="22"/>
  <c r="DO47" i="22"/>
  <c r="DP47" i="22"/>
  <c r="DQ47" i="22"/>
  <c r="DR47" i="22"/>
  <c r="DS47" i="22"/>
  <c r="DT47" i="22"/>
  <c r="DU47" i="22"/>
  <c r="DV47" i="22"/>
  <c r="DW47" i="22"/>
  <c r="DX47" i="22"/>
  <c r="DY47" i="22"/>
  <c r="DZ47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Z48" i="22"/>
  <c r="AA48" i="22"/>
  <c r="AB48" i="22"/>
  <c r="AC48" i="22"/>
  <c r="AD48" i="22"/>
  <c r="AE48" i="22"/>
  <c r="AF48" i="22"/>
  <c r="AG48" i="22"/>
  <c r="AH48" i="22"/>
  <c r="AI48" i="22"/>
  <c r="AJ48" i="22"/>
  <c r="AK48" i="22"/>
  <c r="AL48" i="22"/>
  <c r="AM48" i="22"/>
  <c r="AN48" i="22"/>
  <c r="AO48" i="22"/>
  <c r="AP48" i="22"/>
  <c r="AQ48" i="22"/>
  <c r="AR48" i="22"/>
  <c r="AS48" i="22"/>
  <c r="AT48" i="22"/>
  <c r="AU48" i="22"/>
  <c r="AV48" i="22"/>
  <c r="AW48" i="22"/>
  <c r="AX48" i="22"/>
  <c r="AY48" i="22"/>
  <c r="AZ48" i="22"/>
  <c r="BA48" i="22"/>
  <c r="BB48" i="22"/>
  <c r="BC48" i="22"/>
  <c r="BD48" i="22"/>
  <c r="BE48" i="22"/>
  <c r="BF48" i="22"/>
  <c r="BG48" i="22"/>
  <c r="BH48" i="22"/>
  <c r="BI48" i="22"/>
  <c r="BJ48" i="22"/>
  <c r="BK48" i="22"/>
  <c r="BL48" i="22"/>
  <c r="BM48" i="22"/>
  <c r="BN48" i="22"/>
  <c r="BO48" i="22"/>
  <c r="BP48" i="22"/>
  <c r="BQ48" i="22"/>
  <c r="BR48" i="22"/>
  <c r="BS48" i="22"/>
  <c r="BT48" i="22"/>
  <c r="BU48" i="22"/>
  <c r="BV48" i="22"/>
  <c r="BW48" i="22"/>
  <c r="BX48" i="22"/>
  <c r="BY48" i="22"/>
  <c r="BZ48" i="22"/>
  <c r="CA48" i="22"/>
  <c r="CB48" i="22"/>
  <c r="CC48" i="22"/>
  <c r="CD48" i="22"/>
  <c r="CE48" i="22"/>
  <c r="CF48" i="22"/>
  <c r="CG48" i="22"/>
  <c r="CH48" i="22"/>
  <c r="CI48" i="22"/>
  <c r="CJ48" i="22"/>
  <c r="CK48" i="22"/>
  <c r="CL48" i="22"/>
  <c r="CM48" i="22"/>
  <c r="CN48" i="22"/>
  <c r="CO48" i="22"/>
  <c r="CP48" i="22"/>
  <c r="CQ48" i="22"/>
  <c r="CR48" i="22"/>
  <c r="CS48" i="22"/>
  <c r="CT48" i="22"/>
  <c r="CU48" i="22"/>
  <c r="CV48" i="22"/>
  <c r="CW48" i="22"/>
  <c r="CX48" i="22"/>
  <c r="CY48" i="22"/>
  <c r="CZ48" i="22"/>
  <c r="DA48" i="22"/>
  <c r="DB48" i="22"/>
  <c r="DC48" i="22"/>
  <c r="DD48" i="22"/>
  <c r="DE48" i="22"/>
  <c r="DF48" i="22"/>
  <c r="DG48" i="22"/>
  <c r="DH48" i="22"/>
  <c r="DI48" i="22"/>
  <c r="DJ48" i="22"/>
  <c r="DK48" i="22"/>
  <c r="DL48" i="22"/>
  <c r="DM48" i="22"/>
  <c r="DN48" i="22"/>
  <c r="DO48" i="22"/>
  <c r="DP48" i="22"/>
  <c r="DQ48" i="22"/>
  <c r="DR48" i="22"/>
  <c r="DS48" i="22"/>
  <c r="DT48" i="22"/>
  <c r="DU48" i="22"/>
  <c r="DV48" i="22"/>
  <c r="DW48" i="22"/>
  <c r="DX48" i="22"/>
  <c r="DY48" i="22"/>
  <c r="DZ48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Z49" i="22"/>
  <c r="AA49" i="22"/>
  <c r="AB49" i="22"/>
  <c r="AC49" i="22"/>
  <c r="AD49" i="22"/>
  <c r="AE49" i="22"/>
  <c r="AF49" i="22"/>
  <c r="AG49" i="22"/>
  <c r="AH49" i="22"/>
  <c r="AI49" i="22"/>
  <c r="AJ49" i="22"/>
  <c r="AK49" i="22"/>
  <c r="AL49" i="22"/>
  <c r="AM49" i="22"/>
  <c r="AN49" i="22"/>
  <c r="AO49" i="22"/>
  <c r="AP49" i="22"/>
  <c r="AQ49" i="22"/>
  <c r="AR49" i="22"/>
  <c r="AS49" i="22"/>
  <c r="AT49" i="22"/>
  <c r="AU49" i="22"/>
  <c r="AV49" i="22"/>
  <c r="AW49" i="22"/>
  <c r="AX49" i="22"/>
  <c r="AY49" i="22"/>
  <c r="AZ49" i="22"/>
  <c r="BA49" i="22"/>
  <c r="BB49" i="22"/>
  <c r="BC49" i="22"/>
  <c r="BD49" i="22"/>
  <c r="BE49" i="22"/>
  <c r="BF49" i="22"/>
  <c r="BG49" i="22"/>
  <c r="BH49" i="22"/>
  <c r="BI49" i="22"/>
  <c r="BJ49" i="22"/>
  <c r="BK49" i="22"/>
  <c r="BL49" i="22"/>
  <c r="BM49" i="22"/>
  <c r="BN49" i="22"/>
  <c r="BO49" i="22"/>
  <c r="BP49" i="22"/>
  <c r="BQ49" i="22"/>
  <c r="BR49" i="22"/>
  <c r="BS49" i="22"/>
  <c r="BT49" i="22"/>
  <c r="BU49" i="22"/>
  <c r="BV49" i="22"/>
  <c r="BW49" i="22"/>
  <c r="BX49" i="22"/>
  <c r="BY49" i="22"/>
  <c r="BZ49" i="22"/>
  <c r="CA49" i="22"/>
  <c r="CB49" i="22"/>
  <c r="CC49" i="22"/>
  <c r="CD49" i="22"/>
  <c r="CE49" i="22"/>
  <c r="CF49" i="22"/>
  <c r="CG49" i="22"/>
  <c r="CH49" i="22"/>
  <c r="CI49" i="22"/>
  <c r="CJ49" i="22"/>
  <c r="CK49" i="22"/>
  <c r="CL49" i="22"/>
  <c r="CM49" i="22"/>
  <c r="CN49" i="22"/>
  <c r="CO49" i="22"/>
  <c r="CP49" i="22"/>
  <c r="CQ49" i="22"/>
  <c r="CR49" i="22"/>
  <c r="CS49" i="22"/>
  <c r="CT49" i="22"/>
  <c r="CU49" i="22"/>
  <c r="CV49" i="22"/>
  <c r="CW49" i="22"/>
  <c r="CX49" i="22"/>
  <c r="CY49" i="22"/>
  <c r="CZ49" i="22"/>
  <c r="DA49" i="22"/>
  <c r="DB49" i="22"/>
  <c r="DC49" i="22"/>
  <c r="DD49" i="22"/>
  <c r="DE49" i="22"/>
  <c r="DF49" i="22"/>
  <c r="DG49" i="22"/>
  <c r="DH49" i="22"/>
  <c r="DI49" i="22"/>
  <c r="DJ49" i="22"/>
  <c r="DK49" i="22"/>
  <c r="DL49" i="22"/>
  <c r="DM49" i="22"/>
  <c r="DN49" i="22"/>
  <c r="DO49" i="22"/>
  <c r="DP49" i="22"/>
  <c r="DQ49" i="22"/>
  <c r="DR49" i="22"/>
  <c r="DS49" i="22"/>
  <c r="DT49" i="22"/>
  <c r="DU49" i="22"/>
  <c r="DV49" i="22"/>
  <c r="DW49" i="22"/>
  <c r="DX49" i="22"/>
  <c r="DY49" i="22"/>
  <c r="DZ49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Z50" i="22"/>
  <c r="AA50" i="22"/>
  <c r="AB50" i="22"/>
  <c r="AC50" i="22"/>
  <c r="AD50" i="22"/>
  <c r="AE50" i="22"/>
  <c r="AF50" i="22"/>
  <c r="AG50" i="22"/>
  <c r="AH50" i="22"/>
  <c r="AI50" i="22"/>
  <c r="AJ50" i="22"/>
  <c r="AK50" i="22"/>
  <c r="AL50" i="22"/>
  <c r="AM50" i="22"/>
  <c r="AN50" i="22"/>
  <c r="AO50" i="22"/>
  <c r="AP50" i="22"/>
  <c r="AQ50" i="22"/>
  <c r="AR50" i="22"/>
  <c r="AS50" i="22"/>
  <c r="AT50" i="22"/>
  <c r="AU50" i="22"/>
  <c r="AV50" i="22"/>
  <c r="AW50" i="22"/>
  <c r="AX50" i="22"/>
  <c r="AY50" i="22"/>
  <c r="AZ50" i="22"/>
  <c r="BA50" i="22"/>
  <c r="BB50" i="22"/>
  <c r="BC50" i="22"/>
  <c r="BD50" i="22"/>
  <c r="BE50" i="22"/>
  <c r="BF50" i="22"/>
  <c r="BG50" i="22"/>
  <c r="BH50" i="22"/>
  <c r="BI50" i="22"/>
  <c r="BJ50" i="22"/>
  <c r="BK50" i="22"/>
  <c r="BL50" i="22"/>
  <c r="BM50" i="22"/>
  <c r="BN50" i="22"/>
  <c r="BO50" i="22"/>
  <c r="BP50" i="22"/>
  <c r="BQ50" i="22"/>
  <c r="BR50" i="22"/>
  <c r="BS50" i="22"/>
  <c r="BT50" i="22"/>
  <c r="BU50" i="22"/>
  <c r="BV50" i="22"/>
  <c r="BW50" i="22"/>
  <c r="BX50" i="22"/>
  <c r="BY50" i="22"/>
  <c r="BZ50" i="22"/>
  <c r="CA50" i="22"/>
  <c r="CB50" i="22"/>
  <c r="CC50" i="22"/>
  <c r="CD50" i="22"/>
  <c r="CE50" i="22"/>
  <c r="CF50" i="22"/>
  <c r="CG50" i="22"/>
  <c r="CH50" i="22"/>
  <c r="CI50" i="22"/>
  <c r="CJ50" i="22"/>
  <c r="CK50" i="22"/>
  <c r="CL50" i="22"/>
  <c r="CM50" i="22"/>
  <c r="CN50" i="22"/>
  <c r="CO50" i="22"/>
  <c r="CP50" i="22"/>
  <c r="CQ50" i="22"/>
  <c r="CR50" i="22"/>
  <c r="CS50" i="22"/>
  <c r="CT50" i="22"/>
  <c r="CU50" i="22"/>
  <c r="CV50" i="22"/>
  <c r="CW50" i="22"/>
  <c r="CX50" i="22"/>
  <c r="CY50" i="22"/>
  <c r="CZ50" i="22"/>
  <c r="DA50" i="22"/>
  <c r="DB50" i="22"/>
  <c r="DC50" i="22"/>
  <c r="DD50" i="22"/>
  <c r="DE50" i="22"/>
  <c r="DF50" i="22"/>
  <c r="DG50" i="22"/>
  <c r="DH50" i="22"/>
  <c r="DI50" i="22"/>
  <c r="DJ50" i="22"/>
  <c r="DK50" i="22"/>
  <c r="DL50" i="22"/>
  <c r="DM50" i="22"/>
  <c r="DN50" i="22"/>
  <c r="DO50" i="22"/>
  <c r="DP50" i="22"/>
  <c r="DQ50" i="22"/>
  <c r="DR50" i="22"/>
  <c r="DS50" i="22"/>
  <c r="DT50" i="22"/>
  <c r="DU50" i="22"/>
  <c r="DV50" i="22"/>
  <c r="DW50" i="22"/>
  <c r="DX50" i="22"/>
  <c r="DY50" i="22"/>
  <c r="DZ50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AB51" i="22"/>
  <c r="AC51" i="22"/>
  <c r="AD51" i="22"/>
  <c r="AE51" i="22"/>
  <c r="AF51" i="22"/>
  <c r="AG51" i="22"/>
  <c r="AH51" i="22"/>
  <c r="AI51" i="22"/>
  <c r="AJ51" i="22"/>
  <c r="AK51" i="22"/>
  <c r="AL51" i="22"/>
  <c r="AM51" i="22"/>
  <c r="AN51" i="22"/>
  <c r="AO51" i="22"/>
  <c r="AP51" i="22"/>
  <c r="AQ51" i="22"/>
  <c r="AR51" i="22"/>
  <c r="AS51" i="22"/>
  <c r="AT51" i="22"/>
  <c r="AU51" i="22"/>
  <c r="AV51" i="22"/>
  <c r="AW51" i="22"/>
  <c r="AX51" i="22"/>
  <c r="AY51" i="22"/>
  <c r="AZ51" i="22"/>
  <c r="BA51" i="22"/>
  <c r="BB51" i="22"/>
  <c r="BC51" i="22"/>
  <c r="BD51" i="22"/>
  <c r="BE51" i="22"/>
  <c r="BF51" i="22"/>
  <c r="BG51" i="22"/>
  <c r="BH51" i="22"/>
  <c r="BI51" i="22"/>
  <c r="BJ51" i="22"/>
  <c r="BK51" i="22"/>
  <c r="BL51" i="22"/>
  <c r="BM51" i="22"/>
  <c r="BN51" i="22"/>
  <c r="BO51" i="22"/>
  <c r="BP51" i="22"/>
  <c r="BQ51" i="22"/>
  <c r="BR51" i="22"/>
  <c r="BS51" i="22"/>
  <c r="BT51" i="22"/>
  <c r="BU51" i="22"/>
  <c r="BV51" i="22"/>
  <c r="BW51" i="22"/>
  <c r="BX51" i="22"/>
  <c r="BY51" i="22"/>
  <c r="BZ51" i="22"/>
  <c r="CA51" i="22"/>
  <c r="CB51" i="22"/>
  <c r="CC51" i="22"/>
  <c r="CD51" i="22"/>
  <c r="CE51" i="22"/>
  <c r="CF51" i="22"/>
  <c r="CG51" i="22"/>
  <c r="CH51" i="22"/>
  <c r="CI51" i="22"/>
  <c r="CJ51" i="22"/>
  <c r="CK51" i="22"/>
  <c r="CL51" i="22"/>
  <c r="CM51" i="22"/>
  <c r="CN51" i="22"/>
  <c r="CO51" i="22"/>
  <c r="CP51" i="22"/>
  <c r="CQ51" i="22"/>
  <c r="CR51" i="22"/>
  <c r="CS51" i="22"/>
  <c r="CT51" i="22"/>
  <c r="CU51" i="22"/>
  <c r="CV51" i="22"/>
  <c r="CW51" i="22"/>
  <c r="CX51" i="22"/>
  <c r="CY51" i="22"/>
  <c r="CZ51" i="22"/>
  <c r="DA51" i="22"/>
  <c r="DB51" i="22"/>
  <c r="DC51" i="22"/>
  <c r="DD51" i="22"/>
  <c r="DE51" i="22"/>
  <c r="DF51" i="22"/>
  <c r="DG51" i="22"/>
  <c r="DH51" i="22"/>
  <c r="DH83" i="22" s="1"/>
  <c r="DI51" i="22"/>
  <c r="DJ51" i="22"/>
  <c r="DK51" i="22"/>
  <c r="DL51" i="22"/>
  <c r="DM51" i="22"/>
  <c r="DN51" i="22"/>
  <c r="DO51" i="22"/>
  <c r="DP51" i="22"/>
  <c r="DQ51" i="22"/>
  <c r="DR51" i="22"/>
  <c r="DS51" i="22"/>
  <c r="DT51" i="22"/>
  <c r="DU51" i="22"/>
  <c r="DV51" i="22"/>
  <c r="DW51" i="22"/>
  <c r="DX51" i="22"/>
  <c r="DY51" i="22"/>
  <c r="DZ51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Z52" i="22"/>
  <c r="AA52" i="22"/>
  <c r="AB52" i="22"/>
  <c r="AC52" i="22"/>
  <c r="AD52" i="22"/>
  <c r="AE52" i="22"/>
  <c r="AF52" i="22"/>
  <c r="AG52" i="22"/>
  <c r="AH52" i="22"/>
  <c r="AI52" i="22"/>
  <c r="AJ52" i="22"/>
  <c r="AK52" i="22"/>
  <c r="AL52" i="22"/>
  <c r="AM52" i="22"/>
  <c r="AN52" i="22"/>
  <c r="AO52" i="22"/>
  <c r="AP52" i="22"/>
  <c r="AQ52" i="22"/>
  <c r="AR52" i="22"/>
  <c r="AS52" i="22"/>
  <c r="AT52" i="22"/>
  <c r="AU52" i="22"/>
  <c r="AV52" i="22"/>
  <c r="AW52" i="22"/>
  <c r="AX52" i="22"/>
  <c r="AY52" i="22"/>
  <c r="AZ52" i="22"/>
  <c r="BA52" i="22"/>
  <c r="BB52" i="22"/>
  <c r="BC52" i="22"/>
  <c r="BD52" i="22"/>
  <c r="BE52" i="22"/>
  <c r="BF52" i="22"/>
  <c r="BG52" i="22"/>
  <c r="BH52" i="22"/>
  <c r="BI52" i="22"/>
  <c r="BJ52" i="22"/>
  <c r="BK52" i="22"/>
  <c r="BL52" i="22"/>
  <c r="BM52" i="22"/>
  <c r="BN52" i="22"/>
  <c r="BO52" i="22"/>
  <c r="BP52" i="22"/>
  <c r="BQ52" i="22"/>
  <c r="BR52" i="22"/>
  <c r="BS52" i="22"/>
  <c r="BT52" i="22"/>
  <c r="BU52" i="22"/>
  <c r="BV52" i="22"/>
  <c r="BW52" i="22"/>
  <c r="BX52" i="22"/>
  <c r="BY52" i="22"/>
  <c r="BZ52" i="22"/>
  <c r="CA52" i="22"/>
  <c r="CB52" i="22"/>
  <c r="CC52" i="22"/>
  <c r="CD52" i="22"/>
  <c r="CE52" i="22"/>
  <c r="CF52" i="22"/>
  <c r="CG52" i="22"/>
  <c r="CH52" i="22"/>
  <c r="CI52" i="22"/>
  <c r="CJ52" i="22"/>
  <c r="CK52" i="22"/>
  <c r="CL52" i="22"/>
  <c r="CM52" i="22"/>
  <c r="CN52" i="22"/>
  <c r="CO52" i="22"/>
  <c r="CP52" i="22"/>
  <c r="CQ52" i="22"/>
  <c r="CR52" i="22"/>
  <c r="CS52" i="22"/>
  <c r="CT52" i="22"/>
  <c r="CU52" i="22"/>
  <c r="CV52" i="22"/>
  <c r="CW52" i="22"/>
  <c r="CX52" i="22"/>
  <c r="CY52" i="22"/>
  <c r="CZ52" i="22"/>
  <c r="DA52" i="22"/>
  <c r="DB52" i="22"/>
  <c r="DC52" i="22"/>
  <c r="DD52" i="22"/>
  <c r="DE52" i="22"/>
  <c r="DF52" i="22"/>
  <c r="DG52" i="22"/>
  <c r="DH52" i="22"/>
  <c r="DI52" i="22"/>
  <c r="DJ52" i="22"/>
  <c r="DK52" i="22"/>
  <c r="DL52" i="22"/>
  <c r="DM52" i="22"/>
  <c r="DN52" i="22"/>
  <c r="DO52" i="22"/>
  <c r="DP52" i="22"/>
  <c r="DQ52" i="22"/>
  <c r="DR52" i="22"/>
  <c r="DS52" i="22"/>
  <c r="DT52" i="22"/>
  <c r="DU52" i="22"/>
  <c r="DV52" i="22"/>
  <c r="DW52" i="22"/>
  <c r="DX52" i="22"/>
  <c r="DY52" i="22"/>
  <c r="DZ52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Z53" i="22"/>
  <c r="AA53" i="22"/>
  <c r="AB53" i="22"/>
  <c r="AC53" i="22"/>
  <c r="AD53" i="22"/>
  <c r="AE53" i="22"/>
  <c r="AF53" i="22"/>
  <c r="AG53" i="22"/>
  <c r="AH53" i="22"/>
  <c r="AI53" i="22"/>
  <c r="AJ53" i="22"/>
  <c r="AK53" i="22"/>
  <c r="AL53" i="22"/>
  <c r="AM53" i="22"/>
  <c r="AN53" i="22"/>
  <c r="AO53" i="22"/>
  <c r="AP53" i="22"/>
  <c r="AQ53" i="22"/>
  <c r="AR53" i="22"/>
  <c r="AS53" i="22"/>
  <c r="AT53" i="22"/>
  <c r="AT84" i="22" s="1"/>
  <c r="AU53" i="22"/>
  <c r="AV53" i="22"/>
  <c r="AW53" i="22"/>
  <c r="AX53" i="22"/>
  <c r="AY53" i="22"/>
  <c r="AZ53" i="22"/>
  <c r="BA53" i="22"/>
  <c r="BB53" i="22"/>
  <c r="BC53" i="22"/>
  <c r="BD53" i="22"/>
  <c r="BE53" i="22"/>
  <c r="BF53" i="22"/>
  <c r="BG53" i="22"/>
  <c r="BH53" i="22"/>
  <c r="BI53" i="22"/>
  <c r="BJ53" i="22"/>
  <c r="BK53" i="22"/>
  <c r="BL53" i="22"/>
  <c r="BM53" i="22"/>
  <c r="BN53" i="22"/>
  <c r="BO53" i="22"/>
  <c r="BP53" i="22"/>
  <c r="BQ53" i="22"/>
  <c r="BR53" i="22"/>
  <c r="BS53" i="22"/>
  <c r="BT53" i="22"/>
  <c r="BU53" i="22"/>
  <c r="BV53" i="22"/>
  <c r="BW53" i="22"/>
  <c r="BX53" i="22"/>
  <c r="BY53" i="22"/>
  <c r="BZ53" i="22"/>
  <c r="CA53" i="22"/>
  <c r="CB53" i="22"/>
  <c r="CB83" i="22" s="1"/>
  <c r="CC53" i="22"/>
  <c r="CD53" i="22"/>
  <c r="CE53" i="22"/>
  <c r="CF53" i="22"/>
  <c r="CG53" i="22"/>
  <c r="CH53" i="22"/>
  <c r="CI53" i="22"/>
  <c r="CJ53" i="22"/>
  <c r="CK53" i="22"/>
  <c r="CL53" i="22"/>
  <c r="CM53" i="22"/>
  <c r="CN53" i="22"/>
  <c r="CO53" i="22"/>
  <c r="CP53" i="22"/>
  <c r="CQ53" i="22"/>
  <c r="CR53" i="22"/>
  <c r="CS53" i="22"/>
  <c r="CT53" i="22"/>
  <c r="CU53" i="22"/>
  <c r="CV53" i="22"/>
  <c r="CW53" i="22"/>
  <c r="CX53" i="22"/>
  <c r="CY53" i="22"/>
  <c r="CZ53" i="22"/>
  <c r="DA53" i="22"/>
  <c r="DB53" i="22"/>
  <c r="DC53" i="22"/>
  <c r="DD53" i="22"/>
  <c r="DE53" i="22"/>
  <c r="DF53" i="22"/>
  <c r="DG53" i="22"/>
  <c r="DH53" i="22"/>
  <c r="DI53" i="22"/>
  <c r="DJ53" i="22"/>
  <c r="DK53" i="22"/>
  <c r="DL53" i="22"/>
  <c r="DM53" i="22"/>
  <c r="DN53" i="22"/>
  <c r="DO53" i="22"/>
  <c r="DP53" i="22"/>
  <c r="DQ53" i="22"/>
  <c r="DR53" i="22"/>
  <c r="DS53" i="22"/>
  <c r="DT53" i="22"/>
  <c r="DU53" i="22"/>
  <c r="DV53" i="22"/>
  <c r="DW53" i="22"/>
  <c r="DX53" i="22"/>
  <c r="DY53" i="22"/>
  <c r="DZ53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Z54" i="22"/>
  <c r="AA54" i="22"/>
  <c r="AB54" i="22"/>
  <c r="AC54" i="22"/>
  <c r="AD54" i="22"/>
  <c r="AE54" i="22"/>
  <c r="AF54" i="22"/>
  <c r="AG54" i="22"/>
  <c r="AH54" i="22"/>
  <c r="AI54" i="22"/>
  <c r="AJ54" i="22"/>
  <c r="AK54" i="22"/>
  <c r="AL54" i="22"/>
  <c r="AM54" i="22"/>
  <c r="AN54" i="22"/>
  <c r="AO54" i="22"/>
  <c r="AP54" i="22"/>
  <c r="AQ54" i="22"/>
  <c r="AR54" i="22"/>
  <c r="AS54" i="22"/>
  <c r="AT54" i="22"/>
  <c r="AU54" i="22"/>
  <c r="AV54" i="22"/>
  <c r="AW54" i="22"/>
  <c r="AX54" i="22"/>
  <c r="AY54" i="22"/>
  <c r="AZ54" i="22"/>
  <c r="BA54" i="22"/>
  <c r="BB54" i="22"/>
  <c r="BC54" i="22"/>
  <c r="BD54" i="22"/>
  <c r="BE54" i="22"/>
  <c r="BF54" i="22"/>
  <c r="BG54" i="22"/>
  <c r="BH54" i="22"/>
  <c r="BI54" i="22"/>
  <c r="BJ54" i="22"/>
  <c r="BK54" i="22"/>
  <c r="BL54" i="22"/>
  <c r="BM54" i="22"/>
  <c r="BN54" i="22"/>
  <c r="BO54" i="22"/>
  <c r="BP54" i="22"/>
  <c r="BQ54" i="22"/>
  <c r="BR54" i="22"/>
  <c r="BS54" i="22"/>
  <c r="BT54" i="22"/>
  <c r="BU54" i="22"/>
  <c r="BV54" i="22"/>
  <c r="BW54" i="22"/>
  <c r="BX54" i="22"/>
  <c r="BY54" i="22"/>
  <c r="BZ54" i="22"/>
  <c r="CA54" i="22"/>
  <c r="CB54" i="22"/>
  <c r="CC54" i="22"/>
  <c r="CD54" i="22"/>
  <c r="CE54" i="22"/>
  <c r="CF54" i="22"/>
  <c r="CG54" i="22"/>
  <c r="CH54" i="22"/>
  <c r="CI54" i="22"/>
  <c r="CJ54" i="22"/>
  <c r="CK54" i="22"/>
  <c r="CL54" i="22"/>
  <c r="CM54" i="22"/>
  <c r="CN54" i="22"/>
  <c r="CO54" i="22"/>
  <c r="CP54" i="22"/>
  <c r="CQ54" i="22"/>
  <c r="CR54" i="22"/>
  <c r="CS54" i="22"/>
  <c r="CT54" i="22"/>
  <c r="CU54" i="22"/>
  <c r="CV54" i="22"/>
  <c r="CW54" i="22"/>
  <c r="CX54" i="22"/>
  <c r="CY54" i="22"/>
  <c r="CZ54" i="22"/>
  <c r="DA54" i="22"/>
  <c r="DB54" i="22"/>
  <c r="DC54" i="22"/>
  <c r="DD54" i="22"/>
  <c r="DE54" i="22"/>
  <c r="DF54" i="22"/>
  <c r="DG54" i="22"/>
  <c r="DH54" i="22"/>
  <c r="DI54" i="22"/>
  <c r="DJ54" i="22"/>
  <c r="DK54" i="22"/>
  <c r="DL54" i="22"/>
  <c r="DM54" i="22"/>
  <c r="DN54" i="22"/>
  <c r="DO54" i="22"/>
  <c r="DP54" i="22"/>
  <c r="DQ54" i="22"/>
  <c r="DR54" i="22"/>
  <c r="DS54" i="22"/>
  <c r="DT54" i="22"/>
  <c r="DU54" i="22"/>
  <c r="DV54" i="22"/>
  <c r="DW54" i="22"/>
  <c r="DX54" i="22"/>
  <c r="DY54" i="22"/>
  <c r="DZ54" i="22"/>
  <c r="N111" i="22" l="1"/>
  <c r="N123" i="22"/>
  <c r="M116" i="22"/>
  <c r="L109" i="22"/>
  <c r="L121" i="22"/>
  <c r="F113" i="22"/>
  <c r="F124" i="22"/>
  <c r="C112" i="22"/>
  <c r="C123" i="22"/>
  <c r="B113" i="22"/>
  <c r="B124" i="22"/>
  <c r="M120" i="22"/>
  <c r="F117" i="22"/>
  <c r="C116" i="22"/>
  <c r="B117" i="22"/>
  <c r="N113" i="22"/>
  <c r="N125" i="22"/>
  <c r="M117" i="22"/>
  <c r="L111" i="22"/>
  <c r="O111" i="22" s="1"/>
  <c r="AA111" i="22" s="1"/>
  <c r="L123" i="22"/>
  <c r="F114" i="22"/>
  <c r="F125" i="22"/>
  <c r="C114" i="22"/>
  <c r="C124" i="22"/>
  <c r="B114" i="22"/>
  <c r="B125" i="22"/>
  <c r="N114" i="22"/>
  <c r="M106" i="22"/>
  <c r="M118" i="22"/>
  <c r="L112" i="22"/>
  <c r="L125" i="22"/>
  <c r="O125" i="22" s="1"/>
  <c r="F116" i="22"/>
  <c r="F126" i="22"/>
  <c r="C115" i="22"/>
  <c r="C126" i="22"/>
  <c r="B116" i="22"/>
  <c r="B126" i="22"/>
  <c r="N115" i="22"/>
  <c r="M108" i="22"/>
  <c r="L113" i="22"/>
  <c r="F106" i="22"/>
  <c r="C106" i="22"/>
  <c r="B106" i="22"/>
  <c r="B122" i="22"/>
  <c r="B112" i="22"/>
  <c r="C122" i="22"/>
  <c r="C111" i="22"/>
  <c r="F122" i="22"/>
  <c r="F112" i="22"/>
  <c r="L120" i="22"/>
  <c r="L107" i="22"/>
  <c r="M114" i="22"/>
  <c r="N122" i="22"/>
  <c r="N109" i="22"/>
  <c r="B121" i="22"/>
  <c r="B110" i="22"/>
  <c r="C120" i="22"/>
  <c r="C110" i="22"/>
  <c r="F121" i="22"/>
  <c r="F110" i="22"/>
  <c r="L119" i="22"/>
  <c r="M125" i="22"/>
  <c r="M112" i="22"/>
  <c r="N121" i="22"/>
  <c r="N107" i="22"/>
  <c r="B120" i="22"/>
  <c r="B109" i="22"/>
  <c r="C119" i="22"/>
  <c r="C108" i="22"/>
  <c r="F120" i="22"/>
  <c r="F109" i="22"/>
  <c r="L117" i="22"/>
  <c r="M124" i="22"/>
  <c r="M110" i="22"/>
  <c r="N119" i="22"/>
  <c r="N106" i="22"/>
  <c r="A105" i="22"/>
  <c r="R118" i="22" s="1" a="1"/>
  <c r="R118" i="22" s="1"/>
  <c r="B118" i="22"/>
  <c r="B108" i="22"/>
  <c r="C118" i="22"/>
  <c r="C107" i="22"/>
  <c r="F118" i="22"/>
  <c r="F108" i="22"/>
  <c r="L115" i="22"/>
  <c r="M122" i="22"/>
  <c r="M109" i="22"/>
  <c r="N117" i="22"/>
  <c r="I94" i="22"/>
  <c r="I93" i="22"/>
  <c r="I95" i="22"/>
  <c r="I96" i="22"/>
  <c r="I91" i="22"/>
  <c r="I90" i="22"/>
  <c r="I92" i="22"/>
  <c r="I97" i="22" s="1"/>
  <c r="CO94" i="22"/>
  <c r="CO96" i="22"/>
  <c r="CO93" i="22"/>
  <c r="CO95" i="22"/>
  <c r="CO91" i="22"/>
  <c r="CO90" i="22"/>
  <c r="CO92" i="22"/>
  <c r="CO97" i="22" s="1"/>
  <c r="AG93" i="22"/>
  <c r="AG94" i="22"/>
  <c r="AG96" i="22"/>
  <c r="AG92" i="22"/>
  <c r="AG97" i="22" s="1"/>
  <c r="AG91" i="22"/>
  <c r="AG95" i="22"/>
  <c r="AG90" i="22"/>
  <c r="AO86" i="22"/>
  <c r="Y86" i="22"/>
  <c r="Q86" i="22"/>
  <c r="I88" i="22"/>
  <c r="S87" i="22"/>
  <c r="BC87" i="22"/>
  <c r="BQ94" i="22"/>
  <c r="BQ93" i="22"/>
  <c r="BQ96" i="22"/>
  <c r="BQ95" i="22"/>
  <c r="BQ90" i="22"/>
  <c r="BQ92" i="22"/>
  <c r="BQ97" i="22" s="1"/>
  <c r="BQ91" i="22"/>
  <c r="M96" i="22"/>
  <c r="M95" i="22"/>
  <c r="M93" i="22"/>
  <c r="M91" i="22"/>
  <c r="M94" i="22"/>
  <c r="M92" i="22"/>
  <c r="M97" i="22" s="1"/>
  <c r="M90" i="22"/>
  <c r="CG96" i="22"/>
  <c r="CG95" i="22"/>
  <c r="CG93" i="22"/>
  <c r="CG92" i="22"/>
  <c r="CG97" i="22" s="1"/>
  <c r="CG94" i="22"/>
  <c r="CG90" i="22"/>
  <c r="CG91" i="22"/>
  <c r="CK93" i="22"/>
  <c r="CK95" i="22"/>
  <c r="CK94" i="22"/>
  <c r="CK96" i="22"/>
  <c r="CK91" i="22"/>
  <c r="CK92" i="22"/>
  <c r="CK97" i="22" s="1"/>
  <c r="CK90" i="22"/>
  <c r="AC96" i="22"/>
  <c r="AC93" i="22"/>
  <c r="AC95" i="22"/>
  <c r="AC91" i="22"/>
  <c r="AC90" i="22"/>
  <c r="AC92" i="22"/>
  <c r="AC97" i="22" s="1"/>
  <c r="AC94" i="22"/>
  <c r="AK96" i="22"/>
  <c r="AK94" i="22"/>
  <c r="AK95" i="22"/>
  <c r="AK93" i="22"/>
  <c r="AK91" i="22"/>
  <c r="AK90" i="22"/>
  <c r="AK92" i="22"/>
  <c r="AK97" i="22" s="1"/>
  <c r="DI91" i="22"/>
  <c r="DQ90" i="22"/>
  <c r="CK86" i="22"/>
  <c r="CC86" i="22"/>
  <c r="BU88" i="22"/>
  <c r="BE86" i="22"/>
  <c r="AW86" i="22"/>
  <c r="AG88" i="22"/>
  <c r="BT95" i="22"/>
  <c r="BT94" i="22"/>
  <c r="BT93" i="22"/>
  <c r="BT96" i="22"/>
  <c r="BT90" i="22"/>
  <c r="BT92" i="22"/>
  <c r="BT97" i="22" s="1"/>
  <c r="BT91" i="22"/>
  <c r="H95" i="22"/>
  <c r="H94" i="22"/>
  <c r="H93" i="22"/>
  <c r="H96" i="22"/>
  <c r="H90" i="22"/>
  <c r="H91" i="22"/>
  <c r="H92" i="22"/>
  <c r="H97" i="22" s="1"/>
  <c r="L96" i="22"/>
  <c r="L92" i="22"/>
  <c r="L97" i="22" s="1"/>
  <c r="L95" i="22"/>
  <c r="L94" i="22"/>
  <c r="L91" i="22"/>
  <c r="L93" i="22"/>
  <c r="L90" i="22"/>
  <c r="P95" i="22"/>
  <c r="P93" i="22"/>
  <c r="P96" i="22"/>
  <c r="P94" i="22"/>
  <c r="P92" i="22"/>
  <c r="P97" i="22" s="1"/>
  <c r="P90" i="22"/>
  <c r="P91" i="22"/>
  <c r="CJ96" i="22"/>
  <c r="CJ95" i="22"/>
  <c r="CJ93" i="22"/>
  <c r="CJ94" i="22"/>
  <c r="CJ90" i="22"/>
  <c r="CJ91" i="22"/>
  <c r="CJ92" i="22"/>
  <c r="CJ97" i="22" s="1"/>
  <c r="CN96" i="22"/>
  <c r="CN92" i="22"/>
  <c r="CN97" i="22" s="1"/>
  <c r="CN94" i="22"/>
  <c r="CN95" i="22"/>
  <c r="CN91" i="22"/>
  <c r="CN90" i="22"/>
  <c r="CN93" i="22"/>
  <c r="CR95" i="22"/>
  <c r="CR96" i="22"/>
  <c r="CR93" i="22"/>
  <c r="CR94" i="22"/>
  <c r="CR90" i="22"/>
  <c r="CR92" i="22"/>
  <c r="CR97" i="22" s="1"/>
  <c r="CR91" i="22"/>
  <c r="AF95" i="22"/>
  <c r="AF96" i="22"/>
  <c r="AF93" i="22"/>
  <c r="AF94" i="22"/>
  <c r="AF90" i="22"/>
  <c r="AF92" i="22"/>
  <c r="AF97" i="22" s="1"/>
  <c r="AF91" i="22"/>
  <c r="AJ96" i="22"/>
  <c r="AJ92" i="22"/>
  <c r="AJ97" i="22" s="1"/>
  <c r="AJ94" i="22"/>
  <c r="AJ95" i="22"/>
  <c r="AJ91" i="22"/>
  <c r="AJ93" i="22"/>
  <c r="AJ90" i="22"/>
  <c r="AN95" i="22"/>
  <c r="AN93" i="22"/>
  <c r="AN96" i="22"/>
  <c r="AN90" i="22"/>
  <c r="AN92" i="22"/>
  <c r="AN97" i="22" s="1"/>
  <c r="AN94" i="22"/>
  <c r="AN91" i="22"/>
  <c r="DX86" i="22"/>
  <c r="DP84" i="22"/>
  <c r="DH84" i="22"/>
  <c r="CZ84" i="22"/>
  <c r="CR88" i="22"/>
  <c r="CJ84" i="22"/>
  <c r="CB84" i="22"/>
  <c r="BT84" i="22"/>
  <c r="BD88" i="22"/>
  <c r="AV84" i="22"/>
  <c r="AN87" i="22"/>
  <c r="AF87" i="22"/>
  <c r="X84" i="22"/>
  <c r="P88" i="22"/>
  <c r="H84" i="22"/>
  <c r="Z83" i="22"/>
  <c r="R85" i="22"/>
  <c r="P86" i="22"/>
  <c r="AV86" i="22"/>
  <c r="BD87" i="22"/>
  <c r="H88" i="22"/>
  <c r="DO85" i="22"/>
  <c r="DG86" i="22"/>
  <c r="CY85" i="22"/>
  <c r="CQ85" i="22"/>
  <c r="CI85" i="22"/>
  <c r="CA85" i="22"/>
  <c r="BS85" i="22"/>
  <c r="BK88" i="22"/>
  <c r="BC85" i="22"/>
  <c r="AU85" i="22"/>
  <c r="AM85" i="22"/>
  <c r="AE85" i="22"/>
  <c r="W85" i="22"/>
  <c r="O87" i="22"/>
  <c r="G83" i="22"/>
  <c r="DK86" i="22"/>
  <c r="S94" i="22"/>
  <c r="S96" i="22"/>
  <c r="S93" i="22"/>
  <c r="S95" i="22"/>
  <c r="S91" i="22"/>
  <c r="S92" i="22"/>
  <c r="S97" i="22" s="1"/>
  <c r="S90" i="22"/>
  <c r="CQ95" i="22"/>
  <c r="CQ96" i="22"/>
  <c r="CQ91" i="22"/>
  <c r="CQ93" i="22"/>
  <c r="CQ94" i="22"/>
  <c r="CQ90" i="22"/>
  <c r="CQ92" i="22"/>
  <c r="CQ97" i="22" s="1"/>
  <c r="AM95" i="22"/>
  <c r="AM91" i="22"/>
  <c r="AM93" i="22"/>
  <c r="AM96" i="22"/>
  <c r="AM94" i="22"/>
  <c r="AM90" i="22"/>
  <c r="AM92" i="22"/>
  <c r="AM97" i="22" s="1"/>
  <c r="BR95" i="22"/>
  <c r="BR94" i="22"/>
  <c r="BR93" i="22"/>
  <c r="BR96" i="22"/>
  <c r="BR90" i="22"/>
  <c r="BR92" i="22"/>
  <c r="BR97" i="22" s="1"/>
  <c r="BR91" i="22"/>
  <c r="BV96" i="22"/>
  <c r="BV92" i="22"/>
  <c r="BV97" i="22" s="1"/>
  <c r="BV95" i="22"/>
  <c r="BV91" i="22"/>
  <c r="BV93" i="22"/>
  <c r="BV94" i="22"/>
  <c r="BV90" i="22"/>
  <c r="BZ96" i="22"/>
  <c r="BZ95" i="22"/>
  <c r="BZ93" i="22"/>
  <c r="BZ94" i="22"/>
  <c r="BZ90" i="22"/>
  <c r="BZ91" i="22"/>
  <c r="BZ92" i="22"/>
  <c r="BZ97" i="22" s="1"/>
  <c r="N95" i="22"/>
  <c r="N96" i="22"/>
  <c r="N94" i="22"/>
  <c r="N93" i="22"/>
  <c r="N92" i="22"/>
  <c r="N97" i="22" s="1"/>
  <c r="N90" i="22"/>
  <c r="N91" i="22"/>
  <c r="R96" i="22"/>
  <c r="R94" i="22"/>
  <c r="R95" i="22"/>
  <c r="R93" i="22"/>
  <c r="R91" i="22"/>
  <c r="R90" i="22"/>
  <c r="R92" i="22"/>
  <c r="R97" i="22" s="1"/>
  <c r="V95" i="22"/>
  <c r="V96" i="22"/>
  <c r="V94" i="22"/>
  <c r="V90" i="22"/>
  <c r="V92" i="22"/>
  <c r="V97" i="22" s="1"/>
  <c r="V91" i="22"/>
  <c r="V93" i="22"/>
  <c r="CP95" i="22"/>
  <c r="CP94" i="22"/>
  <c r="CP96" i="22"/>
  <c r="CP93" i="22"/>
  <c r="CP90" i="22"/>
  <c r="CP92" i="22"/>
  <c r="CP97" i="22" s="1"/>
  <c r="CP91" i="22"/>
  <c r="CT90" i="22"/>
  <c r="CX92" i="22"/>
  <c r="CX97" i="22" s="1"/>
  <c r="AP90" i="22"/>
  <c r="AT92" i="22"/>
  <c r="AT97" i="22" s="1"/>
  <c r="DV83" i="22"/>
  <c r="DN83" i="22"/>
  <c r="DF86" i="22"/>
  <c r="CX86" i="22"/>
  <c r="CP86" i="22"/>
  <c r="CH85" i="22"/>
  <c r="BZ85" i="22"/>
  <c r="BR85" i="22"/>
  <c r="AT85" i="22"/>
  <c r="AL85" i="22"/>
  <c r="AD85" i="22"/>
  <c r="V85" i="22"/>
  <c r="N87" i="22"/>
  <c r="J83" i="22"/>
  <c r="BL83" i="22"/>
  <c r="AC84" i="22"/>
  <c r="X86" i="22"/>
  <c r="DS86" i="22"/>
  <c r="AE88" i="22"/>
  <c r="BS95" i="22"/>
  <c r="BS91" i="22"/>
  <c r="BS94" i="22"/>
  <c r="BS93" i="22"/>
  <c r="BS96" i="22"/>
  <c r="BS90" i="22"/>
  <c r="BS92" i="22"/>
  <c r="BS97" i="22" s="1"/>
  <c r="CM96" i="22"/>
  <c r="CM94" i="22"/>
  <c r="CM95" i="22"/>
  <c r="CM92" i="22"/>
  <c r="CM97" i="22" s="1"/>
  <c r="CM93" i="22"/>
  <c r="CM91" i="22"/>
  <c r="CM90" i="22"/>
  <c r="CU96" i="22"/>
  <c r="CU94" i="22"/>
  <c r="CU92" i="22"/>
  <c r="CU97" i="22" s="1"/>
  <c r="CU95" i="22"/>
  <c r="CU93" i="22"/>
  <c r="CU91" i="22"/>
  <c r="CU90" i="22"/>
  <c r="BU96" i="22"/>
  <c r="BU94" i="22"/>
  <c r="BU93" i="22"/>
  <c r="BU95" i="22"/>
  <c r="BU92" i="22"/>
  <c r="BU97" i="22" s="1"/>
  <c r="BU91" i="22"/>
  <c r="BU90" i="22"/>
  <c r="BY96" i="22"/>
  <c r="BY95" i="22"/>
  <c r="BY93" i="22"/>
  <c r="BY90" i="22"/>
  <c r="BY94" i="22"/>
  <c r="BY92" i="22"/>
  <c r="BY97" i="22" s="1"/>
  <c r="BY91" i="22"/>
  <c r="CC93" i="22"/>
  <c r="CC94" i="22"/>
  <c r="CC96" i="22"/>
  <c r="CC95" i="22"/>
  <c r="CC92" i="22"/>
  <c r="CC97" i="22" s="1"/>
  <c r="CC91" i="22"/>
  <c r="CC90" i="22"/>
  <c r="Q93" i="22"/>
  <c r="Q96" i="22"/>
  <c r="Q94" i="22"/>
  <c r="Q95" i="22"/>
  <c r="Q91" i="22"/>
  <c r="Q90" i="22"/>
  <c r="Q92" i="22"/>
  <c r="Q97" i="22" s="1"/>
  <c r="U96" i="22"/>
  <c r="U95" i="22"/>
  <c r="U93" i="22"/>
  <c r="U94" i="22"/>
  <c r="U91" i="22"/>
  <c r="U90" i="22"/>
  <c r="U92" i="22"/>
  <c r="U97" i="22" s="1"/>
  <c r="Y93" i="22"/>
  <c r="Y95" i="22"/>
  <c r="Y94" i="22"/>
  <c r="Y96" i="22"/>
  <c r="Y92" i="22"/>
  <c r="Y97" i="22" s="1"/>
  <c r="Y91" i="22"/>
  <c r="Y90" i="22"/>
  <c r="CS96" i="22"/>
  <c r="CS93" i="22"/>
  <c r="CS95" i="22"/>
  <c r="CS94" i="22"/>
  <c r="CS92" i="22"/>
  <c r="CS97" i="22" s="1"/>
  <c r="CS91" i="22"/>
  <c r="CS90" i="22"/>
  <c r="CW96" i="22"/>
  <c r="CW95" i="22"/>
  <c r="CW94" i="22"/>
  <c r="CW93" i="22"/>
  <c r="CW92" i="22"/>
  <c r="CW97" i="22" s="1"/>
  <c r="CW91" i="22"/>
  <c r="CW90" i="22"/>
  <c r="DA96" i="22"/>
  <c r="DA95" i="22"/>
  <c r="DA93" i="22"/>
  <c r="DA92" i="22"/>
  <c r="DA97" i="22" s="1"/>
  <c r="DA90" i="22"/>
  <c r="DA94" i="22"/>
  <c r="DA91" i="22"/>
  <c r="AO95" i="22"/>
  <c r="AO93" i="22"/>
  <c r="AO96" i="22"/>
  <c r="AO94" i="22"/>
  <c r="AO92" i="22"/>
  <c r="AO97" i="22" s="1"/>
  <c r="AO91" i="22"/>
  <c r="AO90" i="22"/>
  <c r="AS96" i="22"/>
  <c r="AS94" i="22"/>
  <c r="AS95" i="22"/>
  <c r="AS93" i="22"/>
  <c r="AS91" i="22"/>
  <c r="AS90" i="22"/>
  <c r="AS92" i="22"/>
  <c r="AS97" i="22" s="1"/>
  <c r="AW93" i="22"/>
  <c r="AW95" i="22"/>
  <c r="AW96" i="22"/>
  <c r="AW94" i="22"/>
  <c r="AW92" i="22"/>
  <c r="AW97" i="22" s="1"/>
  <c r="AW90" i="22"/>
  <c r="AW91" i="22"/>
  <c r="CK88" i="22"/>
  <c r="DU96" i="22"/>
  <c r="DU94" i="22"/>
  <c r="DU95" i="22"/>
  <c r="DU93" i="22"/>
  <c r="DU92" i="22"/>
  <c r="DU97" i="22" s="1"/>
  <c r="DU88" i="22"/>
  <c r="DU90" i="22"/>
  <c r="DU91" i="22"/>
  <c r="DU87" i="22"/>
  <c r="DU83" i="22"/>
  <c r="DU85" i="22"/>
  <c r="DU89" i="22"/>
  <c r="DM88" i="22"/>
  <c r="DM87" i="22"/>
  <c r="DM83" i="22"/>
  <c r="DM85" i="22"/>
  <c r="DM86" i="22"/>
  <c r="DM89" i="22"/>
  <c r="DE88" i="22"/>
  <c r="DE87" i="22"/>
  <c r="DE89" i="22"/>
  <c r="DE83" i="22"/>
  <c r="DE86" i="22"/>
  <c r="DE85" i="22"/>
  <c r="CW88" i="22"/>
  <c r="CW87" i="22"/>
  <c r="CW83" i="22"/>
  <c r="CW89" i="22"/>
  <c r="CW86" i="22"/>
  <c r="CW85" i="22"/>
  <c r="CO88" i="22"/>
  <c r="CO87" i="22"/>
  <c r="CO86" i="22"/>
  <c r="CO83" i="22"/>
  <c r="CO85" i="22"/>
  <c r="CO89" i="22"/>
  <c r="CG88" i="22"/>
  <c r="CG87" i="22"/>
  <c r="CG86" i="22"/>
  <c r="CG83" i="22"/>
  <c r="CG85" i="22"/>
  <c r="CG89" i="22"/>
  <c r="BY88" i="22"/>
  <c r="BY87" i="22"/>
  <c r="BY89" i="22"/>
  <c r="BY86" i="22"/>
  <c r="BY83" i="22"/>
  <c r="BY85" i="22"/>
  <c r="BQ88" i="22"/>
  <c r="BQ87" i="22"/>
  <c r="BQ86" i="22"/>
  <c r="BQ83" i="22"/>
  <c r="BQ89" i="22"/>
  <c r="BQ85" i="22"/>
  <c r="BI96" i="22"/>
  <c r="BI95" i="22"/>
  <c r="BI94" i="22"/>
  <c r="BI93" i="22"/>
  <c r="BI88" i="22"/>
  <c r="BI92" i="22"/>
  <c r="BI97" i="22" s="1"/>
  <c r="BI90" i="22"/>
  <c r="BI91" i="22"/>
  <c r="BI86" i="22"/>
  <c r="BI87" i="22"/>
  <c r="BI83" i="22"/>
  <c r="BI85" i="22"/>
  <c r="BI89" i="22"/>
  <c r="BA88" i="22"/>
  <c r="BA87" i="22"/>
  <c r="BA86" i="22"/>
  <c r="BA83" i="22"/>
  <c r="BA85" i="22"/>
  <c r="BA89" i="22"/>
  <c r="AS88" i="22"/>
  <c r="AS87" i="22"/>
  <c r="AS89" i="22"/>
  <c r="AS86" i="22"/>
  <c r="AS83" i="22"/>
  <c r="AS85" i="22"/>
  <c r="AK88" i="22"/>
  <c r="AK86" i="22"/>
  <c r="AK83" i="22"/>
  <c r="AK89" i="22"/>
  <c r="AK85" i="22"/>
  <c r="AC88" i="22"/>
  <c r="AC86" i="22"/>
  <c r="AC83" i="22"/>
  <c r="AC85" i="22"/>
  <c r="AC89" i="22"/>
  <c r="U88" i="22"/>
  <c r="U86" i="22"/>
  <c r="U83" i="22"/>
  <c r="U85" i="22"/>
  <c r="U87" i="22"/>
  <c r="U89" i="22"/>
  <c r="M88" i="22"/>
  <c r="M89" i="22"/>
  <c r="M86" i="22"/>
  <c r="M83" i="22"/>
  <c r="M87" i="22"/>
  <c r="M85" i="22"/>
  <c r="AH83" i="22"/>
  <c r="CR83" i="22"/>
  <c r="CO84" i="22"/>
  <c r="DU84" i="22"/>
  <c r="CL85" i="22"/>
  <c r="DU86" i="22"/>
  <c r="AK87" i="22"/>
  <c r="AV88" i="22"/>
  <c r="BX96" i="22"/>
  <c r="BX92" i="22"/>
  <c r="BX97" i="22" s="1"/>
  <c r="BX95" i="22"/>
  <c r="BX94" i="22"/>
  <c r="BX93" i="22"/>
  <c r="BX90" i="22"/>
  <c r="BX91" i="22"/>
  <c r="CB95" i="22"/>
  <c r="CB96" i="22"/>
  <c r="CB93" i="22"/>
  <c r="CB94" i="22"/>
  <c r="CB90" i="22"/>
  <c r="CB92" i="22"/>
  <c r="CB97" i="22" s="1"/>
  <c r="CB91" i="22"/>
  <c r="CF96" i="22"/>
  <c r="CF94" i="22"/>
  <c r="CF92" i="22"/>
  <c r="CF97" i="22" s="1"/>
  <c r="CF95" i="22"/>
  <c r="CF91" i="22"/>
  <c r="CF90" i="22"/>
  <c r="CF93" i="22"/>
  <c r="T96" i="22"/>
  <c r="T92" i="22"/>
  <c r="T97" i="22" s="1"/>
  <c r="T95" i="22"/>
  <c r="T93" i="22"/>
  <c r="T94" i="22"/>
  <c r="T91" i="22"/>
  <c r="T90" i="22"/>
  <c r="X95" i="22"/>
  <c r="X93" i="22"/>
  <c r="X94" i="22"/>
  <c r="X96" i="22"/>
  <c r="X90" i="22"/>
  <c r="X92" i="22"/>
  <c r="X97" i="22" s="1"/>
  <c r="X91" i="22"/>
  <c r="AB96" i="22"/>
  <c r="AB94" i="22"/>
  <c r="AB92" i="22"/>
  <c r="AB97" i="22" s="1"/>
  <c r="AB91" i="22"/>
  <c r="AB90" i="22"/>
  <c r="AB93" i="22"/>
  <c r="AB95" i="22"/>
  <c r="CV96" i="22"/>
  <c r="CV92" i="22"/>
  <c r="CV97" i="22" s="1"/>
  <c r="CV95" i="22"/>
  <c r="CV94" i="22"/>
  <c r="CV91" i="22"/>
  <c r="CV93" i="22"/>
  <c r="CV90" i="22"/>
  <c r="CZ95" i="22"/>
  <c r="CZ96" i="22"/>
  <c r="CZ94" i="22"/>
  <c r="CZ93" i="22"/>
  <c r="CZ90" i="22"/>
  <c r="CZ92" i="22"/>
  <c r="CZ97" i="22" s="1"/>
  <c r="CZ91" i="22"/>
  <c r="DD96" i="22"/>
  <c r="DD92" i="22"/>
  <c r="DD97" i="22" s="1"/>
  <c r="DD95" i="22"/>
  <c r="DD94" i="22"/>
  <c r="DD93" i="22"/>
  <c r="DD91" i="22"/>
  <c r="DD90" i="22"/>
  <c r="AR96" i="22"/>
  <c r="AR92" i="22"/>
  <c r="AR97" i="22" s="1"/>
  <c r="AR94" i="22"/>
  <c r="AR93" i="22"/>
  <c r="AR91" i="22"/>
  <c r="AR95" i="22"/>
  <c r="AR90" i="22"/>
  <c r="AV95" i="22"/>
  <c r="AV93" i="22"/>
  <c r="AV94" i="22"/>
  <c r="AV96" i="22"/>
  <c r="AV91" i="22"/>
  <c r="AV90" i="22"/>
  <c r="AV92" i="22"/>
  <c r="AV97" i="22" s="1"/>
  <c r="AZ96" i="22"/>
  <c r="AZ95" i="22"/>
  <c r="AZ92" i="22"/>
  <c r="AZ97" i="22" s="1"/>
  <c r="AZ94" i="22"/>
  <c r="AZ91" i="22"/>
  <c r="AZ90" i="22"/>
  <c r="AZ93" i="22"/>
  <c r="DP88" i="22"/>
  <c r="CJ88" i="22"/>
  <c r="DT96" i="22"/>
  <c r="DT92" i="22"/>
  <c r="DT97" i="22" s="1"/>
  <c r="DT94" i="22"/>
  <c r="DT95" i="22"/>
  <c r="DT86" i="22"/>
  <c r="DT88" i="22"/>
  <c r="DT90" i="22"/>
  <c r="DT91" i="22"/>
  <c r="DT93" i="22"/>
  <c r="DT87" i="22"/>
  <c r="DT84" i="22"/>
  <c r="DT83" i="22"/>
  <c r="DT85" i="22"/>
  <c r="DT89" i="22"/>
  <c r="DL86" i="22"/>
  <c r="DL88" i="22"/>
  <c r="DL89" i="22"/>
  <c r="DL84" i="22"/>
  <c r="DL87" i="22"/>
  <c r="DL83" i="22"/>
  <c r="DL85" i="22"/>
  <c r="DD86" i="22"/>
  <c r="DD88" i="22"/>
  <c r="DD84" i="22"/>
  <c r="DD89" i="22"/>
  <c r="DD83" i="22"/>
  <c r="DD85" i="22"/>
  <c r="CV86" i="22"/>
  <c r="CV88" i="22"/>
  <c r="CV84" i="22"/>
  <c r="CV87" i="22"/>
  <c r="CV83" i="22"/>
  <c r="CV89" i="22"/>
  <c r="CV85" i="22"/>
  <c r="CN86" i="22"/>
  <c r="CN88" i="22"/>
  <c r="CN84" i="22"/>
  <c r="CN83" i="22"/>
  <c r="CN87" i="22"/>
  <c r="CN85" i="22"/>
  <c r="CN89" i="22"/>
  <c r="CF88" i="22"/>
  <c r="CF89" i="22"/>
  <c r="CF84" i="22"/>
  <c r="CF86" i="22"/>
  <c r="CF83" i="22"/>
  <c r="CF85" i="22"/>
  <c r="BX88" i="22"/>
  <c r="BX84" i="22"/>
  <c r="BX89" i="22"/>
  <c r="BX87" i="22"/>
  <c r="BX86" i="22"/>
  <c r="BX83" i="22"/>
  <c r="BX85" i="22"/>
  <c r="BH96" i="22"/>
  <c r="BH92" i="22"/>
  <c r="BH97" i="22" s="1"/>
  <c r="BH95" i="22"/>
  <c r="BH94" i="22"/>
  <c r="BH88" i="22"/>
  <c r="BH90" i="22"/>
  <c r="BH93" i="22"/>
  <c r="BH91" i="22"/>
  <c r="BH84" i="22"/>
  <c r="BH86" i="22"/>
  <c r="BH87" i="22"/>
  <c r="BH83" i="22"/>
  <c r="BH85" i="22"/>
  <c r="BH89" i="22"/>
  <c r="AZ88" i="22"/>
  <c r="AZ89" i="22"/>
  <c r="AZ84" i="22"/>
  <c r="AZ87" i="22"/>
  <c r="AZ86" i="22"/>
  <c r="AZ83" i="22"/>
  <c r="AZ85" i="22"/>
  <c r="AR88" i="22"/>
  <c r="AR84" i="22"/>
  <c r="AR87" i="22"/>
  <c r="AR89" i="22"/>
  <c r="AR86" i="22"/>
  <c r="AR83" i="22"/>
  <c r="AR85" i="22"/>
  <c r="AJ88" i="22"/>
  <c r="AJ87" i="22"/>
  <c r="AJ84" i="22"/>
  <c r="AJ86" i="22"/>
  <c r="AJ83" i="22"/>
  <c r="AJ89" i="22"/>
  <c r="AJ85" i="22"/>
  <c r="AB88" i="22"/>
  <c r="AB84" i="22"/>
  <c r="AB86" i="22"/>
  <c r="AB83" i="22"/>
  <c r="AB85" i="22"/>
  <c r="AB89" i="22"/>
  <c r="T88" i="22"/>
  <c r="T89" i="22"/>
  <c r="T84" i="22"/>
  <c r="T86" i="22"/>
  <c r="T83" i="22"/>
  <c r="T85" i="22"/>
  <c r="L88" i="22"/>
  <c r="L84" i="22"/>
  <c r="L89" i="22"/>
  <c r="L86" i="22"/>
  <c r="L83" i="22"/>
  <c r="L87" i="22"/>
  <c r="L85" i="22"/>
  <c r="AN83" i="22"/>
  <c r="CS83" i="22"/>
  <c r="AK84" i="22"/>
  <c r="AL87" i="22"/>
  <c r="K94" i="22"/>
  <c r="K96" i="22"/>
  <c r="K95" i="22"/>
  <c r="K93" i="22"/>
  <c r="K91" i="22"/>
  <c r="K92" i="22"/>
  <c r="K97" i="22" s="1"/>
  <c r="K90" i="22"/>
  <c r="O95" i="22"/>
  <c r="O93" i="22"/>
  <c r="O96" i="22"/>
  <c r="O94" i="22"/>
  <c r="O92" i="22"/>
  <c r="O97" i="22" s="1"/>
  <c r="O90" i="22"/>
  <c r="O91" i="22"/>
  <c r="AI94" i="22"/>
  <c r="AI96" i="22"/>
  <c r="AI95" i="22"/>
  <c r="AI93" i="22"/>
  <c r="AI91" i="22"/>
  <c r="AI90" i="22"/>
  <c r="AI92" i="22"/>
  <c r="AI97" i="22" s="1"/>
  <c r="AQ94" i="22"/>
  <c r="AQ96" i="22"/>
  <c r="AQ95" i="22"/>
  <c r="AQ93" i="22"/>
  <c r="AQ92" i="22"/>
  <c r="AQ97" i="22" s="1"/>
  <c r="AQ91" i="22"/>
  <c r="AQ90" i="22"/>
  <c r="G91" i="22"/>
  <c r="G92" i="22"/>
  <c r="G97" i="22" s="1"/>
  <c r="G93" i="22"/>
  <c r="G94" i="22"/>
  <c r="G95" i="22"/>
  <c r="CA95" i="22"/>
  <c r="CA91" i="22"/>
  <c r="CA96" i="22"/>
  <c r="CA93" i="22"/>
  <c r="CA94" i="22"/>
  <c r="CA90" i="22"/>
  <c r="CA92" i="22"/>
  <c r="CA97" i="22" s="1"/>
  <c r="CE96" i="22"/>
  <c r="CE94" i="22"/>
  <c r="CE92" i="22"/>
  <c r="CE97" i="22" s="1"/>
  <c r="CE95" i="22"/>
  <c r="CE93" i="22"/>
  <c r="CE91" i="22"/>
  <c r="CE90" i="22"/>
  <c r="CI96" i="22"/>
  <c r="CI95" i="22"/>
  <c r="CI91" i="22"/>
  <c r="CI93" i="22"/>
  <c r="CI92" i="22"/>
  <c r="CI97" i="22" s="1"/>
  <c r="CI90" i="22"/>
  <c r="CI94" i="22"/>
  <c r="W95" i="22"/>
  <c r="W93" i="22"/>
  <c r="W94" i="22"/>
  <c r="W96" i="22"/>
  <c r="W90" i="22"/>
  <c r="W92" i="22"/>
  <c r="W97" i="22" s="1"/>
  <c r="W91" i="22"/>
  <c r="AA94" i="22"/>
  <c r="AA96" i="22"/>
  <c r="AA95" i="22"/>
  <c r="AA93" i="22"/>
  <c r="AA91" i="22"/>
  <c r="AA90" i="22"/>
  <c r="AA92" i="22"/>
  <c r="AA97" i="22" s="1"/>
  <c r="AE95" i="22"/>
  <c r="AE91" i="22"/>
  <c r="AE96" i="22"/>
  <c r="AE93" i="22"/>
  <c r="AE90" i="22"/>
  <c r="AE92" i="22"/>
  <c r="AE97" i="22" s="1"/>
  <c r="AE94" i="22"/>
  <c r="CY95" i="22"/>
  <c r="CY91" i="22"/>
  <c r="CY94" i="22"/>
  <c r="CY93" i="22"/>
  <c r="CY96" i="22"/>
  <c r="CY90" i="22"/>
  <c r="CY92" i="22"/>
  <c r="CY97" i="22" s="1"/>
  <c r="DC96" i="22"/>
  <c r="DC94" i="22"/>
  <c r="DC92" i="22"/>
  <c r="DC97" i="22" s="1"/>
  <c r="DC95" i="22"/>
  <c r="DC93" i="22"/>
  <c r="DC91" i="22"/>
  <c r="DC90" i="22"/>
  <c r="DG95" i="22"/>
  <c r="DG91" i="22"/>
  <c r="DG94" i="22"/>
  <c r="DG93" i="22"/>
  <c r="DG96" i="22"/>
  <c r="DG92" i="22"/>
  <c r="DG97" i="22" s="1"/>
  <c r="DG90" i="22"/>
  <c r="AU95" i="22"/>
  <c r="AU96" i="22"/>
  <c r="AU91" i="22"/>
  <c r="AU93" i="22"/>
  <c r="AU90" i="22"/>
  <c r="AU94" i="22"/>
  <c r="AU92" i="22"/>
  <c r="AU97" i="22" s="1"/>
  <c r="AY96" i="22"/>
  <c r="AY94" i="22"/>
  <c r="AY95" i="22"/>
  <c r="AY93" i="22"/>
  <c r="AY92" i="22"/>
  <c r="AY97" i="22" s="1"/>
  <c r="AY91" i="22"/>
  <c r="AY90" i="22"/>
  <c r="BC96" i="22"/>
  <c r="BC95" i="22"/>
  <c r="BC94" i="22"/>
  <c r="BC91" i="22"/>
  <c r="BC93" i="22"/>
  <c r="BC90" i="22"/>
  <c r="BC92" i="22"/>
  <c r="BC97" i="22" s="1"/>
  <c r="DS96" i="22"/>
  <c r="DS94" i="22"/>
  <c r="DS93" i="22"/>
  <c r="DS92" i="22"/>
  <c r="DS97" i="22" s="1"/>
  <c r="DS95" i="22"/>
  <c r="DS89" i="22"/>
  <c r="DS88" i="22"/>
  <c r="DS90" i="22"/>
  <c r="DS91" i="22"/>
  <c r="DS87" i="22"/>
  <c r="DS84" i="22"/>
  <c r="DS83" i="22"/>
  <c r="DK89" i="22"/>
  <c r="DK88" i="22"/>
  <c r="DK84" i="22"/>
  <c r="DK87" i="22"/>
  <c r="DK83" i="22"/>
  <c r="DC89" i="22"/>
  <c r="DC88" i="22"/>
  <c r="DC84" i="22"/>
  <c r="DC83" i="22"/>
  <c r="DC86" i="22"/>
  <c r="CU89" i="22"/>
  <c r="CU88" i="22"/>
  <c r="CU84" i="22"/>
  <c r="CU87" i="22"/>
  <c r="CU86" i="22"/>
  <c r="CU83" i="22"/>
  <c r="CM89" i="22"/>
  <c r="CM88" i="22"/>
  <c r="CM84" i="22"/>
  <c r="CM86" i="22"/>
  <c r="CM83" i="22"/>
  <c r="CM87" i="22"/>
  <c r="CE89" i="22"/>
  <c r="CE88" i="22"/>
  <c r="CE87" i="22"/>
  <c r="CE84" i="22"/>
  <c r="CE86" i="22"/>
  <c r="CE83" i="22"/>
  <c r="BW89" i="22"/>
  <c r="BW88" i="22"/>
  <c r="BW84" i="22"/>
  <c r="BW87" i="22"/>
  <c r="BW86" i="22"/>
  <c r="BW83" i="22"/>
  <c r="BO96" i="22"/>
  <c r="BO94" i="22"/>
  <c r="BO92" i="22"/>
  <c r="BO97" i="22" s="1"/>
  <c r="BO98" i="22" s="1"/>
  <c r="BO99" i="22" s="1"/>
  <c r="BO93" i="22"/>
  <c r="BO95" i="22"/>
  <c r="BO89" i="22"/>
  <c r="BO88" i="22"/>
  <c r="BO90" i="22"/>
  <c r="BO84" i="22"/>
  <c r="BO86" i="22"/>
  <c r="BO83" i="22"/>
  <c r="BO91" i="22"/>
  <c r="BG96" i="22"/>
  <c r="BG94" i="22"/>
  <c r="BG92" i="22"/>
  <c r="BG97" i="22" s="1"/>
  <c r="BG95" i="22"/>
  <c r="BG93" i="22"/>
  <c r="BG89" i="22"/>
  <c r="BG88" i="22"/>
  <c r="BG90" i="22"/>
  <c r="BG84" i="22"/>
  <c r="BG86" i="22"/>
  <c r="BG87" i="22"/>
  <c r="BG83" i="22"/>
  <c r="BG91" i="22"/>
  <c r="AY89" i="22"/>
  <c r="AY88" i="22"/>
  <c r="AY84" i="22"/>
  <c r="AY87" i="22"/>
  <c r="AY86" i="22"/>
  <c r="AY83" i="22"/>
  <c r="AQ89" i="22"/>
  <c r="AQ88" i="22"/>
  <c r="AQ84" i="22"/>
  <c r="AQ87" i="22"/>
  <c r="AQ86" i="22"/>
  <c r="AQ83" i="22"/>
  <c r="AI89" i="22"/>
  <c r="AI88" i="22"/>
  <c r="AI87" i="22"/>
  <c r="AI84" i="22"/>
  <c r="AI86" i="22"/>
  <c r="AI83" i="22"/>
  <c r="AA89" i="22"/>
  <c r="AA88" i="22"/>
  <c r="AA87" i="22"/>
  <c r="AA84" i="22"/>
  <c r="AA86" i="22"/>
  <c r="AA83" i="22"/>
  <c r="S89" i="22"/>
  <c r="S88" i="22"/>
  <c r="S84" i="22"/>
  <c r="S86" i="22"/>
  <c r="S83" i="22"/>
  <c r="K89" i="22"/>
  <c r="K88" i="22"/>
  <c r="K84" i="22"/>
  <c r="K86" i="22"/>
  <c r="K83" i="22"/>
  <c r="G90" i="22"/>
  <c r="BQ84" i="22"/>
  <c r="CW84" i="22"/>
  <c r="AI85" i="22"/>
  <c r="BO85" i="22"/>
  <c r="J87" i="22"/>
  <c r="DC87" i="22"/>
  <c r="BW96" i="22"/>
  <c r="BW94" i="22"/>
  <c r="BW92" i="22"/>
  <c r="BW97" i="22" s="1"/>
  <c r="BW95" i="22"/>
  <c r="BW93" i="22"/>
  <c r="BW91" i="22"/>
  <c r="BW90" i="22"/>
  <c r="J95" i="22"/>
  <c r="J96" i="22"/>
  <c r="J94" i="22"/>
  <c r="J91" i="22"/>
  <c r="J93" i="22"/>
  <c r="J92" i="22"/>
  <c r="J97" i="22" s="1"/>
  <c r="J90" i="22"/>
  <c r="CD94" i="22"/>
  <c r="CD92" i="22"/>
  <c r="CD97" i="22" s="1"/>
  <c r="CD96" i="22"/>
  <c r="CD95" i="22"/>
  <c r="CD93" i="22"/>
  <c r="CD91" i="22"/>
  <c r="CD90" i="22"/>
  <c r="CH96" i="22"/>
  <c r="CH95" i="22"/>
  <c r="CH93" i="22"/>
  <c r="CH94" i="22"/>
  <c r="CH92" i="22"/>
  <c r="CH97" i="22" s="1"/>
  <c r="CH90" i="22"/>
  <c r="CH91" i="22"/>
  <c r="CL94" i="22"/>
  <c r="CL95" i="22"/>
  <c r="CL92" i="22"/>
  <c r="CL97" i="22" s="1"/>
  <c r="CL96" i="22"/>
  <c r="CL91" i="22"/>
  <c r="CL93" i="22"/>
  <c r="CL90" i="22"/>
  <c r="Z95" i="22"/>
  <c r="Z94" i="22"/>
  <c r="Z96" i="22"/>
  <c r="Z91" i="22"/>
  <c r="Z93" i="22"/>
  <c r="Z92" i="22"/>
  <c r="Z97" i="22" s="1"/>
  <c r="Z90" i="22"/>
  <c r="AD95" i="22"/>
  <c r="AD96" i="22"/>
  <c r="AD93" i="22"/>
  <c r="AD94" i="22"/>
  <c r="AD90" i="22"/>
  <c r="AD92" i="22"/>
  <c r="AD97" i="22" s="1"/>
  <c r="AD91" i="22"/>
  <c r="AH94" i="22"/>
  <c r="AH95" i="22"/>
  <c r="AH96" i="22"/>
  <c r="AH92" i="22"/>
  <c r="AH97" i="22" s="1"/>
  <c r="AH93" i="22"/>
  <c r="AH91" i="22"/>
  <c r="AH90" i="22"/>
  <c r="BF83" i="22"/>
  <c r="AX83" i="22"/>
  <c r="AP83" i="22"/>
  <c r="DB83" i="22"/>
  <c r="CT83" i="22"/>
  <c r="CL83" i="22"/>
  <c r="CD83" i="22"/>
  <c r="BV83" i="22"/>
  <c r="BN83" i="22"/>
  <c r="N83" i="22"/>
  <c r="DR83" i="22"/>
  <c r="DJ83" i="22"/>
  <c r="DF83" i="22"/>
  <c r="CX83" i="22"/>
  <c r="CP83" i="22"/>
  <c r="CH83" i="22"/>
  <c r="BZ83" i="22"/>
  <c r="BR83" i="22"/>
  <c r="BJ83" i="22"/>
  <c r="AT83" i="22"/>
  <c r="AL83" i="22"/>
  <c r="AD83" i="22"/>
  <c r="V83" i="22"/>
  <c r="DR90" i="22"/>
  <c r="DJ87" i="22"/>
  <c r="CT86" i="22"/>
  <c r="BF87" i="22"/>
  <c r="DA83" i="22"/>
  <c r="M84" i="22"/>
  <c r="AS84" i="22"/>
  <c r="AP85" i="22"/>
  <c r="CU85" i="22"/>
  <c r="BS86" i="22"/>
  <c r="K87" i="22"/>
  <c r="DD87" i="22"/>
  <c r="DO88" i="22"/>
  <c r="BE90" i="22"/>
  <c r="DJ90" i="22"/>
  <c r="BM94" i="22"/>
  <c r="BF90" i="22"/>
  <c r="O84" i="22"/>
  <c r="W84" i="22"/>
  <c r="AE84" i="22"/>
  <c r="AM84" i="22"/>
  <c r="AU84" i="22"/>
  <c r="BC84" i="22"/>
  <c r="BK84" i="22"/>
  <c r="BS84" i="22"/>
  <c r="CA84" i="22"/>
  <c r="CI84" i="22"/>
  <c r="CQ84" i="22"/>
  <c r="CY84" i="22"/>
  <c r="DG84" i="22"/>
  <c r="DO84" i="22"/>
  <c r="DW84" i="22"/>
  <c r="I86" i="22"/>
  <c r="AG86" i="22"/>
  <c r="BM86" i="22"/>
  <c r="BU86" i="22"/>
  <c r="DV86" i="22"/>
  <c r="AD87" i="22"/>
  <c r="AM87" i="22"/>
  <c r="AV87" i="22"/>
  <c r="BT87" i="22"/>
  <c r="AF88" i="22"/>
  <c r="BC88" i="22"/>
  <c r="BT88" i="22"/>
  <c r="CQ88" i="22"/>
  <c r="DW88" i="22"/>
  <c r="DB96" i="22"/>
  <c r="DB94" i="22"/>
  <c r="DB92" i="22"/>
  <c r="DB97" i="22" s="1"/>
  <c r="DB95" i="22"/>
  <c r="DB93" i="22"/>
  <c r="DB91" i="22"/>
  <c r="DF96" i="22"/>
  <c r="DF93" i="22"/>
  <c r="DF95" i="22"/>
  <c r="DF94" i="22"/>
  <c r="DF91" i="22"/>
  <c r="DF92" i="22"/>
  <c r="DF97" i="22" s="1"/>
  <c r="DF90" i="22"/>
  <c r="DJ94" i="22"/>
  <c r="DJ96" i="22"/>
  <c r="DJ93" i="22"/>
  <c r="DJ95" i="22"/>
  <c r="DJ92" i="22"/>
  <c r="DJ97" i="22" s="1"/>
  <c r="AX95" i="22"/>
  <c r="AX94" i="22"/>
  <c r="AX96" i="22"/>
  <c r="AX93" i="22"/>
  <c r="AX92" i="22"/>
  <c r="AX97" i="22" s="1"/>
  <c r="BB96" i="22"/>
  <c r="BB95" i="22"/>
  <c r="BB94" i="22"/>
  <c r="BB93" i="22"/>
  <c r="BB91" i="22"/>
  <c r="BB90" i="22"/>
  <c r="DR94" i="22"/>
  <c r="DR93" i="22"/>
  <c r="DR96" i="22"/>
  <c r="DR92" i="22"/>
  <c r="DR97" i="22" s="1"/>
  <c r="DR95" i="22"/>
  <c r="DR89" i="22"/>
  <c r="DR88" i="22"/>
  <c r="DJ89" i="22"/>
  <c r="DJ88" i="22"/>
  <c r="DB89" i="22"/>
  <c r="DB88" i="22"/>
  <c r="CT89" i="22"/>
  <c r="CT88" i="22"/>
  <c r="CL89" i="22"/>
  <c r="CL88" i="22"/>
  <c r="CD89" i="22"/>
  <c r="CD88" i="22"/>
  <c r="BV89" i="22"/>
  <c r="BV88" i="22"/>
  <c r="BN96" i="22"/>
  <c r="BN95" i="22"/>
  <c r="BN92" i="22"/>
  <c r="BN97" i="22" s="1"/>
  <c r="BN98" i="22" s="1"/>
  <c r="BN99" i="22" s="1"/>
  <c r="BN94" i="22"/>
  <c r="BN91" i="22"/>
  <c r="BN89" i="22"/>
  <c r="BN93" i="22"/>
  <c r="BN88" i="22"/>
  <c r="BF96" i="22"/>
  <c r="BF94" i="22"/>
  <c r="BF89" i="22"/>
  <c r="BF95" i="22"/>
  <c r="BF92" i="22"/>
  <c r="BF97" i="22" s="1"/>
  <c r="BF88" i="22"/>
  <c r="BF93" i="22"/>
  <c r="AX89" i="22"/>
  <c r="AX88" i="22"/>
  <c r="AP89" i="22"/>
  <c r="AP88" i="22"/>
  <c r="AH89" i="22"/>
  <c r="AH88" i="22"/>
  <c r="Z89" i="22"/>
  <c r="Z88" i="22"/>
  <c r="R89" i="22"/>
  <c r="R88" i="22"/>
  <c r="J89" i="22"/>
  <c r="J88" i="22"/>
  <c r="G87" i="22"/>
  <c r="P84" i="22"/>
  <c r="AF84" i="22"/>
  <c r="AN84" i="22"/>
  <c r="BD84" i="22"/>
  <c r="BL84" i="22"/>
  <c r="CR84" i="22"/>
  <c r="DX84" i="22"/>
  <c r="J86" i="22"/>
  <c r="R86" i="22"/>
  <c r="Z86" i="22"/>
  <c r="AH86" i="22"/>
  <c r="AP86" i="22"/>
  <c r="AX86" i="22"/>
  <c r="BF86" i="22"/>
  <c r="BN86" i="22"/>
  <c r="BV86" i="22"/>
  <c r="CD86" i="22"/>
  <c r="CL86" i="22"/>
  <c r="DN86" i="22"/>
  <c r="DW86" i="22"/>
  <c r="V87" i="22"/>
  <c r="AE87" i="22"/>
  <c r="AX87" i="22"/>
  <c r="BV87" i="22"/>
  <c r="O88" i="22"/>
  <c r="DX88" i="22"/>
  <c r="BN90" i="22"/>
  <c r="DE96" i="22"/>
  <c r="DE95" i="22"/>
  <c r="DE93" i="22"/>
  <c r="DE91" i="22"/>
  <c r="DE92" i="22"/>
  <c r="DE97" i="22" s="1"/>
  <c r="DE90" i="22"/>
  <c r="DE94" i="22"/>
  <c r="DI94" i="22"/>
  <c r="DI93" i="22"/>
  <c r="DI95" i="22"/>
  <c r="DI96" i="22"/>
  <c r="DM96" i="22"/>
  <c r="DM95" i="22"/>
  <c r="DM91" i="22"/>
  <c r="DM90" i="22"/>
  <c r="DM94" i="22"/>
  <c r="BA94" i="22"/>
  <c r="BA96" i="22"/>
  <c r="BA93" i="22"/>
  <c r="BA95" i="22"/>
  <c r="BA92" i="22"/>
  <c r="BA97" i="22" s="1"/>
  <c r="BA91" i="22"/>
  <c r="BA90" i="22"/>
  <c r="DY96" i="22"/>
  <c r="DY94" i="22"/>
  <c r="DY95" i="22"/>
  <c r="DY93" i="22"/>
  <c r="DY87" i="22"/>
  <c r="DY91" i="22"/>
  <c r="DY89" i="22"/>
  <c r="DY88" i="22"/>
  <c r="DY92" i="22"/>
  <c r="DY97" i="22" s="1"/>
  <c r="DY98" i="22" s="1"/>
  <c r="DY99" i="22" s="1"/>
  <c r="DQ93" i="22"/>
  <c r="DQ96" i="22"/>
  <c r="DQ94" i="22"/>
  <c r="DQ95" i="22"/>
  <c r="DQ91" i="22"/>
  <c r="DQ87" i="22"/>
  <c r="DQ92" i="22"/>
  <c r="DQ97" i="22" s="1"/>
  <c r="DQ89" i="22"/>
  <c r="DQ88" i="22"/>
  <c r="DI87" i="22"/>
  <c r="DI89" i="22"/>
  <c r="DI88" i="22"/>
  <c r="DA87" i="22"/>
  <c r="DA89" i="22"/>
  <c r="DA88" i="22"/>
  <c r="CS87" i="22"/>
  <c r="CS89" i="22"/>
  <c r="CS88" i="22"/>
  <c r="CK87" i="22"/>
  <c r="CK89" i="22"/>
  <c r="CC87" i="22"/>
  <c r="CC89" i="22"/>
  <c r="BU87" i="22"/>
  <c r="BU89" i="22"/>
  <c r="BM96" i="22"/>
  <c r="BM93" i="22"/>
  <c r="BM95" i="22"/>
  <c r="BM87" i="22"/>
  <c r="BM91" i="22"/>
  <c r="BM89" i="22"/>
  <c r="BE93" i="22"/>
  <c r="BE96" i="22"/>
  <c r="BE95" i="22"/>
  <c r="BE94" i="22"/>
  <c r="BE91" i="22"/>
  <c r="BE87" i="22"/>
  <c r="BE89" i="22"/>
  <c r="BE92" i="22"/>
  <c r="BE97" i="22" s="1"/>
  <c r="AW87" i="22"/>
  <c r="AW89" i="22"/>
  <c r="AO87" i="22"/>
  <c r="AO89" i="22"/>
  <c r="AG87" i="22"/>
  <c r="AG89" i="22"/>
  <c r="Y87" i="22"/>
  <c r="Y89" i="22"/>
  <c r="Q87" i="22"/>
  <c r="Q89" i="22"/>
  <c r="I87" i="22"/>
  <c r="I89" i="22"/>
  <c r="G86" i="22"/>
  <c r="I84" i="22"/>
  <c r="Q84" i="22"/>
  <c r="Y84" i="22"/>
  <c r="AG84" i="22"/>
  <c r="AO84" i="22"/>
  <c r="AW84" i="22"/>
  <c r="BE84" i="22"/>
  <c r="BM84" i="22"/>
  <c r="BU84" i="22"/>
  <c r="CC84" i="22"/>
  <c r="CK84" i="22"/>
  <c r="CS84" i="22"/>
  <c r="DA84" i="22"/>
  <c r="DI84" i="22"/>
  <c r="DQ84" i="22"/>
  <c r="DY84" i="22"/>
  <c r="N85" i="22"/>
  <c r="CP85" i="22"/>
  <c r="CX85" i="22"/>
  <c r="DF85" i="22"/>
  <c r="DN85" i="22"/>
  <c r="DV85" i="22"/>
  <c r="DO86" i="22"/>
  <c r="W87" i="22"/>
  <c r="AP87" i="22"/>
  <c r="CT87" i="22"/>
  <c r="AM88" i="22"/>
  <c r="BE88" i="22"/>
  <c r="CA88" i="22"/>
  <c r="CY88" i="22"/>
  <c r="DJ91" i="22"/>
  <c r="DH95" i="22"/>
  <c r="DH94" i="22"/>
  <c r="DH93" i="22"/>
  <c r="DH96" i="22"/>
  <c r="DH92" i="22"/>
  <c r="DH97" i="22" s="1"/>
  <c r="DH91" i="22"/>
  <c r="DH90" i="22"/>
  <c r="DL96" i="22"/>
  <c r="DL95" i="22"/>
  <c r="DL94" i="22"/>
  <c r="DL92" i="22"/>
  <c r="DL97" i="22" s="1"/>
  <c r="DL93" i="22"/>
  <c r="DL91" i="22"/>
  <c r="DL90" i="22"/>
  <c r="DX95" i="22"/>
  <c r="DX96" i="22"/>
  <c r="DX93" i="22"/>
  <c r="DX92" i="22"/>
  <c r="DX97" i="22" s="1"/>
  <c r="DX94" i="22"/>
  <c r="DX90" i="22"/>
  <c r="DX87" i="22"/>
  <c r="DX91" i="22"/>
  <c r="DX89" i="22"/>
  <c r="DP96" i="22"/>
  <c r="DP95" i="22"/>
  <c r="DP93" i="22"/>
  <c r="DP94" i="22"/>
  <c r="DP90" i="22"/>
  <c r="DP91" i="22"/>
  <c r="DP87" i="22"/>
  <c r="DP92" i="22"/>
  <c r="DP97" i="22" s="1"/>
  <c r="DP89" i="22"/>
  <c r="DH87" i="22"/>
  <c r="DH89" i="22"/>
  <c r="CZ87" i="22"/>
  <c r="CZ89" i="22"/>
  <c r="CR87" i="22"/>
  <c r="CR89" i="22"/>
  <c r="CJ87" i="22"/>
  <c r="CJ89" i="22"/>
  <c r="CB87" i="22"/>
  <c r="CB89" i="22"/>
  <c r="BT89" i="22"/>
  <c r="BL95" i="22"/>
  <c r="BL96" i="22"/>
  <c r="BL94" i="22"/>
  <c r="BL93" i="22"/>
  <c r="BL90" i="22"/>
  <c r="BL91" i="22"/>
  <c r="BL89" i="22"/>
  <c r="BD96" i="22"/>
  <c r="BD95" i="22"/>
  <c r="BD93" i="22"/>
  <c r="BD90" i="22"/>
  <c r="BD94" i="22"/>
  <c r="BD91" i="22"/>
  <c r="BD89" i="22"/>
  <c r="BD92" i="22"/>
  <c r="BD97" i="22" s="1"/>
  <c r="AV89" i="22"/>
  <c r="AN89" i="22"/>
  <c r="AF89" i="22"/>
  <c r="X89" i="22"/>
  <c r="P89" i="22"/>
  <c r="H89" i="22"/>
  <c r="G85" i="22"/>
  <c r="J84" i="22"/>
  <c r="R84" i="22"/>
  <c r="Z84" i="22"/>
  <c r="AH84" i="22"/>
  <c r="AP84" i="22"/>
  <c r="AX84" i="22"/>
  <c r="BF84" i="22"/>
  <c r="BN84" i="22"/>
  <c r="BV84" i="22"/>
  <c r="CD84" i="22"/>
  <c r="CL84" i="22"/>
  <c r="CT84" i="22"/>
  <c r="DB84" i="22"/>
  <c r="DJ84" i="22"/>
  <c r="DR84" i="22"/>
  <c r="O85" i="22"/>
  <c r="BK85" i="22"/>
  <c r="DG85" i="22"/>
  <c r="DP86" i="22"/>
  <c r="DY86" i="22"/>
  <c r="X87" i="22"/>
  <c r="AH87" i="22"/>
  <c r="DR87" i="22"/>
  <c r="Q88" i="22"/>
  <c r="AN88" i="22"/>
  <c r="CB88" i="22"/>
  <c r="CZ88" i="22"/>
  <c r="DR91" i="22"/>
  <c r="BM92" i="22"/>
  <c r="BM97" i="22" s="1"/>
  <c r="BM98" i="22" s="1"/>
  <c r="BM99" i="22" s="1"/>
  <c r="DI92" i="22"/>
  <c r="DI97" i="22" s="1"/>
  <c r="DM93" i="22"/>
  <c r="DK96" i="22"/>
  <c r="DK94" i="22"/>
  <c r="DK95" i="22"/>
  <c r="DK92" i="22"/>
  <c r="DK97" i="22" s="1"/>
  <c r="DK93" i="22"/>
  <c r="DK91" i="22"/>
  <c r="DK90" i="22"/>
  <c r="DW95" i="22"/>
  <c r="DW96" i="22"/>
  <c r="DW91" i="22"/>
  <c r="DW90" i="22"/>
  <c r="DW87" i="22"/>
  <c r="DW94" i="22"/>
  <c r="DW89" i="22"/>
  <c r="DW93" i="22"/>
  <c r="DO96" i="22"/>
  <c r="DO95" i="22"/>
  <c r="DO91" i="22"/>
  <c r="DO93" i="22"/>
  <c r="DO90" i="22"/>
  <c r="DO87" i="22"/>
  <c r="DO94" i="22"/>
  <c r="DO92" i="22"/>
  <c r="DO97" i="22" s="1"/>
  <c r="DO89" i="22"/>
  <c r="DG87" i="22"/>
  <c r="DG89" i="22"/>
  <c r="CY87" i="22"/>
  <c r="CY89" i="22"/>
  <c r="CQ87" i="22"/>
  <c r="CQ89" i="22"/>
  <c r="CI87" i="22"/>
  <c r="CI89" i="22"/>
  <c r="CA87" i="22"/>
  <c r="CA89" i="22"/>
  <c r="BS87" i="22"/>
  <c r="BS89" i="22"/>
  <c r="BK95" i="22"/>
  <c r="BK91" i="22"/>
  <c r="BK94" i="22"/>
  <c r="BK93" i="22"/>
  <c r="BK96" i="22"/>
  <c r="BK92" i="22"/>
  <c r="BK97" i="22" s="1"/>
  <c r="BK90" i="22"/>
  <c r="BK87" i="22"/>
  <c r="BK89" i="22"/>
  <c r="BC89" i="22"/>
  <c r="AU89" i="22"/>
  <c r="AM89" i="22"/>
  <c r="AE89" i="22"/>
  <c r="W89" i="22"/>
  <c r="O89" i="22"/>
  <c r="G84" i="22"/>
  <c r="BB83" i="22"/>
  <c r="H85" i="22"/>
  <c r="P85" i="22"/>
  <c r="X85" i="22"/>
  <c r="AF85" i="22"/>
  <c r="AN85" i="22"/>
  <c r="AV85" i="22"/>
  <c r="BD85" i="22"/>
  <c r="BL85" i="22"/>
  <c r="BT85" i="22"/>
  <c r="CB85" i="22"/>
  <c r="CJ85" i="22"/>
  <c r="CR85" i="22"/>
  <c r="CZ85" i="22"/>
  <c r="DH85" i="22"/>
  <c r="DP85" i="22"/>
  <c r="DX85" i="22"/>
  <c r="CY86" i="22"/>
  <c r="DH86" i="22"/>
  <c r="DQ86" i="22"/>
  <c r="P87" i="22"/>
  <c r="Z87" i="22"/>
  <c r="BL87" i="22"/>
  <c r="CD87" i="22"/>
  <c r="W88" i="22"/>
  <c r="AO88" i="22"/>
  <c r="BL88" i="22"/>
  <c r="CC88" i="22"/>
  <c r="DG88" i="22"/>
  <c r="DB90" i="22"/>
  <c r="AX91" i="22"/>
  <c r="DM92" i="22"/>
  <c r="DM97" i="22" s="1"/>
  <c r="CT96" i="22"/>
  <c r="CT94" i="22"/>
  <c r="CT92" i="22"/>
  <c r="CT97" i="22" s="1"/>
  <c r="CT95" i="22"/>
  <c r="CT93" i="22"/>
  <c r="CT91" i="22"/>
  <c r="CX95" i="22"/>
  <c r="CX96" i="22"/>
  <c r="CX94" i="22"/>
  <c r="CX93" i="22"/>
  <c r="CX91" i="22"/>
  <c r="CX90" i="22"/>
  <c r="AL95" i="22"/>
  <c r="AL93" i="22"/>
  <c r="AL96" i="22"/>
  <c r="AL91" i="22"/>
  <c r="AL90" i="22"/>
  <c r="AL94" i="22"/>
  <c r="AL92" i="22"/>
  <c r="AL97" i="22" s="1"/>
  <c r="AP96" i="22"/>
  <c r="AP94" i="22"/>
  <c r="AP92" i="22"/>
  <c r="AP97" i="22" s="1"/>
  <c r="AP93" i="22"/>
  <c r="AP95" i="22"/>
  <c r="AP91" i="22"/>
  <c r="AT96" i="22"/>
  <c r="AT95" i="22"/>
  <c r="AT94" i="22"/>
  <c r="AT93" i="22"/>
  <c r="AT91" i="22"/>
  <c r="AT90" i="22"/>
  <c r="DV93" i="22"/>
  <c r="DV95" i="22"/>
  <c r="DV96" i="22"/>
  <c r="DV94" i="22"/>
  <c r="DV92" i="22"/>
  <c r="DV97" i="22" s="1"/>
  <c r="DV88" i="22"/>
  <c r="DV90" i="22"/>
  <c r="DV91" i="22"/>
  <c r="DV87" i="22"/>
  <c r="DV89" i="22"/>
  <c r="DN93" i="22"/>
  <c r="DN96" i="22"/>
  <c r="DN95" i="22"/>
  <c r="DN94" i="22"/>
  <c r="DN88" i="22"/>
  <c r="DN91" i="22"/>
  <c r="DN90" i="22"/>
  <c r="DN87" i="22"/>
  <c r="DN92" i="22"/>
  <c r="DN97" i="22" s="1"/>
  <c r="DN89" i="22"/>
  <c r="DF88" i="22"/>
  <c r="DF87" i="22"/>
  <c r="DF89" i="22"/>
  <c r="CX88" i="22"/>
  <c r="CX87" i="22"/>
  <c r="CX89" i="22"/>
  <c r="CP88" i="22"/>
  <c r="CP87" i="22"/>
  <c r="CP89" i="22"/>
  <c r="CH88" i="22"/>
  <c r="CH87" i="22"/>
  <c r="CH89" i="22"/>
  <c r="BZ88" i="22"/>
  <c r="BZ87" i="22"/>
  <c r="BZ89" i="22"/>
  <c r="BR88" i="22"/>
  <c r="BR87" i="22"/>
  <c r="BR89" i="22"/>
  <c r="BJ95" i="22"/>
  <c r="BJ96" i="22"/>
  <c r="BJ94" i="22"/>
  <c r="BJ93" i="22"/>
  <c r="BJ88" i="22"/>
  <c r="BJ92" i="22"/>
  <c r="BJ97" i="22" s="1"/>
  <c r="BJ90" i="22"/>
  <c r="BJ91" i="22"/>
  <c r="BJ87" i="22"/>
  <c r="BJ89" i="22"/>
  <c r="BB88" i="22"/>
  <c r="BB89" i="22"/>
  <c r="AT88" i="22"/>
  <c r="AT89" i="22"/>
  <c r="AL88" i="22"/>
  <c r="AL89" i="22"/>
  <c r="AD88" i="22"/>
  <c r="AD89" i="22"/>
  <c r="V88" i="22"/>
  <c r="V89" i="22"/>
  <c r="N88" i="22"/>
  <c r="N89" i="22"/>
  <c r="O83" i="22"/>
  <c r="W83" i="22"/>
  <c r="AE83" i="22"/>
  <c r="AM83" i="22"/>
  <c r="AU83" i="22"/>
  <c r="BC83" i="22"/>
  <c r="BK83" i="22"/>
  <c r="BS83" i="22"/>
  <c r="CA83" i="22"/>
  <c r="CI83" i="22"/>
  <c r="CQ83" i="22"/>
  <c r="CY83" i="22"/>
  <c r="DG83" i="22"/>
  <c r="DO83" i="22"/>
  <c r="DW83" i="22"/>
  <c r="I85" i="22"/>
  <c r="Q85" i="22"/>
  <c r="Y85" i="22"/>
  <c r="AG85" i="22"/>
  <c r="AO85" i="22"/>
  <c r="AW85" i="22"/>
  <c r="BE85" i="22"/>
  <c r="BM85" i="22"/>
  <c r="BU85" i="22"/>
  <c r="CC85" i="22"/>
  <c r="CK85" i="22"/>
  <c r="CS85" i="22"/>
  <c r="DA85" i="22"/>
  <c r="DI85" i="22"/>
  <c r="DQ85" i="22"/>
  <c r="DY85" i="22"/>
  <c r="N86" i="22"/>
  <c r="V86" i="22"/>
  <c r="AD86" i="22"/>
  <c r="AL86" i="22"/>
  <c r="AT86" i="22"/>
  <c r="BB86" i="22"/>
  <c r="BJ86" i="22"/>
  <c r="BR86" i="22"/>
  <c r="BZ86" i="22"/>
  <c r="CH86" i="22"/>
  <c r="CQ86" i="22"/>
  <c r="CZ86" i="22"/>
  <c r="DI86" i="22"/>
  <c r="DR86" i="22"/>
  <c r="H87" i="22"/>
  <c r="R87" i="22"/>
  <c r="BB87" i="22"/>
  <c r="BN87" i="22"/>
  <c r="DB87" i="22"/>
  <c r="X88" i="22"/>
  <c r="AU88" i="22"/>
  <c r="BM88" i="22"/>
  <c r="CI88" i="22"/>
  <c r="DH88" i="22"/>
  <c r="AX90" i="22"/>
  <c r="DI90" i="22"/>
  <c r="BF91" i="22"/>
  <c r="DW92" i="22"/>
  <c r="DW97" i="22" s="1"/>
  <c r="R115" i="22" a="1"/>
  <c r="R115" i="22" s="1"/>
  <c r="R120" i="22" a="1"/>
  <c r="R120" i="22" s="1"/>
  <c r="B123" i="22"/>
  <c r="B115" i="22"/>
  <c r="B107" i="22"/>
  <c r="C121" i="22"/>
  <c r="C113" i="22"/>
  <c r="F119" i="22"/>
  <c r="F111" i="22"/>
  <c r="L122" i="22"/>
  <c r="L114" i="22"/>
  <c r="L106" i="22"/>
  <c r="M119" i="22"/>
  <c r="M111" i="22"/>
  <c r="N124" i="22"/>
  <c r="N116" i="22"/>
  <c r="N108" i="22"/>
  <c r="B119" i="22"/>
  <c r="B111" i="22"/>
  <c r="C125" i="22"/>
  <c r="C117" i="22"/>
  <c r="C109" i="22"/>
  <c r="F123" i="22"/>
  <c r="F115" i="22"/>
  <c r="F107" i="22"/>
  <c r="L118" i="22"/>
  <c r="L110" i="22"/>
  <c r="M123" i="22"/>
  <c r="M115" i="22"/>
  <c r="M107" i="22"/>
  <c r="N120" i="22"/>
  <c r="O120" i="22" s="1"/>
  <c r="N112" i="22"/>
  <c r="L124" i="22"/>
  <c r="L116" i="22"/>
  <c r="L108" i="22"/>
  <c r="M121" i="22"/>
  <c r="M113" i="22"/>
  <c r="N118" i="22"/>
  <c r="N110" i="22"/>
  <c r="D151" i="22"/>
  <c r="A196" i="5" a="1"/>
  <c r="A196" i="5"/>
  <c r="A197" i="5" a="1"/>
  <c r="A197" i="5" s="1"/>
  <c r="A198" i="5" a="1"/>
  <c r="A198" i="5" s="1"/>
  <c r="A199" i="5" a="1"/>
  <c r="A199" i="5"/>
  <c r="A200" i="5" a="1"/>
  <c r="A200" i="5" s="1"/>
  <c r="A201" i="5" a="1"/>
  <c r="A201" i="5" s="1"/>
  <c r="A202" i="5" a="1"/>
  <c r="A202" i="5" s="1"/>
  <c r="A203" i="5" a="1"/>
  <c r="A203" i="5" s="1"/>
  <c r="A204" i="5" a="1"/>
  <c r="A204" i="5" s="1"/>
  <c r="A205" i="5" a="1"/>
  <c r="A205" i="5" s="1"/>
  <c r="A206" i="5" a="1"/>
  <c r="A206" i="5" s="1"/>
  <c r="A207" i="5" a="1"/>
  <c r="A207" i="5" s="1"/>
  <c r="A208" i="5" a="1"/>
  <c r="A208" i="5" s="1"/>
  <c r="A209" i="5" a="1"/>
  <c r="A209" i="5" s="1"/>
  <c r="A210" i="5" a="1"/>
  <c r="A210" i="5" s="1"/>
  <c r="A211" i="5" a="1"/>
  <c r="A211" i="5" s="1"/>
  <c r="A212" i="5" a="1"/>
  <c r="A212" i="5" s="1"/>
  <c r="A213" i="5" a="1"/>
  <c r="A213" i="5" s="1"/>
  <c r="A214" i="5" a="1"/>
  <c r="A214" i="5" s="1"/>
  <c r="A215" i="5" a="1"/>
  <c r="A215" i="5" s="1"/>
  <c r="AT120" i="5"/>
  <c r="Z120" i="5"/>
  <c r="AT119" i="5"/>
  <c r="Z119" i="5"/>
  <c r="AT117" i="5"/>
  <c r="Z117" i="5"/>
  <c r="AT116" i="5"/>
  <c r="Z116" i="5"/>
  <c r="AT115" i="5"/>
  <c r="Z115" i="5"/>
  <c r="AT114" i="5"/>
  <c r="Z114" i="5"/>
  <c r="AT113" i="5"/>
  <c r="AT118" i="5" s="1"/>
  <c r="Z113" i="5"/>
  <c r="Z118" i="5" s="1"/>
  <c r="AT112" i="5"/>
  <c r="Z112" i="5"/>
  <c r="AT111" i="5"/>
  <c r="Z111" i="5"/>
  <c r="AT110" i="5"/>
  <c r="Z110" i="5"/>
  <c r="AT109" i="5"/>
  <c r="Z109" i="5"/>
  <c r="AT108" i="5"/>
  <c r="Z108" i="5"/>
  <c r="AT107" i="5"/>
  <c r="Z107" i="5"/>
  <c r="AT106" i="5"/>
  <c r="Z106" i="5"/>
  <c r="AT105" i="5"/>
  <c r="Z105" i="5"/>
  <c r="AT104" i="5"/>
  <c r="Z104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57" i="5"/>
  <c r="AT125" i="5" s="1"/>
  <c r="AT58" i="5"/>
  <c r="AT126" i="5" s="1"/>
  <c r="AT59" i="5"/>
  <c r="AT127" i="5" s="1"/>
  <c r="AT60" i="5"/>
  <c r="AT61" i="5"/>
  <c r="AT62" i="5"/>
  <c r="AT63" i="5"/>
  <c r="AT131" i="5" s="1"/>
  <c r="AT64" i="5"/>
  <c r="AT65" i="5"/>
  <c r="AT133" i="5" s="1"/>
  <c r="AT66" i="5"/>
  <c r="AT134" i="5" s="1"/>
  <c r="AT67" i="5"/>
  <c r="AT135" i="5" s="1"/>
  <c r="AT68" i="5"/>
  <c r="AT69" i="5"/>
  <c r="AT70" i="5"/>
  <c r="AT71" i="5"/>
  <c r="AT139" i="5" s="1"/>
  <c r="AT72" i="5"/>
  <c r="AT140" i="5" s="1"/>
  <c r="AT73" i="5"/>
  <c r="AT141" i="5" s="1"/>
  <c r="AT74" i="5"/>
  <c r="AT142" i="5" s="1"/>
  <c r="AT75" i="5"/>
  <c r="AT143" i="5" s="1"/>
  <c r="AT76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V62" i="5" s="1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V63" i="5" s="1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V65" i="5" s="1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L65" i="5" s="1"/>
  <c r="AN41" i="5"/>
  <c r="AO41" i="5"/>
  <c r="AP41" i="5"/>
  <c r="AQ41" i="5"/>
  <c r="AR41" i="5"/>
  <c r="AS41" i="5"/>
  <c r="AT41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V66" i="5" s="1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L66" i="5" s="1"/>
  <c r="AN42" i="5"/>
  <c r="AO42" i="5"/>
  <c r="AP42" i="5"/>
  <c r="AQ42" i="5"/>
  <c r="AR42" i="5"/>
  <c r="AS42" i="5"/>
  <c r="AT42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V67" i="5" s="1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L67" i="5" s="1"/>
  <c r="AN43" i="5"/>
  <c r="AO43" i="5"/>
  <c r="AP43" i="5"/>
  <c r="AQ43" i="5"/>
  <c r="AR43" i="5"/>
  <c r="AS43" i="5"/>
  <c r="AT43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V68" i="5" s="1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L68" i="5" s="1"/>
  <c r="AN44" i="5"/>
  <c r="AO44" i="5"/>
  <c r="AP44" i="5"/>
  <c r="AQ44" i="5"/>
  <c r="AR44" i="5"/>
  <c r="AS44" i="5"/>
  <c r="AT44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V69" i="5" s="1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L69" i="5" s="1"/>
  <c r="AN45" i="5"/>
  <c r="AO45" i="5"/>
  <c r="AP45" i="5"/>
  <c r="AQ45" i="5"/>
  <c r="AR45" i="5"/>
  <c r="AS45" i="5"/>
  <c r="AT45" i="5"/>
  <c r="G46" i="5"/>
  <c r="H46" i="5"/>
  <c r="I46" i="5"/>
  <c r="J46" i="5"/>
  <c r="K46" i="5"/>
  <c r="L46" i="5"/>
  <c r="M46" i="5"/>
  <c r="N46" i="5"/>
  <c r="O46" i="5"/>
  <c r="N70" i="5" s="1"/>
  <c r="P46" i="5"/>
  <c r="Q46" i="5"/>
  <c r="R46" i="5"/>
  <c r="S46" i="5"/>
  <c r="T46" i="5"/>
  <c r="U46" i="5"/>
  <c r="V46" i="5"/>
  <c r="W46" i="5"/>
  <c r="V70" i="5" s="1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G47" i="5"/>
  <c r="H47" i="5"/>
  <c r="I47" i="5"/>
  <c r="J47" i="5"/>
  <c r="K47" i="5"/>
  <c r="L47" i="5"/>
  <c r="M47" i="5"/>
  <c r="N47" i="5"/>
  <c r="O47" i="5"/>
  <c r="N71" i="5" s="1"/>
  <c r="P47" i="5"/>
  <c r="Q47" i="5"/>
  <c r="R47" i="5"/>
  <c r="S47" i="5"/>
  <c r="T47" i="5"/>
  <c r="U47" i="5"/>
  <c r="V47" i="5"/>
  <c r="W47" i="5"/>
  <c r="V71" i="5" s="1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L71" i="5" s="1"/>
  <c r="AN47" i="5"/>
  <c r="AO47" i="5"/>
  <c r="AP47" i="5"/>
  <c r="AQ47" i="5"/>
  <c r="AR47" i="5"/>
  <c r="AS47" i="5"/>
  <c r="AT47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V73" i="5" s="1"/>
  <c r="X49" i="5"/>
  <c r="Y49" i="5"/>
  <c r="Z49" i="5"/>
  <c r="AA49" i="5"/>
  <c r="AB49" i="5"/>
  <c r="AC49" i="5"/>
  <c r="AD49" i="5"/>
  <c r="AE49" i="5"/>
  <c r="AD73" i="5" s="1"/>
  <c r="AF49" i="5"/>
  <c r="AG49" i="5"/>
  <c r="AH49" i="5"/>
  <c r="AI49" i="5"/>
  <c r="AJ49" i="5"/>
  <c r="AK49" i="5"/>
  <c r="AL49" i="5"/>
  <c r="AM49" i="5"/>
  <c r="AL73" i="5" s="1"/>
  <c r="AN49" i="5"/>
  <c r="AO49" i="5"/>
  <c r="AP49" i="5"/>
  <c r="AQ49" i="5"/>
  <c r="AR49" i="5"/>
  <c r="AS49" i="5"/>
  <c r="AT49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G51" i="5"/>
  <c r="H51" i="5"/>
  <c r="I51" i="5"/>
  <c r="J51" i="5"/>
  <c r="K51" i="5"/>
  <c r="L51" i="5"/>
  <c r="M51" i="5"/>
  <c r="N51" i="5"/>
  <c r="O51" i="5"/>
  <c r="N75" i="5" s="1"/>
  <c r="P51" i="5"/>
  <c r="Q51" i="5"/>
  <c r="R51" i="5"/>
  <c r="S51" i="5"/>
  <c r="T51" i="5"/>
  <c r="U51" i="5"/>
  <c r="V51" i="5"/>
  <c r="W51" i="5"/>
  <c r="V75" i="5" s="1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D76" i="5" s="1"/>
  <c r="AF52" i="5"/>
  <c r="AG52" i="5"/>
  <c r="AH52" i="5"/>
  <c r="AI52" i="5"/>
  <c r="AJ52" i="5"/>
  <c r="AK52" i="5"/>
  <c r="AL52" i="5"/>
  <c r="AM52" i="5"/>
  <c r="AL76" i="5" s="1"/>
  <c r="AN52" i="5"/>
  <c r="AO52" i="5"/>
  <c r="AP52" i="5"/>
  <c r="AQ52" i="5"/>
  <c r="AR52" i="5"/>
  <c r="AS52" i="5"/>
  <c r="AT52" i="5"/>
  <c r="A172" i="20" a="1"/>
  <c r="A172" i="20" s="1"/>
  <c r="A173" i="20" a="1"/>
  <c r="A173" i="20" s="1"/>
  <c r="A174" i="20" a="1"/>
  <c r="A174" i="20" s="1"/>
  <c r="H174" i="20" s="1"/>
  <c r="A175" i="20" a="1"/>
  <c r="A175" i="20" s="1"/>
  <c r="H175" i="20" s="1"/>
  <c r="A176" i="20" a="1"/>
  <c r="A176" i="20" s="1"/>
  <c r="H176" i="20" s="1"/>
  <c r="A177" i="20" a="1"/>
  <c r="A177" i="20" s="1"/>
  <c r="H177" i="20" s="1"/>
  <c r="A178" i="20" a="1"/>
  <c r="A178" i="20" s="1"/>
  <c r="H178" i="20" s="1"/>
  <c r="A179" i="20" a="1"/>
  <c r="A179" i="20" s="1"/>
  <c r="H179" i="20" s="1"/>
  <c r="A180" i="20" a="1"/>
  <c r="A180" i="20"/>
  <c r="H180" i="20" s="1"/>
  <c r="A181" i="20" a="1"/>
  <c r="A181" i="20" s="1"/>
  <c r="H181" i="20" s="1"/>
  <c r="A182" i="20" a="1"/>
  <c r="A182" i="20" s="1"/>
  <c r="H182" i="20" s="1"/>
  <c r="A183" i="20" a="1"/>
  <c r="A183" i="20" s="1"/>
  <c r="H183" i="20" s="1"/>
  <c r="A184" i="20" a="1"/>
  <c r="A184" i="20" s="1"/>
  <c r="H184" i="20" s="1"/>
  <c r="A185" i="20" a="1"/>
  <c r="A185" i="20" s="1"/>
  <c r="H185" i="20" s="1"/>
  <c r="A186" i="20" a="1"/>
  <c r="A186" i="20" s="1"/>
  <c r="H186" i="20" s="1"/>
  <c r="A187" i="20" a="1"/>
  <c r="A187" i="20" s="1"/>
  <c r="H187" i="20" s="1"/>
  <c r="A188" i="20" a="1"/>
  <c r="A188" i="20" s="1"/>
  <c r="H188" i="20" s="1"/>
  <c r="A189" i="20" a="1"/>
  <c r="A189" i="20" s="1"/>
  <c r="H189" i="20" s="1"/>
  <c r="A190" i="20" a="1"/>
  <c r="A190" i="20" s="1"/>
  <c r="H190" i="20" s="1"/>
  <c r="A191" i="20" a="1"/>
  <c r="A191" i="20" s="1"/>
  <c r="H191" i="20" s="1"/>
  <c r="G149" i="20"/>
  <c r="H149" i="20"/>
  <c r="I149" i="20"/>
  <c r="J149" i="20"/>
  <c r="K149" i="20"/>
  <c r="L149" i="20"/>
  <c r="M149" i="20"/>
  <c r="N149" i="20"/>
  <c r="O149" i="20"/>
  <c r="P149" i="20"/>
  <c r="Q149" i="20"/>
  <c r="R149" i="20"/>
  <c r="S149" i="20"/>
  <c r="T149" i="20"/>
  <c r="U149" i="20"/>
  <c r="V149" i="20"/>
  <c r="W149" i="20"/>
  <c r="X149" i="20"/>
  <c r="Y149" i="20"/>
  <c r="Z149" i="20"/>
  <c r="AA149" i="20"/>
  <c r="AB149" i="20"/>
  <c r="AC149" i="20"/>
  <c r="AD149" i="20"/>
  <c r="AE149" i="20"/>
  <c r="AF149" i="20"/>
  <c r="AG149" i="20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AT149" i="20"/>
  <c r="G150" i="20"/>
  <c r="H150" i="20"/>
  <c r="I150" i="20"/>
  <c r="J150" i="20"/>
  <c r="K150" i="20"/>
  <c r="L150" i="20"/>
  <c r="M150" i="20"/>
  <c r="N150" i="20"/>
  <c r="O150" i="20"/>
  <c r="P150" i="20"/>
  <c r="Q150" i="20"/>
  <c r="R150" i="20"/>
  <c r="S150" i="20"/>
  <c r="T150" i="20"/>
  <c r="U150" i="20"/>
  <c r="V150" i="20"/>
  <c r="W150" i="20"/>
  <c r="X150" i="20"/>
  <c r="Y150" i="20"/>
  <c r="AA150" i="20"/>
  <c r="AB150" i="20"/>
  <c r="AC150" i="20"/>
  <c r="AD150" i="20"/>
  <c r="AE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G151" i="20"/>
  <c r="H151" i="20"/>
  <c r="I151" i="20"/>
  <c r="J151" i="20"/>
  <c r="K151" i="20"/>
  <c r="L151" i="20"/>
  <c r="M151" i="20"/>
  <c r="N151" i="20"/>
  <c r="O151" i="20"/>
  <c r="P151" i="20"/>
  <c r="Q151" i="20"/>
  <c r="R151" i="20"/>
  <c r="S151" i="20"/>
  <c r="T151" i="20"/>
  <c r="U151" i="20"/>
  <c r="V151" i="20"/>
  <c r="W151" i="20"/>
  <c r="X151" i="20"/>
  <c r="AA151" i="20"/>
  <c r="AB151" i="20"/>
  <c r="AC151" i="20"/>
  <c r="AD151" i="20"/>
  <c r="AE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G152" i="20"/>
  <c r="H152" i="20"/>
  <c r="I152" i="20"/>
  <c r="J152" i="20"/>
  <c r="K152" i="20"/>
  <c r="L152" i="20"/>
  <c r="M152" i="20"/>
  <c r="N152" i="20"/>
  <c r="O152" i="20"/>
  <c r="P152" i="20"/>
  <c r="Q152" i="20"/>
  <c r="R152" i="20"/>
  <c r="S152" i="20"/>
  <c r="T152" i="20"/>
  <c r="U152" i="20"/>
  <c r="V152" i="20"/>
  <c r="W152" i="20"/>
  <c r="AA152" i="20"/>
  <c r="AB152" i="20"/>
  <c r="AC152" i="20"/>
  <c r="AD152" i="20"/>
  <c r="AE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G153" i="20"/>
  <c r="H153" i="20"/>
  <c r="I153" i="20"/>
  <c r="J153" i="20"/>
  <c r="K153" i="20"/>
  <c r="L153" i="20"/>
  <c r="M153" i="20"/>
  <c r="N153" i="20"/>
  <c r="O153" i="20"/>
  <c r="P153" i="20"/>
  <c r="Q153" i="20"/>
  <c r="R153" i="20"/>
  <c r="S153" i="20"/>
  <c r="T153" i="20"/>
  <c r="U153" i="20"/>
  <c r="V153" i="20"/>
  <c r="AA153" i="20"/>
  <c r="AB153" i="20"/>
  <c r="AC153" i="20"/>
  <c r="AD153" i="20"/>
  <c r="AE153" i="20"/>
  <c r="AF153" i="20"/>
  <c r="AG153" i="20"/>
  <c r="AH153" i="20"/>
  <c r="AI153" i="20"/>
  <c r="AJ153" i="20"/>
  <c r="AK153" i="20"/>
  <c r="AL153" i="20"/>
  <c r="AM153" i="20"/>
  <c r="AN153" i="20"/>
  <c r="AO153" i="20"/>
  <c r="AP153" i="20"/>
  <c r="G154" i="20"/>
  <c r="H154" i="20"/>
  <c r="I154" i="20"/>
  <c r="J154" i="20"/>
  <c r="K154" i="20"/>
  <c r="L154" i="20"/>
  <c r="M154" i="20"/>
  <c r="N154" i="20"/>
  <c r="O154" i="20"/>
  <c r="P154" i="20"/>
  <c r="Q154" i="20"/>
  <c r="R154" i="20"/>
  <c r="S154" i="20"/>
  <c r="T154" i="20"/>
  <c r="U154" i="20"/>
  <c r="AA154" i="20"/>
  <c r="AB154" i="20"/>
  <c r="AC154" i="20"/>
  <c r="AD154" i="20"/>
  <c r="AE154" i="20"/>
  <c r="AF154" i="20"/>
  <c r="AG154" i="20"/>
  <c r="AH154" i="20"/>
  <c r="AI154" i="20"/>
  <c r="AJ154" i="20"/>
  <c r="AK154" i="20"/>
  <c r="AL154" i="20"/>
  <c r="AM154" i="20"/>
  <c r="AN154" i="20"/>
  <c r="AO154" i="20"/>
  <c r="G155" i="20"/>
  <c r="H155" i="20"/>
  <c r="I155" i="20"/>
  <c r="J155" i="20"/>
  <c r="K155" i="20"/>
  <c r="L155" i="20"/>
  <c r="M155" i="20"/>
  <c r="N155" i="20"/>
  <c r="O155" i="20"/>
  <c r="P155" i="20"/>
  <c r="Q155" i="20"/>
  <c r="R155" i="20"/>
  <c r="S155" i="20"/>
  <c r="T155" i="20"/>
  <c r="AA155" i="20"/>
  <c r="AB155" i="20"/>
  <c r="AC155" i="20"/>
  <c r="AD155" i="20"/>
  <c r="AE155" i="20"/>
  <c r="AF155" i="20"/>
  <c r="AG155" i="20"/>
  <c r="AH155" i="20"/>
  <c r="AI155" i="20"/>
  <c r="AJ155" i="20"/>
  <c r="AK155" i="20"/>
  <c r="AL155" i="20"/>
  <c r="AM155" i="20"/>
  <c r="AN155" i="20"/>
  <c r="G156" i="20"/>
  <c r="H156" i="20"/>
  <c r="I156" i="20"/>
  <c r="J156" i="20"/>
  <c r="K156" i="20"/>
  <c r="L156" i="20"/>
  <c r="M156" i="20"/>
  <c r="N156" i="20"/>
  <c r="O156" i="20"/>
  <c r="P156" i="20"/>
  <c r="Q156" i="20"/>
  <c r="R156" i="20"/>
  <c r="S156" i="20"/>
  <c r="AA156" i="20"/>
  <c r="AB156" i="20"/>
  <c r="AC156" i="20"/>
  <c r="AD156" i="20"/>
  <c r="AE156" i="20"/>
  <c r="AF156" i="20"/>
  <c r="AG156" i="20"/>
  <c r="AH156" i="20"/>
  <c r="AI156" i="20"/>
  <c r="AJ156" i="20"/>
  <c r="AK156" i="20"/>
  <c r="AL156" i="20"/>
  <c r="AM156" i="20"/>
  <c r="G157" i="20"/>
  <c r="H157" i="20"/>
  <c r="I157" i="20"/>
  <c r="J157" i="20"/>
  <c r="K157" i="20"/>
  <c r="L157" i="20"/>
  <c r="M157" i="20"/>
  <c r="N157" i="20"/>
  <c r="O157" i="20"/>
  <c r="P157" i="20"/>
  <c r="Q157" i="20"/>
  <c r="R157" i="20"/>
  <c r="AA157" i="20"/>
  <c r="AB157" i="20"/>
  <c r="AC157" i="20"/>
  <c r="AD157" i="20"/>
  <c r="AE157" i="20"/>
  <c r="AF157" i="20"/>
  <c r="AG157" i="20"/>
  <c r="AH157" i="20"/>
  <c r="AI157" i="20"/>
  <c r="AJ157" i="20"/>
  <c r="AK157" i="20"/>
  <c r="AL157" i="20"/>
  <c r="G158" i="20"/>
  <c r="H158" i="20"/>
  <c r="I158" i="20"/>
  <c r="J158" i="20"/>
  <c r="K158" i="20"/>
  <c r="L158" i="20"/>
  <c r="M158" i="20"/>
  <c r="N158" i="20"/>
  <c r="O158" i="20"/>
  <c r="P158" i="20"/>
  <c r="Q158" i="20"/>
  <c r="AA158" i="20"/>
  <c r="AB158" i="20"/>
  <c r="AC158" i="20"/>
  <c r="AD158" i="20"/>
  <c r="AE158" i="20"/>
  <c r="AF158" i="20"/>
  <c r="AG158" i="20"/>
  <c r="AH158" i="20"/>
  <c r="AI158" i="20"/>
  <c r="AJ158" i="20"/>
  <c r="AK158" i="20"/>
  <c r="G159" i="20"/>
  <c r="H159" i="20"/>
  <c r="I159" i="20"/>
  <c r="J159" i="20"/>
  <c r="K159" i="20"/>
  <c r="L159" i="20"/>
  <c r="M159" i="20"/>
  <c r="N159" i="20"/>
  <c r="O159" i="20"/>
  <c r="P159" i="20"/>
  <c r="AA159" i="20"/>
  <c r="AB159" i="20"/>
  <c r="AC159" i="20"/>
  <c r="AD159" i="20"/>
  <c r="AE159" i="20"/>
  <c r="AF159" i="20"/>
  <c r="AG159" i="20"/>
  <c r="AH159" i="20"/>
  <c r="AI159" i="20"/>
  <c r="AJ159" i="20"/>
  <c r="G160" i="20"/>
  <c r="H160" i="20"/>
  <c r="I160" i="20"/>
  <c r="J160" i="20"/>
  <c r="K160" i="20"/>
  <c r="L160" i="20"/>
  <c r="M160" i="20"/>
  <c r="N160" i="20"/>
  <c r="O160" i="20"/>
  <c r="AA160" i="20"/>
  <c r="AB160" i="20"/>
  <c r="AC160" i="20"/>
  <c r="AD160" i="20"/>
  <c r="AE160" i="20"/>
  <c r="AF160" i="20"/>
  <c r="AG160" i="20"/>
  <c r="AH160" i="20"/>
  <c r="AI160" i="20"/>
  <c r="G161" i="20"/>
  <c r="H161" i="20"/>
  <c r="I161" i="20"/>
  <c r="J161" i="20"/>
  <c r="K161" i="20"/>
  <c r="L161" i="20"/>
  <c r="M161" i="20"/>
  <c r="N161" i="20"/>
  <c r="AA161" i="20"/>
  <c r="AB161" i="20"/>
  <c r="AC161" i="20"/>
  <c r="AD161" i="20"/>
  <c r="AE161" i="20"/>
  <c r="AF161" i="20"/>
  <c r="AG161" i="20"/>
  <c r="AH161" i="20"/>
  <c r="G162" i="20"/>
  <c r="H162" i="20"/>
  <c r="I162" i="20"/>
  <c r="J162" i="20"/>
  <c r="K162" i="20"/>
  <c r="L162" i="20"/>
  <c r="M162" i="20"/>
  <c r="AA162" i="20"/>
  <c r="AB162" i="20"/>
  <c r="AC162" i="20"/>
  <c r="AD162" i="20"/>
  <c r="AE162" i="20"/>
  <c r="AF162" i="20"/>
  <c r="AG162" i="20"/>
  <c r="G163" i="20"/>
  <c r="H163" i="20"/>
  <c r="I163" i="20"/>
  <c r="J163" i="20"/>
  <c r="K163" i="20"/>
  <c r="L163" i="20"/>
  <c r="AA163" i="20"/>
  <c r="AB163" i="20"/>
  <c r="AC163" i="20"/>
  <c r="AD163" i="20"/>
  <c r="AE163" i="20"/>
  <c r="AF163" i="20"/>
  <c r="G164" i="20"/>
  <c r="H164" i="20"/>
  <c r="I164" i="20"/>
  <c r="J164" i="20"/>
  <c r="K164" i="20"/>
  <c r="AA164" i="20"/>
  <c r="AB164" i="20"/>
  <c r="AC164" i="20"/>
  <c r="AD164" i="20"/>
  <c r="AE164" i="20"/>
  <c r="G165" i="20"/>
  <c r="H165" i="20"/>
  <c r="I165" i="20"/>
  <c r="J165" i="20"/>
  <c r="AA165" i="20"/>
  <c r="AB165" i="20"/>
  <c r="AC165" i="20"/>
  <c r="AD165" i="20"/>
  <c r="G166" i="20"/>
  <c r="H166" i="20"/>
  <c r="I166" i="20"/>
  <c r="AA166" i="20"/>
  <c r="AB166" i="20"/>
  <c r="AC166" i="20"/>
  <c r="G167" i="20"/>
  <c r="H167" i="20"/>
  <c r="AA167" i="20"/>
  <c r="AB167" i="20"/>
  <c r="G168" i="20"/>
  <c r="AA168" i="20"/>
  <c r="G125" i="20"/>
  <c r="H125" i="20"/>
  <c r="I125" i="20"/>
  <c r="J125" i="20"/>
  <c r="K125" i="20"/>
  <c r="L125" i="20"/>
  <c r="M125" i="20"/>
  <c r="N125" i="20"/>
  <c r="O125" i="20"/>
  <c r="P125" i="20"/>
  <c r="Q125" i="20"/>
  <c r="R125" i="20"/>
  <c r="S125" i="20"/>
  <c r="T125" i="20"/>
  <c r="U125" i="20"/>
  <c r="V125" i="20"/>
  <c r="W125" i="20"/>
  <c r="X125" i="20"/>
  <c r="Y125" i="20"/>
  <c r="Z125" i="20"/>
  <c r="AA125" i="20"/>
  <c r="AB125" i="20"/>
  <c r="AC125" i="20"/>
  <c r="AD125" i="20"/>
  <c r="AE125" i="20"/>
  <c r="AF125" i="20"/>
  <c r="AG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AT125" i="20"/>
  <c r="G126" i="20"/>
  <c r="H126" i="20"/>
  <c r="I126" i="20"/>
  <c r="J126" i="20"/>
  <c r="K126" i="20"/>
  <c r="L126" i="20"/>
  <c r="M126" i="20"/>
  <c r="N126" i="20"/>
  <c r="O126" i="20"/>
  <c r="P126" i="20"/>
  <c r="Q126" i="20"/>
  <c r="R126" i="20"/>
  <c r="S126" i="20"/>
  <c r="T126" i="20"/>
  <c r="U126" i="20"/>
  <c r="V126" i="20"/>
  <c r="W126" i="20"/>
  <c r="X126" i="20"/>
  <c r="Y126" i="20"/>
  <c r="AA126" i="20"/>
  <c r="AB126" i="20"/>
  <c r="AC126" i="20"/>
  <c r="AD126" i="20"/>
  <c r="AE126" i="20"/>
  <c r="AF126" i="20"/>
  <c r="AG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AS126" i="20"/>
  <c r="G127" i="20"/>
  <c r="H127" i="20"/>
  <c r="I127" i="20"/>
  <c r="J127" i="20"/>
  <c r="K127" i="20"/>
  <c r="L127" i="20"/>
  <c r="M127" i="20"/>
  <c r="N127" i="20"/>
  <c r="O127" i="20"/>
  <c r="P127" i="20"/>
  <c r="Q127" i="20"/>
  <c r="R127" i="20"/>
  <c r="S127" i="20"/>
  <c r="T127" i="20"/>
  <c r="U127" i="20"/>
  <c r="V127" i="20"/>
  <c r="W127" i="20"/>
  <c r="X127" i="20"/>
  <c r="AA127" i="20"/>
  <c r="AB127" i="20"/>
  <c r="AC127" i="20"/>
  <c r="AD127" i="20"/>
  <c r="AE127" i="20"/>
  <c r="AF127" i="20"/>
  <c r="AG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G128" i="20"/>
  <c r="H128" i="20"/>
  <c r="I128" i="20"/>
  <c r="J128" i="20"/>
  <c r="K128" i="20"/>
  <c r="L128" i="20"/>
  <c r="M128" i="20"/>
  <c r="N128" i="20"/>
  <c r="O128" i="20"/>
  <c r="P128" i="20"/>
  <c r="Q128" i="20"/>
  <c r="R128" i="20"/>
  <c r="S128" i="20"/>
  <c r="T128" i="20"/>
  <c r="U128" i="20"/>
  <c r="V128" i="20"/>
  <c r="W128" i="20"/>
  <c r="AA128" i="20"/>
  <c r="AB128" i="20"/>
  <c r="AC128" i="20"/>
  <c r="AD128" i="20"/>
  <c r="AE128" i="20"/>
  <c r="AF128" i="20"/>
  <c r="AG128" i="20"/>
  <c r="AH128" i="20"/>
  <c r="AI128" i="20"/>
  <c r="AJ128" i="20"/>
  <c r="AK128" i="20"/>
  <c r="AL128" i="20"/>
  <c r="AM128" i="20"/>
  <c r="AN128" i="20"/>
  <c r="AO128" i="20"/>
  <c r="AP128" i="20"/>
  <c r="AQ128" i="20"/>
  <c r="G129" i="20"/>
  <c r="H129" i="20"/>
  <c r="I129" i="20"/>
  <c r="J129" i="20"/>
  <c r="K129" i="20"/>
  <c r="L129" i="20"/>
  <c r="M129" i="20"/>
  <c r="N129" i="20"/>
  <c r="O129" i="20"/>
  <c r="P129" i="20"/>
  <c r="Q129" i="20"/>
  <c r="R129" i="20"/>
  <c r="S129" i="20"/>
  <c r="T129" i="20"/>
  <c r="U129" i="20"/>
  <c r="V129" i="20"/>
  <c r="AA129" i="20"/>
  <c r="AB129" i="20"/>
  <c r="AC129" i="20"/>
  <c r="AD129" i="20"/>
  <c r="AE129" i="20"/>
  <c r="AF129" i="20"/>
  <c r="AG129" i="20"/>
  <c r="AH129" i="20"/>
  <c r="AI129" i="20"/>
  <c r="AJ129" i="20"/>
  <c r="AK129" i="20"/>
  <c r="AL129" i="20"/>
  <c r="AM129" i="20"/>
  <c r="AN129" i="20"/>
  <c r="AO129" i="20"/>
  <c r="AP129" i="20"/>
  <c r="G130" i="20"/>
  <c r="H130" i="20"/>
  <c r="I130" i="20"/>
  <c r="J130" i="20"/>
  <c r="K130" i="20"/>
  <c r="L130" i="20"/>
  <c r="M130" i="20"/>
  <c r="N130" i="20"/>
  <c r="O130" i="20"/>
  <c r="P130" i="20"/>
  <c r="Q130" i="20"/>
  <c r="R130" i="20"/>
  <c r="S130" i="20"/>
  <c r="T130" i="20"/>
  <c r="U130" i="20"/>
  <c r="AA130" i="20"/>
  <c r="AB130" i="20"/>
  <c r="AC130" i="20"/>
  <c r="AD130" i="20"/>
  <c r="AE130" i="20"/>
  <c r="AF130" i="20"/>
  <c r="AG130" i="20"/>
  <c r="AH130" i="20"/>
  <c r="AI130" i="20"/>
  <c r="AJ130" i="20"/>
  <c r="AK130" i="20"/>
  <c r="AL130" i="20"/>
  <c r="AM130" i="20"/>
  <c r="AN130" i="20"/>
  <c r="AO130" i="20"/>
  <c r="G131" i="20"/>
  <c r="H131" i="20"/>
  <c r="I131" i="20"/>
  <c r="J131" i="20"/>
  <c r="K131" i="20"/>
  <c r="L131" i="20"/>
  <c r="M131" i="20"/>
  <c r="N131" i="20"/>
  <c r="O131" i="20"/>
  <c r="P131" i="20"/>
  <c r="Q131" i="20"/>
  <c r="R131" i="20"/>
  <c r="S131" i="20"/>
  <c r="T131" i="20"/>
  <c r="AA131" i="20"/>
  <c r="AB131" i="20"/>
  <c r="AC131" i="20"/>
  <c r="AD131" i="20"/>
  <c r="AE131" i="20"/>
  <c r="AF131" i="20"/>
  <c r="AG131" i="20"/>
  <c r="AH131" i="20"/>
  <c r="AI131" i="20"/>
  <c r="AJ131" i="20"/>
  <c r="AK131" i="20"/>
  <c r="AL131" i="20"/>
  <c r="AM131" i="20"/>
  <c r="AN131" i="20"/>
  <c r="G132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AA132" i="20"/>
  <c r="AB132" i="20"/>
  <c r="AC132" i="20"/>
  <c r="AD132" i="20"/>
  <c r="AE132" i="20"/>
  <c r="AF132" i="20"/>
  <c r="AG132" i="20"/>
  <c r="AH132" i="20"/>
  <c r="AI132" i="20"/>
  <c r="AJ132" i="20"/>
  <c r="AK132" i="20"/>
  <c r="AL132" i="20"/>
  <c r="AM132" i="20"/>
  <c r="G133" i="20"/>
  <c r="H133" i="20"/>
  <c r="I133" i="20"/>
  <c r="J133" i="20"/>
  <c r="K133" i="20"/>
  <c r="L133" i="20"/>
  <c r="M133" i="20"/>
  <c r="N133" i="20"/>
  <c r="O133" i="20"/>
  <c r="P133" i="20"/>
  <c r="Q133" i="20"/>
  <c r="R133" i="20"/>
  <c r="AA133" i="20"/>
  <c r="AB133" i="20"/>
  <c r="AC133" i="20"/>
  <c r="AD133" i="20"/>
  <c r="AE133" i="20"/>
  <c r="AF133" i="20"/>
  <c r="AG133" i="20"/>
  <c r="AH133" i="20"/>
  <c r="AI133" i="20"/>
  <c r="AJ133" i="20"/>
  <c r="AK133" i="20"/>
  <c r="AL133" i="20"/>
  <c r="G134" i="20"/>
  <c r="H134" i="20"/>
  <c r="I134" i="20"/>
  <c r="J134" i="20"/>
  <c r="K134" i="20"/>
  <c r="L134" i="20"/>
  <c r="M134" i="20"/>
  <c r="N134" i="20"/>
  <c r="O134" i="20"/>
  <c r="P134" i="20"/>
  <c r="Q134" i="20"/>
  <c r="AA134" i="20"/>
  <c r="AB134" i="20"/>
  <c r="AC134" i="20"/>
  <c r="AD134" i="20"/>
  <c r="AE134" i="20"/>
  <c r="AF134" i="20"/>
  <c r="AG134" i="20"/>
  <c r="AH134" i="20"/>
  <c r="AI134" i="20"/>
  <c r="AJ134" i="20"/>
  <c r="AK134" i="20"/>
  <c r="G135" i="20"/>
  <c r="H135" i="20"/>
  <c r="I135" i="20"/>
  <c r="J135" i="20"/>
  <c r="K135" i="20"/>
  <c r="L135" i="20"/>
  <c r="M135" i="20"/>
  <c r="N135" i="20"/>
  <c r="O135" i="20"/>
  <c r="P135" i="20"/>
  <c r="AA135" i="20"/>
  <c r="AB135" i="20"/>
  <c r="AC135" i="20"/>
  <c r="AD135" i="20"/>
  <c r="AE135" i="20"/>
  <c r="AF135" i="20"/>
  <c r="AG135" i="20"/>
  <c r="AH135" i="20"/>
  <c r="AI135" i="20"/>
  <c r="AJ135" i="20"/>
  <c r="G136" i="20"/>
  <c r="H136" i="20"/>
  <c r="I136" i="20"/>
  <c r="J136" i="20"/>
  <c r="K136" i="20"/>
  <c r="L136" i="20"/>
  <c r="M136" i="20"/>
  <c r="N136" i="20"/>
  <c r="O136" i="20"/>
  <c r="AA136" i="20"/>
  <c r="AB136" i="20"/>
  <c r="AC136" i="20"/>
  <c r="AD136" i="20"/>
  <c r="AE136" i="20"/>
  <c r="AF136" i="20"/>
  <c r="AG136" i="20"/>
  <c r="AH136" i="20"/>
  <c r="AI136" i="20"/>
  <c r="G137" i="20"/>
  <c r="H137" i="20"/>
  <c r="I137" i="20"/>
  <c r="J137" i="20"/>
  <c r="K137" i="20"/>
  <c r="L137" i="20"/>
  <c r="M137" i="20"/>
  <c r="N137" i="20"/>
  <c r="AA137" i="20"/>
  <c r="AB137" i="20"/>
  <c r="AC137" i="20"/>
  <c r="AD137" i="20"/>
  <c r="AE137" i="20"/>
  <c r="AF137" i="20"/>
  <c r="AG137" i="20"/>
  <c r="AH137" i="20"/>
  <c r="G138" i="20"/>
  <c r="H138" i="20"/>
  <c r="I138" i="20"/>
  <c r="J138" i="20"/>
  <c r="K138" i="20"/>
  <c r="L138" i="20"/>
  <c r="M138" i="20"/>
  <c r="AA138" i="20"/>
  <c r="AB138" i="20"/>
  <c r="AC138" i="20"/>
  <c r="AD138" i="20"/>
  <c r="AE138" i="20"/>
  <c r="AF138" i="20"/>
  <c r="AG138" i="20"/>
  <c r="G139" i="20"/>
  <c r="H139" i="20"/>
  <c r="I139" i="20"/>
  <c r="J139" i="20"/>
  <c r="K139" i="20"/>
  <c r="L139" i="20"/>
  <c r="AA139" i="20"/>
  <c r="AB139" i="20"/>
  <c r="AC139" i="20"/>
  <c r="AD139" i="20"/>
  <c r="AE139" i="20"/>
  <c r="AF139" i="20"/>
  <c r="G140" i="20"/>
  <c r="H140" i="20"/>
  <c r="I140" i="20"/>
  <c r="J140" i="20"/>
  <c r="K140" i="20"/>
  <c r="AA140" i="20"/>
  <c r="AB140" i="20"/>
  <c r="AC140" i="20"/>
  <c r="AD140" i="20"/>
  <c r="AE140" i="20"/>
  <c r="G141" i="20"/>
  <c r="H141" i="20"/>
  <c r="I141" i="20"/>
  <c r="J141" i="20"/>
  <c r="AA141" i="20"/>
  <c r="AB141" i="20"/>
  <c r="AC141" i="20"/>
  <c r="AD141" i="20"/>
  <c r="G142" i="20"/>
  <c r="H142" i="20"/>
  <c r="I142" i="20"/>
  <c r="AA142" i="20"/>
  <c r="AB142" i="20"/>
  <c r="AC142" i="20"/>
  <c r="G143" i="20"/>
  <c r="H143" i="20"/>
  <c r="AA143" i="20"/>
  <c r="AB143" i="20"/>
  <c r="G144" i="20"/>
  <c r="AA144" i="20"/>
  <c r="AT96" i="20"/>
  <c r="Z96" i="20"/>
  <c r="AT95" i="20"/>
  <c r="Z95" i="20"/>
  <c r="AT93" i="20"/>
  <c r="Z93" i="20"/>
  <c r="AT92" i="20"/>
  <c r="Z92" i="20"/>
  <c r="AT91" i="20"/>
  <c r="Z91" i="20"/>
  <c r="AT90" i="20"/>
  <c r="Z90" i="20"/>
  <c r="AT89" i="20"/>
  <c r="AT94" i="20" s="1"/>
  <c r="AL89" i="20"/>
  <c r="AL94" i="20" s="1"/>
  <c r="Z89" i="20"/>
  <c r="Z94" i="20" s="1"/>
  <c r="V89" i="20"/>
  <c r="V94" i="20" s="1"/>
  <c r="AT88" i="20"/>
  <c r="AS88" i="20"/>
  <c r="Z88" i="20"/>
  <c r="V88" i="20"/>
  <c r="AT87" i="20"/>
  <c r="Z87" i="20"/>
  <c r="AT86" i="20"/>
  <c r="Z86" i="20"/>
  <c r="AT85" i="20"/>
  <c r="Z85" i="20"/>
  <c r="AT84" i="20"/>
  <c r="Z84" i="20"/>
  <c r="AT83" i="20"/>
  <c r="Z83" i="20"/>
  <c r="AT82" i="20"/>
  <c r="Z82" i="20"/>
  <c r="AT81" i="20"/>
  <c r="Z81" i="20"/>
  <c r="AT80" i="20"/>
  <c r="AL80" i="20"/>
  <c r="Z80" i="20"/>
  <c r="G57" i="20"/>
  <c r="H57" i="20"/>
  <c r="I57" i="20"/>
  <c r="J57" i="20"/>
  <c r="K57" i="20"/>
  <c r="L57" i="20"/>
  <c r="M57" i="20"/>
  <c r="M80" i="20" s="1"/>
  <c r="N57" i="20"/>
  <c r="O57" i="20"/>
  <c r="P57" i="20"/>
  <c r="P82" i="20" s="1"/>
  <c r="Q57" i="20"/>
  <c r="R57" i="20"/>
  <c r="S57" i="20"/>
  <c r="T57" i="20"/>
  <c r="U57" i="20"/>
  <c r="V57" i="20"/>
  <c r="W57" i="20"/>
  <c r="X57" i="20"/>
  <c r="Y57" i="20"/>
  <c r="Z57" i="20"/>
  <c r="AA57" i="20"/>
  <c r="AB57" i="20"/>
  <c r="AC57" i="20"/>
  <c r="AD57" i="20"/>
  <c r="AE57" i="20"/>
  <c r="AF57" i="20"/>
  <c r="AG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AS87" i="20" s="1"/>
  <c r="AT57" i="20"/>
  <c r="G58" i="20"/>
  <c r="H58" i="20"/>
  <c r="I58" i="20"/>
  <c r="J58" i="20"/>
  <c r="K58" i="20"/>
  <c r="L58" i="20"/>
  <c r="M58" i="20"/>
  <c r="N58" i="20"/>
  <c r="O58" i="20"/>
  <c r="P58" i="20"/>
  <c r="Q58" i="20"/>
  <c r="R58" i="20"/>
  <c r="S58" i="20"/>
  <c r="T58" i="20"/>
  <c r="U58" i="20"/>
  <c r="U87" i="20" s="1"/>
  <c r="V58" i="20"/>
  <c r="W58" i="20"/>
  <c r="X58" i="20"/>
  <c r="X82" i="20" s="1"/>
  <c r="Y58" i="20"/>
  <c r="Z58" i="20"/>
  <c r="AA58" i="20"/>
  <c r="AB58" i="20"/>
  <c r="AC58" i="20"/>
  <c r="AD58" i="20"/>
  <c r="AE58" i="20"/>
  <c r="AF58" i="20"/>
  <c r="AG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AT58" i="20"/>
  <c r="G59" i="20"/>
  <c r="H59" i="20"/>
  <c r="I59" i="20"/>
  <c r="J59" i="20"/>
  <c r="K59" i="20"/>
  <c r="L59" i="20"/>
  <c r="M59" i="20"/>
  <c r="N59" i="20"/>
  <c r="O59" i="20"/>
  <c r="P59" i="20"/>
  <c r="Q59" i="20"/>
  <c r="R59" i="20"/>
  <c r="S59" i="20"/>
  <c r="T59" i="20"/>
  <c r="U59" i="20"/>
  <c r="V59" i="20"/>
  <c r="W59" i="20"/>
  <c r="X59" i="20"/>
  <c r="Y59" i="20"/>
  <c r="Z59" i="20"/>
  <c r="AA59" i="20"/>
  <c r="AB59" i="20"/>
  <c r="AC59" i="20"/>
  <c r="AD59" i="20"/>
  <c r="AE59" i="20"/>
  <c r="AF59" i="20"/>
  <c r="AG59" i="20"/>
  <c r="AH59" i="20"/>
  <c r="AI59" i="20"/>
  <c r="AJ59" i="20"/>
  <c r="AK59" i="20"/>
  <c r="AL59" i="20"/>
  <c r="AM59" i="20"/>
  <c r="AN59" i="20"/>
  <c r="AO59" i="20"/>
  <c r="AP59" i="20"/>
  <c r="AQ59" i="20"/>
  <c r="AR59" i="20"/>
  <c r="AS59" i="20"/>
  <c r="AT59" i="20"/>
  <c r="G60" i="20"/>
  <c r="H60" i="20"/>
  <c r="I60" i="20"/>
  <c r="J60" i="20"/>
  <c r="K60" i="20"/>
  <c r="L60" i="20"/>
  <c r="M60" i="20"/>
  <c r="N60" i="20"/>
  <c r="O60" i="20"/>
  <c r="P60" i="20"/>
  <c r="Q60" i="20"/>
  <c r="R60" i="20"/>
  <c r="S60" i="20"/>
  <c r="T60" i="20"/>
  <c r="U60" i="20"/>
  <c r="V60" i="20"/>
  <c r="W60" i="20"/>
  <c r="X60" i="20"/>
  <c r="Y60" i="20"/>
  <c r="Z60" i="20"/>
  <c r="AA60" i="20"/>
  <c r="AB60" i="20"/>
  <c r="AC60" i="20"/>
  <c r="AD60" i="20"/>
  <c r="AE60" i="20"/>
  <c r="AF60" i="20"/>
  <c r="AG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AT60" i="20"/>
  <c r="G61" i="20"/>
  <c r="H61" i="20"/>
  <c r="I61" i="20"/>
  <c r="J61" i="20"/>
  <c r="K61" i="20"/>
  <c r="L61" i="20"/>
  <c r="M61" i="20"/>
  <c r="N61" i="20"/>
  <c r="O61" i="20"/>
  <c r="P61" i="20"/>
  <c r="Q61" i="20"/>
  <c r="R61" i="20"/>
  <c r="S61" i="20"/>
  <c r="T61" i="20"/>
  <c r="U61" i="20"/>
  <c r="V61" i="20"/>
  <c r="W61" i="20"/>
  <c r="X61" i="20"/>
  <c r="Y61" i="20"/>
  <c r="Z61" i="20"/>
  <c r="AA61" i="20"/>
  <c r="AB61" i="20"/>
  <c r="AC61" i="20"/>
  <c r="AD61" i="20"/>
  <c r="AE61" i="20"/>
  <c r="AF61" i="20"/>
  <c r="AG61" i="20"/>
  <c r="AH61" i="20"/>
  <c r="AI61" i="20"/>
  <c r="AJ61" i="20"/>
  <c r="AK61" i="20"/>
  <c r="AL61" i="20"/>
  <c r="AM61" i="20"/>
  <c r="AN61" i="20"/>
  <c r="AO61" i="20"/>
  <c r="AP61" i="20"/>
  <c r="AQ61" i="20"/>
  <c r="AR61" i="20"/>
  <c r="AS61" i="20"/>
  <c r="AT61" i="20"/>
  <c r="G62" i="20"/>
  <c r="H62" i="20"/>
  <c r="I62" i="20"/>
  <c r="J62" i="20"/>
  <c r="K62" i="20"/>
  <c r="L62" i="20"/>
  <c r="M62" i="20"/>
  <c r="N62" i="20"/>
  <c r="O62" i="20"/>
  <c r="P62" i="20"/>
  <c r="Q62" i="20"/>
  <c r="R62" i="20"/>
  <c r="S62" i="20"/>
  <c r="T62" i="20"/>
  <c r="U62" i="20"/>
  <c r="V62" i="20"/>
  <c r="W62" i="20"/>
  <c r="X62" i="20"/>
  <c r="Y62" i="20"/>
  <c r="Z62" i="20"/>
  <c r="AA62" i="20"/>
  <c r="AB62" i="20"/>
  <c r="AC62" i="20"/>
  <c r="AD62" i="20"/>
  <c r="AE62" i="20"/>
  <c r="AF62" i="20"/>
  <c r="AG62" i="20"/>
  <c r="AH62" i="20"/>
  <c r="AI62" i="20"/>
  <c r="AJ62" i="20"/>
  <c r="AK62" i="20"/>
  <c r="AL62" i="20"/>
  <c r="AM62" i="20"/>
  <c r="AN62" i="20"/>
  <c r="AN82" i="20" s="1"/>
  <c r="AO62" i="20"/>
  <c r="AP62" i="20"/>
  <c r="AQ62" i="20"/>
  <c r="AR62" i="20"/>
  <c r="AS62" i="20"/>
  <c r="AT62" i="20"/>
  <c r="G63" i="20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V63" i="20"/>
  <c r="W63" i="20"/>
  <c r="X63" i="20"/>
  <c r="Y63" i="20"/>
  <c r="Z63" i="20"/>
  <c r="AA63" i="20"/>
  <c r="AB63" i="20"/>
  <c r="AC63" i="20"/>
  <c r="AD63" i="20"/>
  <c r="AE63" i="20"/>
  <c r="AF63" i="20"/>
  <c r="AG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AT63" i="20"/>
  <c r="G64" i="20"/>
  <c r="H64" i="20"/>
  <c r="I64" i="20"/>
  <c r="J64" i="20"/>
  <c r="K64" i="20"/>
  <c r="L64" i="20"/>
  <c r="M64" i="20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AT64" i="20"/>
  <c r="G65" i="20"/>
  <c r="H65" i="20"/>
  <c r="I65" i="20"/>
  <c r="J65" i="20"/>
  <c r="K65" i="20"/>
  <c r="L65" i="20"/>
  <c r="M65" i="20"/>
  <c r="N65" i="20"/>
  <c r="O65" i="20"/>
  <c r="P65" i="20"/>
  <c r="Q65" i="20"/>
  <c r="R65" i="20"/>
  <c r="S65" i="20"/>
  <c r="T65" i="20"/>
  <c r="U65" i="20"/>
  <c r="V65" i="20"/>
  <c r="W65" i="20"/>
  <c r="X65" i="20"/>
  <c r="Y65" i="20"/>
  <c r="Z65" i="20"/>
  <c r="AA65" i="20"/>
  <c r="AB65" i="20"/>
  <c r="AC65" i="20"/>
  <c r="AD65" i="20"/>
  <c r="AE65" i="20"/>
  <c r="AF65" i="20"/>
  <c r="AG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AT65" i="20"/>
  <c r="G66" i="20"/>
  <c r="H66" i="20"/>
  <c r="I66" i="20"/>
  <c r="J66" i="20"/>
  <c r="K66" i="20"/>
  <c r="L66" i="20"/>
  <c r="M66" i="20"/>
  <c r="N66" i="20"/>
  <c r="O66" i="20"/>
  <c r="P66" i="20"/>
  <c r="Q66" i="20"/>
  <c r="R66" i="20"/>
  <c r="S66" i="20"/>
  <c r="T66" i="20"/>
  <c r="U66" i="20"/>
  <c r="V66" i="20"/>
  <c r="W66" i="20"/>
  <c r="X66" i="20"/>
  <c r="Y66" i="20"/>
  <c r="Z66" i="20"/>
  <c r="AA66" i="20"/>
  <c r="AB66" i="20"/>
  <c r="AC66" i="20"/>
  <c r="AD66" i="20"/>
  <c r="AE66" i="20"/>
  <c r="AF66" i="20"/>
  <c r="AG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AT66" i="20"/>
  <c r="G67" i="20"/>
  <c r="H67" i="20"/>
  <c r="I67" i="20"/>
  <c r="J67" i="20"/>
  <c r="K67" i="20"/>
  <c r="L67" i="20"/>
  <c r="M67" i="20"/>
  <c r="N67" i="20"/>
  <c r="O67" i="20"/>
  <c r="P67" i="20"/>
  <c r="Q67" i="20"/>
  <c r="R67" i="20"/>
  <c r="S67" i="20"/>
  <c r="T67" i="20"/>
  <c r="U67" i="20"/>
  <c r="V67" i="20"/>
  <c r="W67" i="20"/>
  <c r="X67" i="20"/>
  <c r="Y67" i="20"/>
  <c r="Z67" i="20"/>
  <c r="AA67" i="20"/>
  <c r="AB67" i="20"/>
  <c r="AC67" i="20"/>
  <c r="AD67" i="20"/>
  <c r="AE67" i="20"/>
  <c r="AF67" i="20"/>
  <c r="AG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AT67" i="20"/>
  <c r="G68" i="20"/>
  <c r="H68" i="20"/>
  <c r="I68" i="20"/>
  <c r="J68" i="20"/>
  <c r="K68" i="20"/>
  <c r="L68" i="20"/>
  <c r="M68" i="20"/>
  <c r="N68" i="20"/>
  <c r="O68" i="20"/>
  <c r="P68" i="20"/>
  <c r="Q68" i="20"/>
  <c r="R68" i="20"/>
  <c r="S68" i="20"/>
  <c r="T68" i="20"/>
  <c r="U68" i="20"/>
  <c r="V68" i="20"/>
  <c r="W68" i="20"/>
  <c r="X68" i="20"/>
  <c r="Y68" i="20"/>
  <c r="Z68" i="20"/>
  <c r="AA68" i="20"/>
  <c r="AB68" i="20"/>
  <c r="AC68" i="20"/>
  <c r="AD68" i="20"/>
  <c r="AE68" i="20"/>
  <c r="AF68" i="20"/>
  <c r="AG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AT68" i="20"/>
  <c r="G69" i="20"/>
  <c r="H69" i="20"/>
  <c r="I69" i="20"/>
  <c r="J69" i="20"/>
  <c r="K69" i="20"/>
  <c r="L69" i="20"/>
  <c r="M69" i="20"/>
  <c r="N69" i="20"/>
  <c r="O69" i="20"/>
  <c r="P69" i="20"/>
  <c r="Q69" i="20"/>
  <c r="R69" i="20"/>
  <c r="S69" i="20"/>
  <c r="T69" i="20"/>
  <c r="U69" i="20"/>
  <c r="V69" i="20"/>
  <c r="W69" i="20"/>
  <c r="X69" i="20"/>
  <c r="Y69" i="20"/>
  <c r="Z69" i="20"/>
  <c r="AA69" i="20"/>
  <c r="AB69" i="20"/>
  <c r="AC69" i="20"/>
  <c r="AD69" i="20"/>
  <c r="AE69" i="20"/>
  <c r="AF69" i="20"/>
  <c r="AG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AT69" i="20"/>
  <c r="G70" i="20"/>
  <c r="H70" i="20"/>
  <c r="I70" i="20"/>
  <c r="J70" i="20"/>
  <c r="K70" i="20"/>
  <c r="L70" i="20"/>
  <c r="M70" i="20"/>
  <c r="N70" i="20"/>
  <c r="O70" i="20"/>
  <c r="P70" i="20"/>
  <c r="Q70" i="20"/>
  <c r="R70" i="20"/>
  <c r="S70" i="20"/>
  <c r="T70" i="20"/>
  <c r="U70" i="20"/>
  <c r="V70" i="20"/>
  <c r="W70" i="20"/>
  <c r="X70" i="20"/>
  <c r="Y70" i="20"/>
  <c r="Z70" i="20"/>
  <c r="AA70" i="20"/>
  <c r="AB70" i="20"/>
  <c r="AC70" i="20"/>
  <c r="AD70" i="20"/>
  <c r="AE70" i="20"/>
  <c r="AF70" i="20"/>
  <c r="AG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AT70" i="20"/>
  <c r="G71" i="20"/>
  <c r="H71" i="20"/>
  <c r="I71" i="20"/>
  <c r="J71" i="20"/>
  <c r="K71" i="20"/>
  <c r="L71" i="20"/>
  <c r="M71" i="20"/>
  <c r="N71" i="20"/>
  <c r="O71" i="20"/>
  <c r="P71" i="20"/>
  <c r="Q71" i="20"/>
  <c r="R71" i="20"/>
  <c r="S71" i="20"/>
  <c r="T71" i="20"/>
  <c r="U71" i="20"/>
  <c r="V71" i="20"/>
  <c r="W71" i="20"/>
  <c r="X71" i="20"/>
  <c r="Y71" i="20"/>
  <c r="Z71" i="20"/>
  <c r="AA71" i="20"/>
  <c r="AB71" i="20"/>
  <c r="AC71" i="20"/>
  <c r="AD71" i="20"/>
  <c r="AE71" i="20"/>
  <c r="AF71" i="20"/>
  <c r="AG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AT71" i="20"/>
  <c r="G72" i="20"/>
  <c r="H72" i="20"/>
  <c r="I72" i="20"/>
  <c r="J72" i="20"/>
  <c r="K72" i="20"/>
  <c r="L72" i="20"/>
  <c r="M72" i="20"/>
  <c r="N72" i="20"/>
  <c r="O72" i="20"/>
  <c r="P72" i="20"/>
  <c r="Q72" i="20"/>
  <c r="R72" i="20"/>
  <c r="S72" i="20"/>
  <c r="T72" i="20"/>
  <c r="U72" i="20"/>
  <c r="V72" i="20"/>
  <c r="W72" i="20"/>
  <c r="X72" i="20"/>
  <c r="Y72" i="20"/>
  <c r="Z72" i="20"/>
  <c r="AA72" i="20"/>
  <c r="AB72" i="20"/>
  <c r="AC72" i="20"/>
  <c r="AD72" i="20"/>
  <c r="AE72" i="20"/>
  <c r="AF72" i="20"/>
  <c r="AG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AT72" i="20"/>
  <c r="G73" i="20"/>
  <c r="H73" i="20"/>
  <c r="I73" i="20"/>
  <c r="J73" i="20"/>
  <c r="K73" i="20"/>
  <c r="L73" i="20"/>
  <c r="M73" i="20"/>
  <c r="N73" i="20"/>
  <c r="O73" i="20"/>
  <c r="P73" i="20"/>
  <c r="Q73" i="20"/>
  <c r="R73" i="20"/>
  <c r="S73" i="20"/>
  <c r="T73" i="20"/>
  <c r="U73" i="20"/>
  <c r="V73" i="20"/>
  <c r="W73" i="20"/>
  <c r="X73" i="20"/>
  <c r="Y73" i="20"/>
  <c r="Z73" i="20"/>
  <c r="AA73" i="20"/>
  <c r="AB73" i="20"/>
  <c r="AC73" i="20"/>
  <c r="AD73" i="20"/>
  <c r="AE73" i="20"/>
  <c r="AF73" i="20"/>
  <c r="AG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AT73" i="20"/>
  <c r="G74" i="20"/>
  <c r="H74" i="20"/>
  <c r="I74" i="20"/>
  <c r="J74" i="20"/>
  <c r="K74" i="20"/>
  <c r="L74" i="20"/>
  <c r="M74" i="20"/>
  <c r="N74" i="20"/>
  <c r="O74" i="20"/>
  <c r="P74" i="20"/>
  <c r="Q74" i="20"/>
  <c r="R74" i="20"/>
  <c r="S74" i="20"/>
  <c r="T74" i="20"/>
  <c r="U74" i="20"/>
  <c r="V74" i="20"/>
  <c r="W74" i="20"/>
  <c r="X74" i="20"/>
  <c r="Y74" i="20"/>
  <c r="Z74" i="20"/>
  <c r="AA74" i="20"/>
  <c r="AB74" i="20"/>
  <c r="AC74" i="20"/>
  <c r="AD74" i="20"/>
  <c r="AE74" i="20"/>
  <c r="AF74" i="20"/>
  <c r="AG74" i="20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AT74" i="20"/>
  <c r="G75" i="20"/>
  <c r="H75" i="20"/>
  <c r="I75" i="20"/>
  <c r="J75" i="20"/>
  <c r="K75" i="20"/>
  <c r="L75" i="20"/>
  <c r="M75" i="20"/>
  <c r="N75" i="20"/>
  <c r="O75" i="20"/>
  <c r="P75" i="20"/>
  <c r="Q75" i="20"/>
  <c r="R75" i="20"/>
  <c r="S75" i="20"/>
  <c r="T75" i="20"/>
  <c r="U75" i="20"/>
  <c r="V75" i="20"/>
  <c r="W75" i="20"/>
  <c r="X75" i="20"/>
  <c r="Y75" i="20"/>
  <c r="Z75" i="20"/>
  <c r="AA75" i="20"/>
  <c r="AB75" i="20"/>
  <c r="AC75" i="20"/>
  <c r="AD75" i="20"/>
  <c r="AE75" i="20"/>
  <c r="AF75" i="20"/>
  <c r="AG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AT75" i="20"/>
  <c r="G76" i="20"/>
  <c r="H76" i="20"/>
  <c r="I76" i="20"/>
  <c r="J76" i="20"/>
  <c r="K76" i="20"/>
  <c r="L76" i="20"/>
  <c r="M76" i="20"/>
  <c r="N76" i="20"/>
  <c r="O76" i="20"/>
  <c r="P76" i="20"/>
  <c r="Q76" i="20"/>
  <c r="R76" i="20"/>
  <c r="S76" i="20"/>
  <c r="T76" i="20"/>
  <c r="U76" i="20"/>
  <c r="V76" i="20"/>
  <c r="W76" i="20"/>
  <c r="X76" i="20"/>
  <c r="Y76" i="20"/>
  <c r="Z76" i="20"/>
  <c r="AA76" i="20"/>
  <c r="AB76" i="20"/>
  <c r="AC76" i="20"/>
  <c r="AD76" i="20"/>
  <c r="AE76" i="20"/>
  <c r="AF76" i="20"/>
  <c r="AG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AT76" i="20"/>
  <c r="G33" i="20"/>
  <c r="G101" i="20" s="1"/>
  <c r="H33" i="20"/>
  <c r="H101" i="20" s="1"/>
  <c r="I33" i="20"/>
  <c r="I101" i="20" s="1"/>
  <c r="J33" i="20"/>
  <c r="J101" i="20" s="1"/>
  <c r="K33" i="20"/>
  <c r="K101" i="20" s="1"/>
  <c r="L33" i="20"/>
  <c r="L101" i="20" s="1"/>
  <c r="M33" i="20"/>
  <c r="M101" i="20" s="1"/>
  <c r="N33" i="20"/>
  <c r="N101" i="20" s="1"/>
  <c r="O33" i="20"/>
  <c r="O101" i="20" s="1"/>
  <c r="P33" i="20"/>
  <c r="P101" i="20" s="1"/>
  <c r="Q33" i="20"/>
  <c r="Q101" i="20" s="1"/>
  <c r="R33" i="20"/>
  <c r="R101" i="20" s="1"/>
  <c r="S33" i="20"/>
  <c r="S101" i="20" s="1"/>
  <c r="T33" i="20"/>
  <c r="T101" i="20" s="1"/>
  <c r="U33" i="20"/>
  <c r="U101" i="20" s="1"/>
  <c r="V33" i="20"/>
  <c r="V101" i="20" s="1"/>
  <c r="W33" i="20"/>
  <c r="W101" i="20" s="1"/>
  <c r="X33" i="20"/>
  <c r="X101" i="20" s="1"/>
  <c r="Y33" i="20"/>
  <c r="Y101" i="20" s="1"/>
  <c r="Z33" i="20"/>
  <c r="Z101" i="20" s="1"/>
  <c r="AA33" i="20"/>
  <c r="AA101" i="20" s="1"/>
  <c r="AB33" i="20"/>
  <c r="AB101" i="20" s="1"/>
  <c r="AC33" i="20"/>
  <c r="AC101" i="20" s="1"/>
  <c r="AD33" i="20"/>
  <c r="AD101" i="20" s="1"/>
  <c r="AE33" i="20"/>
  <c r="AE101" i="20" s="1"/>
  <c r="AF33" i="20"/>
  <c r="AF101" i="20" s="1"/>
  <c r="AG33" i="20"/>
  <c r="AG101" i="20" s="1"/>
  <c r="AH33" i="20"/>
  <c r="AH101" i="20" s="1"/>
  <c r="AI33" i="20"/>
  <c r="AI101" i="20" s="1"/>
  <c r="AJ33" i="20"/>
  <c r="AJ101" i="20" s="1"/>
  <c r="AK33" i="20"/>
  <c r="AK101" i="20" s="1"/>
  <c r="AL33" i="20"/>
  <c r="AL101" i="20" s="1"/>
  <c r="AM33" i="20"/>
  <c r="AM101" i="20" s="1"/>
  <c r="AN33" i="20"/>
  <c r="AN101" i="20" s="1"/>
  <c r="AO33" i="20"/>
  <c r="AO101" i="20" s="1"/>
  <c r="AP33" i="20"/>
  <c r="AP101" i="20" s="1"/>
  <c r="AQ33" i="20"/>
  <c r="AQ101" i="20" s="1"/>
  <c r="AR33" i="20"/>
  <c r="AR101" i="20" s="1"/>
  <c r="AS33" i="20"/>
  <c r="AS101" i="20" s="1"/>
  <c r="AT33" i="20"/>
  <c r="AT101" i="20" s="1"/>
  <c r="G34" i="20"/>
  <c r="G102" i="20" s="1"/>
  <c r="H34" i="20"/>
  <c r="H102" i="20" s="1"/>
  <c r="I34" i="20"/>
  <c r="I102" i="20" s="1"/>
  <c r="J34" i="20"/>
  <c r="J102" i="20" s="1"/>
  <c r="K34" i="20"/>
  <c r="K102" i="20" s="1"/>
  <c r="L34" i="20"/>
  <c r="L102" i="20" s="1"/>
  <c r="M34" i="20"/>
  <c r="M102" i="20" s="1"/>
  <c r="N34" i="20"/>
  <c r="N102" i="20" s="1"/>
  <c r="O34" i="20"/>
  <c r="O102" i="20" s="1"/>
  <c r="P34" i="20"/>
  <c r="P102" i="20" s="1"/>
  <c r="Q34" i="20"/>
  <c r="Q102" i="20" s="1"/>
  <c r="R34" i="20"/>
  <c r="R102" i="20" s="1"/>
  <c r="S34" i="20"/>
  <c r="S102" i="20" s="1"/>
  <c r="T34" i="20"/>
  <c r="T102" i="20" s="1"/>
  <c r="U34" i="20"/>
  <c r="U102" i="20" s="1"/>
  <c r="V34" i="20"/>
  <c r="V102" i="20" s="1"/>
  <c r="W34" i="20"/>
  <c r="W102" i="20" s="1"/>
  <c r="X34" i="20"/>
  <c r="X102" i="20" s="1"/>
  <c r="Y34" i="20"/>
  <c r="Z34" i="20"/>
  <c r="Z102" i="20" s="1"/>
  <c r="AA34" i="20"/>
  <c r="AA102" i="20" s="1"/>
  <c r="AB34" i="20"/>
  <c r="AB102" i="20" s="1"/>
  <c r="AC34" i="20"/>
  <c r="AC102" i="20" s="1"/>
  <c r="AD34" i="20"/>
  <c r="AD102" i="20" s="1"/>
  <c r="AE34" i="20"/>
  <c r="AE102" i="20" s="1"/>
  <c r="AF34" i="20"/>
  <c r="AF102" i="20" s="1"/>
  <c r="AG34" i="20"/>
  <c r="AG102" i="20" s="1"/>
  <c r="AH34" i="20"/>
  <c r="AH102" i="20" s="1"/>
  <c r="AI34" i="20"/>
  <c r="AI102" i="20" s="1"/>
  <c r="AJ34" i="20"/>
  <c r="AJ102" i="20" s="1"/>
  <c r="AK34" i="20"/>
  <c r="AK102" i="20" s="1"/>
  <c r="AL34" i="20"/>
  <c r="AL102" i="20" s="1"/>
  <c r="AM34" i="20"/>
  <c r="AM102" i="20" s="1"/>
  <c r="AN34" i="20"/>
  <c r="AN102" i="20" s="1"/>
  <c r="AO34" i="20"/>
  <c r="AO102" i="20" s="1"/>
  <c r="AP34" i="20"/>
  <c r="AP102" i="20" s="1"/>
  <c r="AQ34" i="20"/>
  <c r="AQ102" i="20" s="1"/>
  <c r="AR34" i="20"/>
  <c r="AR102" i="20" s="1"/>
  <c r="AS34" i="20"/>
  <c r="AT34" i="20"/>
  <c r="AT102" i="20" s="1"/>
  <c r="G35" i="20"/>
  <c r="G103" i="20" s="1"/>
  <c r="H35" i="20"/>
  <c r="H103" i="20" s="1"/>
  <c r="I35" i="20"/>
  <c r="I103" i="20" s="1"/>
  <c r="J35" i="20"/>
  <c r="J103" i="20" s="1"/>
  <c r="K35" i="20"/>
  <c r="K103" i="20" s="1"/>
  <c r="L35" i="20"/>
  <c r="L103" i="20" s="1"/>
  <c r="M35" i="20"/>
  <c r="M103" i="20" s="1"/>
  <c r="N35" i="20"/>
  <c r="N103" i="20" s="1"/>
  <c r="O35" i="20"/>
  <c r="O103" i="20" s="1"/>
  <c r="P35" i="20"/>
  <c r="P103" i="20" s="1"/>
  <c r="Q35" i="20"/>
  <c r="Q103" i="20" s="1"/>
  <c r="R35" i="20"/>
  <c r="R103" i="20" s="1"/>
  <c r="S35" i="20"/>
  <c r="S103" i="20" s="1"/>
  <c r="T35" i="20"/>
  <c r="T103" i="20" s="1"/>
  <c r="U35" i="20"/>
  <c r="U103" i="20" s="1"/>
  <c r="V35" i="20"/>
  <c r="V103" i="20" s="1"/>
  <c r="W35" i="20"/>
  <c r="W103" i="20" s="1"/>
  <c r="X35" i="20"/>
  <c r="Y35" i="20"/>
  <c r="Z35" i="20"/>
  <c r="Z103" i="20" s="1"/>
  <c r="AA35" i="20"/>
  <c r="AA103" i="20" s="1"/>
  <c r="AB35" i="20"/>
  <c r="AB103" i="20" s="1"/>
  <c r="AC35" i="20"/>
  <c r="AC103" i="20" s="1"/>
  <c r="AD35" i="20"/>
  <c r="AD103" i="20" s="1"/>
  <c r="AE35" i="20"/>
  <c r="AE103" i="20" s="1"/>
  <c r="AF35" i="20"/>
  <c r="AF103" i="20" s="1"/>
  <c r="AG35" i="20"/>
  <c r="AG103" i="20" s="1"/>
  <c r="AH35" i="20"/>
  <c r="AH103" i="20" s="1"/>
  <c r="AI35" i="20"/>
  <c r="AI103" i="20" s="1"/>
  <c r="AJ35" i="20"/>
  <c r="AJ103" i="20" s="1"/>
  <c r="AK35" i="20"/>
  <c r="AK103" i="20" s="1"/>
  <c r="AL35" i="20"/>
  <c r="AL103" i="20" s="1"/>
  <c r="AM35" i="20"/>
  <c r="AM103" i="20" s="1"/>
  <c r="AN35" i="20"/>
  <c r="AN103" i="20" s="1"/>
  <c r="AO35" i="20"/>
  <c r="AO103" i="20" s="1"/>
  <c r="AP35" i="20"/>
  <c r="AP103" i="20" s="1"/>
  <c r="AQ35" i="20"/>
  <c r="AQ103" i="20" s="1"/>
  <c r="AR35" i="20"/>
  <c r="AS35" i="20"/>
  <c r="AT35" i="20"/>
  <c r="AT103" i="20" s="1"/>
  <c r="G36" i="20"/>
  <c r="G104" i="20" s="1"/>
  <c r="H36" i="20"/>
  <c r="H104" i="20" s="1"/>
  <c r="I36" i="20"/>
  <c r="I104" i="20" s="1"/>
  <c r="J36" i="20"/>
  <c r="J104" i="20" s="1"/>
  <c r="K36" i="20"/>
  <c r="K104" i="20" s="1"/>
  <c r="L36" i="20"/>
  <c r="L104" i="20" s="1"/>
  <c r="M36" i="20"/>
  <c r="M104" i="20" s="1"/>
  <c r="N36" i="20"/>
  <c r="N104" i="20" s="1"/>
  <c r="O36" i="20"/>
  <c r="O104" i="20" s="1"/>
  <c r="P36" i="20"/>
  <c r="P104" i="20" s="1"/>
  <c r="Q36" i="20"/>
  <c r="Q104" i="20" s="1"/>
  <c r="R36" i="20"/>
  <c r="R104" i="20" s="1"/>
  <c r="S36" i="20"/>
  <c r="S104" i="20" s="1"/>
  <c r="T36" i="20"/>
  <c r="T104" i="20" s="1"/>
  <c r="U36" i="20"/>
  <c r="U104" i="20" s="1"/>
  <c r="V36" i="20"/>
  <c r="V104" i="20" s="1"/>
  <c r="W36" i="20"/>
  <c r="X36" i="20"/>
  <c r="Y36" i="20"/>
  <c r="Z36" i="20"/>
  <c r="Z104" i="20" s="1"/>
  <c r="AA36" i="20"/>
  <c r="AA104" i="20" s="1"/>
  <c r="AB36" i="20"/>
  <c r="AB104" i="20" s="1"/>
  <c r="AC36" i="20"/>
  <c r="AC104" i="20" s="1"/>
  <c r="AD36" i="20"/>
  <c r="AD104" i="20" s="1"/>
  <c r="AE36" i="20"/>
  <c r="AE104" i="20" s="1"/>
  <c r="AF36" i="20"/>
  <c r="AF104" i="20" s="1"/>
  <c r="AG36" i="20"/>
  <c r="AG104" i="20" s="1"/>
  <c r="AH36" i="20"/>
  <c r="AH104" i="20" s="1"/>
  <c r="AI36" i="20"/>
  <c r="AI104" i="20" s="1"/>
  <c r="AJ36" i="20"/>
  <c r="AJ104" i="20" s="1"/>
  <c r="AK36" i="20"/>
  <c r="AK104" i="20" s="1"/>
  <c r="AL36" i="20"/>
  <c r="AL104" i="20" s="1"/>
  <c r="AM36" i="20"/>
  <c r="AM104" i="20" s="1"/>
  <c r="AN36" i="20"/>
  <c r="AN104" i="20" s="1"/>
  <c r="AO36" i="20"/>
  <c r="AO104" i="20" s="1"/>
  <c r="AP36" i="20"/>
  <c r="AP104" i="20" s="1"/>
  <c r="AQ36" i="20"/>
  <c r="AR36" i="20"/>
  <c r="AS36" i="20"/>
  <c r="AT36" i="20"/>
  <c r="AT104" i="20" s="1"/>
  <c r="G37" i="20"/>
  <c r="G105" i="20" s="1"/>
  <c r="H37" i="20"/>
  <c r="H105" i="20" s="1"/>
  <c r="I37" i="20"/>
  <c r="I105" i="20" s="1"/>
  <c r="J37" i="20"/>
  <c r="J105" i="20" s="1"/>
  <c r="K37" i="20"/>
  <c r="K105" i="20" s="1"/>
  <c r="L37" i="20"/>
  <c r="L105" i="20" s="1"/>
  <c r="M37" i="20"/>
  <c r="M105" i="20" s="1"/>
  <c r="N37" i="20"/>
  <c r="N105" i="20" s="1"/>
  <c r="O37" i="20"/>
  <c r="O105" i="20" s="1"/>
  <c r="P37" i="20"/>
  <c r="P105" i="20" s="1"/>
  <c r="Q37" i="20"/>
  <c r="Q105" i="20" s="1"/>
  <c r="R37" i="20"/>
  <c r="R105" i="20" s="1"/>
  <c r="S37" i="20"/>
  <c r="S105" i="20" s="1"/>
  <c r="T37" i="20"/>
  <c r="T105" i="20" s="1"/>
  <c r="U37" i="20"/>
  <c r="U105" i="20" s="1"/>
  <c r="V37" i="20"/>
  <c r="W37" i="20"/>
  <c r="X37" i="20"/>
  <c r="Y37" i="20"/>
  <c r="Z37" i="20"/>
  <c r="Z105" i="20" s="1"/>
  <c r="AA37" i="20"/>
  <c r="AA105" i="20" s="1"/>
  <c r="AB37" i="20"/>
  <c r="AB105" i="20" s="1"/>
  <c r="AC37" i="20"/>
  <c r="AC105" i="20" s="1"/>
  <c r="AD37" i="20"/>
  <c r="AD105" i="20" s="1"/>
  <c r="AE37" i="20"/>
  <c r="AE105" i="20" s="1"/>
  <c r="AF37" i="20"/>
  <c r="AF105" i="20" s="1"/>
  <c r="AG37" i="20"/>
  <c r="AG105" i="20" s="1"/>
  <c r="AH37" i="20"/>
  <c r="AH105" i="20" s="1"/>
  <c r="AI37" i="20"/>
  <c r="AI105" i="20" s="1"/>
  <c r="AJ37" i="20"/>
  <c r="AJ105" i="20" s="1"/>
  <c r="AK37" i="20"/>
  <c r="AK105" i="20" s="1"/>
  <c r="AL37" i="20"/>
  <c r="AL105" i="20" s="1"/>
  <c r="AM37" i="20"/>
  <c r="AM105" i="20" s="1"/>
  <c r="AN37" i="20"/>
  <c r="AN105" i="20" s="1"/>
  <c r="AO37" i="20"/>
  <c r="AO105" i="20" s="1"/>
  <c r="AP37" i="20"/>
  <c r="AQ37" i="20"/>
  <c r="AR37" i="20"/>
  <c r="AS37" i="20"/>
  <c r="AT37" i="20"/>
  <c r="AT105" i="20" s="1"/>
  <c r="G38" i="20"/>
  <c r="G106" i="20" s="1"/>
  <c r="H38" i="20"/>
  <c r="H106" i="20" s="1"/>
  <c r="I38" i="20"/>
  <c r="I106" i="20" s="1"/>
  <c r="J38" i="20"/>
  <c r="J106" i="20" s="1"/>
  <c r="K38" i="20"/>
  <c r="K106" i="20" s="1"/>
  <c r="L38" i="20"/>
  <c r="L106" i="20" s="1"/>
  <c r="M38" i="20"/>
  <c r="M106" i="20" s="1"/>
  <c r="N38" i="20"/>
  <c r="N106" i="20" s="1"/>
  <c r="O38" i="20"/>
  <c r="O106" i="20" s="1"/>
  <c r="P38" i="20"/>
  <c r="P106" i="20" s="1"/>
  <c r="Q38" i="20"/>
  <c r="Q106" i="20" s="1"/>
  <c r="R38" i="20"/>
  <c r="R106" i="20" s="1"/>
  <c r="S38" i="20"/>
  <c r="S106" i="20" s="1"/>
  <c r="T38" i="20"/>
  <c r="T106" i="20" s="1"/>
  <c r="U38" i="20"/>
  <c r="V38" i="20"/>
  <c r="W38" i="20"/>
  <c r="X38" i="20"/>
  <c r="Y38" i="20"/>
  <c r="Z38" i="20"/>
  <c r="Z106" i="20" s="1"/>
  <c r="AA38" i="20"/>
  <c r="AA106" i="20" s="1"/>
  <c r="AB38" i="20"/>
  <c r="AB106" i="20" s="1"/>
  <c r="AC38" i="20"/>
  <c r="AC106" i="20" s="1"/>
  <c r="AD38" i="20"/>
  <c r="AD106" i="20" s="1"/>
  <c r="AE38" i="20"/>
  <c r="AE106" i="20" s="1"/>
  <c r="AF38" i="20"/>
  <c r="AF106" i="20" s="1"/>
  <c r="AG38" i="20"/>
  <c r="AG106" i="20" s="1"/>
  <c r="AH38" i="20"/>
  <c r="AH106" i="20" s="1"/>
  <c r="AI38" i="20"/>
  <c r="AI106" i="20" s="1"/>
  <c r="AJ38" i="20"/>
  <c r="AJ106" i="20" s="1"/>
  <c r="AK38" i="20"/>
  <c r="AK106" i="20" s="1"/>
  <c r="AL38" i="20"/>
  <c r="AL106" i="20" s="1"/>
  <c r="AM38" i="20"/>
  <c r="AM106" i="20" s="1"/>
  <c r="AN38" i="20"/>
  <c r="AN106" i="20" s="1"/>
  <c r="AO38" i="20"/>
  <c r="AP38" i="20"/>
  <c r="AQ38" i="20"/>
  <c r="AR38" i="20"/>
  <c r="AS38" i="20"/>
  <c r="AT38" i="20"/>
  <c r="AT106" i="20" s="1"/>
  <c r="G39" i="20"/>
  <c r="G107" i="20" s="1"/>
  <c r="H39" i="20"/>
  <c r="H107" i="20" s="1"/>
  <c r="I39" i="20"/>
  <c r="I107" i="20" s="1"/>
  <c r="J39" i="20"/>
  <c r="J107" i="20" s="1"/>
  <c r="K39" i="20"/>
  <c r="K107" i="20" s="1"/>
  <c r="L39" i="20"/>
  <c r="L107" i="20" s="1"/>
  <c r="M39" i="20"/>
  <c r="M107" i="20" s="1"/>
  <c r="N39" i="20"/>
  <c r="N107" i="20" s="1"/>
  <c r="O39" i="20"/>
  <c r="O107" i="20" s="1"/>
  <c r="P39" i="20"/>
  <c r="P107" i="20" s="1"/>
  <c r="Q39" i="20"/>
  <c r="Q107" i="20" s="1"/>
  <c r="R39" i="20"/>
  <c r="R107" i="20" s="1"/>
  <c r="S39" i="20"/>
  <c r="S107" i="20" s="1"/>
  <c r="T39" i="20"/>
  <c r="U39" i="20"/>
  <c r="V39" i="20"/>
  <c r="W39" i="20"/>
  <c r="X39" i="20"/>
  <c r="Y39" i="20"/>
  <c r="Z39" i="20"/>
  <c r="Z107" i="20" s="1"/>
  <c r="AA39" i="20"/>
  <c r="AA107" i="20" s="1"/>
  <c r="AB39" i="20"/>
  <c r="AB107" i="20" s="1"/>
  <c r="AC39" i="20"/>
  <c r="AC107" i="20" s="1"/>
  <c r="AD39" i="20"/>
  <c r="AD107" i="20" s="1"/>
  <c r="AE39" i="20"/>
  <c r="AE107" i="20" s="1"/>
  <c r="AF39" i="20"/>
  <c r="AF107" i="20" s="1"/>
  <c r="AG39" i="20"/>
  <c r="AG107" i="20" s="1"/>
  <c r="AH39" i="20"/>
  <c r="AH107" i="20" s="1"/>
  <c r="AI39" i="20"/>
  <c r="AI107" i="20" s="1"/>
  <c r="AJ39" i="20"/>
  <c r="AJ107" i="20" s="1"/>
  <c r="AK39" i="20"/>
  <c r="AK107" i="20" s="1"/>
  <c r="AL39" i="20"/>
  <c r="AL107" i="20" s="1"/>
  <c r="AM39" i="20"/>
  <c r="AM107" i="20" s="1"/>
  <c r="AN39" i="20"/>
  <c r="AO39" i="20"/>
  <c r="AP39" i="20"/>
  <c r="AQ39" i="20"/>
  <c r="AR39" i="20"/>
  <c r="AS39" i="20"/>
  <c r="AT39" i="20"/>
  <c r="AT107" i="20" s="1"/>
  <c r="G40" i="20"/>
  <c r="G108" i="20" s="1"/>
  <c r="H40" i="20"/>
  <c r="H108" i="20" s="1"/>
  <c r="I40" i="20"/>
  <c r="I108" i="20" s="1"/>
  <c r="J40" i="20"/>
  <c r="J108" i="20" s="1"/>
  <c r="K40" i="20"/>
  <c r="K108" i="20" s="1"/>
  <c r="L40" i="20"/>
  <c r="L108" i="20" s="1"/>
  <c r="M40" i="20"/>
  <c r="M108" i="20" s="1"/>
  <c r="N40" i="20"/>
  <c r="N108" i="20" s="1"/>
  <c r="O40" i="20"/>
  <c r="O108" i="20" s="1"/>
  <c r="P40" i="20"/>
  <c r="P108" i="20" s="1"/>
  <c r="Q40" i="20"/>
  <c r="Q108" i="20" s="1"/>
  <c r="R40" i="20"/>
  <c r="R108" i="20" s="1"/>
  <c r="S40" i="20"/>
  <c r="T40" i="20"/>
  <c r="U40" i="20"/>
  <c r="V40" i="20"/>
  <c r="W40" i="20"/>
  <c r="X40" i="20"/>
  <c r="Y40" i="20"/>
  <c r="Z40" i="20"/>
  <c r="Z108" i="20" s="1"/>
  <c r="AA40" i="20"/>
  <c r="AA108" i="20" s="1"/>
  <c r="AB40" i="20"/>
  <c r="AB108" i="20" s="1"/>
  <c r="AC40" i="20"/>
  <c r="AC108" i="20" s="1"/>
  <c r="AD40" i="20"/>
  <c r="AD108" i="20" s="1"/>
  <c r="AE40" i="20"/>
  <c r="AE108" i="20" s="1"/>
  <c r="AF40" i="20"/>
  <c r="AF108" i="20" s="1"/>
  <c r="AG40" i="20"/>
  <c r="AG108" i="20" s="1"/>
  <c r="AH40" i="20"/>
  <c r="AH108" i="20" s="1"/>
  <c r="AI40" i="20"/>
  <c r="AI108" i="20" s="1"/>
  <c r="AJ40" i="20"/>
  <c r="AJ108" i="20" s="1"/>
  <c r="AK40" i="20"/>
  <c r="AK108" i="20" s="1"/>
  <c r="AL40" i="20"/>
  <c r="AL108" i="20" s="1"/>
  <c r="AM40" i="20"/>
  <c r="AN40" i="20"/>
  <c r="AO40" i="20"/>
  <c r="AP40" i="20"/>
  <c r="AQ40" i="20"/>
  <c r="AR40" i="20"/>
  <c r="AS40" i="20"/>
  <c r="AT40" i="20"/>
  <c r="AT108" i="20" s="1"/>
  <c r="G41" i="20"/>
  <c r="G109" i="20" s="1"/>
  <c r="H41" i="20"/>
  <c r="H109" i="20" s="1"/>
  <c r="I41" i="20"/>
  <c r="I109" i="20" s="1"/>
  <c r="J41" i="20"/>
  <c r="J109" i="20" s="1"/>
  <c r="K41" i="20"/>
  <c r="K109" i="20" s="1"/>
  <c r="L41" i="20"/>
  <c r="L109" i="20" s="1"/>
  <c r="M41" i="20"/>
  <c r="M109" i="20" s="1"/>
  <c r="N41" i="20"/>
  <c r="N109" i="20" s="1"/>
  <c r="O41" i="20"/>
  <c r="O109" i="20" s="1"/>
  <c r="P41" i="20"/>
  <c r="P109" i="20" s="1"/>
  <c r="Q41" i="20"/>
  <c r="Q109" i="20" s="1"/>
  <c r="R41" i="20"/>
  <c r="S41" i="20"/>
  <c r="T41" i="20"/>
  <c r="U41" i="20"/>
  <c r="V41" i="20"/>
  <c r="W41" i="20"/>
  <c r="X41" i="20"/>
  <c r="Y41" i="20"/>
  <c r="Z41" i="20"/>
  <c r="Z109" i="20" s="1"/>
  <c r="AA41" i="20"/>
  <c r="AA109" i="20" s="1"/>
  <c r="AB41" i="20"/>
  <c r="AB109" i="20" s="1"/>
  <c r="AC41" i="20"/>
  <c r="AC109" i="20" s="1"/>
  <c r="AD41" i="20"/>
  <c r="AD109" i="20" s="1"/>
  <c r="AE41" i="20"/>
  <c r="AE109" i="20" s="1"/>
  <c r="AF41" i="20"/>
  <c r="AF109" i="20" s="1"/>
  <c r="AG41" i="20"/>
  <c r="AG109" i="20" s="1"/>
  <c r="AH41" i="20"/>
  <c r="AH109" i="20" s="1"/>
  <c r="AI41" i="20"/>
  <c r="AI109" i="20" s="1"/>
  <c r="AJ41" i="20"/>
  <c r="AJ109" i="20" s="1"/>
  <c r="AK41" i="20"/>
  <c r="AK109" i="20" s="1"/>
  <c r="AL41" i="20"/>
  <c r="AM41" i="20"/>
  <c r="AN41" i="20"/>
  <c r="AO41" i="20"/>
  <c r="AP41" i="20"/>
  <c r="AQ41" i="20"/>
  <c r="AR41" i="20"/>
  <c r="AS41" i="20"/>
  <c r="AT41" i="20"/>
  <c r="AT109" i="20" s="1"/>
  <c r="G42" i="20"/>
  <c r="G110" i="20" s="1"/>
  <c r="H42" i="20"/>
  <c r="H110" i="20" s="1"/>
  <c r="I42" i="20"/>
  <c r="I110" i="20" s="1"/>
  <c r="J42" i="20"/>
  <c r="J110" i="20" s="1"/>
  <c r="K42" i="20"/>
  <c r="K110" i="20" s="1"/>
  <c r="L42" i="20"/>
  <c r="L110" i="20" s="1"/>
  <c r="M42" i="20"/>
  <c r="M110" i="20" s="1"/>
  <c r="N42" i="20"/>
  <c r="N110" i="20" s="1"/>
  <c r="O42" i="20"/>
  <c r="O110" i="20" s="1"/>
  <c r="P42" i="20"/>
  <c r="P110" i="20" s="1"/>
  <c r="Q42" i="20"/>
  <c r="R42" i="20"/>
  <c r="S42" i="20"/>
  <c r="T42" i="20"/>
  <c r="U42" i="20"/>
  <c r="V42" i="20"/>
  <c r="W42" i="20"/>
  <c r="X42" i="20"/>
  <c r="Y42" i="20"/>
  <c r="Z42" i="20"/>
  <c r="Z110" i="20" s="1"/>
  <c r="AA42" i="20"/>
  <c r="AA110" i="20" s="1"/>
  <c r="AB42" i="20"/>
  <c r="AB110" i="20" s="1"/>
  <c r="AC42" i="20"/>
  <c r="AC110" i="20" s="1"/>
  <c r="AD42" i="20"/>
  <c r="AD110" i="20" s="1"/>
  <c r="AE42" i="20"/>
  <c r="AE110" i="20" s="1"/>
  <c r="AF42" i="20"/>
  <c r="AF110" i="20" s="1"/>
  <c r="AG42" i="20"/>
  <c r="AG110" i="20" s="1"/>
  <c r="AH42" i="20"/>
  <c r="AH110" i="20" s="1"/>
  <c r="AI42" i="20"/>
  <c r="AI110" i="20" s="1"/>
  <c r="AJ42" i="20"/>
  <c r="AJ110" i="20" s="1"/>
  <c r="AK42" i="20"/>
  <c r="AL42" i="20"/>
  <c r="AM42" i="20"/>
  <c r="AN42" i="20"/>
  <c r="AO42" i="20"/>
  <c r="AP42" i="20"/>
  <c r="AQ42" i="20"/>
  <c r="AR42" i="20"/>
  <c r="AS42" i="20"/>
  <c r="AT42" i="20"/>
  <c r="AT110" i="20" s="1"/>
  <c r="G43" i="20"/>
  <c r="G111" i="20" s="1"/>
  <c r="H43" i="20"/>
  <c r="H111" i="20" s="1"/>
  <c r="I43" i="20"/>
  <c r="I111" i="20" s="1"/>
  <c r="J43" i="20"/>
  <c r="J111" i="20" s="1"/>
  <c r="K43" i="20"/>
  <c r="K111" i="20" s="1"/>
  <c r="L43" i="20"/>
  <c r="L111" i="20" s="1"/>
  <c r="M43" i="20"/>
  <c r="M111" i="20" s="1"/>
  <c r="N43" i="20"/>
  <c r="N111" i="20" s="1"/>
  <c r="O43" i="20"/>
  <c r="O111" i="20" s="1"/>
  <c r="P43" i="20"/>
  <c r="Q43" i="20"/>
  <c r="R43" i="20"/>
  <c r="S43" i="20"/>
  <c r="T43" i="20"/>
  <c r="U43" i="20"/>
  <c r="V43" i="20"/>
  <c r="W43" i="20"/>
  <c r="X43" i="20"/>
  <c r="Y43" i="20"/>
  <c r="Z43" i="20"/>
  <c r="Z111" i="20" s="1"/>
  <c r="AA43" i="20"/>
  <c r="AA111" i="20" s="1"/>
  <c r="AB43" i="20"/>
  <c r="AB111" i="20" s="1"/>
  <c r="AC43" i="20"/>
  <c r="AC111" i="20" s="1"/>
  <c r="AD43" i="20"/>
  <c r="AD111" i="20" s="1"/>
  <c r="AE43" i="20"/>
  <c r="AE111" i="20" s="1"/>
  <c r="AF43" i="20"/>
  <c r="AF111" i="20" s="1"/>
  <c r="AG43" i="20"/>
  <c r="AG111" i="20" s="1"/>
  <c r="AH43" i="20"/>
  <c r="AH111" i="20" s="1"/>
  <c r="AI43" i="20"/>
  <c r="AI111" i="20" s="1"/>
  <c r="AJ43" i="20"/>
  <c r="AK43" i="20"/>
  <c r="AL43" i="20"/>
  <c r="AM43" i="20"/>
  <c r="AN43" i="20"/>
  <c r="AO43" i="20"/>
  <c r="AP43" i="20"/>
  <c r="AQ43" i="20"/>
  <c r="AR43" i="20"/>
  <c r="AS43" i="20"/>
  <c r="AT43" i="20"/>
  <c r="AT111" i="20" s="1"/>
  <c r="G44" i="20"/>
  <c r="G112" i="20" s="1"/>
  <c r="H44" i="20"/>
  <c r="H112" i="20" s="1"/>
  <c r="I44" i="20"/>
  <c r="I112" i="20" s="1"/>
  <c r="J44" i="20"/>
  <c r="J112" i="20" s="1"/>
  <c r="K44" i="20"/>
  <c r="K112" i="20" s="1"/>
  <c r="L44" i="20"/>
  <c r="L112" i="20" s="1"/>
  <c r="M44" i="20"/>
  <c r="M112" i="20" s="1"/>
  <c r="N44" i="20"/>
  <c r="N112" i="20" s="1"/>
  <c r="O44" i="20"/>
  <c r="P44" i="20"/>
  <c r="Q44" i="20"/>
  <c r="R44" i="20"/>
  <c r="S44" i="20"/>
  <c r="T44" i="20"/>
  <c r="U44" i="20"/>
  <c r="V44" i="20"/>
  <c r="W44" i="20"/>
  <c r="X44" i="20"/>
  <c r="Y44" i="20"/>
  <c r="Z44" i="20"/>
  <c r="Z112" i="20" s="1"/>
  <c r="AA44" i="20"/>
  <c r="AA112" i="20" s="1"/>
  <c r="AB44" i="20"/>
  <c r="AB112" i="20" s="1"/>
  <c r="AC44" i="20"/>
  <c r="AC112" i="20" s="1"/>
  <c r="AD44" i="20"/>
  <c r="AD112" i="20" s="1"/>
  <c r="AE44" i="20"/>
  <c r="AE112" i="20" s="1"/>
  <c r="AF44" i="20"/>
  <c r="AF112" i="20" s="1"/>
  <c r="AG44" i="20"/>
  <c r="AG112" i="20" s="1"/>
  <c r="AH44" i="20"/>
  <c r="AH112" i="20" s="1"/>
  <c r="AI44" i="20"/>
  <c r="AJ44" i="20"/>
  <c r="AK44" i="20"/>
  <c r="AL44" i="20"/>
  <c r="AM44" i="20"/>
  <c r="AN44" i="20"/>
  <c r="AO44" i="20"/>
  <c r="AP44" i="20"/>
  <c r="AQ44" i="20"/>
  <c r="AR44" i="20"/>
  <c r="AS44" i="20"/>
  <c r="AT44" i="20"/>
  <c r="AT112" i="20" s="1"/>
  <c r="G45" i="20"/>
  <c r="G113" i="20" s="1"/>
  <c r="H45" i="20"/>
  <c r="H113" i="20" s="1"/>
  <c r="I45" i="20"/>
  <c r="I113" i="20" s="1"/>
  <c r="J45" i="20"/>
  <c r="J113" i="20" s="1"/>
  <c r="K45" i="20"/>
  <c r="K113" i="20" s="1"/>
  <c r="L45" i="20"/>
  <c r="L113" i="20" s="1"/>
  <c r="M45" i="20"/>
  <c r="M113" i="20" s="1"/>
  <c r="N45" i="20"/>
  <c r="O45" i="20"/>
  <c r="P45" i="20"/>
  <c r="Q45" i="20"/>
  <c r="R45" i="20"/>
  <c r="S45" i="20"/>
  <c r="T45" i="20"/>
  <c r="U45" i="20"/>
  <c r="V45" i="20"/>
  <c r="W45" i="20"/>
  <c r="X45" i="20"/>
  <c r="Y45" i="20"/>
  <c r="Z45" i="20"/>
  <c r="Z113" i="20" s="1"/>
  <c r="AA45" i="20"/>
  <c r="AA113" i="20" s="1"/>
  <c r="AB45" i="20"/>
  <c r="AB113" i="20" s="1"/>
  <c r="AC45" i="20"/>
  <c r="AC113" i="20" s="1"/>
  <c r="AD45" i="20"/>
  <c r="AE45" i="20"/>
  <c r="AE113" i="20" s="1"/>
  <c r="AF45" i="20"/>
  <c r="AF113" i="20" s="1"/>
  <c r="AG45" i="20"/>
  <c r="AG113" i="20" s="1"/>
  <c r="AH45" i="20"/>
  <c r="AI45" i="20"/>
  <c r="AJ45" i="20"/>
  <c r="AK45" i="20"/>
  <c r="AL45" i="20"/>
  <c r="AM45" i="20"/>
  <c r="AN45" i="20"/>
  <c r="AO45" i="20"/>
  <c r="AP45" i="20"/>
  <c r="AQ45" i="20"/>
  <c r="AR45" i="20"/>
  <c r="AS45" i="20"/>
  <c r="AT45" i="20"/>
  <c r="AT113" i="20" s="1"/>
  <c r="G46" i="20"/>
  <c r="G114" i="20" s="1"/>
  <c r="H46" i="20"/>
  <c r="H114" i="20" s="1"/>
  <c r="I46" i="20"/>
  <c r="I114" i="20" s="1"/>
  <c r="J46" i="20"/>
  <c r="J114" i="20" s="1"/>
  <c r="K46" i="20"/>
  <c r="K114" i="20" s="1"/>
  <c r="L46" i="20"/>
  <c r="L114" i="20" s="1"/>
  <c r="M46" i="20"/>
  <c r="N46" i="20"/>
  <c r="O46" i="20"/>
  <c r="P46" i="20"/>
  <c r="Q46" i="20"/>
  <c r="R46" i="20"/>
  <c r="S46" i="20"/>
  <c r="T46" i="20"/>
  <c r="U46" i="20"/>
  <c r="V46" i="20"/>
  <c r="W46" i="20"/>
  <c r="X46" i="20"/>
  <c r="Y46" i="20"/>
  <c r="Z46" i="20"/>
  <c r="Z114" i="20" s="1"/>
  <c r="AA46" i="20"/>
  <c r="AA114" i="20" s="1"/>
  <c r="AB46" i="20"/>
  <c r="AB114" i="20" s="1"/>
  <c r="AC46" i="20"/>
  <c r="AC114" i="20" s="1"/>
  <c r="AD46" i="20"/>
  <c r="AD114" i="20" s="1"/>
  <c r="AE46" i="20"/>
  <c r="AE114" i="20" s="1"/>
  <c r="AF46" i="20"/>
  <c r="AF114" i="20" s="1"/>
  <c r="AG46" i="20"/>
  <c r="AH46" i="20"/>
  <c r="AI46" i="20"/>
  <c r="AJ46" i="20"/>
  <c r="AK46" i="20"/>
  <c r="AL46" i="20"/>
  <c r="AM46" i="20"/>
  <c r="AN46" i="20"/>
  <c r="AO46" i="20"/>
  <c r="AP46" i="20"/>
  <c r="AQ46" i="20"/>
  <c r="AR46" i="20"/>
  <c r="AS46" i="20"/>
  <c r="AT46" i="20"/>
  <c r="AT114" i="20" s="1"/>
  <c r="G47" i="20"/>
  <c r="G115" i="20" s="1"/>
  <c r="H47" i="20"/>
  <c r="H115" i="20" s="1"/>
  <c r="I47" i="20"/>
  <c r="I115" i="20" s="1"/>
  <c r="J47" i="20"/>
  <c r="J115" i="20" s="1"/>
  <c r="K47" i="20"/>
  <c r="K115" i="20" s="1"/>
  <c r="L47" i="20"/>
  <c r="M47" i="20"/>
  <c r="N47" i="20"/>
  <c r="O47" i="20"/>
  <c r="P47" i="20"/>
  <c r="Q47" i="20"/>
  <c r="R47" i="20"/>
  <c r="S47" i="20"/>
  <c r="T47" i="20"/>
  <c r="U47" i="20"/>
  <c r="V47" i="20"/>
  <c r="W47" i="20"/>
  <c r="X47" i="20"/>
  <c r="Y47" i="20"/>
  <c r="Z47" i="20"/>
  <c r="Z115" i="20" s="1"/>
  <c r="AA47" i="20"/>
  <c r="AA115" i="20" s="1"/>
  <c r="AB47" i="20"/>
  <c r="AB115" i="20" s="1"/>
  <c r="AC47" i="20"/>
  <c r="AC115" i="20" s="1"/>
  <c r="AD47" i="20"/>
  <c r="AD115" i="20" s="1"/>
  <c r="AE47" i="20"/>
  <c r="AE115" i="20" s="1"/>
  <c r="AF47" i="20"/>
  <c r="AG47" i="20"/>
  <c r="AH47" i="20"/>
  <c r="AI47" i="20"/>
  <c r="AJ47" i="20"/>
  <c r="AK47" i="20"/>
  <c r="AL47" i="20"/>
  <c r="AM47" i="20"/>
  <c r="AN47" i="20"/>
  <c r="AO47" i="20"/>
  <c r="AP47" i="20"/>
  <c r="AQ47" i="20"/>
  <c r="AR47" i="20"/>
  <c r="AS47" i="20"/>
  <c r="AT47" i="20"/>
  <c r="AT115" i="20" s="1"/>
  <c r="G48" i="20"/>
  <c r="G116" i="20" s="1"/>
  <c r="H48" i="20"/>
  <c r="H116" i="20" s="1"/>
  <c r="I48" i="20"/>
  <c r="I116" i="20" s="1"/>
  <c r="J48" i="20"/>
  <c r="J116" i="20" s="1"/>
  <c r="K48" i="20"/>
  <c r="L48" i="20"/>
  <c r="M48" i="20"/>
  <c r="N48" i="20"/>
  <c r="O48" i="20"/>
  <c r="P48" i="20"/>
  <c r="Q48" i="20"/>
  <c r="R48" i="20"/>
  <c r="S48" i="20"/>
  <c r="T48" i="20"/>
  <c r="U48" i="20"/>
  <c r="V48" i="20"/>
  <c r="W48" i="20"/>
  <c r="X48" i="20"/>
  <c r="Y48" i="20"/>
  <c r="Z48" i="20"/>
  <c r="Z116" i="20" s="1"/>
  <c r="AA48" i="20"/>
  <c r="AA116" i="20" s="1"/>
  <c r="AB48" i="20"/>
  <c r="AB116" i="20" s="1"/>
  <c r="AC48" i="20"/>
  <c r="AC116" i="20" s="1"/>
  <c r="AD48" i="20"/>
  <c r="AD116" i="20" s="1"/>
  <c r="AE48" i="20"/>
  <c r="AF48" i="20"/>
  <c r="AG48" i="20"/>
  <c r="AH48" i="20"/>
  <c r="AI48" i="20"/>
  <c r="AJ48" i="20"/>
  <c r="AK48" i="20"/>
  <c r="AL48" i="20"/>
  <c r="AM48" i="20"/>
  <c r="AN48" i="20"/>
  <c r="AO48" i="20"/>
  <c r="AP48" i="20"/>
  <c r="AQ48" i="20"/>
  <c r="AR48" i="20"/>
  <c r="AS48" i="20"/>
  <c r="AT48" i="20"/>
  <c r="AT116" i="20" s="1"/>
  <c r="G49" i="20"/>
  <c r="G117" i="20" s="1"/>
  <c r="H49" i="20"/>
  <c r="H117" i="20" s="1"/>
  <c r="I49" i="20"/>
  <c r="I117" i="20" s="1"/>
  <c r="J49" i="20"/>
  <c r="K49" i="20"/>
  <c r="L49" i="20"/>
  <c r="M49" i="20"/>
  <c r="N49" i="20"/>
  <c r="O49" i="20"/>
  <c r="P49" i="20"/>
  <c r="Q49" i="20"/>
  <c r="R49" i="20"/>
  <c r="S49" i="20"/>
  <c r="T49" i="20"/>
  <c r="U49" i="20"/>
  <c r="V49" i="20"/>
  <c r="W49" i="20"/>
  <c r="X49" i="20"/>
  <c r="Y49" i="20"/>
  <c r="Z49" i="20"/>
  <c r="Z117" i="20" s="1"/>
  <c r="AA49" i="20"/>
  <c r="AA117" i="20" s="1"/>
  <c r="AB49" i="20"/>
  <c r="AB117" i="20" s="1"/>
  <c r="AC49" i="20"/>
  <c r="AC117" i="20" s="1"/>
  <c r="AD49" i="20"/>
  <c r="AE49" i="20"/>
  <c r="AF49" i="20"/>
  <c r="AG49" i="20"/>
  <c r="AH49" i="20"/>
  <c r="AI49" i="20"/>
  <c r="AJ49" i="20"/>
  <c r="AK49" i="20"/>
  <c r="AL49" i="20"/>
  <c r="AM49" i="20"/>
  <c r="AN49" i="20"/>
  <c r="AO49" i="20"/>
  <c r="AP49" i="20"/>
  <c r="AQ49" i="20"/>
  <c r="AR49" i="20"/>
  <c r="AS49" i="20"/>
  <c r="AT49" i="20"/>
  <c r="AT117" i="20" s="1"/>
  <c r="G50" i="20"/>
  <c r="G118" i="20" s="1"/>
  <c r="H50" i="20"/>
  <c r="H118" i="20" s="1"/>
  <c r="I50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V50" i="20"/>
  <c r="W50" i="20"/>
  <c r="X50" i="20"/>
  <c r="Y50" i="20"/>
  <c r="Z50" i="20"/>
  <c r="Z118" i="20" s="1"/>
  <c r="AA50" i="20"/>
  <c r="AA118" i="20" s="1"/>
  <c r="AB50" i="20"/>
  <c r="AB118" i="20" s="1"/>
  <c r="AC50" i="20"/>
  <c r="AD50" i="20"/>
  <c r="AE50" i="20"/>
  <c r="AF50" i="20"/>
  <c r="AG50" i="20"/>
  <c r="AH50" i="20"/>
  <c r="AI50" i="20"/>
  <c r="AJ50" i="20"/>
  <c r="AK50" i="20"/>
  <c r="AL50" i="20"/>
  <c r="AM50" i="20"/>
  <c r="AN50" i="20"/>
  <c r="AO50" i="20"/>
  <c r="AP50" i="20"/>
  <c r="AQ50" i="20"/>
  <c r="AR50" i="20"/>
  <c r="AS50" i="20"/>
  <c r="AT50" i="20"/>
  <c r="AT118" i="20" s="1"/>
  <c r="G51" i="20"/>
  <c r="G119" i="20" s="1"/>
  <c r="H51" i="20"/>
  <c r="I51" i="20"/>
  <c r="J51" i="20"/>
  <c r="K51" i="20"/>
  <c r="L51" i="20"/>
  <c r="M51" i="20"/>
  <c r="N51" i="20"/>
  <c r="O51" i="20"/>
  <c r="P51" i="20"/>
  <c r="Q51" i="20"/>
  <c r="R51" i="20"/>
  <c r="S51" i="20"/>
  <c r="T51" i="20"/>
  <c r="U51" i="20"/>
  <c r="V51" i="20"/>
  <c r="W51" i="20"/>
  <c r="X51" i="20"/>
  <c r="Y51" i="20"/>
  <c r="Z51" i="20"/>
  <c r="Z119" i="20" s="1"/>
  <c r="AA51" i="20"/>
  <c r="AA119" i="20" s="1"/>
  <c r="AB51" i="20"/>
  <c r="AC51" i="20"/>
  <c r="AD51" i="20"/>
  <c r="AE51" i="20"/>
  <c r="AF51" i="20"/>
  <c r="AG51" i="20"/>
  <c r="AH51" i="20"/>
  <c r="AI51" i="20"/>
  <c r="AJ51" i="20"/>
  <c r="AK51" i="20"/>
  <c r="AL51" i="20"/>
  <c r="AM51" i="20"/>
  <c r="AN51" i="20"/>
  <c r="AO51" i="20"/>
  <c r="AP51" i="20"/>
  <c r="AQ51" i="20"/>
  <c r="AR51" i="20"/>
  <c r="AS51" i="20"/>
  <c r="AT51" i="20"/>
  <c r="AT119" i="20" s="1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V52" i="20"/>
  <c r="W52" i="20"/>
  <c r="X52" i="20"/>
  <c r="Y52" i="20"/>
  <c r="Z52" i="20"/>
  <c r="Z120" i="20" s="1"/>
  <c r="AA52" i="20"/>
  <c r="AB52" i="20"/>
  <c r="AC52" i="20"/>
  <c r="AD52" i="20"/>
  <c r="AE52" i="20"/>
  <c r="AF52" i="20"/>
  <c r="AG52" i="20"/>
  <c r="AH52" i="20"/>
  <c r="AI52" i="20"/>
  <c r="AJ52" i="20"/>
  <c r="AK52" i="20"/>
  <c r="AL52" i="20"/>
  <c r="AM52" i="20"/>
  <c r="AN52" i="20"/>
  <c r="AO52" i="20"/>
  <c r="AP52" i="20"/>
  <c r="AQ52" i="20"/>
  <c r="AR52" i="20"/>
  <c r="AS52" i="20"/>
  <c r="AT52" i="20"/>
  <c r="AT120" i="20" s="1"/>
  <c r="A196" i="23" a="1"/>
  <c r="A196" i="23" s="1"/>
  <c r="A197" i="23" a="1"/>
  <c r="A197" i="23" s="1"/>
  <c r="A198" i="23" a="1"/>
  <c r="A198" i="23" s="1"/>
  <c r="A199" i="23" a="1"/>
  <c r="A199" i="23" s="1"/>
  <c r="A200" i="23" a="1"/>
  <c r="A200" i="23" s="1"/>
  <c r="A201" i="23" a="1"/>
  <c r="A201" i="23" s="1"/>
  <c r="A202" i="23" a="1"/>
  <c r="A202" i="23"/>
  <c r="A203" i="23" a="1"/>
  <c r="A203" i="23" s="1"/>
  <c r="A204" i="23" a="1"/>
  <c r="A204" i="23" s="1"/>
  <c r="A205" i="23" a="1"/>
  <c r="A205" i="23" s="1"/>
  <c r="A206" i="23" a="1"/>
  <c r="A206" i="23" s="1"/>
  <c r="A207" i="23" a="1"/>
  <c r="A207" i="23" s="1"/>
  <c r="A208" i="23" a="1"/>
  <c r="A208" i="23" s="1"/>
  <c r="A209" i="23" a="1"/>
  <c r="A209" i="23" s="1"/>
  <c r="A210" i="23" a="1"/>
  <c r="A210" i="23" s="1"/>
  <c r="A211" i="23" a="1"/>
  <c r="A211" i="23" s="1"/>
  <c r="A212" i="23" a="1"/>
  <c r="A212" i="23"/>
  <c r="A213" i="23" a="1"/>
  <c r="A213" i="23" s="1"/>
  <c r="A214" i="23" a="1"/>
  <c r="A214" i="23" s="1"/>
  <c r="A215" i="23" a="1"/>
  <c r="A215" i="23" s="1"/>
  <c r="AT120" i="23"/>
  <c r="Z120" i="23"/>
  <c r="AT119" i="23"/>
  <c r="Z119" i="23"/>
  <c r="AT117" i="23"/>
  <c r="Z117" i="23"/>
  <c r="AT116" i="23"/>
  <c r="Z116" i="23"/>
  <c r="AT115" i="23"/>
  <c r="Z115" i="23"/>
  <c r="AT114" i="23"/>
  <c r="Z114" i="23"/>
  <c r="AT113" i="23"/>
  <c r="AT118" i="23" s="1"/>
  <c r="Z113" i="23"/>
  <c r="Z118" i="23" s="1"/>
  <c r="AT112" i="23"/>
  <c r="Z112" i="23"/>
  <c r="AT111" i="23"/>
  <c r="Z111" i="23"/>
  <c r="AT110" i="23"/>
  <c r="Z110" i="23"/>
  <c r="AT109" i="23"/>
  <c r="Z109" i="23"/>
  <c r="AT108" i="23"/>
  <c r="Z108" i="23"/>
  <c r="AT107" i="23"/>
  <c r="Z107" i="23"/>
  <c r="AT106" i="23"/>
  <c r="Z106" i="23"/>
  <c r="AT105" i="23"/>
  <c r="Z105" i="23"/>
  <c r="AT104" i="23"/>
  <c r="Z104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G33" i="23"/>
  <c r="G149" i="23" s="1"/>
  <c r="G173" i="23" s="1"/>
  <c r="H33" i="23"/>
  <c r="I33" i="23"/>
  <c r="J33" i="23"/>
  <c r="K33" i="23"/>
  <c r="L33" i="23"/>
  <c r="K81" i="23" s="1"/>
  <c r="M33" i="23"/>
  <c r="N33" i="23"/>
  <c r="O33" i="23"/>
  <c r="N81" i="23" s="1"/>
  <c r="P33" i="23"/>
  <c r="Q33" i="23"/>
  <c r="R33" i="23"/>
  <c r="S33" i="23"/>
  <c r="T33" i="23"/>
  <c r="U33" i="23"/>
  <c r="V33" i="23"/>
  <c r="W33" i="23"/>
  <c r="X33" i="23"/>
  <c r="Y33" i="23"/>
  <c r="Z33" i="23"/>
  <c r="AA33" i="23"/>
  <c r="AB33" i="23"/>
  <c r="AC33" i="23"/>
  <c r="AD33" i="23"/>
  <c r="AE33" i="23"/>
  <c r="AF33" i="23"/>
  <c r="AG33" i="23"/>
  <c r="AH33" i="23"/>
  <c r="AI33" i="23"/>
  <c r="AJ33" i="23"/>
  <c r="AK33" i="23"/>
  <c r="AL33" i="23"/>
  <c r="AM33" i="23"/>
  <c r="AN33" i="23"/>
  <c r="AO33" i="23"/>
  <c r="AP33" i="23"/>
  <c r="AQ33" i="23"/>
  <c r="AR33" i="23"/>
  <c r="AS33" i="23"/>
  <c r="AT33" i="23"/>
  <c r="G34" i="23"/>
  <c r="G150" i="23" s="1"/>
  <c r="G174" i="23" s="1"/>
  <c r="H34" i="23"/>
  <c r="I34" i="23"/>
  <c r="J34" i="23"/>
  <c r="J150" i="23" s="1"/>
  <c r="J174" i="23" s="1"/>
  <c r="K34" i="23"/>
  <c r="L34" i="23"/>
  <c r="M34" i="23"/>
  <c r="N34" i="23"/>
  <c r="O34" i="23"/>
  <c r="P34" i="23"/>
  <c r="Q34" i="23"/>
  <c r="R34" i="23"/>
  <c r="R150" i="23" s="1"/>
  <c r="R174" i="23" s="1"/>
  <c r="S34" i="23"/>
  <c r="T34" i="23"/>
  <c r="U34" i="23"/>
  <c r="V34" i="23"/>
  <c r="W34" i="23"/>
  <c r="X34" i="23"/>
  <c r="Y34" i="23"/>
  <c r="Z34" i="23"/>
  <c r="AA34" i="23"/>
  <c r="Z58" i="23" s="1"/>
  <c r="AB34" i="23"/>
  <c r="AC34" i="23"/>
  <c r="AD34" i="23"/>
  <c r="AE34" i="23"/>
  <c r="AF34" i="23"/>
  <c r="AG34" i="23"/>
  <c r="AH34" i="23"/>
  <c r="AH150" i="23" s="1"/>
  <c r="AH174" i="23" s="1"/>
  <c r="AI34" i="23"/>
  <c r="AH82" i="23" s="1"/>
  <c r="AJ34" i="23"/>
  <c r="AK34" i="23"/>
  <c r="AL34" i="23"/>
  <c r="AM34" i="23"/>
  <c r="AN34" i="23"/>
  <c r="AO34" i="23"/>
  <c r="AP34" i="23"/>
  <c r="AP150" i="23" s="1"/>
  <c r="AP174" i="23" s="1"/>
  <c r="AQ34" i="23"/>
  <c r="AR34" i="23"/>
  <c r="AS34" i="23"/>
  <c r="AT34" i="23"/>
  <c r="G35" i="23"/>
  <c r="G151" i="23" s="1"/>
  <c r="G175" i="23" s="1"/>
  <c r="H35" i="23"/>
  <c r="I35" i="23"/>
  <c r="J35" i="23"/>
  <c r="J151" i="23" s="1"/>
  <c r="J175" i="23" s="1"/>
  <c r="K35" i="23"/>
  <c r="L35" i="23"/>
  <c r="M35" i="23"/>
  <c r="N35" i="23"/>
  <c r="O35" i="23"/>
  <c r="O151" i="23" s="1"/>
  <c r="O175" i="23" s="1"/>
  <c r="P35" i="23"/>
  <c r="Q35" i="23"/>
  <c r="R35" i="23"/>
  <c r="R151" i="23" s="1"/>
  <c r="R175" i="23" s="1"/>
  <c r="S35" i="23"/>
  <c r="S151" i="23" s="1"/>
  <c r="S175" i="23" s="1"/>
  <c r="T35" i="23"/>
  <c r="U35" i="23"/>
  <c r="V35" i="23"/>
  <c r="W35" i="23"/>
  <c r="W151" i="23" s="1"/>
  <c r="W175" i="23" s="1"/>
  <c r="X35" i="23"/>
  <c r="Y35" i="23"/>
  <c r="Z35" i="23"/>
  <c r="Y83" i="23" s="1"/>
  <c r="AA35" i="23"/>
  <c r="AB35" i="23"/>
  <c r="AC35" i="23"/>
  <c r="AD35" i="23"/>
  <c r="AE35" i="23"/>
  <c r="AE151" i="23" s="1"/>
  <c r="AE175" i="23" s="1"/>
  <c r="AF35" i="23"/>
  <c r="AG35" i="23"/>
  <c r="AG151" i="23" s="1"/>
  <c r="AG175" i="23" s="1"/>
  <c r="AH35" i="23"/>
  <c r="AH151" i="23" s="1"/>
  <c r="AH175" i="23" s="1"/>
  <c r="AI35" i="23"/>
  <c r="AJ35" i="23"/>
  <c r="AK35" i="23"/>
  <c r="AL35" i="23"/>
  <c r="AM35" i="23"/>
  <c r="AM151" i="23" s="1"/>
  <c r="AM175" i="23" s="1"/>
  <c r="AN35" i="23"/>
  <c r="AN151" i="23" s="1"/>
  <c r="AN175" i="23" s="1"/>
  <c r="AO35" i="23"/>
  <c r="AO151" i="23" s="1"/>
  <c r="AO175" i="23" s="1"/>
  <c r="AP35" i="23"/>
  <c r="AP151" i="23" s="1"/>
  <c r="AP175" i="23" s="1"/>
  <c r="AQ35" i="23"/>
  <c r="AR35" i="23"/>
  <c r="AS35" i="23"/>
  <c r="AT35" i="23"/>
  <c r="G36" i="23"/>
  <c r="G152" i="23" s="1"/>
  <c r="G176" i="23" s="1"/>
  <c r="H36" i="23"/>
  <c r="H152" i="23" s="1"/>
  <c r="H176" i="23" s="1"/>
  <c r="I36" i="23"/>
  <c r="I152" i="23" s="1"/>
  <c r="I176" i="23" s="1"/>
  <c r="J36" i="23"/>
  <c r="J152" i="23" s="1"/>
  <c r="J176" i="23" s="1"/>
  <c r="K36" i="23"/>
  <c r="K152" i="23" s="1"/>
  <c r="K176" i="23" s="1"/>
  <c r="L36" i="23"/>
  <c r="M36" i="23"/>
  <c r="N36" i="23"/>
  <c r="O36" i="23"/>
  <c r="O152" i="23" s="1"/>
  <c r="O176" i="23" s="1"/>
  <c r="P36" i="23"/>
  <c r="P152" i="23" s="1"/>
  <c r="P176" i="23" s="1"/>
  <c r="Q36" i="23"/>
  <c r="Q152" i="23" s="1"/>
  <c r="Q176" i="23" s="1"/>
  <c r="R36" i="23"/>
  <c r="R152" i="23" s="1"/>
  <c r="R176" i="23" s="1"/>
  <c r="S36" i="23"/>
  <c r="T36" i="23"/>
  <c r="U36" i="23"/>
  <c r="V36" i="23"/>
  <c r="W36" i="23"/>
  <c r="W152" i="23" s="1"/>
  <c r="W176" i="23" s="1"/>
  <c r="X36" i="23"/>
  <c r="W60" i="23" s="1"/>
  <c r="Y36" i="23"/>
  <c r="X84" i="23" s="1"/>
  <c r="Z36" i="23"/>
  <c r="AA36" i="23"/>
  <c r="AB36" i="23"/>
  <c r="AC36" i="23"/>
  <c r="AD36" i="23"/>
  <c r="AE36" i="23"/>
  <c r="AE152" i="23" s="1"/>
  <c r="AE176" i="23" s="1"/>
  <c r="AF36" i="23"/>
  <c r="AF152" i="23" s="1"/>
  <c r="AF176" i="23" s="1"/>
  <c r="AG36" i="23"/>
  <c r="AG152" i="23" s="1"/>
  <c r="AG176" i="23" s="1"/>
  <c r="AH36" i="23"/>
  <c r="AH152" i="23" s="1"/>
  <c r="AH176" i="23" s="1"/>
  <c r="AI36" i="23"/>
  <c r="AJ36" i="23"/>
  <c r="AK36" i="23"/>
  <c r="AL36" i="23"/>
  <c r="AM36" i="23"/>
  <c r="AM152" i="23" s="1"/>
  <c r="AM176" i="23" s="1"/>
  <c r="AN36" i="23"/>
  <c r="AN152" i="23" s="1"/>
  <c r="AN176" i="23" s="1"/>
  <c r="AO36" i="23"/>
  <c r="AO152" i="23" s="1"/>
  <c r="AO176" i="23" s="1"/>
  <c r="AP36" i="23"/>
  <c r="AP152" i="23" s="1"/>
  <c r="AP176" i="23" s="1"/>
  <c r="AQ36" i="23"/>
  <c r="AQ152" i="23" s="1"/>
  <c r="AQ176" i="23" s="1"/>
  <c r="AR36" i="23"/>
  <c r="AQ60" i="23" s="1"/>
  <c r="AS36" i="23"/>
  <c r="AT36" i="23"/>
  <c r="G37" i="23"/>
  <c r="G153" i="23" s="1"/>
  <c r="G177" i="23" s="1"/>
  <c r="H37" i="23"/>
  <c r="H153" i="23" s="1"/>
  <c r="H177" i="23" s="1"/>
  <c r="I37" i="23"/>
  <c r="I153" i="23" s="1"/>
  <c r="I177" i="23" s="1"/>
  <c r="J37" i="23"/>
  <c r="J153" i="23" s="1"/>
  <c r="J177" i="23" s="1"/>
  <c r="K37" i="23"/>
  <c r="L37" i="23"/>
  <c r="M37" i="23"/>
  <c r="N37" i="23"/>
  <c r="O37" i="23"/>
  <c r="O153" i="23" s="1"/>
  <c r="O177" i="23" s="1"/>
  <c r="P37" i="23"/>
  <c r="P153" i="23" s="1"/>
  <c r="P177" i="23" s="1"/>
  <c r="Q37" i="23"/>
  <c r="Q153" i="23" s="1"/>
  <c r="Q177" i="23" s="1"/>
  <c r="R37" i="23"/>
  <c r="R153" i="23" s="1"/>
  <c r="R177" i="23" s="1"/>
  <c r="S37" i="23"/>
  <c r="T37" i="23"/>
  <c r="U37" i="23"/>
  <c r="V37" i="23"/>
  <c r="W37" i="23"/>
  <c r="V85" i="23" s="1"/>
  <c r="X37" i="23"/>
  <c r="W85" i="23" s="1"/>
  <c r="Y37" i="23"/>
  <c r="X61" i="23" s="1"/>
  <c r="Z37" i="23"/>
  <c r="Y61" i="23" s="1"/>
  <c r="AA37" i="23"/>
  <c r="AB37" i="23"/>
  <c r="AC37" i="23"/>
  <c r="AD37" i="23"/>
  <c r="AE37" i="23"/>
  <c r="AE153" i="23" s="1"/>
  <c r="AE177" i="23" s="1"/>
  <c r="AF37" i="23"/>
  <c r="AF153" i="23" s="1"/>
  <c r="AF177" i="23" s="1"/>
  <c r="AG37" i="23"/>
  <c r="AG153" i="23" s="1"/>
  <c r="AG177" i="23" s="1"/>
  <c r="AH37" i="23"/>
  <c r="AH153" i="23" s="1"/>
  <c r="AH177" i="23" s="1"/>
  <c r="AI37" i="23"/>
  <c r="AI153" i="23" s="1"/>
  <c r="AI177" i="23" s="1"/>
  <c r="AJ37" i="23"/>
  <c r="AJ153" i="23" s="1"/>
  <c r="AJ177" i="23" s="1"/>
  <c r="AK37" i="23"/>
  <c r="AL37" i="23"/>
  <c r="AM37" i="23"/>
  <c r="AM153" i="23" s="1"/>
  <c r="AM177" i="23" s="1"/>
  <c r="AN37" i="23"/>
  <c r="AN153" i="23" s="1"/>
  <c r="AN177" i="23" s="1"/>
  <c r="AO37" i="23"/>
  <c r="AO153" i="23" s="1"/>
  <c r="AO177" i="23" s="1"/>
  <c r="AP37" i="23"/>
  <c r="AP153" i="23" s="1"/>
  <c r="AP177" i="23" s="1"/>
  <c r="AQ37" i="23"/>
  <c r="AR37" i="23"/>
  <c r="AS37" i="23"/>
  <c r="AT37" i="23"/>
  <c r="G38" i="23"/>
  <c r="G154" i="23" s="1"/>
  <c r="G178" i="23" s="1"/>
  <c r="H38" i="23"/>
  <c r="H154" i="23" s="1"/>
  <c r="H178" i="23" s="1"/>
  <c r="I38" i="23"/>
  <c r="I154" i="23" s="1"/>
  <c r="I178" i="23" s="1"/>
  <c r="J38" i="23"/>
  <c r="J154" i="23" s="1"/>
  <c r="J178" i="23" s="1"/>
  <c r="K38" i="23"/>
  <c r="L38" i="23"/>
  <c r="M38" i="23"/>
  <c r="N38" i="23"/>
  <c r="O38" i="23"/>
  <c r="O154" i="23" s="1"/>
  <c r="O178" i="23" s="1"/>
  <c r="P38" i="23"/>
  <c r="P154" i="23" s="1"/>
  <c r="P178" i="23" s="1"/>
  <c r="Q38" i="23"/>
  <c r="Q154" i="23" s="1"/>
  <c r="Q178" i="23" s="1"/>
  <c r="R38" i="23"/>
  <c r="R154" i="23" s="1"/>
  <c r="R178" i="23" s="1"/>
  <c r="S38" i="23"/>
  <c r="T38" i="23"/>
  <c r="U38" i="23"/>
  <c r="V38" i="23"/>
  <c r="W38" i="23"/>
  <c r="X38" i="23"/>
  <c r="Y38" i="23"/>
  <c r="Z38" i="23"/>
  <c r="AA38" i="23"/>
  <c r="AA154" i="23" s="1"/>
  <c r="AA178" i="23" s="1"/>
  <c r="AB38" i="23"/>
  <c r="AB154" i="23" s="1"/>
  <c r="AB178" i="23" s="1"/>
  <c r="AC38" i="23"/>
  <c r="AD38" i="23"/>
  <c r="AE38" i="23"/>
  <c r="AE154" i="23" s="1"/>
  <c r="AE178" i="23" s="1"/>
  <c r="AF38" i="23"/>
  <c r="AF154" i="23" s="1"/>
  <c r="AF178" i="23" s="1"/>
  <c r="AG38" i="23"/>
  <c r="AG154" i="23" s="1"/>
  <c r="AG178" i="23" s="1"/>
  <c r="AH38" i="23"/>
  <c r="AH154" i="23" s="1"/>
  <c r="AH178" i="23" s="1"/>
  <c r="AI38" i="23"/>
  <c r="AJ38" i="23"/>
  <c r="AK38" i="23"/>
  <c r="AL38" i="23"/>
  <c r="AM38" i="23"/>
  <c r="AM154" i="23" s="1"/>
  <c r="AM178" i="23" s="1"/>
  <c r="AN38" i="23"/>
  <c r="AN154" i="23" s="1"/>
  <c r="AN178" i="23" s="1"/>
  <c r="AO38" i="23"/>
  <c r="AO154" i="23" s="1"/>
  <c r="AO178" i="23" s="1"/>
  <c r="AP38" i="23"/>
  <c r="AQ38" i="23"/>
  <c r="AR38" i="23"/>
  <c r="AS38" i="23"/>
  <c r="AT38" i="23"/>
  <c r="G39" i="23"/>
  <c r="G155" i="23" s="1"/>
  <c r="G179" i="23" s="1"/>
  <c r="H39" i="23"/>
  <c r="H155" i="23" s="1"/>
  <c r="H179" i="23" s="1"/>
  <c r="I39" i="23"/>
  <c r="I155" i="23" s="1"/>
  <c r="I179" i="23" s="1"/>
  <c r="J39" i="23"/>
  <c r="J155" i="23" s="1"/>
  <c r="J179" i="23" s="1"/>
  <c r="K39" i="23"/>
  <c r="L39" i="23"/>
  <c r="M39" i="23"/>
  <c r="N39" i="23"/>
  <c r="O39" i="23"/>
  <c r="O155" i="23" s="1"/>
  <c r="O179" i="23" s="1"/>
  <c r="P39" i="23"/>
  <c r="P155" i="23" s="1"/>
  <c r="P179" i="23" s="1"/>
  <c r="Q39" i="23"/>
  <c r="Q155" i="23" s="1"/>
  <c r="Q179" i="23" s="1"/>
  <c r="R39" i="23"/>
  <c r="R155" i="23" s="1"/>
  <c r="R179" i="23" s="1"/>
  <c r="S39" i="23"/>
  <c r="S155" i="23" s="1"/>
  <c r="S179" i="23" s="1"/>
  <c r="T39" i="23"/>
  <c r="T155" i="23" s="1"/>
  <c r="T179" i="23" s="1"/>
  <c r="U39" i="23"/>
  <c r="V39" i="23"/>
  <c r="W39" i="23"/>
  <c r="V87" i="23" s="1"/>
  <c r="X39" i="23"/>
  <c r="Y39" i="23"/>
  <c r="Z39" i="23"/>
  <c r="AA39" i="23"/>
  <c r="AB39" i="23"/>
  <c r="AC39" i="23"/>
  <c r="AD39" i="23"/>
  <c r="AE39" i="23"/>
  <c r="AE155" i="23" s="1"/>
  <c r="AE179" i="23" s="1"/>
  <c r="AF39" i="23"/>
  <c r="AF155" i="23" s="1"/>
  <c r="AF179" i="23" s="1"/>
  <c r="AG39" i="23"/>
  <c r="AG155" i="23" s="1"/>
  <c r="AG179" i="23" s="1"/>
  <c r="AH39" i="23"/>
  <c r="AH155" i="23" s="1"/>
  <c r="AH179" i="23" s="1"/>
  <c r="AI39" i="23"/>
  <c r="AJ39" i="23"/>
  <c r="AK39" i="23"/>
  <c r="AL39" i="23"/>
  <c r="AM39" i="23"/>
  <c r="AM155" i="23" s="1"/>
  <c r="AM179" i="23" s="1"/>
  <c r="AN39" i="23"/>
  <c r="AN155" i="23" s="1"/>
  <c r="AN179" i="23" s="1"/>
  <c r="AO39" i="23"/>
  <c r="AN63" i="23" s="1"/>
  <c r="AP39" i="23"/>
  <c r="AO63" i="23" s="1"/>
  <c r="AQ39" i="23"/>
  <c r="AR39" i="23"/>
  <c r="AS39" i="23"/>
  <c r="AT39" i="23"/>
  <c r="G40" i="23"/>
  <c r="G156" i="23" s="1"/>
  <c r="G180" i="23" s="1"/>
  <c r="H40" i="23"/>
  <c r="H156" i="23" s="1"/>
  <c r="H180" i="23" s="1"/>
  <c r="I40" i="23"/>
  <c r="I156" i="23" s="1"/>
  <c r="I180" i="23" s="1"/>
  <c r="J40" i="23"/>
  <c r="J156" i="23" s="1"/>
  <c r="J180" i="23" s="1"/>
  <c r="K40" i="23"/>
  <c r="K156" i="23" s="1"/>
  <c r="K180" i="23" s="1"/>
  <c r="L40" i="23"/>
  <c r="L156" i="23" s="1"/>
  <c r="L180" i="23" s="1"/>
  <c r="M40" i="23"/>
  <c r="N40" i="23"/>
  <c r="O40" i="23"/>
  <c r="O156" i="23" s="1"/>
  <c r="O180" i="23" s="1"/>
  <c r="P40" i="23"/>
  <c r="P156" i="23" s="1"/>
  <c r="P180" i="23" s="1"/>
  <c r="Q40" i="23"/>
  <c r="Q156" i="23" s="1"/>
  <c r="Q180" i="23" s="1"/>
  <c r="R40" i="23"/>
  <c r="R156" i="23" s="1"/>
  <c r="R180" i="23" s="1"/>
  <c r="S40" i="23"/>
  <c r="T40" i="23"/>
  <c r="U40" i="23"/>
  <c r="V40" i="23"/>
  <c r="W40" i="23"/>
  <c r="V88" i="23" s="1"/>
  <c r="X40" i="23"/>
  <c r="W64" i="23" s="1"/>
  <c r="Y40" i="23"/>
  <c r="X88" i="23" s="1"/>
  <c r="Z40" i="23"/>
  <c r="AA40" i="23"/>
  <c r="AB40" i="23"/>
  <c r="AC40" i="23"/>
  <c r="AD40" i="23"/>
  <c r="AE40" i="23"/>
  <c r="AE156" i="23" s="1"/>
  <c r="AE180" i="23" s="1"/>
  <c r="AF40" i="23"/>
  <c r="AF156" i="23" s="1"/>
  <c r="AF180" i="23" s="1"/>
  <c r="AG40" i="23"/>
  <c r="AG156" i="23" s="1"/>
  <c r="AG180" i="23" s="1"/>
  <c r="AH40" i="23"/>
  <c r="AH156" i="23" s="1"/>
  <c r="AH180" i="23" s="1"/>
  <c r="AI40" i="23"/>
  <c r="AJ40" i="23"/>
  <c r="AK40" i="23"/>
  <c r="AL40" i="23"/>
  <c r="AM40" i="23"/>
  <c r="AM156" i="23" s="1"/>
  <c r="AM180" i="23" s="1"/>
  <c r="AN40" i="23"/>
  <c r="AO40" i="23"/>
  <c r="AP40" i="23"/>
  <c r="AQ40" i="23"/>
  <c r="AP64" i="23" s="1"/>
  <c r="AR40" i="23"/>
  <c r="AS40" i="23"/>
  <c r="AT40" i="23"/>
  <c r="G41" i="23"/>
  <c r="G157" i="23" s="1"/>
  <c r="G181" i="23" s="1"/>
  <c r="H41" i="23"/>
  <c r="I41" i="23"/>
  <c r="J41" i="23"/>
  <c r="K41" i="23"/>
  <c r="L41" i="23"/>
  <c r="M41" i="23"/>
  <c r="N41" i="23"/>
  <c r="O41" i="23"/>
  <c r="O157" i="23" s="1"/>
  <c r="O181" i="23" s="1"/>
  <c r="P41" i="23"/>
  <c r="P157" i="23" s="1"/>
  <c r="P181" i="23" s="1"/>
  <c r="Q41" i="23"/>
  <c r="R41" i="23"/>
  <c r="S41" i="23"/>
  <c r="T41" i="23"/>
  <c r="U41" i="23"/>
  <c r="V41" i="23"/>
  <c r="W41" i="23"/>
  <c r="V89" i="23" s="1"/>
  <c r="X41" i="23"/>
  <c r="Y41" i="23"/>
  <c r="X65" i="23" s="1"/>
  <c r="Z41" i="23"/>
  <c r="Y65" i="23" s="1"/>
  <c r="AA41" i="23"/>
  <c r="AB41" i="23"/>
  <c r="AC41" i="23"/>
  <c r="AD41" i="23"/>
  <c r="AE41" i="23"/>
  <c r="AE157" i="23" s="1"/>
  <c r="AE181" i="23" s="1"/>
  <c r="AF41" i="23"/>
  <c r="AG41" i="23"/>
  <c r="AH41" i="23"/>
  <c r="AI41" i="23"/>
  <c r="AI157" i="23" s="1"/>
  <c r="AI181" i="23" s="1"/>
  <c r="AJ41" i="23"/>
  <c r="AJ157" i="23" s="1"/>
  <c r="AJ181" i="23" s="1"/>
  <c r="AK41" i="23"/>
  <c r="AL41" i="23"/>
  <c r="AM41" i="23"/>
  <c r="AL89" i="23" s="1"/>
  <c r="AN41" i="23"/>
  <c r="AO41" i="23"/>
  <c r="AP41" i="23"/>
  <c r="AQ41" i="23"/>
  <c r="AR41" i="23"/>
  <c r="AS41" i="23"/>
  <c r="AT41" i="23"/>
  <c r="G42" i="23"/>
  <c r="G158" i="23" s="1"/>
  <c r="G182" i="23" s="1"/>
  <c r="H42" i="23"/>
  <c r="H158" i="23" s="1"/>
  <c r="H182" i="23" s="1"/>
  <c r="I42" i="23"/>
  <c r="J42" i="23"/>
  <c r="K42" i="23"/>
  <c r="L42" i="23"/>
  <c r="M42" i="23"/>
  <c r="N42" i="23"/>
  <c r="O42" i="23"/>
  <c r="O158" i="23" s="1"/>
  <c r="O182" i="23" s="1"/>
  <c r="P42" i="23"/>
  <c r="Q42" i="23"/>
  <c r="Q158" i="23" s="1"/>
  <c r="Q182" i="23" s="1"/>
  <c r="R42" i="23"/>
  <c r="Q90" i="23" s="1"/>
  <c r="S42" i="23"/>
  <c r="T42" i="23"/>
  <c r="U42" i="23"/>
  <c r="V42" i="23"/>
  <c r="W42" i="23"/>
  <c r="X42" i="23"/>
  <c r="Y42" i="23"/>
  <c r="Z42" i="23"/>
  <c r="AA42" i="23"/>
  <c r="AA158" i="23" s="1"/>
  <c r="AA182" i="23" s="1"/>
  <c r="AB42" i="23"/>
  <c r="AB158" i="23" s="1"/>
  <c r="AB182" i="23" s="1"/>
  <c r="AC42" i="23"/>
  <c r="AD42" i="23"/>
  <c r="AE42" i="23"/>
  <c r="AE158" i="23" s="1"/>
  <c r="AE182" i="23" s="1"/>
  <c r="AF42" i="23"/>
  <c r="AG42" i="23"/>
  <c r="AH42" i="23"/>
  <c r="AI42" i="23"/>
  <c r="AJ42" i="23"/>
  <c r="AK42" i="23"/>
  <c r="AL42" i="23"/>
  <c r="AM42" i="23"/>
  <c r="AL90" i="23" s="1"/>
  <c r="AN42" i="23"/>
  <c r="AO42" i="23"/>
  <c r="AP42" i="23"/>
  <c r="AQ42" i="23"/>
  <c r="AR42" i="23"/>
  <c r="AS42" i="23"/>
  <c r="AT42" i="23"/>
  <c r="G43" i="23"/>
  <c r="G159" i="23" s="1"/>
  <c r="G183" i="23" s="1"/>
  <c r="H43" i="23"/>
  <c r="I43" i="23"/>
  <c r="I159" i="23" s="1"/>
  <c r="I183" i="23" s="1"/>
  <c r="J43" i="23"/>
  <c r="J159" i="23" s="1"/>
  <c r="J183" i="23" s="1"/>
  <c r="K43" i="23"/>
  <c r="L43" i="23"/>
  <c r="M43" i="23"/>
  <c r="N43" i="23"/>
  <c r="O43" i="23"/>
  <c r="O159" i="23" s="1"/>
  <c r="O183" i="23" s="1"/>
  <c r="P43" i="23"/>
  <c r="Q43" i="23"/>
  <c r="R43" i="23"/>
  <c r="S43" i="23"/>
  <c r="R67" i="23" s="1"/>
  <c r="T43" i="23"/>
  <c r="S91" i="23" s="1"/>
  <c r="U43" i="23"/>
  <c r="V43" i="23"/>
  <c r="W43" i="23"/>
  <c r="V91" i="23" s="1"/>
  <c r="X43" i="23"/>
  <c r="Y43" i="23"/>
  <c r="Z43" i="23"/>
  <c r="AA43" i="23"/>
  <c r="AB43" i="23"/>
  <c r="AC43" i="23"/>
  <c r="AD43" i="23"/>
  <c r="AE43" i="23"/>
  <c r="AE159" i="23" s="1"/>
  <c r="AE183" i="23" s="1"/>
  <c r="AF43" i="23"/>
  <c r="AF159" i="23" s="1"/>
  <c r="AF183" i="23" s="1"/>
  <c r="AG43" i="23"/>
  <c r="AH43" i="23"/>
  <c r="AI43" i="23"/>
  <c r="AJ43" i="23"/>
  <c r="AK43" i="23"/>
  <c r="AL43" i="23"/>
  <c r="AM43" i="23"/>
  <c r="AL91" i="23" s="1"/>
  <c r="AN43" i="23"/>
  <c r="AO43" i="23"/>
  <c r="AN91" i="23" s="1"/>
  <c r="AP43" i="23"/>
  <c r="AO91" i="23" s="1"/>
  <c r="AQ43" i="23"/>
  <c r="AR43" i="23"/>
  <c r="AS43" i="23"/>
  <c r="AT43" i="23"/>
  <c r="G44" i="23"/>
  <c r="G160" i="23" s="1"/>
  <c r="G184" i="23" s="1"/>
  <c r="H44" i="23"/>
  <c r="I44" i="23"/>
  <c r="J44" i="23"/>
  <c r="K44" i="23"/>
  <c r="K160" i="23" s="1"/>
  <c r="K184" i="23" s="1"/>
  <c r="L44" i="23"/>
  <c r="L160" i="23" s="1"/>
  <c r="L184" i="23" s="1"/>
  <c r="M44" i="23"/>
  <c r="N44" i="23"/>
  <c r="O44" i="23"/>
  <c r="O160" i="23" s="1"/>
  <c r="O184" i="23" s="1"/>
  <c r="P44" i="23"/>
  <c r="Q44" i="23"/>
  <c r="R44" i="23"/>
  <c r="S44" i="23"/>
  <c r="T44" i="23"/>
  <c r="U44" i="23"/>
  <c r="V44" i="23"/>
  <c r="W44" i="23"/>
  <c r="V68" i="23" s="1"/>
  <c r="X44" i="23"/>
  <c r="Y44" i="23"/>
  <c r="Z44" i="23"/>
  <c r="AA44" i="23"/>
  <c r="AB44" i="23"/>
  <c r="AC44" i="23"/>
  <c r="AD44" i="23"/>
  <c r="AE44" i="23"/>
  <c r="AE160" i="23" s="1"/>
  <c r="AE184" i="23" s="1"/>
  <c r="AF44" i="23"/>
  <c r="AG44" i="23"/>
  <c r="AG160" i="23" s="1"/>
  <c r="AG184" i="23" s="1"/>
  <c r="AH44" i="23"/>
  <c r="AH160" i="23" s="1"/>
  <c r="AH184" i="23" s="1"/>
  <c r="AI44" i="23"/>
  <c r="AJ44" i="23"/>
  <c r="AK44" i="23"/>
  <c r="AL44" i="23"/>
  <c r="AM44" i="23"/>
  <c r="AN44" i="23"/>
  <c r="AO44" i="23"/>
  <c r="AP44" i="23"/>
  <c r="AQ44" i="23"/>
  <c r="AP92" i="23" s="1"/>
  <c r="AR44" i="23"/>
  <c r="AQ92" i="23" s="1"/>
  <c r="AS44" i="23"/>
  <c r="AT44" i="23"/>
  <c r="G45" i="23"/>
  <c r="G161" i="23" s="1"/>
  <c r="G185" i="23" s="1"/>
  <c r="H45" i="23"/>
  <c r="I45" i="23"/>
  <c r="J45" i="23"/>
  <c r="K45" i="23"/>
  <c r="L45" i="23"/>
  <c r="M45" i="23"/>
  <c r="N45" i="23"/>
  <c r="O45" i="23"/>
  <c r="N93" i="23" s="1"/>
  <c r="P45" i="23"/>
  <c r="Q45" i="23"/>
  <c r="R45" i="23"/>
  <c r="S45" i="23"/>
  <c r="T45" i="23"/>
  <c r="U45" i="23"/>
  <c r="V45" i="23"/>
  <c r="W45" i="23"/>
  <c r="V93" i="23" s="1"/>
  <c r="X45" i="23"/>
  <c r="Y45" i="23"/>
  <c r="X69" i="23" s="1"/>
  <c r="Z45" i="23"/>
  <c r="Y69" i="23" s="1"/>
  <c r="AA45" i="23"/>
  <c r="AB45" i="23"/>
  <c r="AC45" i="23"/>
  <c r="AD45" i="23"/>
  <c r="AE45" i="23"/>
  <c r="AE161" i="23" s="1"/>
  <c r="AE185" i="23" s="1"/>
  <c r="AF45" i="23"/>
  <c r="AG45" i="23"/>
  <c r="AH45" i="23"/>
  <c r="AI45" i="23"/>
  <c r="AH69" i="23" s="1"/>
  <c r="AJ45" i="23"/>
  <c r="AI69" i="23" s="1"/>
  <c r="AK45" i="23"/>
  <c r="AL45" i="23"/>
  <c r="AM45" i="23"/>
  <c r="AL93" i="23" s="1"/>
  <c r="AN45" i="23"/>
  <c r="AO45" i="23"/>
  <c r="AP45" i="23"/>
  <c r="AQ45" i="23"/>
  <c r="AR45" i="23"/>
  <c r="AS45" i="23"/>
  <c r="AT45" i="23"/>
  <c r="G46" i="23"/>
  <c r="G162" i="23" s="1"/>
  <c r="G186" i="23" s="1"/>
  <c r="H46" i="23"/>
  <c r="H162" i="23" s="1"/>
  <c r="H186" i="23" s="1"/>
  <c r="I46" i="23"/>
  <c r="J46" i="23"/>
  <c r="K46" i="23"/>
  <c r="L46" i="23"/>
  <c r="M46" i="23"/>
  <c r="N46" i="23"/>
  <c r="O46" i="23"/>
  <c r="N94" i="23" s="1"/>
  <c r="P46" i="23"/>
  <c r="Q46" i="23"/>
  <c r="P70" i="23" s="1"/>
  <c r="R46" i="23"/>
  <c r="Q94" i="23" s="1"/>
  <c r="S46" i="23"/>
  <c r="T46" i="23"/>
  <c r="U46" i="23"/>
  <c r="V46" i="23"/>
  <c r="W46" i="23"/>
  <c r="X46" i="23"/>
  <c r="Y46" i="23"/>
  <c r="Z46" i="23"/>
  <c r="AA46" i="23"/>
  <c r="AA162" i="23" s="1"/>
  <c r="AA186" i="23" s="1"/>
  <c r="AB46" i="23"/>
  <c r="AB162" i="23" s="1"/>
  <c r="AB186" i="23" s="1"/>
  <c r="AC46" i="23"/>
  <c r="AD46" i="23"/>
  <c r="AE46" i="23"/>
  <c r="AE162" i="23" s="1"/>
  <c r="AE186" i="23" s="1"/>
  <c r="AF46" i="23"/>
  <c r="AG46" i="23"/>
  <c r="AH46" i="23"/>
  <c r="AI46" i="23"/>
  <c r="AJ46" i="23"/>
  <c r="AK46" i="23"/>
  <c r="AL46" i="23"/>
  <c r="AM46" i="23"/>
  <c r="AL70" i="23" s="1"/>
  <c r="AN46" i="23"/>
  <c r="AO46" i="23"/>
  <c r="AP46" i="23"/>
  <c r="AQ46" i="23"/>
  <c r="AR46" i="23"/>
  <c r="AS46" i="23"/>
  <c r="AT46" i="23"/>
  <c r="G47" i="23"/>
  <c r="G163" i="23" s="1"/>
  <c r="G187" i="23" s="1"/>
  <c r="H47" i="23"/>
  <c r="I47" i="23"/>
  <c r="I163" i="23" s="1"/>
  <c r="I187" i="23" s="1"/>
  <c r="J47" i="23"/>
  <c r="J163" i="23" s="1"/>
  <c r="J187" i="23" s="1"/>
  <c r="K47" i="23"/>
  <c r="L47" i="23"/>
  <c r="M47" i="23"/>
  <c r="N47" i="23"/>
  <c r="O47" i="23"/>
  <c r="P47" i="23"/>
  <c r="Q47" i="23"/>
  <c r="R47" i="23"/>
  <c r="S47" i="23"/>
  <c r="R71" i="23" s="1"/>
  <c r="T47" i="23"/>
  <c r="S71" i="23" s="1"/>
  <c r="U47" i="23"/>
  <c r="V47" i="23"/>
  <c r="W47" i="23"/>
  <c r="V95" i="23" s="1"/>
  <c r="X47" i="23"/>
  <c r="Y47" i="23"/>
  <c r="Z47" i="23"/>
  <c r="AA47" i="23"/>
  <c r="AB47" i="23"/>
  <c r="AC47" i="23"/>
  <c r="AD47" i="23"/>
  <c r="AE47" i="23"/>
  <c r="AE163" i="23" s="1"/>
  <c r="AE187" i="23" s="1"/>
  <c r="AF47" i="23"/>
  <c r="AF163" i="23" s="1"/>
  <c r="AF187" i="23" s="1"/>
  <c r="AG47" i="23"/>
  <c r="AH47" i="23"/>
  <c r="AI47" i="23"/>
  <c r="AJ47" i="23"/>
  <c r="AK47" i="23"/>
  <c r="AL47" i="23"/>
  <c r="AM47" i="23"/>
  <c r="AL95" i="23" s="1"/>
  <c r="AN47" i="23"/>
  <c r="AO47" i="23"/>
  <c r="AN95" i="23" s="1"/>
  <c r="AP47" i="23"/>
  <c r="AO95" i="23" s="1"/>
  <c r="AQ47" i="23"/>
  <c r="AR47" i="23"/>
  <c r="AS47" i="23"/>
  <c r="AT47" i="23"/>
  <c r="G48" i="23"/>
  <c r="G164" i="23" s="1"/>
  <c r="G188" i="23" s="1"/>
  <c r="H48" i="23"/>
  <c r="I48" i="23"/>
  <c r="J48" i="23"/>
  <c r="K48" i="23"/>
  <c r="K164" i="23" s="1"/>
  <c r="K188" i="23" s="1"/>
  <c r="L48" i="23"/>
  <c r="K72" i="23" s="1"/>
  <c r="M48" i="23"/>
  <c r="N48" i="23"/>
  <c r="O48" i="23"/>
  <c r="N96" i="23" s="1"/>
  <c r="P48" i="23"/>
  <c r="Q48" i="23"/>
  <c r="R48" i="23"/>
  <c r="S48" i="23"/>
  <c r="T48" i="23"/>
  <c r="U48" i="23"/>
  <c r="V48" i="23"/>
  <c r="W48" i="23"/>
  <c r="V96" i="23" s="1"/>
  <c r="X48" i="23"/>
  <c r="W72" i="23" s="1"/>
  <c r="Y48" i="23"/>
  <c r="Z48" i="23"/>
  <c r="AA48" i="23"/>
  <c r="AB48" i="23"/>
  <c r="AC48" i="23"/>
  <c r="AD48" i="23"/>
  <c r="AE48" i="23"/>
  <c r="AE164" i="23" s="1"/>
  <c r="AE188" i="23" s="1"/>
  <c r="AF48" i="23"/>
  <c r="AG48" i="23"/>
  <c r="AF96" i="23" s="1"/>
  <c r="AH48" i="23"/>
  <c r="AG96" i="23" s="1"/>
  <c r="AI48" i="23"/>
  <c r="AJ48" i="23"/>
  <c r="AK48" i="23"/>
  <c r="AL48" i="23"/>
  <c r="AM48" i="23"/>
  <c r="AN48" i="23"/>
  <c r="AO48" i="23"/>
  <c r="AP48" i="23"/>
  <c r="AQ48" i="23"/>
  <c r="AP96" i="23" s="1"/>
  <c r="AR48" i="23"/>
  <c r="AQ96" i="23" s="1"/>
  <c r="AS48" i="23"/>
  <c r="AT48" i="23"/>
  <c r="G49" i="23"/>
  <c r="G165" i="23" s="1"/>
  <c r="G189" i="23" s="1"/>
  <c r="H49" i="23"/>
  <c r="I49" i="23"/>
  <c r="J49" i="23"/>
  <c r="K49" i="23"/>
  <c r="L49" i="23"/>
  <c r="M49" i="23"/>
  <c r="N49" i="23"/>
  <c r="O49" i="23"/>
  <c r="N73" i="23" s="1"/>
  <c r="P49" i="23"/>
  <c r="O73" i="23" s="1"/>
  <c r="Q49" i="23"/>
  <c r="R49" i="23"/>
  <c r="S49" i="23"/>
  <c r="T49" i="23"/>
  <c r="U49" i="23"/>
  <c r="V49" i="23"/>
  <c r="W49" i="23"/>
  <c r="V97" i="23" s="1"/>
  <c r="X49" i="23"/>
  <c r="Y49" i="23"/>
  <c r="X97" i="23" s="1"/>
  <c r="Z49" i="23"/>
  <c r="Y97" i="23" s="1"/>
  <c r="AA49" i="23"/>
  <c r="AB49" i="23"/>
  <c r="AC49" i="23"/>
  <c r="AD49" i="23"/>
  <c r="AE49" i="23"/>
  <c r="AF49" i="23"/>
  <c r="AG49" i="23"/>
  <c r="AH49" i="23"/>
  <c r="AI49" i="23"/>
  <c r="AH97" i="23" s="1"/>
  <c r="AJ49" i="23"/>
  <c r="AI97" i="23" s="1"/>
  <c r="AK49" i="23"/>
  <c r="AL49" i="23"/>
  <c r="AM49" i="23"/>
  <c r="AL97" i="23" s="1"/>
  <c r="AN49" i="23"/>
  <c r="AO49" i="23"/>
  <c r="AP49" i="23"/>
  <c r="AQ49" i="23"/>
  <c r="AR49" i="23"/>
  <c r="AS49" i="23"/>
  <c r="AT49" i="23"/>
  <c r="G50" i="23"/>
  <c r="G166" i="23" s="1"/>
  <c r="G190" i="23" s="1"/>
  <c r="H50" i="23"/>
  <c r="H166" i="23" s="1"/>
  <c r="H190" i="23" s="1"/>
  <c r="I50" i="23"/>
  <c r="J50" i="23"/>
  <c r="K50" i="23"/>
  <c r="L50" i="23"/>
  <c r="M50" i="23"/>
  <c r="N50" i="23"/>
  <c r="O50" i="23"/>
  <c r="N98" i="23" s="1"/>
  <c r="P50" i="23"/>
  <c r="Q50" i="23"/>
  <c r="P74" i="23" s="1"/>
  <c r="R50" i="23"/>
  <c r="Q74" i="23" s="1"/>
  <c r="S50" i="23"/>
  <c r="T50" i="23"/>
  <c r="U50" i="23"/>
  <c r="V50" i="23"/>
  <c r="W50" i="23"/>
  <c r="X50" i="23"/>
  <c r="Y50" i="23"/>
  <c r="Z50" i="23"/>
  <c r="AA50" i="23"/>
  <c r="AA166" i="23" s="1"/>
  <c r="AA190" i="23" s="1"/>
  <c r="AB50" i="23"/>
  <c r="AB166" i="23" s="1"/>
  <c r="AB190" i="23" s="1"/>
  <c r="AC50" i="23"/>
  <c r="AD50" i="23"/>
  <c r="AE50" i="23"/>
  <c r="AD98" i="23" s="1"/>
  <c r="AF50" i="23"/>
  <c r="AG50" i="23"/>
  <c r="AH50" i="23"/>
  <c r="AI50" i="23"/>
  <c r="AJ50" i="23"/>
  <c r="AK50" i="23"/>
  <c r="AL50" i="23"/>
  <c r="AM50" i="23"/>
  <c r="AL98" i="23" s="1"/>
  <c r="AN50" i="23"/>
  <c r="AO50" i="23"/>
  <c r="AP50" i="23"/>
  <c r="AQ50" i="23"/>
  <c r="AR50" i="23"/>
  <c r="AS50" i="23"/>
  <c r="AT50" i="23"/>
  <c r="G51" i="23"/>
  <c r="G167" i="23" s="1"/>
  <c r="G191" i="23" s="1"/>
  <c r="H51" i="23"/>
  <c r="I51" i="23"/>
  <c r="H75" i="23" s="1"/>
  <c r="J51" i="23"/>
  <c r="I75" i="23" s="1"/>
  <c r="K51" i="23"/>
  <c r="L51" i="23"/>
  <c r="M51" i="23"/>
  <c r="N51" i="23"/>
  <c r="O51" i="23"/>
  <c r="P51" i="23"/>
  <c r="Q51" i="23"/>
  <c r="R51" i="23"/>
  <c r="S51" i="23"/>
  <c r="R75" i="23" s="1"/>
  <c r="T51" i="23"/>
  <c r="S75" i="23" s="1"/>
  <c r="U51" i="23"/>
  <c r="V51" i="23"/>
  <c r="W51" i="23"/>
  <c r="V99" i="23" s="1"/>
  <c r="X51" i="23"/>
  <c r="Y51" i="23"/>
  <c r="Z51" i="23"/>
  <c r="AA51" i="23"/>
  <c r="AB51" i="23"/>
  <c r="AC51" i="23"/>
  <c r="AD51" i="23"/>
  <c r="AE51" i="23"/>
  <c r="AD99" i="23" s="1"/>
  <c r="AF51" i="23"/>
  <c r="AG51" i="23"/>
  <c r="AH51" i="23"/>
  <c r="AI51" i="23"/>
  <c r="AJ51" i="23"/>
  <c r="AK51" i="23"/>
  <c r="AL51" i="23"/>
  <c r="AM51" i="23"/>
  <c r="AL99" i="23" s="1"/>
  <c r="AN51" i="23"/>
  <c r="AO51" i="23"/>
  <c r="AN75" i="23" s="1"/>
  <c r="AP51" i="23"/>
  <c r="AO75" i="23" s="1"/>
  <c r="AQ51" i="23"/>
  <c r="AR51" i="23"/>
  <c r="AS51" i="23"/>
  <c r="AT51" i="23"/>
  <c r="G52" i="23"/>
  <c r="G168" i="23" s="1"/>
  <c r="G192" i="23" s="1"/>
  <c r="H52" i="23"/>
  <c r="I52" i="23"/>
  <c r="J52" i="23"/>
  <c r="K52" i="23"/>
  <c r="J76" i="23" s="1"/>
  <c r="L52" i="23"/>
  <c r="K76" i="23" s="1"/>
  <c r="M52" i="23"/>
  <c r="N52" i="23"/>
  <c r="O52" i="23"/>
  <c r="N100" i="23" s="1"/>
  <c r="P52" i="23"/>
  <c r="Q52" i="23"/>
  <c r="R52" i="23"/>
  <c r="S52" i="23"/>
  <c r="T52" i="23"/>
  <c r="U52" i="23"/>
  <c r="V52" i="23"/>
  <c r="W52" i="23"/>
  <c r="V100" i="23" s="1"/>
  <c r="X52" i="23"/>
  <c r="Y52" i="23"/>
  <c r="Z52" i="23"/>
  <c r="AA52" i="23"/>
  <c r="AB52" i="23"/>
  <c r="AC52" i="23"/>
  <c r="AD52" i="23"/>
  <c r="AE52" i="23"/>
  <c r="AD100" i="23" s="1"/>
  <c r="AF52" i="23"/>
  <c r="AG52" i="23"/>
  <c r="AF100" i="23" s="1"/>
  <c r="AH52" i="23"/>
  <c r="AG100" i="23" s="1"/>
  <c r="AI52" i="23"/>
  <c r="AJ52" i="23"/>
  <c r="AK52" i="23"/>
  <c r="AL52" i="23"/>
  <c r="AM52" i="23"/>
  <c r="AN52" i="23"/>
  <c r="AO52" i="23"/>
  <c r="AP52" i="23"/>
  <c r="AQ52" i="23"/>
  <c r="AP100" i="23" s="1"/>
  <c r="AR52" i="23"/>
  <c r="AQ100" i="23" s="1"/>
  <c r="AS52" i="23"/>
  <c r="AT52" i="23"/>
  <c r="AS76" i="23" s="1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G1" i="24"/>
  <c r="Q124" i="22" l="1" a="1"/>
  <c r="Q124" i="22" s="1"/>
  <c r="R109" i="22" a="1"/>
  <c r="R109" i="22" s="1"/>
  <c r="R110" i="22" a="1"/>
  <c r="R110" i="22" s="1"/>
  <c r="Q112" i="22" a="1"/>
  <c r="Q112" i="22" s="1"/>
  <c r="S113" i="22" s="1"/>
  <c r="R105" i="22" a="1"/>
  <c r="R105" i="22" s="1"/>
  <c r="N105" i="22"/>
  <c r="F105" i="22"/>
  <c r="R119" i="22" a="1"/>
  <c r="R119" i="22" s="1"/>
  <c r="Q120" i="22" a="1"/>
  <c r="Q120" i="22" s="1"/>
  <c r="R111" i="22" a="1"/>
  <c r="R111" i="22" s="1"/>
  <c r="Q113" i="22" a="1"/>
  <c r="Q113" i="22" s="1"/>
  <c r="M105" i="22"/>
  <c r="R121" i="22" a="1"/>
  <c r="R121" i="22" s="1"/>
  <c r="Q122" i="22" a="1"/>
  <c r="Q122" i="22" s="1"/>
  <c r="S123" i="22" s="1"/>
  <c r="R117" i="22" a="1"/>
  <c r="R117" i="22" s="1"/>
  <c r="R114" i="22" a="1"/>
  <c r="R114" i="22" s="1"/>
  <c r="Q108" i="22" a="1"/>
  <c r="Q108" i="22" s="1"/>
  <c r="Q123" i="22" a="1"/>
  <c r="Q123" i="22" s="1"/>
  <c r="S124" i="22" s="1"/>
  <c r="Q114" i="22" a="1"/>
  <c r="Q114" i="22" s="1"/>
  <c r="S115" i="22" s="1"/>
  <c r="Q121" i="22" a="1"/>
  <c r="Q121" i="22" s="1"/>
  <c r="S122" i="22" s="1"/>
  <c r="Q111" i="22" a="1"/>
  <c r="Q111" i="22" s="1"/>
  <c r="S112" i="22" s="1"/>
  <c r="Q110" i="22" a="1"/>
  <c r="Q110" i="22" s="1"/>
  <c r="S111" i="22" s="1"/>
  <c r="Q117" i="22" a="1"/>
  <c r="Q117" i="22" s="1"/>
  <c r="Q107" i="22" a="1"/>
  <c r="Q107" i="22" s="1"/>
  <c r="S108" i="22" s="1"/>
  <c r="Q106" i="22" a="1"/>
  <c r="Q106" i="22" s="1"/>
  <c r="S121" i="22"/>
  <c r="O113" i="22"/>
  <c r="AA113" i="22" s="1"/>
  <c r="S114" i="22"/>
  <c r="L105" i="22"/>
  <c r="O105" i="22" s="1"/>
  <c r="C105" i="22"/>
  <c r="R113" i="22" a="1"/>
  <c r="R113" i="22" s="1"/>
  <c r="R123" i="22" a="1"/>
  <c r="R123" i="22" s="1"/>
  <c r="Q118" i="22" a="1"/>
  <c r="Q118" i="22" s="1"/>
  <c r="S119" i="22" s="1"/>
  <c r="R106" i="22" a="1"/>
  <c r="R106" i="22" s="1"/>
  <c r="O112" i="22"/>
  <c r="AA112" i="22" s="1"/>
  <c r="R124" i="22" a="1"/>
  <c r="R124" i="22" s="1"/>
  <c r="B105" i="22"/>
  <c r="Q109" i="22" a="1"/>
  <c r="Q109" i="22" s="1"/>
  <c r="S110" i="22" s="1"/>
  <c r="Q119" i="22" a="1"/>
  <c r="Q119" i="22" s="1"/>
  <c r="S120" i="22" s="1"/>
  <c r="R107" i="22" a="1"/>
  <c r="R107" i="22" s="1"/>
  <c r="R122" i="22" a="1"/>
  <c r="R122" i="22" s="1"/>
  <c r="R112" i="22" a="1"/>
  <c r="R112" i="22" s="1"/>
  <c r="R108" i="22" a="1"/>
  <c r="R108" i="22" s="1"/>
  <c r="Q105" i="22" a="1"/>
  <c r="Q105" i="22" s="1"/>
  <c r="Q115" i="22" a="1"/>
  <c r="Q115" i="22" s="1"/>
  <c r="S116" i="22" s="1"/>
  <c r="T105" i="22" a="1"/>
  <c r="T105" i="22" s="1"/>
  <c r="S118" i="22"/>
  <c r="O117" i="22"/>
  <c r="AG117" i="22" s="1"/>
  <c r="AH117" i="22" s="1"/>
  <c r="AI117" i="22" s="1"/>
  <c r="O115" i="22"/>
  <c r="AG115" i="22" s="1"/>
  <c r="AH115" i="22" s="1"/>
  <c r="AI115" i="22" s="1"/>
  <c r="O107" i="22"/>
  <c r="AG107" i="22" s="1"/>
  <c r="AH107" i="22" s="1"/>
  <c r="AI107" i="22" s="1"/>
  <c r="AG111" i="22"/>
  <c r="AH111" i="22" s="1"/>
  <c r="AI111" i="22" s="1"/>
  <c r="O123" i="22"/>
  <c r="Q116" i="22" a="1"/>
  <c r="Q116" i="22" s="1"/>
  <c r="S117" i="22" s="1"/>
  <c r="R116" i="22" a="1"/>
  <c r="R116" i="22" s="1"/>
  <c r="O119" i="22"/>
  <c r="O121" i="22"/>
  <c r="O109" i="22"/>
  <c r="BL98" i="22"/>
  <c r="BL99" i="22" s="1"/>
  <c r="O110" i="22"/>
  <c r="S109" i="22"/>
  <c r="O108" i="22"/>
  <c r="AA120" i="22"/>
  <c r="AG120" i="22"/>
  <c r="AH120" i="22" s="1"/>
  <c r="AI120" i="22" s="1"/>
  <c r="O106" i="22"/>
  <c r="S107" i="22"/>
  <c r="O116" i="22"/>
  <c r="O114" i="22"/>
  <c r="O118" i="22"/>
  <c r="AA115" i="22"/>
  <c r="O124" i="22"/>
  <c r="O122" i="22"/>
  <c r="DX98" i="22"/>
  <c r="DX99" i="22" s="1"/>
  <c r="AD71" i="5"/>
  <c r="AD70" i="5"/>
  <c r="AA58" i="23"/>
  <c r="AI57" i="23"/>
  <c r="N65" i="5"/>
  <c r="N64" i="5"/>
  <c r="AD63" i="5"/>
  <c r="N63" i="5"/>
  <c r="W82" i="20"/>
  <c r="AD89" i="20"/>
  <c r="AD94" i="20" s="1"/>
  <c r="AD120" i="20" s="1"/>
  <c r="N89" i="20"/>
  <c r="N94" i="20" s="1"/>
  <c r="AD81" i="20"/>
  <c r="AR87" i="20"/>
  <c r="C172" i="20" a="1"/>
  <c r="C172" i="20" s="1"/>
  <c r="H172" i="20"/>
  <c r="T90" i="20"/>
  <c r="AR90" i="20"/>
  <c r="B174" i="20" a="1"/>
  <c r="B174" i="20" s="1"/>
  <c r="S92" i="20"/>
  <c r="AQ82" i="20"/>
  <c r="T87" i="20"/>
  <c r="AG83" i="20"/>
  <c r="Y84" i="20"/>
  <c r="I84" i="20"/>
  <c r="AO84" i="20"/>
  <c r="AG84" i="20"/>
  <c r="Y83" i="20"/>
  <c r="Q83" i="20"/>
  <c r="AP85" i="20"/>
  <c r="AP88" i="20"/>
  <c r="X83" i="20"/>
  <c r="H82" i="20"/>
  <c r="AN83" i="20"/>
  <c r="G82" i="20"/>
  <c r="AE81" i="20"/>
  <c r="O81" i="20"/>
  <c r="W81" i="20"/>
  <c r="AL120" i="20"/>
  <c r="V120" i="20"/>
  <c r="AD119" i="20"/>
  <c r="V119" i="20"/>
  <c r="V118" i="20"/>
  <c r="AL117" i="20"/>
  <c r="V117" i="20"/>
  <c r="AL116" i="20"/>
  <c r="V116" i="20"/>
  <c r="N115" i="20"/>
  <c r="AL114" i="20"/>
  <c r="V114" i="20"/>
  <c r="AL113" i="20"/>
  <c r="V113" i="20"/>
  <c r="AL109" i="20"/>
  <c r="V109" i="20"/>
  <c r="V108" i="20"/>
  <c r="V82" i="20"/>
  <c r="O82" i="20"/>
  <c r="N120" i="20"/>
  <c r="AL119" i="20"/>
  <c r="N119" i="20"/>
  <c r="AL118" i="20"/>
  <c r="AD118" i="20"/>
  <c r="N118" i="20"/>
  <c r="AD117" i="20"/>
  <c r="AE141" i="20" s="1"/>
  <c r="N117" i="20"/>
  <c r="N116" i="20"/>
  <c r="AL115" i="20"/>
  <c r="V115" i="20"/>
  <c r="N114" i="20"/>
  <c r="N113" i="20"/>
  <c r="AL112" i="20"/>
  <c r="V112" i="20"/>
  <c r="AL111" i="20"/>
  <c r="V111" i="20"/>
  <c r="AL110" i="20"/>
  <c r="V110" i="20"/>
  <c r="V107" i="20"/>
  <c r="AK80" i="20"/>
  <c r="U80" i="20"/>
  <c r="AS80" i="20"/>
  <c r="AC89" i="20"/>
  <c r="AC94" i="20" s="1"/>
  <c r="AC120" i="20" s="1"/>
  <c r="U93" i="20"/>
  <c r="AK82" i="20"/>
  <c r="AC82" i="20"/>
  <c r="U82" i="20"/>
  <c r="M82" i="20"/>
  <c r="U88" i="20"/>
  <c r="AT138" i="5"/>
  <c r="AT130" i="5"/>
  <c r="AT137" i="5"/>
  <c r="AT129" i="5"/>
  <c r="AT144" i="5"/>
  <c r="AT136" i="5"/>
  <c r="AT128" i="5"/>
  <c r="AD69" i="5"/>
  <c r="AD68" i="5"/>
  <c r="N68" i="5"/>
  <c r="N67" i="5"/>
  <c r="AD66" i="5"/>
  <c r="N66" i="5"/>
  <c r="AD65" i="5"/>
  <c r="AL64" i="5"/>
  <c r="AD64" i="5"/>
  <c r="AL63" i="5"/>
  <c r="AD62" i="5"/>
  <c r="AT132" i="5"/>
  <c r="I187" i="5"/>
  <c r="I163" i="5"/>
  <c r="H95" i="5"/>
  <c r="H71" i="5"/>
  <c r="AN94" i="5"/>
  <c r="AN70" i="5"/>
  <c r="I184" i="5"/>
  <c r="I160" i="5"/>
  <c r="H92" i="5"/>
  <c r="H68" i="5"/>
  <c r="AN91" i="5"/>
  <c r="AN67" i="5"/>
  <c r="I181" i="5"/>
  <c r="I157" i="5"/>
  <c r="H89" i="5"/>
  <c r="H65" i="5"/>
  <c r="AN88" i="5"/>
  <c r="AN64" i="5"/>
  <c r="I179" i="5"/>
  <c r="I155" i="5"/>
  <c r="H87" i="5"/>
  <c r="H63" i="5"/>
  <c r="Q177" i="5"/>
  <c r="Q153" i="5"/>
  <c r="P85" i="5"/>
  <c r="P61" i="5"/>
  <c r="AG175" i="5"/>
  <c r="AG151" i="5"/>
  <c r="AF83" i="5"/>
  <c r="AF59" i="5"/>
  <c r="X83" i="5"/>
  <c r="X59" i="5"/>
  <c r="I174" i="5"/>
  <c r="I150" i="5"/>
  <c r="H82" i="5"/>
  <c r="H58" i="5"/>
  <c r="AE188" i="5"/>
  <c r="AE164" i="5"/>
  <c r="AD96" i="5"/>
  <c r="N96" i="5"/>
  <c r="AS100" i="5"/>
  <c r="AS76" i="5"/>
  <c r="AK100" i="5"/>
  <c r="AK76" i="5"/>
  <c r="AC100" i="5"/>
  <c r="AC76" i="5"/>
  <c r="U100" i="5"/>
  <c r="U76" i="5"/>
  <c r="M100" i="5"/>
  <c r="M76" i="5"/>
  <c r="AS99" i="5"/>
  <c r="AS75" i="5"/>
  <c r="AK99" i="5"/>
  <c r="AK75" i="5"/>
  <c r="AC99" i="5"/>
  <c r="AC75" i="5"/>
  <c r="U99" i="5"/>
  <c r="U75" i="5"/>
  <c r="M99" i="5"/>
  <c r="M75" i="5"/>
  <c r="AS98" i="5"/>
  <c r="AS74" i="5"/>
  <c r="AK98" i="5"/>
  <c r="AK74" i="5"/>
  <c r="AC98" i="5"/>
  <c r="AC74" i="5"/>
  <c r="U98" i="5"/>
  <c r="U74" i="5"/>
  <c r="M98" i="5"/>
  <c r="M74" i="5"/>
  <c r="AS97" i="5"/>
  <c r="AS73" i="5"/>
  <c r="AK97" i="5"/>
  <c r="AK73" i="5"/>
  <c r="AD189" i="5"/>
  <c r="AD165" i="5"/>
  <c r="AC73" i="5"/>
  <c r="AC97" i="5"/>
  <c r="U73" i="5"/>
  <c r="U97" i="5"/>
  <c r="M97" i="5"/>
  <c r="M73" i="5"/>
  <c r="AS96" i="5"/>
  <c r="AS72" i="5"/>
  <c r="AK96" i="5"/>
  <c r="AK72" i="5"/>
  <c r="AD188" i="5"/>
  <c r="AD164" i="5"/>
  <c r="AC72" i="5"/>
  <c r="AC96" i="5"/>
  <c r="U96" i="5"/>
  <c r="U72" i="5"/>
  <c r="M96" i="5"/>
  <c r="M72" i="5"/>
  <c r="AS95" i="5"/>
  <c r="AS71" i="5"/>
  <c r="AK71" i="5"/>
  <c r="AK95" i="5"/>
  <c r="AD187" i="5"/>
  <c r="AD163" i="5"/>
  <c r="AC95" i="5"/>
  <c r="AC71" i="5"/>
  <c r="U95" i="5"/>
  <c r="U71" i="5"/>
  <c r="M95" i="5"/>
  <c r="M71" i="5"/>
  <c r="AS94" i="5"/>
  <c r="AS70" i="5"/>
  <c r="AK94" i="5"/>
  <c r="AK70" i="5"/>
  <c r="AD186" i="5"/>
  <c r="AD162" i="5"/>
  <c r="AC94" i="5"/>
  <c r="AC70" i="5"/>
  <c r="U94" i="5"/>
  <c r="U70" i="5"/>
  <c r="M94" i="5"/>
  <c r="M70" i="5"/>
  <c r="AS93" i="5"/>
  <c r="AS69" i="5"/>
  <c r="AK93" i="5"/>
  <c r="AK69" i="5"/>
  <c r="AD185" i="5"/>
  <c r="AD161" i="5"/>
  <c r="AC93" i="5"/>
  <c r="AC69" i="5"/>
  <c r="U93" i="5"/>
  <c r="U69" i="5"/>
  <c r="N185" i="5"/>
  <c r="N161" i="5"/>
  <c r="M93" i="5"/>
  <c r="M69" i="5"/>
  <c r="AS92" i="5"/>
  <c r="AS68" i="5"/>
  <c r="AK92" i="5"/>
  <c r="AK68" i="5"/>
  <c r="AD160" i="5"/>
  <c r="AD184" i="5"/>
  <c r="AC92" i="5"/>
  <c r="AC68" i="5"/>
  <c r="U92" i="5"/>
  <c r="U68" i="5"/>
  <c r="N184" i="5"/>
  <c r="N160" i="5"/>
  <c r="M92" i="5"/>
  <c r="M68" i="5"/>
  <c r="AS91" i="5"/>
  <c r="AS67" i="5"/>
  <c r="AK91" i="5"/>
  <c r="AK67" i="5"/>
  <c r="AD183" i="5"/>
  <c r="AD159" i="5"/>
  <c r="AC91" i="5"/>
  <c r="AC67" i="5"/>
  <c r="U91" i="5"/>
  <c r="U67" i="5"/>
  <c r="N183" i="5"/>
  <c r="N159" i="5"/>
  <c r="M91" i="5"/>
  <c r="M67" i="5"/>
  <c r="AS90" i="5"/>
  <c r="AS66" i="5"/>
  <c r="AK90" i="5"/>
  <c r="AK66" i="5"/>
  <c r="AD182" i="5"/>
  <c r="AD158" i="5"/>
  <c r="AC90" i="5"/>
  <c r="AC66" i="5"/>
  <c r="U90" i="5"/>
  <c r="U66" i="5"/>
  <c r="N182" i="5"/>
  <c r="N158" i="5"/>
  <c r="M90" i="5"/>
  <c r="M66" i="5"/>
  <c r="AS89" i="5"/>
  <c r="AS65" i="5"/>
  <c r="AL181" i="5"/>
  <c r="AL157" i="5"/>
  <c r="AK89" i="5"/>
  <c r="AK65" i="5"/>
  <c r="AD181" i="5"/>
  <c r="AD157" i="5"/>
  <c r="AC89" i="5"/>
  <c r="AC65" i="5"/>
  <c r="U89" i="5"/>
  <c r="U65" i="5"/>
  <c r="N181" i="5"/>
  <c r="N157" i="5"/>
  <c r="M89" i="5"/>
  <c r="M65" i="5"/>
  <c r="AS88" i="5"/>
  <c r="AS64" i="5"/>
  <c r="AL180" i="5"/>
  <c r="AL156" i="5"/>
  <c r="AK88" i="5"/>
  <c r="AK64" i="5"/>
  <c r="AD180" i="5"/>
  <c r="AD156" i="5"/>
  <c r="AC88" i="5"/>
  <c r="AC64" i="5"/>
  <c r="U88" i="5"/>
  <c r="U64" i="5"/>
  <c r="N156" i="5"/>
  <c r="N180" i="5"/>
  <c r="M88" i="5"/>
  <c r="M64" i="5"/>
  <c r="AS87" i="5"/>
  <c r="AS63" i="5"/>
  <c r="AL179" i="5"/>
  <c r="AL155" i="5"/>
  <c r="AK87" i="5"/>
  <c r="AK63" i="5"/>
  <c r="AD179" i="5"/>
  <c r="AD155" i="5"/>
  <c r="AC87" i="5"/>
  <c r="AC63" i="5"/>
  <c r="U87" i="5"/>
  <c r="U63" i="5"/>
  <c r="N179" i="5"/>
  <c r="N155" i="5"/>
  <c r="M87" i="5"/>
  <c r="M63" i="5"/>
  <c r="AS86" i="5"/>
  <c r="AS62" i="5"/>
  <c r="AL178" i="5"/>
  <c r="AL154" i="5"/>
  <c r="AK86" i="5"/>
  <c r="AK62" i="5"/>
  <c r="AD178" i="5"/>
  <c r="AD154" i="5"/>
  <c r="AC86" i="5"/>
  <c r="AC62" i="5"/>
  <c r="U86" i="5"/>
  <c r="U62" i="5"/>
  <c r="N178" i="5"/>
  <c r="N154" i="5"/>
  <c r="M86" i="5"/>
  <c r="M62" i="5"/>
  <c r="AS85" i="5"/>
  <c r="AS61" i="5"/>
  <c r="AL177" i="5"/>
  <c r="AL153" i="5"/>
  <c r="AK85" i="5"/>
  <c r="AK61" i="5"/>
  <c r="AD153" i="5"/>
  <c r="AD177" i="5"/>
  <c r="AC85" i="5"/>
  <c r="AC61" i="5"/>
  <c r="V153" i="5"/>
  <c r="V177" i="5"/>
  <c r="U85" i="5"/>
  <c r="U61" i="5"/>
  <c r="N177" i="5"/>
  <c r="N153" i="5"/>
  <c r="M85" i="5"/>
  <c r="M61" i="5"/>
  <c r="AS84" i="5"/>
  <c r="AS60" i="5"/>
  <c r="AL176" i="5"/>
  <c r="AL152" i="5"/>
  <c r="AK84" i="5"/>
  <c r="AK60" i="5"/>
  <c r="AD176" i="5"/>
  <c r="AD152" i="5"/>
  <c r="AC84" i="5"/>
  <c r="AC60" i="5"/>
  <c r="V176" i="5"/>
  <c r="V152" i="5"/>
  <c r="U84" i="5"/>
  <c r="U60" i="5"/>
  <c r="N176" i="5"/>
  <c r="N152" i="5"/>
  <c r="M84" i="5"/>
  <c r="M60" i="5"/>
  <c r="AS83" i="5"/>
  <c r="AS59" i="5"/>
  <c r="AL151" i="5"/>
  <c r="AL175" i="5"/>
  <c r="AK83" i="5"/>
  <c r="AK59" i="5"/>
  <c r="AD175" i="5"/>
  <c r="AD151" i="5"/>
  <c r="AC83" i="5"/>
  <c r="AC59" i="5"/>
  <c r="V175" i="5"/>
  <c r="V151" i="5"/>
  <c r="U83" i="5"/>
  <c r="U59" i="5"/>
  <c r="N151" i="5"/>
  <c r="N175" i="5"/>
  <c r="M83" i="5"/>
  <c r="M59" i="5"/>
  <c r="AS82" i="5"/>
  <c r="AS58" i="5"/>
  <c r="AL174" i="5"/>
  <c r="AL150" i="5"/>
  <c r="AK82" i="5"/>
  <c r="AK58" i="5"/>
  <c r="AD174" i="5"/>
  <c r="AD150" i="5"/>
  <c r="AC82" i="5"/>
  <c r="AC58" i="5"/>
  <c r="V174" i="5"/>
  <c r="V150" i="5"/>
  <c r="U82" i="5"/>
  <c r="U58" i="5"/>
  <c r="N174" i="5"/>
  <c r="N150" i="5"/>
  <c r="M82" i="5"/>
  <c r="M58" i="5"/>
  <c r="AT149" i="5"/>
  <c r="AT173" i="5"/>
  <c r="AS81" i="5"/>
  <c r="AS57" i="5"/>
  <c r="AL173" i="5"/>
  <c r="AL149" i="5"/>
  <c r="AK81" i="5"/>
  <c r="AK57" i="5"/>
  <c r="AD173" i="5"/>
  <c r="AD149" i="5"/>
  <c r="AC81" i="5"/>
  <c r="AC57" i="5"/>
  <c r="V149" i="5"/>
  <c r="V173" i="5"/>
  <c r="U81" i="5"/>
  <c r="U57" i="5"/>
  <c r="N173" i="5"/>
  <c r="N149" i="5"/>
  <c r="M81" i="5"/>
  <c r="M57" i="5"/>
  <c r="N72" i="5"/>
  <c r="AN100" i="5"/>
  <c r="AN76" i="5"/>
  <c r="AF100" i="5"/>
  <c r="AF76" i="5"/>
  <c r="X100" i="5"/>
  <c r="X76" i="5"/>
  <c r="P100" i="5"/>
  <c r="P76" i="5"/>
  <c r="H100" i="5"/>
  <c r="H76" i="5"/>
  <c r="AN99" i="5"/>
  <c r="AN75" i="5"/>
  <c r="AF99" i="5"/>
  <c r="AF75" i="5"/>
  <c r="X99" i="5"/>
  <c r="X75" i="5"/>
  <c r="P99" i="5"/>
  <c r="P75" i="5"/>
  <c r="H99" i="5"/>
  <c r="H75" i="5"/>
  <c r="AN98" i="5"/>
  <c r="AN74" i="5"/>
  <c r="AF98" i="5"/>
  <c r="AF74" i="5"/>
  <c r="X98" i="5"/>
  <c r="X74" i="5"/>
  <c r="P98" i="5"/>
  <c r="P74" i="5"/>
  <c r="AN97" i="5"/>
  <c r="AN73" i="5"/>
  <c r="AF73" i="5"/>
  <c r="AF97" i="5"/>
  <c r="P97" i="5"/>
  <c r="P73" i="5"/>
  <c r="AG185" i="5"/>
  <c r="AG161" i="5"/>
  <c r="AF93" i="5"/>
  <c r="AF69" i="5"/>
  <c r="X93" i="5"/>
  <c r="X69" i="5"/>
  <c r="P93" i="5"/>
  <c r="P69" i="5"/>
  <c r="Q182" i="5"/>
  <c r="Q158" i="5"/>
  <c r="P90" i="5"/>
  <c r="P66" i="5"/>
  <c r="Q180" i="5"/>
  <c r="Q156" i="5"/>
  <c r="P88" i="5"/>
  <c r="P64" i="5"/>
  <c r="AG178" i="5"/>
  <c r="AG154" i="5"/>
  <c r="AF86" i="5"/>
  <c r="AF62" i="5"/>
  <c r="X86" i="5"/>
  <c r="X62" i="5"/>
  <c r="AO176" i="5"/>
  <c r="AO152" i="5"/>
  <c r="AN84" i="5"/>
  <c r="AN60" i="5"/>
  <c r="AO174" i="5"/>
  <c r="AO150" i="5"/>
  <c r="AN82" i="5"/>
  <c r="AN58" i="5"/>
  <c r="G167" i="5"/>
  <c r="G191" i="5"/>
  <c r="AL98" i="5"/>
  <c r="AD98" i="5"/>
  <c r="N97" i="5"/>
  <c r="AC188" i="5"/>
  <c r="AC164" i="5"/>
  <c r="AB72" i="5"/>
  <c r="AB96" i="5"/>
  <c r="T96" i="5"/>
  <c r="T72" i="5"/>
  <c r="AC163" i="5"/>
  <c r="AC187" i="5"/>
  <c r="AB95" i="5"/>
  <c r="AB71" i="5"/>
  <c r="T95" i="5"/>
  <c r="T71" i="5"/>
  <c r="L95" i="5"/>
  <c r="L71" i="5"/>
  <c r="AR70" i="5"/>
  <c r="AR94" i="5"/>
  <c r="AJ94" i="5"/>
  <c r="AJ70" i="5"/>
  <c r="AC186" i="5"/>
  <c r="AC162" i="5"/>
  <c r="AB70" i="5"/>
  <c r="AB94" i="5"/>
  <c r="T94" i="5"/>
  <c r="T70" i="5"/>
  <c r="M186" i="5"/>
  <c r="M162" i="5"/>
  <c r="L94" i="5"/>
  <c r="L70" i="5"/>
  <c r="AR69" i="5"/>
  <c r="AR93" i="5"/>
  <c r="AJ93" i="5"/>
  <c r="AJ69" i="5"/>
  <c r="AC185" i="5"/>
  <c r="AC161" i="5"/>
  <c r="AB93" i="5"/>
  <c r="AB69" i="5"/>
  <c r="T69" i="5"/>
  <c r="T93" i="5"/>
  <c r="M185" i="5"/>
  <c r="M161" i="5"/>
  <c r="L93" i="5"/>
  <c r="L69" i="5"/>
  <c r="AR68" i="5"/>
  <c r="AR92" i="5"/>
  <c r="AJ92" i="5"/>
  <c r="AJ68" i="5"/>
  <c r="AC160" i="5"/>
  <c r="AC184" i="5"/>
  <c r="AB68" i="5"/>
  <c r="AB92" i="5"/>
  <c r="T92" i="5"/>
  <c r="T68" i="5"/>
  <c r="M184" i="5"/>
  <c r="M160" i="5"/>
  <c r="L68" i="5"/>
  <c r="L92" i="5"/>
  <c r="AR91" i="5"/>
  <c r="AR67" i="5"/>
  <c r="AJ67" i="5"/>
  <c r="AJ91" i="5"/>
  <c r="AC183" i="5"/>
  <c r="AC159" i="5"/>
  <c r="AB91" i="5"/>
  <c r="AB67" i="5"/>
  <c r="T67" i="5"/>
  <c r="T91" i="5"/>
  <c r="M183" i="5"/>
  <c r="M159" i="5"/>
  <c r="L91" i="5"/>
  <c r="L67" i="5"/>
  <c r="AR66" i="5"/>
  <c r="AR90" i="5"/>
  <c r="AK182" i="5"/>
  <c r="AK158" i="5"/>
  <c r="AJ90" i="5"/>
  <c r="AJ66" i="5"/>
  <c r="AC182" i="5"/>
  <c r="AC158" i="5"/>
  <c r="AB66" i="5"/>
  <c r="AB90" i="5"/>
  <c r="T90" i="5"/>
  <c r="T66" i="5"/>
  <c r="M182" i="5"/>
  <c r="M158" i="5"/>
  <c r="L66" i="5"/>
  <c r="L90" i="5"/>
  <c r="AR89" i="5"/>
  <c r="AR65" i="5"/>
  <c r="AK181" i="5"/>
  <c r="AK157" i="5"/>
  <c r="AJ65" i="5"/>
  <c r="AJ89" i="5"/>
  <c r="AC181" i="5"/>
  <c r="AC157" i="5"/>
  <c r="AB89" i="5"/>
  <c r="AB65" i="5"/>
  <c r="T89" i="5"/>
  <c r="T65" i="5"/>
  <c r="M157" i="5"/>
  <c r="M181" i="5"/>
  <c r="L65" i="5"/>
  <c r="L89" i="5"/>
  <c r="AR88" i="5"/>
  <c r="AR64" i="5"/>
  <c r="AK180" i="5"/>
  <c r="AK156" i="5"/>
  <c r="AJ64" i="5"/>
  <c r="AJ88" i="5"/>
  <c r="AC180" i="5"/>
  <c r="AC156" i="5"/>
  <c r="AB88" i="5"/>
  <c r="AB64" i="5"/>
  <c r="T88" i="5"/>
  <c r="T64" i="5"/>
  <c r="M156" i="5"/>
  <c r="M180" i="5"/>
  <c r="L64" i="5"/>
  <c r="L88" i="5"/>
  <c r="AR87" i="5"/>
  <c r="AR63" i="5"/>
  <c r="AK179" i="5"/>
  <c r="AK155" i="5"/>
  <c r="AJ63" i="5"/>
  <c r="AJ87" i="5"/>
  <c r="AC179" i="5"/>
  <c r="AC155" i="5"/>
  <c r="AB87" i="5"/>
  <c r="AB63" i="5"/>
  <c r="T87" i="5"/>
  <c r="T63" i="5"/>
  <c r="M179" i="5"/>
  <c r="M155" i="5"/>
  <c r="L63" i="5"/>
  <c r="L87" i="5"/>
  <c r="AR86" i="5"/>
  <c r="AR62" i="5"/>
  <c r="AK178" i="5"/>
  <c r="AK154" i="5"/>
  <c r="AJ62" i="5"/>
  <c r="AJ86" i="5"/>
  <c r="AC154" i="5"/>
  <c r="AC178" i="5"/>
  <c r="AB86" i="5"/>
  <c r="AB62" i="5"/>
  <c r="U178" i="5"/>
  <c r="U154" i="5"/>
  <c r="T86" i="5"/>
  <c r="T62" i="5"/>
  <c r="M178" i="5"/>
  <c r="M154" i="5"/>
  <c r="L62" i="5"/>
  <c r="L86" i="5"/>
  <c r="AR85" i="5"/>
  <c r="AR61" i="5"/>
  <c r="AK177" i="5"/>
  <c r="AK153" i="5"/>
  <c r="AJ61" i="5"/>
  <c r="AJ85" i="5"/>
  <c r="AC177" i="5"/>
  <c r="AC153" i="5"/>
  <c r="AB85" i="5"/>
  <c r="AB61" i="5"/>
  <c r="U177" i="5"/>
  <c r="U153" i="5"/>
  <c r="T85" i="5"/>
  <c r="T61" i="5"/>
  <c r="M177" i="5"/>
  <c r="M153" i="5"/>
  <c r="L85" i="5"/>
  <c r="L61" i="5"/>
  <c r="AR84" i="5"/>
  <c r="AR60" i="5"/>
  <c r="AK152" i="5"/>
  <c r="AK176" i="5"/>
  <c r="AJ84" i="5"/>
  <c r="AJ60" i="5"/>
  <c r="AC176" i="5"/>
  <c r="AC152" i="5"/>
  <c r="AB84" i="5"/>
  <c r="AB60" i="5"/>
  <c r="U176" i="5"/>
  <c r="U152" i="5"/>
  <c r="T84" i="5"/>
  <c r="T60" i="5"/>
  <c r="M176" i="5"/>
  <c r="M152" i="5"/>
  <c r="L84" i="5"/>
  <c r="L60" i="5"/>
  <c r="AR83" i="5"/>
  <c r="AR59" i="5"/>
  <c r="AK175" i="5"/>
  <c r="AK151" i="5"/>
  <c r="AJ83" i="5"/>
  <c r="AJ59" i="5"/>
  <c r="AC151" i="5"/>
  <c r="AC175" i="5"/>
  <c r="AB83" i="5"/>
  <c r="AB59" i="5"/>
  <c r="U175" i="5"/>
  <c r="U151" i="5"/>
  <c r="T83" i="5"/>
  <c r="T59" i="5"/>
  <c r="M151" i="5"/>
  <c r="M175" i="5"/>
  <c r="L83" i="5"/>
  <c r="L59" i="5"/>
  <c r="AS174" i="5"/>
  <c r="AS150" i="5"/>
  <c r="AR82" i="5"/>
  <c r="AR58" i="5"/>
  <c r="AK174" i="5"/>
  <c r="AK150" i="5"/>
  <c r="AJ82" i="5"/>
  <c r="AJ58" i="5"/>
  <c r="AC150" i="5"/>
  <c r="AC174" i="5"/>
  <c r="AB82" i="5"/>
  <c r="AB58" i="5"/>
  <c r="U174" i="5"/>
  <c r="U150" i="5"/>
  <c r="T82" i="5"/>
  <c r="T58" i="5"/>
  <c r="M174" i="5"/>
  <c r="M150" i="5"/>
  <c r="L82" i="5"/>
  <c r="L58" i="5"/>
  <c r="AS173" i="5"/>
  <c r="AS149" i="5"/>
  <c r="AR81" i="5"/>
  <c r="AR57" i="5"/>
  <c r="AK173" i="5"/>
  <c r="AK149" i="5"/>
  <c r="AJ81" i="5"/>
  <c r="AJ57" i="5"/>
  <c r="AC173" i="5"/>
  <c r="AC149" i="5"/>
  <c r="AB81" i="5"/>
  <c r="AB57" i="5"/>
  <c r="U173" i="5"/>
  <c r="U149" i="5"/>
  <c r="T81" i="5"/>
  <c r="T57" i="5"/>
  <c r="I188" i="5"/>
  <c r="I164" i="5"/>
  <c r="H96" i="5"/>
  <c r="H72" i="5"/>
  <c r="AN95" i="5"/>
  <c r="AN71" i="5"/>
  <c r="AF95" i="5"/>
  <c r="AF71" i="5"/>
  <c r="P95" i="5"/>
  <c r="P71" i="5"/>
  <c r="AG160" i="5"/>
  <c r="AG184" i="5"/>
  <c r="AF92" i="5"/>
  <c r="AF68" i="5"/>
  <c r="X92" i="5"/>
  <c r="X68" i="5"/>
  <c r="P92" i="5"/>
  <c r="P68" i="5"/>
  <c r="I182" i="5"/>
  <c r="I158" i="5"/>
  <c r="H90" i="5"/>
  <c r="H66" i="5"/>
  <c r="AN89" i="5"/>
  <c r="AN65" i="5"/>
  <c r="AG155" i="5"/>
  <c r="AG179" i="5"/>
  <c r="AF87" i="5"/>
  <c r="AF63" i="5"/>
  <c r="X87" i="5"/>
  <c r="X63" i="5"/>
  <c r="I178" i="5"/>
  <c r="I154" i="5"/>
  <c r="H86" i="5"/>
  <c r="H62" i="5"/>
  <c r="I176" i="5"/>
  <c r="I152" i="5"/>
  <c r="H84" i="5"/>
  <c r="H60" i="5"/>
  <c r="Y174" i="5"/>
  <c r="Y150" i="5"/>
  <c r="X82" i="5"/>
  <c r="X58" i="5"/>
  <c r="G165" i="5"/>
  <c r="G189" i="5"/>
  <c r="AL96" i="5"/>
  <c r="V96" i="5"/>
  <c r="AR100" i="5"/>
  <c r="AR76" i="5"/>
  <c r="AJ100" i="5"/>
  <c r="AJ76" i="5"/>
  <c r="AB100" i="5"/>
  <c r="AB76" i="5"/>
  <c r="T100" i="5"/>
  <c r="T76" i="5"/>
  <c r="L100" i="5"/>
  <c r="L76" i="5"/>
  <c r="AR99" i="5"/>
  <c r="AR75" i="5"/>
  <c r="AJ99" i="5"/>
  <c r="AJ75" i="5"/>
  <c r="AB99" i="5"/>
  <c r="AB75" i="5"/>
  <c r="T99" i="5"/>
  <c r="T75" i="5"/>
  <c r="L99" i="5"/>
  <c r="L75" i="5"/>
  <c r="AR98" i="5"/>
  <c r="AR74" i="5"/>
  <c r="AJ98" i="5"/>
  <c r="AJ74" i="5"/>
  <c r="T98" i="5"/>
  <c r="T74" i="5"/>
  <c r="AR97" i="5"/>
  <c r="AR73" i="5"/>
  <c r="AR95" i="5"/>
  <c r="AR71" i="5"/>
  <c r="AQ100" i="5"/>
  <c r="AQ76" i="5"/>
  <c r="AI100" i="5"/>
  <c r="AI76" i="5"/>
  <c r="AA100" i="5"/>
  <c r="AA76" i="5"/>
  <c r="S100" i="5"/>
  <c r="S76" i="5"/>
  <c r="K100" i="5"/>
  <c r="K76" i="5"/>
  <c r="AQ99" i="5"/>
  <c r="AQ75" i="5"/>
  <c r="AB191" i="5"/>
  <c r="AB167" i="5"/>
  <c r="AA99" i="5"/>
  <c r="AA75" i="5"/>
  <c r="S99" i="5"/>
  <c r="S75" i="5"/>
  <c r="K99" i="5"/>
  <c r="K75" i="5"/>
  <c r="AQ98" i="5"/>
  <c r="AQ74" i="5"/>
  <c r="AI98" i="5"/>
  <c r="AI74" i="5"/>
  <c r="AB166" i="5"/>
  <c r="AB190" i="5"/>
  <c r="AA98" i="5"/>
  <c r="AA74" i="5"/>
  <c r="S98" i="5"/>
  <c r="S74" i="5"/>
  <c r="K98" i="5"/>
  <c r="K74" i="5"/>
  <c r="AQ97" i="5"/>
  <c r="AQ73" i="5"/>
  <c r="AI97" i="5"/>
  <c r="AI73" i="5"/>
  <c r="AB189" i="5"/>
  <c r="AB165" i="5"/>
  <c r="AA73" i="5"/>
  <c r="AA97" i="5"/>
  <c r="S73" i="5"/>
  <c r="S97" i="5"/>
  <c r="K73" i="5"/>
  <c r="K97" i="5"/>
  <c r="AQ96" i="5"/>
  <c r="AQ72" i="5"/>
  <c r="AI96" i="5"/>
  <c r="AI72" i="5"/>
  <c r="AB164" i="5"/>
  <c r="AB188" i="5"/>
  <c r="AA72" i="5"/>
  <c r="AA96" i="5"/>
  <c r="S72" i="5"/>
  <c r="S96" i="5"/>
  <c r="K96" i="5"/>
  <c r="K72" i="5"/>
  <c r="AQ95" i="5"/>
  <c r="AQ71" i="5"/>
  <c r="AI71" i="5"/>
  <c r="AI95" i="5"/>
  <c r="AB187" i="5"/>
  <c r="AB163" i="5"/>
  <c r="AA71" i="5"/>
  <c r="AA95" i="5"/>
  <c r="S95" i="5"/>
  <c r="S71" i="5"/>
  <c r="L187" i="5"/>
  <c r="L163" i="5"/>
  <c r="K95" i="5"/>
  <c r="K71" i="5"/>
  <c r="AQ70" i="5"/>
  <c r="AQ94" i="5"/>
  <c r="AI94" i="5"/>
  <c r="AI70" i="5"/>
  <c r="AB186" i="5"/>
  <c r="AB162" i="5"/>
  <c r="AA70" i="5"/>
  <c r="AA94" i="5"/>
  <c r="S70" i="5"/>
  <c r="S94" i="5"/>
  <c r="L186" i="5"/>
  <c r="L162" i="5"/>
  <c r="K94" i="5"/>
  <c r="K70" i="5"/>
  <c r="AQ69" i="5"/>
  <c r="AQ93" i="5"/>
  <c r="AI93" i="5"/>
  <c r="AI69" i="5"/>
  <c r="AB185" i="5"/>
  <c r="AB161" i="5"/>
  <c r="AA93" i="5"/>
  <c r="AA69" i="5"/>
  <c r="S69" i="5"/>
  <c r="S93" i="5"/>
  <c r="L185" i="5"/>
  <c r="L161" i="5"/>
  <c r="K93" i="5"/>
  <c r="K69" i="5"/>
  <c r="AQ68" i="5"/>
  <c r="AQ92" i="5"/>
  <c r="AI92" i="5"/>
  <c r="AI68" i="5"/>
  <c r="AB184" i="5"/>
  <c r="AB160" i="5"/>
  <c r="AA68" i="5"/>
  <c r="AA92" i="5"/>
  <c r="S92" i="5"/>
  <c r="S68" i="5"/>
  <c r="L184" i="5"/>
  <c r="L160" i="5"/>
  <c r="K68" i="5"/>
  <c r="K92" i="5"/>
  <c r="AQ91" i="5"/>
  <c r="AQ67" i="5"/>
  <c r="AJ183" i="5"/>
  <c r="AJ159" i="5"/>
  <c r="AI67" i="5"/>
  <c r="AI91" i="5"/>
  <c r="AB183" i="5"/>
  <c r="AB159" i="5"/>
  <c r="AA91" i="5"/>
  <c r="AA67" i="5"/>
  <c r="S67" i="5"/>
  <c r="S91" i="5"/>
  <c r="L183" i="5"/>
  <c r="L159" i="5"/>
  <c r="K91" i="5"/>
  <c r="K67" i="5"/>
  <c r="AQ66" i="5"/>
  <c r="AQ90" i="5"/>
  <c r="AJ182" i="5"/>
  <c r="AJ158" i="5"/>
  <c r="AI90" i="5"/>
  <c r="AI66" i="5"/>
  <c r="AB182" i="5"/>
  <c r="AB158" i="5"/>
  <c r="AA66" i="5"/>
  <c r="AA90" i="5"/>
  <c r="S90" i="5"/>
  <c r="S66" i="5"/>
  <c r="L182" i="5"/>
  <c r="L158" i="5"/>
  <c r="K66" i="5"/>
  <c r="K90" i="5"/>
  <c r="AQ89" i="5"/>
  <c r="AQ65" i="5"/>
  <c r="AJ181" i="5"/>
  <c r="AJ157" i="5"/>
  <c r="AI65" i="5"/>
  <c r="AI89" i="5"/>
  <c r="AB181" i="5"/>
  <c r="AB157" i="5"/>
  <c r="AA89" i="5"/>
  <c r="AA65" i="5"/>
  <c r="S89" i="5"/>
  <c r="S65" i="5"/>
  <c r="L181" i="5"/>
  <c r="L157" i="5"/>
  <c r="K65" i="5"/>
  <c r="K89" i="5"/>
  <c r="AQ88" i="5"/>
  <c r="AQ64" i="5"/>
  <c r="AJ180" i="5"/>
  <c r="AJ156" i="5"/>
  <c r="AI64" i="5"/>
  <c r="AI88" i="5"/>
  <c r="AB180" i="5"/>
  <c r="AB156" i="5"/>
  <c r="AA88" i="5"/>
  <c r="AA64" i="5"/>
  <c r="S88" i="5"/>
  <c r="S64" i="5"/>
  <c r="L180" i="5"/>
  <c r="L156" i="5"/>
  <c r="K64" i="5"/>
  <c r="K88" i="5"/>
  <c r="AQ87" i="5"/>
  <c r="AQ63" i="5"/>
  <c r="AJ179" i="5"/>
  <c r="AJ155" i="5"/>
  <c r="AI63" i="5"/>
  <c r="AI87" i="5"/>
  <c r="AB179" i="5"/>
  <c r="AB155" i="5"/>
  <c r="AA87" i="5"/>
  <c r="AA63" i="5"/>
  <c r="T179" i="5"/>
  <c r="T155" i="5"/>
  <c r="S87" i="5"/>
  <c r="S63" i="5"/>
  <c r="L179" i="5"/>
  <c r="L155" i="5"/>
  <c r="K63" i="5"/>
  <c r="K87" i="5"/>
  <c r="AQ86" i="5"/>
  <c r="AQ62" i="5"/>
  <c r="AJ178" i="5"/>
  <c r="AJ154" i="5"/>
  <c r="AI62" i="5"/>
  <c r="AI86" i="5"/>
  <c r="AB178" i="5"/>
  <c r="AB154" i="5"/>
  <c r="AA86" i="5"/>
  <c r="AA62" i="5"/>
  <c r="T178" i="5"/>
  <c r="T154" i="5"/>
  <c r="S86" i="5"/>
  <c r="S62" i="5"/>
  <c r="L178" i="5"/>
  <c r="L154" i="5"/>
  <c r="K62" i="5"/>
  <c r="K86" i="5"/>
  <c r="AQ85" i="5"/>
  <c r="AQ61" i="5"/>
  <c r="AJ177" i="5"/>
  <c r="AJ153" i="5"/>
  <c r="AI61" i="5"/>
  <c r="AI85" i="5"/>
  <c r="AB177" i="5"/>
  <c r="AB153" i="5"/>
  <c r="AA85" i="5"/>
  <c r="AA61" i="5"/>
  <c r="T177" i="5"/>
  <c r="T153" i="5"/>
  <c r="S85" i="5"/>
  <c r="S61" i="5"/>
  <c r="L177" i="5"/>
  <c r="L153" i="5"/>
  <c r="K61" i="5"/>
  <c r="K85" i="5"/>
  <c r="AQ84" i="5"/>
  <c r="AQ60" i="5"/>
  <c r="AJ176" i="5"/>
  <c r="AJ152" i="5"/>
  <c r="AI84" i="5"/>
  <c r="AI60" i="5"/>
  <c r="AB176" i="5"/>
  <c r="AB152" i="5"/>
  <c r="AA60" i="5"/>
  <c r="AA84" i="5"/>
  <c r="T176" i="5"/>
  <c r="T152" i="5"/>
  <c r="S60" i="5"/>
  <c r="S84" i="5"/>
  <c r="L176" i="5"/>
  <c r="L152" i="5"/>
  <c r="K84" i="5"/>
  <c r="K60" i="5"/>
  <c r="AR175" i="5"/>
  <c r="AR151" i="5"/>
  <c r="AQ83" i="5"/>
  <c r="AQ59" i="5"/>
  <c r="AJ175" i="5"/>
  <c r="AJ151" i="5"/>
  <c r="AI59" i="5"/>
  <c r="AI83" i="5"/>
  <c r="AB175" i="5"/>
  <c r="AB151" i="5"/>
  <c r="AA59" i="5"/>
  <c r="AA83" i="5"/>
  <c r="T175" i="5"/>
  <c r="T151" i="5"/>
  <c r="S83" i="5"/>
  <c r="S59" i="5"/>
  <c r="L175" i="5"/>
  <c r="L151" i="5"/>
  <c r="K83" i="5"/>
  <c r="K59" i="5"/>
  <c r="AR174" i="5"/>
  <c r="AR150" i="5"/>
  <c r="AQ58" i="5"/>
  <c r="AQ82" i="5"/>
  <c r="AJ174" i="5"/>
  <c r="AJ150" i="5"/>
  <c r="AI82" i="5"/>
  <c r="AI58" i="5"/>
  <c r="AB174" i="5"/>
  <c r="AB150" i="5"/>
  <c r="AA82" i="5"/>
  <c r="AA58" i="5"/>
  <c r="T174" i="5"/>
  <c r="T150" i="5"/>
  <c r="S58" i="5"/>
  <c r="S82" i="5"/>
  <c r="L174" i="5"/>
  <c r="L150" i="5"/>
  <c r="K58" i="5"/>
  <c r="K82" i="5"/>
  <c r="AR173" i="5"/>
  <c r="AR149" i="5"/>
  <c r="AQ81" i="5"/>
  <c r="AQ57" i="5"/>
  <c r="AJ173" i="5"/>
  <c r="AJ149" i="5"/>
  <c r="AI81" i="5"/>
  <c r="AI57" i="5"/>
  <c r="AB173" i="5"/>
  <c r="AB149" i="5"/>
  <c r="AA57" i="5"/>
  <c r="AA81" i="5"/>
  <c r="I186" i="5"/>
  <c r="H94" i="5"/>
  <c r="I162" i="5"/>
  <c r="H70" i="5"/>
  <c r="AN93" i="5"/>
  <c r="AN69" i="5"/>
  <c r="AG182" i="5"/>
  <c r="AG158" i="5"/>
  <c r="AF90" i="5"/>
  <c r="AF66" i="5"/>
  <c r="X90" i="5"/>
  <c r="X66" i="5"/>
  <c r="I180" i="5"/>
  <c r="I156" i="5"/>
  <c r="H88" i="5"/>
  <c r="H64" i="5"/>
  <c r="AN87" i="5"/>
  <c r="AN63" i="5"/>
  <c r="Q178" i="5"/>
  <c r="Q154" i="5"/>
  <c r="P86" i="5"/>
  <c r="P62" i="5"/>
  <c r="AG152" i="5"/>
  <c r="AG176" i="5"/>
  <c r="AF84" i="5"/>
  <c r="AF60" i="5"/>
  <c r="X84" i="5"/>
  <c r="X60" i="5"/>
  <c r="Q150" i="5"/>
  <c r="Q174" i="5"/>
  <c r="P82" i="5"/>
  <c r="P58" i="5"/>
  <c r="AL100" i="5"/>
  <c r="AD100" i="5"/>
  <c r="V100" i="5"/>
  <c r="N100" i="5"/>
  <c r="V98" i="5"/>
  <c r="AC190" i="5"/>
  <c r="AC166" i="5"/>
  <c r="AB98" i="5"/>
  <c r="AB74" i="5"/>
  <c r="L98" i="5"/>
  <c r="L74" i="5"/>
  <c r="AJ97" i="5"/>
  <c r="AJ73" i="5"/>
  <c r="L96" i="5"/>
  <c r="L72" i="5"/>
  <c r="AA192" i="5"/>
  <c r="AA168" i="5"/>
  <c r="Z100" i="5"/>
  <c r="Z76" i="5"/>
  <c r="Z144" i="5" s="1"/>
  <c r="R100" i="5"/>
  <c r="R76" i="5"/>
  <c r="J100" i="5"/>
  <c r="J76" i="5"/>
  <c r="AP99" i="5"/>
  <c r="AP75" i="5"/>
  <c r="AH99" i="5"/>
  <c r="AH75" i="5"/>
  <c r="AA190" i="5"/>
  <c r="AA166" i="5"/>
  <c r="Z98" i="5"/>
  <c r="Z74" i="5"/>
  <c r="Z142" i="5" s="1"/>
  <c r="R98" i="5"/>
  <c r="R74" i="5"/>
  <c r="J98" i="5"/>
  <c r="J74" i="5"/>
  <c r="AP97" i="5"/>
  <c r="AP73" i="5"/>
  <c r="AH97" i="5"/>
  <c r="AH73" i="5"/>
  <c r="AA164" i="5"/>
  <c r="AA188" i="5"/>
  <c r="Z72" i="5"/>
  <c r="Z140" i="5" s="1"/>
  <c r="Z96" i="5"/>
  <c r="R72" i="5"/>
  <c r="R96" i="5"/>
  <c r="AA187" i="5"/>
  <c r="AA163" i="5"/>
  <c r="Z71" i="5"/>
  <c r="Z139" i="5" s="1"/>
  <c r="Z95" i="5"/>
  <c r="R95" i="5"/>
  <c r="R71" i="5"/>
  <c r="AA186" i="5"/>
  <c r="AA162" i="5"/>
  <c r="Z70" i="5"/>
  <c r="Z138" i="5" s="1"/>
  <c r="Z94" i="5"/>
  <c r="R70" i="5"/>
  <c r="R94" i="5"/>
  <c r="AA185" i="5"/>
  <c r="AA161" i="5"/>
  <c r="Z93" i="5"/>
  <c r="Z69" i="5"/>
  <c r="Z137" i="5" s="1"/>
  <c r="R69" i="5"/>
  <c r="R93" i="5"/>
  <c r="K161" i="5"/>
  <c r="K185" i="5"/>
  <c r="J93" i="5"/>
  <c r="J69" i="5"/>
  <c r="AP68" i="5"/>
  <c r="AP92" i="5"/>
  <c r="AA184" i="5"/>
  <c r="AA160" i="5"/>
  <c r="Z68" i="5"/>
  <c r="Z136" i="5" s="1"/>
  <c r="Z92" i="5"/>
  <c r="R92" i="5"/>
  <c r="R68" i="5"/>
  <c r="K184" i="5"/>
  <c r="K160" i="5"/>
  <c r="J68" i="5"/>
  <c r="J92" i="5"/>
  <c r="AP91" i="5"/>
  <c r="AP67" i="5"/>
  <c r="AI183" i="5"/>
  <c r="AI159" i="5"/>
  <c r="AH67" i="5"/>
  <c r="AH91" i="5"/>
  <c r="AA183" i="5"/>
  <c r="AA159" i="5"/>
  <c r="Z91" i="5"/>
  <c r="Z67" i="5"/>
  <c r="Z135" i="5" s="1"/>
  <c r="R67" i="5"/>
  <c r="R91" i="5"/>
  <c r="K183" i="5"/>
  <c r="K159" i="5"/>
  <c r="J91" i="5"/>
  <c r="J67" i="5"/>
  <c r="AP66" i="5"/>
  <c r="AP90" i="5"/>
  <c r="AI182" i="5"/>
  <c r="AI158" i="5"/>
  <c r="AH90" i="5"/>
  <c r="AH66" i="5"/>
  <c r="AA158" i="5"/>
  <c r="AA182" i="5"/>
  <c r="Z66" i="5"/>
  <c r="Z134" i="5" s="1"/>
  <c r="Z90" i="5"/>
  <c r="R90" i="5"/>
  <c r="R66" i="5"/>
  <c r="K182" i="5"/>
  <c r="K158" i="5"/>
  <c r="J66" i="5"/>
  <c r="J90" i="5"/>
  <c r="AP89" i="5"/>
  <c r="AP65" i="5"/>
  <c r="AI181" i="5"/>
  <c r="AI157" i="5"/>
  <c r="AH65" i="5"/>
  <c r="AH89" i="5"/>
  <c r="AA181" i="5"/>
  <c r="AA157" i="5"/>
  <c r="Z89" i="5"/>
  <c r="Z65" i="5"/>
  <c r="Z133" i="5" s="1"/>
  <c r="R65" i="5"/>
  <c r="R89" i="5"/>
  <c r="K181" i="5"/>
  <c r="K157" i="5"/>
  <c r="J65" i="5"/>
  <c r="J89" i="5"/>
  <c r="AP88" i="5"/>
  <c r="AP64" i="5"/>
  <c r="AI180" i="5"/>
  <c r="AI156" i="5"/>
  <c r="AH64" i="5"/>
  <c r="AH88" i="5"/>
  <c r="AA180" i="5"/>
  <c r="AA156" i="5"/>
  <c r="Z88" i="5"/>
  <c r="Z64" i="5"/>
  <c r="Z132" i="5" s="1"/>
  <c r="S180" i="5"/>
  <c r="S156" i="5"/>
  <c r="R64" i="5"/>
  <c r="R88" i="5"/>
  <c r="K180" i="5"/>
  <c r="K156" i="5"/>
  <c r="J64" i="5"/>
  <c r="J88" i="5"/>
  <c r="AP87" i="5"/>
  <c r="AP63" i="5"/>
  <c r="AI179" i="5"/>
  <c r="AI155" i="5"/>
  <c r="AH63" i="5"/>
  <c r="AH87" i="5"/>
  <c r="AA179" i="5"/>
  <c r="AA155" i="5"/>
  <c r="Z87" i="5"/>
  <c r="Z63" i="5"/>
  <c r="Z131" i="5" s="1"/>
  <c r="S179" i="5"/>
  <c r="S155" i="5"/>
  <c r="R63" i="5"/>
  <c r="R87" i="5"/>
  <c r="K155" i="5"/>
  <c r="K179" i="5"/>
  <c r="J63" i="5"/>
  <c r="J87" i="5"/>
  <c r="AP86" i="5"/>
  <c r="AP62" i="5"/>
  <c r="AI178" i="5"/>
  <c r="AI154" i="5"/>
  <c r="AH62" i="5"/>
  <c r="AH86" i="5"/>
  <c r="AA178" i="5"/>
  <c r="AA154" i="5"/>
  <c r="Z86" i="5"/>
  <c r="Z62" i="5"/>
  <c r="Z130" i="5" s="1"/>
  <c r="S178" i="5"/>
  <c r="S154" i="5"/>
  <c r="R62" i="5"/>
  <c r="R86" i="5"/>
  <c r="K178" i="5"/>
  <c r="K154" i="5"/>
  <c r="J62" i="5"/>
  <c r="J86" i="5"/>
  <c r="AP85" i="5"/>
  <c r="AP61" i="5"/>
  <c r="AI177" i="5"/>
  <c r="AI153" i="5"/>
  <c r="AH61" i="5"/>
  <c r="AH85" i="5"/>
  <c r="AA177" i="5"/>
  <c r="AA153" i="5"/>
  <c r="Z85" i="5"/>
  <c r="Z61" i="5"/>
  <c r="Z129" i="5" s="1"/>
  <c r="S177" i="5"/>
  <c r="S153" i="5"/>
  <c r="R61" i="5"/>
  <c r="R85" i="5"/>
  <c r="K177" i="5"/>
  <c r="K153" i="5"/>
  <c r="J61" i="5"/>
  <c r="J85" i="5"/>
  <c r="AQ176" i="5"/>
  <c r="AQ152" i="5"/>
  <c r="AP84" i="5"/>
  <c r="AP60" i="5"/>
  <c r="AI176" i="5"/>
  <c r="AI152" i="5"/>
  <c r="AH84" i="5"/>
  <c r="AH60" i="5"/>
  <c r="AA176" i="5"/>
  <c r="AA152" i="5"/>
  <c r="Z60" i="5"/>
  <c r="Z128" i="5" s="1"/>
  <c r="Z84" i="5"/>
  <c r="S176" i="5"/>
  <c r="S152" i="5"/>
  <c r="R60" i="5"/>
  <c r="R84" i="5"/>
  <c r="K176" i="5"/>
  <c r="K152" i="5"/>
  <c r="J84" i="5"/>
  <c r="J60" i="5"/>
  <c r="AQ175" i="5"/>
  <c r="AQ151" i="5"/>
  <c r="AP59" i="5"/>
  <c r="AP83" i="5"/>
  <c r="AI175" i="5"/>
  <c r="AI151" i="5"/>
  <c r="AH59" i="5"/>
  <c r="AH83" i="5"/>
  <c r="AA175" i="5"/>
  <c r="AA151" i="5"/>
  <c r="Z59" i="5"/>
  <c r="Z127" i="5" s="1"/>
  <c r="Z83" i="5"/>
  <c r="S175" i="5"/>
  <c r="S151" i="5"/>
  <c r="R83" i="5"/>
  <c r="R59" i="5"/>
  <c r="K175" i="5"/>
  <c r="K151" i="5"/>
  <c r="J59" i="5"/>
  <c r="J83" i="5"/>
  <c r="AQ174" i="5"/>
  <c r="AQ150" i="5"/>
  <c r="AP58" i="5"/>
  <c r="AP82" i="5"/>
  <c r="AI174" i="5"/>
  <c r="AI150" i="5"/>
  <c r="AH82" i="5"/>
  <c r="AH58" i="5"/>
  <c r="AA174" i="5"/>
  <c r="AA150" i="5"/>
  <c r="Z82" i="5"/>
  <c r="Z58" i="5"/>
  <c r="Z126" i="5" s="1"/>
  <c r="S174" i="5"/>
  <c r="S150" i="5"/>
  <c r="R58" i="5"/>
  <c r="R82" i="5"/>
  <c r="K174" i="5"/>
  <c r="K150" i="5"/>
  <c r="J58" i="5"/>
  <c r="J82" i="5"/>
  <c r="AQ173" i="5"/>
  <c r="AQ149" i="5"/>
  <c r="AP81" i="5"/>
  <c r="AP57" i="5"/>
  <c r="AI173" i="5"/>
  <c r="AI149" i="5"/>
  <c r="AH57" i="5"/>
  <c r="AH81" i="5"/>
  <c r="AA173" i="5"/>
  <c r="AA149" i="5"/>
  <c r="Z57" i="5"/>
  <c r="Z125" i="5" s="1"/>
  <c r="Z81" i="5"/>
  <c r="V76" i="5"/>
  <c r="AL74" i="5"/>
  <c r="N73" i="5"/>
  <c r="AG186" i="5"/>
  <c r="AG162" i="5"/>
  <c r="AF94" i="5"/>
  <c r="AF70" i="5"/>
  <c r="X94" i="5"/>
  <c r="X70" i="5"/>
  <c r="P94" i="5"/>
  <c r="P70" i="5"/>
  <c r="I159" i="5"/>
  <c r="I183" i="5"/>
  <c r="H91" i="5"/>
  <c r="H67" i="5"/>
  <c r="AN90" i="5"/>
  <c r="AN66" i="5"/>
  <c r="AG180" i="5"/>
  <c r="AG156" i="5"/>
  <c r="AF88" i="5"/>
  <c r="AF64" i="5"/>
  <c r="X88" i="5"/>
  <c r="X64" i="5"/>
  <c r="AO154" i="5"/>
  <c r="AO178" i="5"/>
  <c r="AN86" i="5"/>
  <c r="AN62" i="5"/>
  <c r="I177" i="5"/>
  <c r="I153" i="5"/>
  <c r="H85" i="5"/>
  <c r="H61" i="5"/>
  <c r="Q175" i="5"/>
  <c r="Q151" i="5"/>
  <c r="P83" i="5"/>
  <c r="P59" i="5"/>
  <c r="G168" i="5"/>
  <c r="G192" i="5"/>
  <c r="AL99" i="5"/>
  <c r="AD99" i="5"/>
  <c r="V99" i="5"/>
  <c r="N99" i="5"/>
  <c r="N98" i="5"/>
  <c r="AC189" i="5"/>
  <c r="AC165" i="5"/>
  <c r="AB73" i="5"/>
  <c r="AB97" i="5"/>
  <c r="T73" i="5"/>
  <c r="T97" i="5"/>
  <c r="L97" i="5"/>
  <c r="L73" i="5"/>
  <c r="AR96" i="5"/>
  <c r="AR72" i="5"/>
  <c r="AJ96" i="5"/>
  <c r="AJ72" i="5"/>
  <c r="AJ71" i="5"/>
  <c r="AJ95" i="5"/>
  <c r="AI99" i="5"/>
  <c r="AI75" i="5"/>
  <c r="AP100" i="5"/>
  <c r="AP76" i="5"/>
  <c r="AH100" i="5"/>
  <c r="AH76" i="5"/>
  <c r="AA167" i="5"/>
  <c r="AA191" i="5"/>
  <c r="Z99" i="5"/>
  <c r="Z75" i="5"/>
  <c r="Z143" i="5" s="1"/>
  <c r="R99" i="5"/>
  <c r="R75" i="5"/>
  <c r="J99" i="5"/>
  <c r="J75" i="5"/>
  <c r="AP98" i="5"/>
  <c r="AP74" i="5"/>
  <c r="AH98" i="5"/>
  <c r="AH74" i="5"/>
  <c r="AA189" i="5"/>
  <c r="AA165" i="5"/>
  <c r="Z73" i="5"/>
  <c r="Z141" i="5" s="1"/>
  <c r="Z97" i="5"/>
  <c r="R73" i="5"/>
  <c r="R97" i="5"/>
  <c r="J73" i="5"/>
  <c r="J97" i="5"/>
  <c r="AP96" i="5"/>
  <c r="AP72" i="5"/>
  <c r="AH96" i="5"/>
  <c r="AH72" i="5"/>
  <c r="K164" i="5"/>
  <c r="K188" i="5"/>
  <c r="J96" i="5"/>
  <c r="J72" i="5"/>
  <c r="AP95" i="5"/>
  <c r="AP71" i="5"/>
  <c r="AH71" i="5"/>
  <c r="AH95" i="5"/>
  <c r="K187" i="5"/>
  <c r="K163" i="5"/>
  <c r="J95" i="5"/>
  <c r="J71" i="5"/>
  <c r="AP70" i="5"/>
  <c r="AP94" i="5"/>
  <c r="AH94" i="5"/>
  <c r="AH70" i="5"/>
  <c r="K186" i="5"/>
  <c r="K162" i="5"/>
  <c r="J94" i="5"/>
  <c r="J70" i="5"/>
  <c r="AP69" i="5"/>
  <c r="AP93" i="5"/>
  <c r="AH69" i="5"/>
  <c r="AH93" i="5"/>
  <c r="AI184" i="5"/>
  <c r="AI160" i="5"/>
  <c r="AH92" i="5"/>
  <c r="AH68" i="5"/>
  <c r="AO100" i="5"/>
  <c r="AO76" i="5"/>
  <c r="AG100" i="5"/>
  <c r="AG76" i="5"/>
  <c r="Y100" i="5"/>
  <c r="Y76" i="5"/>
  <c r="Q100" i="5"/>
  <c r="Q76" i="5"/>
  <c r="I100" i="5"/>
  <c r="I76" i="5"/>
  <c r="AO99" i="5"/>
  <c r="AO75" i="5"/>
  <c r="AG99" i="5"/>
  <c r="AG75" i="5"/>
  <c r="Y99" i="5"/>
  <c r="Y75" i="5"/>
  <c r="Q99" i="5"/>
  <c r="Q75" i="5"/>
  <c r="I99" i="5"/>
  <c r="I75" i="5"/>
  <c r="AO98" i="5"/>
  <c r="AO74" i="5"/>
  <c r="AG98" i="5"/>
  <c r="AG74" i="5"/>
  <c r="Y98" i="5"/>
  <c r="Y74" i="5"/>
  <c r="Q98" i="5"/>
  <c r="Q74" i="5"/>
  <c r="I98" i="5"/>
  <c r="I74" i="5"/>
  <c r="AO97" i="5"/>
  <c r="AO73" i="5"/>
  <c r="AG97" i="5"/>
  <c r="AG73" i="5"/>
  <c r="Y97" i="5"/>
  <c r="Y73" i="5"/>
  <c r="Q97" i="5"/>
  <c r="Q73" i="5"/>
  <c r="J189" i="5"/>
  <c r="J165" i="5"/>
  <c r="I97" i="5"/>
  <c r="I73" i="5"/>
  <c r="AO96" i="5"/>
  <c r="AO72" i="5"/>
  <c r="AG96" i="5"/>
  <c r="AG72" i="5"/>
  <c r="Y96" i="5"/>
  <c r="Y72" i="5"/>
  <c r="Q96" i="5"/>
  <c r="Q72" i="5"/>
  <c r="J164" i="5"/>
  <c r="J188" i="5"/>
  <c r="I96" i="5"/>
  <c r="I72" i="5"/>
  <c r="AO95" i="5"/>
  <c r="AO71" i="5"/>
  <c r="AG95" i="5"/>
  <c r="AG71" i="5"/>
  <c r="Y95" i="5"/>
  <c r="Y71" i="5"/>
  <c r="Q95" i="5"/>
  <c r="Q71" i="5"/>
  <c r="J187" i="5"/>
  <c r="J163" i="5"/>
  <c r="I95" i="5"/>
  <c r="I71" i="5"/>
  <c r="AO94" i="5"/>
  <c r="AO70" i="5"/>
  <c r="AG94" i="5"/>
  <c r="AG70" i="5"/>
  <c r="Y94" i="5"/>
  <c r="Y70" i="5"/>
  <c r="Q94" i="5"/>
  <c r="Q70" i="5"/>
  <c r="J186" i="5"/>
  <c r="J162" i="5"/>
  <c r="I94" i="5"/>
  <c r="I70" i="5"/>
  <c r="AO93" i="5"/>
  <c r="AO69" i="5"/>
  <c r="AH185" i="5"/>
  <c r="AH161" i="5"/>
  <c r="AG93" i="5"/>
  <c r="AG69" i="5"/>
  <c r="Y93" i="5"/>
  <c r="Y69" i="5"/>
  <c r="Q93" i="5"/>
  <c r="Q69" i="5"/>
  <c r="J185" i="5"/>
  <c r="J161" i="5"/>
  <c r="I93" i="5"/>
  <c r="I69" i="5"/>
  <c r="AO92" i="5"/>
  <c r="AO68" i="5"/>
  <c r="AH184" i="5"/>
  <c r="AH160" i="5"/>
  <c r="AG92" i="5"/>
  <c r="AG68" i="5"/>
  <c r="Y92" i="5"/>
  <c r="Y68" i="5"/>
  <c r="Q92" i="5"/>
  <c r="Q68" i="5"/>
  <c r="J184" i="5"/>
  <c r="J160" i="5"/>
  <c r="I92" i="5"/>
  <c r="I68" i="5"/>
  <c r="AO91" i="5"/>
  <c r="AO67" i="5"/>
  <c r="AH183" i="5"/>
  <c r="AH159" i="5"/>
  <c r="AG91" i="5"/>
  <c r="AG67" i="5"/>
  <c r="Y91" i="5"/>
  <c r="Y67" i="5"/>
  <c r="Q91" i="5"/>
  <c r="Q67" i="5"/>
  <c r="J183" i="5"/>
  <c r="J159" i="5"/>
  <c r="I91" i="5"/>
  <c r="I67" i="5"/>
  <c r="AO90" i="5"/>
  <c r="AO66" i="5"/>
  <c r="AH182" i="5"/>
  <c r="AH158" i="5"/>
  <c r="AG90" i="5"/>
  <c r="AG66" i="5"/>
  <c r="Y90" i="5"/>
  <c r="Y66" i="5"/>
  <c r="Q90" i="5"/>
  <c r="Q66" i="5"/>
  <c r="J182" i="5"/>
  <c r="J158" i="5"/>
  <c r="I90" i="5"/>
  <c r="I66" i="5"/>
  <c r="AO89" i="5"/>
  <c r="AO65" i="5"/>
  <c r="AH181" i="5"/>
  <c r="AH157" i="5"/>
  <c r="AG89" i="5"/>
  <c r="AG65" i="5"/>
  <c r="Y89" i="5"/>
  <c r="Y65" i="5"/>
  <c r="R181" i="5"/>
  <c r="R157" i="5"/>
  <c r="Q89" i="5"/>
  <c r="Q65" i="5"/>
  <c r="J181" i="5"/>
  <c r="J157" i="5"/>
  <c r="I89" i="5"/>
  <c r="I65" i="5"/>
  <c r="AO88" i="5"/>
  <c r="AO64" i="5"/>
  <c r="AH180" i="5"/>
  <c r="AH156" i="5"/>
  <c r="AG88" i="5"/>
  <c r="AG64" i="5"/>
  <c r="Y88" i="5"/>
  <c r="Y64" i="5"/>
  <c r="R180" i="5"/>
  <c r="R156" i="5"/>
  <c r="Q88" i="5"/>
  <c r="Q64" i="5"/>
  <c r="J180" i="5"/>
  <c r="J156" i="5"/>
  <c r="I88" i="5"/>
  <c r="I64" i="5"/>
  <c r="AO87" i="5"/>
  <c r="AO63" i="5"/>
  <c r="AH179" i="5"/>
  <c r="AH155" i="5"/>
  <c r="AG87" i="5"/>
  <c r="AG63" i="5"/>
  <c r="Y87" i="5"/>
  <c r="Y63" i="5"/>
  <c r="R179" i="5"/>
  <c r="R155" i="5"/>
  <c r="Q87" i="5"/>
  <c r="Q63" i="5"/>
  <c r="J179" i="5"/>
  <c r="J155" i="5"/>
  <c r="I87" i="5"/>
  <c r="I63" i="5"/>
  <c r="AO86" i="5"/>
  <c r="AO62" i="5"/>
  <c r="AH178" i="5"/>
  <c r="AH154" i="5"/>
  <c r="AG86" i="5"/>
  <c r="AG62" i="5"/>
  <c r="Y86" i="5"/>
  <c r="Y62" i="5"/>
  <c r="R178" i="5"/>
  <c r="R154" i="5"/>
  <c r="Q86" i="5"/>
  <c r="Q62" i="5"/>
  <c r="J178" i="5"/>
  <c r="J154" i="5"/>
  <c r="I86" i="5"/>
  <c r="I62" i="5"/>
  <c r="AP177" i="5"/>
  <c r="AP153" i="5"/>
  <c r="AO85" i="5"/>
  <c r="AO61" i="5"/>
  <c r="AH177" i="5"/>
  <c r="AH153" i="5"/>
  <c r="AG85" i="5"/>
  <c r="AG61" i="5"/>
  <c r="Y85" i="5"/>
  <c r="Y61" i="5"/>
  <c r="R153" i="5"/>
  <c r="R177" i="5"/>
  <c r="Q85" i="5"/>
  <c r="Q61" i="5"/>
  <c r="J177" i="5"/>
  <c r="J153" i="5"/>
  <c r="I85" i="5"/>
  <c r="I61" i="5"/>
  <c r="AP176" i="5"/>
  <c r="AP152" i="5"/>
  <c r="AO84" i="5"/>
  <c r="AO60" i="5"/>
  <c r="AH152" i="5"/>
  <c r="AH176" i="5"/>
  <c r="AG84" i="5"/>
  <c r="AG60" i="5"/>
  <c r="Y84" i="5"/>
  <c r="Y60" i="5"/>
  <c r="R176" i="5"/>
  <c r="R152" i="5"/>
  <c r="Q84" i="5"/>
  <c r="Q60" i="5"/>
  <c r="J176" i="5"/>
  <c r="J152" i="5"/>
  <c r="I84" i="5"/>
  <c r="I60" i="5"/>
  <c r="AP175" i="5"/>
  <c r="AP151" i="5"/>
  <c r="AO83" i="5"/>
  <c r="AO59" i="5"/>
  <c r="AH151" i="5"/>
  <c r="AH175" i="5"/>
  <c r="AG83" i="5"/>
  <c r="AG59" i="5"/>
  <c r="Y83" i="5"/>
  <c r="Y59" i="5"/>
  <c r="R151" i="5"/>
  <c r="R175" i="5"/>
  <c r="Q83" i="5"/>
  <c r="Q59" i="5"/>
  <c r="J151" i="5"/>
  <c r="J175" i="5"/>
  <c r="I83" i="5"/>
  <c r="I59" i="5"/>
  <c r="AP150" i="5"/>
  <c r="AP174" i="5"/>
  <c r="AO82" i="5"/>
  <c r="AO58" i="5"/>
  <c r="AH150" i="5"/>
  <c r="AH174" i="5"/>
  <c r="AG82" i="5"/>
  <c r="AG58" i="5"/>
  <c r="Y82" i="5"/>
  <c r="Y58" i="5"/>
  <c r="R150" i="5"/>
  <c r="R174" i="5"/>
  <c r="Q82" i="5"/>
  <c r="Q58" i="5"/>
  <c r="J150" i="5"/>
  <c r="J174" i="5"/>
  <c r="I82" i="5"/>
  <c r="I58" i="5"/>
  <c r="AP149" i="5"/>
  <c r="AP173" i="5"/>
  <c r="AO81" i="5"/>
  <c r="AO57" i="5"/>
  <c r="AH149" i="5"/>
  <c r="AH173" i="5"/>
  <c r="AG81" i="5"/>
  <c r="AG57" i="5"/>
  <c r="Z149" i="5"/>
  <c r="Z173" i="5"/>
  <c r="B196" i="5" a="1"/>
  <c r="B196" i="5" s="1"/>
  <c r="Y81" i="5"/>
  <c r="Y113" i="5" s="1"/>
  <c r="Y118" i="5" s="1"/>
  <c r="Y119" i="5" s="1"/>
  <c r="Y120" i="5" s="1"/>
  <c r="Y57" i="5"/>
  <c r="N76" i="5"/>
  <c r="AD74" i="5"/>
  <c r="Y173" i="5"/>
  <c r="Y149" i="5"/>
  <c r="X81" i="5"/>
  <c r="X57" i="5"/>
  <c r="V74" i="5"/>
  <c r="AL72" i="5"/>
  <c r="I189" i="5"/>
  <c r="I165" i="5"/>
  <c r="H97" i="5"/>
  <c r="H73" i="5"/>
  <c r="AN96" i="5"/>
  <c r="AN72" i="5"/>
  <c r="AF96" i="5"/>
  <c r="AF72" i="5"/>
  <c r="X96" i="5"/>
  <c r="X72" i="5"/>
  <c r="P96" i="5"/>
  <c r="P72" i="5"/>
  <c r="X95" i="5"/>
  <c r="X71" i="5"/>
  <c r="AG183" i="5"/>
  <c r="AG159" i="5"/>
  <c r="AF91" i="5"/>
  <c r="AF67" i="5"/>
  <c r="X91" i="5"/>
  <c r="X67" i="5"/>
  <c r="P91" i="5"/>
  <c r="P67" i="5"/>
  <c r="Q181" i="5"/>
  <c r="Q157" i="5"/>
  <c r="P89" i="5"/>
  <c r="P65" i="5"/>
  <c r="AG177" i="5"/>
  <c r="AG153" i="5"/>
  <c r="AF85" i="5"/>
  <c r="AF61" i="5"/>
  <c r="X85" i="5"/>
  <c r="X61" i="5"/>
  <c r="AO175" i="5"/>
  <c r="AO151" i="5"/>
  <c r="AN83" i="5"/>
  <c r="AN59" i="5"/>
  <c r="I175" i="5"/>
  <c r="I151" i="5"/>
  <c r="H83" i="5"/>
  <c r="H59" i="5"/>
  <c r="AO173" i="5"/>
  <c r="AO149" i="5"/>
  <c r="AN81" i="5"/>
  <c r="AN57" i="5"/>
  <c r="AG173" i="5"/>
  <c r="AG149" i="5"/>
  <c r="AF81" i="5"/>
  <c r="AF57" i="5"/>
  <c r="AM100" i="5"/>
  <c r="AM76" i="5"/>
  <c r="AE100" i="5"/>
  <c r="AE76" i="5"/>
  <c r="W100" i="5"/>
  <c r="W76" i="5"/>
  <c r="O100" i="5"/>
  <c r="O76" i="5"/>
  <c r="G100" i="5"/>
  <c r="G76" i="5"/>
  <c r="AM99" i="5"/>
  <c r="AM75" i="5"/>
  <c r="AE99" i="5"/>
  <c r="AE75" i="5"/>
  <c r="W99" i="5"/>
  <c r="W75" i="5"/>
  <c r="O99" i="5"/>
  <c r="O75" i="5"/>
  <c r="H191" i="5"/>
  <c r="H167" i="5"/>
  <c r="G99" i="5"/>
  <c r="G75" i="5"/>
  <c r="AM98" i="5"/>
  <c r="AM74" i="5"/>
  <c r="AE98" i="5"/>
  <c r="AE74" i="5"/>
  <c r="W98" i="5"/>
  <c r="W74" i="5"/>
  <c r="O98" i="5"/>
  <c r="O74" i="5"/>
  <c r="H190" i="5"/>
  <c r="H166" i="5"/>
  <c r="G98" i="5"/>
  <c r="G74" i="5"/>
  <c r="AM97" i="5"/>
  <c r="AM73" i="5"/>
  <c r="AE97" i="5"/>
  <c r="AE73" i="5"/>
  <c r="W97" i="5"/>
  <c r="W73" i="5"/>
  <c r="O97" i="5"/>
  <c r="O73" i="5"/>
  <c r="H189" i="5"/>
  <c r="H165" i="5"/>
  <c r="G97" i="5"/>
  <c r="G73" i="5"/>
  <c r="AM96" i="5"/>
  <c r="AM72" i="5"/>
  <c r="AE96" i="5"/>
  <c r="AE72" i="5"/>
  <c r="W96" i="5"/>
  <c r="W72" i="5"/>
  <c r="O96" i="5"/>
  <c r="O72" i="5"/>
  <c r="H188" i="5"/>
  <c r="H164" i="5"/>
  <c r="G96" i="5"/>
  <c r="G72" i="5"/>
  <c r="AM95" i="5"/>
  <c r="AM71" i="5"/>
  <c r="AF187" i="5"/>
  <c r="AF163" i="5"/>
  <c r="AE95" i="5"/>
  <c r="AE71" i="5"/>
  <c r="W95" i="5"/>
  <c r="W71" i="5"/>
  <c r="O95" i="5"/>
  <c r="O71" i="5"/>
  <c r="H187" i="5"/>
  <c r="H163" i="5"/>
  <c r="G95" i="5"/>
  <c r="G71" i="5"/>
  <c r="AM94" i="5"/>
  <c r="AM70" i="5"/>
  <c r="AF186" i="5"/>
  <c r="AF162" i="5"/>
  <c r="AE94" i="5"/>
  <c r="AE70" i="5"/>
  <c r="W94" i="5"/>
  <c r="W70" i="5"/>
  <c r="O94" i="5"/>
  <c r="O70" i="5"/>
  <c r="H186" i="5"/>
  <c r="H162" i="5"/>
  <c r="G94" i="5"/>
  <c r="G70" i="5"/>
  <c r="AM93" i="5"/>
  <c r="AM69" i="5"/>
  <c r="AF185" i="5"/>
  <c r="AF161" i="5"/>
  <c r="AE93" i="5"/>
  <c r="AE69" i="5"/>
  <c r="W93" i="5"/>
  <c r="W69" i="5"/>
  <c r="O93" i="5"/>
  <c r="O69" i="5"/>
  <c r="H185" i="5"/>
  <c r="H161" i="5"/>
  <c r="G93" i="5"/>
  <c r="G69" i="5"/>
  <c r="AM92" i="5"/>
  <c r="AM68" i="5"/>
  <c r="AF184" i="5"/>
  <c r="AF160" i="5"/>
  <c r="AE92" i="5"/>
  <c r="AE68" i="5"/>
  <c r="W92" i="5"/>
  <c r="W68" i="5"/>
  <c r="O92" i="5"/>
  <c r="O68" i="5"/>
  <c r="H160" i="5"/>
  <c r="H184" i="5"/>
  <c r="G92" i="5"/>
  <c r="G68" i="5"/>
  <c r="AM91" i="5"/>
  <c r="AM67" i="5"/>
  <c r="AF183" i="5"/>
  <c r="AF159" i="5"/>
  <c r="AE91" i="5"/>
  <c r="AE67" i="5"/>
  <c r="W91" i="5"/>
  <c r="W67" i="5"/>
  <c r="P159" i="5"/>
  <c r="P183" i="5"/>
  <c r="O91" i="5"/>
  <c r="O67" i="5"/>
  <c r="H183" i="5"/>
  <c r="H159" i="5"/>
  <c r="G91" i="5"/>
  <c r="G67" i="5"/>
  <c r="AM90" i="5"/>
  <c r="AM66" i="5"/>
  <c r="AF182" i="5"/>
  <c r="AF158" i="5"/>
  <c r="AE90" i="5"/>
  <c r="AE66" i="5"/>
  <c r="W90" i="5"/>
  <c r="W66" i="5"/>
  <c r="P182" i="5"/>
  <c r="P158" i="5"/>
  <c r="O90" i="5"/>
  <c r="O66" i="5"/>
  <c r="H182" i="5"/>
  <c r="H158" i="5"/>
  <c r="G90" i="5"/>
  <c r="G66" i="5"/>
  <c r="AM89" i="5"/>
  <c r="AM65" i="5"/>
  <c r="AF181" i="5"/>
  <c r="AF157" i="5"/>
  <c r="AE89" i="5"/>
  <c r="AE65" i="5"/>
  <c r="W89" i="5"/>
  <c r="W65" i="5"/>
  <c r="P157" i="5"/>
  <c r="P181" i="5"/>
  <c r="O89" i="5"/>
  <c r="O65" i="5"/>
  <c r="H181" i="5"/>
  <c r="H157" i="5"/>
  <c r="G89" i="5"/>
  <c r="G65" i="5"/>
  <c r="AM88" i="5"/>
  <c r="AM64" i="5"/>
  <c r="AF156" i="5"/>
  <c r="AF180" i="5"/>
  <c r="AE88" i="5"/>
  <c r="AE64" i="5"/>
  <c r="W88" i="5"/>
  <c r="W64" i="5"/>
  <c r="P180" i="5"/>
  <c r="P156" i="5"/>
  <c r="O88" i="5"/>
  <c r="O64" i="5"/>
  <c r="H180" i="5"/>
  <c r="H156" i="5"/>
  <c r="G88" i="5"/>
  <c r="G64" i="5"/>
  <c r="AN179" i="5"/>
  <c r="AN155" i="5"/>
  <c r="AM87" i="5"/>
  <c r="AM63" i="5"/>
  <c r="AF155" i="5"/>
  <c r="AF179" i="5"/>
  <c r="AE87" i="5"/>
  <c r="AE63" i="5"/>
  <c r="W87" i="5"/>
  <c r="W63" i="5"/>
  <c r="P179" i="5"/>
  <c r="P155" i="5"/>
  <c r="O87" i="5"/>
  <c r="O63" i="5"/>
  <c r="H179" i="5"/>
  <c r="H155" i="5"/>
  <c r="G87" i="5"/>
  <c r="G63" i="5"/>
  <c r="AN178" i="5"/>
  <c r="AN154" i="5"/>
  <c r="AM86" i="5"/>
  <c r="AM62" i="5"/>
  <c r="AF178" i="5"/>
  <c r="AF154" i="5"/>
  <c r="AE86" i="5"/>
  <c r="AE62" i="5"/>
  <c r="W86" i="5"/>
  <c r="W62" i="5"/>
  <c r="P178" i="5"/>
  <c r="P154" i="5"/>
  <c r="O86" i="5"/>
  <c r="O62" i="5"/>
  <c r="H178" i="5"/>
  <c r="H154" i="5"/>
  <c r="G86" i="5"/>
  <c r="G62" i="5"/>
  <c r="AN177" i="5"/>
  <c r="AN153" i="5"/>
  <c r="AM85" i="5"/>
  <c r="AM61" i="5"/>
  <c r="AF153" i="5"/>
  <c r="AF177" i="5"/>
  <c r="AE85" i="5"/>
  <c r="AE61" i="5"/>
  <c r="W85" i="5"/>
  <c r="W61" i="5"/>
  <c r="P177" i="5"/>
  <c r="P153" i="5"/>
  <c r="O85" i="5"/>
  <c r="O61" i="5"/>
  <c r="H153" i="5"/>
  <c r="H177" i="5"/>
  <c r="G85" i="5"/>
  <c r="G61" i="5"/>
  <c r="AN176" i="5"/>
  <c r="AN152" i="5"/>
  <c r="AM84" i="5"/>
  <c r="AM60" i="5"/>
  <c r="AF176" i="5"/>
  <c r="AF152" i="5"/>
  <c r="AE84" i="5"/>
  <c r="AE60" i="5"/>
  <c r="W84" i="5"/>
  <c r="W60" i="5"/>
  <c r="P176" i="5"/>
  <c r="P152" i="5"/>
  <c r="O84" i="5"/>
  <c r="O60" i="5"/>
  <c r="H176" i="5"/>
  <c r="H152" i="5"/>
  <c r="G84" i="5"/>
  <c r="G60" i="5"/>
  <c r="AN175" i="5"/>
  <c r="AN151" i="5"/>
  <c r="AM83" i="5"/>
  <c r="AM59" i="5"/>
  <c r="AF175" i="5"/>
  <c r="AF151" i="5"/>
  <c r="AE83" i="5"/>
  <c r="AE59" i="5"/>
  <c r="X175" i="5"/>
  <c r="X151" i="5"/>
  <c r="W83" i="5"/>
  <c r="W59" i="5"/>
  <c r="P175" i="5"/>
  <c r="P151" i="5"/>
  <c r="O83" i="5"/>
  <c r="O59" i="5"/>
  <c r="H175" i="5"/>
  <c r="H151" i="5"/>
  <c r="G83" i="5"/>
  <c r="G59" i="5"/>
  <c r="AN150" i="5"/>
  <c r="AN174" i="5"/>
  <c r="AM82" i="5"/>
  <c r="AM58" i="5"/>
  <c r="AF174" i="5"/>
  <c r="AF150" i="5"/>
  <c r="AE82" i="5"/>
  <c r="AE58" i="5"/>
  <c r="X174" i="5"/>
  <c r="X150" i="5"/>
  <c r="W82" i="5"/>
  <c r="W58" i="5"/>
  <c r="P150" i="5"/>
  <c r="P174" i="5"/>
  <c r="O82" i="5"/>
  <c r="O58" i="5"/>
  <c r="H174" i="5"/>
  <c r="H150" i="5"/>
  <c r="G82" i="5"/>
  <c r="G58" i="5"/>
  <c r="AN173" i="5"/>
  <c r="AN149" i="5"/>
  <c r="AM81" i="5"/>
  <c r="AM57" i="5"/>
  <c r="AF149" i="5"/>
  <c r="AF173" i="5"/>
  <c r="AE81" i="5"/>
  <c r="AE57" i="5"/>
  <c r="X173" i="5"/>
  <c r="X149" i="5"/>
  <c r="W81" i="5"/>
  <c r="W57" i="5"/>
  <c r="O57" i="5"/>
  <c r="AL75" i="5"/>
  <c r="N74" i="5"/>
  <c r="AD72" i="5"/>
  <c r="I166" i="5"/>
  <c r="I190" i="5"/>
  <c r="H98" i="5"/>
  <c r="H74" i="5"/>
  <c r="X73" i="5"/>
  <c r="X97" i="5"/>
  <c r="I161" i="5"/>
  <c r="I185" i="5"/>
  <c r="H93" i="5"/>
  <c r="H69" i="5"/>
  <c r="AN92" i="5"/>
  <c r="AN68" i="5"/>
  <c r="AG181" i="5"/>
  <c r="AG157" i="5"/>
  <c r="AF89" i="5"/>
  <c r="AF65" i="5"/>
  <c r="X89" i="5"/>
  <c r="X65" i="5"/>
  <c r="Q179" i="5"/>
  <c r="Q155" i="5"/>
  <c r="P87" i="5"/>
  <c r="P63" i="5"/>
  <c r="AO177" i="5"/>
  <c r="AO153" i="5"/>
  <c r="AN85" i="5"/>
  <c r="AN61" i="5"/>
  <c r="Q176" i="5"/>
  <c r="Q152" i="5"/>
  <c r="P84" i="5"/>
  <c r="P60" i="5"/>
  <c r="AG174" i="5"/>
  <c r="AG150" i="5"/>
  <c r="AF82" i="5"/>
  <c r="AF58" i="5"/>
  <c r="G166" i="5"/>
  <c r="G190" i="5"/>
  <c r="AL97" i="5"/>
  <c r="AD97" i="5"/>
  <c r="V97" i="5"/>
  <c r="G188" i="5"/>
  <c r="G164" i="5"/>
  <c r="AL95" i="5"/>
  <c r="AE187" i="5"/>
  <c r="AE163" i="5"/>
  <c r="AD95" i="5"/>
  <c r="V95" i="5"/>
  <c r="N95" i="5"/>
  <c r="G187" i="5"/>
  <c r="G163" i="5"/>
  <c r="AL94" i="5"/>
  <c r="AE186" i="5"/>
  <c r="AE162" i="5"/>
  <c r="AD94" i="5"/>
  <c r="V94" i="5"/>
  <c r="N94" i="5"/>
  <c r="G186" i="5"/>
  <c r="G162" i="5"/>
  <c r="AL93" i="5"/>
  <c r="AE185" i="5"/>
  <c r="AE161" i="5"/>
  <c r="AD93" i="5"/>
  <c r="V93" i="5"/>
  <c r="N93" i="5"/>
  <c r="G185" i="5"/>
  <c r="G161" i="5"/>
  <c r="AL92" i="5"/>
  <c r="AE184" i="5"/>
  <c r="AE160" i="5"/>
  <c r="AD92" i="5"/>
  <c r="V92" i="5"/>
  <c r="O184" i="5"/>
  <c r="O160" i="5"/>
  <c r="N92" i="5"/>
  <c r="G184" i="5"/>
  <c r="G160" i="5"/>
  <c r="AL91" i="5"/>
  <c r="AE183" i="5"/>
  <c r="AE159" i="5"/>
  <c r="AD91" i="5"/>
  <c r="V91" i="5"/>
  <c r="O183" i="5"/>
  <c r="O159" i="5"/>
  <c r="N91" i="5"/>
  <c r="G159" i="5"/>
  <c r="G183" i="5"/>
  <c r="AL90" i="5"/>
  <c r="AE158" i="5"/>
  <c r="AE182" i="5"/>
  <c r="AD90" i="5"/>
  <c r="V90" i="5"/>
  <c r="O158" i="5"/>
  <c r="O182" i="5"/>
  <c r="N90" i="5"/>
  <c r="G158" i="5"/>
  <c r="G182" i="5"/>
  <c r="AL89" i="5"/>
  <c r="AE181" i="5"/>
  <c r="AE157" i="5"/>
  <c r="AD89" i="5"/>
  <c r="V89" i="5"/>
  <c r="O181" i="5"/>
  <c r="O157" i="5"/>
  <c r="N89" i="5"/>
  <c r="G181" i="5"/>
  <c r="G157" i="5"/>
  <c r="AM180" i="5"/>
  <c r="AM156" i="5"/>
  <c r="AL88" i="5"/>
  <c r="AE180" i="5"/>
  <c r="AE156" i="5"/>
  <c r="AD88" i="5"/>
  <c r="V88" i="5"/>
  <c r="O180" i="5"/>
  <c r="O156" i="5"/>
  <c r="N88" i="5"/>
  <c r="G180" i="5"/>
  <c r="G156" i="5"/>
  <c r="AM179" i="5"/>
  <c r="AM155" i="5"/>
  <c r="AL87" i="5"/>
  <c r="AE179" i="5"/>
  <c r="AE155" i="5"/>
  <c r="AD87" i="5"/>
  <c r="V87" i="5"/>
  <c r="O179" i="5"/>
  <c r="O155" i="5"/>
  <c r="N87" i="5"/>
  <c r="G179" i="5"/>
  <c r="G155" i="5"/>
  <c r="AM178" i="5"/>
  <c r="AM154" i="5"/>
  <c r="AL86" i="5"/>
  <c r="AE178" i="5"/>
  <c r="AE154" i="5"/>
  <c r="AD86" i="5"/>
  <c r="V86" i="5"/>
  <c r="O178" i="5"/>
  <c r="O154" i="5"/>
  <c r="N86" i="5"/>
  <c r="N62" i="5"/>
  <c r="G178" i="5"/>
  <c r="G154" i="5"/>
  <c r="AM177" i="5"/>
  <c r="AM153" i="5"/>
  <c r="AL85" i="5"/>
  <c r="AL61" i="5"/>
  <c r="AE177" i="5"/>
  <c r="AE153" i="5"/>
  <c r="AD85" i="5"/>
  <c r="AD61" i="5"/>
  <c r="V85" i="5"/>
  <c r="V61" i="5"/>
  <c r="O177" i="5"/>
  <c r="O153" i="5"/>
  <c r="N85" i="5"/>
  <c r="N61" i="5"/>
  <c r="G177" i="5"/>
  <c r="G153" i="5"/>
  <c r="AM176" i="5"/>
  <c r="AM152" i="5"/>
  <c r="AL84" i="5"/>
  <c r="AL60" i="5"/>
  <c r="AE176" i="5"/>
  <c r="AE152" i="5"/>
  <c r="AD84" i="5"/>
  <c r="AD60" i="5"/>
  <c r="W176" i="5"/>
  <c r="W152" i="5"/>
  <c r="V84" i="5"/>
  <c r="V60" i="5"/>
  <c r="O176" i="5"/>
  <c r="O152" i="5"/>
  <c r="N84" i="5"/>
  <c r="N60" i="5"/>
  <c r="G176" i="5"/>
  <c r="G152" i="5"/>
  <c r="AM151" i="5"/>
  <c r="AM175" i="5"/>
  <c r="AL83" i="5"/>
  <c r="AL59" i="5"/>
  <c r="AE175" i="5"/>
  <c r="AE151" i="5"/>
  <c r="AD83" i="5"/>
  <c r="AD59" i="5"/>
  <c r="W175" i="5"/>
  <c r="W151" i="5"/>
  <c r="V83" i="5"/>
  <c r="V59" i="5"/>
  <c r="O175" i="5"/>
  <c r="O151" i="5"/>
  <c r="N83" i="5"/>
  <c r="N59" i="5"/>
  <c r="G175" i="5"/>
  <c r="G151" i="5"/>
  <c r="AM174" i="5"/>
  <c r="AM150" i="5"/>
  <c r="AL82" i="5"/>
  <c r="AL58" i="5"/>
  <c r="AE150" i="5"/>
  <c r="AE174" i="5"/>
  <c r="AD82" i="5"/>
  <c r="AD58" i="5"/>
  <c r="W174" i="5"/>
  <c r="W150" i="5"/>
  <c r="V82" i="5"/>
  <c r="V58" i="5"/>
  <c r="O174" i="5"/>
  <c r="O150" i="5"/>
  <c r="N82" i="5"/>
  <c r="N58" i="5"/>
  <c r="G174" i="5"/>
  <c r="G150" i="5"/>
  <c r="AM173" i="5"/>
  <c r="AM149" i="5"/>
  <c r="AL81" i="5"/>
  <c r="AL57" i="5"/>
  <c r="AE173" i="5"/>
  <c r="AE149" i="5"/>
  <c r="AD81" i="5"/>
  <c r="AD57" i="5"/>
  <c r="W149" i="5"/>
  <c r="W173" i="5"/>
  <c r="V81" i="5"/>
  <c r="V57" i="5"/>
  <c r="O173" i="5"/>
  <c r="O149" i="5"/>
  <c r="N81" i="5"/>
  <c r="N57" i="5"/>
  <c r="AD75" i="5"/>
  <c r="V72" i="5"/>
  <c r="AL70" i="5"/>
  <c r="N69" i="5"/>
  <c r="AD67" i="5"/>
  <c r="V64" i="5"/>
  <c r="AL62" i="5"/>
  <c r="G173" i="5"/>
  <c r="G149" i="5"/>
  <c r="G57" i="5"/>
  <c r="M173" i="5"/>
  <c r="M149" i="5"/>
  <c r="L81" i="5"/>
  <c r="T173" i="5"/>
  <c r="T149" i="5"/>
  <c r="L173" i="5"/>
  <c r="L149" i="5"/>
  <c r="L57" i="5"/>
  <c r="S81" i="5"/>
  <c r="S173" i="5"/>
  <c r="S149" i="5"/>
  <c r="K173" i="5"/>
  <c r="K149" i="5"/>
  <c r="S57" i="5"/>
  <c r="K57" i="5"/>
  <c r="R81" i="5"/>
  <c r="R149" i="5"/>
  <c r="R173" i="5"/>
  <c r="Q81" i="5"/>
  <c r="J149" i="5"/>
  <c r="J173" i="5"/>
  <c r="I81" i="5"/>
  <c r="R57" i="5"/>
  <c r="J57" i="5"/>
  <c r="K81" i="5"/>
  <c r="Q173" i="5"/>
  <c r="Q149" i="5"/>
  <c r="P81" i="5"/>
  <c r="I173" i="5"/>
  <c r="I149" i="5"/>
  <c r="H81" i="5"/>
  <c r="Q57" i="5"/>
  <c r="I57" i="5"/>
  <c r="J81" i="5"/>
  <c r="P173" i="5"/>
  <c r="P149" i="5"/>
  <c r="O81" i="5"/>
  <c r="H149" i="5"/>
  <c r="H173" i="5"/>
  <c r="G81" i="5"/>
  <c r="P57" i="5"/>
  <c r="H57" i="5"/>
  <c r="C198" i="5" a="1"/>
  <c r="C198" i="5" s="1"/>
  <c r="C202" i="5" a="1"/>
  <c r="C202" i="5" s="1"/>
  <c r="C206" i="5" a="1"/>
  <c r="C206" i="5" s="1"/>
  <c r="C210" i="5" a="1"/>
  <c r="C210" i="5" s="1"/>
  <c r="C214" i="5" a="1"/>
  <c r="C214" i="5" s="1"/>
  <c r="B198" i="5" a="1"/>
  <c r="B198" i="5" s="1"/>
  <c r="B202" i="5" a="1"/>
  <c r="B202" i="5" s="1"/>
  <c r="B206" i="5" a="1"/>
  <c r="B206" i="5" s="1"/>
  <c r="B210" i="5" a="1"/>
  <c r="B210" i="5" s="1"/>
  <c r="B214" i="5" a="1"/>
  <c r="B214" i="5" s="1"/>
  <c r="C199" i="5" a="1"/>
  <c r="C199" i="5" s="1"/>
  <c r="C204" i="5" a="1"/>
  <c r="C204" i="5" s="1"/>
  <c r="C209" i="5" a="1"/>
  <c r="C209" i="5" s="1"/>
  <c r="C215" i="5" a="1"/>
  <c r="C215" i="5" s="1"/>
  <c r="B200" i="5" a="1"/>
  <c r="B200" i="5" s="1"/>
  <c r="B205" i="5" a="1"/>
  <c r="B205" i="5" s="1"/>
  <c r="B211" i="5" a="1"/>
  <c r="B211" i="5" s="1"/>
  <c r="C197" i="5" a="1"/>
  <c r="C197" i="5" s="1"/>
  <c r="B199" i="5" a="1"/>
  <c r="B199" i="5" s="1"/>
  <c r="C205" i="5" a="1"/>
  <c r="C205" i="5" s="1"/>
  <c r="C212" i="5" a="1"/>
  <c r="C212" i="5" s="1"/>
  <c r="B207" i="5" a="1"/>
  <c r="B207" i="5" s="1"/>
  <c r="B213" i="5" a="1"/>
  <c r="B213" i="5" s="1"/>
  <c r="C213" i="5" a="1"/>
  <c r="C213" i="5" s="1"/>
  <c r="B215" i="5" a="1"/>
  <c r="B215" i="5" s="1"/>
  <c r="C200" i="5" a="1"/>
  <c r="C200" i="5" s="1"/>
  <c r="C207" i="5" a="1"/>
  <c r="C207" i="5" s="1"/>
  <c r="B201" i="5" a="1"/>
  <c r="B201" i="5" s="1"/>
  <c r="B208" i="5" a="1"/>
  <c r="B208" i="5" s="1"/>
  <c r="C208" i="5" a="1"/>
  <c r="C208" i="5" s="1"/>
  <c r="B209" i="5" a="1"/>
  <c r="B209" i="5" s="1"/>
  <c r="B197" i="5" a="1"/>
  <c r="B197" i="5" s="1"/>
  <c r="C196" i="5" a="1"/>
  <c r="C196" i="5" s="1"/>
  <c r="B203" i="5" a="1"/>
  <c r="B203" i="5" s="1"/>
  <c r="C201" i="5" a="1"/>
  <c r="C201" i="5" s="1"/>
  <c r="B204" i="5" a="1"/>
  <c r="B204" i="5" s="1"/>
  <c r="C203" i="5" a="1"/>
  <c r="C203" i="5" s="1"/>
  <c r="B212" i="5" a="1"/>
  <c r="B212" i="5" s="1"/>
  <c r="C211" i="5" a="1"/>
  <c r="C211" i="5" s="1"/>
  <c r="Z126" i="23"/>
  <c r="AD70" i="23"/>
  <c r="AD67" i="23"/>
  <c r="N65" i="23"/>
  <c r="N60" i="23"/>
  <c r="AL59" i="23"/>
  <c r="AL57" i="23"/>
  <c r="V57" i="23"/>
  <c r="V76" i="23"/>
  <c r="V64" i="23"/>
  <c r="H59" i="23"/>
  <c r="AN58" i="23"/>
  <c r="P58" i="23"/>
  <c r="H58" i="23"/>
  <c r="X57" i="23"/>
  <c r="P57" i="23"/>
  <c r="AD58" i="23"/>
  <c r="N58" i="23"/>
  <c r="W88" i="23"/>
  <c r="V83" i="23"/>
  <c r="K60" i="23"/>
  <c r="S59" i="23"/>
  <c r="V92" i="23"/>
  <c r="Q86" i="23"/>
  <c r="AH57" i="23"/>
  <c r="AL69" i="23"/>
  <c r="Y85" i="23"/>
  <c r="AE59" i="23"/>
  <c r="G59" i="23"/>
  <c r="AM58" i="23"/>
  <c r="O58" i="23"/>
  <c r="G58" i="23"/>
  <c r="Y73" i="23"/>
  <c r="V67" i="23"/>
  <c r="G62" i="23"/>
  <c r="N97" i="23"/>
  <c r="AL83" i="23"/>
  <c r="N69" i="23"/>
  <c r="AL66" i="23"/>
  <c r="N64" i="23"/>
  <c r="V59" i="23"/>
  <c r="J96" i="23"/>
  <c r="N85" i="23"/>
  <c r="Y57" i="23"/>
  <c r="AD75" i="23"/>
  <c r="AD66" i="23"/>
  <c r="V61" i="23"/>
  <c r="AO99" i="23"/>
  <c r="AD91" i="23"/>
  <c r="AO82" i="23"/>
  <c r="AD71" i="23"/>
  <c r="AP68" i="23"/>
  <c r="Q66" i="23"/>
  <c r="AL63" i="23"/>
  <c r="N61" i="23"/>
  <c r="AO87" i="23"/>
  <c r="AG84" i="23"/>
  <c r="W57" i="23"/>
  <c r="O57" i="23"/>
  <c r="AL74" i="23"/>
  <c r="V63" i="23"/>
  <c r="AL94" i="23"/>
  <c r="AD87" i="23"/>
  <c r="W84" i="23"/>
  <c r="AL58" i="23"/>
  <c r="N57" i="23"/>
  <c r="Z74" i="23"/>
  <c r="Z142" i="23" s="1"/>
  <c r="AO67" i="23"/>
  <c r="V65" i="23"/>
  <c r="R63" i="23"/>
  <c r="AD60" i="23"/>
  <c r="G94" i="23"/>
  <c r="V84" i="23"/>
  <c r="AT139" i="23"/>
  <c r="AT130" i="23"/>
  <c r="AG68" i="23"/>
  <c r="AT133" i="23"/>
  <c r="AF64" i="23"/>
  <c r="AM62" i="23"/>
  <c r="AT129" i="23"/>
  <c r="AT128" i="23"/>
  <c r="J60" i="23"/>
  <c r="R91" i="23"/>
  <c r="O89" i="23"/>
  <c r="X73" i="23"/>
  <c r="V71" i="23"/>
  <c r="AL65" i="23"/>
  <c r="AD64" i="23"/>
  <c r="AE63" i="23"/>
  <c r="AL62" i="23"/>
  <c r="AL61" i="23"/>
  <c r="AP60" i="23"/>
  <c r="AT127" i="23"/>
  <c r="R59" i="23"/>
  <c r="G98" i="23"/>
  <c r="AD95" i="23"/>
  <c r="I91" i="23"/>
  <c r="N89" i="23"/>
  <c r="AN87" i="23"/>
  <c r="AM86" i="23"/>
  <c r="X85" i="23"/>
  <c r="I84" i="23"/>
  <c r="I82" i="23"/>
  <c r="AT137" i="23"/>
  <c r="AG64" i="23"/>
  <c r="X89" i="23"/>
  <c r="AT144" i="23"/>
  <c r="AT142" i="23"/>
  <c r="I71" i="23"/>
  <c r="N68" i="23"/>
  <c r="I67" i="23"/>
  <c r="AD63" i="23"/>
  <c r="AD62" i="23"/>
  <c r="AH61" i="23"/>
  <c r="AG60" i="23"/>
  <c r="AO59" i="23"/>
  <c r="I59" i="23"/>
  <c r="Q58" i="23"/>
  <c r="I95" i="23"/>
  <c r="AE87" i="23"/>
  <c r="AL86" i="23"/>
  <c r="O85" i="23"/>
  <c r="H87" i="23"/>
  <c r="AT140" i="23"/>
  <c r="AT138" i="23"/>
  <c r="J68" i="23"/>
  <c r="AT134" i="23"/>
  <c r="Z62" i="23"/>
  <c r="Z130" i="23" s="1"/>
  <c r="AF60" i="23"/>
  <c r="AN59" i="23"/>
  <c r="H95" i="23"/>
  <c r="AF88" i="23"/>
  <c r="Z86" i="23"/>
  <c r="AM83" i="23"/>
  <c r="O81" i="23"/>
  <c r="AT135" i="23"/>
  <c r="Q62" i="23"/>
  <c r="AT126" i="23"/>
  <c r="K92" i="23"/>
  <c r="S87" i="23"/>
  <c r="AF72" i="23"/>
  <c r="AT136" i="23"/>
  <c r="AT131" i="23"/>
  <c r="I63" i="23"/>
  <c r="P62" i="23"/>
  <c r="J92" i="23"/>
  <c r="P90" i="23"/>
  <c r="R87" i="23"/>
  <c r="P86" i="23"/>
  <c r="AT143" i="23"/>
  <c r="AT141" i="23"/>
  <c r="V72" i="23"/>
  <c r="Q70" i="23"/>
  <c r="AQ68" i="23"/>
  <c r="AN67" i="23"/>
  <c r="Z66" i="23"/>
  <c r="Z134" i="23" s="1"/>
  <c r="AT132" i="23"/>
  <c r="H63" i="23"/>
  <c r="N62" i="23"/>
  <c r="O61" i="23"/>
  <c r="V60" i="23"/>
  <c r="AD59" i="23"/>
  <c r="AT125" i="23"/>
  <c r="H99" i="23"/>
  <c r="P94" i="23"/>
  <c r="K88" i="23"/>
  <c r="I87" i="23"/>
  <c r="G86" i="23"/>
  <c r="AF84" i="23"/>
  <c r="R83" i="23"/>
  <c r="AB90" i="20"/>
  <c r="L91" i="20"/>
  <c r="AJ90" i="20"/>
  <c r="L80" i="20"/>
  <c r="T80" i="20"/>
  <c r="AB80" i="20"/>
  <c r="AR80" i="20"/>
  <c r="AJ80" i="20"/>
  <c r="AR84" i="20"/>
  <c r="AJ81" i="20"/>
  <c r="AB81" i="20"/>
  <c r="T81" i="20"/>
  <c r="L81" i="20"/>
  <c r="AD80" i="20"/>
  <c r="Q84" i="20"/>
  <c r="AI85" i="20"/>
  <c r="L87" i="20"/>
  <c r="AK87" i="20"/>
  <c r="AA91" i="20"/>
  <c r="K93" i="20"/>
  <c r="AI90" i="20"/>
  <c r="AI92" i="20"/>
  <c r="AI80" i="20"/>
  <c r="AA80" i="20"/>
  <c r="S80" i="20"/>
  <c r="K80" i="20"/>
  <c r="G81" i="20"/>
  <c r="AF83" i="20"/>
  <c r="R84" i="20"/>
  <c r="J85" i="20"/>
  <c r="AA86" i="20"/>
  <c r="M87" i="20"/>
  <c r="AC88" i="20"/>
  <c r="J92" i="20"/>
  <c r="AH88" i="20"/>
  <c r="R88" i="20"/>
  <c r="R81" i="20"/>
  <c r="J81" i="20"/>
  <c r="AH80" i="20"/>
  <c r="R80" i="20"/>
  <c r="J80" i="20"/>
  <c r="H83" i="20"/>
  <c r="K85" i="20"/>
  <c r="AQ85" i="20"/>
  <c r="AB86" i="20"/>
  <c r="AK88" i="20"/>
  <c r="AO86" i="20"/>
  <c r="AG86" i="20"/>
  <c r="Q86" i="20"/>
  <c r="I86" i="20"/>
  <c r="N80" i="20"/>
  <c r="I83" i="20"/>
  <c r="R85" i="20"/>
  <c r="AI86" i="20"/>
  <c r="AF119" i="20"/>
  <c r="H92" i="20"/>
  <c r="H93" i="20"/>
  <c r="H87" i="20"/>
  <c r="H91" i="20"/>
  <c r="H88" i="20"/>
  <c r="H89" i="20"/>
  <c r="H94" i="20" s="1"/>
  <c r="H119" i="20" s="1"/>
  <c r="I143" i="20" s="1"/>
  <c r="H90" i="20"/>
  <c r="AF92" i="20"/>
  <c r="AF93" i="20"/>
  <c r="AF90" i="20"/>
  <c r="AF91" i="20"/>
  <c r="AF87" i="20"/>
  <c r="AF88" i="20"/>
  <c r="AF89" i="20"/>
  <c r="AF94" i="20" s="1"/>
  <c r="AF120" i="20" s="1"/>
  <c r="P92" i="20"/>
  <c r="P93" i="20"/>
  <c r="P87" i="20"/>
  <c r="P88" i="20"/>
  <c r="P91" i="20"/>
  <c r="P89" i="20"/>
  <c r="P94" i="20" s="1"/>
  <c r="P113" i="20" s="1"/>
  <c r="P90" i="20"/>
  <c r="AN92" i="20"/>
  <c r="AN90" i="20"/>
  <c r="AN87" i="20"/>
  <c r="AN88" i="20"/>
  <c r="AN89" i="20"/>
  <c r="AN94" i="20" s="1"/>
  <c r="AN116" i="20" s="1"/>
  <c r="AN93" i="20"/>
  <c r="AN91" i="20"/>
  <c r="AN85" i="20"/>
  <c r="AN86" i="20"/>
  <c r="AN80" i="20"/>
  <c r="AN81" i="20"/>
  <c r="AN84" i="20"/>
  <c r="AF85" i="20"/>
  <c r="AF86" i="20"/>
  <c r="AF80" i="20"/>
  <c r="AF81" i="20"/>
  <c r="AF84" i="20"/>
  <c r="X92" i="20"/>
  <c r="X93" i="20"/>
  <c r="X90" i="20"/>
  <c r="X85" i="20"/>
  <c r="X86" i="20"/>
  <c r="X87" i="20"/>
  <c r="X88" i="20"/>
  <c r="X80" i="20"/>
  <c r="X89" i="20"/>
  <c r="X94" i="20" s="1"/>
  <c r="X112" i="20" s="1"/>
  <c r="X81" i="20"/>
  <c r="X91" i="20"/>
  <c r="X84" i="20"/>
  <c r="P85" i="20"/>
  <c r="P86" i="20"/>
  <c r="P80" i="20"/>
  <c r="P81" i="20"/>
  <c r="P84" i="20"/>
  <c r="H85" i="20"/>
  <c r="H86" i="20"/>
  <c r="H80" i="20"/>
  <c r="H81" i="20"/>
  <c r="H84" i="20"/>
  <c r="AL81" i="20"/>
  <c r="P83" i="20"/>
  <c r="AO83" i="20"/>
  <c r="S85" i="20"/>
  <c r="K86" i="20"/>
  <c r="AJ86" i="20"/>
  <c r="M88" i="20"/>
  <c r="G92" i="20"/>
  <c r="G93" i="20"/>
  <c r="G87" i="20"/>
  <c r="G88" i="20"/>
  <c r="G91" i="20"/>
  <c r="AE91" i="20"/>
  <c r="AE92" i="20"/>
  <c r="AE93" i="20"/>
  <c r="AE90" i="20"/>
  <c r="AE87" i="20"/>
  <c r="AE88" i="20"/>
  <c r="AE89" i="20"/>
  <c r="AE94" i="20" s="1"/>
  <c r="AE120" i="20" s="1"/>
  <c r="O91" i="20"/>
  <c r="O93" i="20"/>
  <c r="O90" i="20"/>
  <c r="O87" i="20"/>
  <c r="O88" i="20"/>
  <c r="O89" i="20"/>
  <c r="O94" i="20" s="1"/>
  <c r="O115" i="20" s="1"/>
  <c r="O92" i="20"/>
  <c r="AM91" i="20"/>
  <c r="AM92" i="20"/>
  <c r="AM90" i="20"/>
  <c r="AM87" i="20"/>
  <c r="AM88" i="20"/>
  <c r="AM89" i="20"/>
  <c r="AM94" i="20" s="1"/>
  <c r="AM112" i="20" s="1"/>
  <c r="AM93" i="20"/>
  <c r="AM84" i="20"/>
  <c r="AM85" i="20"/>
  <c r="AM86" i="20"/>
  <c r="AM80" i="20"/>
  <c r="AM83" i="20"/>
  <c r="AE84" i="20"/>
  <c r="AE85" i="20"/>
  <c r="AE86" i="20"/>
  <c r="AE80" i="20"/>
  <c r="AE83" i="20"/>
  <c r="W91" i="20"/>
  <c r="W84" i="20"/>
  <c r="W90" i="20"/>
  <c r="W85" i="20"/>
  <c r="W86" i="20"/>
  <c r="W93" i="20"/>
  <c r="W92" i="20"/>
  <c r="W87" i="20"/>
  <c r="W88" i="20"/>
  <c r="W80" i="20"/>
  <c r="W89" i="20"/>
  <c r="W94" i="20" s="1"/>
  <c r="W113" i="20" s="1"/>
  <c r="W83" i="20"/>
  <c r="O84" i="20"/>
  <c r="O85" i="20"/>
  <c r="O86" i="20"/>
  <c r="O80" i="20"/>
  <c r="O83" i="20"/>
  <c r="G84" i="20"/>
  <c r="G85" i="20"/>
  <c r="G86" i="20"/>
  <c r="G80" i="20"/>
  <c r="G83" i="20"/>
  <c r="V80" i="20"/>
  <c r="N81" i="20"/>
  <c r="AM81" i="20"/>
  <c r="AE82" i="20"/>
  <c r="AH84" i="20"/>
  <c r="L86" i="20"/>
  <c r="AQ86" i="20"/>
  <c r="AB87" i="20"/>
  <c r="N88" i="20"/>
  <c r="AD113" i="20"/>
  <c r="AD88" i="20"/>
  <c r="N91" i="20"/>
  <c r="AL91" i="20"/>
  <c r="AL83" i="20"/>
  <c r="AD83" i="20"/>
  <c r="N83" i="20"/>
  <c r="G90" i="20"/>
  <c r="AF82" i="20"/>
  <c r="AA85" i="20"/>
  <c r="S86" i="20"/>
  <c r="AR86" i="20"/>
  <c r="AC87" i="20"/>
  <c r="M91" i="20"/>
  <c r="AK90" i="20"/>
  <c r="M81" i="20"/>
  <c r="AS86" i="20"/>
  <c r="G89" i="20"/>
  <c r="G94" i="20" s="1"/>
  <c r="AC80" i="20"/>
  <c r="V81" i="20"/>
  <c r="AM82" i="20"/>
  <c r="J84" i="20"/>
  <c r="AP84" i="20"/>
  <c r="AH85" i="20"/>
  <c r="T86" i="20"/>
  <c r="AJ87" i="20"/>
  <c r="I93" i="20"/>
  <c r="AG93" i="20"/>
  <c r="Q93" i="20"/>
  <c r="AO93" i="20"/>
  <c r="Y93" i="20"/>
  <c r="U81" i="20"/>
  <c r="AC81" i="20"/>
  <c r="AK81" i="20"/>
  <c r="AS81" i="20"/>
  <c r="N82" i="20"/>
  <c r="AD82" i="20"/>
  <c r="AL82" i="20"/>
  <c r="I85" i="20"/>
  <c r="Q85" i="20"/>
  <c r="Y85" i="20"/>
  <c r="AG85" i="20"/>
  <c r="AO85" i="20"/>
  <c r="J86" i="20"/>
  <c r="R86" i="20"/>
  <c r="AH86" i="20"/>
  <c r="AP86" i="20"/>
  <c r="K87" i="20"/>
  <c r="S87" i="20"/>
  <c r="AA87" i="20"/>
  <c r="AI87" i="20"/>
  <c r="AQ87" i="20"/>
  <c r="L88" i="20"/>
  <c r="T88" i="20"/>
  <c r="AB88" i="20"/>
  <c r="AJ88" i="20"/>
  <c r="AR88" i="20"/>
  <c r="M89" i="20"/>
  <c r="M94" i="20" s="1"/>
  <c r="M119" i="20" s="1"/>
  <c r="U89" i="20"/>
  <c r="U94" i="20" s="1"/>
  <c r="U117" i="20" s="1"/>
  <c r="AK89" i="20"/>
  <c r="AK94" i="20" s="1"/>
  <c r="AK112" i="20" s="1"/>
  <c r="Y90" i="20"/>
  <c r="AH90" i="20"/>
  <c r="AQ90" i="20"/>
  <c r="AG92" i="20"/>
  <c r="M93" i="20"/>
  <c r="Q90" i="20"/>
  <c r="Y91" i="20"/>
  <c r="Q92" i="20"/>
  <c r="AH92" i="20"/>
  <c r="N93" i="20"/>
  <c r="AL88" i="20"/>
  <c r="I90" i="20"/>
  <c r="R90" i="20"/>
  <c r="AA90" i="20"/>
  <c r="AS90" i="20"/>
  <c r="AO91" i="20"/>
  <c r="R92" i="20"/>
  <c r="V106" i="20"/>
  <c r="V105" i="20"/>
  <c r="W129" i="20" s="1"/>
  <c r="AD90" i="20"/>
  <c r="AD92" i="20"/>
  <c r="N90" i="20"/>
  <c r="N92" i="20"/>
  <c r="AL93" i="20"/>
  <c r="AL90" i="20"/>
  <c r="AL92" i="20"/>
  <c r="V90" i="20"/>
  <c r="V92" i="20"/>
  <c r="I82" i="20"/>
  <c r="Q82" i="20"/>
  <c r="Y82" i="20"/>
  <c r="AG82" i="20"/>
  <c r="AO82" i="20"/>
  <c r="J83" i="20"/>
  <c r="R83" i="20"/>
  <c r="AH83" i="20"/>
  <c r="AP83" i="20"/>
  <c r="K84" i="20"/>
  <c r="S84" i="20"/>
  <c r="AA84" i="20"/>
  <c r="AI84" i="20"/>
  <c r="AQ84" i="20"/>
  <c r="L85" i="20"/>
  <c r="T85" i="20"/>
  <c r="AB85" i="20"/>
  <c r="AJ85" i="20"/>
  <c r="AR85" i="20"/>
  <c r="M86" i="20"/>
  <c r="U86" i="20"/>
  <c r="AC86" i="20"/>
  <c r="AK86" i="20"/>
  <c r="N87" i="20"/>
  <c r="V87" i="20"/>
  <c r="AD87" i="20"/>
  <c r="AL87" i="20"/>
  <c r="J90" i="20"/>
  <c r="S90" i="20"/>
  <c r="AP91" i="20"/>
  <c r="AO92" i="20"/>
  <c r="V93" i="20"/>
  <c r="AC93" i="20"/>
  <c r="AC91" i="20"/>
  <c r="AC92" i="20"/>
  <c r="M92" i="20"/>
  <c r="AK93" i="20"/>
  <c r="AK91" i="20"/>
  <c r="AK92" i="20"/>
  <c r="U91" i="20"/>
  <c r="U92" i="20"/>
  <c r="AS89" i="20"/>
  <c r="AS94" i="20" s="1"/>
  <c r="AS95" i="20" s="1"/>
  <c r="AS96" i="20" s="1"/>
  <c r="AS91" i="20"/>
  <c r="AS93" i="20"/>
  <c r="AS92" i="20"/>
  <c r="I81" i="20"/>
  <c r="Q81" i="20"/>
  <c r="Y81" i="20"/>
  <c r="AG81" i="20"/>
  <c r="AO81" i="20"/>
  <c r="J82" i="20"/>
  <c r="R82" i="20"/>
  <c r="AH82" i="20"/>
  <c r="AP82" i="20"/>
  <c r="K83" i="20"/>
  <c r="S83" i="20"/>
  <c r="AA83" i="20"/>
  <c r="AI83" i="20"/>
  <c r="AQ83" i="20"/>
  <c r="L84" i="20"/>
  <c r="T84" i="20"/>
  <c r="AB84" i="20"/>
  <c r="AJ84" i="20"/>
  <c r="M85" i="20"/>
  <c r="U85" i="20"/>
  <c r="AC85" i="20"/>
  <c r="AK85" i="20"/>
  <c r="AS85" i="20"/>
  <c r="N86" i="20"/>
  <c r="V86" i="20"/>
  <c r="AD86" i="20"/>
  <c r="AL86" i="20"/>
  <c r="I89" i="20"/>
  <c r="I94" i="20" s="1"/>
  <c r="I120" i="20" s="1"/>
  <c r="Q89" i="20"/>
  <c r="Q94" i="20" s="1"/>
  <c r="Q112" i="20" s="1"/>
  <c r="Y89" i="20"/>
  <c r="Y94" i="20" s="1"/>
  <c r="Y95" i="20" s="1"/>
  <c r="Y96" i="20" s="1"/>
  <c r="AG89" i="20"/>
  <c r="AG94" i="20" s="1"/>
  <c r="AG119" i="20" s="1"/>
  <c r="AO89" i="20"/>
  <c r="AO94" i="20" s="1"/>
  <c r="AO117" i="20" s="1"/>
  <c r="K90" i="20"/>
  <c r="AC90" i="20"/>
  <c r="Q91" i="20"/>
  <c r="AD91" i="20"/>
  <c r="AP92" i="20"/>
  <c r="AB93" i="20"/>
  <c r="AB91" i="20"/>
  <c r="AB92" i="20"/>
  <c r="L93" i="20"/>
  <c r="L92" i="20"/>
  <c r="AJ93" i="20"/>
  <c r="AJ91" i="20"/>
  <c r="AJ92" i="20"/>
  <c r="T93" i="20"/>
  <c r="T91" i="20"/>
  <c r="T92" i="20"/>
  <c r="AR93" i="20"/>
  <c r="AR91" i="20"/>
  <c r="I80" i="20"/>
  <c r="Q80" i="20"/>
  <c r="Y80" i="20"/>
  <c r="AG80" i="20"/>
  <c r="AO80" i="20"/>
  <c r="AH81" i="20"/>
  <c r="AP81" i="20"/>
  <c r="K82" i="20"/>
  <c r="S82" i="20"/>
  <c r="AA82" i="20"/>
  <c r="AI82" i="20"/>
  <c r="L83" i="20"/>
  <c r="T83" i="20"/>
  <c r="AB83" i="20"/>
  <c r="AJ83" i="20"/>
  <c r="AR83" i="20"/>
  <c r="M84" i="20"/>
  <c r="U84" i="20"/>
  <c r="AC84" i="20"/>
  <c r="AK84" i="20"/>
  <c r="AS84" i="20"/>
  <c r="N85" i="20"/>
  <c r="V85" i="20"/>
  <c r="AD85" i="20"/>
  <c r="AL85" i="20"/>
  <c r="I88" i="20"/>
  <c r="Q88" i="20"/>
  <c r="Y88" i="20"/>
  <c r="AG88" i="20"/>
  <c r="AO88" i="20"/>
  <c r="J89" i="20"/>
  <c r="J94" i="20" s="1"/>
  <c r="J120" i="20" s="1"/>
  <c r="R89" i="20"/>
  <c r="R94" i="20" s="1"/>
  <c r="R114" i="20" s="1"/>
  <c r="AH89" i="20"/>
  <c r="AH94" i="20" s="1"/>
  <c r="AH113" i="20" s="1"/>
  <c r="AI137" i="20" s="1"/>
  <c r="AP89" i="20"/>
  <c r="AP94" i="20" s="1"/>
  <c r="AP114" i="20" s="1"/>
  <c r="L90" i="20"/>
  <c r="U90" i="20"/>
  <c r="I91" i="20"/>
  <c r="R91" i="20"/>
  <c r="I92" i="20"/>
  <c r="Y92" i="20"/>
  <c r="AR92" i="20"/>
  <c r="AA93" i="20"/>
  <c r="AI93" i="20"/>
  <c r="AI91" i="20"/>
  <c r="S93" i="20"/>
  <c r="AQ92" i="20"/>
  <c r="AQ93" i="20"/>
  <c r="AQ91" i="20"/>
  <c r="AP80" i="20"/>
  <c r="K81" i="20"/>
  <c r="S81" i="20"/>
  <c r="AA81" i="20"/>
  <c r="AI81" i="20"/>
  <c r="AQ81" i="20"/>
  <c r="L82" i="20"/>
  <c r="T82" i="20"/>
  <c r="AB82" i="20"/>
  <c r="AJ82" i="20"/>
  <c r="AR82" i="20"/>
  <c r="M83" i="20"/>
  <c r="U83" i="20"/>
  <c r="AC83" i="20"/>
  <c r="AK83" i="20"/>
  <c r="AS83" i="20"/>
  <c r="N84" i="20"/>
  <c r="V84" i="20"/>
  <c r="AD84" i="20"/>
  <c r="AL84" i="20"/>
  <c r="I87" i="20"/>
  <c r="Q87" i="20"/>
  <c r="Y87" i="20"/>
  <c r="AG87" i="20"/>
  <c r="AO87" i="20"/>
  <c r="J88" i="20"/>
  <c r="K89" i="20"/>
  <c r="K94" i="20" s="1"/>
  <c r="S89" i="20"/>
  <c r="S94" i="20" s="1"/>
  <c r="AA89" i="20"/>
  <c r="AA94" i="20" s="1"/>
  <c r="AA120" i="20" s="1"/>
  <c r="AB144" i="20" s="1"/>
  <c r="AI89" i="20"/>
  <c r="AI94" i="20" s="1"/>
  <c r="AI119" i="20" s="1"/>
  <c r="AQ89" i="20"/>
  <c r="AQ94" i="20" s="1"/>
  <c r="M90" i="20"/>
  <c r="AO90" i="20"/>
  <c r="J91" i="20"/>
  <c r="S91" i="20"/>
  <c r="AG91" i="20"/>
  <c r="AD93" i="20"/>
  <c r="J93" i="20"/>
  <c r="AH93" i="20"/>
  <c r="R93" i="20"/>
  <c r="AP93" i="20"/>
  <c r="AQ80" i="20"/>
  <c r="AR81" i="20"/>
  <c r="AS82" i="20"/>
  <c r="V83" i="20"/>
  <c r="Y86" i="20"/>
  <c r="J87" i="20"/>
  <c r="R87" i="20"/>
  <c r="AH87" i="20"/>
  <c r="AP87" i="20"/>
  <c r="K88" i="20"/>
  <c r="S88" i="20"/>
  <c r="AA88" i="20"/>
  <c r="AI88" i="20"/>
  <c r="AQ88" i="20"/>
  <c r="L89" i="20"/>
  <c r="L94" i="20" s="1"/>
  <c r="L119" i="20" s="1"/>
  <c r="T89" i="20"/>
  <c r="T94" i="20" s="1"/>
  <c r="T120" i="20" s="1"/>
  <c r="AB89" i="20"/>
  <c r="AB94" i="20" s="1"/>
  <c r="AJ89" i="20"/>
  <c r="AJ94" i="20" s="1"/>
  <c r="AR89" i="20"/>
  <c r="AR94" i="20" s="1"/>
  <c r="AG90" i="20"/>
  <c r="AP90" i="20"/>
  <c r="K91" i="20"/>
  <c r="V91" i="20"/>
  <c r="AH91" i="20"/>
  <c r="K92" i="20"/>
  <c r="AA92" i="20"/>
  <c r="AM133" i="20"/>
  <c r="J172" i="20"/>
  <c r="D172" i="20" a="1"/>
  <c r="D172" i="20" s="1"/>
  <c r="O137" i="20"/>
  <c r="B182" i="20" a="1"/>
  <c r="B182" i="20" s="1"/>
  <c r="C177" i="20" a="1"/>
  <c r="C177" i="20" s="1"/>
  <c r="F172" i="20"/>
  <c r="B181" i="20" a="1"/>
  <c r="B181" i="20" s="1"/>
  <c r="C187" i="20" a="1"/>
  <c r="C187" i="20" s="1"/>
  <c r="B178" i="20" a="1"/>
  <c r="B178" i="20" s="1"/>
  <c r="C173" i="20" a="1"/>
  <c r="C173" i="20" s="1"/>
  <c r="B190" i="20" a="1"/>
  <c r="B190" i="20" s="1"/>
  <c r="C185" i="20" a="1"/>
  <c r="C185" i="20" s="1"/>
  <c r="B189" i="20" a="1"/>
  <c r="B189" i="20" s="1"/>
  <c r="B175" i="20" a="1"/>
  <c r="B175" i="20" s="1"/>
  <c r="C174" i="20" a="1"/>
  <c r="C174" i="20" s="1"/>
  <c r="C181" i="20" a="1"/>
  <c r="C181" i="20" s="1"/>
  <c r="B179" i="20" a="1"/>
  <c r="B179" i="20" s="1"/>
  <c r="B186" i="20" a="1"/>
  <c r="B186" i="20" s="1"/>
  <c r="H173" i="20"/>
  <c r="C175" i="20" a="1"/>
  <c r="C175" i="20" s="1"/>
  <c r="C182" i="20" a="1"/>
  <c r="C182" i="20" s="1"/>
  <c r="C189" i="20" a="1"/>
  <c r="C189" i="20" s="1"/>
  <c r="B187" i="20" a="1"/>
  <c r="B187" i="20" s="1"/>
  <c r="C183" i="20" a="1"/>
  <c r="C183" i="20" s="1"/>
  <c r="C190" i="20" a="1"/>
  <c r="C190" i="20" s="1"/>
  <c r="B177" i="20" a="1"/>
  <c r="B177" i="20" s="1"/>
  <c r="C179" i="20" a="1"/>
  <c r="C179" i="20" s="1"/>
  <c r="C186" i="20" a="1"/>
  <c r="C186" i="20" s="1"/>
  <c r="B173" i="20" a="1"/>
  <c r="B173" i="20" s="1"/>
  <c r="B191" i="20" a="1"/>
  <c r="B191" i="20" s="1"/>
  <c r="B185" i="20" a="1"/>
  <c r="B185" i="20" s="1"/>
  <c r="C191" i="20" a="1"/>
  <c r="C191" i="20" s="1"/>
  <c r="B183" i="20" a="1"/>
  <c r="B183" i="20" s="1"/>
  <c r="C178" i="20" a="1"/>
  <c r="C178" i="20" s="1"/>
  <c r="B188" i="20" a="1"/>
  <c r="B188" i="20" s="1"/>
  <c r="B184" i="20" a="1"/>
  <c r="B184" i="20" s="1"/>
  <c r="B180" i="20" a="1"/>
  <c r="B180" i="20" s="1"/>
  <c r="B176" i="20" a="1"/>
  <c r="B176" i="20" s="1"/>
  <c r="B172" i="20" a="1"/>
  <c r="B172" i="20" s="1"/>
  <c r="C188" i="20" a="1"/>
  <c r="C188" i="20" s="1"/>
  <c r="C184" i="20" a="1"/>
  <c r="C184" i="20" s="1"/>
  <c r="C180" i="20" a="1"/>
  <c r="C180" i="20" s="1"/>
  <c r="C176" i="20" a="1"/>
  <c r="C176" i="20" s="1"/>
  <c r="AM100" i="23"/>
  <c r="AM76" i="23"/>
  <c r="AE100" i="23"/>
  <c r="AE76" i="23"/>
  <c r="O100" i="23"/>
  <c r="O76" i="23"/>
  <c r="G100" i="23"/>
  <c r="G76" i="23"/>
  <c r="AM99" i="23"/>
  <c r="AM75" i="23"/>
  <c r="W99" i="23"/>
  <c r="W75" i="23"/>
  <c r="O99" i="23"/>
  <c r="O75" i="23"/>
  <c r="H167" i="23"/>
  <c r="H191" i="23" s="1"/>
  <c r="G99" i="23"/>
  <c r="G75" i="23"/>
  <c r="AE98" i="23"/>
  <c r="AE74" i="23"/>
  <c r="W98" i="23"/>
  <c r="W74" i="23"/>
  <c r="O98" i="23"/>
  <c r="O74" i="23"/>
  <c r="AM97" i="23"/>
  <c r="AM73" i="23"/>
  <c r="AE97" i="23"/>
  <c r="AE73" i="23"/>
  <c r="W97" i="23"/>
  <c r="W73" i="23"/>
  <c r="H165" i="23"/>
  <c r="H189" i="23" s="1"/>
  <c r="G97" i="23"/>
  <c r="G73" i="23"/>
  <c r="AM96" i="23"/>
  <c r="AM72" i="23"/>
  <c r="AE96" i="23"/>
  <c r="AE72" i="23"/>
  <c r="O96" i="23"/>
  <c r="O72" i="23"/>
  <c r="H164" i="23"/>
  <c r="H188" i="23" s="1"/>
  <c r="G96" i="23"/>
  <c r="G72" i="23"/>
  <c r="AM95" i="23"/>
  <c r="AM71" i="23"/>
  <c r="W95" i="23"/>
  <c r="W71" i="23"/>
  <c r="O95" i="23"/>
  <c r="O71" i="23"/>
  <c r="H163" i="23"/>
  <c r="H187" i="23" s="1"/>
  <c r="G95" i="23"/>
  <c r="G71" i="23"/>
  <c r="AF162" i="23"/>
  <c r="AF186" i="23" s="1"/>
  <c r="AE94" i="23"/>
  <c r="AE70" i="23"/>
  <c r="W94" i="23"/>
  <c r="W70" i="23"/>
  <c r="O94" i="23"/>
  <c r="O70" i="23"/>
  <c r="AM93" i="23"/>
  <c r="AM69" i="23"/>
  <c r="AF161" i="23"/>
  <c r="AF185" i="23" s="1"/>
  <c r="AE93" i="23"/>
  <c r="AE69" i="23"/>
  <c r="W93" i="23"/>
  <c r="W69" i="23"/>
  <c r="H161" i="23"/>
  <c r="H185" i="23" s="1"/>
  <c r="G93" i="23"/>
  <c r="G69" i="23"/>
  <c r="AM92" i="23"/>
  <c r="AM68" i="23"/>
  <c r="AF160" i="23"/>
  <c r="AF184" i="23" s="1"/>
  <c r="AE92" i="23"/>
  <c r="AE68" i="23"/>
  <c r="O92" i="23"/>
  <c r="O68" i="23"/>
  <c r="H160" i="23"/>
  <c r="H184" i="23" s="1"/>
  <c r="G92" i="23"/>
  <c r="G68" i="23"/>
  <c r="AM91" i="23"/>
  <c r="AM67" i="23"/>
  <c r="W91" i="23"/>
  <c r="W67" i="23"/>
  <c r="P159" i="23"/>
  <c r="P183" i="23" s="1"/>
  <c r="O91" i="23"/>
  <c r="O67" i="23"/>
  <c r="H159" i="23"/>
  <c r="H183" i="23" s="1"/>
  <c r="G91" i="23"/>
  <c r="G67" i="23"/>
  <c r="AF158" i="23"/>
  <c r="AF182" i="23" s="1"/>
  <c r="AE90" i="23"/>
  <c r="AE66" i="23"/>
  <c r="W90" i="23"/>
  <c r="W66" i="23"/>
  <c r="P158" i="23"/>
  <c r="P182" i="23" s="1"/>
  <c r="O90" i="23"/>
  <c r="O66" i="23"/>
  <c r="AM89" i="23"/>
  <c r="AM65" i="23"/>
  <c r="AF157" i="23"/>
  <c r="AF181" i="23" s="1"/>
  <c r="AE89" i="23"/>
  <c r="AE65" i="23"/>
  <c r="W89" i="23"/>
  <c r="W65" i="23"/>
  <c r="H157" i="23"/>
  <c r="H181" i="23" s="1"/>
  <c r="G89" i="23"/>
  <c r="G65" i="23"/>
  <c r="AM88" i="23"/>
  <c r="AM64" i="23"/>
  <c r="W76" i="23"/>
  <c r="AA74" i="23"/>
  <c r="AE71" i="23"/>
  <c r="AM70" i="23"/>
  <c r="K68" i="23"/>
  <c r="S67" i="23"/>
  <c r="AA66" i="23"/>
  <c r="AH65" i="23"/>
  <c r="J64" i="23"/>
  <c r="S63" i="23"/>
  <c r="AA62" i="23"/>
  <c r="AI61" i="23"/>
  <c r="J100" i="23"/>
  <c r="I99" i="23"/>
  <c r="P98" i="23"/>
  <c r="K96" i="23"/>
  <c r="R95" i="23"/>
  <c r="O93" i="23"/>
  <c r="Z90" i="23"/>
  <c r="AA86" i="23"/>
  <c r="AR100" i="23"/>
  <c r="AR76" i="23"/>
  <c r="AJ100" i="23"/>
  <c r="AJ76" i="23"/>
  <c r="AB100" i="23"/>
  <c r="AB76" i="23"/>
  <c r="T100" i="23"/>
  <c r="T76" i="23"/>
  <c r="L100" i="23"/>
  <c r="L76" i="23"/>
  <c r="AR99" i="23"/>
  <c r="AR75" i="23"/>
  <c r="AJ99" i="23"/>
  <c r="AJ75" i="23"/>
  <c r="AB99" i="23"/>
  <c r="AB75" i="23"/>
  <c r="T99" i="23"/>
  <c r="T75" i="23"/>
  <c r="L99" i="23"/>
  <c r="L75" i="23"/>
  <c r="AR98" i="23"/>
  <c r="AR74" i="23"/>
  <c r="AJ98" i="23"/>
  <c r="AJ74" i="23"/>
  <c r="AC166" i="23"/>
  <c r="AC190" i="23" s="1"/>
  <c r="AB98" i="23"/>
  <c r="AB74" i="23"/>
  <c r="T98" i="23"/>
  <c r="T74" i="23"/>
  <c r="L98" i="23"/>
  <c r="L74" i="23"/>
  <c r="AR97" i="23"/>
  <c r="AR73" i="23"/>
  <c r="AJ97" i="23"/>
  <c r="AJ73" i="23"/>
  <c r="AC165" i="23"/>
  <c r="AC189" i="23" s="1"/>
  <c r="AB97" i="23"/>
  <c r="AB73" i="23"/>
  <c r="T97" i="23"/>
  <c r="T73" i="23"/>
  <c r="L97" i="23"/>
  <c r="L73" i="23"/>
  <c r="AR96" i="23"/>
  <c r="AR72" i="23"/>
  <c r="AJ96" i="23"/>
  <c r="AJ72" i="23"/>
  <c r="AC164" i="23"/>
  <c r="AC188" i="23" s="1"/>
  <c r="AB96" i="23"/>
  <c r="AB72" i="23"/>
  <c r="T96" i="23"/>
  <c r="T72" i="23"/>
  <c r="L96" i="23"/>
  <c r="L72" i="23"/>
  <c r="AR95" i="23"/>
  <c r="AR71" i="23"/>
  <c r="AJ95" i="23"/>
  <c r="AJ71" i="23"/>
  <c r="AC163" i="23"/>
  <c r="AC187" i="23" s="1"/>
  <c r="AB95" i="23"/>
  <c r="AB71" i="23"/>
  <c r="T95" i="23"/>
  <c r="T71" i="23"/>
  <c r="L95" i="23"/>
  <c r="L71" i="23"/>
  <c r="AR94" i="23"/>
  <c r="AR70" i="23"/>
  <c r="AJ94" i="23"/>
  <c r="AJ70" i="23"/>
  <c r="AC162" i="23"/>
  <c r="AC186" i="23" s="1"/>
  <c r="AB94" i="23"/>
  <c r="AB70" i="23"/>
  <c r="T94" i="23"/>
  <c r="T70" i="23"/>
  <c r="M162" i="23"/>
  <c r="M186" i="23" s="1"/>
  <c r="L94" i="23"/>
  <c r="L70" i="23"/>
  <c r="AR93" i="23"/>
  <c r="AR69" i="23"/>
  <c r="AJ93" i="23"/>
  <c r="AJ69" i="23"/>
  <c r="AC161" i="23"/>
  <c r="AC185" i="23" s="1"/>
  <c r="AB93" i="23"/>
  <c r="AB69" i="23"/>
  <c r="T93" i="23"/>
  <c r="T69" i="23"/>
  <c r="M161" i="23"/>
  <c r="M185" i="23" s="1"/>
  <c r="L93" i="23"/>
  <c r="L69" i="23"/>
  <c r="AR92" i="23"/>
  <c r="AR68" i="23"/>
  <c r="AJ92" i="23"/>
  <c r="AJ68" i="23"/>
  <c r="AC160" i="23"/>
  <c r="AC184" i="23" s="1"/>
  <c r="AB92" i="23"/>
  <c r="AB68" i="23"/>
  <c r="T92" i="23"/>
  <c r="T68" i="23"/>
  <c r="M160" i="23"/>
  <c r="M184" i="23" s="1"/>
  <c r="L92" i="23"/>
  <c r="L68" i="23"/>
  <c r="AR91" i="23"/>
  <c r="AR67" i="23"/>
  <c r="AJ91" i="23"/>
  <c r="AJ67" i="23"/>
  <c r="AC159" i="23"/>
  <c r="AC183" i="23" s="1"/>
  <c r="AB91" i="23"/>
  <c r="AB67" i="23"/>
  <c r="T91" i="23"/>
  <c r="T67" i="23"/>
  <c r="M159" i="23"/>
  <c r="M183" i="23" s="1"/>
  <c r="L91" i="23"/>
  <c r="L67" i="23"/>
  <c r="AR90" i="23"/>
  <c r="AR66" i="23"/>
  <c r="AK158" i="23"/>
  <c r="AK182" i="23" s="1"/>
  <c r="AJ90" i="23"/>
  <c r="AJ66" i="23"/>
  <c r="AC158" i="23"/>
  <c r="AC182" i="23" s="1"/>
  <c r="AB90" i="23"/>
  <c r="AB66" i="23"/>
  <c r="T90" i="23"/>
  <c r="T66" i="23"/>
  <c r="M158" i="23"/>
  <c r="M182" i="23" s="1"/>
  <c r="L90" i="23"/>
  <c r="L66" i="23"/>
  <c r="AR89" i="23"/>
  <c r="AR65" i="23"/>
  <c r="AK157" i="23"/>
  <c r="AK181" i="23" s="1"/>
  <c r="AJ89" i="23"/>
  <c r="AJ65" i="23"/>
  <c r="AC157" i="23"/>
  <c r="AC181" i="23" s="1"/>
  <c r="AB89" i="23"/>
  <c r="AB65" i="23"/>
  <c r="T89" i="23"/>
  <c r="T65" i="23"/>
  <c r="M157" i="23"/>
  <c r="M181" i="23" s="1"/>
  <c r="L89" i="23"/>
  <c r="L65" i="23"/>
  <c r="AR88" i="23"/>
  <c r="AR64" i="23"/>
  <c r="AK156" i="23"/>
  <c r="AK180" i="23" s="1"/>
  <c r="AJ88" i="23"/>
  <c r="AJ64" i="23"/>
  <c r="AC156" i="23"/>
  <c r="AC180" i="23" s="1"/>
  <c r="AB88" i="23"/>
  <c r="AB64" i="23"/>
  <c r="T88" i="23"/>
  <c r="T64" i="23"/>
  <c r="M156" i="23"/>
  <c r="M180" i="23" s="1"/>
  <c r="L88" i="23"/>
  <c r="L64" i="23"/>
  <c r="AR87" i="23"/>
  <c r="AR63" i="23"/>
  <c r="AK155" i="23"/>
  <c r="AK179" i="23" s="1"/>
  <c r="AJ87" i="23"/>
  <c r="AJ63" i="23"/>
  <c r="AC155" i="23"/>
  <c r="AC179" i="23" s="1"/>
  <c r="AB87" i="23"/>
  <c r="AB63" i="23"/>
  <c r="T87" i="23"/>
  <c r="T63" i="23"/>
  <c r="M155" i="23"/>
  <c r="M179" i="23" s="1"/>
  <c r="L87" i="23"/>
  <c r="L63" i="23"/>
  <c r="AR86" i="23"/>
  <c r="AR62" i="23"/>
  <c r="AK154" i="23"/>
  <c r="AK178" i="23" s="1"/>
  <c r="AJ86" i="23"/>
  <c r="AJ62" i="23"/>
  <c r="AA70" i="23"/>
  <c r="H67" i="23"/>
  <c r="P66" i="23"/>
  <c r="AN99" i="23"/>
  <c r="AM98" i="23"/>
  <c r="H91" i="23"/>
  <c r="G90" i="23"/>
  <c r="J88" i="23"/>
  <c r="J84" i="23"/>
  <c r="AI100" i="23"/>
  <c r="AI76" i="23"/>
  <c r="AA100" i="23"/>
  <c r="AA76" i="23"/>
  <c r="S100" i="23"/>
  <c r="S76" i="23"/>
  <c r="AQ99" i="23"/>
  <c r="AQ75" i="23"/>
  <c r="AI99" i="23"/>
  <c r="AI75" i="23"/>
  <c r="AB167" i="23"/>
  <c r="AB191" i="23" s="1"/>
  <c r="AA99" i="23"/>
  <c r="AA75" i="23"/>
  <c r="K99" i="23"/>
  <c r="K75" i="23"/>
  <c r="AQ98" i="23"/>
  <c r="AQ74" i="23"/>
  <c r="AI98" i="23"/>
  <c r="AI74" i="23"/>
  <c r="S98" i="23"/>
  <c r="S74" i="23"/>
  <c r="K98" i="23"/>
  <c r="K74" i="23"/>
  <c r="AQ97" i="23"/>
  <c r="AQ73" i="23"/>
  <c r="AB165" i="23"/>
  <c r="AB189" i="23" s="1"/>
  <c r="AA97" i="23"/>
  <c r="AA73" i="23"/>
  <c r="S97" i="23"/>
  <c r="S73" i="23"/>
  <c r="K97" i="23"/>
  <c r="K73" i="23"/>
  <c r="AI96" i="23"/>
  <c r="AI72" i="23"/>
  <c r="AB164" i="23"/>
  <c r="AB188" i="23" s="1"/>
  <c r="AA96" i="23"/>
  <c r="AA72" i="23"/>
  <c r="S96" i="23"/>
  <c r="S72" i="23"/>
  <c r="AQ95" i="23"/>
  <c r="AQ71" i="23"/>
  <c r="AI95" i="23"/>
  <c r="AI71" i="23"/>
  <c r="AB163" i="23"/>
  <c r="AB187" i="23" s="1"/>
  <c r="AA95" i="23"/>
  <c r="AA71" i="23"/>
  <c r="L163" i="23"/>
  <c r="L187" i="23" s="1"/>
  <c r="K95" i="23"/>
  <c r="K71" i="23"/>
  <c r="AQ94" i="23"/>
  <c r="AQ70" i="23"/>
  <c r="AI94" i="23"/>
  <c r="AI70" i="23"/>
  <c r="S94" i="23"/>
  <c r="S70" i="23"/>
  <c r="L162" i="23"/>
  <c r="L186" i="23" s="1"/>
  <c r="K94" i="23"/>
  <c r="K70" i="23"/>
  <c r="AQ93" i="23"/>
  <c r="AQ69" i="23"/>
  <c r="AB161" i="23"/>
  <c r="AB185" i="23" s="1"/>
  <c r="AA93" i="23"/>
  <c r="AA69" i="23"/>
  <c r="S93" i="23"/>
  <c r="S69" i="23"/>
  <c r="L161" i="23"/>
  <c r="L185" i="23" s="1"/>
  <c r="K93" i="23"/>
  <c r="K69" i="23"/>
  <c r="AI92" i="23"/>
  <c r="AI68" i="23"/>
  <c r="AB160" i="23"/>
  <c r="AB184" i="23" s="1"/>
  <c r="AA92" i="23"/>
  <c r="AA68" i="23"/>
  <c r="S92" i="23"/>
  <c r="S68" i="23"/>
  <c r="AQ91" i="23"/>
  <c r="AQ67" i="23"/>
  <c r="AJ159" i="23"/>
  <c r="AI91" i="23"/>
  <c r="AI67" i="23"/>
  <c r="AB159" i="23"/>
  <c r="AB183" i="23" s="1"/>
  <c r="AA91" i="23"/>
  <c r="AA67" i="23"/>
  <c r="L159" i="23"/>
  <c r="L183" i="23" s="1"/>
  <c r="K91" i="23"/>
  <c r="K67" i="23"/>
  <c r="AQ90" i="23"/>
  <c r="AQ66" i="23"/>
  <c r="AJ158" i="23"/>
  <c r="AJ182" i="23" s="1"/>
  <c r="AI90" i="23"/>
  <c r="AI66" i="23"/>
  <c r="S90" i="23"/>
  <c r="S66" i="23"/>
  <c r="L158" i="23"/>
  <c r="L182" i="23" s="1"/>
  <c r="K90" i="23"/>
  <c r="K66" i="23"/>
  <c r="AQ89" i="23"/>
  <c r="AQ65" i="23"/>
  <c r="AB157" i="23"/>
  <c r="AB181" i="23" s="1"/>
  <c r="AA89" i="23"/>
  <c r="AA65" i="23"/>
  <c r="S89" i="23"/>
  <c r="S65" i="23"/>
  <c r="L157" i="23"/>
  <c r="L181" i="23" s="1"/>
  <c r="K89" i="23"/>
  <c r="K65" i="23"/>
  <c r="AJ156" i="23"/>
  <c r="AJ180" i="23" s="1"/>
  <c r="AI88" i="23"/>
  <c r="AI64" i="23"/>
  <c r="AB156" i="23"/>
  <c r="AB180" i="23" s="1"/>
  <c r="AA88" i="23"/>
  <c r="AA64" i="23"/>
  <c r="S88" i="23"/>
  <c r="S64" i="23"/>
  <c r="AQ87" i="23"/>
  <c r="AQ63" i="23"/>
  <c r="AJ155" i="23"/>
  <c r="AJ179" i="23" s="1"/>
  <c r="AI87" i="23"/>
  <c r="AI63" i="23"/>
  <c r="AB155" i="23"/>
  <c r="AB179" i="23" s="1"/>
  <c r="AA87" i="23"/>
  <c r="AA63" i="23"/>
  <c r="L155" i="23"/>
  <c r="L179" i="23" s="1"/>
  <c r="K87" i="23"/>
  <c r="K63" i="23"/>
  <c r="AQ86" i="23"/>
  <c r="AQ62" i="23"/>
  <c r="AJ154" i="23"/>
  <c r="AJ178" i="23" s="1"/>
  <c r="AI86" i="23"/>
  <c r="AI62" i="23"/>
  <c r="T154" i="23"/>
  <c r="T178" i="23" s="1"/>
  <c r="S86" i="23"/>
  <c r="S62" i="23"/>
  <c r="L154" i="23"/>
  <c r="L178" i="23" s="1"/>
  <c r="K86" i="23"/>
  <c r="K62" i="23"/>
  <c r="AQ85" i="23"/>
  <c r="AQ61" i="23"/>
  <c r="AB153" i="23"/>
  <c r="AB177" i="23" s="1"/>
  <c r="AA85" i="23"/>
  <c r="AA61" i="23"/>
  <c r="T153" i="23"/>
  <c r="T177" i="23" s="1"/>
  <c r="S85" i="23"/>
  <c r="S61" i="23"/>
  <c r="L153" i="23"/>
  <c r="L177" i="23" s="1"/>
  <c r="K85" i="23"/>
  <c r="K61" i="23"/>
  <c r="AJ152" i="23"/>
  <c r="AJ176" i="23" s="1"/>
  <c r="AI84" i="23"/>
  <c r="AI60" i="23"/>
  <c r="AB152" i="23"/>
  <c r="AB176" i="23" s="1"/>
  <c r="AA84" i="23"/>
  <c r="AA60" i="23"/>
  <c r="T152" i="23"/>
  <c r="T176" i="23" s="1"/>
  <c r="S84" i="23"/>
  <c r="S60" i="23"/>
  <c r="L152" i="23"/>
  <c r="L176" i="23" s="1"/>
  <c r="K84" i="23"/>
  <c r="AR151" i="23"/>
  <c r="AR175" i="23" s="1"/>
  <c r="AQ83" i="23"/>
  <c r="AQ59" i="23"/>
  <c r="AJ151" i="23"/>
  <c r="AJ175" i="23" s="1"/>
  <c r="AI83" i="23"/>
  <c r="AI59" i="23"/>
  <c r="AB151" i="23"/>
  <c r="AB175" i="23" s="1"/>
  <c r="AA83" i="23"/>
  <c r="AA59" i="23"/>
  <c r="T151" i="23"/>
  <c r="T175" i="23" s="1"/>
  <c r="S83" i="23"/>
  <c r="L151" i="23"/>
  <c r="L175" i="23" s="1"/>
  <c r="K83" i="23"/>
  <c r="K59" i="23"/>
  <c r="AR150" i="23"/>
  <c r="AR174" i="23" s="1"/>
  <c r="AQ82" i="23"/>
  <c r="AQ58" i="23"/>
  <c r="AJ150" i="23"/>
  <c r="AJ174" i="23" s="1"/>
  <c r="AI82" i="23"/>
  <c r="AI58" i="23"/>
  <c r="AB150" i="23"/>
  <c r="AB174" i="23" s="1"/>
  <c r="AA82" i="23"/>
  <c r="T150" i="23"/>
  <c r="T174" i="23" s="1"/>
  <c r="S82" i="23"/>
  <c r="S58" i="23"/>
  <c r="L150" i="23"/>
  <c r="L174" i="23" s="1"/>
  <c r="K82" i="23"/>
  <c r="K58" i="23"/>
  <c r="AR149" i="23"/>
  <c r="AR173" i="23" s="1"/>
  <c r="AQ81" i="23"/>
  <c r="AQ57" i="23"/>
  <c r="AJ149" i="23"/>
  <c r="AJ173" i="23" s="1"/>
  <c r="AI81" i="23"/>
  <c r="AB149" i="23"/>
  <c r="AB173" i="23" s="1"/>
  <c r="AA81" i="23"/>
  <c r="AA57" i="23"/>
  <c r="AQ76" i="23"/>
  <c r="G74" i="23"/>
  <c r="J72" i="23"/>
  <c r="Z70" i="23"/>
  <c r="Z138" i="23" s="1"/>
  <c r="AF68" i="23"/>
  <c r="G66" i="23"/>
  <c r="O65" i="23"/>
  <c r="AE99" i="23"/>
  <c r="AM94" i="23"/>
  <c r="AI93" i="23"/>
  <c r="AQ88" i="23"/>
  <c r="AH100" i="23"/>
  <c r="AH76" i="23"/>
  <c r="AA168" i="23"/>
  <c r="AA192" i="23" s="1"/>
  <c r="Z100" i="23"/>
  <c r="Z76" i="23"/>
  <c r="Z144" i="23" s="1"/>
  <c r="R100" i="23"/>
  <c r="R76" i="23"/>
  <c r="AP99" i="23"/>
  <c r="AP75" i="23"/>
  <c r="AH99" i="23"/>
  <c r="AH75" i="23"/>
  <c r="AA167" i="23"/>
  <c r="AA191" i="23" s="1"/>
  <c r="Z99" i="23"/>
  <c r="Z75" i="23"/>
  <c r="Z143" i="23" s="1"/>
  <c r="J99" i="23"/>
  <c r="J75" i="23"/>
  <c r="AP98" i="23"/>
  <c r="AP74" i="23"/>
  <c r="AH98" i="23"/>
  <c r="AH74" i="23"/>
  <c r="R98" i="23"/>
  <c r="R74" i="23"/>
  <c r="J98" i="23"/>
  <c r="J74" i="23"/>
  <c r="AP97" i="23"/>
  <c r="AP73" i="23"/>
  <c r="AA165" i="23"/>
  <c r="AA189" i="23" s="1"/>
  <c r="Z97" i="23"/>
  <c r="Z73" i="23"/>
  <c r="Z141" i="23" s="1"/>
  <c r="R97" i="23"/>
  <c r="R73" i="23"/>
  <c r="J97" i="23"/>
  <c r="J73" i="23"/>
  <c r="AH96" i="23"/>
  <c r="AH72" i="23"/>
  <c r="AA164" i="23"/>
  <c r="AA188" i="23" s="1"/>
  <c r="Z96" i="23"/>
  <c r="Z72" i="23"/>
  <c r="Z140" i="23" s="1"/>
  <c r="R96" i="23"/>
  <c r="R72" i="23"/>
  <c r="AP95" i="23"/>
  <c r="AP71" i="23"/>
  <c r="AH95" i="23"/>
  <c r="AH71" i="23"/>
  <c r="AA163" i="23"/>
  <c r="AA187" i="23" s="1"/>
  <c r="Z95" i="23"/>
  <c r="Z71" i="23"/>
  <c r="Z139" i="23" s="1"/>
  <c r="K163" i="23"/>
  <c r="K187" i="23" s="1"/>
  <c r="J95" i="23"/>
  <c r="J71" i="23"/>
  <c r="AP94" i="23"/>
  <c r="AP70" i="23"/>
  <c r="AH94" i="23"/>
  <c r="AH70" i="23"/>
  <c r="R94" i="23"/>
  <c r="R70" i="23"/>
  <c r="K162" i="23"/>
  <c r="K186" i="23" s="1"/>
  <c r="J94" i="23"/>
  <c r="J70" i="23"/>
  <c r="AP93" i="23"/>
  <c r="AP69" i="23"/>
  <c r="AA161" i="23"/>
  <c r="AA185" i="23" s="1"/>
  <c r="Z93" i="23"/>
  <c r="Z69" i="23"/>
  <c r="Z137" i="23" s="1"/>
  <c r="R93" i="23"/>
  <c r="R69" i="23"/>
  <c r="K161" i="23"/>
  <c r="K185" i="23" s="1"/>
  <c r="J93" i="23"/>
  <c r="J69" i="23"/>
  <c r="AI160" i="23"/>
  <c r="AI184" i="23" s="1"/>
  <c r="AH92" i="23"/>
  <c r="AH68" i="23"/>
  <c r="AA160" i="23"/>
  <c r="AA184" i="23" s="1"/>
  <c r="Z92" i="23"/>
  <c r="Z68" i="23"/>
  <c r="Z136" i="23" s="1"/>
  <c r="R92" i="23"/>
  <c r="R68" i="23"/>
  <c r="AP91" i="23"/>
  <c r="AP67" i="23"/>
  <c r="AI159" i="23"/>
  <c r="AI183" i="23" s="1"/>
  <c r="AH91" i="23"/>
  <c r="AH67" i="23"/>
  <c r="AA159" i="23"/>
  <c r="AA183" i="23" s="1"/>
  <c r="Z91" i="23"/>
  <c r="Z67" i="23"/>
  <c r="Z135" i="23" s="1"/>
  <c r="K159" i="23"/>
  <c r="K183" i="23" s="1"/>
  <c r="J91" i="23"/>
  <c r="J67" i="23"/>
  <c r="AP90" i="23"/>
  <c r="AP66" i="23"/>
  <c r="AI158" i="23"/>
  <c r="AI182" i="23" s="1"/>
  <c r="AH90" i="23"/>
  <c r="AH66" i="23"/>
  <c r="R90" i="23"/>
  <c r="R66" i="23"/>
  <c r="K158" i="23"/>
  <c r="K182" i="23" s="1"/>
  <c r="J90" i="23"/>
  <c r="J66" i="23"/>
  <c r="AP89" i="23"/>
  <c r="AP65" i="23"/>
  <c r="AA157" i="23"/>
  <c r="AA181" i="23" s="1"/>
  <c r="Z89" i="23"/>
  <c r="Z65" i="23"/>
  <c r="Z133" i="23" s="1"/>
  <c r="R89" i="23"/>
  <c r="R65" i="23"/>
  <c r="K157" i="23"/>
  <c r="K181" i="23" s="1"/>
  <c r="J89" i="23"/>
  <c r="J65" i="23"/>
  <c r="AI156" i="23"/>
  <c r="AI180" i="23" s="1"/>
  <c r="AH88" i="23"/>
  <c r="AH64" i="23"/>
  <c r="AA156" i="23"/>
  <c r="AA180" i="23" s="1"/>
  <c r="Z88" i="23"/>
  <c r="Z64" i="23"/>
  <c r="Z132" i="23" s="1"/>
  <c r="S156" i="23"/>
  <c r="S180" i="23" s="1"/>
  <c r="R88" i="23"/>
  <c r="R64" i="23"/>
  <c r="AP87" i="23"/>
  <c r="AP63" i="23"/>
  <c r="AI155" i="23"/>
  <c r="AI179" i="23" s="1"/>
  <c r="AH87" i="23"/>
  <c r="AH63" i="23"/>
  <c r="AA155" i="23"/>
  <c r="AA179" i="23" s="1"/>
  <c r="Z87" i="23"/>
  <c r="Z63" i="23"/>
  <c r="Z131" i="23" s="1"/>
  <c r="K155" i="23"/>
  <c r="K179" i="23" s="1"/>
  <c r="J87" i="23"/>
  <c r="J63" i="23"/>
  <c r="AP86" i="23"/>
  <c r="AP62" i="23"/>
  <c r="AI154" i="23"/>
  <c r="AI178" i="23" s="1"/>
  <c r="AH86" i="23"/>
  <c r="AH62" i="23"/>
  <c r="S154" i="23"/>
  <c r="S178" i="23" s="1"/>
  <c r="R86" i="23"/>
  <c r="R62" i="23"/>
  <c r="K154" i="23"/>
  <c r="K178" i="23" s="1"/>
  <c r="J86" i="23"/>
  <c r="J62" i="23"/>
  <c r="AP85" i="23"/>
  <c r="AP61" i="23"/>
  <c r="AA153" i="23"/>
  <c r="AA177" i="23" s="1"/>
  <c r="Z85" i="23"/>
  <c r="Z61" i="23"/>
  <c r="Z129" i="23" s="1"/>
  <c r="S153" i="23"/>
  <c r="S177" i="23" s="1"/>
  <c r="R85" i="23"/>
  <c r="R61" i="23"/>
  <c r="K153" i="23"/>
  <c r="K177" i="23" s="1"/>
  <c r="J85" i="23"/>
  <c r="J61" i="23"/>
  <c r="AI152" i="23"/>
  <c r="AI176" i="23" s="1"/>
  <c r="AH84" i="23"/>
  <c r="AH60" i="23"/>
  <c r="AA152" i="23"/>
  <c r="AA176" i="23" s="1"/>
  <c r="Z84" i="23"/>
  <c r="Z60" i="23"/>
  <c r="Z128" i="23" s="1"/>
  <c r="S152" i="23"/>
  <c r="S176" i="23" s="1"/>
  <c r="R84" i="23"/>
  <c r="R60" i="23"/>
  <c r="AQ151" i="23"/>
  <c r="AQ175" i="23" s="1"/>
  <c r="AP83" i="23"/>
  <c r="AP59" i="23"/>
  <c r="AI151" i="23"/>
  <c r="AI175" i="23" s="1"/>
  <c r="AH59" i="23"/>
  <c r="AH83" i="23"/>
  <c r="AA151" i="23"/>
  <c r="AA175" i="23" s="1"/>
  <c r="Z83" i="23"/>
  <c r="Z59" i="23"/>
  <c r="Z127" i="23" s="1"/>
  <c r="K151" i="23"/>
  <c r="K175" i="23" s="1"/>
  <c r="J83" i="23"/>
  <c r="J59" i="23"/>
  <c r="AQ150" i="23"/>
  <c r="AQ174" i="23" s="1"/>
  <c r="AP58" i="23"/>
  <c r="AP82" i="23"/>
  <c r="AI150" i="23"/>
  <c r="AI174" i="23" s="1"/>
  <c r="AH58" i="23"/>
  <c r="AA150" i="23"/>
  <c r="AA174" i="23" s="1"/>
  <c r="Z82" i="23"/>
  <c r="S150" i="23"/>
  <c r="S174" i="23" s="1"/>
  <c r="R82" i="23"/>
  <c r="R58" i="23"/>
  <c r="K150" i="23"/>
  <c r="K174" i="23" s="1"/>
  <c r="J58" i="23"/>
  <c r="J82" i="23"/>
  <c r="AQ149" i="23"/>
  <c r="AQ173" i="23" s="1"/>
  <c r="AP57" i="23"/>
  <c r="AP81" i="23"/>
  <c r="AI149" i="23"/>
  <c r="AI173" i="23" s="1"/>
  <c r="AH81" i="23"/>
  <c r="AA149" i="23"/>
  <c r="AA173" i="23" s="1"/>
  <c r="Z81" i="23"/>
  <c r="Z57" i="23"/>
  <c r="Z125" i="23" s="1"/>
  <c r="S149" i="23"/>
  <c r="S173" i="23" s="1"/>
  <c r="R81" i="23"/>
  <c r="R57" i="23"/>
  <c r="S57" i="23"/>
  <c r="K149" i="23"/>
  <c r="K173" i="23" s="1"/>
  <c r="J81" i="23"/>
  <c r="J57" i="23"/>
  <c r="K57" i="23"/>
  <c r="AP76" i="23"/>
  <c r="AQ72" i="23"/>
  <c r="W68" i="23"/>
  <c r="AE67" i="23"/>
  <c r="AM66" i="23"/>
  <c r="W100" i="23"/>
  <c r="AA98" i="23"/>
  <c r="AE95" i="23"/>
  <c r="AH93" i="23"/>
  <c r="AG92" i="23"/>
  <c r="AM90" i="23"/>
  <c r="AI89" i="23"/>
  <c r="AP88" i="23"/>
  <c r="AQ84" i="23"/>
  <c r="AO100" i="23"/>
  <c r="AO76" i="23"/>
  <c r="Y100" i="23"/>
  <c r="Y76" i="23"/>
  <c r="Q100" i="23"/>
  <c r="Q76" i="23"/>
  <c r="I100" i="23"/>
  <c r="I76" i="23"/>
  <c r="AG99" i="23"/>
  <c r="AG75" i="23"/>
  <c r="Y99" i="23"/>
  <c r="Y75" i="23"/>
  <c r="Q99" i="23"/>
  <c r="Q75" i="23"/>
  <c r="AO98" i="23"/>
  <c r="AO74" i="23"/>
  <c r="AG98" i="23"/>
  <c r="AG74" i="23"/>
  <c r="Y98" i="23"/>
  <c r="Y74" i="23"/>
  <c r="I98" i="23"/>
  <c r="I74" i="23"/>
  <c r="AO97" i="23"/>
  <c r="AO73" i="23"/>
  <c r="AG97" i="23"/>
  <c r="AG73" i="23"/>
  <c r="Q97" i="23"/>
  <c r="Q73" i="23"/>
  <c r="J165" i="23"/>
  <c r="J189" i="23" s="1"/>
  <c r="I97" i="23"/>
  <c r="I73" i="23"/>
  <c r="AO96" i="23"/>
  <c r="AO72" i="23"/>
  <c r="Y96" i="23"/>
  <c r="Y72" i="23"/>
  <c r="Q96" i="23"/>
  <c r="Q72" i="23"/>
  <c r="J164" i="23"/>
  <c r="J188" i="23" s="1"/>
  <c r="I96" i="23"/>
  <c r="I72" i="23"/>
  <c r="AG95" i="23"/>
  <c r="AG71" i="23"/>
  <c r="Y95" i="23"/>
  <c r="Y71" i="23"/>
  <c r="Q95" i="23"/>
  <c r="Q71" i="23"/>
  <c r="AO94" i="23"/>
  <c r="AO70" i="23"/>
  <c r="AG94" i="23"/>
  <c r="AG70" i="23"/>
  <c r="Y94" i="23"/>
  <c r="Y70" i="23"/>
  <c r="J162" i="23"/>
  <c r="J186" i="23" s="1"/>
  <c r="I94" i="23"/>
  <c r="I70" i="23"/>
  <c r="AO93" i="23"/>
  <c r="AO69" i="23"/>
  <c r="AH161" i="23"/>
  <c r="AH185" i="23" s="1"/>
  <c r="AG93" i="23"/>
  <c r="AG69" i="23"/>
  <c r="Q93" i="23"/>
  <c r="Q69" i="23"/>
  <c r="J161" i="23"/>
  <c r="J185" i="23" s="1"/>
  <c r="I93" i="23"/>
  <c r="I69" i="23"/>
  <c r="AO92" i="23"/>
  <c r="AO68" i="23"/>
  <c r="Y92" i="23"/>
  <c r="Y68" i="23"/>
  <c r="Q92" i="23"/>
  <c r="Q68" i="23"/>
  <c r="J160" i="23"/>
  <c r="J184" i="23" s="1"/>
  <c r="I92" i="23"/>
  <c r="I68" i="23"/>
  <c r="AH159" i="23"/>
  <c r="AH183" i="23" s="1"/>
  <c r="AG91" i="23"/>
  <c r="AG67" i="23"/>
  <c r="Y91" i="23"/>
  <c r="Y67" i="23"/>
  <c r="Q91" i="23"/>
  <c r="Q67" i="23"/>
  <c r="AO90" i="23"/>
  <c r="AO66" i="23"/>
  <c r="AH158" i="23"/>
  <c r="AH182" i="23" s="1"/>
  <c r="AG90" i="23"/>
  <c r="AG66" i="23"/>
  <c r="Y90" i="23"/>
  <c r="Y66" i="23"/>
  <c r="J158" i="23"/>
  <c r="J182" i="23" s="1"/>
  <c r="I90" i="23"/>
  <c r="I66" i="23"/>
  <c r="AO89" i="23"/>
  <c r="AO65" i="23"/>
  <c r="AH157" i="23"/>
  <c r="AH181" i="23" s="1"/>
  <c r="AG89" i="23"/>
  <c r="AG65" i="23"/>
  <c r="R157" i="23"/>
  <c r="R181" i="23" s="1"/>
  <c r="Q89" i="23"/>
  <c r="Q65" i="23"/>
  <c r="J157" i="23"/>
  <c r="J181" i="23" s="1"/>
  <c r="I89" i="23"/>
  <c r="I65" i="23"/>
  <c r="AO88" i="23"/>
  <c r="AO64" i="23"/>
  <c r="AG76" i="23"/>
  <c r="AM74" i="23"/>
  <c r="AI73" i="23"/>
  <c r="AP72" i="23"/>
  <c r="AO71" i="23"/>
  <c r="H71" i="23"/>
  <c r="O69" i="23"/>
  <c r="S99" i="23"/>
  <c r="Z98" i="23"/>
  <c r="W96" i="23"/>
  <c r="AA94" i="23"/>
  <c r="Y93" i="23"/>
  <c r="AF92" i="23"/>
  <c r="AE91" i="23"/>
  <c r="AH89" i="23"/>
  <c r="AG88" i="23"/>
  <c r="AI85" i="23"/>
  <c r="AP84" i="23"/>
  <c r="AN100" i="23"/>
  <c r="AN76" i="23"/>
  <c r="X100" i="23"/>
  <c r="X76" i="23"/>
  <c r="P100" i="23"/>
  <c r="P76" i="23"/>
  <c r="H100" i="23"/>
  <c r="H76" i="23"/>
  <c r="AF99" i="23"/>
  <c r="AF75" i="23"/>
  <c r="X99" i="23"/>
  <c r="X75" i="23"/>
  <c r="P99" i="23"/>
  <c r="P75" i="23"/>
  <c r="AN98" i="23"/>
  <c r="AN74" i="23"/>
  <c r="AF98" i="23"/>
  <c r="AF74" i="23"/>
  <c r="X98" i="23"/>
  <c r="X74" i="23"/>
  <c r="I166" i="23"/>
  <c r="I190" i="23" s="1"/>
  <c r="H98" i="23"/>
  <c r="H74" i="23"/>
  <c r="AN97" i="23"/>
  <c r="AN73" i="23"/>
  <c r="AF97" i="23"/>
  <c r="AF73" i="23"/>
  <c r="P97" i="23"/>
  <c r="P73" i="23"/>
  <c r="I165" i="23"/>
  <c r="I189" i="23" s="1"/>
  <c r="H97" i="23"/>
  <c r="H73" i="23"/>
  <c r="AN96" i="23"/>
  <c r="AN72" i="23"/>
  <c r="X96" i="23"/>
  <c r="X72" i="23"/>
  <c r="P96" i="23"/>
  <c r="P72" i="23"/>
  <c r="I164" i="23"/>
  <c r="I188" i="23" s="1"/>
  <c r="H96" i="23"/>
  <c r="H72" i="23"/>
  <c r="AF95" i="23"/>
  <c r="AF71" i="23"/>
  <c r="X95" i="23"/>
  <c r="X71" i="23"/>
  <c r="P95" i="23"/>
  <c r="P71" i="23"/>
  <c r="AN94" i="23"/>
  <c r="AN70" i="23"/>
  <c r="AG162" i="23"/>
  <c r="AG186" i="23" s="1"/>
  <c r="AF94" i="23"/>
  <c r="AF70" i="23"/>
  <c r="X94" i="23"/>
  <c r="X70" i="23"/>
  <c r="I162" i="23"/>
  <c r="I186" i="23" s="1"/>
  <c r="H94" i="23"/>
  <c r="H70" i="23"/>
  <c r="AN93" i="23"/>
  <c r="AN69" i="23"/>
  <c r="AG161" i="23"/>
  <c r="AG185" i="23" s="1"/>
  <c r="AF93" i="23"/>
  <c r="AF69" i="23"/>
  <c r="P93" i="23"/>
  <c r="P69" i="23"/>
  <c r="I161" i="23"/>
  <c r="I185" i="23" s="1"/>
  <c r="H93" i="23"/>
  <c r="H69" i="23"/>
  <c r="AN92" i="23"/>
  <c r="AN68" i="23"/>
  <c r="X92" i="23"/>
  <c r="X68" i="23"/>
  <c r="P92" i="23"/>
  <c r="P68" i="23"/>
  <c r="I160" i="23"/>
  <c r="I184" i="23" s="1"/>
  <c r="H92" i="23"/>
  <c r="H68" i="23"/>
  <c r="AG159" i="23"/>
  <c r="AG183" i="23" s="1"/>
  <c r="AF91" i="23"/>
  <c r="AF67" i="23"/>
  <c r="X91" i="23"/>
  <c r="X67" i="23"/>
  <c r="P91" i="23"/>
  <c r="P67" i="23"/>
  <c r="AN90" i="23"/>
  <c r="AN66" i="23"/>
  <c r="AG158" i="23"/>
  <c r="AG182" i="23" s="1"/>
  <c r="AF90" i="23"/>
  <c r="AF66" i="23"/>
  <c r="X90" i="23"/>
  <c r="X66" i="23"/>
  <c r="I158" i="23"/>
  <c r="I182" i="23" s="1"/>
  <c r="H90" i="23"/>
  <c r="H66" i="23"/>
  <c r="AN89" i="23"/>
  <c r="AN65" i="23"/>
  <c r="AG157" i="23"/>
  <c r="AG181" i="23" s="1"/>
  <c r="AF89" i="23"/>
  <c r="AF65" i="23"/>
  <c r="Q157" i="23"/>
  <c r="Q181" i="23" s="1"/>
  <c r="P89" i="23"/>
  <c r="P65" i="23"/>
  <c r="I157" i="23"/>
  <c r="I181" i="23" s="1"/>
  <c r="H89" i="23"/>
  <c r="H65" i="23"/>
  <c r="AN88" i="23"/>
  <c r="AN64" i="23"/>
  <c r="AF76" i="23"/>
  <c r="AE75" i="23"/>
  <c r="AH73" i="23"/>
  <c r="AG72" i="23"/>
  <c r="AN71" i="23"/>
  <c r="G70" i="23"/>
  <c r="AI65" i="23"/>
  <c r="AQ64" i="23"/>
  <c r="K64" i="23"/>
  <c r="K100" i="23"/>
  <c r="R99" i="23"/>
  <c r="Q98" i="23"/>
  <c r="O97" i="23"/>
  <c r="S95" i="23"/>
  <c r="Z94" i="23"/>
  <c r="X93" i="23"/>
  <c r="W92" i="23"/>
  <c r="AA90" i="23"/>
  <c r="Y89" i="23"/>
  <c r="AH85" i="23"/>
  <c r="AC154" i="23"/>
  <c r="AC178" i="23" s="1"/>
  <c r="AB86" i="23"/>
  <c r="AB62" i="23"/>
  <c r="U154" i="23"/>
  <c r="U178" i="23" s="1"/>
  <c r="T86" i="23"/>
  <c r="T62" i="23"/>
  <c r="M154" i="23"/>
  <c r="M178" i="23" s="1"/>
  <c r="L86" i="23"/>
  <c r="L62" i="23"/>
  <c r="AR85" i="23"/>
  <c r="AR61" i="23"/>
  <c r="AK153" i="23"/>
  <c r="AK177" i="23" s="1"/>
  <c r="AJ85" i="23"/>
  <c r="AJ61" i="23"/>
  <c r="AC153" i="23"/>
  <c r="AC177" i="23" s="1"/>
  <c r="AB85" i="23"/>
  <c r="AB61" i="23"/>
  <c r="U153" i="23"/>
  <c r="U177" i="23" s="1"/>
  <c r="T85" i="23"/>
  <c r="T61" i="23"/>
  <c r="M153" i="23"/>
  <c r="M177" i="23" s="1"/>
  <c r="L85" i="23"/>
  <c r="L61" i="23"/>
  <c r="AR84" i="23"/>
  <c r="AR60" i="23"/>
  <c r="AK152" i="23"/>
  <c r="AK176" i="23" s="1"/>
  <c r="AJ84" i="23"/>
  <c r="AJ60" i="23"/>
  <c r="AC152" i="23"/>
  <c r="AC176" i="23" s="1"/>
  <c r="AB84" i="23"/>
  <c r="AB60" i="23"/>
  <c r="U152" i="23"/>
  <c r="U176" i="23" s="1"/>
  <c r="T84" i="23"/>
  <c r="T60" i="23"/>
  <c r="M152" i="23"/>
  <c r="M176" i="23" s="1"/>
  <c r="L84" i="23"/>
  <c r="L60" i="23"/>
  <c r="AR83" i="23"/>
  <c r="AR59" i="23"/>
  <c r="AK151" i="23"/>
  <c r="AK175" i="23" s="1"/>
  <c r="AJ83" i="23"/>
  <c r="AJ59" i="23"/>
  <c r="AC151" i="23"/>
  <c r="AC175" i="23" s="1"/>
  <c r="AB83" i="23"/>
  <c r="AB59" i="23"/>
  <c r="U151" i="23"/>
  <c r="U175" i="23" s="1"/>
  <c r="T83" i="23"/>
  <c r="T59" i="23"/>
  <c r="M151" i="23"/>
  <c r="M175" i="23" s="1"/>
  <c r="L83" i="23"/>
  <c r="L59" i="23"/>
  <c r="AS150" i="23"/>
  <c r="AS174" i="23" s="1"/>
  <c r="AR82" i="23"/>
  <c r="AR58" i="23"/>
  <c r="AK150" i="23"/>
  <c r="AK174" i="23" s="1"/>
  <c r="AJ82" i="23"/>
  <c r="AJ58" i="23"/>
  <c r="AC150" i="23"/>
  <c r="AC174" i="23" s="1"/>
  <c r="AB82" i="23"/>
  <c r="AB58" i="23"/>
  <c r="U150" i="23"/>
  <c r="U174" i="23" s="1"/>
  <c r="T82" i="23"/>
  <c r="T58" i="23"/>
  <c r="M150" i="23"/>
  <c r="M174" i="23" s="1"/>
  <c r="L82" i="23"/>
  <c r="L58" i="23"/>
  <c r="AS149" i="23"/>
  <c r="AS173" i="23" s="1"/>
  <c r="AR81" i="23"/>
  <c r="AR57" i="23"/>
  <c r="AK149" i="23"/>
  <c r="AK173" i="23" s="1"/>
  <c r="AJ81" i="23"/>
  <c r="AJ57" i="23"/>
  <c r="AC149" i="23"/>
  <c r="AC173" i="23" s="1"/>
  <c r="AB57" i="23"/>
  <c r="AB81" i="23"/>
  <c r="U149" i="23"/>
  <c r="U173" i="23" s="1"/>
  <c r="T57" i="23"/>
  <c r="T81" i="23"/>
  <c r="M149" i="23"/>
  <c r="M173" i="23" s="1"/>
  <c r="L57" i="23"/>
  <c r="L81" i="23"/>
  <c r="N76" i="23"/>
  <c r="V75" i="23"/>
  <c r="AD74" i="23"/>
  <c r="AL73" i="23"/>
  <c r="N72" i="23"/>
  <c r="X64" i="23"/>
  <c r="AF63" i="23"/>
  <c r="AN62" i="23"/>
  <c r="H62" i="23"/>
  <c r="P61" i="23"/>
  <c r="X60" i="23"/>
  <c r="AF59" i="23"/>
  <c r="AD94" i="23"/>
  <c r="N92" i="23"/>
  <c r="AD90" i="23"/>
  <c r="N88" i="23"/>
  <c r="AF87" i="23"/>
  <c r="AN86" i="23"/>
  <c r="AD86" i="23"/>
  <c r="H86" i="23"/>
  <c r="AL85" i="23"/>
  <c r="P85" i="23"/>
  <c r="N84" i="23"/>
  <c r="AN83" i="23"/>
  <c r="W81" i="23"/>
  <c r="AP149" i="23"/>
  <c r="AP173" i="23" s="1"/>
  <c r="AH149" i="23"/>
  <c r="AH173" i="23" s="1"/>
  <c r="B196" i="23" a="1"/>
  <c r="B196" i="23" s="1"/>
  <c r="Z149" i="23"/>
  <c r="R149" i="23"/>
  <c r="R173" i="23" s="1"/>
  <c r="Q81" i="23"/>
  <c r="J149" i="23"/>
  <c r="J173" i="23" s="1"/>
  <c r="I81" i="23"/>
  <c r="AE64" i="23"/>
  <c r="I64" i="23"/>
  <c r="AM63" i="23"/>
  <c r="Q63" i="23"/>
  <c r="G63" i="23"/>
  <c r="Y62" i="23"/>
  <c r="O62" i="23"/>
  <c r="AG61" i="23"/>
  <c r="W61" i="23"/>
  <c r="AO60" i="23"/>
  <c r="AE60" i="23"/>
  <c r="I60" i="23"/>
  <c r="AM59" i="23"/>
  <c r="Q59" i="23"/>
  <c r="Y58" i="23"/>
  <c r="AG57" i="23"/>
  <c r="AE88" i="23"/>
  <c r="I88" i="23"/>
  <c r="AM87" i="23"/>
  <c r="Q87" i="23"/>
  <c r="G87" i="23"/>
  <c r="Y86" i="23"/>
  <c r="O86" i="23"/>
  <c r="AG85" i="23"/>
  <c r="AO84" i="23"/>
  <c r="AE84" i="23"/>
  <c r="H84" i="23"/>
  <c r="Q83" i="23"/>
  <c r="AG82" i="23"/>
  <c r="X83" i="23"/>
  <c r="Q151" i="23"/>
  <c r="Q175" i="23" s="1"/>
  <c r="P83" i="23"/>
  <c r="I151" i="23"/>
  <c r="I175" i="23" s="1"/>
  <c r="H83" i="23"/>
  <c r="AO150" i="23"/>
  <c r="AO174" i="23" s="1"/>
  <c r="AN82" i="23"/>
  <c r="AG150" i="23"/>
  <c r="AG174" i="23" s="1"/>
  <c r="AF82" i="23"/>
  <c r="Y150" i="23"/>
  <c r="Y174" i="23" s="1"/>
  <c r="X82" i="23"/>
  <c r="Q150" i="23"/>
  <c r="Q174" i="23" s="1"/>
  <c r="P82" i="23"/>
  <c r="I150" i="23"/>
  <c r="I174" i="23" s="1"/>
  <c r="H82" i="23"/>
  <c r="AO149" i="23"/>
  <c r="AO173" i="23" s="1"/>
  <c r="AN81" i="23"/>
  <c r="AG149" i="23"/>
  <c r="AG173" i="23" s="1"/>
  <c r="AF81" i="23"/>
  <c r="Y149" i="23"/>
  <c r="Y173" i="23" s="1"/>
  <c r="X81" i="23"/>
  <c r="Q149" i="23"/>
  <c r="Q173" i="23" s="1"/>
  <c r="P81" i="23"/>
  <c r="I149" i="23"/>
  <c r="I173" i="23" s="1"/>
  <c r="H81" i="23"/>
  <c r="AD76" i="23"/>
  <c r="AL75" i="23"/>
  <c r="N74" i="23"/>
  <c r="V73" i="23"/>
  <c r="AD72" i="23"/>
  <c r="AL71" i="23"/>
  <c r="N70" i="23"/>
  <c r="V69" i="23"/>
  <c r="AD68" i="23"/>
  <c r="AL67" i="23"/>
  <c r="N66" i="23"/>
  <c r="H64" i="23"/>
  <c r="P63" i="23"/>
  <c r="X62" i="23"/>
  <c r="AF61" i="23"/>
  <c r="AN60" i="23"/>
  <c r="H60" i="23"/>
  <c r="P59" i="23"/>
  <c r="X58" i="23"/>
  <c r="AF57" i="23"/>
  <c r="AD96" i="23"/>
  <c r="AD92" i="23"/>
  <c r="N90" i="23"/>
  <c r="AD88" i="23"/>
  <c r="H88" i="23"/>
  <c r="AL87" i="23"/>
  <c r="P87" i="23"/>
  <c r="X86" i="23"/>
  <c r="N86" i="23"/>
  <c r="AF85" i="23"/>
  <c r="AN84" i="23"/>
  <c r="AD84" i="23"/>
  <c r="G84" i="23"/>
  <c r="AG83" i="23"/>
  <c r="N83" i="23"/>
  <c r="AO81" i="23"/>
  <c r="AF151" i="23"/>
  <c r="AF175" i="23" s="1"/>
  <c r="AE83" i="23"/>
  <c r="X151" i="23"/>
  <c r="W83" i="23"/>
  <c r="P151" i="23"/>
  <c r="P175" i="23" s="1"/>
  <c r="O83" i="23"/>
  <c r="H151" i="23"/>
  <c r="H175" i="23" s="1"/>
  <c r="G83" i="23"/>
  <c r="AN150" i="23"/>
  <c r="AN174" i="23" s="1"/>
  <c r="AM82" i="23"/>
  <c r="AF150" i="23"/>
  <c r="AF174" i="23" s="1"/>
  <c r="AE82" i="23"/>
  <c r="X150" i="23"/>
  <c r="X174" i="23" s="1"/>
  <c r="W82" i="23"/>
  <c r="P150" i="23"/>
  <c r="P174" i="23" s="1"/>
  <c r="O82" i="23"/>
  <c r="H150" i="23"/>
  <c r="H174" i="23" s="1"/>
  <c r="G82" i="23"/>
  <c r="AN149" i="23"/>
  <c r="AN173" i="23" s="1"/>
  <c r="AM81" i="23"/>
  <c r="AF149" i="23"/>
  <c r="AF173" i="23" s="1"/>
  <c r="AE81" i="23"/>
  <c r="X149" i="23"/>
  <c r="X173" i="23" s="1"/>
  <c r="P149" i="23"/>
  <c r="P173" i="23" s="1"/>
  <c r="H149" i="23"/>
  <c r="H173" i="23" s="1"/>
  <c r="G81" i="23"/>
  <c r="Q64" i="23"/>
  <c r="G64" i="23"/>
  <c r="Y63" i="23"/>
  <c r="O63" i="23"/>
  <c r="AG62" i="23"/>
  <c r="W62" i="23"/>
  <c r="AO61" i="23"/>
  <c r="AE61" i="23"/>
  <c r="I61" i="23"/>
  <c r="AM60" i="23"/>
  <c r="Q60" i="23"/>
  <c r="G60" i="23"/>
  <c r="Y59" i="23"/>
  <c r="O59" i="23"/>
  <c r="AG58" i="23"/>
  <c r="W58" i="23"/>
  <c r="AO57" i="23"/>
  <c r="AE57" i="23"/>
  <c r="I57" i="23"/>
  <c r="Q88" i="23"/>
  <c r="G88" i="23"/>
  <c r="Y87" i="23"/>
  <c r="O87" i="23"/>
  <c r="AG86" i="23"/>
  <c r="W86" i="23"/>
  <c r="AO85" i="23"/>
  <c r="AE85" i="23"/>
  <c r="I85" i="23"/>
  <c r="AM84" i="23"/>
  <c r="Q84" i="23"/>
  <c r="AF83" i="23"/>
  <c r="Y82" i="23"/>
  <c r="AM150" i="23"/>
  <c r="AM174" i="23" s="1"/>
  <c r="AL82" i="23"/>
  <c r="AE150" i="23"/>
  <c r="AE174" i="23" s="1"/>
  <c r="AD82" i="23"/>
  <c r="W150" i="23"/>
  <c r="W174" i="23" s="1"/>
  <c r="V82" i="23"/>
  <c r="O150" i="23"/>
  <c r="O174" i="23" s="1"/>
  <c r="N82" i="23"/>
  <c r="AM149" i="23"/>
  <c r="AM173" i="23" s="1"/>
  <c r="AL81" i="23"/>
  <c r="AE149" i="23"/>
  <c r="AE173" i="23" s="1"/>
  <c r="AD81" i="23"/>
  <c r="W149" i="23"/>
  <c r="W173" i="23" s="1"/>
  <c r="V81" i="23"/>
  <c r="O149" i="23"/>
  <c r="O173" i="23" s="1"/>
  <c r="AL76" i="23"/>
  <c r="N75" i="23"/>
  <c r="V74" i="23"/>
  <c r="AD73" i="23"/>
  <c r="AL72" i="23"/>
  <c r="N71" i="23"/>
  <c r="V70" i="23"/>
  <c r="AD69" i="23"/>
  <c r="AL68" i="23"/>
  <c r="N67" i="23"/>
  <c r="V66" i="23"/>
  <c r="AD65" i="23"/>
  <c r="AL64" i="23"/>
  <c r="P64" i="23"/>
  <c r="X63" i="23"/>
  <c r="N63" i="23"/>
  <c r="AF62" i="23"/>
  <c r="V62" i="23"/>
  <c r="AN61" i="23"/>
  <c r="AD61" i="23"/>
  <c r="H61" i="23"/>
  <c r="AL60" i="23"/>
  <c r="P60" i="23"/>
  <c r="X59" i="23"/>
  <c r="N59" i="23"/>
  <c r="AF58" i="23"/>
  <c r="V58" i="23"/>
  <c r="AN57" i="23"/>
  <c r="AD57" i="23"/>
  <c r="H57" i="23"/>
  <c r="AL100" i="23"/>
  <c r="N99" i="23"/>
  <c r="V98" i="23"/>
  <c r="AD97" i="23"/>
  <c r="AL96" i="23"/>
  <c r="N95" i="23"/>
  <c r="V94" i="23"/>
  <c r="AD93" i="23"/>
  <c r="AL92" i="23"/>
  <c r="N91" i="23"/>
  <c r="V90" i="23"/>
  <c r="AD89" i="23"/>
  <c r="AL88" i="23"/>
  <c r="P88" i="23"/>
  <c r="X87" i="23"/>
  <c r="N87" i="23"/>
  <c r="AF86" i="23"/>
  <c r="V86" i="23"/>
  <c r="AN85" i="23"/>
  <c r="AD85" i="23"/>
  <c r="H85" i="23"/>
  <c r="AL84" i="23"/>
  <c r="P84" i="23"/>
  <c r="AD83" i="23"/>
  <c r="I83" i="23"/>
  <c r="AG81" i="23"/>
  <c r="AS100" i="23"/>
  <c r="AK100" i="23"/>
  <c r="AK76" i="23"/>
  <c r="AC100" i="23"/>
  <c r="AC76" i="23"/>
  <c r="U100" i="23"/>
  <c r="U76" i="23"/>
  <c r="M100" i="23"/>
  <c r="M76" i="23"/>
  <c r="AS99" i="23"/>
  <c r="AS75" i="23"/>
  <c r="AK99" i="23"/>
  <c r="AK75" i="23"/>
  <c r="AC99" i="23"/>
  <c r="AC75" i="23"/>
  <c r="U99" i="23"/>
  <c r="U75" i="23"/>
  <c r="M99" i="23"/>
  <c r="M75" i="23"/>
  <c r="AS98" i="23"/>
  <c r="AS74" i="23"/>
  <c r="AK98" i="23"/>
  <c r="AK74" i="23"/>
  <c r="AC98" i="23"/>
  <c r="AC74" i="23"/>
  <c r="U98" i="23"/>
  <c r="U74" i="23"/>
  <c r="M98" i="23"/>
  <c r="M74" i="23"/>
  <c r="AS97" i="23"/>
  <c r="AS73" i="23"/>
  <c r="AK97" i="23"/>
  <c r="AK73" i="23"/>
  <c r="AD165" i="23"/>
  <c r="AD189" i="23" s="1"/>
  <c r="AC97" i="23"/>
  <c r="AC73" i="23"/>
  <c r="U97" i="23"/>
  <c r="U73" i="23"/>
  <c r="M97" i="23"/>
  <c r="M73" i="23"/>
  <c r="AS96" i="23"/>
  <c r="AS72" i="23"/>
  <c r="AK96" i="23"/>
  <c r="AK72" i="23"/>
  <c r="AD164" i="23"/>
  <c r="AD188" i="23" s="1"/>
  <c r="AC96" i="23"/>
  <c r="AC72" i="23"/>
  <c r="U96" i="23"/>
  <c r="U72" i="23"/>
  <c r="M96" i="23"/>
  <c r="M72" i="23"/>
  <c r="AS95" i="23"/>
  <c r="AS71" i="23"/>
  <c r="AK95" i="23"/>
  <c r="AK71" i="23"/>
  <c r="AD163" i="23"/>
  <c r="AD187" i="23" s="1"/>
  <c r="AC95" i="23"/>
  <c r="AC71" i="23"/>
  <c r="U95" i="23"/>
  <c r="U71" i="23"/>
  <c r="M95" i="23"/>
  <c r="M71" i="23"/>
  <c r="AS94" i="23"/>
  <c r="AS70" i="23"/>
  <c r="AK94" i="23"/>
  <c r="AK70" i="23"/>
  <c r="AD162" i="23"/>
  <c r="AD186" i="23" s="1"/>
  <c r="AC94" i="23"/>
  <c r="AC70" i="23"/>
  <c r="U94" i="23"/>
  <c r="U70" i="23"/>
  <c r="M94" i="23"/>
  <c r="M70" i="23"/>
  <c r="AS93" i="23"/>
  <c r="AS69" i="23"/>
  <c r="AK93" i="23"/>
  <c r="AK69" i="23"/>
  <c r="AD161" i="23"/>
  <c r="AD185" i="23" s="1"/>
  <c r="AC93" i="23"/>
  <c r="AC69" i="23"/>
  <c r="U93" i="23"/>
  <c r="U69" i="23"/>
  <c r="N161" i="23"/>
  <c r="N185" i="23" s="1"/>
  <c r="M93" i="23"/>
  <c r="M69" i="23"/>
  <c r="AS92" i="23"/>
  <c r="AS68" i="23"/>
  <c r="AK92" i="23"/>
  <c r="AK68" i="23"/>
  <c r="AD160" i="23"/>
  <c r="AD184" i="23" s="1"/>
  <c r="AC92" i="23"/>
  <c r="AC68" i="23"/>
  <c r="U92" i="23"/>
  <c r="U68" i="23"/>
  <c r="N160" i="23"/>
  <c r="N184" i="23" s="1"/>
  <c r="M92" i="23"/>
  <c r="M68" i="23"/>
  <c r="AS91" i="23"/>
  <c r="AS67" i="23"/>
  <c r="AK91" i="23"/>
  <c r="AK67" i="23"/>
  <c r="AD159" i="23"/>
  <c r="AD183" i="23" s="1"/>
  <c r="AC91" i="23"/>
  <c r="AC67" i="23"/>
  <c r="U91" i="23"/>
  <c r="U67" i="23"/>
  <c r="N159" i="23"/>
  <c r="N183" i="23" s="1"/>
  <c r="M91" i="23"/>
  <c r="M67" i="23"/>
  <c r="AS90" i="23"/>
  <c r="AS66" i="23"/>
  <c r="AK90" i="23"/>
  <c r="AK66" i="23"/>
  <c r="AD158" i="23"/>
  <c r="AD182" i="23" s="1"/>
  <c r="AC90" i="23"/>
  <c r="AC66" i="23"/>
  <c r="U90" i="23"/>
  <c r="U66" i="23"/>
  <c r="N158" i="23"/>
  <c r="N182" i="23" s="1"/>
  <c r="M90" i="23"/>
  <c r="M66" i="23"/>
  <c r="AS89" i="23"/>
  <c r="AS65" i="23"/>
  <c r="AL157" i="23"/>
  <c r="AL181" i="23" s="1"/>
  <c r="AK89" i="23"/>
  <c r="AK65" i="23"/>
  <c r="AD157" i="23"/>
  <c r="AD181" i="23" s="1"/>
  <c r="AC89" i="23"/>
  <c r="AC65" i="23"/>
  <c r="U89" i="23"/>
  <c r="U65" i="23"/>
  <c r="N157" i="23"/>
  <c r="N181" i="23" s="1"/>
  <c r="M89" i="23"/>
  <c r="M65" i="23"/>
  <c r="AS88" i="23"/>
  <c r="AS64" i="23"/>
  <c r="AL156" i="23"/>
  <c r="AL180" i="23" s="1"/>
  <c r="AK88" i="23"/>
  <c r="AK64" i="23"/>
  <c r="AD156" i="23"/>
  <c r="AD180" i="23" s="1"/>
  <c r="AC88" i="23"/>
  <c r="AC64" i="23"/>
  <c r="U88" i="23"/>
  <c r="U64" i="23"/>
  <c r="N156" i="23"/>
  <c r="N180" i="23" s="1"/>
  <c r="M88" i="23"/>
  <c r="M64" i="23"/>
  <c r="AS87" i="23"/>
  <c r="AS63" i="23"/>
  <c r="AL155" i="23"/>
  <c r="AL179" i="23" s="1"/>
  <c r="AK87" i="23"/>
  <c r="AK63" i="23"/>
  <c r="AD155" i="23"/>
  <c r="AD179" i="23" s="1"/>
  <c r="AC87" i="23"/>
  <c r="AC63" i="23"/>
  <c r="U87" i="23"/>
  <c r="U63" i="23"/>
  <c r="N155" i="23"/>
  <c r="N179" i="23" s="1"/>
  <c r="M87" i="23"/>
  <c r="M63" i="23"/>
  <c r="AS86" i="23"/>
  <c r="AS62" i="23"/>
  <c r="AL154" i="23"/>
  <c r="AL178" i="23" s="1"/>
  <c r="AK86" i="23"/>
  <c r="AK62" i="23"/>
  <c r="AD154" i="23"/>
  <c r="AD178" i="23" s="1"/>
  <c r="AC86" i="23"/>
  <c r="AC62" i="23"/>
  <c r="U86" i="23"/>
  <c r="U62" i="23"/>
  <c r="N154" i="23"/>
  <c r="N178" i="23" s="1"/>
  <c r="M86" i="23"/>
  <c r="M62" i="23"/>
  <c r="AS85" i="23"/>
  <c r="AS61" i="23"/>
  <c r="AL153" i="23"/>
  <c r="AL177" i="23" s="1"/>
  <c r="AK85" i="23"/>
  <c r="AK61" i="23"/>
  <c r="AD153" i="23"/>
  <c r="AD177" i="23" s="1"/>
  <c r="AC85" i="23"/>
  <c r="AC61" i="23"/>
  <c r="V153" i="23"/>
  <c r="V177" i="23" s="1"/>
  <c r="U85" i="23"/>
  <c r="U61" i="23"/>
  <c r="N153" i="23"/>
  <c r="N177" i="23" s="1"/>
  <c r="M85" i="23"/>
  <c r="M61" i="23"/>
  <c r="AS84" i="23"/>
  <c r="AS60" i="23"/>
  <c r="AL152" i="23"/>
  <c r="AL176" i="23" s="1"/>
  <c r="AK84" i="23"/>
  <c r="AK60" i="23"/>
  <c r="AD152" i="23"/>
  <c r="AD176" i="23" s="1"/>
  <c r="AC84" i="23"/>
  <c r="AC60" i="23"/>
  <c r="V152" i="23"/>
  <c r="V176" i="23" s="1"/>
  <c r="U84" i="23"/>
  <c r="U60" i="23"/>
  <c r="N152" i="23"/>
  <c r="N176" i="23" s="1"/>
  <c r="M84" i="23"/>
  <c r="M60" i="23"/>
  <c r="AS83" i="23"/>
  <c r="AS59" i="23"/>
  <c r="AL151" i="23"/>
  <c r="AL175" i="23" s="1"/>
  <c r="AK83" i="23"/>
  <c r="AK59" i="23"/>
  <c r="AD151" i="23"/>
  <c r="AD175" i="23" s="1"/>
  <c r="AC83" i="23"/>
  <c r="AC59" i="23"/>
  <c r="V151" i="23"/>
  <c r="V175" i="23" s="1"/>
  <c r="U83" i="23"/>
  <c r="U59" i="23"/>
  <c r="N151" i="23"/>
  <c r="N175" i="23" s="1"/>
  <c r="M83" i="23"/>
  <c r="M59" i="23"/>
  <c r="AS82" i="23"/>
  <c r="AS58" i="23"/>
  <c r="AL150" i="23"/>
  <c r="AL174" i="23" s="1"/>
  <c r="AK82" i="23"/>
  <c r="AK58" i="23"/>
  <c r="AD150" i="23"/>
  <c r="AD174" i="23" s="1"/>
  <c r="AC82" i="23"/>
  <c r="AC58" i="23"/>
  <c r="V150" i="23"/>
  <c r="V174" i="23" s="1"/>
  <c r="U82" i="23"/>
  <c r="U58" i="23"/>
  <c r="N150" i="23"/>
  <c r="N174" i="23" s="1"/>
  <c r="M82" i="23"/>
  <c r="M58" i="23"/>
  <c r="C196" i="23" a="1"/>
  <c r="C196" i="23" s="1"/>
  <c r="AT149" i="23"/>
  <c r="AT173" i="23" s="1"/>
  <c r="AS81" i="23"/>
  <c r="AS113" i="23" s="1"/>
  <c r="AS118" i="23" s="1"/>
  <c r="AS119" i="23" s="1"/>
  <c r="AS120" i="23" s="1"/>
  <c r="AS57" i="23"/>
  <c r="AL149" i="23"/>
  <c r="AL173" i="23" s="1"/>
  <c r="AK81" i="23"/>
  <c r="AK57" i="23"/>
  <c r="AD149" i="23"/>
  <c r="AD173" i="23" s="1"/>
  <c r="AC57" i="23"/>
  <c r="AC81" i="23"/>
  <c r="V149" i="23"/>
  <c r="V173" i="23" s="1"/>
  <c r="U57" i="23"/>
  <c r="U81" i="23"/>
  <c r="N149" i="23"/>
  <c r="N173" i="23" s="1"/>
  <c r="M57" i="23"/>
  <c r="M81" i="23"/>
  <c r="Y64" i="23"/>
  <c r="O64" i="23"/>
  <c r="AG63" i="23"/>
  <c r="W63" i="23"/>
  <c r="AO62" i="23"/>
  <c r="AE62" i="23"/>
  <c r="I62" i="23"/>
  <c r="AM61" i="23"/>
  <c r="Q61" i="23"/>
  <c r="G61" i="23"/>
  <c r="Y60" i="23"/>
  <c r="O60" i="23"/>
  <c r="AG59" i="23"/>
  <c r="W59" i="23"/>
  <c r="AO58" i="23"/>
  <c r="AE58" i="23"/>
  <c r="I58" i="23"/>
  <c r="AM57" i="23"/>
  <c r="Q57" i="23"/>
  <c r="G57" i="23"/>
  <c r="Y88" i="23"/>
  <c r="O88" i="23"/>
  <c r="AG87" i="23"/>
  <c r="W87" i="23"/>
  <c r="AO86" i="23"/>
  <c r="AE86" i="23"/>
  <c r="I86" i="23"/>
  <c r="AM85" i="23"/>
  <c r="Q85" i="23"/>
  <c r="G85" i="23"/>
  <c r="Y84" i="23"/>
  <c r="O84" i="23"/>
  <c r="AO83" i="23"/>
  <c r="Q82" i="23"/>
  <c r="Y81" i="23"/>
  <c r="S81" i="23"/>
  <c r="T149" i="23"/>
  <c r="T173" i="23" s="1"/>
  <c r="L149" i="23"/>
  <c r="L173" i="23" s="1"/>
  <c r="C197" i="23" a="1"/>
  <c r="C197" i="23" s="1"/>
  <c r="C203" i="23" a="1"/>
  <c r="C203" i="23" s="1"/>
  <c r="C208" i="23" a="1"/>
  <c r="C208" i="23" s="1"/>
  <c r="C213" i="23" a="1"/>
  <c r="C213" i="23" s="1"/>
  <c r="B199" i="23" a="1"/>
  <c r="B199" i="23" s="1"/>
  <c r="B204" i="23" a="1"/>
  <c r="B204" i="23" s="1"/>
  <c r="C205" i="23" a="1"/>
  <c r="C205" i="23" s="1"/>
  <c r="B207" i="23" a="1"/>
  <c r="B207" i="23" s="1"/>
  <c r="B215" i="23" a="1"/>
  <c r="B215" i="23" s="1"/>
  <c r="C207" i="23" a="1"/>
  <c r="C207" i="23" s="1"/>
  <c r="B197" i="23" a="1"/>
  <c r="B197" i="23" s="1"/>
  <c r="B208" i="23" a="1"/>
  <c r="B208" i="23" s="1"/>
  <c r="B213" i="23" a="1"/>
  <c r="B213" i="23" s="1"/>
  <c r="B209" i="23" a="1"/>
  <c r="B209" i="23" s="1"/>
  <c r="C201" i="23" a="1"/>
  <c r="C201" i="23" s="1"/>
  <c r="B212" i="23" a="1"/>
  <c r="B212" i="23" s="1"/>
  <c r="C211" i="23" a="1"/>
  <c r="C211" i="23" s="1"/>
  <c r="C212" i="23" a="1"/>
  <c r="C212" i="23" s="1"/>
  <c r="C200" i="23" a="1"/>
  <c r="C200" i="23" s="1"/>
  <c r="B203" i="23" a="1"/>
  <c r="B203" i="23" s="1"/>
  <c r="B201" i="23" a="1"/>
  <c r="B201" i="23" s="1"/>
  <c r="C198" i="23" a="1"/>
  <c r="C198" i="23" s="1"/>
  <c r="C202" i="23" a="1"/>
  <c r="C202" i="23" s="1"/>
  <c r="C206" i="23" a="1"/>
  <c r="C206" i="23" s="1"/>
  <c r="C210" i="23" a="1"/>
  <c r="C210" i="23" s="1"/>
  <c r="C214" i="23" a="1"/>
  <c r="C214" i="23" s="1"/>
  <c r="B198" i="23" a="1"/>
  <c r="B198" i="23" s="1"/>
  <c r="B202" i="23" a="1"/>
  <c r="B202" i="23" s="1"/>
  <c r="B206" i="23" a="1"/>
  <c r="B206" i="23" s="1"/>
  <c r="B210" i="23" a="1"/>
  <c r="B210" i="23" s="1"/>
  <c r="B214" i="23" a="1"/>
  <c r="B214" i="23" s="1"/>
  <c r="B211" i="23" a="1"/>
  <c r="B211" i="23" s="1"/>
  <c r="B205" i="23" a="1"/>
  <c r="B205" i="23" s="1"/>
  <c r="B200" i="23" a="1"/>
  <c r="B200" i="23" s="1"/>
  <c r="C215" i="23" a="1"/>
  <c r="C215" i="23" s="1"/>
  <c r="C209" i="23" a="1"/>
  <c r="C209" i="23" s="1"/>
  <c r="C204" i="23" a="1"/>
  <c r="C204" i="23" s="1"/>
  <c r="C199" i="23" a="1"/>
  <c r="C199" i="23" s="1"/>
  <c r="ALM224" i="22"/>
  <c r="ALN224" i="22"/>
  <c r="ALO224" i="22"/>
  <c r="ALP224" i="22"/>
  <c r="ALQ224" i="22"/>
  <c r="ALR224" i="22"/>
  <c r="ALS224" i="22"/>
  <c r="ALT224" i="22"/>
  <c r="ALU224" i="22"/>
  <c r="ALV224" i="22"/>
  <c r="ALW224" i="22"/>
  <c r="ALX224" i="22"/>
  <c r="ALY224" i="22"/>
  <c r="ALZ224" i="22"/>
  <c r="AMA224" i="22"/>
  <c r="AMB224" i="22"/>
  <c r="AMC224" i="22"/>
  <c r="AMD224" i="22"/>
  <c r="AME224" i="22"/>
  <c r="AMF224" i="22"/>
  <c r="AMG224" i="22"/>
  <c r="AMH224" i="22"/>
  <c r="AMI224" i="22"/>
  <c r="AMJ224" i="22"/>
  <c r="AMK224" i="22"/>
  <c r="AML224" i="22"/>
  <c r="AMM224" i="22"/>
  <c r="AMN224" i="22"/>
  <c r="AMO224" i="22"/>
  <c r="AMP224" i="22"/>
  <c r="AMQ224" i="22"/>
  <c r="AMR224" i="22"/>
  <c r="AMS224" i="22"/>
  <c r="AMT224" i="22"/>
  <c r="AMU224" i="22"/>
  <c r="AMV224" i="22"/>
  <c r="AMW224" i="22"/>
  <c r="AMX224" i="22"/>
  <c r="AMY224" i="22"/>
  <c r="AMZ224" i="22"/>
  <c r="ANA224" i="22"/>
  <c r="ANB224" i="22"/>
  <c r="ANC224" i="22"/>
  <c r="AND224" i="22"/>
  <c r="ANE224" i="22"/>
  <c r="ANF224" i="22"/>
  <c r="ANG224" i="22"/>
  <c r="ANH224" i="22"/>
  <c r="ANI224" i="22"/>
  <c r="ANJ224" i="22"/>
  <c r="ANK224" i="22"/>
  <c r="ANL224" i="22"/>
  <c r="ANM224" i="22"/>
  <c r="ANN224" i="22"/>
  <c r="ANO224" i="22"/>
  <c r="ANP224" i="22"/>
  <c r="ANQ224" i="22"/>
  <c r="ANR224" i="22"/>
  <c r="ANS224" i="22"/>
  <c r="ANT224" i="22"/>
  <c r="ANU224" i="22"/>
  <c r="ANV224" i="22"/>
  <c r="ANW224" i="22"/>
  <c r="ANX224" i="22"/>
  <c r="ANY224" i="22"/>
  <c r="ANZ224" i="22"/>
  <c r="AOA224" i="22"/>
  <c r="AOB224" i="22"/>
  <c r="AOC224" i="22"/>
  <c r="AOD224" i="22"/>
  <c r="AOE224" i="22"/>
  <c r="AOF224" i="22"/>
  <c r="AOG224" i="22"/>
  <c r="AOH224" i="22"/>
  <c r="AOI224" i="22"/>
  <c r="AOJ224" i="22"/>
  <c r="AOK224" i="22"/>
  <c r="AOL224" i="22"/>
  <c r="AOM224" i="22"/>
  <c r="AON224" i="22"/>
  <c r="AOO224" i="22"/>
  <c r="AOP224" i="22"/>
  <c r="AOQ224" i="22"/>
  <c r="AOR224" i="22"/>
  <c r="AOS224" i="22"/>
  <c r="AOT224" i="22"/>
  <c r="AOU224" i="22"/>
  <c r="AOV224" i="22"/>
  <c r="AOW224" i="22"/>
  <c r="AOX224" i="22"/>
  <c r="AOY224" i="22"/>
  <c r="AOZ224" i="22"/>
  <c r="APA224" i="22"/>
  <c r="APB224" i="22"/>
  <c r="APC224" i="22"/>
  <c r="APD224" i="22"/>
  <c r="APE224" i="22"/>
  <c r="APF224" i="22"/>
  <c r="APG224" i="22"/>
  <c r="APH224" i="22"/>
  <c r="API224" i="22"/>
  <c r="APJ224" i="22"/>
  <c r="APK224" i="22"/>
  <c r="APL224" i="22"/>
  <c r="APM224" i="22"/>
  <c r="APN224" i="22"/>
  <c r="APO224" i="22"/>
  <c r="APP224" i="22"/>
  <c r="APQ224" i="22"/>
  <c r="APR224" i="22"/>
  <c r="APS224" i="22"/>
  <c r="APT224" i="22"/>
  <c r="APU224" i="22"/>
  <c r="APV224" i="22"/>
  <c r="APW224" i="22"/>
  <c r="APX224" i="22"/>
  <c r="APY224" i="22"/>
  <c r="APZ224" i="22"/>
  <c r="AQA224" i="22"/>
  <c r="AQB224" i="22"/>
  <c r="AQC224" i="22"/>
  <c r="AQD224" i="22"/>
  <c r="AQE224" i="22"/>
  <c r="AQF224" i="22"/>
  <c r="AQG224" i="22"/>
  <c r="AQH224" i="22"/>
  <c r="AQI224" i="22"/>
  <c r="AQJ224" i="22"/>
  <c r="AQK224" i="22"/>
  <c r="AQL224" i="22"/>
  <c r="AQM224" i="22"/>
  <c r="AQN224" i="22"/>
  <c r="AQO224" i="22"/>
  <c r="AQP224" i="22"/>
  <c r="AQQ224" i="22"/>
  <c r="AQR224" i="22"/>
  <c r="AQS224" i="22"/>
  <c r="AQT224" i="22"/>
  <c r="AQU224" i="22"/>
  <c r="AQV224" i="22"/>
  <c r="AQW224" i="22"/>
  <c r="AQX224" i="22"/>
  <c r="AQY224" i="22"/>
  <c r="AQZ224" i="22"/>
  <c r="ARA224" i="22"/>
  <c r="ARB224" i="22"/>
  <c r="ARC224" i="22"/>
  <c r="ARD224" i="22"/>
  <c r="ARE224" i="22"/>
  <c r="ARF224" i="22"/>
  <c r="ARG224" i="22"/>
  <c r="ARH224" i="22"/>
  <c r="ARI224" i="22"/>
  <c r="ARJ224" i="22"/>
  <c r="ARK224" i="22"/>
  <c r="ARL224" i="22"/>
  <c r="ARM224" i="22"/>
  <c r="ARN224" i="22"/>
  <c r="ARO224" i="22"/>
  <c r="ARP224" i="22"/>
  <c r="ARQ224" i="22"/>
  <c r="ARR224" i="22"/>
  <c r="ARS224" i="22"/>
  <c r="ART224" i="22"/>
  <c r="ARU224" i="22"/>
  <c r="ARV224" i="22"/>
  <c r="ARW224" i="22"/>
  <c r="ARX224" i="22"/>
  <c r="ARY224" i="22"/>
  <c r="ARZ224" i="22"/>
  <c r="ASA224" i="22"/>
  <c r="ASB224" i="22"/>
  <c r="ASC224" i="22"/>
  <c r="ASD224" i="22"/>
  <c r="ASE224" i="22"/>
  <c r="ASF224" i="22"/>
  <c r="ASG224" i="22"/>
  <c r="ASH224" i="22"/>
  <c r="ASI224" i="22"/>
  <c r="ASJ224" i="22"/>
  <c r="ASK224" i="22"/>
  <c r="ASL224" i="22"/>
  <c r="ASM224" i="22"/>
  <c r="ASN224" i="22"/>
  <c r="ASO224" i="22"/>
  <c r="ASP224" i="22"/>
  <c r="ASQ224" i="22"/>
  <c r="ASR224" i="22"/>
  <c r="ASS224" i="22"/>
  <c r="AST224" i="22"/>
  <c r="ASU224" i="22"/>
  <c r="ASV224" i="22"/>
  <c r="ASW224" i="22"/>
  <c r="ASX224" i="22"/>
  <c r="ASY224" i="22"/>
  <c r="ASZ224" i="22"/>
  <c r="ATA224" i="22"/>
  <c r="ATB224" i="22"/>
  <c r="ATC224" i="22"/>
  <c r="ATD224" i="22"/>
  <c r="ATE224" i="22"/>
  <c r="ATF224" i="22"/>
  <c r="ATG224" i="22"/>
  <c r="ATH224" i="22"/>
  <c r="ATI224" i="22"/>
  <c r="ATJ224" i="22"/>
  <c r="ATK224" i="22"/>
  <c r="ATL224" i="22"/>
  <c r="ATM224" i="22"/>
  <c r="ATN224" i="22"/>
  <c r="ATO224" i="22"/>
  <c r="ATP224" i="22"/>
  <c r="ATQ224" i="22"/>
  <c r="ATR224" i="22"/>
  <c r="ATS224" i="22"/>
  <c r="ATT224" i="22"/>
  <c r="ATU224" i="22"/>
  <c r="ATV224" i="22"/>
  <c r="ATW224" i="22"/>
  <c r="ATX224" i="22"/>
  <c r="ATY224" i="22"/>
  <c r="ATZ224" i="22"/>
  <c r="AUA224" i="22"/>
  <c r="AUB224" i="22"/>
  <c r="AUC224" i="22"/>
  <c r="AUD224" i="22"/>
  <c r="AUE224" i="22"/>
  <c r="AUF224" i="22"/>
  <c r="AUG224" i="22"/>
  <c r="AUH224" i="22"/>
  <c r="AUI224" i="22"/>
  <c r="AUJ224" i="22"/>
  <c r="AUK224" i="22"/>
  <c r="AUL224" i="22"/>
  <c r="AUM224" i="22"/>
  <c r="AUN224" i="22"/>
  <c r="AUO224" i="22"/>
  <c r="AUP224" i="22"/>
  <c r="AUQ224" i="22"/>
  <c r="AUR224" i="22"/>
  <c r="AUS224" i="22"/>
  <c r="AUT224" i="22"/>
  <c r="AUU224" i="22"/>
  <c r="AUV224" i="22"/>
  <c r="AUW224" i="22"/>
  <c r="AUX224" i="22"/>
  <c r="AUY224" i="22"/>
  <c r="AUZ224" i="22"/>
  <c r="AVA224" i="22"/>
  <c r="AVB224" i="22"/>
  <c r="AVC224" i="22"/>
  <c r="AVD224" i="22"/>
  <c r="AVE224" i="22"/>
  <c r="AVF224" i="22"/>
  <c r="AVG224" i="22"/>
  <c r="AVH224" i="22"/>
  <c r="AVI224" i="22"/>
  <c r="AVJ224" i="22"/>
  <c r="AVK224" i="22"/>
  <c r="AVL224" i="22"/>
  <c r="AVM224" i="22"/>
  <c r="AVN224" i="22"/>
  <c r="AVO224" i="22"/>
  <c r="AVP224" i="22"/>
  <c r="AVQ224" i="22"/>
  <c r="AVR224" i="22"/>
  <c r="AVS224" i="22"/>
  <c r="AVT224" i="22"/>
  <c r="AVU224" i="22"/>
  <c r="AVV224" i="22"/>
  <c r="AVW224" i="22"/>
  <c r="AVX224" i="22"/>
  <c r="AVY224" i="22"/>
  <c r="AVZ224" i="22"/>
  <c r="AWA224" i="22"/>
  <c r="AWB224" i="22"/>
  <c r="AWC224" i="22"/>
  <c r="AWD224" i="22"/>
  <c r="AWE224" i="22"/>
  <c r="AWF224" i="22"/>
  <c r="AWG224" i="22"/>
  <c r="AWH224" i="22"/>
  <c r="AWI224" i="22"/>
  <c r="AWJ224" i="22"/>
  <c r="AWK224" i="22"/>
  <c r="AWL224" i="22"/>
  <c r="AWM224" i="22"/>
  <c r="AWN224" i="22"/>
  <c r="AWO224" i="22"/>
  <c r="AWP224" i="22"/>
  <c r="AWQ224" i="22"/>
  <c r="AWR224" i="22"/>
  <c r="AWS224" i="22"/>
  <c r="AWT224" i="22"/>
  <c r="AWU224" i="22"/>
  <c r="AWV224" i="22"/>
  <c r="AWW224" i="22"/>
  <c r="AWX224" i="22"/>
  <c r="AWY224" i="22"/>
  <c r="AWZ224" i="22"/>
  <c r="AXA224" i="22"/>
  <c r="AXB224" i="22"/>
  <c r="AXC224" i="22"/>
  <c r="AXD224" i="22"/>
  <c r="AXE224" i="22"/>
  <c r="AXF224" i="22"/>
  <c r="AXG224" i="22"/>
  <c r="AXH224" i="22"/>
  <c r="AXI224" i="22"/>
  <c r="AXJ224" i="22"/>
  <c r="AXK224" i="22"/>
  <c r="AXL224" i="22"/>
  <c r="AXM224" i="22"/>
  <c r="AXN224" i="22"/>
  <c r="AXO224" i="22"/>
  <c r="AXP224" i="22"/>
  <c r="AXQ224" i="22"/>
  <c r="AXR224" i="22"/>
  <c r="AXS224" i="22"/>
  <c r="AXT224" i="22"/>
  <c r="AXU224" i="22"/>
  <c r="AXV224" i="22"/>
  <c r="AXW224" i="22"/>
  <c r="AXX224" i="22"/>
  <c r="AXY224" i="22"/>
  <c r="AXZ224" i="22"/>
  <c r="AYA224" i="22"/>
  <c r="AYB224" i="22"/>
  <c r="AYC224" i="22"/>
  <c r="AYD224" i="22"/>
  <c r="AYE224" i="22"/>
  <c r="AYF224" i="22"/>
  <c r="AYG224" i="22"/>
  <c r="AYH224" i="22"/>
  <c r="AYI224" i="22"/>
  <c r="AYJ224" i="22"/>
  <c r="AYK224" i="22"/>
  <c r="AYL224" i="22"/>
  <c r="AYM224" i="22"/>
  <c r="AYN224" i="22"/>
  <c r="AYO224" i="22"/>
  <c r="AYP224" i="22"/>
  <c r="AYQ224" i="22"/>
  <c r="AYR224" i="22"/>
  <c r="AYS224" i="22"/>
  <c r="AYT224" i="22"/>
  <c r="AYU224" i="22"/>
  <c r="AYV224" i="22"/>
  <c r="AYW224" i="22"/>
  <c r="AYX224" i="22"/>
  <c r="AYY224" i="22"/>
  <c r="AYZ224" i="22"/>
  <c r="AZA224" i="22"/>
  <c r="AZB224" i="22"/>
  <c r="AZC224" i="22"/>
  <c r="AZD224" i="22"/>
  <c r="AZE224" i="22"/>
  <c r="AZF224" i="22"/>
  <c r="AZG224" i="22"/>
  <c r="AZH224" i="22"/>
  <c r="AZI224" i="22"/>
  <c r="AZJ224" i="22"/>
  <c r="AZK224" i="22"/>
  <c r="AZL224" i="22"/>
  <c r="AZM224" i="22"/>
  <c r="AZN224" i="22"/>
  <c r="AZO224" i="22"/>
  <c r="AZP224" i="22"/>
  <c r="AZQ224" i="22"/>
  <c r="AZR224" i="22"/>
  <c r="AZS224" i="22"/>
  <c r="AZT224" i="22"/>
  <c r="AZU224" i="22"/>
  <c r="AZV224" i="22"/>
  <c r="AZW224" i="22"/>
  <c r="AZX224" i="22"/>
  <c r="AZY224" i="22"/>
  <c r="AZZ224" i="22"/>
  <c r="BAA224" i="22"/>
  <c r="BAB224" i="22"/>
  <c r="BAC224" i="22"/>
  <c r="BAD224" i="22"/>
  <c r="BAE224" i="22"/>
  <c r="BAF224" i="22"/>
  <c r="BAG224" i="22"/>
  <c r="BAH224" i="22"/>
  <c r="BAI224" i="22"/>
  <c r="BAJ224" i="22"/>
  <c r="BAK224" i="22"/>
  <c r="BAL224" i="22"/>
  <c r="BAM224" i="22"/>
  <c r="BAN224" i="22"/>
  <c r="BAO224" i="22"/>
  <c r="BAP224" i="22"/>
  <c r="BAQ224" i="22"/>
  <c r="BAR224" i="22"/>
  <c r="BAS224" i="22"/>
  <c r="BAT224" i="22"/>
  <c r="BAU224" i="22"/>
  <c r="BAV224" i="22"/>
  <c r="BAW224" i="22"/>
  <c r="BAX224" i="22"/>
  <c r="BAY224" i="22"/>
  <c r="BAZ224" i="22"/>
  <c r="BBA224" i="22"/>
  <c r="BBB224" i="22"/>
  <c r="BBC224" i="22"/>
  <c r="BBD224" i="22"/>
  <c r="BBE224" i="22"/>
  <c r="BBF224" i="22"/>
  <c r="BBG224" i="22"/>
  <c r="BBH224" i="22"/>
  <c r="BBI224" i="22"/>
  <c r="BBJ224" i="22"/>
  <c r="BBK224" i="22"/>
  <c r="BBL224" i="22"/>
  <c r="BBM224" i="22"/>
  <c r="BBN224" i="22"/>
  <c r="BBO224" i="22"/>
  <c r="BBP224" i="22"/>
  <c r="BBQ224" i="22"/>
  <c r="BBR224" i="22"/>
  <c r="BBS224" i="22"/>
  <c r="BBT224" i="22"/>
  <c r="BBU224" i="22"/>
  <c r="BBV224" i="22"/>
  <c r="BBW224" i="22"/>
  <c r="BBX224" i="22"/>
  <c r="BBY224" i="22"/>
  <c r="BBZ224" i="22"/>
  <c r="BCA224" i="22"/>
  <c r="BCB224" i="22"/>
  <c r="BCC224" i="22"/>
  <c r="BCD224" i="22"/>
  <c r="BCE224" i="22"/>
  <c r="BCF224" i="22"/>
  <c r="BCG224" i="22"/>
  <c r="BCH224" i="22"/>
  <c r="BCI224" i="22"/>
  <c r="BCJ224" i="22"/>
  <c r="BCK224" i="22"/>
  <c r="BCL224" i="22"/>
  <c r="BCM224" i="22"/>
  <c r="BCN224" i="22"/>
  <c r="BCO224" i="22"/>
  <c r="BCP224" i="22"/>
  <c r="BCQ224" i="22"/>
  <c r="BCR224" i="22"/>
  <c r="BCS224" i="22"/>
  <c r="BCT224" i="22"/>
  <c r="BCU224" i="22"/>
  <c r="BCV224" i="22"/>
  <c r="BCW224" i="22"/>
  <c r="BCX224" i="22"/>
  <c r="BCY224" i="22"/>
  <c r="BCZ224" i="22"/>
  <c r="BDA224" i="22"/>
  <c r="BDB224" i="22"/>
  <c r="BDC224" i="22"/>
  <c r="BDD224" i="22"/>
  <c r="BDE224" i="22"/>
  <c r="BDF224" i="22"/>
  <c r="BDG224" i="22"/>
  <c r="BDH224" i="22"/>
  <c r="BDI224" i="22"/>
  <c r="BDJ224" i="22"/>
  <c r="BDK224" i="22"/>
  <c r="BDL224" i="22"/>
  <c r="BDM224" i="22"/>
  <c r="BDN224" i="22"/>
  <c r="BDO224" i="22"/>
  <c r="BDP224" i="22"/>
  <c r="BDQ224" i="22"/>
  <c r="BDR224" i="22"/>
  <c r="BDS224" i="22"/>
  <c r="BDT224" i="22"/>
  <c r="BDU224" i="22"/>
  <c r="BDV224" i="22"/>
  <c r="BDW224" i="22"/>
  <c r="BDX224" i="22"/>
  <c r="BDY224" i="22"/>
  <c r="BDZ224" i="22"/>
  <c r="BEA224" i="22"/>
  <c r="BEB224" i="22"/>
  <c r="BEC224" i="22"/>
  <c r="BED224" i="22"/>
  <c r="BEE224" i="22"/>
  <c r="BEF224" i="22"/>
  <c r="BEG224" i="22"/>
  <c r="BEH224" i="22"/>
  <c r="BEI224" i="22"/>
  <c r="BEJ224" i="22"/>
  <c r="BEK224" i="22"/>
  <c r="BEL224" i="22"/>
  <c r="BEM224" i="22"/>
  <c r="BEN224" i="22"/>
  <c r="BEO224" i="22"/>
  <c r="BEP224" i="22"/>
  <c r="BEQ224" i="22"/>
  <c r="BER224" i="22"/>
  <c r="BES224" i="22"/>
  <c r="BET224" i="22"/>
  <c r="BEU224" i="22"/>
  <c r="BEV224" i="22"/>
  <c r="BEW224" i="22"/>
  <c r="BEX224" i="22"/>
  <c r="BEY224" i="22"/>
  <c r="BEZ224" i="22"/>
  <c r="BFA224" i="22"/>
  <c r="BFB224" i="22"/>
  <c r="BFC224" i="22"/>
  <c r="BFD224" i="22"/>
  <c r="BFE224" i="22"/>
  <c r="BFF224" i="22"/>
  <c r="BFG224" i="22"/>
  <c r="BFH224" i="22"/>
  <c r="BFI224" i="22"/>
  <c r="BFJ224" i="22"/>
  <c r="BFK224" i="22"/>
  <c r="BFL224" i="22"/>
  <c r="BFM224" i="22"/>
  <c r="BFN224" i="22"/>
  <c r="BFO224" i="22"/>
  <c r="BFP224" i="22"/>
  <c r="BFQ224" i="22"/>
  <c r="BFR224" i="22"/>
  <c r="BFS224" i="22"/>
  <c r="BFT224" i="22"/>
  <c r="BFU224" i="22"/>
  <c r="BFV224" i="22"/>
  <c r="BFW224" i="22"/>
  <c r="BFX224" i="22"/>
  <c r="BFY224" i="22"/>
  <c r="BFZ224" i="22"/>
  <c r="BGA224" i="22"/>
  <c r="BGB224" i="22"/>
  <c r="BGC224" i="22"/>
  <c r="BGD224" i="22"/>
  <c r="BGE224" i="22"/>
  <c r="BGF224" i="22"/>
  <c r="BGG224" i="22"/>
  <c r="BGH224" i="22"/>
  <c r="BGI224" i="22"/>
  <c r="BGJ224" i="22"/>
  <c r="BGK224" i="22"/>
  <c r="BGL224" i="22"/>
  <c r="BGM224" i="22"/>
  <c r="BGN224" i="22"/>
  <c r="BGO224" i="22"/>
  <c r="BGP224" i="22"/>
  <c r="BGQ224" i="22"/>
  <c r="BGR224" i="22"/>
  <c r="BGS224" i="22"/>
  <c r="BGT224" i="22"/>
  <c r="BGU224" i="22"/>
  <c r="BGV224" i="22"/>
  <c r="BGW224" i="22"/>
  <c r="BGX224" i="22"/>
  <c r="BGY224" i="22"/>
  <c r="BGZ224" i="22"/>
  <c r="BHA224" i="22"/>
  <c r="BHB224" i="22"/>
  <c r="BHC224" i="22"/>
  <c r="BHD224" i="22"/>
  <c r="BHE224" i="22"/>
  <c r="BHF224" i="22"/>
  <c r="BHG224" i="22"/>
  <c r="BHH224" i="22"/>
  <c r="BHI224" i="22"/>
  <c r="BHJ224" i="22"/>
  <c r="BHK224" i="22"/>
  <c r="BHL224" i="22"/>
  <c r="BHM224" i="22"/>
  <c r="BHN224" i="22"/>
  <c r="BHO224" i="22"/>
  <c r="BHP224" i="22"/>
  <c r="BHQ224" i="22"/>
  <c r="BHR224" i="22"/>
  <c r="BHS224" i="22"/>
  <c r="BHT224" i="22"/>
  <c r="BHU224" i="22"/>
  <c r="BHV224" i="22"/>
  <c r="BHW224" i="22"/>
  <c r="BHX224" i="22"/>
  <c r="BHY224" i="22"/>
  <c r="BHZ224" i="22"/>
  <c r="BIA224" i="22"/>
  <c r="BIB224" i="22"/>
  <c r="BIC224" i="22"/>
  <c r="BID224" i="22"/>
  <c r="BIE224" i="22"/>
  <c r="BIF224" i="22"/>
  <c r="BIG224" i="22"/>
  <c r="BIH224" i="22"/>
  <c r="BII224" i="22"/>
  <c r="BIJ224" i="22"/>
  <c r="BIK224" i="22"/>
  <c r="BIL224" i="22"/>
  <c r="BIM224" i="22"/>
  <c r="BIN224" i="22"/>
  <c r="BIO224" i="22"/>
  <c r="BIP224" i="22"/>
  <c r="BIQ224" i="22"/>
  <c r="BIR224" i="22"/>
  <c r="BIS224" i="22"/>
  <c r="BIT224" i="22"/>
  <c r="BIU224" i="22"/>
  <c r="BIV224" i="22"/>
  <c r="BIW224" i="22"/>
  <c r="BIX224" i="22"/>
  <c r="BIY224" i="22"/>
  <c r="BIZ224" i="22"/>
  <c r="BJA224" i="22"/>
  <c r="BJB224" i="22"/>
  <c r="BJC224" i="22"/>
  <c r="BJD224" i="22"/>
  <c r="BJE224" i="22"/>
  <c r="BJF224" i="22"/>
  <c r="BJG224" i="22"/>
  <c r="BJH224" i="22"/>
  <c r="BJI224" i="22"/>
  <c r="BJJ224" i="22"/>
  <c r="BJK224" i="22"/>
  <c r="BJL224" i="22"/>
  <c r="BJM224" i="22"/>
  <c r="BJN224" i="22"/>
  <c r="BJO224" i="22"/>
  <c r="BJP224" i="22"/>
  <c r="BJQ224" i="22"/>
  <c r="BJR224" i="22"/>
  <c r="BJS224" i="22"/>
  <c r="BJT224" i="22"/>
  <c r="BJU224" i="22"/>
  <c r="BJV224" i="22"/>
  <c r="BJW224" i="22"/>
  <c r="BJX224" i="22"/>
  <c r="BJY224" i="22"/>
  <c r="BJZ224" i="22"/>
  <c r="BKA224" i="22"/>
  <c r="BKB224" i="22"/>
  <c r="BKC224" i="22"/>
  <c r="BKD224" i="22"/>
  <c r="BKE224" i="22"/>
  <c r="BKF224" i="22"/>
  <c r="BKG224" i="22"/>
  <c r="BKH224" i="22"/>
  <c r="BKI224" i="22"/>
  <c r="BKJ224" i="22"/>
  <c r="BKK224" i="22"/>
  <c r="BKL224" i="22"/>
  <c r="BKM224" i="22"/>
  <c r="BKN224" i="22"/>
  <c r="BKO224" i="22"/>
  <c r="BKP224" i="22"/>
  <c r="BKQ224" i="22"/>
  <c r="BKR224" i="22"/>
  <c r="BKS224" i="22"/>
  <c r="BKT224" i="22"/>
  <c r="BKU224" i="22"/>
  <c r="BKV224" i="22"/>
  <c r="BKW224" i="22"/>
  <c r="BKX224" i="22"/>
  <c r="BKY224" i="22"/>
  <c r="BKZ224" i="22"/>
  <c r="BLA224" i="22"/>
  <c r="BLB224" i="22"/>
  <c r="BLC224" i="22"/>
  <c r="BLD224" i="22"/>
  <c r="BLE224" i="22"/>
  <c r="BLF224" i="22"/>
  <c r="BLG224" i="22"/>
  <c r="BLH224" i="22"/>
  <c r="BLI224" i="22"/>
  <c r="BLJ224" i="22"/>
  <c r="BLK224" i="22"/>
  <c r="BLL224" i="22"/>
  <c r="BLM224" i="22"/>
  <c r="BLN224" i="22"/>
  <c r="BLO224" i="22"/>
  <c r="BLP224" i="22"/>
  <c r="BLQ224" i="22"/>
  <c r="BLR224" i="22"/>
  <c r="BLS224" i="22"/>
  <c r="BLT224" i="22"/>
  <c r="BLU224" i="22"/>
  <c r="BLV224" i="22"/>
  <c r="BLW224" i="22"/>
  <c r="BLX224" i="22"/>
  <c r="BLY224" i="22"/>
  <c r="BLZ224" i="22"/>
  <c r="BMA224" i="22"/>
  <c r="BMB224" i="22"/>
  <c r="BMC224" i="22"/>
  <c r="BMD224" i="22"/>
  <c r="BME224" i="22"/>
  <c r="BMF224" i="22"/>
  <c r="BMG224" i="22"/>
  <c r="BMH224" i="22"/>
  <c r="BMI224" i="22"/>
  <c r="BMJ224" i="22"/>
  <c r="BMK224" i="22"/>
  <c r="BML224" i="22"/>
  <c r="BMM224" i="22"/>
  <c r="BMN224" i="22"/>
  <c r="BMO224" i="22"/>
  <c r="BMP224" i="22"/>
  <c r="BMQ224" i="22"/>
  <c r="BMR224" i="22"/>
  <c r="BMS224" i="22"/>
  <c r="BMT224" i="22"/>
  <c r="BMU224" i="22"/>
  <c r="BMV224" i="22"/>
  <c r="BMW224" i="22"/>
  <c r="BMX224" i="22"/>
  <c r="BMY224" i="22"/>
  <c r="BMZ224" i="22"/>
  <c r="BNA224" i="22"/>
  <c r="BNB224" i="22"/>
  <c r="BNC224" i="22"/>
  <c r="BND224" i="22"/>
  <c r="BNE224" i="22"/>
  <c r="BNF224" i="22"/>
  <c r="BNG224" i="22"/>
  <c r="BNH224" i="22"/>
  <c r="BNI224" i="22"/>
  <c r="BNJ224" i="22"/>
  <c r="BNK224" i="22"/>
  <c r="BNL224" i="22"/>
  <c r="BNM224" i="22"/>
  <c r="BNN224" i="22"/>
  <c r="BNO224" i="22"/>
  <c r="BNP224" i="22"/>
  <c r="BNQ224" i="22"/>
  <c r="BNR224" i="22"/>
  <c r="BNS224" i="22"/>
  <c r="BNT224" i="22"/>
  <c r="BNU224" i="22"/>
  <c r="BNV224" i="22"/>
  <c r="BNW224" i="22"/>
  <c r="BNX224" i="22"/>
  <c r="BNY224" i="22"/>
  <c r="BNZ224" i="22"/>
  <c r="BOA224" i="22"/>
  <c r="BOB224" i="22"/>
  <c r="BOC224" i="22"/>
  <c r="BOD224" i="22"/>
  <c r="BOE224" i="22"/>
  <c r="BOF224" i="22"/>
  <c r="BOG224" i="22"/>
  <c r="BOH224" i="22"/>
  <c r="BOI224" i="22"/>
  <c r="BOJ224" i="22"/>
  <c r="BOK224" i="22"/>
  <c r="BOL224" i="22"/>
  <c r="BOM224" i="22"/>
  <c r="BON224" i="22"/>
  <c r="BOO224" i="22"/>
  <c r="BOP224" i="22"/>
  <c r="BOQ224" i="22"/>
  <c r="BOR224" i="22"/>
  <c r="BOS224" i="22"/>
  <c r="BOT224" i="22"/>
  <c r="BOU224" i="22"/>
  <c r="BOV224" i="22"/>
  <c r="BOW224" i="22"/>
  <c r="BOX224" i="22"/>
  <c r="BOY224" i="22"/>
  <c r="BOZ224" i="22"/>
  <c r="BPA224" i="22"/>
  <c r="BPB224" i="22"/>
  <c r="BPC224" i="22"/>
  <c r="BPD224" i="22"/>
  <c r="BPE224" i="22"/>
  <c r="BPF224" i="22"/>
  <c r="BPG224" i="22"/>
  <c r="BPH224" i="22"/>
  <c r="BPI224" i="22"/>
  <c r="BPJ224" i="22"/>
  <c r="BPK224" i="22"/>
  <c r="BPL224" i="22"/>
  <c r="BPM224" i="22"/>
  <c r="BPN224" i="22"/>
  <c r="BPO224" i="22"/>
  <c r="BPP224" i="22"/>
  <c r="BPQ224" i="22"/>
  <c r="BPR224" i="22"/>
  <c r="BPS224" i="22"/>
  <c r="BPT224" i="22"/>
  <c r="BPU224" i="22"/>
  <c r="BPV224" i="22"/>
  <c r="BPW224" i="22"/>
  <c r="BPX224" i="22"/>
  <c r="BPY224" i="22"/>
  <c r="BPZ224" i="22"/>
  <c r="BQA224" i="22"/>
  <c r="BQB224" i="22"/>
  <c r="BQC224" i="22"/>
  <c r="BQD224" i="22"/>
  <c r="BQE224" i="22"/>
  <c r="BQF224" i="22"/>
  <c r="BQG224" i="22"/>
  <c r="BQH224" i="22"/>
  <c r="BQI224" i="22"/>
  <c r="BQJ224" i="22"/>
  <c r="BQK224" i="22"/>
  <c r="BQL224" i="22"/>
  <c r="BQM224" i="22"/>
  <c r="BQN224" i="22"/>
  <c r="BQO224" i="22"/>
  <c r="BQP224" i="22"/>
  <c r="BQQ224" i="22"/>
  <c r="BQR224" i="22"/>
  <c r="BQS224" i="22"/>
  <c r="BQT224" i="22"/>
  <c r="BQU224" i="22"/>
  <c r="BQV224" i="22"/>
  <c r="BQW224" i="22"/>
  <c r="BQX224" i="22"/>
  <c r="BQY224" i="22"/>
  <c r="BQZ224" i="22"/>
  <c r="BRA224" i="22"/>
  <c r="BRB224" i="22"/>
  <c r="BRC224" i="22"/>
  <c r="BRD224" i="22"/>
  <c r="BRE224" i="22"/>
  <c r="BRF224" i="22"/>
  <c r="BRG224" i="22"/>
  <c r="BRH224" i="22"/>
  <c r="BRI224" i="22"/>
  <c r="BRJ224" i="22"/>
  <c r="BRK224" i="22"/>
  <c r="BRL224" i="22"/>
  <c r="BRM224" i="22"/>
  <c r="BRN224" i="22"/>
  <c r="BRO224" i="22"/>
  <c r="BRP224" i="22"/>
  <c r="BRQ224" i="22"/>
  <c r="BRR224" i="22"/>
  <c r="BRS224" i="22"/>
  <c r="BRT224" i="22"/>
  <c r="BRU224" i="22"/>
  <c r="BRV224" i="22"/>
  <c r="BRW224" i="22"/>
  <c r="BRX224" i="22"/>
  <c r="BRY224" i="22"/>
  <c r="BRZ224" i="22"/>
  <c r="BSA224" i="22"/>
  <c r="BSB224" i="22"/>
  <c r="BSC224" i="22"/>
  <c r="BSD224" i="22"/>
  <c r="BSE224" i="22"/>
  <c r="BSF224" i="22"/>
  <c r="BSG224" i="22"/>
  <c r="BSH224" i="22"/>
  <c r="BSI224" i="22"/>
  <c r="BSJ224" i="22"/>
  <c r="BSK224" i="22"/>
  <c r="BSL224" i="22"/>
  <c r="BSM224" i="22"/>
  <c r="BSN224" i="22"/>
  <c r="BSO224" i="22"/>
  <c r="BSP224" i="22"/>
  <c r="BSQ224" i="22"/>
  <c r="BSR224" i="22"/>
  <c r="BSS224" i="22"/>
  <c r="BST224" i="22"/>
  <c r="BSU224" i="22"/>
  <c r="BSV224" i="22"/>
  <c r="BSW224" i="22"/>
  <c r="BSX224" i="22"/>
  <c r="BSY224" i="22"/>
  <c r="BSZ224" i="22"/>
  <c r="BTA224" i="22"/>
  <c r="BTB224" i="22"/>
  <c r="BTC224" i="22"/>
  <c r="BTD224" i="22"/>
  <c r="BTE224" i="22"/>
  <c r="BTF224" i="22"/>
  <c r="BTG224" i="22"/>
  <c r="BTH224" i="22"/>
  <c r="BTI224" i="22"/>
  <c r="BTJ224" i="22"/>
  <c r="BTK224" i="22"/>
  <c r="BTL224" i="22"/>
  <c r="BTM224" i="22"/>
  <c r="BTN224" i="22"/>
  <c r="BTO224" i="22"/>
  <c r="BTP224" i="22"/>
  <c r="BTQ224" i="22"/>
  <c r="BTR224" i="22"/>
  <c r="BTS224" i="22"/>
  <c r="BTT224" i="22"/>
  <c r="BTU224" i="22"/>
  <c r="BTV224" i="22"/>
  <c r="BTW224" i="22"/>
  <c r="BTX224" i="22"/>
  <c r="BTY224" i="22"/>
  <c r="BTZ224" i="22"/>
  <c r="BUA224" i="22"/>
  <c r="BUB224" i="22"/>
  <c r="BUC224" i="22"/>
  <c r="BUD224" i="22"/>
  <c r="BUE224" i="22"/>
  <c r="BUF224" i="22"/>
  <c r="BUG224" i="22"/>
  <c r="BUH224" i="22"/>
  <c r="BUI224" i="22"/>
  <c r="BUJ224" i="22"/>
  <c r="BUK224" i="22"/>
  <c r="BUL224" i="22"/>
  <c r="BUM224" i="22"/>
  <c r="BUN224" i="22"/>
  <c r="BUO224" i="22"/>
  <c r="BUP224" i="22"/>
  <c r="BUQ224" i="22"/>
  <c r="BUR224" i="22"/>
  <c r="BUS224" i="22"/>
  <c r="BUT224" i="22"/>
  <c r="BUU224" i="22"/>
  <c r="BUV224" i="22"/>
  <c r="BUW224" i="22"/>
  <c r="BUX224" i="22"/>
  <c r="BUY224" i="22"/>
  <c r="BUZ224" i="22"/>
  <c r="BVA224" i="22"/>
  <c r="BVB224" i="22"/>
  <c r="BVC224" i="22"/>
  <c r="BVD224" i="22"/>
  <c r="BVE224" i="22"/>
  <c r="BVF224" i="22"/>
  <c r="BVG224" i="22"/>
  <c r="BVH224" i="22"/>
  <c r="BVI224" i="22"/>
  <c r="BVJ224" i="22"/>
  <c r="BVK224" i="22"/>
  <c r="BVL224" i="22"/>
  <c r="BVM224" i="22"/>
  <c r="BVN224" i="22"/>
  <c r="BVO224" i="22"/>
  <c r="BVP224" i="22"/>
  <c r="BVQ224" i="22"/>
  <c r="BVR224" i="22"/>
  <c r="BVS224" i="22"/>
  <c r="BVT224" i="22"/>
  <c r="BVU224" i="22"/>
  <c r="BVV224" i="22"/>
  <c r="BVW224" i="22"/>
  <c r="BVX224" i="22"/>
  <c r="BVY224" i="22"/>
  <c r="BVZ224" i="22"/>
  <c r="BWA224" i="22"/>
  <c r="BWB224" i="22"/>
  <c r="BWC224" i="22"/>
  <c r="BWD224" i="22"/>
  <c r="BWE224" i="22"/>
  <c r="BWF224" i="22"/>
  <c r="BWG224" i="22"/>
  <c r="BWH224" i="22"/>
  <c r="BWI224" i="22"/>
  <c r="BWJ224" i="22"/>
  <c r="BWK224" i="22"/>
  <c r="BWL224" i="22"/>
  <c r="BWM224" i="22"/>
  <c r="BWN224" i="22"/>
  <c r="BWO224" i="22"/>
  <c r="BWP224" i="22"/>
  <c r="BWQ224" i="22"/>
  <c r="BWR224" i="22"/>
  <c r="BWS224" i="22"/>
  <c r="BWT224" i="22"/>
  <c r="BWU224" i="22"/>
  <c r="BWV224" i="22"/>
  <c r="BWW224" i="22"/>
  <c r="BWX224" i="22"/>
  <c r="BWY224" i="22"/>
  <c r="BWZ224" i="22"/>
  <c r="BXA224" i="22"/>
  <c r="BXB224" i="22"/>
  <c r="BXC224" i="22"/>
  <c r="BXD224" i="22"/>
  <c r="BXE224" i="22"/>
  <c r="BXF224" i="22"/>
  <c r="BXG224" i="22"/>
  <c r="BXH224" i="22"/>
  <c r="BXI224" i="22"/>
  <c r="BXJ224" i="22"/>
  <c r="BXK224" i="22"/>
  <c r="BXL224" i="22"/>
  <c r="BXM224" i="22"/>
  <c r="BXN224" i="22"/>
  <c r="BXO224" i="22"/>
  <c r="BXP224" i="22"/>
  <c r="BXQ224" i="22"/>
  <c r="BXR224" i="22"/>
  <c r="BXS224" i="22"/>
  <c r="BXT224" i="22"/>
  <c r="BXU224" i="22"/>
  <c r="BXV224" i="22"/>
  <c r="BXW224" i="22"/>
  <c r="BXX224" i="22"/>
  <c r="BXY224" i="22"/>
  <c r="BXZ224" i="22"/>
  <c r="BYA224" i="22"/>
  <c r="BYB224" i="22"/>
  <c r="BYC224" i="22"/>
  <c r="BYD224" i="22"/>
  <c r="BYE224" i="22"/>
  <c r="BYF224" i="22"/>
  <c r="BYG224" i="22"/>
  <c r="BYH224" i="22"/>
  <c r="BYI224" i="22"/>
  <c r="BYJ224" i="22"/>
  <c r="BYK224" i="22"/>
  <c r="BYL224" i="22"/>
  <c r="BYM224" i="22"/>
  <c r="BYN224" i="22"/>
  <c r="BYO224" i="22"/>
  <c r="BYP224" i="22"/>
  <c r="BYQ224" i="22"/>
  <c r="BYR224" i="22"/>
  <c r="BYS224" i="22"/>
  <c r="BYT224" i="22"/>
  <c r="BYU224" i="22"/>
  <c r="BYV224" i="22"/>
  <c r="BYW224" i="22"/>
  <c r="BYX224" i="22"/>
  <c r="BYY224" i="22"/>
  <c r="BYZ224" i="22"/>
  <c r="BZA224" i="22"/>
  <c r="BZB224" i="22"/>
  <c r="BZC224" i="22"/>
  <c r="BZD224" i="22"/>
  <c r="BZE224" i="22"/>
  <c r="BZF224" i="22"/>
  <c r="BZG224" i="22"/>
  <c r="BZH224" i="22"/>
  <c r="BZI224" i="22"/>
  <c r="BZJ224" i="22"/>
  <c r="BZK224" i="22"/>
  <c r="BZL224" i="22"/>
  <c r="BZM224" i="22"/>
  <c r="BZN224" i="22"/>
  <c r="BZO224" i="22"/>
  <c r="BZP224" i="22"/>
  <c r="BZQ224" i="22"/>
  <c r="BZR224" i="22"/>
  <c r="BZS224" i="22"/>
  <c r="BZT224" i="22"/>
  <c r="BZU224" i="22"/>
  <c r="BZV224" i="22"/>
  <c r="BZW224" i="22"/>
  <c r="BZX224" i="22"/>
  <c r="BZY224" i="22"/>
  <c r="BZZ224" i="22"/>
  <c r="CAA224" i="22"/>
  <c r="CAB224" i="22"/>
  <c r="CAC224" i="22"/>
  <c r="CAD224" i="22"/>
  <c r="CAE224" i="22"/>
  <c r="CAF224" i="22"/>
  <c r="CAG224" i="22"/>
  <c r="CAH224" i="22"/>
  <c r="CAI224" i="22"/>
  <c r="CAJ224" i="22"/>
  <c r="CAK224" i="22"/>
  <c r="CAL224" i="22"/>
  <c r="CAM224" i="22"/>
  <c r="CAN224" i="22"/>
  <c r="CAO224" i="22"/>
  <c r="CAP224" i="22"/>
  <c r="CAQ224" i="22"/>
  <c r="CAR224" i="22"/>
  <c r="CAS224" i="22"/>
  <c r="CAT224" i="22"/>
  <c r="CAU224" i="22"/>
  <c r="CAV224" i="22"/>
  <c r="CAW224" i="22"/>
  <c r="CAX224" i="22"/>
  <c r="CAY224" i="22"/>
  <c r="CAZ224" i="22"/>
  <c r="CBA224" i="22"/>
  <c r="CBB224" i="22"/>
  <c r="CBC224" i="22"/>
  <c r="CBD224" i="22"/>
  <c r="CBE224" i="22"/>
  <c r="CBF224" i="22"/>
  <c r="CBG224" i="22"/>
  <c r="CBH224" i="22"/>
  <c r="CBI224" i="22"/>
  <c r="CBJ224" i="22"/>
  <c r="CBK224" i="22"/>
  <c r="CBL224" i="22"/>
  <c r="CBM224" i="22"/>
  <c r="CBN224" i="22"/>
  <c r="CBO224" i="22"/>
  <c r="CBP224" i="22"/>
  <c r="CBQ224" i="22"/>
  <c r="CBR224" i="22"/>
  <c r="CBS224" i="22"/>
  <c r="CBT224" i="22"/>
  <c r="CBU224" i="22"/>
  <c r="CBV224" i="22"/>
  <c r="CBW224" i="22"/>
  <c r="CBX224" i="22"/>
  <c r="CBY224" i="22"/>
  <c r="CBZ224" i="22"/>
  <c r="CCA224" i="22"/>
  <c r="CCB224" i="22"/>
  <c r="CCC224" i="22"/>
  <c r="CCD224" i="22"/>
  <c r="CCE224" i="22"/>
  <c r="CCF224" i="22"/>
  <c r="CCG224" i="22"/>
  <c r="CCH224" i="22"/>
  <c r="CCI224" i="22"/>
  <c r="CCJ224" i="22"/>
  <c r="CCK224" i="22"/>
  <c r="CCL224" i="22"/>
  <c r="CCM224" i="22"/>
  <c r="CCN224" i="22"/>
  <c r="CCO224" i="22"/>
  <c r="CCP224" i="22"/>
  <c r="CCQ224" i="22"/>
  <c r="CCR224" i="22"/>
  <c r="CCS224" i="22"/>
  <c r="CCT224" i="22"/>
  <c r="CCU224" i="22"/>
  <c r="CCV224" i="22"/>
  <c r="CCW224" i="22"/>
  <c r="CCX224" i="22"/>
  <c r="CCY224" i="22"/>
  <c r="CCZ224" i="22"/>
  <c r="CDA224" i="22"/>
  <c r="CDB224" i="22"/>
  <c r="CDC224" i="22"/>
  <c r="CDD224" i="22"/>
  <c r="CDE224" i="22"/>
  <c r="CDF224" i="22"/>
  <c r="CDG224" i="22"/>
  <c r="CDH224" i="22"/>
  <c r="CDI224" i="22"/>
  <c r="CDJ224" i="22"/>
  <c r="CDK224" i="22"/>
  <c r="CDL224" i="22"/>
  <c r="CDM224" i="22"/>
  <c r="CDN224" i="22"/>
  <c r="CDO224" i="22"/>
  <c r="CDP224" i="22"/>
  <c r="CDQ224" i="22"/>
  <c r="CDR224" i="22"/>
  <c r="CDS224" i="22"/>
  <c r="CDT224" i="22"/>
  <c r="CDU224" i="22"/>
  <c r="CDV224" i="22"/>
  <c r="CDW224" i="22"/>
  <c r="CDX224" i="22"/>
  <c r="CDY224" i="22"/>
  <c r="CDZ224" i="22"/>
  <c r="CEA224" i="22"/>
  <c r="CEB224" i="22"/>
  <c r="CEC224" i="22"/>
  <c r="CED224" i="22"/>
  <c r="CEE224" i="22"/>
  <c r="CEF224" i="22"/>
  <c r="CEG224" i="22"/>
  <c r="CEH224" i="22"/>
  <c r="CEI224" i="22"/>
  <c r="CEJ224" i="22"/>
  <c r="CEK224" i="22"/>
  <c r="CEL224" i="22"/>
  <c r="CEM224" i="22"/>
  <c r="CEN224" i="22"/>
  <c r="CEO224" i="22"/>
  <c r="CEP224" i="22"/>
  <c r="CEQ224" i="22"/>
  <c r="CER224" i="22"/>
  <c r="CES224" i="22"/>
  <c r="CET224" i="22"/>
  <c r="CEU224" i="22"/>
  <c r="CEV224" i="22"/>
  <c r="CEW224" i="22"/>
  <c r="CEX224" i="22"/>
  <c r="CEY224" i="22"/>
  <c r="CEZ224" i="22"/>
  <c r="CFA224" i="22"/>
  <c r="CFB224" i="22"/>
  <c r="CFC224" i="22"/>
  <c r="CFD224" i="22"/>
  <c r="CFE224" i="22"/>
  <c r="CFF224" i="22"/>
  <c r="CFG224" i="22"/>
  <c r="CFH224" i="22"/>
  <c r="CFI224" i="22"/>
  <c r="CFJ224" i="22"/>
  <c r="CFK224" i="22"/>
  <c r="CFL224" i="22"/>
  <c r="CFM224" i="22"/>
  <c r="CFN224" i="22"/>
  <c r="CFO224" i="22"/>
  <c r="CFP224" i="22"/>
  <c r="CFQ224" i="22"/>
  <c r="CFR224" i="22"/>
  <c r="CFS224" i="22"/>
  <c r="CFT224" i="22"/>
  <c r="CFU224" i="22"/>
  <c r="CFV224" i="22"/>
  <c r="CFW224" i="22"/>
  <c r="CFX224" i="22"/>
  <c r="CFY224" i="22"/>
  <c r="CFZ224" i="22"/>
  <c r="CGA224" i="22"/>
  <c r="CGB224" i="22"/>
  <c r="CGC224" i="22"/>
  <c r="CGD224" i="22"/>
  <c r="CGE224" i="22"/>
  <c r="CGF224" i="22"/>
  <c r="CGG224" i="22"/>
  <c r="CGH224" i="22"/>
  <c r="CGI224" i="22"/>
  <c r="CGJ224" i="22"/>
  <c r="CGK224" i="22"/>
  <c r="CGL224" i="22"/>
  <c r="CGM224" i="22"/>
  <c r="CGN224" i="22"/>
  <c r="CGO224" i="22"/>
  <c r="CGP224" i="22"/>
  <c r="CGQ224" i="22"/>
  <c r="CGR224" i="22"/>
  <c r="CGS224" i="22"/>
  <c r="CGT224" i="22"/>
  <c r="CGU224" i="22"/>
  <c r="CGV224" i="22"/>
  <c r="CGW224" i="22"/>
  <c r="CGX224" i="22"/>
  <c r="CGY224" i="22"/>
  <c r="CGZ224" i="22"/>
  <c r="CHA224" i="22"/>
  <c r="CHB224" i="22"/>
  <c r="CHC224" i="22"/>
  <c r="CHD224" i="22"/>
  <c r="CHE224" i="22"/>
  <c r="CHF224" i="22"/>
  <c r="CHG224" i="22"/>
  <c r="CHH224" i="22"/>
  <c r="CHI224" i="22"/>
  <c r="CHJ224" i="22"/>
  <c r="CHK224" i="22"/>
  <c r="CHL224" i="22"/>
  <c r="CHM224" i="22"/>
  <c r="CHN224" i="22"/>
  <c r="CHO224" i="22"/>
  <c r="CHP224" i="22"/>
  <c r="CHQ224" i="22"/>
  <c r="CHR224" i="22"/>
  <c r="CHS224" i="22"/>
  <c r="CHT224" i="22"/>
  <c r="CHU224" i="22"/>
  <c r="CHV224" i="22"/>
  <c r="CHW224" i="22"/>
  <c r="CHX224" i="22"/>
  <c r="CHY224" i="22"/>
  <c r="CHZ224" i="22"/>
  <c r="CIA224" i="22"/>
  <c r="CIB224" i="22"/>
  <c r="CIC224" i="22"/>
  <c r="CID224" i="22"/>
  <c r="CIE224" i="22"/>
  <c r="CIF224" i="22"/>
  <c r="CIG224" i="22"/>
  <c r="CIH224" i="22"/>
  <c r="CII224" i="22"/>
  <c r="CIJ224" i="22"/>
  <c r="CIK224" i="22"/>
  <c r="CIL224" i="22"/>
  <c r="CIM224" i="22"/>
  <c r="CIN224" i="22"/>
  <c r="CIO224" i="22"/>
  <c r="CIP224" i="22"/>
  <c r="CIQ224" i="22"/>
  <c r="CIR224" i="22"/>
  <c r="CIS224" i="22"/>
  <c r="CIT224" i="22"/>
  <c r="CIU224" i="22"/>
  <c r="CIV224" i="22"/>
  <c r="CIW224" i="22"/>
  <c r="CIX224" i="22"/>
  <c r="CIY224" i="22"/>
  <c r="CIZ224" i="22"/>
  <c r="CJA224" i="22"/>
  <c r="CJB224" i="22"/>
  <c r="CJC224" i="22"/>
  <c r="CJD224" i="22"/>
  <c r="CJE224" i="22"/>
  <c r="CJF224" i="22"/>
  <c r="CJG224" i="22"/>
  <c r="CJH224" i="22"/>
  <c r="CJI224" i="22"/>
  <c r="CJJ224" i="22"/>
  <c r="CJK224" i="22"/>
  <c r="CJL224" i="22"/>
  <c r="CJM224" i="22"/>
  <c r="CJN224" i="22"/>
  <c r="CJO224" i="22"/>
  <c r="CJP224" i="22"/>
  <c r="CJQ224" i="22"/>
  <c r="CJR224" i="22"/>
  <c r="CJS224" i="22"/>
  <c r="CJT224" i="22"/>
  <c r="CJU224" i="22"/>
  <c r="CJV224" i="22"/>
  <c r="CJW224" i="22"/>
  <c r="CJX224" i="22"/>
  <c r="CJY224" i="22"/>
  <c r="CJZ224" i="22"/>
  <c r="CKA224" i="22"/>
  <c r="CKB224" i="22"/>
  <c r="CKC224" i="22"/>
  <c r="CKD224" i="22"/>
  <c r="CKE224" i="22"/>
  <c r="CKF224" i="22"/>
  <c r="CKG224" i="22"/>
  <c r="CKH224" i="22"/>
  <c r="CKI224" i="22"/>
  <c r="CKJ224" i="22"/>
  <c r="CKK224" i="22"/>
  <c r="CKL224" i="22"/>
  <c r="CKM224" i="22"/>
  <c r="CKN224" i="22"/>
  <c r="CKO224" i="22"/>
  <c r="CKP224" i="22"/>
  <c r="CKQ224" i="22"/>
  <c r="CKR224" i="22"/>
  <c r="CKS224" i="22"/>
  <c r="CKT224" i="22"/>
  <c r="CKU224" i="22"/>
  <c r="CKV224" i="22"/>
  <c r="CKW224" i="22"/>
  <c r="CKX224" i="22"/>
  <c r="CKY224" i="22"/>
  <c r="CKZ224" i="22"/>
  <c r="CLA224" i="22"/>
  <c r="CLB224" i="22"/>
  <c r="CLC224" i="22"/>
  <c r="CLD224" i="22"/>
  <c r="CLE224" i="22"/>
  <c r="CLF224" i="22"/>
  <c r="CLG224" i="22"/>
  <c r="CLH224" i="22"/>
  <c r="CLI224" i="22"/>
  <c r="CLJ224" i="22"/>
  <c r="CLK224" i="22"/>
  <c r="CLL224" i="22"/>
  <c r="CLM224" i="22"/>
  <c r="CLN224" i="22"/>
  <c r="CLO224" i="22"/>
  <c r="CLP224" i="22"/>
  <c r="CLQ224" i="22"/>
  <c r="CLR224" i="22"/>
  <c r="CLS224" i="22"/>
  <c r="CLT224" i="22"/>
  <c r="CLU224" i="22"/>
  <c r="CLV224" i="22"/>
  <c r="CLW224" i="22"/>
  <c r="CLX224" i="22"/>
  <c r="CLY224" i="22"/>
  <c r="CLZ224" i="22"/>
  <c r="CMA224" i="22"/>
  <c r="CMB224" i="22"/>
  <c r="CMC224" i="22"/>
  <c r="CMD224" i="22"/>
  <c r="CME224" i="22"/>
  <c r="CMF224" i="22"/>
  <c r="CMG224" i="22"/>
  <c r="CMH224" i="22"/>
  <c r="CMI224" i="22"/>
  <c r="CMJ224" i="22"/>
  <c r="CMK224" i="22"/>
  <c r="CML224" i="22"/>
  <c r="CMM224" i="22"/>
  <c r="CMN224" i="22"/>
  <c r="CMO224" i="22"/>
  <c r="CMP224" i="22"/>
  <c r="CMQ224" i="22"/>
  <c r="CMR224" i="22"/>
  <c r="CMS224" i="22"/>
  <c r="CMT224" i="22"/>
  <c r="CMU224" i="22"/>
  <c r="CMV224" i="22"/>
  <c r="CMW224" i="22"/>
  <c r="CMX224" i="22"/>
  <c r="CMY224" i="22"/>
  <c r="CMZ224" i="22"/>
  <c r="CNA224" i="22"/>
  <c r="CNB224" i="22"/>
  <c r="CNC224" i="22"/>
  <c r="CND224" i="22"/>
  <c r="CNE224" i="22"/>
  <c r="CNF224" i="22"/>
  <c r="CNG224" i="22"/>
  <c r="CNH224" i="22"/>
  <c r="CNI224" i="22"/>
  <c r="CNJ224" i="22"/>
  <c r="CNK224" i="22"/>
  <c r="CNL224" i="22"/>
  <c r="CNM224" i="22"/>
  <c r="CNN224" i="22"/>
  <c r="CNO224" i="22"/>
  <c r="CNP224" i="22"/>
  <c r="CNQ224" i="22"/>
  <c r="CNR224" i="22"/>
  <c r="CNS224" i="22"/>
  <c r="CNT224" i="22"/>
  <c r="CNU224" i="22"/>
  <c r="CNV224" i="22"/>
  <c r="CNW224" i="22"/>
  <c r="CNX224" i="22"/>
  <c r="CNY224" i="22"/>
  <c r="CNZ224" i="22"/>
  <c r="COA224" i="22"/>
  <c r="COB224" i="22"/>
  <c r="COC224" i="22"/>
  <c r="COD224" i="22"/>
  <c r="COE224" i="22"/>
  <c r="COF224" i="22"/>
  <c r="COG224" i="22"/>
  <c r="COH224" i="22"/>
  <c r="COI224" i="22"/>
  <c r="COJ224" i="22"/>
  <c r="COK224" i="22"/>
  <c r="COL224" i="22"/>
  <c r="COM224" i="22"/>
  <c r="CON224" i="22"/>
  <c r="COO224" i="22"/>
  <c r="COP224" i="22"/>
  <c r="COQ224" i="22"/>
  <c r="COR224" i="22"/>
  <c r="COS224" i="22"/>
  <c r="COT224" i="22"/>
  <c r="COU224" i="22"/>
  <c r="COV224" i="22"/>
  <c r="COW224" i="22"/>
  <c r="COX224" i="22"/>
  <c r="COY224" i="22"/>
  <c r="COZ224" i="22"/>
  <c r="CPA224" i="22"/>
  <c r="CPB224" i="22"/>
  <c r="CPC224" i="22"/>
  <c r="CPD224" i="22"/>
  <c r="CPE224" i="22"/>
  <c r="CPF224" i="22"/>
  <c r="CPG224" i="22"/>
  <c r="CPH224" i="22"/>
  <c r="CPI224" i="22"/>
  <c r="CPJ224" i="22"/>
  <c r="CPK224" i="22"/>
  <c r="CPL224" i="22"/>
  <c r="CPM224" i="22"/>
  <c r="CPN224" i="22"/>
  <c r="CPO224" i="22"/>
  <c r="CPP224" i="22"/>
  <c r="CPQ224" i="22"/>
  <c r="CPR224" i="22"/>
  <c r="CPS224" i="22"/>
  <c r="CPT224" i="22"/>
  <c r="CPU224" i="22"/>
  <c r="CPV224" i="22"/>
  <c r="CPW224" i="22"/>
  <c r="CPX224" i="22"/>
  <c r="CPY224" i="22"/>
  <c r="CPZ224" i="22"/>
  <c r="CQA224" i="22"/>
  <c r="CQB224" i="22"/>
  <c r="CQC224" i="22"/>
  <c r="CQD224" i="22"/>
  <c r="CQE224" i="22"/>
  <c r="CQF224" i="22"/>
  <c r="CQG224" i="22"/>
  <c r="CQH224" i="22"/>
  <c r="CQI224" i="22"/>
  <c r="CQJ224" i="22"/>
  <c r="CQK224" i="22"/>
  <c r="CQL224" i="22"/>
  <c r="CQM224" i="22"/>
  <c r="CQN224" i="22"/>
  <c r="CQO224" i="22"/>
  <c r="CQP224" i="22"/>
  <c r="CQQ224" i="22"/>
  <c r="CQR224" i="22"/>
  <c r="CQS224" i="22"/>
  <c r="CQT224" i="22"/>
  <c r="CQU224" i="22"/>
  <c r="CQV224" i="22"/>
  <c r="CQW224" i="22"/>
  <c r="CQX224" i="22"/>
  <c r="CQY224" i="22"/>
  <c r="CQZ224" i="22"/>
  <c r="CRA224" i="22"/>
  <c r="CRB224" i="22"/>
  <c r="CRC224" i="22"/>
  <c r="CRD224" i="22"/>
  <c r="CRE224" i="22"/>
  <c r="CRF224" i="22"/>
  <c r="CRG224" i="22"/>
  <c r="CRH224" i="22"/>
  <c r="CRI224" i="22"/>
  <c r="CRJ224" i="22"/>
  <c r="CRK224" i="22"/>
  <c r="CRL224" i="22"/>
  <c r="CRM224" i="22"/>
  <c r="CRN224" i="22"/>
  <c r="CRO224" i="22"/>
  <c r="CRP224" i="22"/>
  <c r="CRQ224" i="22"/>
  <c r="CRR224" i="22"/>
  <c r="CRS224" i="22"/>
  <c r="CRT224" i="22"/>
  <c r="CRU224" i="22"/>
  <c r="CRV224" i="22"/>
  <c r="CRW224" i="22"/>
  <c r="CRX224" i="22"/>
  <c r="CRY224" i="22"/>
  <c r="CRZ224" i="22"/>
  <c r="CSA224" i="22"/>
  <c r="CSB224" i="22"/>
  <c r="CSC224" i="22"/>
  <c r="CSD224" i="22"/>
  <c r="CSE224" i="22"/>
  <c r="CSF224" i="22"/>
  <c r="CSG224" i="22"/>
  <c r="CSH224" i="22"/>
  <c r="CSI224" i="22"/>
  <c r="CSJ224" i="22"/>
  <c r="CSK224" i="22"/>
  <c r="CSL224" i="22"/>
  <c r="CSM224" i="22"/>
  <c r="CSN224" i="22"/>
  <c r="CSO224" i="22"/>
  <c r="CSP224" i="22"/>
  <c r="CSQ224" i="22"/>
  <c r="CSR224" i="22"/>
  <c r="CSS224" i="22"/>
  <c r="CST224" i="22"/>
  <c r="CSU224" i="22"/>
  <c r="CSV224" i="22"/>
  <c r="CSW224" i="22"/>
  <c r="CSX224" i="22"/>
  <c r="CSY224" i="22"/>
  <c r="CSZ224" i="22"/>
  <c r="CTA224" i="22"/>
  <c r="CTB224" i="22"/>
  <c r="CTC224" i="22"/>
  <c r="CTD224" i="22"/>
  <c r="CTE224" i="22"/>
  <c r="CTF224" i="22"/>
  <c r="CTG224" i="22"/>
  <c r="CTH224" i="22"/>
  <c r="CTI224" i="22"/>
  <c r="CTJ224" i="22"/>
  <c r="CTK224" i="22"/>
  <c r="CTL224" i="22"/>
  <c r="CTM224" i="22"/>
  <c r="CTN224" i="22"/>
  <c r="CTO224" i="22"/>
  <c r="CTP224" i="22"/>
  <c r="CTQ224" i="22"/>
  <c r="CTR224" i="22"/>
  <c r="CTS224" i="22"/>
  <c r="CTT224" i="22"/>
  <c r="CTU224" i="22"/>
  <c r="CTV224" i="22"/>
  <c r="CTW224" i="22"/>
  <c r="CTX224" i="22"/>
  <c r="CTY224" i="22"/>
  <c r="CTZ224" i="22"/>
  <c r="CUA224" i="22"/>
  <c r="CUB224" i="22"/>
  <c r="CUC224" i="22"/>
  <c r="CUD224" i="22"/>
  <c r="CUE224" i="22"/>
  <c r="CUF224" i="22"/>
  <c r="CUG224" i="22"/>
  <c r="CUH224" i="22"/>
  <c r="CUI224" i="22"/>
  <c r="CUJ224" i="22"/>
  <c r="CUK224" i="22"/>
  <c r="CUL224" i="22"/>
  <c r="CUM224" i="22"/>
  <c r="CUN224" i="22"/>
  <c r="CUO224" i="22"/>
  <c r="CUP224" i="22"/>
  <c r="CUQ224" i="22"/>
  <c r="CUR224" i="22"/>
  <c r="CUS224" i="22"/>
  <c r="CUT224" i="22"/>
  <c r="CUU224" i="22"/>
  <c r="CUV224" i="22"/>
  <c r="CUW224" i="22"/>
  <c r="CUX224" i="22"/>
  <c r="CUY224" i="22"/>
  <c r="CUZ224" i="22"/>
  <c r="CVA224" i="22"/>
  <c r="CVB224" i="22"/>
  <c r="CVC224" i="22"/>
  <c r="CVD224" i="22"/>
  <c r="CVE224" i="22"/>
  <c r="CVF224" i="22"/>
  <c r="CVG224" i="22"/>
  <c r="CVH224" i="22"/>
  <c r="CVI224" i="22"/>
  <c r="CVJ224" i="22"/>
  <c r="CVK224" i="22"/>
  <c r="CVL224" i="22"/>
  <c r="CVM224" i="22"/>
  <c r="CVN224" i="22"/>
  <c r="CVO224" i="22"/>
  <c r="CVP224" i="22"/>
  <c r="CVQ224" i="22"/>
  <c r="CVR224" i="22"/>
  <c r="CVS224" i="22"/>
  <c r="CVT224" i="22"/>
  <c r="CVU224" i="22"/>
  <c r="CVV224" i="22"/>
  <c r="CVW224" i="22"/>
  <c r="CVX224" i="22"/>
  <c r="CVY224" i="22"/>
  <c r="CVZ224" i="22"/>
  <c r="CWA224" i="22"/>
  <c r="CWB224" i="22"/>
  <c r="CWC224" i="22"/>
  <c r="CWD224" i="22"/>
  <c r="CWE224" i="22"/>
  <c r="CWF224" i="22"/>
  <c r="CWG224" i="22"/>
  <c r="CWH224" i="22"/>
  <c r="CWI224" i="22"/>
  <c r="CWJ224" i="22"/>
  <c r="CWK224" i="22"/>
  <c r="CWL224" i="22"/>
  <c r="CWM224" i="22"/>
  <c r="CWN224" i="22"/>
  <c r="CWO224" i="22"/>
  <c r="CWP224" i="22"/>
  <c r="CWQ224" i="22"/>
  <c r="CWR224" i="22"/>
  <c r="CWS224" i="22"/>
  <c r="CWT224" i="22"/>
  <c r="CWU224" i="22"/>
  <c r="CWV224" i="22"/>
  <c r="CWW224" i="22"/>
  <c r="CWX224" i="22"/>
  <c r="CWY224" i="22"/>
  <c r="CWZ224" i="22"/>
  <c r="CXA224" i="22"/>
  <c r="CXB224" i="22"/>
  <c r="CXC224" i="22"/>
  <c r="CXD224" i="22"/>
  <c r="CXE224" i="22"/>
  <c r="CXF224" i="22"/>
  <c r="CXG224" i="22"/>
  <c r="CXH224" i="22"/>
  <c r="CXI224" i="22"/>
  <c r="CXJ224" i="22"/>
  <c r="CXK224" i="22"/>
  <c r="CXL224" i="22"/>
  <c r="CXM224" i="22"/>
  <c r="CXN224" i="22"/>
  <c r="CXO224" i="22"/>
  <c r="CXP224" i="22"/>
  <c r="CXQ224" i="22"/>
  <c r="CXR224" i="22"/>
  <c r="CXS224" i="22"/>
  <c r="CXT224" i="22"/>
  <c r="CXU224" i="22"/>
  <c r="CXV224" i="22"/>
  <c r="CXW224" i="22"/>
  <c r="CXX224" i="22"/>
  <c r="CXY224" i="22"/>
  <c r="CXZ224" i="22"/>
  <c r="CYA224" i="22"/>
  <c r="CYB224" i="22"/>
  <c r="CYC224" i="22"/>
  <c r="CYD224" i="22"/>
  <c r="CYE224" i="22"/>
  <c r="CYF224" i="22"/>
  <c r="CYG224" i="22"/>
  <c r="CYH224" i="22"/>
  <c r="CYI224" i="22"/>
  <c r="CYJ224" i="22"/>
  <c r="CYK224" i="22"/>
  <c r="CYL224" i="22"/>
  <c r="CYM224" i="22"/>
  <c r="CYN224" i="22"/>
  <c r="CYO224" i="22"/>
  <c r="CYP224" i="22"/>
  <c r="CYQ224" i="22"/>
  <c r="CYR224" i="22"/>
  <c r="CYS224" i="22"/>
  <c r="CYT224" i="22"/>
  <c r="CYU224" i="22"/>
  <c r="CYV224" i="22"/>
  <c r="CYW224" i="22"/>
  <c r="CYX224" i="22"/>
  <c r="CYY224" i="22"/>
  <c r="CYZ224" i="22"/>
  <c r="CZA224" i="22"/>
  <c r="CZB224" i="22"/>
  <c r="CZC224" i="22"/>
  <c r="CZD224" i="22"/>
  <c r="CZE224" i="22"/>
  <c r="CZF224" i="22"/>
  <c r="CZG224" i="22"/>
  <c r="CZH224" i="22"/>
  <c r="CZI224" i="22"/>
  <c r="CZJ224" i="22"/>
  <c r="CZK224" i="22"/>
  <c r="CZL224" i="22"/>
  <c r="CZM224" i="22"/>
  <c r="CZN224" i="22"/>
  <c r="CZO224" i="22"/>
  <c r="CZP224" i="22"/>
  <c r="CZQ224" i="22"/>
  <c r="CZR224" i="22"/>
  <c r="CZS224" i="22"/>
  <c r="CZT224" i="22"/>
  <c r="CZU224" i="22"/>
  <c r="CZV224" i="22"/>
  <c r="CZW224" i="22"/>
  <c r="CZX224" i="22"/>
  <c r="CZY224" i="22"/>
  <c r="CZZ224" i="22"/>
  <c r="DAA224" i="22"/>
  <c r="DAB224" i="22"/>
  <c r="DAC224" i="22"/>
  <c r="DAD224" i="22"/>
  <c r="DAE224" i="22"/>
  <c r="DAF224" i="22"/>
  <c r="DAG224" i="22"/>
  <c r="DAH224" i="22"/>
  <c r="DAI224" i="22"/>
  <c r="DAJ224" i="22"/>
  <c r="DAK224" i="22"/>
  <c r="DAL224" i="22"/>
  <c r="DAM224" i="22"/>
  <c r="DAN224" i="22"/>
  <c r="DAO224" i="22"/>
  <c r="DAP224" i="22"/>
  <c r="DAQ224" i="22"/>
  <c r="DAR224" i="22"/>
  <c r="DAS224" i="22"/>
  <c r="DAT224" i="22"/>
  <c r="DAU224" i="22"/>
  <c r="DAV224" i="22"/>
  <c r="DAW224" i="22"/>
  <c r="DAX224" i="22"/>
  <c r="DAY224" i="22"/>
  <c r="DAZ224" i="22"/>
  <c r="DBA224" i="22"/>
  <c r="DBB224" i="22"/>
  <c r="DBC224" i="22"/>
  <c r="DBD224" i="22"/>
  <c r="DBE224" i="22"/>
  <c r="DBF224" i="22"/>
  <c r="DBG224" i="22"/>
  <c r="DBH224" i="22"/>
  <c r="DBI224" i="22"/>
  <c r="DBJ224" i="22"/>
  <c r="DBK224" i="22"/>
  <c r="DBL224" i="22"/>
  <c r="DBM224" i="22"/>
  <c r="DBN224" i="22"/>
  <c r="DBO224" i="22"/>
  <c r="DBP224" i="22"/>
  <c r="DBQ224" i="22"/>
  <c r="DBR224" i="22"/>
  <c r="DBS224" i="22"/>
  <c r="DBT224" i="22"/>
  <c r="DBU224" i="22"/>
  <c r="DBV224" i="22"/>
  <c r="DBW224" i="22"/>
  <c r="DBX224" i="22"/>
  <c r="DBY224" i="22"/>
  <c r="DBZ224" i="22"/>
  <c r="DCA224" i="22"/>
  <c r="DCB224" i="22"/>
  <c r="DCC224" i="22"/>
  <c r="DCD224" i="22"/>
  <c r="DCE224" i="22"/>
  <c r="DCF224" i="22"/>
  <c r="DCG224" i="22"/>
  <c r="DCH224" i="22"/>
  <c r="DCI224" i="22"/>
  <c r="DCJ224" i="22"/>
  <c r="DCK224" i="22"/>
  <c r="DCL224" i="22"/>
  <c r="DCM224" i="22"/>
  <c r="DCN224" i="22"/>
  <c r="DCO224" i="22"/>
  <c r="DCP224" i="22"/>
  <c r="DCQ224" i="22"/>
  <c r="DCR224" i="22"/>
  <c r="DCS224" i="22"/>
  <c r="DCT224" i="22"/>
  <c r="DCU224" i="22"/>
  <c r="DCV224" i="22"/>
  <c r="DCW224" i="22"/>
  <c r="DCX224" i="22"/>
  <c r="DCY224" i="22"/>
  <c r="DCZ224" i="22"/>
  <c r="DDA224" i="22"/>
  <c r="DDB224" i="22"/>
  <c r="DDC224" i="22"/>
  <c r="DDD224" i="22"/>
  <c r="DDE224" i="22"/>
  <c r="DDF224" i="22"/>
  <c r="DDG224" i="22"/>
  <c r="DDH224" i="22"/>
  <c r="DDI224" i="22"/>
  <c r="DDJ224" i="22"/>
  <c r="DDK224" i="22"/>
  <c r="DDL224" i="22"/>
  <c r="DDM224" i="22"/>
  <c r="DDN224" i="22"/>
  <c r="DDO224" i="22"/>
  <c r="DDP224" i="22"/>
  <c r="DDQ224" i="22"/>
  <c r="DDR224" i="22"/>
  <c r="DDS224" i="22"/>
  <c r="DDT224" i="22"/>
  <c r="DDU224" i="22"/>
  <c r="DDV224" i="22"/>
  <c r="DDW224" i="22"/>
  <c r="DDX224" i="22"/>
  <c r="DDY224" i="22"/>
  <c r="DDZ224" i="22"/>
  <c r="DEA224" i="22"/>
  <c r="DEB224" i="22"/>
  <c r="DEC224" i="22"/>
  <c r="DED224" i="22"/>
  <c r="DEE224" i="22"/>
  <c r="DEF224" i="22"/>
  <c r="DEG224" i="22"/>
  <c r="DEH224" i="22"/>
  <c r="DEI224" i="22"/>
  <c r="DEJ224" i="22"/>
  <c r="DEK224" i="22"/>
  <c r="DEL224" i="22"/>
  <c r="DEM224" i="22"/>
  <c r="DEN224" i="22"/>
  <c r="DEO224" i="22"/>
  <c r="DEP224" i="22"/>
  <c r="DEQ224" i="22"/>
  <c r="DER224" i="22"/>
  <c r="DES224" i="22"/>
  <c r="DET224" i="22"/>
  <c r="DEU224" i="22"/>
  <c r="DEV224" i="22"/>
  <c r="DEW224" i="22"/>
  <c r="DEX224" i="22"/>
  <c r="DEY224" i="22"/>
  <c r="DEZ224" i="22"/>
  <c r="DFA224" i="22"/>
  <c r="DFB224" i="22"/>
  <c r="DFC224" i="22"/>
  <c r="DFD224" i="22"/>
  <c r="DFE224" i="22"/>
  <c r="DFF224" i="22"/>
  <c r="DFG224" i="22"/>
  <c r="DFH224" i="22"/>
  <c r="DFI224" i="22"/>
  <c r="DFJ224" i="22"/>
  <c r="DFK224" i="22"/>
  <c r="DFL224" i="22"/>
  <c r="DFM224" i="22"/>
  <c r="DFN224" i="22"/>
  <c r="DFO224" i="22"/>
  <c r="DFP224" i="22"/>
  <c r="DFQ224" i="22"/>
  <c r="DFR224" i="22"/>
  <c r="DFS224" i="22"/>
  <c r="DFT224" i="22"/>
  <c r="DFU224" i="22"/>
  <c r="DFV224" i="22"/>
  <c r="DFW224" i="22"/>
  <c r="DFX224" i="22"/>
  <c r="DFY224" i="22"/>
  <c r="DFZ224" i="22"/>
  <c r="DGA224" i="22"/>
  <c r="DGB224" i="22"/>
  <c r="DGC224" i="22"/>
  <c r="DGD224" i="22"/>
  <c r="DGE224" i="22"/>
  <c r="DGF224" i="22"/>
  <c r="DGG224" i="22"/>
  <c r="DGH224" i="22"/>
  <c r="DGI224" i="22"/>
  <c r="DGJ224" i="22"/>
  <c r="DGK224" i="22"/>
  <c r="DGL224" i="22"/>
  <c r="DGM224" i="22"/>
  <c r="DGN224" i="22"/>
  <c r="DGO224" i="22"/>
  <c r="DGP224" i="22"/>
  <c r="DGQ224" i="22"/>
  <c r="DGR224" i="22"/>
  <c r="DGS224" i="22"/>
  <c r="DGT224" i="22"/>
  <c r="DGU224" i="22"/>
  <c r="DGV224" i="22"/>
  <c r="DGW224" i="22"/>
  <c r="DGX224" i="22"/>
  <c r="DGY224" i="22"/>
  <c r="DGZ224" i="22"/>
  <c r="DHA224" i="22"/>
  <c r="DHB224" i="22"/>
  <c r="DHC224" i="22"/>
  <c r="DHD224" i="22"/>
  <c r="DHE224" i="22"/>
  <c r="DHF224" i="22"/>
  <c r="DHG224" i="22"/>
  <c r="DHH224" i="22"/>
  <c r="DHI224" i="22"/>
  <c r="DHJ224" i="22"/>
  <c r="DHK224" i="22"/>
  <c r="DHL224" i="22"/>
  <c r="DHM224" i="22"/>
  <c r="DHN224" i="22"/>
  <c r="DHO224" i="22"/>
  <c r="DHP224" i="22"/>
  <c r="DHQ224" i="22"/>
  <c r="DHR224" i="22"/>
  <c r="DHS224" i="22"/>
  <c r="DHT224" i="22"/>
  <c r="DHU224" i="22"/>
  <c r="DHV224" i="22"/>
  <c r="DHW224" i="22"/>
  <c r="DHX224" i="22"/>
  <c r="DHY224" i="22"/>
  <c r="DHZ224" i="22"/>
  <c r="DIA224" i="22"/>
  <c r="DIB224" i="22"/>
  <c r="DIC224" i="22"/>
  <c r="DID224" i="22"/>
  <c r="DIE224" i="22"/>
  <c r="DIF224" i="22"/>
  <c r="DIG224" i="22"/>
  <c r="DIH224" i="22"/>
  <c r="DII224" i="22"/>
  <c r="DIJ224" i="22"/>
  <c r="DIK224" i="22"/>
  <c r="DIL224" i="22"/>
  <c r="DIM224" i="22"/>
  <c r="DIN224" i="22"/>
  <c r="DIO224" i="22"/>
  <c r="DIP224" i="22"/>
  <c r="DIQ224" i="22"/>
  <c r="DIR224" i="22"/>
  <c r="DIS224" i="22"/>
  <c r="DIT224" i="22"/>
  <c r="DIU224" i="22"/>
  <c r="DIV224" i="22"/>
  <c r="DIW224" i="22"/>
  <c r="DIX224" i="22"/>
  <c r="DIY224" i="22"/>
  <c r="DIZ224" i="22"/>
  <c r="DJA224" i="22"/>
  <c r="DJB224" i="22"/>
  <c r="DJC224" i="22"/>
  <c r="DJD224" i="22"/>
  <c r="DJE224" i="22"/>
  <c r="DJF224" i="22"/>
  <c r="DJG224" i="22"/>
  <c r="DJH224" i="22"/>
  <c r="DJI224" i="22"/>
  <c r="DJJ224" i="22"/>
  <c r="DJK224" i="22"/>
  <c r="DJL224" i="22"/>
  <c r="DJM224" i="22"/>
  <c r="DJN224" i="22"/>
  <c r="DJO224" i="22"/>
  <c r="DJP224" i="22"/>
  <c r="DJQ224" i="22"/>
  <c r="DJR224" i="22"/>
  <c r="DJS224" i="22"/>
  <c r="DJT224" i="22"/>
  <c r="DJU224" i="22"/>
  <c r="DJV224" i="22"/>
  <c r="DJW224" i="22"/>
  <c r="DJX224" i="22"/>
  <c r="DJY224" i="22"/>
  <c r="DJZ224" i="22"/>
  <c r="DKA224" i="22"/>
  <c r="DKB224" i="22"/>
  <c r="DKC224" i="22"/>
  <c r="DKD224" i="22"/>
  <c r="DKE224" i="22"/>
  <c r="DKF224" i="22"/>
  <c r="DKG224" i="22"/>
  <c r="DKH224" i="22"/>
  <c r="DKI224" i="22"/>
  <c r="DKJ224" i="22"/>
  <c r="DKK224" i="22"/>
  <c r="DKL224" i="22"/>
  <c r="DKM224" i="22"/>
  <c r="DKN224" i="22"/>
  <c r="DKO224" i="22"/>
  <c r="DKP224" i="22"/>
  <c r="DKQ224" i="22"/>
  <c r="DKR224" i="22"/>
  <c r="DKS224" i="22"/>
  <c r="DKT224" i="22"/>
  <c r="DKU224" i="22"/>
  <c r="DKV224" i="22"/>
  <c r="DKW224" i="22"/>
  <c r="DKX224" i="22"/>
  <c r="DKY224" i="22"/>
  <c r="DKZ224" i="22"/>
  <c r="DLA224" i="22"/>
  <c r="DLB224" i="22"/>
  <c r="DLC224" i="22"/>
  <c r="DLD224" i="22"/>
  <c r="DLE224" i="22"/>
  <c r="DLF224" i="22"/>
  <c r="DLG224" i="22"/>
  <c r="DLH224" i="22"/>
  <c r="DLI224" i="22"/>
  <c r="DLJ224" i="22"/>
  <c r="DLK224" i="22"/>
  <c r="DLL224" i="22"/>
  <c r="DLM224" i="22"/>
  <c r="DLN224" i="22"/>
  <c r="DLO224" i="22"/>
  <c r="DLP224" i="22"/>
  <c r="DLQ224" i="22"/>
  <c r="DLR224" i="22"/>
  <c r="DLS224" i="22"/>
  <c r="DLT224" i="22"/>
  <c r="DLU224" i="22"/>
  <c r="DLV224" i="22"/>
  <c r="DLW224" i="22"/>
  <c r="DLX224" i="22"/>
  <c r="DLY224" i="22"/>
  <c r="DLZ224" i="22"/>
  <c r="DMA224" i="22"/>
  <c r="DMB224" i="22"/>
  <c r="DMC224" i="22"/>
  <c r="DMD224" i="22"/>
  <c r="DME224" i="22"/>
  <c r="DMF224" i="22"/>
  <c r="DMG224" i="22"/>
  <c r="DMH224" i="22"/>
  <c r="DMI224" i="22"/>
  <c r="DMJ224" i="22"/>
  <c r="DMK224" i="22"/>
  <c r="DML224" i="22"/>
  <c r="DMM224" i="22"/>
  <c r="DMN224" i="22"/>
  <c r="DMO224" i="22"/>
  <c r="DMP224" i="22"/>
  <c r="DMQ224" i="22"/>
  <c r="DMR224" i="22"/>
  <c r="DMS224" i="22"/>
  <c r="DMT224" i="22"/>
  <c r="DMU224" i="22"/>
  <c r="DMV224" i="22"/>
  <c r="DMW224" i="22"/>
  <c r="DMX224" i="22"/>
  <c r="DMY224" i="22"/>
  <c r="DMZ224" i="22"/>
  <c r="DNA224" i="22"/>
  <c r="DNB224" i="22"/>
  <c r="DNC224" i="22"/>
  <c r="DND224" i="22"/>
  <c r="DNE224" i="22"/>
  <c r="DNF224" i="22"/>
  <c r="DNG224" i="22"/>
  <c r="DNH224" i="22"/>
  <c r="DNI224" i="22"/>
  <c r="DNJ224" i="22"/>
  <c r="DNK224" i="22"/>
  <c r="DNL224" i="22"/>
  <c r="DNM224" i="22"/>
  <c r="DNN224" i="22"/>
  <c r="DNO224" i="22"/>
  <c r="DNP224" i="22"/>
  <c r="DNQ224" i="22"/>
  <c r="DNR224" i="22"/>
  <c r="DNS224" i="22"/>
  <c r="DNT224" i="22"/>
  <c r="DNU224" i="22"/>
  <c r="DNV224" i="22"/>
  <c r="DNW224" i="22"/>
  <c r="DNX224" i="22"/>
  <c r="DNY224" i="22"/>
  <c r="DNZ224" i="22"/>
  <c r="DOA224" i="22"/>
  <c r="DOB224" i="22"/>
  <c r="DOC224" i="22"/>
  <c r="DOD224" i="22"/>
  <c r="DOE224" i="22"/>
  <c r="DOF224" i="22"/>
  <c r="DOG224" i="22"/>
  <c r="DOH224" i="22"/>
  <c r="DOI224" i="22"/>
  <c r="DOJ224" i="22"/>
  <c r="DOK224" i="22"/>
  <c r="DOL224" i="22"/>
  <c r="DOM224" i="22"/>
  <c r="DON224" i="22"/>
  <c r="DOO224" i="22"/>
  <c r="DOP224" i="22"/>
  <c r="DOQ224" i="22"/>
  <c r="DOR224" i="22"/>
  <c r="DOS224" i="22"/>
  <c r="DOT224" i="22"/>
  <c r="DOU224" i="22"/>
  <c r="DOV224" i="22"/>
  <c r="DOW224" i="22"/>
  <c r="DOX224" i="22"/>
  <c r="DOY224" i="22"/>
  <c r="DOZ224" i="22"/>
  <c r="DPA224" i="22"/>
  <c r="DPB224" i="22"/>
  <c r="DPC224" i="22"/>
  <c r="DPD224" i="22"/>
  <c r="DPE224" i="22"/>
  <c r="DPF224" i="22"/>
  <c r="DPG224" i="22"/>
  <c r="DPH224" i="22"/>
  <c r="DPI224" i="22"/>
  <c r="DPJ224" i="22"/>
  <c r="DPK224" i="22"/>
  <c r="DPL224" i="22"/>
  <c r="DPM224" i="22"/>
  <c r="DPN224" i="22"/>
  <c r="DPO224" i="22"/>
  <c r="DPP224" i="22"/>
  <c r="DPQ224" i="22"/>
  <c r="DPR224" i="22"/>
  <c r="DPS224" i="22"/>
  <c r="DPT224" i="22"/>
  <c r="DPU224" i="22"/>
  <c r="DPV224" i="22"/>
  <c r="DPW224" i="22"/>
  <c r="DPX224" i="22"/>
  <c r="DPY224" i="22"/>
  <c r="DPZ224" i="22"/>
  <c r="DQA224" i="22"/>
  <c r="DQB224" i="22"/>
  <c r="DQC224" i="22"/>
  <c r="DQD224" i="22"/>
  <c r="DQE224" i="22"/>
  <c r="DQF224" i="22"/>
  <c r="DQG224" i="22"/>
  <c r="DQH224" i="22"/>
  <c r="DQI224" i="22"/>
  <c r="DQJ224" i="22"/>
  <c r="DQK224" i="22"/>
  <c r="DQL224" i="22"/>
  <c r="DQM224" i="22"/>
  <c r="DQN224" i="22"/>
  <c r="DQO224" i="22"/>
  <c r="DQP224" i="22"/>
  <c r="DQQ224" i="22"/>
  <c r="DQR224" i="22"/>
  <c r="DQS224" i="22"/>
  <c r="DQT224" i="22"/>
  <c r="DQU224" i="22"/>
  <c r="DQV224" i="22"/>
  <c r="DQW224" i="22"/>
  <c r="DQX224" i="22"/>
  <c r="DQY224" i="22"/>
  <c r="DQZ224" i="22"/>
  <c r="DRA224" i="22"/>
  <c r="DRB224" i="22"/>
  <c r="DRC224" i="22"/>
  <c r="DRD224" i="22"/>
  <c r="DRE224" i="22"/>
  <c r="DRF224" i="22"/>
  <c r="DRG224" i="22"/>
  <c r="DRH224" i="22"/>
  <c r="DRI224" i="22"/>
  <c r="DRJ224" i="22"/>
  <c r="DRK224" i="22"/>
  <c r="DRL224" i="22"/>
  <c r="DRM224" i="22"/>
  <c r="DRN224" i="22"/>
  <c r="DRO224" i="22"/>
  <c r="DRP224" i="22"/>
  <c r="DRQ224" i="22"/>
  <c r="DRR224" i="22"/>
  <c r="DRS224" i="22"/>
  <c r="DRT224" i="22"/>
  <c r="DRU224" i="22"/>
  <c r="DRV224" i="22"/>
  <c r="DRW224" i="22"/>
  <c r="DRX224" i="22"/>
  <c r="DRY224" i="22"/>
  <c r="DRZ224" i="22"/>
  <c r="DSA224" i="22"/>
  <c r="DSB224" i="22"/>
  <c r="DSC224" i="22"/>
  <c r="DSD224" i="22"/>
  <c r="DSE224" i="22"/>
  <c r="DSF224" i="22"/>
  <c r="DSG224" i="22"/>
  <c r="DSH224" i="22"/>
  <c r="DSI224" i="22"/>
  <c r="DSJ224" i="22"/>
  <c r="DSK224" i="22"/>
  <c r="DSL224" i="22"/>
  <c r="DSM224" i="22"/>
  <c r="DSN224" i="22"/>
  <c r="DSO224" i="22"/>
  <c r="DSP224" i="22"/>
  <c r="DSQ224" i="22"/>
  <c r="DSR224" i="22"/>
  <c r="DSS224" i="22"/>
  <c r="DST224" i="22"/>
  <c r="DSU224" i="22"/>
  <c r="DSV224" i="22"/>
  <c r="DSW224" i="22"/>
  <c r="DSX224" i="22"/>
  <c r="DSY224" i="22"/>
  <c r="DSZ224" i="22"/>
  <c r="DTA224" i="22"/>
  <c r="DTB224" i="22"/>
  <c r="DTC224" i="22"/>
  <c r="DTD224" i="22"/>
  <c r="DTE224" i="22"/>
  <c r="DTF224" i="22"/>
  <c r="DTG224" i="22"/>
  <c r="DTH224" i="22"/>
  <c r="DTI224" i="22"/>
  <c r="DTJ224" i="22"/>
  <c r="DTK224" i="22"/>
  <c r="DTL224" i="22"/>
  <c r="DTM224" i="22"/>
  <c r="DTN224" i="22"/>
  <c r="DTO224" i="22"/>
  <c r="DTP224" i="22"/>
  <c r="DTQ224" i="22"/>
  <c r="DTR224" i="22"/>
  <c r="DTS224" i="22"/>
  <c r="DTT224" i="22"/>
  <c r="DTU224" i="22"/>
  <c r="DTV224" i="22"/>
  <c r="DTW224" i="22"/>
  <c r="DTX224" i="22"/>
  <c r="DTY224" i="22"/>
  <c r="DTZ224" i="22"/>
  <c r="DUA224" i="22"/>
  <c r="DUB224" i="22"/>
  <c r="DUC224" i="22"/>
  <c r="DUD224" i="22"/>
  <c r="DUE224" i="22"/>
  <c r="DUF224" i="22"/>
  <c r="DUG224" i="22"/>
  <c r="DUH224" i="22"/>
  <c r="DUI224" i="22"/>
  <c r="DUJ224" i="22"/>
  <c r="DUK224" i="22"/>
  <c r="DUL224" i="22"/>
  <c r="DUM224" i="22"/>
  <c r="DUN224" i="22"/>
  <c r="DUO224" i="22"/>
  <c r="DUP224" i="22"/>
  <c r="DUQ224" i="22"/>
  <c r="DUR224" i="22"/>
  <c r="DUS224" i="22"/>
  <c r="DUT224" i="22"/>
  <c r="DUU224" i="22"/>
  <c r="DUV224" i="22"/>
  <c r="DUW224" i="22"/>
  <c r="DUX224" i="22"/>
  <c r="DUY224" i="22"/>
  <c r="DUZ224" i="22"/>
  <c r="DVA224" i="22"/>
  <c r="DVB224" i="22"/>
  <c r="DVC224" i="22"/>
  <c r="DVD224" i="22"/>
  <c r="DVE224" i="22"/>
  <c r="DVF224" i="22"/>
  <c r="DVG224" i="22"/>
  <c r="DVH224" i="22"/>
  <c r="DVI224" i="22"/>
  <c r="DVJ224" i="22"/>
  <c r="DVK224" i="22"/>
  <c r="DVL224" i="22"/>
  <c r="DVM224" i="22"/>
  <c r="DVN224" i="22"/>
  <c r="DVO224" i="22"/>
  <c r="DVP224" i="22"/>
  <c r="DVQ224" i="22"/>
  <c r="DVR224" i="22"/>
  <c r="DVS224" i="22"/>
  <c r="DVT224" i="22"/>
  <c r="DVU224" i="22"/>
  <c r="DVV224" i="22"/>
  <c r="DVW224" i="22"/>
  <c r="DVX224" i="22"/>
  <c r="DVY224" i="22"/>
  <c r="DVZ224" i="22"/>
  <c r="DWA224" i="22"/>
  <c r="DWB224" i="22"/>
  <c r="DWC224" i="22"/>
  <c r="DWD224" i="22"/>
  <c r="DWE224" i="22"/>
  <c r="DWF224" i="22"/>
  <c r="DWG224" i="22"/>
  <c r="DWH224" i="22"/>
  <c r="DWI224" i="22"/>
  <c r="DWJ224" i="22"/>
  <c r="DWK224" i="22"/>
  <c r="DWL224" i="22"/>
  <c r="DWM224" i="22"/>
  <c r="DWN224" i="22"/>
  <c r="DWO224" i="22"/>
  <c r="DWP224" i="22"/>
  <c r="DWQ224" i="22"/>
  <c r="DWR224" i="22"/>
  <c r="DWS224" i="22"/>
  <c r="DWT224" i="22"/>
  <c r="DWU224" i="22"/>
  <c r="DWV224" i="22"/>
  <c r="DWW224" i="22"/>
  <c r="DWX224" i="22"/>
  <c r="DWY224" i="22"/>
  <c r="DWZ224" i="22"/>
  <c r="DXA224" i="22"/>
  <c r="DXB224" i="22"/>
  <c r="DXC224" i="22"/>
  <c r="DXD224" i="22"/>
  <c r="DXE224" i="22"/>
  <c r="DXF224" i="22"/>
  <c r="DXG224" i="22"/>
  <c r="DXH224" i="22"/>
  <c r="DXI224" i="22"/>
  <c r="DXJ224" i="22"/>
  <c r="DXK224" i="22"/>
  <c r="DXL224" i="22"/>
  <c r="DXM224" i="22"/>
  <c r="DXN224" i="22"/>
  <c r="DXO224" i="22"/>
  <c r="DXP224" i="22"/>
  <c r="DXQ224" i="22"/>
  <c r="DXR224" i="22"/>
  <c r="DXS224" i="22"/>
  <c r="DXT224" i="22"/>
  <c r="DXU224" i="22"/>
  <c r="DXV224" i="22"/>
  <c r="DXW224" i="22"/>
  <c r="DXX224" i="22"/>
  <c r="DXY224" i="22"/>
  <c r="DXZ224" i="22"/>
  <c r="DYA224" i="22"/>
  <c r="DYB224" i="22"/>
  <c r="DYC224" i="22"/>
  <c r="DYD224" i="22"/>
  <c r="DYE224" i="22"/>
  <c r="DYF224" i="22"/>
  <c r="DYG224" i="22"/>
  <c r="DYH224" i="22"/>
  <c r="DYI224" i="22"/>
  <c r="DYJ224" i="22"/>
  <c r="DYK224" i="22"/>
  <c r="DYL224" i="22"/>
  <c r="DYM224" i="22"/>
  <c r="DYN224" i="22"/>
  <c r="DYO224" i="22"/>
  <c r="DYP224" i="22"/>
  <c r="DYQ224" i="22"/>
  <c r="DYR224" i="22"/>
  <c r="DYS224" i="22"/>
  <c r="DYT224" i="22"/>
  <c r="DYU224" i="22"/>
  <c r="DYV224" i="22"/>
  <c r="DYW224" i="22"/>
  <c r="DYX224" i="22"/>
  <c r="DYY224" i="22"/>
  <c r="DYZ224" i="22"/>
  <c r="DZA224" i="22"/>
  <c r="DZB224" i="22"/>
  <c r="DZC224" i="22"/>
  <c r="DZD224" i="22"/>
  <c r="DZE224" i="22"/>
  <c r="DZF224" i="22"/>
  <c r="DZG224" i="22"/>
  <c r="DZH224" i="22"/>
  <c r="DZI224" i="22"/>
  <c r="DZJ224" i="22"/>
  <c r="DZK224" i="22"/>
  <c r="DZL224" i="22"/>
  <c r="DZM224" i="22"/>
  <c r="DZN224" i="22"/>
  <c r="DZO224" i="22"/>
  <c r="DZP224" i="22"/>
  <c r="DZQ224" i="22"/>
  <c r="DZR224" i="22"/>
  <c r="DZS224" i="22"/>
  <c r="DZT224" i="22"/>
  <c r="DZU224" i="22"/>
  <c r="DZV224" i="22"/>
  <c r="DZW224" i="22"/>
  <c r="DZX224" i="22"/>
  <c r="DZY224" i="22"/>
  <c r="DZZ224" i="22"/>
  <c r="EAA224" i="22"/>
  <c r="EAB224" i="22"/>
  <c r="EAC224" i="22"/>
  <c r="EAD224" i="22"/>
  <c r="EAE224" i="22"/>
  <c r="EAF224" i="22"/>
  <c r="EAG224" i="22"/>
  <c r="EAH224" i="22"/>
  <c r="EAI224" i="22"/>
  <c r="EAJ224" i="22"/>
  <c r="EAK224" i="22"/>
  <c r="EAL224" i="22"/>
  <c r="EAM224" i="22"/>
  <c r="EAN224" i="22"/>
  <c r="EAO224" i="22"/>
  <c r="EAP224" i="22"/>
  <c r="EAQ224" i="22"/>
  <c r="EAR224" i="22"/>
  <c r="EAS224" i="22"/>
  <c r="EAT224" i="22"/>
  <c r="EAU224" i="22"/>
  <c r="EAV224" i="22"/>
  <c r="EAW224" i="22"/>
  <c r="EAX224" i="22"/>
  <c r="EAY224" i="22"/>
  <c r="EAZ224" i="22"/>
  <c r="EBA224" i="22"/>
  <c r="EBB224" i="22"/>
  <c r="EBC224" i="22"/>
  <c r="EBD224" i="22"/>
  <c r="EBE224" i="22"/>
  <c r="EBF224" i="22"/>
  <c r="EBG224" i="22"/>
  <c r="EBH224" i="22"/>
  <c r="EBI224" i="22"/>
  <c r="EBJ224" i="22"/>
  <c r="EBK224" i="22"/>
  <c r="EBL224" i="22"/>
  <c r="EBM224" i="22"/>
  <c r="EBN224" i="22"/>
  <c r="EBO224" i="22"/>
  <c r="EBP224" i="22"/>
  <c r="EBQ224" i="22"/>
  <c r="EBR224" i="22"/>
  <c r="EBS224" i="22"/>
  <c r="EBT224" i="22"/>
  <c r="EBU224" i="22"/>
  <c r="EBV224" i="22"/>
  <c r="EBW224" i="22"/>
  <c r="EBX224" i="22"/>
  <c r="EBY224" i="22"/>
  <c r="EBZ224" i="22"/>
  <c r="ECA224" i="22"/>
  <c r="ECB224" i="22"/>
  <c r="ECC224" i="22"/>
  <c r="ECD224" i="22"/>
  <c r="ECE224" i="22"/>
  <c r="ECF224" i="22"/>
  <c r="ECG224" i="22"/>
  <c r="ECH224" i="22"/>
  <c r="ECI224" i="22"/>
  <c r="ECJ224" i="22"/>
  <c r="ECK224" i="22"/>
  <c r="ECL224" i="22"/>
  <c r="ECM224" i="22"/>
  <c r="ECN224" i="22"/>
  <c r="ECO224" i="22"/>
  <c r="ECP224" i="22"/>
  <c r="ECQ224" i="22"/>
  <c r="ECR224" i="22"/>
  <c r="ECS224" i="22"/>
  <c r="ECT224" i="22"/>
  <c r="ECU224" i="22"/>
  <c r="ECV224" i="22"/>
  <c r="ECW224" i="22"/>
  <c r="ECX224" i="22"/>
  <c r="ECY224" i="22"/>
  <c r="ECZ224" i="22"/>
  <c r="EDA224" i="22"/>
  <c r="EDB224" i="22"/>
  <c r="EDC224" i="22"/>
  <c r="EDD224" i="22"/>
  <c r="EDE224" i="22"/>
  <c r="EDF224" i="22"/>
  <c r="EDG224" i="22"/>
  <c r="EDH224" i="22"/>
  <c r="EDI224" i="22"/>
  <c r="EDJ224" i="22"/>
  <c r="EDK224" i="22"/>
  <c r="EDL224" i="22"/>
  <c r="EDM224" i="22"/>
  <c r="EDN224" i="22"/>
  <c r="EDO224" i="22"/>
  <c r="EDP224" i="22"/>
  <c r="EDQ224" i="22"/>
  <c r="EDR224" i="22"/>
  <c r="EDS224" i="22"/>
  <c r="EDT224" i="22"/>
  <c r="EDU224" i="22"/>
  <c r="EDV224" i="22"/>
  <c r="EDW224" i="22"/>
  <c r="EDX224" i="22"/>
  <c r="EDY224" i="22"/>
  <c r="EDZ224" i="22"/>
  <c r="EEA224" i="22"/>
  <c r="EEB224" i="22"/>
  <c r="EEC224" i="22"/>
  <c r="EED224" i="22"/>
  <c r="EEE224" i="22"/>
  <c r="EEF224" i="22"/>
  <c r="EEG224" i="22"/>
  <c r="EEH224" i="22"/>
  <c r="EEI224" i="22"/>
  <c r="EEJ224" i="22"/>
  <c r="EEK224" i="22"/>
  <c r="EEL224" i="22"/>
  <c r="EEM224" i="22"/>
  <c r="EEN224" i="22"/>
  <c r="EEO224" i="22"/>
  <c r="EEP224" i="22"/>
  <c r="EEQ224" i="22"/>
  <c r="EER224" i="22"/>
  <c r="EES224" i="22"/>
  <c r="EET224" i="22"/>
  <c r="EEU224" i="22"/>
  <c r="EEV224" i="22"/>
  <c r="EEW224" i="22"/>
  <c r="EEX224" i="22"/>
  <c r="EEY224" i="22"/>
  <c r="EEZ224" i="22"/>
  <c r="EFA224" i="22"/>
  <c r="EFB224" i="22"/>
  <c r="EFC224" i="22"/>
  <c r="EFD224" i="22"/>
  <c r="EFE224" i="22"/>
  <c r="EFF224" i="22"/>
  <c r="EFG224" i="22"/>
  <c r="EFH224" i="22"/>
  <c r="EFI224" i="22"/>
  <c r="EFJ224" i="22"/>
  <c r="EFK224" i="22"/>
  <c r="EFL224" i="22"/>
  <c r="EFM224" i="22"/>
  <c r="EFN224" i="22"/>
  <c r="EFO224" i="22"/>
  <c r="EFP224" i="22"/>
  <c r="EFQ224" i="22"/>
  <c r="EFR224" i="22"/>
  <c r="EFS224" i="22"/>
  <c r="EFT224" i="22"/>
  <c r="EFU224" i="22"/>
  <c r="EFV224" i="22"/>
  <c r="EFW224" i="22"/>
  <c r="EFX224" i="22"/>
  <c r="EFY224" i="22"/>
  <c r="EFZ224" i="22"/>
  <c r="EGA224" i="22"/>
  <c r="EGB224" i="22"/>
  <c r="EGC224" i="22"/>
  <c r="EGD224" i="22"/>
  <c r="EGE224" i="22"/>
  <c r="EGF224" i="22"/>
  <c r="EGG224" i="22"/>
  <c r="EGH224" i="22"/>
  <c r="EGI224" i="22"/>
  <c r="EGJ224" i="22"/>
  <c r="EGK224" i="22"/>
  <c r="EGL224" i="22"/>
  <c r="EGM224" i="22"/>
  <c r="EGN224" i="22"/>
  <c r="EGO224" i="22"/>
  <c r="EGP224" i="22"/>
  <c r="EGQ224" i="22"/>
  <c r="EGR224" i="22"/>
  <c r="EGS224" i="22"/>
  <c r="EGT224" i="22"/>
  <c r="EGU224" i="22"/>
  <c r="EGV224" i="22"/>
  <c r="EGW224" i="22"/>
  <c r="EGX224" i="22"/>
  <c r="EGY224" i="22"/>
  <c r="EGZ224" i="22"/>
  <c r="EHA224" i="22"/>
  <c r="EHB224" i="22"/>
  <c r="EHC224" i="22"/>
  <c r="EHD224" i="22"/>
  <c r="EHE224" i="22"/>
  <c r="EHF224" i="22"/>
  <c r="EHG224" i="22"/>
  <c r="EHH224" i="22"/>
  <c r="EHI224" i="22"/>
  <c r="EHJ224" i="22"/>
  <c r="EHK224" i="22"/>
  <c r="EHL224" i="22"/>
  <c r="EHM224" i="22"/>
  <c r="EHN224" i="22"/>
  <c r="EHO224" i="22"/>
  <c r="EHP224" i="22"/>
  <c r="EHQ224" i="22"/>
  <c r="EHR224" i="22"/>
  <c r="EHS224" i="22"/>
  <c r="EHT224" i="22"/>
  <c r="EHU224" i="22"/>
  <c r="EHV224" i="22"/>
  <c r="EHW224" i="22"/>
  <c r="EHX224" i="22"/>
  <c r="EHY224" i="22"/>
  <c r="EHZ224" i="22"/>
  <c r="EIA224" i="22"/>
  <c r="EIB224" i="22"/>
  <c r="EIC224" i="22"/>
  <c r="EID224" i="22"/>
  <c r="EIE224" i="22"/>
  <c r="EIF224" i="22"/>
  <c r="EIG224" i="22"/>
  <c r="EIH224" i="22"/>
  <c r="EII224" i="22"/>
  <c r="EIJ224" i="22"/>
  <c r="EIK224" i="22"/>
  <c r="EIL224" i="22"/>
  <c r="EIM224" i="22"/>
  <c r="EIN224" i="22"/>
  <c r="EIO224" i="22"/>
  <c r="EIP224" i="22"/>
  <c r="EIQ224" i="22"/>
  <c r="EIR224" i="22"/>
  <c r="EIS224" i="22"/>
  <c r="EIT224" i="22"/>
  <c r="EIU224" i="22"/>
  <c r="EIV224" i="22"/>
  <c r="EIW224" i="22"/>
  <c r="EIX224" i="22"/>
  <c r="EIY224" i="22"/>
  <c r="EIZ224" i="22"/>
  <c r="EJA224" i="22"/>
  <c r="EJB224" i="22"/>
  <c r="EJC224" i="22"/>
  <c r="EJD224" i="22"/>
  <c r="EJE224" i="22"/>
  <c r="EJF224" i="22"/>
  <c r="EJG224" i="22"/>
  <c r="EJH224" i="22"/>
  <c r="EJI224" i="22"/>
  <c r="EJJ224" i="22"/>
  <c r="EJK224" i="22"/>
  <c r="EJL224" i="22"/>
  <c r="EJM224" i="22"/>
  <c r="EJN224" i="22"/>
  <c r="EJO224" i="22"/>
  <c r="EJP224" i="22"/>
  <c r="EJQ224" i="22"/>
  <c r="EJR224" i="22"/>
  <c r="EJS224" i="22"/>
  <c r="EJT224" i="22"/>
  <c r="EJU224" i="22"/>
  <c r="EJV224" i="22"/>
  <c r="EJW224" i="22"/>
  <c r="EJX224" i="22"/>
  <c r="EJY224" i="22"/>
  <c r="EJZ224" i="22"/>
  <c r="EKA224" i="22"/>
  <c r="EKB224" i="22"/>
  <c r="EKC224" i="22"/>
  <c r="EKD224" i="22"/>
  <c r="EKE224" i="22"/>
  <c r="EKF224" i="22"/>
  <c r="EKG224" i="22"/>
  <c r="EKH224" i="22"/>
  <c r="EKI224" i="22"/>
  <c r="EKJ224" i="22"/>
  <c r="EKK224" i="22"/>
  <c r="EKL224" i="22"/>
  <c r="EKM224" i="22"/>
  <c r="EKN224" i="22"/>
  <c r="EKO224" i="22"/>
  <c r="EKP224" i="22"/>
  <c r="EKQ224" i="22"/>
  <c r="EKR224" i="22"/>
  <c r="EKS224" i="22"/>
  <c r="EKT224" i="22"/>
  <c r="EKU224" i="22"/>
  <c r="EKV224" i="22"/>
  <c r="EKW224" i="22"/>
  <c r="EKX224" i="22"/>
  <c r="EKY224" i="22"/>
  <c r="EKZ224" i="22"/>
  <c r="ELA224" i="22"/>
  <c r="ELB224" i="22"/>
  <c r="ELC224" i="22"/>
  <c r="ELD224" i="22"/>
  <c r="ELE224" i="22"/>
  <c r="ELF224" i="22"/>
  <c r="ELG224" i="22"/>
  <c r="ELH224" i="22"/>
  <c r="ELI224" i="22"/>
  <c r="ELJ224" i="22"/>
  <c r="ELK224" i="22"/>
  <c r="ELL224" i="22"/>
  <c r="ELM224" i="22"/>
  <c r="ELN224" i="22"/>
  <c r="ELO224" i="22"/>
  <c r="ELP224" i="22"/>
  <c r="ELQ224" i="22"/>
  <c r="ELR224" i="22"/>
  <c r="ELS224" i="22"/>
  <c r="ELT224" i="22"/>
  <c r="ELU224" i="22"/>
  <c r="ELV224" i="22"/>
  <c r="ELW224" i="22"/>
  <c r="ELX224" i="22"/>
  <c r="ELY224" i="22"/>
  <c r="ELZ224" i="22"/>
  <c r="EMA224" i="22"/>
  <c r="EMB224" i="22"/>
  <c r="EMC224" i="22"/>
  <c r="EMD224" i="22"/>
  <c r="EME224" i="22"/>
  <c r="EMF224" i="22"/>
  <c r="EMG224" i="22"/>
  <c r="EMH224" i="22"/>
  <c r="EMI224" i="22"/>
  <c r="EMJ224" i="22"/>
  <c r="EMK224" i="22"/>
  <c r="EML224" i="22"/>
  <c r="EMM224" i="22"/>
  <c r="EMN224" i="22"/>
  <c r="EMO224" i="22"/>
  <c r="EMP224" i="22"/>
  <c r="EMQ224" i="22"/>
  <c r="EMR224" i="22"/>
  <c r="EMS224" i="22"/>
  <c r="EMT224" i="22"/>
  <c r="EMU224" i="22"/>
  <c r="EMV224" i="22"/>
  <c r="EMW224" i="22"/>
  <c r="EMX224" i="22"/>
  <c r="EMY224" i="22"/>
  <c r="EMZ224" i="22"/>
  <c r="ENA224" i="22"/>
  <c r="ENB224" i="22"/>
  <c r="ENC224" i="22"/>
  <c r="END224" i="22"/>
  <c r="ENE224" i="22"/>
  <c r="ENF224" i="22"/>
  <c r="ENG224" i="22"/>
  <c r="ENH224" i="22"/>
  <c r="ENI224" i="22"/>
  <c r="ENJ224" i="22"/>
  <c r="ENK224" i="22"/>
  <c r="ENL224" i="22"/>
  <c r="ENM224" i="22"/>
  <c r="ENN224" i="22"/>
  <c r="ENO224" i="22"/>
  <c r="ENP224" i="22"/>
  <c r="ENQ224" i="22"/>
  <c r="ENR224" i="22"/>
  <c r="ENS224" i="22"/>
  <c r="ENT224" i="22"/>
  <c r="ENU224" i="22"/>
  <c r="ENV224" i="22"/>
  <c r="ENW224" i="22"/>
  <c r="ENX224" i="22"/>
  <c r="ENY224" i="22"/>
  <c r="ENZ224" i="22"/>
  <c r="EOA224" i="22"/>
  <c r="EOB224" i="22"/>
  <c r="EOC224" i="22"/>
  <c r="EOD224" i="22"/>
  <c r="EOE224" i="22"/>
  <c r="EOF224" i="22"/>
  <c r="EOG224" i="22"/>
  <c r="EOH224" i="22"/>
  <c r="EOI224" i="22"/>
  <c r="EOJ224" i="22"/>
  <c r="EOK224" i="22"/>
  <c r="EOL224" i="22"/>
  <c r="EOM224" i="22"/>
  <c r="EON224" i="22"/>
  <c r="EOO224" i="22"/>
  <c r="EOP224" i="22"/>
  <c r="EOQ224" i="22"/>
  <c r="EOR224" i="22"/>
  <c r="EOS224" i="22"/>
  <c r="EOT224" i="22"/>
  <c r="EOU224" i="22"/>
  <c r="EOV224" i="22"/>
  <c r="EOW224" i="22"/>
  <c r="EOX224" i="22"/>
  <c r="EOY224" i="22"/>
  <c r="EOZ224" i="22"/>
  <c r="EPA224" i="22"/>
  <c r="EPB224" i="22"/>
  <c r="EPC224" i="22"/>
  <c r="EPD224" i="22"/>
  <c r="EPE224" i="22"/>
  <c r="EPF224" i="22"/>
  <c r="EPG224" i="22"/>
  <c r="EPH224" i="22"/>
  <c r="EPI224" i="22"/>
  <c r="EPJ224" i="22"/>
  <c r="EPK224" i="22"/>
  <c r="EPL224" i="22"/>
  <c r="EPM224" i="22"/>
  <c r="EPN224" i="22"/>
  <c r="EPO224" i="22"/>
  <c r="EPP224" i="22"/>
  <c r="EPQ224" i="22"/>
  <c r="EPR224" i="22"/>
  <c r="EPS224" i="22"/>
  <c r="EPT224" i="22"/>
  <c r="EPU224" i="22"/>
  <c r="EPV224" i="22"/>
  <c r="EPW224" i="22"/>
  <c r="EPX224" i="22"/>
  <c r="EPY224" i="22"/>
  <c r="EPZ224" i="22"/>
  <c r="EQA224" i="22"/>
  <c r="EQB224" i="22"/>
  <c r="EQC224" i="22"/>
  <c r="EQD224" i="22"/>
  <c r="EQE224" i="22"/>
  <c r="EQF224" i="22"/>
  <c r="EQG224" i="22"/>
  <c r="EQH224" i="22"/>
  <c r="EQI224" i="22"/>
  <c r="EQJ224" i="22"/>
  <c r="EQK224" i="22"/>
  <c r="EQL224" i="22"/>
  <c r="EQM224" i="22"/>
  <c r="EQN224" i="22"/>
  <c r="EQO224" i="22"/>
  <c r="EQP224" i="22"/>
  <c r="EQQ224" i="22"/>
  <c r="EQR224" i="22"/>
  <c r="EQS224" i="22"/>
  <c r="EQT224" i="22"/>
  <c r="EQU224" i="22"/>
  <c r="EQV224" i="22"/>
  <c r="EQW224" i="22"/>
  <c r="EQX224" i="22"/>
  <c r="EQY224" i="22"/>
  <c r="EQZ224" i="22"/>
  <c r="ERA224" i="22"/>
  <c r="ERB224" i="22"/>
  <c r="ERC224" i="22"/>
  <c r="ERD224" i="22"/>
  <c r="ERE224" i="22"/>
  <c r="ERF224" i="22"/>
  <c r="ERG224" i="22"/>
  <c r="ERH224" i="22"/>
  <c r="ERI224" i="22"/>
  <c r="ERJ224" i="22"/>
  <c r="ERK224" i="22"/>
  <c r="ERL224" i="22"/>
  <c r="ERM224" i="22"/>
  <c r="ERN224" i="22"/>
  <c r="ERO224" i="22"/>
  <c r="ERP224" i="22"/>
  <c r="ERQ224" i="22"/>
  <c r="ERR224" i="22"/>
  <c r="ERS224" i="22"/>
  <c r="ERT224" i="22"/>
  <c r="ERU224" i="22"/>
  <c r="ERV224" i="22"/>
  <c r="ERW224" i="22"/>
  <c r="ERX224" i="22"/>
  <c r="ERY224" i="22"/>
  <c r="ERZ224" i="22"/>
  <c r="ESA224" i="22"/>
  <c r="ESB224" i="22"/>
  <c r="ESC224" i="22"/>
  <c r="ESD224" i="22"/>
  <c r="ESE224" i="22"/>
  <c r="ESF224" i="22"/>
  <c r="ESG224" i="22"/>
  <c r="ESH224" i="22"/>
  <c r="ESI224" i="22"/>
  <c r="ESJ224" i="22"/>
  <c r="ESK224" i="22"/>
  <c r="ESL224" i="22"/>
  <c r="ESM224" i="22"/>
  <c r="ESN224" i="22"/>
  <c r="ESO224" i="22"/>
  <c r="ESP224" i="22"/>
  <c r="ESQ224" i="22"/>
  <c r="ESR224" i="22"/>
  <c r="ESS224" i="22"/>
  <c r="EST224" i="22"/>
  <c r="ESU224" i="22"/>
  <c r="ESV224" i="22"/>
  <c r="ESW224" i="22"/>
  <c r="ESX224" i="22"/>
  <c r="ESY224" i="22"/>
  <c r="ESZ224" i="22"/>
  <c r="ETA224" i="22"/>
  <c r="ETB224" i="22"/>
  <c r="ETC224" i="22"/>
  <c r="ETD224" i="22"/>
  <c r="ETE224" i="22"/>
  <c r="ETF224" i="22"/>
  <c r="ETG224" i="22"/>
  <c r="ETH224" i="22"/>
  <c r="ETI224" i="22"/>
  <c r="ETJ224" i="22"/>
  <c r="ETK224" i="22"/>
  <c r="ETL224" i="22"/>
  <c r="ETM224" i="22"/>
  <c r="ETN224" i="22"/>
  <c r="ETO224" i="22"/>
  <c r="ETP224" i="22"/>
  <c r="ETQ224" i="22"/>
  <c r="ETR224" i="22"/>
  <c r="ETS224" i="22"/>
  <c r="ETT224" i="22"/>
  <c r="ETU224" i="22"/>
  <c r="ETV224" i="22"/>
  <c r="ETW224" i="22"/>
  <c r="ETX224" i="22"/>
  <c r="ETY224" i="22"/>
  <c r="ETZ224" i="22"/>
  <c r="EUA224" i="22"/>
  <c r="EUB224" i="22"/>
  <c r="EUC224" i="22"/>
  <c r="EUD224" i="22"/>
  <c r="EUE224" i="22"/>
  <c r="EUF224" i="22"/>
  <c r="EUG224" i="22"/>
  <c r="EUH224" i="22"/>
  <c r="EUI224" i="22"/>
  <c r="EUJ224" i="22"/>
  <c r="EUK224" i="22"/>
  <c r="EUL224" i="22"/>
  <c r="EUM224" i="22"/>
  <c r="EUN224" i="22"/>
  <c r="EUO224" i="22"/>
  <c r="EUP224" i="22"/>
  <c r="EUQ224" i="22"/>
  <c r="EUR224" i="22"/>
  <c r="EUS224" i="22"/>
  <c r="EUT224" i="22"/>
  <c r="EUU224" i="22"/>
  <c r="EUV224" i="22"/>
  <c r="EUW224" i="22"/>
  <c r="EUX224" i="22"/>
  <c r="EUY224" i="22"/>
  <c r="EUZ224" i="22"/>
  <c r="EVA224" i="22"/>
  <c r="EVB224" i="22"/>
  <c r="EVC224" i="22"/>
  <c r="EVD224" i="22"/>
  <c r="EVE224" i="22"/>
  <c r="EVF224" i="22"/>
  <c r="EVG224" i="22"/>
  <c r="EVH224" i="22"/>
  <c r="EVI224" i="22"/>
  <c r="EVJ224" i="22"/>
  <c r="EVK224" i="22"/>
  <c r="EVL224" i="22"/>
  <c r="EVM224" i="22"/>
  <c r="EVN224" i="22"/>
  <c r="EVO224" i="22"/>
  <c r="EVP224" i="22"/>
  <c r="EVQ224" i="22"/>
  <c r="EVR224" i="22"/>
  <c r="EVS224" i="22"/>
  <c r="EVT224" i="22"/>
  <c r="EVU224" i="22"/>
  <c r="EVV224" i="22"/>
  <c r="EVW224" i="22"/>
  <c r="EVX224" i="22"/>
  <c r="EVY224" i="22"/>
  <c r="EVZ224" i="22"/>
  <c r="EWA224" i="22"/>
  <c r="EWB224" i="22"/>
  <c r="EWC224" i="22"/>
  <c r="EWD224" i="22"/>
  <c r="EWE224" i="22"/>
  <c r="EWF224" i="22"/>
  <c r="EWG224" i="22"/>
  <c r="EWH224" i="22"/>
  <c r="EWI224" i="22"/>
  <c r="EWJ224" i="22"/>
  <c r="EWK224" i="22"/>
  <c r="EWL224" i="22"/>
  <c r="EWM224" i="22"/>
  <c r="EWN224" i="22"/>
  <c r="EWO224" i="22"/>
  <c r="EWP224" i="22"/>
  <c r="EWQ224" i="22"/>
  <c r="EWR224" i="22"/>
  <c r="EWS224" i="22"/>
  <c r="EWT224" i="22"/>
  <c r="EWU224" i="22"/>
  <c r="EWV224" i="22"/>
  <c r="EWW224" i="22"/>
  <c r="EWX224" i="22"/>
  <c r="EWY224" i="22"/>
  <c r="EWZ224" i="22"/>
  <c r="EXA224" i="22"/>
  <c r="EXB224" i="22"/>
  <c r="EXC224" i="22"/>
  <c r="EXD224" i="22"/>
  <c r="EXE224" i="22"/>
  <c r="EXF224" i="22"/>
  <c r="EXG224" i="22"/>
  <c r="EXH224" i="22"/>
  <c r="EXI224" i="22"/>
  <c r="EXJ224" i="22"/>
  <c r="EXK224" i="22"/>
  <c r="EXL224" i="22"/>
  <c r="EXM224" i="22"/>
  <c r="EXN224" i="22"/>
  <c r="EXO224" i="22"/>
  <c r="EXP224" i="22"/>
  <c r="EXQ224" i="22"/>
  <c r="EXR224" i="22"/>
  <c r="EXS224" i="22"/>
  <c r="EXT224" i="22"/>
  <c r="EXU224" i="22"/>
  <c r="EXV224" i="22"/>
  <c r="EXW224" i="22"/>
  <c r="EXX224" i="22"/>
  <c r="EXY224" i="22"/>
  <c r="EXZ224" i="22"/>
  <c r="EYA224" i="22"/>
  <c r="EYB224" i="22"/>
  <c r="EYC224" i="22"/>
  <c r="EYD224" i="22"/>
  <c r="EYE224" i="22"/>
  <c r="EYF224" i="22"/>
  <c r="EYG224" i="22"/>
  <c r="EYH224" i="22"/>
  <c r="EYI224" i="22"/>
  <c r="EYJ224" i="22"/>
  <c r="EYK224" i="22"/>
  <c r="EYL224" i="22"/>
  <c r="EYM224" i="22"/>
  <c r="EYN224" i="22"/>
  <c r="EYO224" i="22"/>
  <c r="EYP224" i="22"/>
  <c r="EYQ224" i="22"/>
  <c r="EYR224" i="22"/>
  <c r="EYS224" i="22"/>
  <c r="EYT224" i="22"/>
  <c r="EYU224" i="22"/>
  <c r="EYV224" i="22"/>
  <c r="EYW224" i="22"/>
  <c r="EYX224" i="22"/>
  <c r="EYY224" i="22"/>
  <c r="EYZ224" i="22"/>
  <c r="EZA224" i="22"/>
  <c r="EZB224" i="22"/>
  <c r="EZC224" i="22"/>
  <c r="EZD224" i="22"/>
  <c r="EZE224" i="22"/>
  <c r="EZF224" i="22"/>
  <c r="EZG224" i="22"/>
  <c r="EZH224" i="22"/>
  <c r="EZI224" i="22"/>
  <c r="EZJ224" i="22"/>
  <c r="EZK224" i="22"/>
  <c r="EZL224" i="22"/>
  <c r="EZM224" i="22"/>
  <c r="EZN224" i="22"/>
  <c r="EZO224" i="22"/>
  <c r="EZP224" i="22"/>
  <c r="EZQ224" i="22"/>
  <c r="EZR224" i="22"/>
  <c r="EZS224" i="22"/>
  <c r="EZT224" i="22"/>
  <c r="EZU224" i="22"/>
  <c r="EZV224" i="22"/>
  <c r="EZW224" i="22"/>
  <c r="EZX224" i="22"/>
  <c r="EZY224" i="22"/>
  <c r="EZZ224" i="22"/>
  <c r="FAA224" i="22"/>
  <c r="FAB224" i="22"/>
  <c r="FAC224" i="22"/>
  <c r="FAD224" i="22"/>
  <c r="FAE224" i="22"/>
  <c r="FAF224" i="22"/>
  <c r="FAG224" i="22"/>
  <c r="FAH224" i="22"/>
  <c r="FAI224" i="22"/>
  <c r="FAJ224" i="22"/>
  <c r="FAK224" i="22"/>
  <c r="FAL224" i="22"/>
  <c r="FAM224" i="22"/>
  <c r="FAN224" i="22"/>
  <c r="FAO224" i="22"/>
  <c r="FAP224" i="22"/>
  <c r="FAQ224" i="22"/>
  <c r="FAR224" i="22"/>
  <c r="FAS224" i="22"/>
  <c r="FAT224" i="22"/>
  <c r="FAU224" i="22"/>
  <c r="FAV224" i="22"/>
  <c r="FAW224" i="22"/>
  <c r="FAX224" i="22"/>
  <c r="FAY224" i="22"/>
  <c r="FAZ224" i="22"/>
  <c r="FBA224" i="22"/>
  <c r="FBB224" i="22"/>
  <c r="FBC224" i="22"/>
  <c r="FBD224" i="22"/>
  <c r="FBE224" i="22"/>
  <c r="FBF224" i="22"/>
  <c r="FBG224" i="22"/>
  <c r="FBH224" i="22"/>
  <c r="FBI224" i="22"/>
  <c r="FBJ224" i="22"/>
  <c r="FBK224" i="22"/>
  <c r="FBL224" i="22"/>
  <c r="FBM224" i="22"/>
  <c r="FBN224" i="22"/>
  <c r="FBO224" i="22"/>
  <c r="FBP224" i="22"/>
  <c r="FBQ224" i="22"/>
  <c r="FBR224" i="22"/>
  <c r="FBS224" i="22"/>
  <c r="FBT224" i="22"/>
  <c r="FBU224" i="22"/>
  <c r="FBV224" i="22"/>
  <c r="FBW224" i="22"/>
  <c r="FBX224" i="22"/>
  <c r="FBY224" i="22"/>
  <c r="FBZ224" i="22"/>
  <c r="FCA224" i="22"/>
  <c r="FCB224" i="22"/>
  <c r="FCC224" i="22"/>
  <c r="FCD224" i="22"/>
  <c r="FCE224" i="22"/>
  <c r="FCF224" i="22"/>
  <c r="FCG224" i="22"/>
  <c r="FCH224" i="22"/>
  <c r="FCI224" i="22"/>
  <c r="FCJ224" i="22"/>
  <c r="FCK224" i="22"/>
  <c r="FCL224" i="22"/>
  <c r="FCM224" i="22"/>
  <c r="FCN224" i="22"/>
  <c r="FCO224" i="22"/>
  <c r="FCP224" i="22"/>
  <c r="FCQ224" i="22"/>
  <c r="FCR224" i="22"/>
  <c r="FCS224" i="22"/>
  <c r="FCT224" i="22"/>
  <c r="FCU224" i="22"/>
  <c r="FCV224" i="22"/>
  <c r="FCW224" i="22"/>
  <c r="FCX224" i="22"/>
  <c r="FCY224" i="22"/>
  <c r="FCZ224" i="22"/>
  <c r="FDA224" i="22"/>
  <c r="FDB224" i="22"/>
  <c r="FDC224" i="22"/>
  <c r="FDD224" i="22"/>
  <c r="FDE224" i="22"/>
  <c r="FDF224" i="22"/>
  <c r="FDG224" i="22"/>
  <c r="FDH224" i="22"/>
  <c r="FDI224" i="22"/>
  <c r="FDJ224" i="22"/>
  <c r="FDK224" i="22"/>
  <c r="FDL224" i="22"/>
  <c r="FDM224" i="22"/>
  <c r="FDN224" i="22"/>
  <c r="FDO224" i="22"/>
  <c r="FDP224" i="22"/>
  <c r="FDQ224" i="22"/>
  <c r="FDR224" i="22"/>
  <c r="FDS224" i="22"/>
  <c r="FDT224" i="22"/>
  <c r="FDU224" i="22"/>
  <c r="FDV224" i="22"/>
  <c r="FDW224" i="22"/>
  <c r="FDX224" i="22"/>
  <c r="FDY224" i="22"/>
  <c r="FDZ224" i="22"/>
  <c r="FEA224" i="22"/>
  <c r="FEB224" i="22"/>
  <c r="FEC224" i="22"/>
  <c r="FED224" i="22"/>
  <c r="FEE224" i="22"/>
  <c r="FEF224" i="22"/>
  <c r="FEG224" i="22"/>
  <c r="FEH224" i="22"/>
  <c r="FEI224" i="22"/>
  <c r="FEJ224" i="22"/>
  <c r="FEK224" i="22"/>
  <c r="FEL224" i="22"/>
  <c r="FEM224" i="22"/>
  <c r="FEN224" i="22"/>
  <c r="FEO224" i="22"/>
  <c r="FEP224" i="22"/>
  <c r="FEQ224" i="22"/>
  <c r="FER224" i="22"/>
  <c r="FES224" i="22"/>
  <c r="FET224" i="22"/>
  <c r="FEU224" i="22"/>
  <c r="FEV224" i="22"/>
  <c r="FEW224" i="22"/>
  <c r="FEX224" i="22"/>
  <c r="FEY224" i="22"/>
  <c r="FEZ224" i="22"/>
  <c r="FFA224" i="22"/>
  <c r="FFB224" i="22"/>
  <c r="FFC224" i="22"/>
  <c r="FFD224" i="22"/>
  <c r="FFE224" i="22"/>
  <c r="FFF224" i="22"/>
  <c r="FFG224" i="22"/>
  <c r="FFH224" i="22"/>
  <c r="FFI224" i="22"/>
  <c r="FFJ224" i="22"/>
  <c r="FFK224" i="22"/>
  <c r="FFL224" i="22"/>
  <c r="FFM224" i="22"/>
  <c r="FFN224" i="22"/>
  <c r="FFO224" i="22"/>
  <c r="FFP224" i="22"/>
  <c r="FFQ224" i="22"/>
  <c r="FFR224" i="22"/>
  <c r="FFS224" i="22"/>
  <c r="FFT224" i="22"/>
  <c r="FFU224" i="22"/>
  <c r="FFV224" i="22"/>
  <c r="FFW224" i="22"/>
  <c r="FFX224" i="22"/>
  <c r="FFY224" i="22"/>
  <c r="FFZ224" i="22"/>
  <c r="FGA224" i="22"/>
  <c r="FGB224" i="22"/>
  <c r="FGC224" i="22"/>
  <c r="FGD224" i="22"/>
  <c r="FGE224" i="22"/>
  <c r="FGF224" i="22"/>
  <c r="FGG224" i="22"/>
  <c r="FGH224" i="22"/>
  <c r="FGI224" i="22"/>
  <c r="FGJ224" i="22"/>
  <c r="FGK224" i="22"/>
  <c r="FGL224" i="22"/>
  <c r="FGM224" i="22"/>
  <c r="FGN224" i="22"/>
  <c r="FGO224" i="22"/>
  <c r="FGP224" i="22"/>
  <c r="FGQ224" i="22"/>
  <c r="FGR224" i="22"/>
  <c r="FGS224" i="22"/>
  <c r="FGT224" i="22"/>
  <c r="FGU224" i="22"/>
  <c r="FGV224" i="22"/>
  <c r="FGW224" i="22"/>
  <c r="FGX224" i="22"/>
  <c r="FGY224" i="22"/>
  <c r="FGZ224" i="22"/>
  <c r="FHA224" i="22"/>
  <c r="FHB224" i="22"/>
  <c r="FHC224" i="22"/>
  <c r="FHD224" i="22"/>
  <c r="FHE224" i="22"/>
  <c r="FHF224" i="22"/>
  <c r="FHG224" i="22"/>
  <c r="FHH224" i="22"/>
  <c r="FHI224" i="22"/>
  <c r="FHJ224" i="22"/>
  <c r="FHK224" i="22"/>
  <c r="FHL224" i="22"/>
  <c r="FHM224" i="22"/>
  <c r="FHN224" i="22"/>
  <c r="FHO224" i="22"/>
  <c r="FHP224" i="22"/>
  <c r="FHQ224" i="22"/>
  <c r="FHR224" i="22"/>
  <c r="FHS224" i="22"/>
  <c r="FHT224" i="22"/>
  <c r="FHU224" i="22"/>
  <c r="FHV224" i="22"/>
  <c r="FHW224" i="22"/>
  <c r="FHX224" i="22"/>
  <c r="FHY224" i="22"/>
  <c r="FHZ224" i="22"/>
  <c r="FIA224" i="22"/>
  <c r="FIB224" i="22"/>
  <c r="FIC224" i="22"/>
  <c r="FID224" i="22"/>
  <c r="FIE224" i="22"/>
  <c r="FIF224" i="22"/>
  <c r="FIG224" i="22"/>
  <c r="FIH224" i="22"/>
  <c r="FII224" i="22"/>
  <c r="FIJ224" i="22"/>
  <c r="FIK224" i="22"/>
  <c r="FIL224" i="22"/>
  <c r="FIM224" i="22"/>
  <c r="FIN224" i="22"/>
  <c r="FIO224" i="22"/>
  <c r="FIP224" i="22"/>
  <c r="FIQ224" i="22"/>
  <c r="FIR224" i="22"/>
  <c r="FIS224" i="22"/>
  <c r="FIT224" i="22"/>
  <c r="FIU224" i="22"/>
  <c r="FIV224" i="22"/>
  <c r="FIW224" i="22"/>
  <c r="FIX224" i="22"/>
  <c r="FIY224" i="22"/>
  <c r="FIZ224" i="22"/>
  <c r="FJA224" i="22"/>
  <c r="FJB224" i="22"/>
  <c r="FJC224" i="22"/>
  <c r="FJD224" i="22"/>
  <c r="FJE224" i="22"/>
  <c r="FJF224" i="22"/>
  <c r="FJG224" i="22"/>
  <c r="FJH224" i="22"/>
  <c r="FJI224" i="22"/>
  <c r="FJJ224" i="22"/>
  <c r="FJK224" i="22"/>
  <c r="FJL224" i="22"/>
  <c r="FJM224" i="22"/>
  <c r="FJN224" i="22"/>
  <c r="FJO224" i="22"/>
  <c r="FJP224" i="22"/>
  <c r="FJQ224" i="22"/>
  <c r="FJR224" i="22"/>
  <c r="FJS224" i="22"/>
  <c r="FJT224" i="22"/>
  <c r="FJU224" i="22"/>
  <c r="FJV224" i="22"/>
  <c r="FJW224" i="22"/>
  <c r="FJX224" i="22"/>
  <c r="FJY224" i="22"/>
  <c r="FJZ224" i="22"/>
  <c r="FKA224" i="22"/>
  <c r="FKB224" i="22"/>
  <c r="FKC224" i="22"/>
  <c r="FKD224" i="22"/>
  <c r="FKE224" i="22"/>
  <c r="FKF224" i="22"/>
  <c r="FKG224" i="22"/>
  <c r="FKH224" i="22"/>
  <c r="FKI224" i="22"/>
  <c r="FKJ224" i="22"/>
  <c r="FKK224" i="22"/>
  <c r="FKL224" i="22"/>
  <c r="FKM224" i="22"/>
  <c r="FKN224" i="22"/>
  <c r="FKO224" i="22"/>
  <c r="FKP224" i="22"/>
  <c r="FKQ224" i="22"/>
  <c r="FKR224" i="22"/>
  <c r="FKS224" i="22"/>
  <c r="FKT224" i="22"/>
  <c r="FKU224" i="22"/>
  <c r="FKV224" i="22"/>
  <c r="FKW224" i="22"/>
  <c r="FKX224" i="22"/>
  <c r="FKY224" i="22"/>
  <c r="FKZ224" i="22"/>
  <c r="FLA224" i="22"/>
  <c r="FLB224" i="22"/>
  <c r="FLC224" i="22"/>
  <c r="FLD224" i="22"/>
  <c r="FLE224" i="22"/>
  <c r="FLF224" i="22"/>
  <c r="FLG224" i="22"/>
  <c r="FLH224" i="22"/>
  <c r="FLI224" i="22"/>
  <c r="FLJ224" i="22"/>
  <c r="FLK224" i="22"/>
  <c r="FLL224" i="22"/>
  <c r="FLM224" i="22"/>
  <c r="FLN224" i="22"/>
  <c r="FLO224" i="22"/>
  <c r="FLP224" i="22"/>
  <c r="FLQ224" i="22"/>
  <c r="FLR224" i="22"/>
  <c r="FLS224" i="22"/>
  <c r="FLT224" i="22"/>
  <c r="FLU224" i="22"/>
  <c r="FLV224" i="22"/>
  <c r="FLW224" i="22"/>
  <c r="FLX224" i="22"/>
  <c r="FLY224" i="22"/>
  <c r="FLZ224" i="22"/>
  <c r="FMA224" i="22"/>
  <c r="FMB224" i="22"/>
  <c r="FMC224" i="22"/>
  <c r="FMD224" i="22"/>
  <c r="FME224" i="22"/>
  <c r="FMF224" i="22"/>
  <c r="FMG224" i="22"/>
  <c r="FMH224" i="22"/>
  <c r="FMI224" i="22"/>
  <c r="FMJ224" i="22"/>
  <c r="FMK224" i="22"/>
  <c r="FML224" i="22"/>
  <c r="FMM224" i="22"/>
  <c r="FMN224" i="22"/>
  <c r="FMO224" i="22"/>
  <c r="FMP224" i="22"/>
  <c r="FMQ224" i="22"/>
  <c r="FMR224" i="22"/>
  <c r="FMS224" i="22"/>
  <c r="FMT224" i="22"/>
  <c r="FMU224" i="22"/>
  <c r="FMV224" i="22"/>
  <c r="FMW224" i="22"/>
  <c r="FMX224" i="22"/>
  <c r="FMY224" i="22"/>
  <c r="FMZ224" i="22"/>
  <c r="FNA224" i="22"/>
  <c r="FNB224" i="22"/>
  <c r="FNC224" i="22"/>
  <c r="FND224" i="22"/>
  <c r="FNE224" i="22"/>
  <c r="FNF224" i="22"/>
  <c r="FNG224" i="22"/>
  <c r="FNH224" i="22"/>
  <c r="FNI224" i="22"/>
  <c r="FNJ224" i="22"/>
  <c r="FNK224" i="22"/>
  <c r="FNL224" i="22"/>
  <c r="FNM224" i="22"/>
  <c r="FNN224" i="22"/>
  <c r="FNO224" i="22"/>
  <c r="FNP224" i="22"/>
  <c r="FNQ224" i="22"/>
  <c r="FNR224" i="22"/>
  <c r="FNS224" i="22"/>
  <c r="FNT224" i="22"/>
  <c r="FNU224" i="22"/>
  <c r="FNV224" i="22"/>
  <c r="FNW224" i="22"/>
  <c r="FNX224" i="22"/>
  <c r="FNY224" i="22"/>
  <c r="FNZ224" i="22"/>
  <c r="FOA224" i="22"/>
  <c r="FOB224" i="22"/>
  <c r="FOC224" i="22"/>
  <c r="FOD224" i="22"/>
  <c r="FOE224" i="22"/>
  <c r="FOF224" i="22"/>
  <c r="FOG224" i="22"/>
  <c r="FOH224" i="22"/>
  <c r="FOI224" i="22"/>
  <c r="FOJ224" i="22"/>
  <c r="FOK224" i="22"/>
  <c r="FOL224" i="22"/>
  <c r="FOM224" i="22"/>
  <c r="FON224" i="22"/>
  <c r="FOO224" i="22"/>
  <c r="FOP224" i="22"/>
  <c r="FOQ224" i="22"/>
  <c r="FOR224" i="22"/>
  <c r="FOS224" i="22"/>
  <c r="FOT224" i="22"/>
  <c r="FOU224" i="22"/>
  <c r="FOV224" i="22"/>
  <c r="FOW224" i="22"/>
  <c r="FOX224" i="22"/>
  <c r="FOY224" i="22"/>
  <c r="FOZ224" i="22"/>
  <c r="FPA224" i="22"/>
  <c r="FPB224" i="22"/>
  <c r="FPC224" i="22"/>
  <c r="FPD224" i="22"/>
  <c r="FPE224" i="22"/>
  <c r="FPF224" i="22"/>
  <c r="FPG224" i="22"/>
  <c r="FPH224" i="22"/>
  <c r="FPI224" i="22"/>
  <c r="FPJ224" i="22"/>
  <c r="FPK224" i="22"/>
  <c r="FPL224" i="22"/>
  <c r="FPM224" i="22"/>
  <c r="FPN224" i="22"/>
  <c r="FPO224" i="22"/>
  <c r="FPP224" i="22"/>
  <c r="FPQ224" i="22"/>
  <c r="FPR224" i="22"/>
  <c r="FPS224" i="22"/>
  <c r="FPT224" i="22"/>
  <c r="FPU224" i="22"/>
  <c r="FPV224" i="22"/>
  <c r="FPW224" i="22"/>
  <c r="FPX224" i="22"/>
  <c r="FPY224" i="22"/>
  <c r="FPZ224" i="22"/>
  <c r="FQA224" i="22"/>
  <c r="FQB224" i="22"/>
  <c r="FQC224" i="22"/>
  <c r="FQD224" i="22"/>
  <c r="FQE224" i="22"/>
  <c r="FQF224" i="22"/>
  <c r="FQG224" i="22"/>
  <c r="FQH224" i="22"/>
  <c r="FQI224" i="22"/>
  <c r="FQJ224" i="22"/>
  <c r="FQK224" i="22"/>
  <c r="FQL224" i="22"/>
  <c r="FQM224" i="22"/>
  <c r="FQN224" i="22"/>
  <c r="FQO224" i="22"/>
  <c r="FQP224" i="22"/>
  <c r="FQQ224" i="22"/>
  <c r="FQR224" i="22"/>
  <c r="FQS224" i="22"/>
  <c r="FQT224" i="22"/>
  <c r="FQU224" i="22"/>
  <c r="FQV224" i="22"/>
  <c r="FQW224" i="22"/>
  <c r="FQX224" i="22"/>
  <c r="FQY224" i="22"/>
  <c r="FQZ224" i="22"/>
  <c r="FRA224" i="22"/>
  <c r="FRB224" i="22"/>
  <c r="FRC224" i="22"/>
  <c r="FRD224" i="22"/>
  <c r="FRE224" i="22"/>
  <c r="FRF224" i="22"/>
  <c r="FRG224" i="22"/>
  <c r="FRH224" i="22"/>
  <c r="FRI224" i="22"/>
  <c r="FRJ224" i="22"/>
  <c r="FRK224" i="22"/>
  <c r="FRL224" i="22"/>
  <c r="FRM224" i="22"/>
  <c r="FRN224" i="22"/>
  <c r="FRO224" i="22"/>
  <c r="FRP224" i="22"/>
  <c r="FRQ224" i="22"/>
  <c r="FRR224" i="22"/>
  <c r="FRS224" i="22"/>
  <c r="FRT224" i="22"/>
  <c r="FRU224" i="22"/>
  <c r="FRV224" i="22"/>
  <c r="FRW224" i="22"/>
  <c r="FRX224" i="22"/>
  <c r="FRY224" i="22"/>
  <c r="FRZ224" i="22"/>
  <c r="FSA224" i="22"/>
  <c r="FSB224" i="22"/>
  <c r="FSC224" i="22"/>
  <c r="FSD224" i="22"/>
  <c r="FSE224" i="22"/>
  <c r="FSF224" i="22"/>
  <c r="FSG224" i="22"/>
  <c r="FSH224" i="22"/>
  <c r="FSI224" i="22"/>
  <c r="FSJ224" i="22"/>
  <c r="FSK224" i="22"/>
  <c r="FSL224" i="22"/>
  <c r="FSM224" i="22"/>
  <c r="FSN224" i="22"/>
  <c r="FSO224" i="22"/>
  <c r="FSP224" i="22"/>
  <c r="FSQ224" i="22"/>
  <c r="FSR224" i="22"/>
  <c r="FSS224" i="22"/>
  <c r="FST224" i="22"/>
  <c r="FSU224" i="22"/>
  <c r="FSV224" i="22"/>
  <c r="FSW224" i="22"/>
  <c r="FSX224" i="22"/>
  <c r="FSY224" i="22"/>
  <c r="FSZ224" i="22"/>
  <c r="FTA224" i="22"/>
  <c r="FTB224" i="22"/>
  <c r="FTC224" i="22"/>
  <c r="FTD224" i="22"/>
  <c r="FTE224" i="22"/>
  <c r="FTF224" i="22"/>
  <c r="FTG224" i="22"/>
  <c r="FTH224" i="22"/>
  <c r="FTI224" i="22"/>
  <c r="FTJ224" i="22"/>
  <c r="FTK224" i="22"/>
  <c r="FTL224" i="22"/>
  <c r="FTM224" i="22"/>
  <c r="FTN224" i="22"/>
  <c r="FTO224" i="22"/>
  <c r="FTP224" i="22"/>
  <c r="FTQ224" i="22"/>
  <c r="FTR224" i="22"/>
  <c r="FTS224" i="22"/>
  <c r="FTT224" i="22"/>
  <c r="FTU224" i="22"/>
  <c r="FTV224" i="22"/>
  <c r="FTW224" i="22"/>
  <c r="FTX224" i="22"/>
  <c r="FTY224" i="22"/>
  <c r="FTZ224" i="22"/>
  <c r="FUA224" i="22"/>
  <c r="FUB224" i="22"/>
  <c r="FUC224" i="22"/>
  <c r="FUD224" i="22"/>
  <c r="FUE224" i="22"/>
  <c r="FUF224" i="22"/>
  <c r="FUG224" i="22"/>
  <c r="FUH224" i="22"/>
  <c r="FUI224" i="22"/>
  <c r="FUJ224" i="22"/>
  <c r="FUK224" i="22"/>
  <c r="FUL224" i="22"/>
  <c r="FUM224" i="22"/>
  <c r="FUN224" i="22"/>
  <c r="FUO224" i="22"/>
  <c r="FUP224" i="22"/>
  <c r="FUQ224" i="22"/>
  <c r="FUR224" i="22"/>
  <c r="FUS224" i="22"/>
  <c r="FUT224" i="22"/>
  <c r="FUU224" i="22"/>
  <c r="FUV224" i="22"/>
  <c r="FUW224" i="22"/>
  <c r="FUX224" i="22"/>
  <c r="FUY224" i="22"/>
  <c r="FUZ224" i="22"/>
  <c r="FVA224" i="22"/>
  <c r="FVB224" i="22"/>
  <c r="FVC224" i="22"/>
  <c r="FVD224" i="22"/>
  <c r="FVE224" i="22"/>
  <c r="FVF224" i="22"/>
  <c r="FVG224" i="22"/>
  <c r="FVH224" i="22"/>
  <c r="FVI224" i="22"/>
  <c r="FVJ224" i="22"/>
  <c r="FVK224" i="22"/>
  <c r="FVL224" i="22"/>
  <c r="FVM224" i="22"/>
  <c r="FVN224" i="22"/>
  <c r="FVO224" i="22"/>
  <c r="FVP224" i="22"/>
  <c r="FVQ224" i="22"/>
  <c r="FVR224" i="22"/>
  <c r="FVS224" i="22"/>
  <c r="FVT224" i="22"/>
  <c r="FVU224" i="22"/>
  <c r="FVV224" i="22"/>
  <c r="FVW224" i="22"/>
  <c r="FVX224" i="22"/>
  <c r="FVY224" i="22"/>
  <c r="FVZ224" i="22"/>
  <c r="FWA224" i="22"/>
  <c r="FWB224" i="22"/>
  <c r="FWC224" i="22"/>
  <c r="FWD224" i="22"/>
  <c r="FWE224" i="22"/>
  <c r="FWF224" i="22"/>
  <c r="FWG224" i="22"/>
  <c r="FWH224" i="22"/>
  <c r="FWI224" i="22"/>
  <c r="FWJ224" i="22"/>
  <c r="FWK224" i="22"/>
  <c r="FWL224" i="22"/>
  <c r="FWM224" i="22"/>
  <c r="FWN224" i="22"/>
  <c r="FWO224" i="22"/>
  <c r="FWP224" i="22"/>
  <c r="FWQ224" i="22"/>
  <c r="FWR224" i="22"/>
  <c r="FWS224" i="22"/>
  <c r="FWT224" i="22"/>
  <c r="FWU224" i="22"/>
  <c r="FWV224" i="22"/>
  <c r="FWW224" i="22"/>
  <c r="FWX224" i="22"/>
  <c r="FWY224" i="22"/>
  <c r="FWZ224" i="22"/>
  <c r="FXA224" i="22"/>
  <c r="FXB224" i="22"/>
  <c r="FXC224" i="22"/>
  <c r="FXD224" i="22"/>
  <c r="FXE224" i="22"/>
  <c r="FXF224" i="22"/>
  <c r="FXG224" i="22"/>
  <c r="FXH224" i="22"/>
  <c r="FXI224" i="22"/>
  <c r="FXJ224" i="22"/>
  <c r="FXK224" i="22"/>
  <c r="FXL224" i="22"/>
  <c r="FXM224" i="22"/>
  <c r="FXN224" i="22"/>
  <c r="FXO224" i="22"/>
  <c r="FXP224" i="22"/>
  <c r="FXQ224" i="22"/>
  <c r="FXR224" i="22"/>
  <c r="FXS224" i="22"/>
  <c r="FXT224" i="22"/>
  <c r="FXU224" i="22"/>
  <c r="FXV224" i="22"/>
  <c r="FXW224" i="22"/>
  <c r="FXX224" i="22"/>
  <c r="FXY224" i="22"/>
  <c r="FXZ224" i="22"/>
  <c r="FYA224" i="22"/>
  <c r="FYB224" i="22"/>
  <c r="FYC224" i="22"/>
  <c r="FYD224" i="22"/>
  <c r="FYE224" i="22"/>
  <c r="FYF224" i="22"/>
  <c r="FYG224" i="22"/>
  <c r="FYH224" i="22"/>
  <c r="FYI224" i="22"/>
  <c r="FYJ224" i="22"/>
  <c r="FYK224" i="22"/>
  <c r="FYL224" i="22"/>
  <c r="FYM224" i="22"/>
  <c r="FYN224" i="22"/>
  <c r="FYO224" i="22"/>
  <c r="FYP224" i="22"/>
  <c r="FYQ224" i="22"/>
  <c r="FYR224" i="22"/>
  <c r="FYS224" i="22"/>
  <c r="FYT224" i="22"/>
  <c r="FYU224" i="22"/>
  <c r="FYV224" i="22"/>
  <c r="FYW224" i="22"/>
  <c r="FYX224" i="22"/>
  <c r="FYY224" i="22"/>
  <c r="FYZ224" i="22"/>
  <c r="FZA224" i="22"/>
  <c r="FZB224" i="22"/>
  <c r="FZC224" i="22"/>
  <c r="FZD224" i="22"/>
  <c r="FZE224" i="22"/>
  <c r="FZF224" i="22"/>
  <c r="FZG224" i="22"/>
  <c r="FZH224" i="22"/>
  <c r="FZI224" i="22"/>
  <c r="FZJ224" i="22"/>
  <c r="FZK224" i="22"/>
  <c r="FZL224" i="22"/>
  <c r="FZM224" i="22"/>
  <c r="FZN224" i="22"/>
  <c r="FZO224" i="22"/>
  <c r="FZP224" i="22"/>
  <c r="FZQ224" i="22"/>
  <c r="FZR224" i="22"/>
  <c r="FZS224" i="22"/>
  <c r="FZT224" i="22"/>
  <c r="FZU224" i="22"/>
  <c r="FZV224" i="22"/>
  <c r="FZW224" i="22"/>
  <c r="FZX224" i="22"/>
  <c r="FZY224" i="22"/>
  <c r="FZZ224" i="22"/>
  <c r="GAA224" i="22"/>
  <c r="GAB224" i="22"/>
  <c r="GAC224" i="22"/>
  <c r="GAD224" i="22"/>
  <c r="GAE224" i="22"/>
  <c r="GAF224" i="22"/>
  <c r="GAG224" i="22"/>
  <c r="GAH224" i="22"/>
  <c r="GAI224" i="22"/>
  <c r="GAJ224" i="22"/>
  <c r="GAK224" i="22"/>
  <c r="GAL224" i="22"/>
  <c r="GAM224" i="22"/>
  <c r="GAN224" i="22"/>
  <c r="GAO224" i="22"/>
  <c r="GAP224" i="22"/>
  <c r="GAQ224" i="22"/>
  <c r="GAR224" i="22"/>
  <c r="GAS224" i="22"/>
  <c r="GAT224" i="22"/>
  <c r="GAU224" i="22"/>
  <c r="GAV224" i="22"/>
  <c r="GAW224" i="22"/>
  <c r="GAX224" i="22"/>
  <c r="GAY224" i="22"/>
  <c r="GAZ224" i="22"/>
  <c r="GBA224" i="22"/>
  <c r="GBB224" i="22"/>
  <c r="GBC224" i="22"/>
  <c r="GBD224" i="22"/>
  <c r="GBE224" i="22"/>
  <c r="GBF224" i="22"/>
  <c r="GBG224" i="22"/>
  <c r="GBH224" i="22"/>
  <c r="GBI224" i="22"/>
  <c r="GBJ224" i="22"/>
  <c r="GBK224" i="22"/>
  <c r="GBL224" i="22"/>
  <c r="GBM224" i="22"/>
  <c r="GBN224" i="22"/>
  <c r="GBO224" i="22"/>
  <c r="GBP224" i="22"/>
  <c r="GBQ224" i="22"/>
  <c r="GBR224" i="22"/>
  <c r="GBS224" i="22"/>
  <c r="GBT224" i="22"/>
  <c r="GBU224" i="22"/>
  <c r="GBV224" i="22"/>
  <c r="GBW224" i="22"/>
  <c r="GBX224" i="22"/>
  <c r="GBY224" i="22"/>
  <c r="GBZ224" i="22"/>
  <c r="GCA224" i="22"/>
  <c r="GCB224" i="22"/>
  <c r="GCC224" i="22"/>
  <c r="GCD224" i="22"/>
  <c r="GCE224" i="22"/>
  <c r="GCF224" i="22"/>
  <c r="GCG224" i="22"/>
  <c r="GCH224" i="22"/>
  <c r="GCI224" i="22"/>
  <c r="GCJ224" i="22"/>
  <c r="GCK224" i="22"/>
  <c r="GCL224" i="22"/>
  <c r="GCM224" i="22"/>
  <c r="GCN224" i="22"/>
  <c r="GCO224" i="22"/>
  <c r="GCP224" i="22"/>
  <c r="GCQ224" i="22"/>
  <c r="GCR224" i="22"/>
  <c r="GCS224" i="22"/>
  <c r="GCT224" i="22"/>
  <c r="GCU224" i="22"/>
  <c r="GCV224" i="22"/>
  <c r="GCW224" i="22"/>
  <c r="GCX224" i="22"/>
  <c r="GCY224" i="22"/>
  <c r="GCZ224" i="22"/>
  <c r="GDA224" i="22"/>
  <c r="GDB224" i="22"/>
  <c r="GDC224" i="22"/>
  <c r="GDD224" i="22"/>
  <c r="GDE224" i="22"/>
  <c r="GDF224" i="22"/>
  <c r="GDG224" i="22"/>
  <c r="GDH224" i="22"/>
  <c r="GDI224" i="22"/>
  <c r="GDJ224" i="22"/>
  <c r="GDK224" i="22"/>
  <c r="GDL224" i="22"/>
  <c r="GDM224" i="22"/>
  <c r="GDN224" i="22"/>
  <c r="GDO224" i="22"/>
  <c r="GDP224" i="22"/>
  <c r="GDQ224" i="22"/>
  <c r="GDR224" i="22"/>
  <c r="GDS224" i="22"/>
  <c r="GDT224" i="22"/>
  <c r="GDU224" i="22"/>
  <c r="GDV224" i="22"/>
  <c r="GDW224" i="22"/>
  <c r="GDX224" i="22"/>
  <c r="GDY224" i="22"/>
  <c r="GDZ224" i="22"/>
  <c r="GEA224" i="22"/>
  <c r="GEB224" i="22"/>
  <c r="GEC224" i="22"/>
  <c r="GED224" i="22"/>
  <c r="GEE224" i="22"/>
  <c r="GEF224" i="22"/>
  <c r="GEG224" i="22"/>
  <c r="GEH224" i="22"/>
  <c r="GEI224" i="22"/>
  <c r="GEJ224" i="22"/>
  <c r="GEK224" i="22"/>
  <c r="GEL224" i="22"/>
  <c r="GEM224" i="22"/>
  <c r="GEN224" i="22"/>
  <c r="GEO224" i="22"/>
  <c r="GEP224" i="22"/>
  <c r="GEQ224" i="22"/>
  <c r="GER224" i="22"/>
  <c r="GES224" i="22"/>
  <c r="GET224" i="22"/>
  <c r="GEU224" i="22"/>
  <c r="GEV224" i="22"/>
  <c r="GEW224" i="22"/>
  <c r="GEX224" i="22"/>
  <c r="GEY224" i="22"/>
  <c r="GEZ224" i="22"/>
  <c r="GFA224" i="22"/>
  <c r="GFB224" i="22"/>
  <c r="GFC224" i="22"/>
  <c r="GFD224" i="22"/>
  <c r="GFE224" i="22"/>
  <c r="GFF224" i="22"/>
  <c r="GFG224" i="22"/>
  <c r="GFH224" i="22"/>
  <c r="GFI224" i="22"/>
  <c r="GFJ224" i="22"/>
  <c r="GFK224" i="22"/>
  <c r="GFL224" i="22"/>
  <c r="GFM224" i="22"/>
  <c r="GFN224" i="22"/>
  <c r="GFO224" i="22"/>
  <c r="GFP224" i="22"/>
  <c r="GFQ224" i="22"/>
  <c r="GFR224" i="22"/>
  <c r="GFS224" i="22"/>
  <c r="GFT224" i="22"/>
  <c r="GFU224" i="22"/>
  <c r="GFV224" i="22"/>
  <c r="GFW224" i="22"/>
  <c r="GFX224" i="22"/>
  <c r="GFY224" i="22"/>
  <c r="GFZ224" i="22"/>
  <c r="GGA224" i="22"/>
  <c r="GGB224" i="22"/>
  <c r="GGC224" i="22"/>
  <c r="GGD224" i="22"/>
  <c r="GGE224" i="22"/>
  <c r="GGF224" i="22"/>
  <c r="GGG224" i="22"/>
  <c r="GGH224" i="22"/>
  <c r="GGI224" i="22"/>
  <c r="GGJ224" i="22"/>
  <c r="GGK224" i="22"/>
  <c r="GGL224" i="22"/>
  <c r="GGM224" i="22"/>
  <c r="GGN224" i="22"/>
  <c r="GGO224" i="22"/>
  <c r="GGP224" i="22"/>
  <c r="GGQ224" i="22"/>
  <c r="GGR224" i="22"/>
  <c r="GGS224" i="22"/>
  <c r="GGT224" i="22"/>
  <c r="GGU224" i="22"/>
  <c r="GGV224" i="22"/>
  <c r="GGW224" i="22"/>
  <c r="GGX224" i="22"/>
  <c r="GGY224" i="22"/>
  <c r="GGZ224" i="22"/>
  <c r="GHA224" i="22"/>
  <c r="GHB224" i="22"/>
  <c r="GHC224" i="22"/>
  <c r="GHD224" i="22"/>
  <c r="GHE224" i="22"/>
  <c r="GHF224" i="22"/>
  <c r="GHG224" i="22"/>
  <c r="GHH224" i="22"/>
  <c r="GHI224" i="22"/>
  <c r="GHJ224" i="22"/>
  <c r="GHK224" i="22"/>
  <c r="GHL224" i="22"/>
  <c r="GHM224" i="22"/>
  <c r="GHN224" i="22"/>
  <c r="GHO224" i="22"/>
  <c r="GHP224" i="22"/>
  <c r="GHQ224" i="22"/>
  <c r="GHR224" i="22"/>
  <c r="GHS224" i="22"/>
  <c r="GHT224" i="22"/>
  <c r="GHU224" i="22"/>
  <c r="GHV224" i="22"/>
  <c r="GHW224" i="22"/>
  <c r="GHX224" i="22"/>
  <c r="GHY224" i="22"/>
  <c r="GHZ224" i="22"/>
  <c r="GIA224" i="22"/>
  <c r="GIB224" i="22"/>
  <c r="GIC224" i="22"/>
  <c r="GID224" i="22"/>
  <c r="GIE224" i="22"/>
  <c r="GIF224" i="22"/>
  <c r="GIG224" i="22"/>
  <c r="GIH224" i="22"/>
  <c r="GII224" i="22"/>
  <c r="GIJ224" i="22"/>
  <c r="GIK224" i="22"/>
  <c r="GIL224" i="22"/>
  <c r="GIM224" i="22"/>
  <c r="GIN224" i="22"/>
  <c r="GIO224" i="22"/>
  <c r="GIP224" i="22"/>
  <c r="GIQ224" i="22"/>
  <c r="GIR224" i="22"/>
  <c r="GIS224" i="22"/>
  <c r="GIT224" i="22"/>
  <c r="GIU224" i="22"/>
  <c r="GIV224" i="22"/>
  <c r="GIW224" i="22"/>
  <c r="GIX224" i="22"/>
  <c r="GIY224" i="22"/>
  <c r="GIZ224" i="22"/>
  <c r="GJA224" i="22"/>
  <c r="GJB224" i="22"/>
  <c r="GJC224" i="22"/>
  <c r="GJD224" i="22"/>
  <c r="GJE224" i="22"/>
  <c r="GJF224" i="22"/>
  <c r="GJG224" i="22"/>
  <c r="GJH224" i="22"/>
  <c r="GJI224" i="22"/>
  <c r="GJJ224" i="22"/>
  <c r="GJK224" i="22"/>
  <c r="GJL224" i="22"/>
  <c r="GJM224" i="22"/>
  <c r="GJN224" i="22"/>
  <c r="GJO224" i="22"/>
  <c r="GJP224" i="22"/>
  <c r="GJQ224" i="22"/>
  <c r="GJR224" i="22"/>
  <c r="GJS224" i="22"/>
  <c r="GJT224" i="22"/>
  <c r="GJU224" i="22"/>
  <c r="GJV224" i="22"/>
  <c r="GJW224" i="22"/>
  <c r="GJX224" i="22"/>
  <c r="GJY224" i="22"/>
  <c r="GJZ224" i="22"/>
  <c r="GKA224" i="22"/>
  <c r="GKB224" i="22"/>
  <c r="GKC224" i="22"/>
  <c r="GKD224" i="22"/>
  <c r="GKE224" i="22"/>
  <c r="GKF224" i="22"/>
  <c r="GKG224" i="22"/>
  <c r="GKH224" i="22"/>
  <c r="GKI224" i="22"/>
  <c r="GKJ224" i="22"/>
  <c r="GKK224" i="22"/>
  <c r="GKL224" i="22"/>
  <c r="GKM224" i="22"/>
  <c r="GKN224" i="22"/>
  <c r="GKO224" i="22"/>
  <c r="GKP224" i="22"/>
  <c r="GKQ224" i="22"/>
  <c r="GKR224" i="22"/>
  <c r="GKS224" i="22"/>
  <c r="GKT224" i="22"/>
  <c r="GKU224" i="22"/>
  <c r="GKV224" i="22"/>
  <c r="GKW224" i="22"/>
  <c r="GKX224" i="22"/>
  <c r="GKY224" i="22"/>
  <c r="GKZ224" i="22"/>
  <c r="GLA224" i="22"/>
  <c r="GLB224" i="22"/>
  <c r="GLC224" i="22"/>
  <c r="GLD224" i="22"/>
  <c r="GLE224" i="22"/>
  <c r="GLF224" i="22"/>
  <c r="GLG224" i="22"/>
  <c r="GLH224" i="22"/>
  <c r="GLI224" i="22"/>
  <c r="GLJ224" i="22"/>
  <c r="GLK224" i="22"/>
  <c r="GLL224" i="22"/>
  <c r="GLM224" i="22"/>
  <c r="GLN224" i="22"/>
  <c r="GLO224" i="22"/>
  <c r="GLP224" i="22"/>
  <c r="GLQ224" i="22"/>
  <c r="GLR224" i="22"/>
  <c r="GLS224" i="22"/>
  <c r="GLT224" i="22"/>
  <c r="GLU224" i="22"/>
  <c r="GLV224" i="22"/>
  <c r="GLW224" i="22"/>
  <c r="GLX224" i="22"/>
  <c r="GLY224" i="22"/>
  <c r="GLZ224" i="22"/>
  <c r="GMA224" i="22"/>
  <c r="GMB224" i="22"/>
  <c r="GMC224" i="22"/>
  <c r="GMD224" i="22"/>
  <c r="GME224" i="22"/>
  <c r="GMF224" i="22"/>
  <c r="GMG224" i="22"/>
  <c r="GMH224" i="22"/>
  <c r="GMI224" i="22"/>
  <c r="GMJ224" i="22"/>
  <c r="GMK224" i="22"/>
  <c r="GML224" i="22"/>
  <c r="GMM224" i="22"/>
  <c r="GMN224" i="22"/>
  <c r="GMO224" i="22"/>
  <c r="GMP224" i="22"/>
  <c r="GMQ224" i="22"/>
  <c r="GMR224" i="22"/>
  <c r="GMS224" i="22"/>
  <c r="GMT224" i="22"/>
  <c r="GMU224" i="22"/>
  <c r="GMV224" i="22"/>
  <c r="GMW224" i="22"/>
  <c r="GMX224" i="22"/>
  <c r="GMY224" i="22"/>
  <c r="GMZ224" i="22"/>
  <c r="GNA224" i="22"/>
  <c r="GNB224" i="22"/>
  <c r="GNC224" i="22"/>
  <c r="GND224" i="22"/>
  <c r="GNE224" i="22"/>
  <c r="GNF224" i="22"/>
  <c r="GNG224" i="22"/>
  <c r="GNH224" i="22"/>
  <c r="GNI224" i="22"/>
  <c r="GNJ224" i="22"/>
  <c r="GNK224" i="22"/>
  <c r="GNL224" i="22"/>
  <c r="GNM224" i="22"/>
  <c r="GNN224" i="22"/>
  <c r="GNO224" i="22"/>
  <c r="GNP224" i="22"/>
  <c r="GNQ224" i="22"/>
  <c r="GNR224" i="22"/>
  <c r="GNS224" i="22"/>
  <c r="GNT224" i="22"/>
  <c r="GNU224" i="22"/>
  <c r="GNV224" i="22"/>
  <c r="GNW224" i="22"/>
  <c r="GNX224" i="22"/>
  <c r="GNY224" i="22"/>
  <c r="GNZ224" i="22"/>
  <c r="GOA224" i="22"/>
  <c r="GOB224" i="22"/>
  <c r="GOC224" i="22"/>
  <c r="GOD224" i="22"/>
  <c r="GOE224" i="22"/>
  <c r="GOF224" i="22"/>
  <c r="GOG224" i="22"/>
  <c r="GOH224" i="22"/>
  <c r="GOI224" i="22"/>
  <c r="GOJ224" i="22"/>
  <c r="GOK224" i="22"/>
  <c r="GOL224" i="22"/>
  <c r="GOM224" i="22"/>
  <c r="GON224" i="22"/>
  <c r="GOO224" i="22"/>
  <c r="GOP224" i="22"/>
  <c r="GOQ224" i="22"/>
  <c r="GOR224" i="22"/>
  <c r="GOS224" i="22"/>
  <c r="GOT224" i="22"/>
  <c r="GOU224" i="22"/>
  <c r="GOV224" i="22"/>
  <c r="GOW224" i="22"/>
  <c r="GOX224" i="22"/>
  <c r="GOY224" i="22"/>
  <c r="GOZ224" i="22"/>
  <c r="GPA224" i="22"/>
  <c r="GPB224" i="22"/>
  <c r="GPC224" i="22"/>
  <c r="GPD224" i="22"/>
  <c r="GPE224" i="22"/>
  <c r="GPF224" i="22"/>
  <c r="GPG224" i="22"/>
  <c r="GPH224" i="22"/>
  <c r="GPI224" i="22"/>
  <c r="GPJ224" i="22"/>
  <c r="GPK224" i="22"/>
  <c r="GPL224" i="22"/>
  <c r="GPM224" i="22"/>
  <c r="GPN224" i="22"/>
  <c r="GPO224" i="22"/>
  <c r="GPP224" i="22"/>
  <c r="GPQ224" i="22"/>
  <c r="GPR224" i="22"/>
  <c r="GPS224" i="22"/>
  <c r="GPT224" i="22"/>
  <c r="GPU224" i="22"/>
  <c r="GPV224" i="22"/>
  <c r="GPW224" i="22"/>
  <c r="GPX224" i="22"/>
  <c r="GPY224" i="22"/>
  <c r="GPZ224" i="22"/>
  <c r="GQA224" i="22"/>
  <c r="GQB224" i="22"/>
  <c r="GQC224" i="22"/>
  <c r="GQD224" i="22"/>
  <c r="GQE224" i="22"/>
  <c r="GQF224" i="22"/>
  <c r="GQG224" i="22"/>
  <c r="GQH224" i="22"/>
  <c r="GQI224" i="22"/>
  <c r="GQJ224" i="22"/>
  <c r="GQK224" i="22"/>
  <c r="GQL224" i="22"/>
  <c r="GQM224" i="22"/>
  <c r="GQN224" i="22"/>
  <c r="GQO224" i="22"/>
  <c r="GQP224" i="22"/>
  <c r="GQQ224" i="22"/>
  <c r="GQR224" i="22"/>
  <c r="GQS224" i="22"/>
  <c r="GQT224" i="22"/>
  <c r="GQU224" i="22"/>
  <c r="GQV224" i="22"/>
  <c r="GQW224" i="22"/>
  <c r="GQX224" i="22"/>
  <c r="GQY224" i="22"/>
  <c r="GQZ224" i="22"/>
  <c r="GRA224" i="22"/>
  <c r="GRB224" i="22"/>
  <c r="GRC224" i="22"/>
  <c r="GRD224" i="22"/>
  <c r="GRE224" i="22"/>
  <c r="GRF224" i="22"/>
  <c r="GRG224" i="22"/>
  <c r="GRH224" i="22"/>
  <c r="GRI224" i="22"/>
  <c r="GRJ224" i="22"/>
  <c r="GRK224" i="22"/>
  <c r="GRL224" i="22"/>
  <c r="GRM224" i="22"/>
  <c r="GRN224" i="22"/>
  <c r="GRO224" i="22"/>
  <c r="GRP224" i="22"/>
  <c r="GRQ224" i="22"/>
  <c r="GRR224" i="22"/>
  <c r="GRS224" i="22"/>
  <c r="GRT224" i="22"/>
  <c r="GRU224" i="22"/>
  <c r="GRV224" i="22"/>
  <c r="GRW224" i="22"/>
  <c r="GRX224" i="22"/>
  <c r="GRY224" i="22"/>
  <c r="GRZ224" i="22"/>
  <c r="GSA224" i="22"/>
  <c r="GSB224" i="22"/>
  <c r="GSC224" i="22"/>
  <c r="GSD224" i="22"/>
  <c r="GSE224" i="22"/>
  <c r="GSF224" i="22"/>
  <c r="GSG224" i="22"/>
  <c r="GSH224" i="22"/>
  <c r="GSI224" i="22"/>
  <c r="GSJ224" i="22"/>
  <c r="GSK224" i="22"/>
  <c r="GSL224" i="22"/>
  <c r="GSM224" i="22"/>
  <c r="GSN224" i="22"/>
  <c r="GSO224" i="22"/>
  <c r="GSP224" i="22"/>
  <c r="GSQ224" i="22"/>
  <c r="GSR224" i="22"/>
  <c r="GSS224" i="22"/>
  <c r="GST224" i="22"/>
  <c r="GSU224" i="22"/>
  <c r="GSV224" i="22"/>
  <c r="GSW224" i="22"/>
  <c r="GSX224" i="22"/>
  <c r="GSY224" i="22"/>
  <c r="GSZ224" i="22"/>
  <c r="GTA224" i="22"/>
  <c r="GTB224" i="22"/>
  <c r="GTC224" i="22"/>
  <c r="GTD224" i="22"/>
  <c r="GTE224" i="22"/>
  <c r="GTF224" i="22"/>
  <c r="GTG224" i="22"/>
  <c r="GTH224" i="22"/>
  <c r="GTI224" i="22"/>
  <c r="GTJ224" i="22"/>
  <c r="GTK224" i="22"/>
  <c r="GTL224" i="22"/>
  <c r="GTM224" i="22"/>
  <c r="GTN224" i="22"/>
  <c r="GTO224" i="22"/>
  <c r="GTP224" i="22"/>
  <c r="GTQ224" i="22"/>
  <c r="GTR224" i="22"/>
  <c r="GTS224" i="22"/>
  <c r="GTT224" i="22"/>
  <c r="GTU224" i="22"/>
  <c r="GTV224" i="22"/>
  <c r="GTW224" i="22"/>
  <c r="GTX224" i="22"/>
  <c r="GTY224" i="22"/>
  <c r="GTZ224" i="22"/>
  <c r="GUA224" i="22"/>
  <c r="GUB224" i="22"/>
  <c r="GUC224" i="22"/>
  <c r="GUD224" i="22"/>
  <c r="GUE224" i="22"/>
  <c r="GUF224" i="22"/>
  <c r="GUG224" i="22"/>
  <c r="GUH224" i="22"/>
  <c r="GUI224" i="22"/>
  <c r="GUJ224" i="22"/>
  <c r="GUK224" i="22"/>
  <c r="GUL224" i="22"/>
  <c r="GUM224" i="22"/>
  <c r="GUN224" i="22"/>
  <c r="GUO224" i="22"/>
  <c r="GUP224" i="22"/>
  <c r="GUQ224" i="22"/>
  <c r="GUR224" i="22"/>
  <c r="GUS224" i="22"/>
  <c r="GUT224" i="22"/>
  <c r="GUU224" i="22"/>
  <c r="GUV224" i="22"/>
  <c r="GUW224" i="22"/>
  <c r="GUX224" i="22"/>
  <c r="GUY224" i="22"/>
  <c r="GUZ224" i="22"/>
  <c r="GVA224" i="22"/>
  <c r="GVB224" i="22"/>
  <c r="GVC224" i="22"/>
  <c r="GVD224" i="22"/>
  <c r="GVE224" i="22"/>
  <c r="GVF224" i="22"/>
  <c r="GVG224" i="22"/>
  <c r="GVH224" i="22"/>
  <c r="GVI224" i="22"/>
  <c r="GVJ224" i="22"/>
  <c r="GVK224" i="22"/>
  <c r="GVL224" i="22"/>
  <c r="GVM224" i="22"/>
  <c r="GVN224" i="22"/>
  <c r="GVO224" i="22"/>
  <c r="GVP224" i="22"/>
  <c r="GVQ224" i="22"/>
  <c r="GVR224" i="22"/>
  <c r="GVS224" i="22"/>
  <c r="GVT224" i="22"/>
  <c r="GVU224" i="22"/>
  <c r="GVV224" i="22"/>
  <c r="GVW224" i="22"/>
  <c r="GVX224" i="22"/>
  <c r="GVY224" i="22"/>
  <c r="GVZ224" i="22"/>
  <c r="GWA224" i="22"/>
  <c r="GWB224" i="22"/>
  <c r="GWC224" i="22"/>
  <c r="GWD224" i="22"/>
  <c r="GWE224" i="22"/>
  <c r="GWF224" i="22"/>
  <c r="GWG224" i="22"/>
  <c r="GWH224" i="22"/>
  <c r="GWI224" i="22"/>
  <c r="GWJ224" i="22"/>
  <c r="GWK224" i="22"/>
  <c r="GWL224" i="22"/>
  <c r="GWM224" i="22"/>
  <c r="GWN224" i="22"/>
  <c r="GWO224" i="22"/>
  <c r="GWP224" i="22"/>
  <c r="GWQ224" i="22"/>
  <c r="GWR224" i="22"/>
  <c r="GWS224" i="22"/>
  <c r="GWT224" i="22"/>
  <c r="GWU224" i="22"/>
  <c r="GWV224" i="22"/>
  <c r="GWW224" i="22"/>
  <c r="GWX224" i="22"/>
  <c r="GWY224" i="22"/>
  <c r="GWZ224" i="22"/>
  <c r="GXA224" i="22"/>
  <c r="GXB224" i="22"/>
  <c r="GXC224" i="22"/>
  <c r="GXD224" i="22"/>
  <c r="GXE224" i="22"/>
  <c r="GXF224" i="22"/>
  <c r="GXG224" i="22"/>
  <c r="GXH224" i="22"/>
  <c r="GXI224" i="22"/>
  <c r="GXJ224" i="22"/>
  <c r="GXK224" i="22"/>
  <c r="GXL224" i="22"/>
  <c r="GXM224" i="22"/>
  <c r="GXN224" i="22"/>
  <c r="GXO224" i="22"/>
  <c r="GXP224" i="22"/>
  <c r="GXQ224" i="22"/>
  <c r="GXR224" i="22"/>
  <c r="GXS224" i="22"/>
  <c r="GXT224" i="22"/>
  <c r="GXU224" i="22"/>
  <c r="GXV224" i="22"/>
  <c r="GXW224" i="22"/>
  <c r="GXX224" i="22"/>
  <c r="GXY224" i="22"/>
  <c r="GXZ224" i="22"/>
  <c r="GYA224" i="22"/>
  <c r="GYB224" i="22"/>
  <c r="GYC224" i="22"/>
  <c r="GYD224" i="22"/>
  <c r="GYE224" i="22"/>
  <c r="GYF224" i="22"/>
  <c r="GYG224" i="22"/>
  <c r="GYH224" i="22"/>
  <c r="GYI224" i="22"/>
  <c r="GYJ224" i="22"/>
  <c r="GYK224" i="22"/>
  <c r="GYL224" i="22"/>
  <c r="GYM224" i="22"/>
  <c r="GYN224" i="22"/>
  <c r="GYO224" i="22"/>
  <c r="GYP224" i="22"/>
  <c r="GYQ224" i="22"/>
  <c r="GYR224" i="22"/>
  <c r="GYS224" i="22"/>
  <c r="GYT224" i="22"/>
  <c r="GYU224" i="22"/>
  <c r="GYV224" i="22"/>
  <c r="GYW224" i="22"/>
  <c r="GYX224" i="22"/>
  <c r="GYY224" i="22"/>
  <c r="GYZ224" i="22"/>
  <c r="GZA224" i="22"/>
  <c r="GZB224" i="22"/>
  <c r="GZC224" i="22"/>
  <c r="GZD224" i="22"/>
  <c r="GZE224" i="22"/>
  <c r="GZF224" i="22"/>
  <c r="GZG224" i="22"/>
  <c r="GZH224" i="22"/>
  <c r="GZI224" i="22"/>
  <c r="GZJ224" i="22"/>
  <c r="GZK224" i="22"/>
  <c r="GZL224" i="22"/>
  <c r="GZM224" i="22"/>
  <c r="GZN224" i="22"/>
  <c r="GZO224" i="22"/>
  <c r="GZP224" i="22"/>
  <c r="GZQ224" i="22"/>
  <c r="GZR224" i="22"/>
  <c r="GZS224" i="22"/>
  <c r="GZT224" i="22"/>
  <c r="GZU224" i="22"/>
  <c r="GZV224" i="22"/>
  <c r="GZW224" i="22"/>
  <c r="GZX224" i="22"/>
  <c r="GZY224" i="22"/>
  <c r="GZZ224" i="22"/>
  <c r="HAA224" i="22"/>
  <c r="HAB224" i="22"/>
  <c r="HAC224" i="22"/>
  <c r="HAD224" i="22"/>
  <c r="HAE224" i="22"/>
  <c r="HAF224" i="22"/>
  <c r="HAG224" i="22"/>
  <c r="HAH224" i="22"/>
  <c r="HAI224" i="22"/>
  <c r="HAJ224" i="22"/>
  <c r="HAK224" i="22"/>
  <c r="HAL224" i="22"/>
  <c r="HAM224" i="22"/>
  <c r="HAN224" i="22"/>
  <c r="HAO224" i="22"/>
  <c r="HAP224" i="22"/>
  <c r="HAQ224" i="22"/>
  <c r="HAR224" i="22"/>
  <c r="HAS224" i="22"/>
  <c r="HAT224" i="22"/>
  <c r="HAU224" i="22"/>
  <c r="HAV224" i="22"/>
  <c r="HAW224" i="22"/>
  <c r="HAX224" i="22"/>
  <c r="HAY224" i="22"/>
  <c r="HAZ224" i="22"/>
  <c r="HBA224" i="22"/>
  <c r="HBB224" i="22"/>
  <c r="HBC224" i="22"/>
  <c r="HBD224" i="22"/>
  <c r="HBE224" i="22"/>
  <c r="HBF224" i="22"/>
  <c r="HBG224" i="22"/>
  <c r="HBH224" i="22"/>
  <c r="HBI224" i="22"/>
  <c r="HBJ224" i="22"/>
  <c r="HBK224" i="22"/>
  <c r="HBL224" i="22"/>
  <c r="HBM224" i="22"/>
  <c r="HBN224" i="22"/>
  <c r="HBO224" i="22"/>
  <c r="HBP224" i="22"/>
  <c r="HBQ224" i="22"/>
  <c r="HBR224" i="22"/>
  <c r="HBS224" i="22"/>
  <c r="HBT224" i="22"/>
  <c r="HBU224" i="22"/>
  <c r="HBV224" i="22"/>
  <c r="HBW224" i="22"/>
  <c r="HBX224" i="22"/>
  <c r="HBY224" i="22"/>
  <c r="HBZ224" i="22"/>
  <c r="HCA224" i="22"/>
  <c r="HCB224" i="22"/>
  <c r="HCC224" i="22"/>
  <c r="HCD224" i="22"/>
  <c r="HCE224" i="22"/>
  <c r="HCF224" i="22"/>
  <c r="HCG224" i="22"/>
  <c r="HCH224" i="22"/>
  <c r="HCI224" i="22"/>
  <c r="HCJ224" i="22"/>
  <c r="HCK224" i="22"/>
  <c r="HCL224" i="22"/>
  <c r="HCM224" i="22"/>
  <c r="HCN224" i="22"/>
  <c r="HCO224" i="22"/>
  <c r="HCP224" i="22"/>
  <c r="HCQ224" i="22"/>
  <c r="HCR224" i="22"/>
  <c r="HCS224" i="22"/>
  <c r="HCT224" i="22"/>
  <c r="HCU224" i="22"/>
  <c r="HCV224" i="22"/>
  <c r="HCW224" i="22"/>
  <c r="HCX224" i="22"/>
  <c r="HCY224" i="22"/>
  <c r="HCZ224" i="22"/>
  <c r="HDA224" i="22"/>
  <c r="HDB224" i="22"/>
  <c r="HDC224" i="22"/>
  <c r="HDD224" i="22"/>
  <c r="HDE224" i="22"/>
  <c r="HDF224" i="22"/>
  <c r="HDG224" i="22"/>
  <c r="HDH224" i="22"/>
  <c r="HDI224" i="22"/>
  <c r="HDJ224" i="22"/>
  <c r="HDK224" i="22"/>
  <c r="HDL224" i="22"/>
  <c r="HDM224" i="22"/>
  <c r="HDN224" i="22"/>
  <c r="HDO224" i="22"/>
  <c r="HDP224" i="22"/>
  <c r="HDQ224" i="22"/>
  <c r="HDR224" i="22"/>
  <c r="HDS224" i="22"/>
  <c r="HDT224" i="22"/>
  <c r="HDU224" i="22"/>
  <c r="HDV224" i="22"/>
  <c r="HDW224" i="22"/>
  <c r="HDX224" i="22"/>
  <c r="HDY224" i="22"/>
  <c r="HDZ224" i="22"/>
  <c r="HEA224" i="22"/>
  <c r="HEB224" i="22"/>
  <c r="HEC224" i="22"/>
  <c r="HED224" i="22"/>
  <c r="HEE224" i="22"/>
  <c r="HEF224" i="22"/>
  <c r="HEG224" i="22"/>
  <c r="HEH224" i="22"/>
  <c r="HEI224" i="22"/>
  <c r="HEJ224" i="22"/>
  <c r="HEK224" i="22"/>
  <c r="HEL224" i="22"/>
  <c r="HEM224" i="22"/>
  <c r="HEN224" i="22"/>
  <c r="HEO224" i="22"/>
  <c r="HEP224" i="22"/>
  <c r="HEQ224" i="22"/>
  <c r="HER224" i="22"/>
  <c r="HES224" i="22"/>
  <c r="HET224" i="22"/>
  <c r="HEU224" i="22"/>
  <c r="HEV224" i="22"/>
  <c r="HEW224" i="22"/>
  <c r="HEX224" i="22"/>
  <c r="HEY224" i="22"/>
  <c r="HEZ224" i="22"/>
  <c r="HFA224" i="22"/>
  <c r="HFB224" i="22"/>
  <c r="HFC224" i="22"/>
  <c r="HFD224" i="22"/>
  <c r="HFE224" i="22"/>
  <c r="HFF224" i="22"/>
  <c r="HFG224" i="22"/>
  <c r="HFH224" i="22"/>
  <c r="HFI224" i="22"/>
  <c r="HFJ224" i="22"/>
  <c r="HFK224" i="22"/>
  <c r="HFL224" i="22"/>
  <c r="HFM224" i="22"/>
  <c r="HFN224" i="22"/>
  <c r="HFO224" i="22"/>
  <c r="HFP224" i="22"/>
  <c r="HFQ224" i="22"/>
  <c r="HFR224" i="22"/>
  <c r="HFS224" i="22"/>
  <c r="HFT224" i="22"/>
  <c r="HFU224" i="22"/>
  <c r="HFV224" i="22"/>
  <c r="HFW224" i="22"/>
  <c r="HFX224" i="22"/>
  <c r="HFY224" i="22"/>
  <c r="HFZ224" i="22"/>
  <c r="HGA224" i="22"/>
  <c r="HGB224" i="22"/>
  <c r="HGC224" i="22"/>
  <c r="HGD224" i="22"/>
  <c r="HGE224" i="22"/>
  <c r="HGF224" i="22"/>
  <c r="HGG224" i="22"/>
  <c r="HGH224" i="22"/>
  <c r="HGI224" i="22"/>
  <c r="HGJ224" i="22"/>
  <c r="HGK224" i="22"/>
  <c r="HGL224" i="22"/>
  <c r="HGM224" i="22"/>
  <c r="HGN224" i="22"/>
  <c r="HGO224" i="22"/>
  <c r="HGP224" i="22"/>
  <c r="HGQ224" i="22"/>
  <c r="HGR224" i="22"/>
  <c r="HGS224" i="22"/>
  <c r="HGT224" i="22"/>
  <c r="HGU224" i="22"/>
  <c r="HGV224" i="22"/>
  <c r="HGW224" i="22"/>
  <c r="HGX224" i="22"/>
  <c r="HGY224" i="22"/>
  <c r="HGZ224" i="22"/>
  <c r="HHA224" i="22"/>
  <c r="HHB224" i="22"/>
  <c r="HHC224" i="22"/>
  <c r="HHD224" i="22"/>
  <c r="HHE224" i="22"/>
  <c r="HHF224" i="22"/>
  <c r="HHG224" i="22"/>
  <c r="HHH224" i="22"/>
  <c r="HHI224" i="22"/>
  <c r="HHJ224" i="22"/>
  <c r="HHK224" i="22"/>
  <c r="HHL224" i="22"/>
  <c r="HHM224" i="22"/>
  <c r="HHN224" i="22"/>
  <c r="HHO224" i="22"/>
  <c r="HHP224" i="22"/>
  <c r="HHQ224" i="22"/>
  <c r="HHR224" i="22"/>
  <c r="HHS224" i="22"/>
  <c r="HHT224" i="22"/>
  <c r="HHU224" i="22"/>
  <c r="HHV224" i="22"/>
  <c r="HHW224" i="22"/>
  <c r="HHX224" i="22"/>
  <c r="HHY224" i="22"/>
  <c r="HHZ224" i="22"/>
  <c r="HIA224" i="22"/>
  <c r="HIB224" i="22"/>
  <c r="HIC224" i="22"/>
  <c r="HID224" i="22"/>
  <c r="HIE224" i="22"/>
  <c r="HIF224" i="22"/>
  <c r="HIG224" i="22"/>
  <c r="HIH224" i="22"/>
  <c r="HII224" i="22"/>
  <c r="HIJ224" i="22"/>
  <c r="HIK224" i="22"/>
  <c r="HIL224" i="22"/>
  <c r="HIM224" i="22"/>
  <c r="HIN224" i="22"/>
  <c r="HIO224" i="22"/>
  <c r="HIP224" i="22"/>
  <c r="HIQ224" i="22"/>
  <c r="HIR224" i="22"/>
  <c r="HIS224" i="22"/>
  <c r="HIT224" i="22"/>
  <c r="HIU224" i="22"/>
  <c r="HIV224" i="22"/>
  <c r="HIW224" i="22"/>
  <c r="HIX224" i="22"/>
  <c r="HIY224" i="22"/>
  <c r="HIZ224" i="22"/>
  <c r="HJA224" i="22"/>
  <c r="HJB224" i="22"/>
  <c r="HJC224" i="22"/>
  <c r="HJD224" i="22"/>
  <c r="HJE224" i="22"/>
  <c r="HJF224" i="22"/>
  <c r="HJG224" i="22"/>
  <c r="HJH224" i="22"/>
  <c r="HJI224" i="22"/>
  <c r="HJJ224" i="22"/>
  <c r="HJK224" i="22"/>
  <c r="HJL224" i="22"/>
  <c r="HJM224" i="22"/>
  <c r="HJN224" i="22"/>
  <c r="HJO224" i="22"/>
  <c r="HJP224" i="22"/>
  <c r="HJQ224" i="22"/>
  <c r="HJR224" i="22"/>
  <c r="HJS224" i="22"/>
  <c r="HJT224" i="22"/>
  <c r="HJU224" i="22"/>
  <c r="HJV224" i="22"/>
  <c r="HJW224" i="22"/>
  <c r="HJX224" i="22"/>
  <c r="HJY224" i="22"/>
  <c r="HJZ224" i="22"/>
  <c r="HKA224" i="22"/>
  <c r="HKB224" i="22"/>
  <c r="HKC224" i="22"/>
  <c r="HKD224" i="22"/>
  <c r="HKE224" i="22"/>
  <c r="HKF224" i="22"/>
  <c r="HKG224" i="22"/>
  <c r="HKH224" i="22"/>
  <c r="HKI224" i="22"/>
  <c r="HKJ224" i="22"/>
  <c r="HKK224" i="22"/>
  <c r="HKL224" i="22"/>
  <c r="HKM224" i="22"/>
  <c r="HKN224" i="22"/>
  <c r="HKO224" i="22"/>
  <c r="HKP224" i="22"/>
  <c r="HKQ224" i="22"/>
  <c r="HKR224" i="22"/>
  <c r="HKS224" i="22"/>
  <c r="HKT224" i="22"/>
  <c r="HKU224" i="22"/>
  <c r="HKV224" i="22"/>
  <c r="HKW224" i="22"/>
  <c r="HKX224" i="22"/>
  <c r="HKY224" i="22"/>
  <c r="HKZ224" i="22"/>
  <c r="HLA224" i="22"/>
  <c r="HLB224" i="22"/>
  <c r="HLC224" i="22"/>
  <c r="HLD224" i="22"/>
  <c r="HLE224" i="22"/>
  <c r="HLF224" i="22"/>
  <c r="HLG224" i="22"/>
  <c r="HLH224" i="22"/>
  <c r="HLI224" i="22"/>
  <c r="HLJ224" i="22"/>
  <c r="HLK224" i="22"/>
  <c r="HLL224" i="22"/>
  <c r="HLM224" i="22"/>
  <c r="HLN224" i="22"/>
  <c r="HLO224" i="22"/>
  <c r="HLP224" i="22"/>
  <c r="HLQ224" i="22"/>
  <c r="HLR224" i="22"/>
  <c r="HLS224" i="22"/>
  <c r="HLT224" i="22"/>
  <c r="HLU224" i="22"/>
  <c r="HLV224" i="22"/>
  <c r="HLW224" i="22"/>
  <c r="HLX224" i="22"/>
  <c r="HLY224" i="22"/>
  <c r="HLZ224" i="22"/>
  <c r="HMA224" i="22"/>
  <c r="HMB224" i="22"/>
  <c r="HMC224" i="22"/>
  <c r="HMD224" i="22"/>
  <c r="HME224" i="22"/>
  <c r="HMF224" i="22"/>
  <c r="HMG224" i="22"/>
  <c r="HMH224" i="22"/>
  <c r="HMI224" i="22"/>
  <c r="HMJ224" i="22"/>
  <c r="HMK224" i="22"/>
  <c r="HML224" i="22"/>
  <c r="HMM224" i="22"/>
  <c r="HMN224" i="22"/>
  <c r="HMO224" i="22"/>
  <c r="HMP224" i="22"/>
  <c r="HMQ224" i="22"/>
  <c r="HMR224" i="22"/>
  <c r="HMS224" i="22"/>
  <c r="HMT224" i="22"/>
  <c r="HMU224" i="22"/>
  <c r="HMV224" i="22"/>
  <c r="HMW224" i="22"/>
  <c r="HMX224" i="22"/>
  <c r="HMY224" i="22"/>
  <c r="HMZ224" i="22"/>
  <c r="HNA224" i="22"/>
  <c r="HNB224" i="22"/>
  <c r="HNC224" i="22"/>
  <c r="HND224" i="22"/>
  <c r="HNE224" i="22"/>
  <c r="HNF224" i="22"/>
  <c r="HNG224" i="22"/>
  <c r="HNH224" i="22"/>
  <c r="HNI224" i="22"/>
  <c r="HNJ224" i="22"/>
  <c r="HNK224" i="22"/>
  <c r="HNL224" i="22"/>
  <c r="HNM224" i="22"/>
  <c r="HNN224" i="22"/>
  <c r="HNO224" i="22"/>
  <c r="HNP224" i="22"/>
  <c r="HNQ224" i="22"/>
  <c r="HNR224" i="22"/>
  <c r="HNS224" i="22"/>
  <c r="HNT224" i="22"/>
  <c r="HNU224" i="22"/>
  <c r="HNV224" i="22"/>
  <c r="HNW224" i="22"/>
  <c r="HNX224" i="22"/>
  <c r="HNY224" i="22"/>
  <c r="HNZ224" i="22"/>
  <c r="HOA224" i="22"/>
  <c r="HOB224" i="22"/>
  <c r="HOC224" i="22"/>
  <c r="HOD224" i="22"/>
  <c r="HOE224" i="22"/>
  <c r="HOF224" i="22"/>
  <c r="HOG224" i="22"/>
  <c r="HOH224" i="22"/>
  <c r="HOI224" i="22"/>
  <c r="HOJ224" i="22"/>
  <c r="HOK224" i="22"/>
  <c r="HOL224" i="22"/>
  <c r="HOM224" i="22"/>
  <c r="HON224" i="22"/>
  <c r="HOO224" i="22"/>
  <c r="HOP224" i="22"/>
  <c r="HOQ224" i="22"/>
  <c r="HOR224" i="22"/>
  <c r="HOS224" i="22"/>
  <c r="HOT224" i="22"/>
  <c r="HOU224" i="22"/>
  <c r="HOV224" i="22"/>
  <c r="HOW224" i="22"/>
  <c r="HOX224" i="22"/>
  <c r="HOY224" i="22"/>
  <c r="HOZ224" i="22"/>
  <c r="HPA224" i="22"/>
  <c r="HPB224" i="22"/>
  <c r="HPC224" i="22"/>
  <c r="HPD224" i="22"/>
  <c r="HPE224" i="22"/>
  <c r="HPF224" i="22"/>
  <c r="HPG224" i="22"/>
  <c r="HPH224" i="22"/>
  <c r="HPI224" i="22"/>
  <c r="HPJ224" i="22"/>
  <c r="HPK224" i="22"/>
  <c r="HPL224" i="22"/>
  <c r="HPM224" i="22"/>
  <c r="HPN224" i="22"/>
  <c r="HPO224" i="22"/>
  <c r="HPP224" i="22"/>
  <c r="HPQ224" i="22"/>
  <c r="HPR224" i="22"/>
  <c r="HPS224" i="22"/>
  <c r="HPT224" i="22"/>
  <c r="HPU224" i="22"/>
  <c r="HPV224" i="22"/>
  <c r="HPW224" i="22"/>
  <c r="HPX224" i="22"/>
  <c r="HPY224" i="22"/>
  <c r="HPZ224" i="22"/>
  <c r="HQA224" i="22"/>
  <c r="HQB224" i="22"/>
  <c r="HQC224" i="22"/>
  <c r="HQD224" i="22"/>
  <c r="HQE224" i="22"/>
  <c r="HQF224" i="22"/>
  <c r="HQG224" i="22"/>
  <c r="HQH224" i="22"/>
  <c r="HQI224" i="22"/>
  <c r="HQJ224" i="22"/>
  <c r="HQK224" i="22"/>
  <c r="HQL224" i="22"/>
  <c r="HQM224" i="22"/>
  <c r="HQN224" i="22"/>
  <c r="HQO224" i="22"/>
  <c r="HQP224" i="22"/>
  <c r="HQQ224" i="22"/>
  <c r="HQR224" i="22"/>
  <c r="HQS224" i="22"/>
  <c r="HQT224" i="22"/>
  <c r="HQU224" i="22"/>
  <c r="HQV224" i="22"/>
  <c r="HQW224" i="22"/>
  <c r="HQX224" i="22"/>
  <c r="HQY224" i="22"/>
  <c r="HQZ224" i="22"/>
  <c r="HRA224" i="22"/>
  <c r="HRB224" i="22"/>
  <c r="HRC224" i="22"/>
  <c r="HRD224" i="22"/>
  <c r="HRE224" i="22"/>
  <c r="HRF224" i="22"/>
  <c r="HRG224" i="22"/>
  <c r="HRH224" i="22"/>
  <c r="HRI224" i="22"/>
  <c r="HRJ224" i="22"/>
  <c r="HRK224" i="22"/>
  <c r="HRL224" i="22"/>
  <c r="HRM224" i="22"/>
  <c r="HRN224" i="22"/>
  <c r="HRO224" i="22"/>
  <c r="HRP224" i="22"/>
  <c r="HRQ224" i="22"/>
  <c r="HRR224" i="22"/>
  <c r="HRS224" i="22"/>
  <c r="HRT224" i="22"/>
  <c r="HRU224" i="22"/>
  <c r="HRV224" i="22"/>
  <c r="HRW224" i="22"/>
  <c r="HRX224" i="22"/>
  <c r="HRY224" i="22"/>
  <c r="HRZ224" i="22"/>
  <c r="HSA224" i="22"/>
  <c r="HSB224" i="22"/>
  <c r="HSC224" i="22"/>
  <c r="HSD224" i="22"/>
  <c r="HSE224" i="22"/>
  <c r="HSF224" i="22"/>
  <c r="HSG224" i="22"/>
  <c r="HSH224" i="22"/>
  <c r="HSI224" i="22"/>
  <c r="HSJ224" i="22"/>
  <c r="HSK224" i="22"/>
  <c r="HSL224" i="22"/>
  <c r="HSM224" i="22"/>
  <c r="HSN224" i="22"/>
  <c r="HSO224" i="22"/>
  <c r="HSP224" i="22"/>
  <c r="HSQ224" i="22"/>
  <c r="HSR224" i="22"/>
  <c r="HSS224" i="22"/>
  <c r="HST224" i="22"/>
  <c r="HSU224" i="22"/>
  <c r="HSV224" i="22"/>
  <c r="HSW224" i="22"/>
  <c r="HSX224" i="22"/>
  <c r="HSY224" i="22"/>
  <c r="HSZ224" i="22"/>
  <c r="HTA224" i="22"/>
  <c r="HTB224" i="22"/>
  <c r="HTC224" i="22"/>
  <c r="HTD224" i="22"/>
  <c r="HTE224" i="22"/>
  <c r="HTF224" i="22"/>
  <c r="HTG224" i="22"/>
  <c r="HTH224" i="22"/>
  <c r="HTI224" i="22"/>
  <c r="HTJ224" i="22"/>
  <c r="HTK224" i="22"/>
  <c r="HTL224" i="22"/>
  <c r="HTM224" i="22"/>
  <c r="HTN224" i="22"/>
  <c r="HTO224" i="22"/>
  <c r="HTP224" i="22"/>
  <c r="HTQ224" i="22"/>
  <c r="HTR224" i="22"/>
  <c r="HTS224" i="22"/>
  <c r="HTT224" i="22"/>
  <c r="HTU224" i="22"/>
  <c r="HTV224" i="22"/>
  <c r="HTW224" i="22"/>
  <c r="HTX224" i="22"/>
  <c r="HTY224" i="22"/>
  <c r="HTZ224" i="22"/>
  <c r="HUA224" i="22"/>
  <c r="HUB224" i="22"/>
  <c r="HUC224" i="22"/>
  <c r="HUD224" i="22"/>
  <c r="HUE224" i="22"/>
  <c r="HUF224" i="22"/>
  <c r="HUG224" i="22"/>
  <c r="HUH224" i="22"/>
  <c r="HUI224" i="22"/>
  <c r="HUJ224" i="22"/>
  <c r="HUK224" i="22"/>
  <c r="HUL224" i="22"/>
  <c r="HUM224" i="22"/>
  <c r="HUN224" i="22"/>
  <c r="HUO224" i="22"/>
  <c r="HUP224" i="22"/>
  <c r="HUQ224" i="22"/>
  <c r="HUR224" i="22"/>
  <c r="HUS224" i="22"/>
  <c r="HUT224" i="22"/>
  <c r="HUU224" i="22"/>
  <c r="HUV224" i="22"/>
  <c r="HUW224" i="22"/>
  <c r="HUX224" i="22"/>
  <c r="HUY224" i="22"/>
  <c r="HUZ224" i="22"/>
  <c r="HVA224" i="22"/>
  <c r="HVB224" i="22"/>
  <c r="HVC224" i="22"/>
  <c r="HVD224" i="22"/>
  <c r="HVE224" i="22"/>
  <c r="HVF224" i="22"/>
  <c r="HVG224" i="22"/>
  <c r="HVH224" i="22"/>
  <c r="HVI224" i="22"/>
  <c r="HVJ224" i="22"/>
  <c r="HVK224" i="22"/>
  <c r="HVL224" i="22"/>
  <c r="HVM224" i="22"/>
  <c r="HVN224" i="22"/>
  <c r="HVO224" i="22"/>
  <c r="HVP224" i="22"/>
  <c r="HVQ224" i="22"/>
  <c r="HVR224" i="22"/>
  <c r="HVS224" i="22"/>
  <c r="HVT224" i="22"/>
  <c r="HVU224" i="22"/>
  <c r="HVV224" i="22"/>
  <c r="HVW224" i="22"/>
  <c r="HVX224" i="22"/>
  <c r="HVY224" i="22"/>
  <c r="HVZ224" i="22"/>
  <c r="HWA224" i="22"/>
  <c r="HWB224" i="22"/>
  <c r="HWC224" i="22"/>
  <c r="HWD224" i="22"/>
  <c r="HWE224" i="22"/>
  <c r="HWF224" i="22"/>
  <c r="HWG224" i="22"/>
  <c r="HWH224" i="22"/>
  <c r="HWI224" i="22"/>
  <c r="HWJ224" i="22"/>
  <c r="HWK224" i="22"/>
  <c r="HWL224" i="22"/>
  <c r="HWM224" i="22"/>
  <c r="HWN224" i="22"/>
  <c r="HWO224" i="22"/>
  <c r="HWP224" i="22"/>
  <c r="HWQ224" i="22"/>
  <c r="HWR224" i="22"/>
  <c r="HWS224" i="22"/>
  <c r="HWT224" i="22"/>
  <c r="HWU224" i="22"/>
  <c r="HWV224" i="22"/>
  <c r="HWW224" i="22"/>
  <c r="HWX224" i="22"/>
  <c r="HWY224" i="22"/>
  <c r="HWZ224" i="22"/>
  <c r="HXA224" i="22"/>
  <c r="HXB224" i="22"/>
  <c r="HXC224" i="22"/>
  <c r="HXD224" i="22"/>
  <c r="HXE224" i="22"/>
  <c r="HXF224" i="22"/>
  <c r="HXG224" i="22"/>
  <c r="HXH224" i="22"/>
  <c r="HXI224" i="22"/>
  <c r="HXJ224" i="22"/>
  <c r="HXK224" i="22"/>
  <c r="HXL224" i="22"/>
  <c r="HXM224" i="22"/>
  <c r="HXN224" i="22"/>
  <c r="HXO224" i="22"/>
  <c r="HXP224" i="22"/>
  <c r="HXQ224" i="22"/>
  <c r="HXR224" i="22"/>
  <c r="HXS224" i="22"/>
  <c r="HXT224" i="22"/>
  <c r="HXU224" i="22"/>
  <c r="HXV224" i="22"/>
  <c r="HXW224" i="22"/>
  <c r="HXX224" i="22"/>
  <c r="HXY224" i="22"/>
  <c r="HXZ224" i="22"/>
  <c r="HYA224" i="22"/>
  <c r="HYB224" i="22"/>
  <c r="HYC224" i="22"/>
  <c r="HYD224" i="22"/>
  <c r="HYE224" i="22"/>
  <c r="HYF224" i="22"/>
  <c r="HYG224" i="22"/>
  <c r="HYH224" i="22"/>
  <c r="HYI224" i="22"/>
  <c r="HYJ224" i="22"/>
  <c r="HYK224" i="22"/>
  <c r="HYL224" i="22"/>
  <c r="HYM224" i="22"/>
  <c r="HYN224" i="22"/>
  <c r="HYO224" i="22"/>
  <c r="HYP224" i="22"/>
  <c r="HYQ224" i="22"/>
  <c r="HYR224" i="22"/>
  <c r="HYS224" i="22"/>
  <c r="HYT224" i="22"/>
  <c r="HYU224" i="22"/>
  <c r="HYV224" i="22"/>
  <c r="HYW224" i="22"/>
  <c r="HYX224" i="22"/>
  <c r="HYY224" i="22"/>
  <c r="HYZ224" i="22"/>
  <c r="HZA224" i="22"/>
  <c r="HZB224" i="22"/>
  <c r="HZC224" i="22"/>
  <c r="HZD224" i="22"/>
  <c r="HZE224" i="22"/>
  <c r="HZF224" i="22"/>
  <c r="HZG224" i="22"/>
  <c r="HZH224" i="22"/>
  <c r="HZI224" i="22"/>
  <c r="HZJ224" i="22"/>
  <c r="HZK224" i="22"/>
  <c r="HZL224" i="22"/>
  <c r="HZM224" i="22"/>
  <c r="HZN224" i="22"/>
  <c r="HZO224" i="22"/>
  <c r="HZP224" i="22"/>
  <c r="HZQ224" i="22"/>
  <c r="HZR224" i="22"/>
  <c r="HZS224" i="22"/>
  <c r="HZT224" i="22"/>
  <c r="HZU224" i="22"/>
  <c r="HZV224" i="22"/>
  <c r="HZW224" i="22"/>
  <c r="HZX224" i="22"/>
  <c r="HZY224" i="22"/>
  <c r="HZZ224" i="22"/>
  <c r="IAA224" i="22"/>
  <c r="IAB224" i="22"/>
  <c r="IAC224" i="22"/>
  <c r="IAD224" i="22"/>
  <c r="IAE224" i="22"/>
  <c r="IAF224" i="22"/>
  <c r="IAG224" i="22"/>
  <c r="IAH224" i="22"/>
  <c r="IAI224" i="22"/>
  <c r="IAJ224" i="22"/>
  <c r="IAK224" i="22"/>
  <c r="IAL224" i="22"/>
  <c r="IAM224" i="22"/>
  <c r="IAN224" i="22"/>
  <c r="IAO224" i="22"/>
  <c r="IAP224" i="22"/>
  <c r="IAQ224" i="22"/>
  <c r="IAR224" i="22"/>
  <c r="IAS224" i="22"/>
  <c r="IAT224" i="22"/>
  <c r="IAU224" i="22"/>
  <c r="IAV224" i="22"/>
  <c r="IAW224" i="22"/>
  <c r="IAX224" i="22"/>
  <c r="IAY224" i="22"/>
  <c r="IAZ224" i="22"/>
  <c r="IBA224" i="22"/>
  <c r="IBB224" i="22"/>
  <c r="IBC224" i="22"/>
  <c r="IBD224" i="22"/>
  <c r="IBE224" i="22"/>
  <c r="IBF224" i="22"/>
  <c r="IBG224" i="22"/>
  <c r="IBH224" i="22"/>
  <c r="IBI224" i="22"/>
  <c r="IBJ224" i="22"/>
  <c r="IBK224" i="22"/>
  <c r="IBL224" i="22"/>
  <c r="IBM224" i="22"/>
  <c r="IBN224" i="22"/>
  <c r="IBO224" i="22"/>
  <c r="IBP224" i="22"/>
  <c r="IBQ224" i="22"/>
  <c r="IBR224" i="22"/>
  <c r="IBS224" i="22"/>
  <c r="IBT224" i="22"/>
  <c r="IBU224" i="22"/>
  <c r="IBV224" i="22"/>
  <c r="IBW224" i="22"/>
  <c r="IBX224" i="22"/>
  <c r="IBY224" i="22"/>
  <c r="IBZ224" i="22"/>
  <c r="ICA224" i="22"/>
  <c r="ICB224" i="22"/>
  <c r="ICC224" i="22"/>
  <c r="ICD224" i="22"/>
  <c r="ICE224" i="22"/>
  <c r="ICF224" i="22"/>
  <c r="ICG224" i="22"/>
  <c r="ICH224" i="22"/>
  <c r="ICI224" i="22"/>
  <c r="ICJ224" i="22"/>
  <c r="ICK224" i="22"/>
  <c r="ICL224" i="22"/>
  <c r="ICM224" i="22"/>
  <c r="ICN224" i="22"/>
  <c r="ICO224" i="22"/>
  <c r="ICP224" i="22"/>
  <c r="ICQ224" i="22"/>
  <c r="ICR224" i="22"/>
  <c r="ICS224" i="22"/>
  <c r="ICT224" i="22"/>
  <c r="ICU224" i="22"/>
  <c r="ICV224" i="22"/>
  <c r="ICW224" i="22"/>
  <c r="ICX224" i="22"/>
  <c r="ICY224" i="22"/>
  <c r="ICZ224" i="22"/>
  <c r="IDA224" i="22"/>
  <c r="IDB224" i="22"/>
  <c r="IDC224" i="22"/>
  <c r="IDD224" i="22"/>
  <c r="IDE224" i="22"/>
  <c r="IDF224" i="22"/>
  <c r="IDG224" i="22"/>
  <c r="IDH224" i="22"/>
  <c r="IDI224" i="22"/>
  <c r="IDJ224" i="22"/>
  <c r="IDK224" i="22"/>
  <c r="IDL224" i="22"/>
  <c r="IDM224" i="22"/>
  <c r="IDN224" i="22"/>
  <c r="IDO224" i="22"/>
  <c r="IDP224" i="22"/>
  <c r="IDQ224" i="22"/>
  <c r="IDR224" i="22"/>
  <c r="IDS224" i="22"/>
  <c r="IDT224" i="22"/>
  <c r="IDU224" i="22"/>
  <c r="IDV224" i="22"/>
  <c r="IDW224" i="22"/>
  <c r="IDX224" i="22"/>
  <c r="IDY224" i="22"/>
  <c r="IDZ224" i="22"/>
  <c r="IEA224" i="22"/>
  <c r="IEB224" i="22"/>
  <c r="IEC224" i="22"/>
  <c r="IED224" i="22"/>
  <c r="IEE224" i="22"/>
  <c r="IEF224" i="22"/>
  <c r="IEG224" i="22"/>
  <c r="IEH224" i="22"/>
  <c r="IEI224" i="22"/>
  <c r="IEJ224" i="22"/>
  <c r="IEK224" i="22"/>
  <c r="IEL224" i="22"/>
  <c r="IEM224" i="22"/>
  <c r="IEN224" i="22"/>
  <c r="IEO224" i="22"/>
  <c r="IEP224" i="22"/>
  <c r="IEQ224" i="22"/>
  <c r="IER224" i="22"/>
  <c r="IES224" i="22"/>
  <c r="IET224" i="22"/>
  <c r="IEU224" i="22"/>
  <c r="IEV224" i="22"/>
  <c r="IEW224" i="22"/>
  <c r="IEX224" i="22"/>
  <c r="IEY224" i="22"/>
  <c r="IEZ224" i="22"/>
  <c r="IFA224" i="22"/>
  <c r="IFB224" i="22"/>
  <c r="IFC224" i="22"/>
  <c r="IFD224" i="22"/>
  <c r="IFE224" i="22"/>
  <c r="IFF224" i="22"/>
  <c r="IFG224" i="22"/>
  <c r="IFH224" i="22"/>
  <c r="IFI224" i="22"/>
  <c r="IFJ224" i="22"/>
  <c r="IFK224" i="22"/>
  <c r="IFL224" i="22"/>
  <c r="IFM224" i="22"/>
  <c r="IFN224" i="22"/>
  <c r="IFO224" i="22"/>
  <c r="IFP224" i="22"/>
  <c r="IFQ224" i="22"/>
  <c r="IFR224" i="22"/>
  <c r="IFS224" i="22"/>
  <c r="IFT224" i="22"/>
  <c r="IFU224" i="22"/>
  <c r="IFV224" i="22"/>
  <c r="IFW224" i="22"/>
  <c r="IFX224" i="22"/>
  <c r="IFY224" i="22"/>
  <c r="IFZ224" i="22"/>
  <c r="IGA224" i="22"/>
  <c r="IGB224" i="22"/>
  <c r="IGC224" i="22"/>
  <c r="IGD224" i="22"/>
  <c r="IGE224" i="22"/>
  <c r="IGF224" i="22"/>
  <c r="IGG224" i="22"/>
  <c r="IGH224" i="22"/>
  <c r="IGI224" i="22"/>
  <c r="IGJ224" i="22"/>
  <c r="IGK224" i="22"/>
  <c r="IGL224" i="22"/>
  <c r="IGM224" i="22"/>
  <c r="IGN224" i="22"/>
  <c r="IGO224" i="22"/>
  <c r="IGP224" i="22"/>
  <c r="IGQ224" i="22"/>
  <c r="IGR224" i="22"/>
  <c r="IGS224" i="22"/>
  <c r="IGT224" i="22"/>
  <c r="IGU224" i="22"/>
  <c r="IGV224" i="22"/>
  <c r="IGW224" i="22"/>
  <c r="IGX224" i="22"/>
  <c r="IGY224" i="22"/>
  <c r="IGZ224" i="22"/>
  <c r="IHA224" i="22"/>
  <c r="IHB224" i="22"/>
  <c r="IHC224" i="22"/>
  <c r="IHD224" i="22"/>
  <c r="IHE224" i="22"/>
  <c r="IHF224" i="22"/>
  <c r="IHG224" i="22"/>
  <c r="IHH224" i="22"/>
  <c r="IHI224" i="22"/>
  <c r="IHJ224" i="22"/>
  <c r="IHK224" i="22"/>
  <c r="IHL224" i="22"/>
  <c r="IHM224" i="22"/>
  <c r="IHN224" i="22"/>
  <c r="IHO224" i="22"/>
  <c r="IHP224" i="22"/>
  <c r="IHQ224" i="22"/>
  <c r="IHR224" i="22"/>
  <c r="IHS224" i="22"/>
  <c r="IHT224" i="22"/>
  <c r="IHU224" i="22"/>
  <c r="IHV224" i="22"/>
  <c r="IHW224" i="22"/>
  <c r="IHX224" i="22"/>
  <c r="IHY224" i="22"/>
  <c r="IHZ224" i="22"/>
  <c r="IIA224" i="22"/>
  <c r="IIB224" i="22"/>
  <c r="IIC224" i="22"/>
  <c r="IID224" i="22"/>
  <c r="IIE224" i="22"/>
  <c r="IIF224" i="22"/>
  <c r="IIG224" i="22"/>
  <c r="IIH224" i="22"/>
  <c r="III224" i="22"/>
  <c r="IIJ224" i="22"/>
  <c r="IIK224" i="22"/>
  <c r="IIL224" i="22"/>
  <c r="IIM224" i="22"/>
  <c r="IIN224" i="22"/>
  <c r="IIO224" i="22"/>
  <c r="IIP224" i="22"/>
  <c r="IIQ224" i="22"/>
  <c r="IIR224" i="22"/>
  <c r="IIS224" i="22"/>
  <c r="IIT224" i="22"/>
  <c r="IIU224" i="22"/>
  <c r="IIV224" i="22"/>
  <c r="IIW224" i="22"/>
  <c r="IIX224" i="22"/>
  <c r="IIY224" i="22"/>
  <c r="IIZ224" i="22"/>
  <c r="IJA224" i="22"/>
  <c r="IJB224" i="22"/>
  <c r="IJC224" i="22"/>
  <c r="IJD224" i="22"/>
  <c r="IJE224" i="22"/>
  <c r="IJF224" i="22"/>
  <c r="IJG224" i="22"/>
  <c r="IJH224" i="22"/>
  <c r="IJI224" i="22"/>
  <c r="IJJ224" i="22"/>
  <c r="IJK224" i="22"/>
  <c r="IJL224" i="22"/>
  <c r="IJM224" i="22"/>
  <c r="IJN224" i="22"/>
  <c r="IJO224" i="22"/>
  <c r="IJP224" i="22"/>
  <c r="IJQ224" i="22"/>
  <c r="IJR224" i="22"/>
  <c r="IJS224" i="22"/>
  <c r="IJT224" i="22"/>
  <c r="IJU224" i="22"/>
  <c r="IJV224" i="22"/>
  <c r="IJW224" i="22"/>
  <c r="IJX224" i="22"/>
  <c r="IJY224" i="22"/>
  <c r="IJZ224" i="22"/>
  <c r="IKA224" i="22"/>
  <c r="IKB224" i="22"/>
  <c r="IKC224" i="22"/>
  <c r="IKD224" i="22"/>
  <c r="IKE224" i="22"/>
  <c r="IKF224" i="22"/>
  <c r="IKG224" i="22"/>
  <c r="IKH224" i="22"/>
  <c r="IKI224" i="22"/>
  <c r="IKJ224" i="22"/>
  <c r="IKK224" i="22"/>
  <c r="IKL224" i="22"/>
  <c r="IKM224" i="22"/>
  <c r="IKN224" i="22"/>
  <c r="IKO224" i="22"/>
  <c r="IKP224" i="22"/>
  <c r="IKQ224" i="22"/>
  <c r="IKR224" i="22"/>
  <c r="IKS224" i="22"/>
  <c r="IKT224" i="22"/>
  <c r="IKU224" i="22"/>
  <c r="IKV224" i="22"/>
  <c r="IKW224" i="22"/>
  <c r="IKX224" i="22"/>
  <c r="IKY224" i="22"/>
  <c r="IKZ224" i="22"/>
  <c r="ILA224" i="22"/>
  <c r="ILB224" i="22"/>
  <c r="ILC224" i="22"/>
  <c r="ILD224" i="22"/>
  <c r="ILE224" i="22"/>
  <c r="ILF224" i="22"/>
  <c r="ILG224" i="22"/>
  <c r="ILH224" i="22"/>
  <c r="ILI224" i="22"/>
  <c r="ILJ224" i="22"/>
  <c r="ILK224" i="22"/>
  <c r="ILL224" i="22"/>
  <c r="ILM224" i="22"/>
  <c r="ILN224" i="22"/>
  <c r="ILO224" i="22"/>
  <c r="ILP224" i="22"/>
  <c r="ILQ224" i="22"/>
  <c r="ILR224" i="22"/>
  <c r="ILS224" i="22"/>
  <c r="ILT224" i="22"/>
  <c r="ILU224" i="22"/>
  <c r="ILV224" i="22"/>
  <c r="ILW224" i="22"/>
  <c r="ILX224" i="22"/>
  <c r="ILY224" i="22"/>
  <c r="ILZ224" i="22"/>
  <c r="IMA224" i="22"/>
  <c r="IMB224" i="22"/>
  <c r="IMC224" i="22"/>
  <c r="IMD224" i="22"/>
  <c r="IME224" i="22"/>
  <c r="IMF224" i="22"/>
  <c r="IMG224" i="22"/>
  <c r="IMH224" i="22"/>
  <c r="IMI224" i="22"/>
  <c r="IMJ224" i="22"/>
  <c r="IMK224" i="22"/>
  <c r="IML224" i="22"/>
  <c r="IMM224" i="22"/>
  <c r="IMN224" i="22"/>
  <c r="IMO224" i="22"/>
  <c r="IMP224" i="22"/>
  <c r="IMQ224" i="22"/>
  <c r="IMR224" i="22"/>
  <c r="IMS224" i="22"/>
  <c r="IMT224" i="22"/>
  <c r="IMU224" i="22"/>
  <c r="IMV224" i="22"/>
  <c r="IMW224" i="22"/>
  <c r="IMX224" i="22"/>
  <c r="IMY224" i="22"/>
  <c r="IMZ224" i="22"/>
  <c r="INA224" i="22"/>
  <c r="INB224" i="22"/>
  <c r="INC224" i="22"/>
  <c r="IND224" i="22"/>
  <c r="INE224" i="22"/>
  <c r="INF224" i="22"/>
  <c r="ING224" i="22"/>
  <c r="INH224" i="22"/>
  <c r="INI224" i="22"/>
  <c r="INJ224" i="22"/>
  <c r="INK224" i="22"/>
  <c r="INL224" i="22"/>
  <c r="INM224" i="22"/>
  <c r="INN224" i="22"/>
  <c r="INO224" i="22"/>
  <c r="INP224" i="22"/>
  <c r="INQ224" i="22"/>
  <c r="INR224" i="22"/>
  <c r="INS224" i="22"/>
  <c r="INT224" i="22"/>
  <c r="INU224" i="22"/>
  <c r="INV224" i="22"/>
  <c r="INW224" i="22"/>
  <c r="INX224" i="22"/>
  <c r="INY224" i="22"/>
  <c r="INZ224" i="22"/>
  <c r="IOA224" i="22"/>
  <c r="IOB224" i="22"/>
  <c r="IOC224" i="22"/>
  <c r="IOD224" i="22"/>
  <c r="IOE224" i="22"/>
  <c r="IOF224" i="22"/>
  <c r="IOG224" i="22"/>
  <c r="IOH224" i="22"/>
  <c r="IOI224" i="22"/>
  <c r="IOJ224" i="22"/>
  <c r="IOK224" i="22"/>
  <c r="IOL224" i="22"/>
  <c r="IOM224" i="22"/>
  <c r="ION224" i="22"/>
  <c r="IOO224" i="22"/>
  <c r="IOP224" i="22"/>
  <c r="IOQ224" i="22"/>
  <c r="IOR224" i="22"/>
  <c r="IOS224" i="22"/>
  <c r="IOT224" i="22"/>
  <c r="IOU224" i="22"/>
  <c r="IOV224" i="22"/>
  <c r="IOW224" i="22"/>
  <c r="IOX224" i="22"/>
  <c r="IOY224" i="22"/>
  <c r="IOZ224" i="22"/>
  <c r="IPA224" i="22"/>
  <c r="IPB224" i="22"/>
  <c r="IPC224" i="22"/>
  <c r="IPD224" i="22"/>
  <c r="IPE224" i="22"/>
  <c r="IPF224" i="22"/>
  <c r="IPG224" i="22"/>
  <c r="IPH224" i="22"/>
  <c r="IPI224" i="22"/>
  <c r="IPJ224" i="22"/>
  <c r="IPK224" i="22"/>
  <c r="IPL224" i="22"/>
  <c r="IPM224" i="22"/>
  <c r="IPN224" i="22"/>
  <c r="IPO224" i="22"/>
  <c r="IPP224" i="22"/>
  <c r="IPQ224" i="22"/>
  <c r="IPR224" i="22"/>
  <c r="IPS224" i="22"/>
  <c r="IPT224" i="22"/>
  <c r="IPU224" i="22"/>
  <c r="IPV224" i="22"/>
  <c r="IPW224" i="22"/>
  <c r="IPX224" i="22"/>
  <c r="IPY224" i="22"/>
  <c r="IPZ224" i="22"/>
  <c r="IQA224" i="22"/>
  <c r="IQB224" i="22"/>
  <c r="IQC224" i="22"/>
  <c r="IQD224" i="22"/>
  <c r="IQE224" i="22"/>
  <c r="IQF224" i="22"/>
  <c r="IQG224" i="22"/>
  <c r="IQH224" i="22"/>
  <c r="IQI224" i="22"/>
  <c r="IQJ224" i="22"/>
  <c r="IQK224" i="22"/>
  <c r="IQL224" i="22"/>
  <c r="IQM224" i="22"/>
  <c r="IQN224" i="22"/>
  <c r="IQO224" i="22"/>
  <c r="IQP224" i="22"/>
  <c r="IQQ224" i="22"/>
  <c r="IQR224" i="22"/>
  <c r="IQS224" i="22"/>
  <c r="IQT224" i="22"/>
  <c r="IQU224" i="22"/>
  <c r="IQV224" i="22"/>
  <c r="IQW224" i="22"/>
  <c r="IQX224" i="22"/>
  <c r="IQY224" i="22"/>
  <c r="IQZ224" i="22"/>
  <c r="IRA224" i="22"/>
  <c r="IRB224" i="22"/>
  <c r="IRC224" i="22"/>
  <c r="IRD224" i="22"/>
  <c r="IRE224" i="22"/>
  <c r="IRF224" i="22"/>
  <c r="IRG224" i="22"/>
  <c r="IRH224" i="22"/>
  <c r="IRI224" i="22"/>
  <c r="IRJ224" i="22"/>
  <c r="IRK224" i="22"/>
  <c r="IRL224" i="22"/>
  <c r="IRM224" i="22"/>
  <c r="IRN224" i="22"/>
  <c r="IRO224" i="22"/>
  <c r="IRP224" i="22"/>
  <c r="IRQ224" i="22"/>
  <c r="IRR224" i="22"/>
  <c r="IRS224" i="22"/>
  <c r="IRT224" i="22"/>
  <c r="IRU224" i="22"/>
  <c r="IRV224" i="22"/>
  <c r="IRW224" i="22"/>
  <c r="IRX224" i="22"/>
  <c r="IRY224" i="22"/>
  <c r="IRZ224" i="22"/>
  <c r="ISA224" i="22"/>
  <c r="ISB224" i="22"/>
  <c r="ISC224" i="22"/>
  <c r="ISD224" i="22"/>
  <c r="ISE224" i="22"/>
  <c r="ISF224" i="22"/>
  <c r="ISG224" i="22"/>
  <c r="ISH224" i="22"/>
  <c r="ISI224" i="22"/>
  <c r="ISJ224" i="22"/>
  <c r="ISK224" i="22"/>
  <c r="ISL224" i="22"/>
  <c r="ISM224" i="22"/>
  <c r="ISN224" i="22"/>
  <c r="ISO224" i="22"/>
  <c r="ISP224" i="22"/>
  <c r="ISQ224" i="22"/>
  <c r="ISR224" i="22"/>
  <c r="ISS224" i="22"/>
  <c r="IST224" i="22"/>
  <c r="ISU224" i="22"/>
  <c r="ISV224" i="22"/>
  <c r="ISW224" i="22"/>
  <c r="ISX224" i="22"/>
  <c r="ISY224" i="22"/>
  <c r="ISZ224" i="22"/>
  <c r="ITA224" i="22"/>
  <c r="ITB224" i="22"/>
  <c r="ITC224" i="22"/>
  <c r="ITD224" i="22"/>
  <c r="ITE224" i="22"/>
  <c r="ITF224" i="22"/>
  <c r="ITG224" i="22"/>
  <c r="ITH224" i="22"/>
  <c r="ITI224" i="22"/>
  <c r="ITJ224" i="22"/>
  <c r="ITK224" i="22"/>
  <c r="ITL224" i="22"/>
  <c r="ITM224" i="22"/>
  <c r="ITN224" i="22"/>
  <c r="ITO224" i="22"/>
  <c r="ITP224" i="22"/>
  <c r="ITQ224" i="22"/>
  <c r="ITR224" i="22"/>
  <c r="ITS224" i="22"/>
  <c r="ITT224" i="22"/>
  <c r="ITU224" i="22"/>
  <c r="ITV224" i="22"/>
  <c r="ITW224" i="22"/>
  <c r="ITX224" i="22"/>
  <c r="ITY224" i="22"/>
  <c r="ITZ224" i="22"/>
  <c r="IUA224" i="22"/>
  <c r="IUB224" i="22"/>
  <c r="IUC224" i="22"/>
  <c r="IUD224" i="22"/>
  <c r="IUE224" i="22"/>
  <c r="IUF224" i="22"/>
  <c r="IUG224" i="22"/>
  <c r="IUH224" i="22"/>
  <c r="IUI224" i="22"/>
  <c r="IUJ224" i="22"/>
  <c r="IUK224" i="22"/>
  <c r="IUL224" i="22"/>
  <c r="IUM224" i="22"/>
  <c r="IUN224" i="22"/>
  <c r="IUO224" i="22"/>
  <c r="IUP224" i="22"/>
  <c r="IUQ224" i="22"/>
  <c r="IUR224" i="22"/>
  <c r="IUS224" i="22"/>
  <c r="IUT224" i="22"/>
  <c r="IUU224" i="22"/>
  <c r="IUV224" i="22"/>
  <c r="IUW224" i="22"/>
  <c r="IUX224" i="22"/>
  <c r="IUY224" i="22"/>
  <c r="IUZ224" i="22"/>
  <c r="IVA224" i="22"/>
  <c r="IVB224" i="22"/>
  <c r="IVC224" i="22"/>
  <c r="IVD224" i="22"/>
  <c r="IVE224" i="22"/>
  <c r="IVF224" i="22"/>
  <c r="IVG224" i="22"/>
  <c r="IVH224" i="22"/>
  <c r="IVI224" i="22"/>
  <c r="IVJ224" i="22"/>
  <c r="IVK224" i="22"/>
  <c r="IVL224" i="22"/>
  <c r="IVM224" i="22"/>
  <c r="IVN224" i="22"/>
  <c r="IVO224" i="22"/>
  <c r="IVP224" i="22"/>
  <c r="IVQ224" i="22"/>
  <c r="IVR224" i="22"/>
  <c r="IVS224" i="22"/>
  <c r="IVT224" i="22"/>
  <c r="IVU224" i="22"/>
  <c r="IVV224" i="22"/>
  <c r="IVW224" i="22"/>
  <c r="IVX224" i="22"/>
  <c r="IVY224" i="22"/>
  <c r="IVZ224" i="22"/>
  <c r="IWA224" i="22"/>
  <c r="IWB224" i="22"/>
  <c r="IWC224" i="22"/>
  <c r="IWD224" i="22"/>
  <c r="IWE224" i="22"/>
  <c r="IWF224" i="22"/>
  <c r="IWG224" i="22"/>
  <c r="IWH224" i="22"/>
  <c r="IWI224" i="22"/>
  <c r="IWJ224" i="22"/>
  <c r="IWK224" i="22"/>
  <c r="IWL224" i="22"/>
  <c r="IWM224" i="22"/>
  <c r="IWN224" i="22"/>
  <c r="IWO224" i="22"/>
  <c r="IWP224" i="22"/>
  <c r="IWQ224" i="22"/>
  <c r="IWR224" i="22"/>
  <c r="IWS224" i="22"/>
  <c r="IWT224" i="22"/>
  <c r="IWU224" i="22"/>
  <c r="IWV224" i="22"/>
  <c r="IWW224" i="22"/>
  <c r="IWX224" i="22"/>
  <c r="IWY224" i="22"/>
  <c r="IWZ224" i="22"/>
  <c r="IXA224" i="22"/>
  <c r="IXB224" i="22"/>
  <c r="IXC224" i="22"/>
  <c r="IXD224" i="22"/>
  <c r="IXE224" i="22"/>
  <c r="IXF224" i="22"/>
  <c r="IXG224" i="22"/>
  <c r="IXH224" i="22"/>
  <c r="IXI224" i="22"/>
  <c r="IXJ224" i="22"/>
  <c r="IXK224" i="22"/>
  <c r="IXL224" i="22"/>
  <c r="IXM224" i="22"/>
  <c r="IXN224" i="22"/>
  <c r="IXO224" i="22"/>
  <c r="IXP224" i="22"/>
  <c r="IXQ224" i="22"/>
  <c r="IXR224" i="22"/>
  <c r="IXS224" i="22"/>
  <c r="IXT224" i="22"/>
  <c r="IXU224" i="22"/>
  <c r="IXV224" i="22"/>
  <c r="IXW224" i="22"/>
  <c r="IXX224" i="22"/>
  <c r="IXY224" i="22"/>
  <c r="IXZ224" i="22"/>
  <c r="IYA224" i="22"/>
  <c r="IYB224" i="22"/>
  <c r="IYC224" i="22"/>
  <c r="IYD224" i="22"/>
  <c r="IYE224" i="22"/>
  <c r="IYF224" i="22"/>
  <c r="IYG224" i="22"/>
  <c r="IYH224" i="22"/>
  <c r="IYI224" i="22"/>
  <c r="IYJ224" i="22"/>
  <c r="IYK224" i="22"/>
  <c r="IYL224" i="22"/>
  <c r="IYM224" i="22"/>
  <c r="IYN224" i="22"/>
  <c r="IYO224" i="22"/>
  <c r="IYP224" i="22"/>
  <c r="IYQ224" i="22"/>
  <c r="IYR224" i="22"/>
  <c r="IYS224" i="22"/>
  <c r="IYT224" i="22"/>
  <c r="IYU224" i="22"/>
  <c r="IYV224" i="22"/>
  <c r="IYW224" i="22"/>
  <c r="IYX224" i="22"/>
  <c r="IYY224" i="22"/>
  <c r="IYZ224" i="22"/>
  <c r="IZA224" i="22"/>
  <c r="IZB224" i="22"/>
  <c r="IZC224" i="22"/>
  <c r="IZD224" i="22"/>
  <c r="IZE224" i="22"/>
  <c r="IZF224" i="22"/>
  <c r="IZG224" i="22"/>
  <c r="IZH224" i="22"/>
  <c r="IZI224" i="22"/>
  <c r="IZJ224" i="22"/>
  <c r="IZK224" i="22"/>
  <c r="IZL224" i="22"/>
  <c r="IZM224" i="22"/>
  <c r="IZN224" i="22"/>
  <c r="IZO224" i="22"/>
  <c r="IZP224" i="22"/>
  <c r="IZQ224" i="22"/>
  <c r="IZR224" i="22"/>
  <c r="IZS224" i="22"/>
  <c r="IZT224" i="22"/>
  <c r="IZU224" i="22"/>
  <c r="IZV224" i="22"/>
  <c r="IZW224" i="22"/>
  <c r="IZX224" i="22"/>
  <c r="IZY224" i="22"/>
  <c r="IZZ224" i="22"/>
  <c r="JAA224" i="22"/>
  <c r="JAB224" i="22"/>
  <c r="JAC224" i="22"/>
  <c r="JAD224" i="22"/>
  <c r="JAE224" i="22"/>
  <c r="JAF224" i="22"/>
  <c r="JAG224" i="22"/>
  <c r="JAH224" i="22"/>
  <c r="JAI224" i="22"/>
  <c r="JAJ224" i="22"/>
  <c r="JAK224" i="22"/>
  <c r="JAL224" i="22"/>
  <c r="JAM224" i="22"/>
  <c r="JAN224" i="22"/>
  <c r="JAO224" i="22"/>
  <c r="JAP224" i="22"/>
  <c r="JAQ224" i="22"/>
  <c r="JAR224" i="22"/>
  <c r="JAS224" i="22"/>
  <c r="JAT224" i="22"/>
  <c r="JAU224" i="22"/>
  <c r="JAV224" i="22"/>
  <c r="JAW224" i="22"/>
  <c r="JAX224" i="22"/>
  <c r="JAY224" i="22"/>
  <c r="JAZ224" i="22"/>
  <c r="JBA224" i="22"/>
  <c r="JBB224" i="22"/>
  <c r="JBC224" i="22"/>
  <c r="JBD224" i="22"/>
  <c r="JBE224" i="22"/>
  <c r="JBF224" i="22"/>
  <c r="JBG224" i="22"/>
  <c r="JBH224" i="22"/>
  <c r="JBI224" i="22"/>
  <c r="JBJ224" i="22"/>
  <c r="JBK224" i="22"/>
  <c r="JBL224" i="22"/>
  <c r="JBM224" i="22"/>
  <c r="JBN224" i="22"/>
  <c r="JBO224" i="22"/>
  <c r="JBP224" i="22"/>
  <c r="JBQ224" i="22"/>
  <c r="JBR224" i="22"/>
  <c r="JBS224" i="22"/>
  <c r="JBT224" i="22"/>
  <c r="JBU224" i="22"/>
  <c r="JBV224" i="22"/>
  <c r="JBW224" i="22"/>
  <c r="JBX224" i="22"/>
  <c r="JBY224" i="22"/>
  <c r="JBZ224" i="22"/>
  <c r="JCA224" i="22"/>
  <c r="JCB224" i="22"/>
  <c r="JCC224" i="22"/>
  <c r="JCD224" i="22"/>
  <c r="JCE224" i="22"/>
  <c r="JCF224" i="22"/>
  <c r="JCG224" i="22"/>
  <c r="JCH224" i="22"/>
  <c r="JCI224" i="22"/>
  <c r="JCJ224" i="22"/>
  <c r="JCK224" i="22"/>
  <c r="JCL224" i="22"/>
  <c r="JCM224" i="22"/>
  <c r="JCN224" i="22"/>
  <c r="JCO224" i="22"/>
  <c r="JCP224" i="22"/>
  <c r="JCQ224" i="22"/>
  <c r="JCR224" i="22"/>
  <c r="JCS224" i="22"/>
  <c r="JCT224" i="22"/>
  <c r="JCU224" i="22"/>
  <c r="JCV224" i="22"/>
  <c r="JCW224" i="22"/>
  <c r="JCX224" i="22"/>
  <c r="JCY224" i="22"/>
  <c r="JCZ224" i="22"/>
  <c r="JDA224" i="22"/>
  <c r="JDB224" i="22"/>
  <c r="JDC224" i="22"/>
  <c r="JDD224" i="22"/>
  <c r="JDE224" i="22"/>
  <c r="JDF224" i="22"/>
  <c r="JDG224" i="22"/>
  <c r="JDH224" i="22"/>
  <c r="JDI224" i="22"/>
  <c r="JDJ224" i="22"/>
  <c r="JDK224" i="22"/>
  <c r="JDL224" i="22"/>
  <c r="JDM224" i="22"/>
  <c r="JDN224" i="22"/>
  <c r="JDO224" i="22"/>
  <c r="JDP224" i="22"/>
  <c r="JDQ224" i="22"/>
  <c r="JDR224" i="22"/>
  <c r="JDS224" i="22"/>
  <c r="JDT224" i="22"/>
  <c r="JDU224" i="22"/>
  <c r="JDV224" i="22"/>
  <c r="JDW224" i="22"/>
  <c r="JDX224" i="22"/>
  <c r="JDY224" i="22"/>
  <c r="JDZ224" i="22"/>
  <c r="JEA224" i="22"/>
  <c r="JEB224" i="22"/>
  <c r="JEC224" i="22"/>
  <c r="JED224" i="22"/>
  <c r="JEE224" i="22"/>
  <c r="JEF224" i="22"/>
  <c r="JEG224" i="22"/>
  <c r="JEH224" i="22"/>
  <c r="JEI224" i="22"/>
  <c r="JEJ224" i="22"/>
  <c r="JEK224" i="22"/>
  <c r="JEL224" i="22"/>
  <c r="JEM224" i="22"/>
  <c r="JEN224" i="22"/>
  <c r="JEO224" i="22"/>
  <c r="JEP224" i="22"/>
  <c r="JEQ224" i="22"/>
  <c r="JER224" i="22"/>
  <c r="JES224" i="22"/>
  <c r="JET224" i="22"/>
  <c r="JEU224" i="22"/>
  <c r="JEV224" i="22"/>
  <c r="JEW224" i="22"/>
  <c r="JEX224" i="22"/>
  <c r="JEY224" i="22"/>
  <c r="JEZ224" i="22"/>
  <c r="JFA224" i="22"/>
  <c r="JFB224" i="22"/>
  <c r="JFC224" i="22"/>
  <c r="JFD224" i="22"/>
  <c r="JFE224" i="22"/>
  <c r="JFF224" i="22"/>
  <c r="JFG224" i="22"/>
  <c r="JFH224" i="22"/>
  <c r="JFI224" i="22"/>
  <c r="JFJ224" i="22"/>
  <c r="JFK224" i="22"/>
  <c r="JFL224" i="22"/>
  <c r="JFM224" i="22"/>
  <c r="JFN224" i="22"/>
  <c r="JFO224" i="22"/>
  <c r="JFP224" i="22"/>
  <c r="JFQ224" i="22"/>
  <c r="JFR224" i="22"/>
  <c r="JFS224" i="22"/>
  <c r="JFT224" i="22"/>
  <c r="JFU224" i="22"/>
  <c r="JFV224" i="22"/>
  <c r="JFW224" i="22"/>
  <c r="JFX224" i="22"/>
  <c r="JFY224" i="22"/>
  <c r="JFZ224" i="22"/>
  <c r="JGA224" i="22"/>
  <c r="JGB224" i="22"/>
  <c r="JGC224" i="22"/>
  <c r="JGD224" i="22"/>
  <c r="JGE224" i="22"/>
  <c r="JGF224" i="22"/>
  <c r="JGG224" i="22"/>
  <c r="JGH224" i="22"/>
  <c r="JGI224" i="22"/>
  <c r="JGJ224" i="22"/>
  <c r="JGK224" i="22"/>
  <c r="JGL224" i="22"/>
  <c r="JGM224" i="22"/>
  <c r="JGN224" i="22"/>
  <c r="JGO224" i="22"/>
  <c r="JGP224" i="22"/>
  <c r="JGQ224" i="22"/>
  <c r="JGR224" i="22"/>
  <c r="JGS224" i="22"/>
  <c r="JGT224" i="22"/>
  <c r="JGU224" i="22"/>
  <c r="JGV224" i="22"/>
  <c r="JGW224" i="22"/>
  <c r="JGX224" i="22"/>
  <c r="JGY224" i="22"/>
  <c r="JGZ224" i="22"/>
  <c r="JHA224" i="22"/>
  <c r="JHB224" i="22"/>
  <c r="JHC224" i="22"/>
  <c r="JHD224" i="22"/>
  <c r="JHE224" i="22"/>
  <c r="JHF224" i="22"/>
  <c r="JHG224" i="22"/>
  <c r="JHH224" i="22"/>
  <c r="JHI224" i="22"/>
  <c r="JHJ224" i="22"/>
  <c r="JHK224" i="22"/>
  <c r="JHL224" i="22"/>
  <c r="JHM224" i="22"/>
  <c r="JHN224" i="22"/>
  <c r="JHO224" i="22"/>
  <c r="JHP224" i="22"/>
  <c r="JHQ224" i="22"/>
  <c r="JHR224" i="22"/>
  <c r="JHS224" i="22"/>
  <c r="JHT224" i="22"/>
  <c r="JHU224" i="22"/>
  <c r="JHV224" i="22"/>
  <c r="JHW224" i="22"/>
  <c r="JHX224" i="22"/>
  <c r="JHY224" i="22"/>
  <c r="JHZ224" i="22"/>
  <c r="JIA224" i="22"/>
  <c r="JIB224" i="22"/>
  <c r="JIC224" i="22"/>
  <c r="JID224" i="22"/>
  <c r="JIE224" i="22"/>
  <c r="JIF224" i="22"/>
  <c r="JIG224" i="22"/>
  <c r="JIH224" i="22"/>
  <c r="JII224" i="22"/>
  <c r="JIJ224" i="22"/>
  <c r="JIK224" i="22"/>
  <c r="JIL224" i="22"/>
  <c r="JIM224" i="22"/>
  <c r="JIN224" i="22"/>
  <c r="JIO224" i="22"/>
  <c r="JIP224" i="22"/>
  <c r="JIQ224" i="22"/>
  <c r="JIR224" i="22"/>
  <c r="JIS224" i="22"/>
  <c r="JIT224" i="22"/>
  <c r="JIU224" i="22"/>
  <c r="JIV224" i="22"/>
  <c r="JIW224" i="22"/>
  <c r="JIX224" i="22"/>
  <c r="JIY224" i="22"/>
  <c r="JIZ224" i="22"/>
  <c r="JJA224" i="22"/>
  <c r="JJB224" i="22"/>
  <c r="JJC224" i="22"/>
  <c r="JJD224" i="22"/>
  <c r="JJE224" i="22"/>
  <c r="JJF224" i="22"/>
  <c r="JJG224" i="22"/>
  <c r="JJH224" i="22"/>
  <c r="JJI224" i="22"/>
  <c r="JJJ224" i="22"/>
  <c r="JJK224" i="22"/>
  <c r="JJL224" i="22"/>
  <c r="JJM224" i="22"/>
  <c r="JJN224" i="22"/>
  <c r="JJO224" i="22"/>
  <c r="JJP224" i="22"/>
  <c r="JJQ224" i="22"/>
  <c r="JJR224" i="22"/>
  <c r="JJS224" i="22"/>
  <c r="JJT224" i="22"/>
  <c r="JJU224" i="22"/>
  <c r="JJV224" i="22"/>
  <c r="JJW224" i="22"/>
  <c r="JJX224" i="22"/>
  <c r="JJY224" i="22"/>
  <c r="JJZ224" i="22"/>
  <c r="JKA224" i="22"/>
  <c r="JKB224" i="22"/>
  <c r="JKC224" i="22"/>
  <c r="JKD224" i="22"/>
  <c r="JKE224" i="22"/>
  <c r="JKF224" i="22"/>
  <c r="JKG224" i="22"/>
  <c r="JKH224" i="22"/>
  <c r="JKI224" i="22"/>
  <c r="JKJ224" i="22"/>
  <c r="JKK224" i="22"/>
  <c r="JKL224" i="22"/>
  <c r="JKM224" i="22"/>
  <c r="JKN224" i="22"/>
  <c r="JKO224" i="22"/>
  <c r="JKP224" i="22"/>
  <c r="JKQ224" i="22"/>
  <c r="JKR224" i="22"/>
  <c r="JKS224" i="22"/>
  <c r="JKT224" i="22"/>
  <c r="JKU224" i="22"/>
  <c r="JKV224" i="22"/>
  <c r="JKW224" i="22"/>
  <c r="JKX224" i="22"/>
  <c r="JKY224" i="22"/>
  <c r="JKZ224" i="22"/>
  <c r="JLA224" i="22"/>
  <c r="JLB224" i="22"/>
  <c r="JLC224" i="22"/>
  <c r="JLD224" i="22"/>
  <c r="JLE224" i="22"/>
  <c r="JLF224" i="22"/>
  <c r="JLG224" i="22"/>
  <c r="JLH224" i="22"/>
  <c r="JLI224" i="22"/>
  <c r="JLJ224" i="22"/>
  <c r="JLK224" i="22"/>
  <c r="JLL224" i="22"/>
  <c r="JLM224" i="22"/>
  <c r="JLN224" i="22"/>
  <c r="JLO224" i="22"/>
  <c r="JLP224" i="22"/>
  <c r="JLQ224" i="22"/>
  <c r="JLR224" i="22"/>
  <c r="JLS224" i="22"/>
  <c r="JLT224" i="22"/>
  <c r="JLU224" i="22"/>
  <c r="JLV224" i="22"/>
  <c r="JLW224" i="22"/>
  <c r="JLX224" i="22"/>
  <c r="JLY224" i="22"/>
  <c r="JLZ224" i="22"/>
  <c r="JMA224" i="22"/>
  <c r="JMB224" i="22"/>
  <c r="JMC224" i="22"/>
  <c r="JMD224" i="22"/>
  <c r="JME224" i="22"/>
  <c r="JMF224" i="22"/>
  <c r="JMG224" i="22"/>
  <c r="JMH224" i="22"/>
  <c r="JMI224" i="22"/>
  <c r="JMJ224" i="22"/>
  <c r="JMK224" i="22"/>
  <c r="JML224" i="22"/>
  <c r="JMM224" i="22"/>
  <c r="JMN224" i="22"/>
  <c r="JMO224" i="22"/>
  <c r="JMP224" i="22"/>
  <c r="JMQ224" i="22"/>
  <c r="JMR224" i="22"/>
  <c r="JMS224" i="22"/>
  <c r="JMT224" i="22"/>
  <c r="JMU224" i="22"/>
  <c r="JMV224" i="22"/>
  <c r="JMW224" i="22"/>
  <c r="JMX224" i="22"/>
  <c r="JMY224" i="22"/>
  <c r="JMZ224" i="22"/>
  <c r="JNA224" i="22"/>
  <c r="JNB224" i="22"/>
  <c r="JNC224" i="22"/>
  <c r="JND224" i="22"/>
  <c r="JNE224" i="22"/>
  <c r="JNF224" i="22"/>
  <c r="JNG224" i="22"/>
  <c r="JNH224" i="22"/>
  <c r="JNI224" i="22"/>
  <c r="JNJ224" i="22"/>
  <c r="JNK224" i="22"/>
  <c r="JNL224" i="22"/>
  <c r="JNM224" i="22"/>
  <c r="JNN224" i="22"/>
  <c r="JNO224" i="22"/>
  <c r="JNP224" i="22"/>
  <c r="JNQ224" i="22"/>
  <c r="JNR224" i="22"/>
  <c r="JNS224" i="22"/>
  <c r="JNT224" i="22"/>
  <c r="JNU224" i="22"/>
  <c r="JNV224" i="22"/>
  <c r="JNW224" i="22"/>
  <c r="JNX224" i="22"/>
  <c r="JNY224" i="22"/>
  <c r="JNZ224" i="22"/>
  <c r="JOA224" i="22"/>
  <c r="JOB224" i="22"/>
  <c r="JOC224" i="22"/>
  <c r="JOD224" i="22"/>
  <c r="JOE224" i="22"/>
  <c r="JOF224" i="22"/>
  <c r="JOG224" i="22"/>
  <c r="JOH224" i="22"/>
  <c r="JOI224" i="22"/>
  <c r="JOJ224" i="22"/>
  <c r="JOK224" i="22"/>
  <c r="JOL224" i="22"/>
  <c r="JOM224" i="22"/>
  <c r="JON224" i="22"/>
  <c r="JOO224" i="22"/>
  <c r="JOP224" i="22"/>
  <c r="JOQ224" i="22"/>
  <c r="JOR224" i="22"/>
  <c r="JOS224" i="22"/>
  <c r="JOT224" i="22"/>
  <c r="JOU224" i="22"/>
  <c r="JOV224" i="22"/>
  <c r="JOW224" i="22"/>
  <c r="JOX224" i="22"/>
  <c r="JOY224" i="22"/>
  <c r="JOZ224" i="22"/>
  <c r="JPA224" i="22"/>
  <c r="JPB224" i="22"/>
  <c r="JPC224" i="22"/>
  <c r="JPD224" i="22"/>
  <c r="JPE224" i="22"/>
  <c r="JPF224" i="22"/>
  <c r="JPG224" i="22"/>
  <c r="JPH224" i="22"/>
  <c r="JPI224" i="22"/>
  <c r="JPJ224" i="22"/>
  <c r="JPK224" i="22"/>
  <c r="JPL224" i="22"/>
  <c r="JPM224" i="22"/>
  <c r="JPN224" i="22"/>
  <c r="JPO224" i="22"/>
  <c r="JPP224" i="22"/>
  <c r="JPQ224" i="22"/>
  <c r="JPR224" i="22"/>
  <c r="JPS224" i="22"/>
  <c r="JPT224" i="22"/>
  <c r="JPU224" i="22"/>
  <c r="JPV224" i="22"/>
  <c r="JPW224" i="22"/>
  <c r="JPX224" i="22"/>
  <c r="JPY224" i="22"/>
  <c r="JPZ224" i="22"/>
  <c r="JQA224" i="22"/>
  <c r="JQB224" i="22"/>
  <c r="JQC224" i="22"/>
  <c r="JQD224" i="22"/>
  <c r="JQE224" i="22"/>
  <c r="JQF224" i="22"/>
  <c r="JQG224" i="22"/>
  <c r="JQH224" i="22"/>
  <c r="JQI224" i="22"/>
  <c r="JQJ224" i="22"/>
  <c r="JQK224" i="22"/>
  <c r="JQL224" i="22"/>
  <c r="JQM224" i="22"/>
  <c r="JQN224" i="22"/>
  <c r="JQO224" i="22"/>
  <c r="JQP224" i="22"/>
  <c r="JQQ224" i="22"/>
  <c r="JQR224" i="22"/>
  <c r="JQS224" i="22"/>
  <c r="JQT224" i="22"/>
  <c r="JQU224" i="22"/>
  <c r="JQV224" i="22"/>
  <c r="JQW224" i="22"/>
  <c r="JQX224" i="22"/>
  <c r="JQY224" i="22"/>
  <c r="JQZ224" i="22"/>
  <c r="JRA224" i="22"/>
  <c r="JRB224" i="22"/>
  <c r="JRC224" i="22"/>
  <c r="JRD224" i="22"/>
  <c r="JRE224" i="22"/>
  <c r="JRF224" i="22"/>
  <c r="JRG224" i="22"/>
  <c r="JRH224" i="22"/>
  <c r="JRI224" i="22"/>
  <c r="JRJ224" i="22"/>
  <c r="JRK224" i="22"/>
  <c r="JRL224" i="22"/>
  <c r="JRM224" i="22"/>
  <c r="JRN224" i="22"/>
  <c r="JRO224" i="22"/>
  <c r="JRP224" i="22"/>
  <c r="JRQ224" i="22"/>
  <c r="JRR224" i="22"/>
  <c r="JRS224" i="22"/>
  <c r="JRT224" i="22"/>
  <c r="JRU224" i="22"/>
  <c r="JRV224" i="22"/>
  <c r="JRW224" i="22"/>
  <c r="JRX224" i="22"/>
  <c r="JRY224" i="22"/>
  <c r="JRZ224" i="22"/>
  <c r="JSA224" i="22"/>
  <c r="JSB224" i="22"/>
  <c r="JSC224" i="22"/>
  <c r="JSD224" i="22"/>
  <c r="JSE224" i="22"/>
  <c r="JSF224" i="22"/>
  <c r="JSG224" i="22"/>
  <c r="JSH224" i="22"/>
  <c r="JSI224" i="22"/>
  <c r="JSJ224" i="22"/>
  <c r="JSK224" i="22"/>
  <c r="JSL224" i="22"/>
  <c r="JSM224" i="22"/>
  <c r="JSN224" i="22"/>
  <c r="JSO224" i="22"/>
  <c r="JSP224" i="22"/>
  <c r="JSQ224" i="22"/>
  <c r="JSR224" i="22"/>
  <c r="JSS224" i="22"/>
  <c r="JST224" i="22"/>
  <c r="JSU224" i="22"/>
  <c r="JSV224" i="22"/>
  <c r="JSW224" i="22"/>
  <c r="JSX224" i="22"/>
  <c r="JSY224" i="22"/>
  <c r="JSZ224" i="22"/>
  <c r="JTA224" i="22"/>
  <c r="JTB224" i="22"/>
  <c r="JTC224" i="22"/>
  <c r="JTD224" i="22"/>
  <c r="JTE224" i="22"/>
  <c r="JTF224" i="22"/>
  <c r="JTG224" i="22"/>
  <c r="JTH224" i="22"/>
  <c r="JTI224" i="22"/>
  <c r="JTJ224" i="22"/>
  <c r="JTK224" i="22"/>
  <c r="JTL224" i="22"/>
  <c r="JTM224" i="22"/>
  <c r="JTN224" i="22"/>
  <c r="JTO224" i="22"/>
  <c r="JTP224" i="22"/>
  <c r="JTQ224" i="22"/>
  <c r="JTR224" i="22"/>
  <c r="JTS224" i="22"/>
  <c r="JTT224" i="22"/>
  <c r="JTU224" i="22"/>
  <c r="JTV224" i="22"/>
  <c r="JTW224" i="22"/>
  <c r="JTX224" i="22"/>
  <c r="JTY224" i="22"/>
  <c r="JTZ224" i="22"/>
  <c r="JUA224" i="22"/>
  <c r="JUB224" i="22"/>
  <c r="JUC224" i="22"/>
  <c r="JUD224" i="22"/>
  <c r="JUE224" i="22"/>
  <c r="JUF224" i="22"/>
  <c r="JUG224" i="22"/>
  <c r="JUH224" i="22"/>
  <c r="JUI224" i="22"/>
  <c r="JUJ224" i="22"/>
  <c r="JUK224" i="22"/>
  <c r="JUL224" i="22"/>
  <c r="JUM224" i="22"/>
  <c r="JUN224" i="22"/>
  <c r="JUO224" i="22"/>
  <c r="JUP224" i="22"/>
  <c r="JUQ224" i="22"/>
  <c r="JUR224" i="22"/>
  <c r="JUS224" i="22"/>
  <c r="JUT224" i="22"/>
  <c r="JUU224" i="22"/>
  <c r="JUV224" i="22"/>
  <c r="JUW224" i="22"/>
  <c r="JUX224" i="22"/>
  <c r="JUY224" i="22"/>
  <c r="JUZ224" i="22"/>
  <c r="JVA224" i="22"/>
  <c r="JVB224" i="22"/>
  <c r="JVC224" i="22"/>
  <c r="JVD224" i="22"/>
  <c r="JVE224" i="22"/>
  <c r="JVF224" i="22"/>
  <c r="JVG224" i="22"/>
  <c r="JVH224" i="22"/>
  <c r="JVI224" i="22"/>
  <c r="JVJ224" i="22"/>
  <c r="JVK224" i="22"/>
  <c r="JVL224" i="22"/>
  <c r="JVM224" i="22"/>
  <c r="JVN224" i="22"/>
  <c r="JVO224" i="22"/>
  <c r="JVP224" i="22"/>
  <c r="JVQ224" i="22"/>
  <c r="JVR224" i="22"/>
  <c r="JVS224" i="22"/>
  <c r="JVT224" i="22"/>
  <c r="JVU224" i="22"/>
  <c r="JVV224" i="22"/>
  <c r="JVW224" i="22"/>
  <c r="JVX224" i="22"/>
  <c r="JVY224" i="22"/>
  <c r="JVZ224" i="22"/>
  <c r="JWA224" i="22"/>
  <c r="JWB224" i="22"/>
  <c r="JWC224" i="22"/>
  <c r="JWD224" i="22"/>
  <c r="JWE224" i="22"/>
  <c r="JWF224" i="22"/>
  <c r="JWG224" i="22"/>
  <c r="JWH224" i="22"/>
  <c r="JWI224" i="22"/>
  <c r="JWJ224" i="22"/>
  <c r="JWK224" i="22"/>
  <c r="JWL224" i="22"/>
  <c r="JWM224" i="22"/>
  <c r="JWN224" i="22"/>
  <c r="JWO224" i="22"/>
  <c r="JWP224" i="22"/>
  <c r="JWQ224" i="22"/>
  <c r="JWR224" i="22"/>
  <c r="JWS224" i="22"/>
  <c r="JWT224" i="22"/>
  <c r="JWU224" i="22"/>
  <c r="JWV224" i="22"/>
  <c r="JWW224" i="22"/>
  <c r="JWX224" i="22"/>
  <c r="JWY224" i="22"/>
  <c r="JWZ224" i="22"/>
  <c r="JXA224" i="22"/>
  <c r="JXB224" i="22"/>
  <c r="JXC224" i="22"/>
  <c r="JXD224" i="22"/>
  <c r="JXE224" i="22"/>
  <c r="JXF224" i="22"/>
  <c r="JXG224" i="22"/>
  <c r="JXH224" i="22"/>
  <c r="JXI224" i="22"/>
  <c r="JXJ224" i="22"/>
  <c r="JXK224" i="22"/>
  <c r="JXL224" i="22"/>
  <c r="JXM224" i="22"/>
  <c r="JXN224" i="22"/>
  <c r="JXO224" i="22"/>
  <c r="JXP224" i="22"/>
  <c r="JXQ224" i="22"/>
  <c r="JXR224" i="22"/>
  <c r="JXS224" i="22"/>
  <c r="JXT224" i="22"/>
  <c r="JXU224" i="22"/>
  <c r="JXV224" i="22"/>
  <c r="JXW224" i="22"/>
  <c r="JXX224" i="22"/>
  <c r="JXY224" i="22"/>
  <c r="JXZ224" i="22"/>
  <c r="JYA224" i="22"/>
  <c r="JYB224" i="22"/>
  <c r="JYC224" i="22"/>
  <c r="JYD224" i="22"/>
  <c r="JYE224" i="22"/>
  <c r="JYF224" i="22"/>
  <c r="JYG224" i="22"/>
  <c r="JYH224" i="22"/>
  <c r="JYI224" i="22"/>
  <c r="JYJ224" i="22"/>
  <c r="JYK224" i="22"/>
  <c r="JYL224" i="22"/>
  <c r="JYM224" i="22"/>
  <c r="JYN224" i="22"/>
  <c r="JYO224" i="22"/>
  <c r="JYP224" i="22"/>
  <c r="JYQ224" i="22"/>
  <c r="JYR224" i="22"/>
  <c r="JYS224" i="22"/>
  <c r="JYT224" i="22"/>
  <c r="JYU224" i="22"/>
  <c r="JYV224" i="22"/>
  <c r="JYW224" i="22"/>
  <c r="JYX224" i="22"/>
  <c r="JYY224" i="22"/>
  <c r="JYZ224" i="22"/>
  <c r="JZA224" i="22"/>
  <c r="JZB224" i="22"/>
  <c r="JZC224" i="22"/>
  <c r="JZD224" i="22"/>
  <c r="JZE224" i="22"/>
  <c r="JZF224" i="22"/>
  <c r="JZG224" i="22"/>
  <c r="JZH224" i="22"/>
  <c r="JZI224" i="22"/>
  <c r="JZJ224" i="22"/>
  <c r="JZK224" i="22"/>
  <c r="JZL224" i="22"/>
  <c r="JZM224" i="22"/>
  <c r="JZN224" i="22"/>
  <c r="JZO224" i="22"/>
  <c r="JZP224" i="22"/>
  <c r="JZQ224" i="22"/>
  <c r="JZR224" i="22"/>
  <c r="JZS224" i="22"/>
  <c r="JZT224" i="22"/>
  <c r="JZU224" i="22"/>
  <c r="JZV224" i="22"/>
  <c r="JZW224" i="22"/>
  <c r="JZX224" i="22"/>
  <c r="JZY224" i="22"/>
  <c r="JZZ224" i="22"/>
  <c r="KAA224" i="22"/>
  <c r="KAB224" i="22"/>
  <c r="KAC224" i="22"/>
  <c r="KAD224" i="22"/>
  <c r="KAE224" i="22"/>
  <c r="KAF224" i="22"/>
  <c r="KAG224" i="22"/>
  <c r="KAH224" i="22"/>
  <c r="KAI224" i="22"/>
  <c r="KAJ224" i="22"/>
  <c r="KAK224" i="22"/>
  <c r="KAL224" i="22"/>
  <c r="KAM224" i="22"/>
  <c r="KAN224" i="22"/>
  <c r="KAO224" i="22"/>
  <c r="KAP224" i="22"/>
  <c r="KAQ224" i="22"/>
  <c r="KAR224" i="22"/>
  <c r="KAS224" i="22"/>
  <c r="KAT224" i="22"/>
  <c r="KAU224" i="22"/>
  <c r="KAV224" i="22"/>
  <c r="KAW224" i="22"/>
  <c r="KAX224" i="22"/>
  <c r="KAY224" i="22"/>
  <c r="KAZ224" i="22"/>
  <c r="KBA224" i="22"/>
  <c r="KBB224" i="22"/>
  <c r="KBC224" i="22"/>
  <c r="KBD224" i="22"/>
  <c r="KBE224" i="22"/>
  <c r="KBF224" i="22"/>
  <c r="KBG224" i="22"/>
  <c r="KBH224" i="22"/>
  <c r="KBI224" i="22"/>
  <c r="KBJ224" i="22"/>
  <c r="KBK224" i="22"/>
  <c r="KBL224" i="22"/>
  <c r="KBM224" i="22"/>
  <c r="KBN224" i="22"/>
  <c r="KBO224" i="22"/>
  <c r="KBP224" i="22"/>
  <c r="KBQ224" i="22"/>
  <c r="KBR224" i="22"/>
  <c r="KBS224" i="22"/>
  <c r="KBT224" i="22"/>
  <c r="KBU224" i="22"/>
  <c r="KBV224" i="22"/>
  <c r="KBW224" i="22"/>
  <c r="KBX224" i="22"/>
  <c r="KBY224" i="22"/>
  <c r="KBZ224" i="22"/>
  <c r="KCA224" i="22"/>
  <c r="KCB224" i="22"/>
  <c r="KCC224" i="22"/>
  <c r="KCD224" i="22"/>
  <c r="KCE224" i="22"/>
  <c r="KCF224" i="22"/>
  <c r="KCG224" i="22"/>
  <c r="KCH224" i="22"/>
  <c r="KCI224" i="22"/>
  <c r="KCJ224" i="22"/>
  <c r="KCK224" i="22"/>
  <c r="KCL224" i="22"/>
  <c r="KCM224" i="22"/>
  <c r="KCN224" i="22"/>
  <c r="KCO224" i="22"/>
  <c r="KCP224" i="22"/>
  <c r="KCQ224" i="22"/>
  <c r="KCR224" i="22"/>
  <c r="KCS224" i="22"/>
  <c r="KCT224" i="22"/>
  <c r="KCU224" i="22"/>
  <c r="KCV224" i="22"/>
  <c r="KCW224" i="22"/>
  <c r="KCX224" i="22"/>
  <c r="KCY224" i="22"/>
  <c r="KCZ224" i="22"/>
  <c r="KDA224" i="22"/>
  <c r="KDB224" i="22"/>
  <c r="KDC224" i="22"/>
  <c r="KDD224" i="22"/>
  <c r="KDE224" i="22"/>
  <c r="KDF224" i="22"/>
  <c r="KDG224" i="22"/>
  <c r="KDH224" i="22"/>
  <c r="KDI224" i="22"/>
  <c r="KDJ224" i="22"/>
  <c r="KDK224" i="22"/>
  <c r="KDL224" i="22"/>
  <c r="KDM224" i="22"/>
  <c r="KDN224" i="22"/>
  <c r="KDO224" i="22"/>
  <c r="KDP224" i="22"/>
  <c r="KDQ224" i="22"/>
  <c r="KDR224" i="22"/>
  <c r="KDS224" i="22"/>
  <c r="KDT224" i="22"/>
  <c r="KDU224" i="22"/>
  <c r="KDV224" i="22"/>
  <c r="KDW224" i="22"/>
  <c r="KDX224" i="22"/>
  <c r="KDY224" i="22"/>
  <c r="KDZ224" i="22"/>
  <c r="KEA224" i="22"/>
  <c r="KEB224" i="22"/>
  <c r="KEC224" i="22"/>
  <c r="KED224" i="22"/>
  <c r="KEE224" i="22"/>
  <c r="KEF224" i="22"/>
  <c r="KEG224" i="22"/>
  <c r="KEH224" i="22"/>
  <c r="KEI224" i="22"/>
  <c r="KEJ224" i="22"/>
  <c r="KEK224" i="22"/>
  <c r="KEL224" i="22"/>
  <c r="KEM224" i="22"/>
  <c r="KEN224" i="22"/>
  <c r="KEO224" i="22"/>
  <c r="KEP224" i="22"/>
  <c r="KEQ224" i="22"/>
  <c r="KER224" i="22"/>
  <c r="KES224" i="22"/>
  <c r="KET224" i="22"/>
  <c r="KEU224" i="22"/>
  <c r="KEV224" i="22"/>
  <c r="KEW224" i="22"/>
  <c r="KEX224" i="22"/>
  <c r="KEY224" i="22"/>
  <c r="KEZ224" i="22"/>
  <c r="KFA224" i="22"/>
  <c r="KFB224" i="22"/>
  <c r="KFC224" i="22"/>
  <c r="KFD224" i="22"/>
  <c r="KFE224" i="22"/>
  <c r="KFF224" i="22"/>
  <c r="KFG224" i="22"/>
  <c r="KFH224" i="22"/>
  <c r="KFI224" i="22"/>
  <c r="KFJ224" i="22"/>
  <c r="KFK224" i="22"/>
  <c r="KFL224" i="22"/>
  <c r="KFM224" i="22"/>
  <c r="KFN224" i="22"/>
  <c r="KFO224" i="22"/>
  <c r="KFP224" i="22"/>
  <c r="KFQ224" i="22"/>
  <c r="KFR224" i="22"/>
  <c r="KFS224" i="22"/>
  <c r="KFT224" i="22"/>
  <c r="KFU224" i="22"/>
  <c r="KFV224" i="22"/>
  <c r="KFW224" i="22"/>
  <c r="KFX224" i="22"/>
  <c r="KFY224" i="22"/>
  <c r="KFZ224" i="22"/>
  <c r="KGA224" i="22"/>
  <c r="KGB224" i="22"/>
  <c r="KGC224" i="22"/>
  <c r="KGD224" i="22"/>
  <c r="KGE224" i="22"/>
  <c r="KGF224" i="22"/>
  <c r="KGG224" i="22"/>
  <c r="KGH224" i="22"/>
  <c r="KGI224" i="22"/>
  <c r="KGJ224" i="22"/>
  <c r="KGK224" i="22"/>
  <c r="KGL224" i="22"/>
  <c r="KGM224" i="22"/>
  <c r="KGN224" i="22"/>
  <c r="KGO224" i="22"/>
  <c r="KGP224" i="22"/>
  <c r="KGQ224" i="22"/>
  <c r="KGR224" i="22"/>
  <c r="KGS224" i="22"/>
  <c r="KGT224" i="22"/>
  <c r="KGU224" i="22"/>
  <c r="KGV224" i="22"/>
  <c r="KGW224" i="22"/>
  <c r="KGX224" i="22"/>
  <c r="KGY224" i="22"/>
  <c r="KGZ224" i="22"/>
  <c r="KHA224" i="22"/>
  <c r="KHB224" i="22"/>
  <c r="KHC224" i="22"/>
  <c r="KHD224" i="22"/>
  <c r="KHE224" i="22"/>
  <c r="KHF224" i="22"/>
  <c r="KHG224" i="22"/>
  <c r="KHH224" i="22"/>
  <c r="KHI224" i="22"/>
  <c r="KHJ224" i="22"/>
  <c r="KHK224" i="22"/>
  <c r="KHL224" i="22"/>
  <c r="KHM224" i="22"/>
  <c r="KHN224" i="22"/>
  <c r="KHO224" i="22"/>
  <c r="KHP224" i="22"/>
  <c r="KHQ224" i="22"/>
  <c r="KHR224" i="22"/>
  <c r="KHS224" i="22"/>
  <c r="KHT224" i="22"/>
  <c r="KHU224" i="22"/>
  <c r="KHV224" i="22"/>
  <c r="KHW224" i="22"/>
  <c r="KHX224" i="22"/>
  <c r="KHY224" i="22"/>
  <c r="KHZ224" i="22"/>
  <c r="KIA224" i="22"/>
  <c r="KIB224" i="22"/>
  <c r="KIC224" i="22"/>
  <c r="KID224" i="22"/>
  <c r="KIE224" i="22"/>
  <c r="KIF224" i="22"/>
  <c r="KIG224" i="22"/>
  <c r="KIH224" i="22"/>
  <c r="KII224" i="22"/>
  <c r="KIJ224" i="22"/>
  <c r="KIK224" i="22"/>
  <c r="KIL224" i="22"/>
  <c r="KIM224" i="22"/>
  <c r="KIN224" i="22"/>
  <c r="KIO224" i="22"/>
  <c r="KIP224" i="22"/>
  <c r="KIQ224" i="22"/>
  <c r="KIR224" i="22"/>
  <c r="KIS224" i="22"/>
  <c r="KIT224" i="22"/>
  <c r="KIU224" i="22"/>
  <c r="KIV224" i="22"/>
  <c r="KIW224" i="22"/>
  <c r="KIX224" i="22"/>
  <c r="KIY224" i="22"/>
  <c r="KIZ224" i="22"/>
  <c r="KJA224" i="22"/>
  <c r="KJB224" i="22"/>
  <c r="KJC224" i="22"/>
  <c r="KJD224" i="22"/>
  <c r="KJE224" i="22"/>
  <c r="KJF224" i="22"/>
  <c r="KJG224" i="22"/>
  <c r="KJH224" i="22"/>
  <c r="KJI224" i="22"/>
  <c r="KJJ224" i="22"/>
  <c r="KJK224" i="22"/>
  <c r="KJL224" i="22"/>
  <c r="KJM224" i="22"/>
  <c r="KJN224" i="22"/>
  <c r="KJO224" i="22"/>
  <c r="KJP224" i="22"/>
  <c r="KJQ224" i="22"/>
  <c r="KJR224" i="22"/>
  <c r="KJS224" i="22"/>
  <c r="KJT224" i="22"/>
  <c r="KJU224" i="22"/>
  <c r="KJV224" i="22"/>
  <c r="KJW224" i="22"/>
  <c r="KJX224" i="22"/>
  <c r="KJY224" i="22"/>
  <c r="KJZ224" i="22"/>
  <c r="KKA224" i="22"/>
  <c r="KKB224" i="22"/>
  <c r="KKC224" i="22"/>
  <c r="KKD224" i="22"/>
  <c r="KKE224" i="22"/>
  <c r="KKF224" i="22"/>
  <c r="KKG224" i="22"/>
  <c r="KKH224" i="22"/>
  <c r="KKI224" i="22"/>
  <c r="KKJ224" i="22"/>
  <c r="KKK224" i="22"/>
  <c r="KKL224" i="22"/>
  <c r="KKM224" i="22"/>
  <c r="KKN224" i="22"/>
  <c r="KKO224" i="22"/>
  <c r="KKP224" i="22"/>
  <c r="KKQ224" i="22"/>
  <c r="KKR224" i="22"/>
  <c r="KKS224" i="22"/>
  <c r="KKT224" i="22"/>
  <c r="KKU224" i="22"/>
  <c r="KKV224" i="22"/>
  <c r="KKW224" i="22"/>
  <c r="KKX224" i="22"/>
  <c r="KKY224" i="22"/>
  <c r="KKZ224" i="22"/>
  <c r="KLA224" i="22"/>
  <c r="KLB224" i="22"/>
  <c r="KLC224" i="22"/>
  <c r="KLD224" i="22"/>
  <c r="KLE224" i="22"/>
  <c r="KLF224" i="22"/>
  <c r="KLG224" i="22"/>
  <c r="KLH224" i="22"/>
  <c r="KLI224" i="22"/>
  <c r="KLJ224" i="22"/>
  <c r="KLK224" i="22"/>
  <c r="KLL224" i="22"/>
  <c r="KLM224" i="22"/>
  <c r="KLN224" i="22"/>
  <c r="KLO224" i="22"/>
  <c r="KLP224" i="22"/>
  <c r="KLQ224" i="22"/>
  <c r="KLR224" i="22"/>
  <c r="KLS224" i="22"/>
  <c r="KLT224" i="22"/>
  <c r="KLU224" i="22"/>
  <c r="KLV224" i="22"/>
  <c r="KLW224" i="22"/>
  <c r="KLX224" i="22"/>
  <c r="KLY224" i="22"/>
  <c r="KLZ224" i="22"/>
  <c r="KMA224" i="22"/>
  <c r="KMB224" i="22"/>
  <c r="KMC224" i="22"/>
  <c r="KMD224" i="22"/>
  <c r="KME224" i="22"/>
  <c r="KMF224" i="22"/>
  <c r="KMG224" i="22"/>
  <c r="KMH224" i="22"/>
  <c r="KMI224" i="22"/>
  <c r="KMJ224" i="22"/>
  <c r="KMK224" i="22"/>
  <c r="KML224" i="22"/>
  <c r="KMM224" i="22"/>
  <c r="KMN224" i="22"/>
  <c r="KMO224" i="22"/>
  <c r="KMP224" i="22"/>
  <c r="KMQ224" i="22"/>
  <c r="KMR224" i="22"/>
  <c r="KMS224" i="22"/>
  <c r="KMT224" i="22"/>
  <c r="KMU224" i="22"/>
  <c r="KMV224" i="22"/>
  <c r="KMW224" i="22"/>
  <c r="KMX224" i="22"/>
  <c r="KMY224" i="22"/>
  <c r="KMZ224" i="22"/>
  <c r="KNA224" i="22"/>
  <c r="KNB224" i="22"/>
  <c r="KNC224" i="22"/>
  <c r="KND224" i="22"/>
  <c r="KNE224" i="22"/>
  <c r="KNF224" i="22"/>
  <c r="KNG224" i="22"/>
  <c r="KNH224" i="22"/>
  <c r="KNI224" i="22"/>
  <c r="KNJ224" i="22"/>
  <c r="KNK224" i="22"/>
  <c r="KNL224" i="22"/>
  <c r="KNM224" i="22"/>
  <c r="KNN224" i="22"/>
  <c r="KNO224" i="22"/>
  <c r="KNP224" i="22"/>
  <c r="KNQ224" i="22"/>
  <c r="KNR224" i="22"/>
  <c r="KNS224" i="22"/>
  <c r="KNT224" i="22"/>
  <c r="KNU224" i="22"/>
  <c r="KNV224" i="22"/>
  <c r="KNW224" i="22"/>
  <c r="KNX224" i="22"/>
  <c r="KNY224" i="22"/>
  <c r="KNZ224" i="22"/>
  <c r="KOA224" i="22"/>
  <c r="KOB224" i="22"/>
  <c r="KOC224" i="22"/>
  <c r="KOD224" i="22"/>
  <c r="KOE224" i="22"/>
  <c r="KOF224" i="22"/>
  <c r="KOG224" i="22"/>
  <c r="KOH224" i="22"/>
  <c r="KOI224" i="22"/>
  <c r="KOJ224" i="22"/>
  <c r="KOK224" i="22"/>
  <c r="KOL224" i="22"/>
  <c r="KOM224" i="22"/>
  <c r="KON224" i="22"/>
  <c r="KOO224" i="22"/>
  <c r="KOP224" i="22"/>
  <c r="KOQ224" i="22"/>
  <c r="KOR224" i="22"/>
  <c r="KOS224" i="22"/>
  <c r="KOT224" i="22"/>
  <c r="KOU224" i="22"/>
  <c r="KOV224" i="22"/>
  <c r="KOW224" i="22"/>
  <c r="KOX224" i="22"/>
  <c r="KOY224" i="22"/>
  <c r="KOZ224" i="22"/>
  <c r="KPA224" i="22"/>
  <c r="KPB224" i="22"/>
  <c r="KPC224" i="22"/>
  <c r="KPD224" i="22"/>
  <c r="KPE224" i="22"/>
  <c r="KPF224" i="22"/>
  <c r="KPG224" i="22"/>
  <c r="KPH224" i="22"/>
  <c r="KPI224" i="22"/>
  <c r="KPJ224" i="22"/>
  <c r="KPK224" i="22"/>
  <c r="KPL224" i="22"/>
  <c r="KPM224" i="22"/>
  <c r="KPN224" i="22"/>
  <c r="KPO224" i="22"/>
  <c r="KPP224" i="22"/>
  <c r="KPQ224" i="22"/>
  <c r="KPR224" i="22"/>
  <c r="KPS224" i="22"/>
  <c r="KPT224" i="22"/>
  <c r="KPU224" i="22"/>
  <c r="KPV224" i="22"/>
  <c r="KPW224" i="22"/>
  <c r="KPX224" i="22"/>
  <c r="KPY224" i="22"/>
  <c r="KPZ224" i="22"/>
  <c r="KQA224" i="22"/>
  <c r="KQB224" i="22"/>
  <c r="KQC224" i="22"/>
  <c r="KQD224" i="22"/>
  <c r="KQE224" i="22"/>
  <c r="KQF224" i="22"/>
  <c r="KQG224" i="22"/>
  <c r="KQH224" i="22"/>
  <c r="KQI224" i="22"/>
  <c r="KQJ224" i="22"/>
  <c r="KQK224" i="22"/>
  <c r="KQL224" i="22"/>
  <c r="KQM224" i="22"/>
  <c r="KQN224" i="22"/>
  <c r="KQO224" i="22"/>
  <c r="KQP224" i="22"/>
  <c r="KQQ224" i="22"/>
  <c r="KQR224" i="22"/>
  <c r="KQS224" i="22"/>
  <c r="KQT224" i="22"/>
  <c r="KQU224" i="22"/>
  <c r="KQV224" i="22"/>
  <c r="KQW224" i="22"/>
  <c r="KQX224" i="22"/>
  <c r="KQY224" i="22"/>
  <c r="KQZ224" i="22"/>
  <c r="KRA224" i="22"/>
  <c r="KRB224" i="22"/>
  <c r="KRC224" i="22"/>
  <c r="KRD224" i="22"/>
  <c r="KRE224" i="22"/>
  <c r="KRF224" i="22"/>
  <c r="KRG224" i="22"/>
  <c r="KRH224" i="22"/>
  <c r="KRI224" i="22"/>
  <c r="KRJ224" i="22"/>
  <c r="KRK224" i="22"/>
  <c r="KRL224" i="22"/>
  <c r="KRM224" i="22"/>
  <c r="KRN224" i="22"/>
  <c r="KRO224" i="22"/>
  <c r="KRP224" i="22"/>
  <c r="KRQ224" i="22"/>
  <c r="KRR224" i="22"/>
  <c r="KRS224" i="22"/>
  <c r="KRT224" i="22"/>
  <c r="KRU224" i="22"/>
  <c r="KRV224" i="22"/>
  <c r="KRW224" i="22"/>
  <c r="KRX224" i="22"/>
  <c r="KRY224" i="22"/>
  <c r="KRZ224" i="22"/>
  <c r="KSA224" i="22"/>
  <c r="KSB224" i="22"/>
  <c r="KSC224" i="22"/>
  <c r="KSD224" i="22"/>
  <c r="KSE224" i="22"/>
  <c r="KSF224" i="22"/>
  <c r="KSG224" i="22"/>
  <c r="KSH224" i="22"/>
  <c r="KSI224" i="22"/>
  <c r="KSJ224" i="22"/>
  <c r="KSK224" i="22"/>
  <c r="KSL224" i="22"/>
  <c r="KSM224" i="22"/>
  <c r="KSN224" i="22"/>
  <c r="KSO224" i="22"/>
  <c r="KSP224" i="22"/>
  <c r="KSQ224" i="22"/>
  <c r="KSR224" i="22"/>
  <c r="KSS224" i="22"/>
  <c r="KST224" i="22"/>
  <c r="KSU224" i="22"/>
  <c r="KSV224" i="22"/>
  <c r="KSW224" i="22"/>
  <c r="KSX224" i="22"/>
  <c r="KSY224" i="22"/>
  <c r="KSZ224" i="22"/>
  <c r="KTA224" i="22"/>
  <c r="KTB224" i="22"/>
  <c r="KTC224" i="22"/>
  <c r="KTD224" i="22"/>
  <c r="KTE224" i="22"/>
  <c r="KTF224" i="22"/>
  <c r="KTG224" i="22"/>
  <c r="KTH224" i="22"/>
  <c r="KTI224" i="22"/>
  <c r="KTJ224" i="22"/>
  <c r="KTK224" i="22"/>
  <c r="KTL224" i="22"/>
  <c r="KTM224" i="22"/>
  <c r="KTN224" i="22"/>
  <c r="KTO224" i="22"/>
  <c r="KTP224" i="22"/>
  <c r="KTQ224" i="22"/>
  <c r="KTR224" i="22"/>
  <c r="KTS224" i="22"/>
  <c r="KTT224" i="22"/>
  <c r="KTU224" i="22"/>
  <c r="KTV224" i="22"/>
  <c r="KTW224" i="22"/>
  <c r="KTX224" i="22"/>
  <c r="KTY224" i="22"/>
  <c r="KTZ224" i="22"/>
  <c r="KUA224" i="22"/>
  <c r="KUB224" i="22"/>
  <c r="KUC224" i="22"/>
  <c r="KUD224" i="22"/>
  <c r="KUE224" i="22"/>
  <c r="KUF224" i="22"/>
  <c r="KUG224" i="22"/>
  <c r="KUH224" i="22"/>
  <c r="KUI224" i="22"/>
  <c r="KUJ224" i="22"/>
  <c r="KUK224" i="22"/>
  <c r="KUL224" i="22"/>
  <c r="KUM224" i="22"/>
  <c r="KUN224" i="22"/>
  <c r="KUO224" i="22"/>
  <c r="KUP224" i="22"/>
  <c r="KUQ224" i="22"/>
  <c r="KUR224" i="22"/>
  <c r="KUS224" i="22"/>
  <c r="KUT224" i="22"/>
  <c r="KUU224" i="22"/>
  <c r="KUV224" i="22"/>
  <c r="KUW224" i="22"/>
  <c r="KUX224" i="22"/>
  <c r="KUY224" i="22"/>
  <c r="KUZ224" i="22"/>
  <c r="KVA224" i="22"/>
  <c r="KVB224" i="22"/>
  <c r="KVC224" i="22"/>
  <c r="KVD224" i="22"/>
  <c r="KVE224" i="22"/>
  <c r="KVF224" i="22"/>
  <c r="KVG224" i="22"/>
  <c r="KVH224" i="22"/>
  <c r="KVI224" i="22"/>
  <c r="KVJ224" i="22"/>
  <c r="KVK224" i="22"/>
  <c r="KVL224" i="22"/>
  <c r="KVM224" i="22"/>
  <c r="KVN224" i="22"/>
  <c r="KVO224" i="22"/>
  <c r="KVP224" i="22"/>
  <c r="KVQ224" i="22"/>
  <c r="KVR224" i="22"/>
  <c r="KVS224" i="22"/>
  <c r="KVT224" i="22"/>
  <c r="KVU224" i="22"/>
  <c r="KVV224" i="22"/>
  <c r="KVW224" i="22"/>
  <c r="KVX224" i="22"/>
  <c r="KVY224" i="22"/>
  <c r="KVZ224" i="22"/>
  <c r="KWA224" i="22"/>
  <c r="KWB224" i="22"/>
  <c r="KWC224" i="22"/>
  <c r="KWD224" i="22"/>
  <c r="KWE224" i="22"/>
  <c r="KWF224" i="22"/>
  <c r="KWG224" i="22"/>
  <c r="KWH224" i="22"/>
  <c r="KWI224" i="22"/>
  <c r="KWJ224" i="22"/>
  <c r="KWK224" i="22"/>
  <c r="KWL224" i="22"/>
  <c r="KWM224" i="22"/>
  <c r="KWN224" i="22"/>
  <c r="KWO224" i="22"/>
  <c r="KWP224" i="22"/>
  <c r="KWQ224" i="22"/>
  <c r="KWR224" i="22"/>
  <c r="KWS224" i="22"/>
  <c r="KWT224" i="22"/>
  <c r="KWU224" i="22"/>
  <c r="KWV224" i="22"/>
  <c r="KWW224" i="22"/>
  <c r="KWX224" i="22"/>
  <c r="KWY224" i="22"/>
  <c r="KWZ224" i="22"/>
  <c r="KXA224" i="22"/>
  <c r="KXB224" i="22"/>
  <c r="KXC224" i="22"/>
  <c r="KXD224" i="22"/>
  <c r="KXE224" i="22"/>
  <c r="KXF224" i="22"/>
  <c r="KXG224" i="22"/>
  <c r="KXH224" i="22"/>
  <c r="KXI224" i="22"/>
  <c r="KXJ224" i="22"/>
  <c r="KXK224" i="22"/>
  <c r="KXL224" i="22"/>
  <c r="KXM224" i="22"/>
  <c r="KXN224" i="22"/>
  <c r="KXO224" i="22"/>
  <c r="KXP224" i="22"/>
  <c r="KXQ224" i="22"/>
  <c r="KXR224" i="22"/>
  <c r="KXS224" i="22"/>
  <c r="KXT224" i="22"/>
  <c r="KXU224" i="22"/>
  <c r="KXV224" i="22"/>
  <c r="KXW224" i="22"/>
  <c r="KXX224" i="22"/>
  <c r="KXY224" i="22"/>
  <c r="KXZ224" i="22"/>
  <c r="KYA224" i="22"/>
  <c r="KYB224" i="22"/>
  <c r="KYC224" i="22"/>
  <c r="KYD224" i="22"/>
  <c r="KYE224" i="22"/>
  <c r="KYF224" i="22"/>
  <c r="KYG224" i="22"/>
  <c r="KYH224" i="22"/>
  <c r="KYI224" i="22"/>
  <c r="KYJ224" i="22"/>
  <c r="KYK224" i="22"/>
  <c r="KYL224" i="22"/>
  <c r="KYM224" i="22"/>
  <c r="KYN224" i="22"/>
  <c r="KYO224" i="22"/>
  <c r="KYP224" i="22"/>
  <c r="KYQ224" i="22"/>
  <c r="KYR224" i="22"/>
  <c r="KYS224" i="22"/>
  <c r="KYT224" i="22"/>
  <c r="KYU224" i="22"/>
  <c r="KYV224" i="22"/>
  <c r="KYW224" i="22"/>
  <c r="KYX224" i="22"/>
  <c r="KYY224" i="22"/>
  <c r="KYZ224" i="22"/>
  <c r="KZA224" i="22"/>
  <c r="KZB224" i="22"/>
  <c r="KZC224" i="22"/>
  <c r="KZD224" i="22"/>
  <c r="KZE224" i="22"/>
  <c r="KZF224" i="22"/>
  <c r="KZG224" i="22"/>
  <c r="KZH224" i="22"/>
  <c r="KZI224" i="22"/>
  <c r="KZJ224" i="22"/>
  <c r="KZK224" i="22"/>
  <c r="KZL224" i="22"/>
  <c r="KZM224" i="22"/>
  <c r="KZN224" i="22"/>
  <c r="KZO224" i="22"/>
  <c r="KZP224" i="22"/>
  <c r="KZQ224" i="22"/>
  <c r="KZR224" i="22"/>
  <c r="KZS224" i="22"/>
  <c r="KZT224" i="22"/>
  <c r="KZU224" i="22"/>
  <c r="KZV224" i="22"/>
  <c r="KZW224" i="22"/>
  <c r="KZX224" i="22"/>
  <c r="KZY224" i="22"/>
  <c r="KZZ224" i="22"/>
  <c r="LAA224" i="22"/>
  <c r="LAB224" i="22"/>
  <c r="LAC224" i="22"/>
  <c r="LAD224" i="22"/>
  <c r="LAE224" i="22"/>
  <c r="LAF224" i="22"/>
  <c r="LAG224" i="22"/>
  <c r="LAH224" i="22"/>
  <c r="LAI224" i="22"/>
  <c r="LAJ224" i="22"/>
  <c r="LAK224" i="22"/>
  <c r="LAL224" i="22"/>
  <c r="LAM224" i="22"/>
  <c r="LAN224" i="22"/>
  <c r="LAO224" i="22"/>
  <c r="LAP224" i="22"/>
  <c r="LAQ224" i="22"/>
  <c r="LAR224" i="22"/>
  <c r="LAS224" i="22"/>
  <c r="LAT224" i="22"/>
  <c r="LAU224" i="22"/>
  <c r="LAV224" i="22"/>
  <c r="LAW224" i="22"/>
  <c r="LAX224" i="22"/>
  <c r="LAY224" i="22"/>
  <c r="LAZ224" i="22"/>
  <c r="LBA224" i="22"/>
  <c r="LBB224" i="22"/>
  <c r="LBC224" i="22"/>
  <c r="LBD224" i="22"/>
  <c r="LBE224" i="22"/>
  <c r="LBF224" i="22"/>
  <c r="LBG224" i="22"/>
  <c r="LBH224" i="22"/>
  <c r="LBI224" i="22"/>
  <c r="LBJ224" i="22"/>
  <c r="LBK224" i="22"/>
  <c r="LBL224" i="22"/>
  <c r="LBM224" i="22"/>
  <c r="LBN224" i="22"/>
  <c r="LBO224" i="22"/>
  <c r="LBP224" i="22"/>
  <c r="LBQ224" i="22"/>
  <c r="LBR224" i="22"/>
  <c r="LBS224" i="22"/>
  <c r="LBT224" i="22"/>
  <c r="LBU224" i="22"/>
  <c r="LBV224" i="22"/>
  <c r="LBW224" i="22"/>
  <c r="LBX224" i="22"/>
  <c r="LBY224" i="22"/>
  <c r="LBZ224" i="22"/>
  <c r="LCA224" i="22"/>
  <c r="LCB224" i="22"/>
  <c r="LCC224" i="22"/>
  <c r="LCD224" i="22"/>
  <c r="LCE224" i="22"/>
  <c r="LCF224" i="22"/>
  <c r="LCG224" i="22"/>
  <c r="LCH224" i="22"/>
  <c r="LCI224" i="22"/>
  <c r="LCJ224" i="22"/>
  <c r="LCK224" i="22"/>
  <c r="LCL224" i="22"/>
  <c r="LCM224" i="22"/>
  <c r="LCN224" i="22"/>
  <c r="LCO224" i="22"/>
  <c r="LCP224" i="22"/>
  <c r="LCQ224" i="22"/>
  <c r="LCR224" i="22"/>
  <c r="LCS224" i="22"/>
  <c r="LCT224" i="22"/>
  <c r="LCU224" i="22"/>
  <c r="LCV224" i="22"/>
  <c r="LCW224" i="22"/>
  <c r="LCX224" i="22"/>
  <c r="LCY224" i="22"/>
  <c r="LCZ224" i="22"/>
  <c r="LDA224" i="22"/>
  <c r="LDB224" i="22"/>
  <c r="LDC224" i="22"/>
  <c r="LDD224" i="22"/>
  <c r="LDE224" i="22"/>
  <c r="LDF224" i="22"/>
  <c r="LDG224" i="22"/>
  <c r="LDH224" i="22"/>
  <c r="LDI224" i="22"/>
  <c r="LDJ224" i="22"/>
  <c r="LDK224" i="22"/>
  <c r="LDL224" i="22"/>
  <c r="LDM224" i="22"/>
  <c r="LDN224" i="22"/>
  <c r="LDO224" i="22"/>
  <c r="LDP224" i="22"/>
  <c r="LDQ224" i="22"/>
  <c r="LDR224" i="22"/>
  <c r="LDS224" i="22"/>
  <c r="LDT224" i="22"/>
  <c r="LDU224" i="22"/>
  <c r="LDV224" i="22"/>
  <c r="LDW224" i="22"/>
  <c r="LDX224" i="22"/>
  <c r="LDY224" i="22"/>
  <c r="LDZ224" i="22"/>
  <c r="LEA224" i="22"/>
  <c r="LEB224" i="22"/>
  <c r="LEC224" i="22"/>
  <c r="LED224" i="22"/>
  <c r="LEE224" i="22"/>
  <c r="LEF224" i="22"/>
  <c r="LEG224" i="22"/>
  <c r="LEH224" i="22"/>
  <c r="LEI224" i="22"/>
  <c r="LEJ224" i="22"/>
  <c r="LEK224" i="22"/>
  <c r="LEL224" i="22"/>
  <c r="LEM224" i="22"/>
  <c r="LEN224" i="22"/>
  <c r="LEO224" i="22"/>
  <c r="LEP224" i="22"/>
  <c r="LEQ224" i="22"/>
  <c r="LER224" i="22"/>
  <c r="LES224" i="22"/>
  <c r="LET224" i="22"/>
  <c r="LEU224" i="22"/>
  <c r="LEV224" i="22"/>
  <c r="LEW224" i="22"/>
  <c r="LEX224" i="22"/>
  <c r="LEY224" i="22"/>
  <c r="LEZ224" i="22"/>
  <c r="LFA224" i="22"/>
  <c r="LFB224" i="22"/>
  <c r="LFC224" i="22"/>
  <c r="LFD224" i="22"/>
  <c r="LFE224" i="22"/>
  <c r="LFF224" i="22"/>
  <c r="LFG224" i="22"/>
  <c r="LFH224" i="22"/>
  <c r="LFI224" i="22"/>
  <c r="LFJ224" i="22"/>
  <c r="LFK224" i="22"/>
  <c r="LFL224" i="22"/>
  <c r="LFM224" i="22"/>
  <c r="LFN224" i="22"/>
  <c r="LFO224" i="22"/>
  <c r="LFP224" i="22"/>
  <c r="LFQ224" i="22"/>
  <c r="LFR224" i="22"/>
  <c r="LFS224" i="22"/>
  <c r="LFT224" i="22"/>
  <c r="LFU224" i="22"/>
  <c r="LFV224" i="22"/>
  <c r="LFW224" i="22"/>
  <c r="LFX224" i="22"/>
  <c r="LFY224" i="22"/>
  <c r="LFZ224" i="22"/>
  <c r="LGA224" i="22"/>
  <c r="LGB224" i="22"/>
  <c r="LGC224" i="22"/>
  <c r="LGD224" i="22"/>
  <c r="LGE224" i="22"/>
  <c r="LGF224" i="22"/>
  <c r="LGG224" i="22"/>
  <c r="LGH224" i="22"/>
  <c r="LGI224" i="22"/>
  <c r="LGJ224" i="22"/>
  <c r="LGK224" i="22"/>
  <c r="LGL224" i="22"/>
  <c r="LGM224" i="22"/>
  <c r="LGN224" i="22"/>
  <c r="LGO224" i="22"/>
  <c r="LGP224" i="22"/>
  <c r="LGQ224" i="22"/>
  <c r="LGR224" i="22"/>
  <c r="LGS224" i="22"/>
  <c r="LGT224" i="22"/>
  <c r="LGU224" i="22"/>
  <c r="LGV224" i="22"/>
  <c r="LGW224" i="22"/>
  <c r="LGX224" i="22"/>
  <c r="LGY224" i="22"/>
  <c r="LGZ224" i="22"/>
  <c r="LHA224" i="22"/>
  <c r="LHB224" i="22"/>
  <c r="LHC224" i="22"/>
  <c r="LHD224" i="22"/>
  <c r="LHE224" i="22"/>
  <c r="LHF224" i="22"/>
  <c r="LHG224" i="22"/>
  <c r="LHH224" i="22"/>
  <c r="LHI224" i="22"/>
  <c r="LHJ224" i="22"/>
  <c r="LHK224" i="22"/>
  <c r="LHL224" i="22"/>
  <c r="LHM224" i="22"/>
  <c r="LHN224" i="22"/>
  <c r="LHO224" i="22"/>
  <c r="LHP224" i="22"/>
  <c r="LHQ224" i="22"/>
  <c r="LHR224" i="22"/>
  <c r="LHS224" i="22"/>
  <c r="LHT224" i="22"/>
  <c r="LHU224" i="22"/>
  <c r="LHV224" i="22"/>
  <c r="LHW224" i="22"/>
  <c r="LHX224" i="22"/>
  <c r="LHY224" i="22"/>
  <c r="LHZ224" i="22"/>
  <c r="LIA224" i="22"/>
  <c r="LIB224" i="22"/>
  <c r="LIC224" i="22"/>
  <c r="LID224" i="22"/>
  <c r="LIE224" i="22"/>
  <c r="LIF224" i="22"/>
  <c r="LIG224" i="22"/>
  <c r="LIH224" i="22"/>
  <c r="LII224" i="22"/>
  <c r="LIJ224" i="22"/>
  <c r="LIK224" i="22"/>
  <c r="LIL224" i="22"/>
  <c r="LIM224" i="22"/>
  <c r="LIN224" i="22"/>
  <c r="LIO224" i="22"/>
  <c r="LIP224" i="22"/>
  <c r="LIQ224" i="22"/>
  <c r="LIR224" i="22"/>
  <c r="LIS224" i="22"/>
  <c r="LIT224" i="22"/>
  <c r="LIU224" i="22"/>
  <c r="LIV224" i="22"/>
  <c r="LIW224" i="22"/>
  <c r="LIX224" i="22"/>
  <c r="LIY224" i="22"/>
  <c r="LIZ224" i="22"/>
  <c r="LJA224" i="22"/>
  <c r="LJB224" i="22"/>
  <c r="LJC224" i="22"/>
  <c r="LJD224" i="22"/>
  <c r="LJE224" i="22"/>
  <c r="LJF224" i="22"/>
  <c r="LJG224" i="22"/>
  <c r="LJH224" i="22"/>
  <c r="LJI224" i="22"/>
  <c r="LJJ224" i="22"/>
  <c r="LJK224" i="22"/>
  <c r="LJL224" i="22"/>
  <c r="LJM224" i="22"/>
  <c r="LJN224" i="22"/>
  <c r="LJO224" i="22"/>
  <c r="LJP224" i="22"/>
  <c r="LJQ224" i="22"/>
  <c r="LJR224" i="22"/>
  <c r="LJS224" i="22"/>
  <c r="LJT224" i="22"/>
  <c r="LJU224" i="22"/>
  <c r="LJV224" i="22"/>
  <c r="LJW224" i="22"/>
  <c r="LJX224" i="22"/>
  <c r="LJY224" i="22"/>
  <c r="LJZ224" i="22"/>
  <c r="LKA224" i="22"/>
  <c r="LKB224" i="22"/>
  <c r="LKC224" i="22"/>
  <c r="LKD224" i="22"/>
  <c r="LKE224" i="22"/>
  <c r="LKF224" i="22"/>
  <c r="LKG224" i="22"/>
  <c r="LKH224" i="22"/>
  <c r="LKI224" i="22"/>
  <c r="LKJ224" i="22"/>
  <c r="LKK224" i="22"/>
  <c r="LKL224" i="22"/>
  <c r="LKM224" i="22"/>
  <c r="LKN224" i="22"/>
  <c r="LKO224" i="22"/>
  <c r="LKP224" i="22"/>
  <c r="LKQ224" i="22"/>
  <c r="LKR224" i="22"/>
  <c r="LKS224" i="22"/>
  <c r="LKT224" i="22"/>
  <c r="LKU224" i="22"/>
  <c r="LKV224" i="22"/>
  <c r="LKW224" i="22"/>
  <c r="LKX224" i="22"/>
  <c r="LKY224" i="22"/>
  <c r="LKZ224" i="22"/>
  <c r="LLA224" i="22"/>
  <c r="LLB224" i="22"/>
  <c r="LLC224" i="22"/>
  <c r="LLD224" i="22"/>
  <c r="LLE224" i="22"/>
  <c r="LLF224" i="22"/>
  <c r="LLG224" i="22"/>
  <c r="LLH224" i="22"/>
  <c r="LLI224" i="22"/>
  <c r="LLJ224" i="22"/>
  <c r="LLK224" i="22"/>
  <c r="LLL224" i="22"/>
  <c r="LLM224" i="22"/>
  <c r="LLN224" i="22"/>
  <c r="LLO224" i="22"/>
  <c r="LLP224" i="22"/>
  <c r="LLQ224" i="22"/>
  <c r="LLR224" i="22"/>
  <c r="LLS224" i="22"/>
  <c r="LLT224" i="22"/>
  <c r="LLU224" i="22"/>
  <c r="LLV224" i="22"/>
  <c r="LLW224" i="22"/>
  <c r="LLX224" i="22"/>
  <c r="LLY224" i="22"/>
  <c r="LLZ224" i="22"/>
  <c r="LMA224" i="22"/>
  <c r="LMB224" i="22"/>
  <c r="LMC224" i="22"/>
  <c r="LMD224" i="22"/>
  <c r="LME224" i="22"/>
  <c r="LMF224" i="22"/>
  <c r="LMG224" i="22"/>
  <c r="LMH224" i="22"/>
  <c r="LMI224" i="22"/>
  <c r="LMJ224" i="22"/>
  <c r="LMK224" i="22"/>
  <c r="LML224" i="22"/>
  <c r="LMM224" i="22"/>
  <c r="LMN224" i="22"/>
  <c r="LMO224" i="22"/>
  <c r="LMP224" i="22"/>
  <c r="LMQ224" i="22"/>
  <c r="LMR224" i="22"/>
  <c r="LMS224" i="22"/>
  <c r="LMT224" i="22"/>
  <c r="LMU224" i="22"/>
  <c r="LMV224" i="22"/>
  <c r="LMW224" i="22"/>
  <c r="LMX224" i="22"/>
  <c r="LMY224" i="22"/>
  <c r="LMZ224" i="22"/>
  <c r="LNA224" i="22"/>
  <c r="LNB224" i="22"/>
  <c r="LNC224" i="22"/>
  <c r="LND224" i="22"/>
  <c r="LNE224" i="22"/>
  <c r="LNF224" i="22"/>
  <c r="LNG224" i="22"/>
  <c r="LNH224" i="22"/>
  <c r="LNI224" i="22"/>
  <c r="LNJ224" i="22"/>
  <c r="LNK224" i="22"/>
  <c r="LNL224" i="22"/>
  <c r="LNM224" i="22"/>
  <c r="LNN224" i="22"/>
  <c r="LNO224" i="22"/>
  <c r="LNP224" i="22"/>
  <c r="LNQ224" i="22"/>
  <c r="LNR224" i="22"/>
  <c r="LNS224" i="22"/>
  <c r="LNT224" i="22"/>
  <c r="LNU224" i="22"/>
  <c r="LNV224" i="22"/>
  <c r="LNW224" i="22"/>
  <c r="LNX224" i="22"/>
  <c r="LNY224" i="22"/>
  <c r="LNZ224" i="22"/>
  <c r="LOA224" i="22"/>
  <c r="LOB224" i="22"/>
  <c r="LOC224" i="22"/>
  <c r="LOD224" i="22"/>
  <c r="LOE224" i="22"/>
  <c r="LOF224" i="22"/>
  <c r="LOG224" i="22"/>
  <c r="LOH224" i="22"/>
  <c r="LOI224" i="22"/>
  <c r="LOJ224" i="22"/>
  <c r="LOK224" i="22"/>
  <c r="LOL224" i="22"/>
  <c r="LOM224" i="22"/>
  <c r="LON224" i="22"/>
  <c r="LOO224" i="22"/>
  <c r="LOP224" i="22"/>
  <c r="LOQ224" i="22"/>
  <c r="LOR224" i="22"/>
  <c r="LOS224" i="22"/>
  <c r="LOT224" i="22"/>
  <c r="LOU224" i="22"/>
  <c r="LOV224" i="22"/>
  <c r="LOW224" i="22"/>
  <c r="LOX224" i="22"/>
  <c r="LOY224" i="22"/>
  <c r="LOZ224" i="22"/>
  <c r="LPA224" i="22"/>
  <c r="LPB224" i="22"/>
  <c r="LPC224" i="22"/>
  <c r="LPD224" i="22"/>
  <c r="LPE224" i="22"/>
  <c r="LPF224" i="22"/>
  <c r="LPG224" i="22"/>
  <c r="LPH224" i="22"/>
  <c r="LPI224" i="22"/>
  <c r="LPJ224" i="22"/>
  <c r="LPK224" i="22"/>
  <c r="LPL224" i="22"/>
  <c r="LPM224" i="22"/>
  <c r="LPN224" i="22"/>
  <c r="LPO224" i="22"/>
  <c r="LPP224" i="22"/>
  <c r="LPQ224" i="22"/>
  <c r="LPR224" i="22"/>
  <c r="LPS224" i="22"/>
  <c r="LPT224" i="22"/>
  <c r="LPU224" i="22"/>
  <c r="LPV224" i="22"/>
  <c r="LPW224" i="22"/>
  <c r="LPX224" i="22"/>
  <c r="LPY224" i="22"/>
  <c r="LPZ224" i="22"/>
  <c r="LQA224" i="22"/>
  <c r="LQB224" i="22"/>
  <c r="LQC224" i="22"/>
  <c r="LQD224" i="22"/>
  <c r="LQE224" i="22"/>
  <c r="LQF224" i="22"/>
  <c r="LQG224" i="22"/>
  <c r="LQH224" i="22"/>
  <c r="LQI224" i="22"/>
  <c r="LQJ224" i="22"/>
  <c r="LQK224" i="22"/>
  <c r="LQL224" i="22"/>
  <c r="LQM224" i="22"/>
  <c r="LQN224" i="22"/>
  <c r="LQO224" i="22"/>
  <c r="LQP224" i="22"/>
  <c r="LQQ224" i="22"/>
  <c r="LQR224" i="22"/>
  <c r="LQS224" i="22"/>
  <c r="LQT224" i="22"/>
  <c r="LQU224" i="22"/>
  <c r="LQV224" i="22"/>
  <c r="LQW224" i="22"/>
  <c r="LQX224" i="22"/>
  <c r="LQY224" i="22"/>
  <c r="LQZ224" i="22"/>
  <c r="LRA224" i="22"/>
  <c r="LRB224" i="22"/>
  <c r="LRC224" i="22"/>
  <c r="LRD224" i="22"/>
  <c r="LRE224" i="22"/>
  <c r="LRF224" i="22"/>
  <c r="LRG224" i="22"/>
  <c r="LRH224" i="22"/>
  <c r="LRI224" i="22"/>
  <c r="LRJ224" i="22"/>
  <c r="LRK224" i="22"/>
  <c r="LRL224" i="22"/>
  <c r="LRM224" i="22"/>
  <c r="LRN224" i="22"/>
  <c r="LRO224" i="22"/>
  <c r="LRP224" i="22"/>
  <c r="LRQ224" i="22"/>
  <c r="LRR224" i="22"/>
  <c r="LRS224" i="22"/>
  <c r="LRT224" i="22"/>
  <c r="LRU224" i="22"/>
  <c r="LRV224" i="22"/>
  <c r="LRW224" i="22"/>
  <c r="LRX224" i="22"/>
  <c r="LRY224" i="22"/>
  <c r="LRZ224" i="22"/>
  <c r="LSA224" i="22"/>
  <c r="LSB224" i="22"/>
  <c r="LSC224" i="22"/>
  <c r="LSD224" i="22"/>
  <c r="LSE224" i="22"/>
  <c r="LSF224" i="22"/>
  <c r="LSG224" i="22"/>
  <c r="LSH224" i="22"/>
  <c r="LSI224" i="22"/>
  <c r="LSJ224" i="22"/>
  <c r="LSK224" i="22"/>
  <c r="LSL224" i="22"/>
  <c r="LSM224" i="22"/>
  <c r="LSN224" i="22"/>
  <c r="LSO224" i="22"/>
  <c r="LSP224" i="22"/>
  <c r="LSQ224" i="22"/>
  <c r="LSR224" i="22"/>
  <c r="LSS224" i="22"/>
  <c r="LST224" i="22"/>
  <c r="LSU224" i="22"/>
  <c r="LSV224" i="22"/>
  <c r="LSW224" i="22"/>
  <c r="LSX224" i="22"/>
  <c r="LSY224" i="22"/>
  <c r="LSZ224" i="22"/>
  <c r="LTA224" i="22"/>
  <c r="LTB224" i="22"/>
  <c r="LTC224" i="22"/>
  <c r="LTD224" i="22"/>
  <c r="LTE224" i="22"/>
  <c r="LTF224" i="22"/>
  <c r="LTG224" i="22"/>
  <c r="LTH224" i="22"/>
  <c r="LTI224" i="22"/>
  <c r="LTJ224" i="22"/>
  <c r="LTK224" i="22"/>
  <c r="LTL224" i="22"/>
  <c r="LTM224" i="22"/>
  <c r="LTN224" i="22"/>
  <c r="LTO224" i="22"/>
  <c r="LTP224" i="22"/>
  <c r="LTQ224" i="22"/>
  <c r="LTR224" i="22"/>
  <c r="LTS224" i="22"/>
  <c r="LTT224" i="22"/>
  <c r="LTU224" i="22"/>
  <c r="LTV224" i="22"/>
  <c r="LTW224" i="22"/>
  <c r="LTX224" i="22"/>
  <c r="LTY224" i="22"/>
  <c r="LTZ224" i="22"/>
  <c r="LUA224" i="22"/>
  <c r="LUB224" i="22"/>
  <c r="LUC224" i="22"/>
  <c r="LUD224" i="22"/>
  <c r="LUE224" i="22"/>
  <c r="LUF224" i="22"/>
  <c r="LUG224" i="22"/>
  <c r="LUH224" i="22"/>
  <c r="LUI224" i="22"/>
  <c r="LUJ224" i="22"/>
  <c r="LUK224" i="22"/>
  <c r="LUL224" i="22"/>
  <c r="LUM224" i="22"/>
  <c r="LUN224" i="22"/>
  <c r="LUO224" i="22"/>
  <c r="LUP224" i="22"/>
  <c r="LUQ224" i="22"/>
  <c r="LUR224" i="22"/>
  <c r="LUS224" i="22"/>
  <c r="LUT224" i="22"/>
  <c r="LUU224" i="22"/>
  <c r="LUV224" i="22"/>
  <c r="LUW224" i="22"/>
  <c r="LUX224" i="22"/>
  <c r="LUY224" i="22"/>
  <c r="LUZ224" i="22"/>
  <c r="LVA224" i="22"/>
  <c r="LVB224" i="22"/>
  <c r="LVC224" i="22"/>
  <c r="LVD224" i="22"/>
  <c r="LVE224" i="22"/>
  <c r="LVF224" i="22"/>
  <c r="LVG224" i="22"/>
  <c r="LVH224" i="22"/>
  <c r="LVI224" i="22"/>
  <c r="LVJ224" i="22"/>
  <c r="LVK224" i="22"/>
  <c r="LVL224" i="22"/>
  <c r="LVM224" i="22"/>
  <c r="LVN224" i="22"/>
  <c r="LVO224" i="22"/>
  <c r="LVP224" i="22"/>
  <c r="LVQ224" i="22"/>
  <c r="LVR224" i="22"/>
  <c r="LVS224" i="22"/>
  <c r="LVT224" i="22"/>
  <c r="LVU224" i="22"/>
  <c r="LVV224" i="22"/>
  <c r="LVW224" i="22"/>
  <c r="LVX224" i="22"/>
  <c r="LVY224" i="22"/>
  <c r="LVZ224" i="22"/>
  <c r="LWA224" i="22"/>
  <c r="LWB224" i="22"/>
  <c r="LWC224" i="22"/>
  <c r="LWD224" i="22"/>
  <c r="LWE224" i="22"/>
  <c r="LWF224" i="22"/>
  <c r="LWG224" i="22"/>
  <c r="LWH224" i="22"/>
  <c r="LWI224" i="22"/>
  <c r="LWJ224" i="22"/>
  <c r="LWK224" i="22"/>
  <c r="LWL224" i="22"/>
  <c r="LWM224" i="22"/>
  <c r="LWN224" i="22"/>
  <c r="LWO224" i="22"/>
  <c r="LWP224" i="22"/>
  <c r="LWQ224" i="22"/>
  <c r="LWR224" i="22"/>
  <c r="LWS224" i="22"/>
  <c r="LWT224" i="22"/>
  <c r="LWU224" i="22"/>
  <c r="LWV224" i="22"/>
  <c r="LWW224" i="22"/>
  <c r="LWX224" i="22"/>
  <c r="LWY224" i="22"/>
  <c r="LWZ224" i="22"/>
  <c r="LXA224" i="22"/>
  <c r="LXB224" i="22"/>
  <c r="LXC224" i="22"/>
  <c r="LXD224" i="22"/>
  <c r="LXE224" i="22"/>
  <c r="LXF224" i="22"/>
  <c r="LXG224" i="22"/>
  <c r="LXH224" i="22"/>
  <c r="LXI224" i="22"/>
  <c r="LXJ224" i="22"/>
  <c r="LXK224" i="22"/>
  <c r="LXL224" i="22"/>
  <c r="LXM224" i="22"/>
  <c r="LXN224" i="22"/>
  <c r="LXO224" i="22"/>
  <c r="LXP224" i="22"/>
  <c r="LXQ224" i="22"/>
  <c r="LXR224" i="22"/>
  <c r="LXS224" i="22"/>
  <c r="LXT224" i="22"/>
  <c r="LXU224" i="22"/>
  <c r="LXV224" i="22"/>
  <c r="LXW224" i="22"/>
  <c r="LXX224" i="22"/>
  <c r="LXY224" i="22"/>
  <c r="LXZ224" i="22"/>
  <c r="LYA224" i="22"/>
  <c r="LYB224" i="22"/>
  <c r="LYC224" i="22"/>
  <c r="LYD224" i="22"/>
  <c r="LYE224" i="22"/>
  <c r="LYF224" i="22"/>
  <c r="LYG224" i="22"/>
  <c r="LYH224" i="22"/>
  <c r="LYI224" i="22"/>
  <c r="LYJ224" i="22"/>
  <c r="LYK224" i="22"/>
  <c r="LYL224" i="22"/>
  <c r="LYM224" i="22"/>
  <c r="LYN224" i="22"/>
  <c r="LYO224" i="22"/>
  <c r="LYP224" i="22"/>
  <c r="LYQ224" i="22"/>
  <c r="LYR224" i="22"/>
  <c r="LYS224" i="22"/>
  <c r="LYT224" i="22"/>
  <c r="LYU224" i="22"/>
  <c r="LYV224" i="22"/>
  <c r="LYW224" i="22"/>
  <c r="LYX224" i="22"/>
  <c r="LYY224" i="22"/>
  <c r="LYZ224" i="22"/>
  <c r="LZA224" i="22"/>
  <c r="LZB224" i="22"/>
  <c r="LZC224" i="22"/>
  <c r="LZD224" i="22"/>
  <c r="LZE224" i="22"/>
  <c r="LZF224" i="22"/>
  <c r="LZG224" i="22"/>
  <c r="LZH224" i="22"/>
  <c r="LZI224" i="22"/>
  <c r="LZJ224" i="22"/>
  <c r="LZK224" i="22"/>
  <c r="LZL224" i="22"/>
  <c r="LZM224" i="22"/>
  <c r="LZN224" i="22"/>
  <c r="LZO224" i="22"/>
  <c r="LZP224" i="22"/>
  <c r="LZQ224" i="22"/>
  <c r="LZR224" i="22"/>
  <c r="LZS224" i="22"/>
  <c r="LZT224" i="22"/>
  <c r="LZU224" i="22"/>
  <c r="LZV224" i="22"/>
  <c r="LZW224" i="22"/>
  <c r="LZX224" i="22"/>
  <c r="LZY224" i="22"/>
  <c r="LZZ224" i="22"/>
  <c r="MAA224" i="22"/>
  <c r="MAB224" i="22"/>
  <c r="MAC224" i="22"/>
  <c r="MAD224" i="22"/>
  <c r="MAE224" i="22"/>
  <c r="MAF224" i="22"/>
  <c r="MAG224" i="22"/>
  <c r="MAH224" i="22"/>
  <c r="MAI224" i="22"/>
  <c r="MAJ224" i="22"/>
  <c r="MAK224" i="22"/>
  <c r="MAL224" i="22"/>
  <c r="MAM224" i="22"/>
  <c r="MAN224" i="22"/>
  <c r="MAO224" i="22"/>
  <c r="MAP224" i="22"/>
  <c r="MAQ224" i="22"/>
  <c r="MAR224" i="22"/>
  <c r="MAS224" i="22"/>
  <c r="MAT224" i="22"/>
  <c r="MAU224" i="22"/>
  <c r="MAV224" i="22"/>
  <c r="MAW224" i="22"/>
  <c r="MAX224" i="22"/>
  <c r="MAY224" i="22"/>
  <c r="MAZ224" i="22"/>
  <c r="MBA224" i="22"/>
  <c r="MBB224" i="22"/>
  <c r="MBC224" i="22"/>
  <c r="MBD224" i="22"/>
  <c r="MBE224" i="22"/>
  <c r="MBF224" i="22"/>
  <c r="MBG224" i="22"/>
  <c r="MBH224" i="22"/>
  <c r="MBI224" i="22"/>
  <c r="MBJ224" i="22"/>
  <c r="MBK224" i="22"/>
  <c r="MBL224" i="22"/>
  <c r="MBM224" i="22"/>
  <c r="MBN224" i="22"/>
  <c r="MBO224" i="22"/>
  <c r="MBP224" i="22"/>
  <c r="MBQ224" i="22"/>
  <c r="MBR224" i="22"/>
  <c r="MBS224" i="22"/>
  <c r="MBT224" i="22"/>
  <c r="MBU224" i="22"/>
  <c r="MBV224" i="22"/>
  <c r="MBW224" i="22"/>
  <c r="MBX224" i="22"/>
  <c r="MBY224" i="22"/>
  <c r="MBZ224" i="22"/>
  <c r="MCA224" i="22"/>
  <c r="MCB224" i="22"/>
  <c r="MCC224" i="22"/>
  <c r="MCD224" i="22"/>
  <c r="MCE224" i="22"/>
  <c r="MCF224" i="22"/>
  <c r="MCG224" i="22"/>
  <c r="MCH224" i="22"/>
  <c r="MCI224" i="22"/>
  <c r="MCJ224" i="22"/>
  <c r="MCK224" i="22"/>
  <c r="MCL224" i="22"/>
  <c r="MCM224" i="22"/>
  <c r="MCN224" i="22"/>
  <c r="MCO224" i="22"/>
  <c r="MCP224" i="22"/>
  <c r="MCQ224" i="22"/>
  <c r="MCR224" i="22"/>
  <c r="MCS224" i="22"/>
  <c r="MCT224" i="22"/>
  <c r="MCU224" i="22"/>
  <c r="MCV224" i="22"/>
  <c r="MCW224" i="22"/>
  <c r="MCX224" i="22"/>
  <c r="MCY224" i="22"/>
  <c r="MCZ224" i="22"/>
  <c r="MDA224" i="22"/>
  <c r="MDB224" i="22"/>
  <c r="MDC224" i="22"/>
  <c r="MDD224" i="22"/>
  <c r="MDE224" i="22"/>
  <c r="MDF224" i="22"/>
  <c r="MDG224" i="22"/>
  <c r="MDH224" i="22"/>
  <c r="MDI224" i="22"/>
  <c r="MDJ224" i="22"/>
  <c r="MDK224" i="22"/>
  <c r="MDL224" i="22"/>
  <c r="MDM224" i="22"/>
  <c r="MDN224" i="22"/>
  <c r="MDO224" i="22"/>
  <c r="MDP224" i="22"/>
  <c r="MDQ224" i="22"/>
  <c r="MDR224" i="22"/>
  <c r="MDS224" i="22"/>
  <c r="MDT224" i="22"/>
  <c r="MDU224" i="22"/>
  <c r="MDV224" i="22"/>
  <c r="MDW224" i="22"/>
  <c r="MDX224" i="22"/>
  <c r="MDY224" i="22"/>
  <c r="MDZ224" i="22"/>
  <c r="MEA224" i="22"/>
  <c r="MEB224" i="22"/>
  <c r="MEC224" i="22"/>
  <c r="MED224" i="22"/>
  <c r="MEE224" i="22"/>
  <c r="MEF224" i="22"/>
  <c r="MEG224" i="22"/>
  <c r="MEH224" i="22"/>
  <c r="MEI224" i="22"/>
  <c r="MEJ224" i="22"/>
  <c r="MEK224" i="22"/>
  <c r="MEL224" i="22"/>
  <c r="MEM224" i="22"/>
  <c r="MEN224" i="22"/>
  <c r="MEO224" i="22"/>
  <c r="MEP224" i="22"/>
  <c r="MEQ224" i="22"/>
  <c r="MER224" i="22"/>
  <c r="MES224" i="22"/>
  <c r="MET224" i="22"/>
  <c r="MEU224" i="22"/>
  <c r="MEV224" i="22"/>
  <c r="MEW224" i="22"/>
  <c r="MEX224" i="22"/>
  <c r="MEY224" i="22"/>
  <c r="MEZ224" i="22"/>
  <c r="MFA224" i="22"/>
  <c r="MFB224" i="22"/>
  <c r="MFC224" i="22"/>
  <c r="MFD224" i="22"/>
  <c r="MFE224" i="22"/>
  <c r="MFF224" i="22"/>
  <c r="MFG224" i="22"/>
  <c r="MFH224" i="22"/>
  <c r="MFI224" i="22"/>
  <c r="MFJ224" i="22"/>
  <c r="MFK224" i="22"/>
  <c r="MFL224" i="22"/>
  <c r="MFM224" i="22"/>
  <c r="MFN224" i="22"/>
  <c r="MFO224" i="22"/>
  <c r="MFP224" i="22"/>
  <c r="MFQ224" i="22"/>
  <c r="MFR224" i="22"/>
  <c r="MFS224" i="22"/>
  <c r="MFT224" i="22"/>
  <c r="MFU224" i="22"/>
  <c r="MFV224" i="22"/>
  <c r="MFW224" i="22"/>
  <c r="MFX224" i="22"/>
  <c r="MFY224" i="22"/>
  <c r="MFZ224" i="22"/>
  <c r="MGA224" i="22"/>
  <c r="MGB224" i="22"/>
  <c r="MGC224" i="22"/>
  <c r="MGD224" i="22"/>
  <c r="MGE224" i="22"/>
  <c r="MGF224" i="22"/>
  <c r="MGG224" i="22"/>
  <c r="MGH224" i="22"/>
  <c r="MGI224" i="22"/>
  <c r="MGJ224" i="22"/>
  <c r="MGK224" i="22"/>
  <c r="MGL224" i="22"/>
  <c r="MGM224" i="22"/>
  <c r="MGN224" i="22"/>
  <c r="MGO224" i="22"/>
  <c r="MGP224" i="22"/>
  <c r="MGQ224" i="22"/>
  <c r="MGR224" i="22"/>
  <c r="MGS224" i="22"/>
  <c r="MGT224" i="22"/>
  <c r="MGU224" i="22"/>
  <c r="MGV224" i="22"/>
  <c r="MGW224" i="22"/>
  <c r="MGX224" i="22"/>
  <c r="MGY224" i="22"/>
  <c r="MGZ224" i="22"/>
  <c r="MHA224" i="22"/>
  <c r="MHB224" i="22"/>
  <c r="MHC224" i="22"/>
  <c r="MHD224" i="22"/>
  <c r="MHE224" i="22"/>
  <c r="MHF224" i="22"/>
  <c r="MHG224" i="22"/>
  <c r="MHH224" i="22"/>
  <c r="MHI224" i="22"/>
  <c r="MHJ224" i="22"/>
  <c r="MHK224" i="22"/>
  <c r="MHL224" i="22"/>
  <c r="MHM224" i="22"/>
  <c r="MHN224" i="22"/>
  <c r="MHO224" i="22"/>
  <c r="MHP224" i="22"/>
  <c r="MHQ224" i="22"/>
  <c r="MHR224" i="22"/>
  <c r="MHS224" i="22"/>
  <c r="MHT224" i="22"/>
  <c r="MHU224" i="22"/>
  <c r="MHV224" i="22"/>
  <c r="MHW224" i="22"/>
  <c r="MHX224" i="22"/>
  <c r="MHY224" i="22"/>
  <c r="MHZ224" i="22"/>
  <c r="MIA224" i="22"/>
  <c r="MIB224" i="22"/>
  <c r="MIC224" i="22"/>
  <c r="MID224" i="22"/>
  <c r="MIE224" i="22"/>
  <c r="MIF224" i="22"/>
  <c r="MIG224" i="22"/>
  <c r="MIH224" i="22"/>
  <c r="MII224" i="22"/>
  <c r="MIJ224" i="22"/>
  <c r="MIK224" i="22"/>
  <c r="MIL224" i="22"/>
  <c r="MIM224" i="22"/>
  <c r="MIN224" i="22"/>
  <c r="MIO224" i="22"/>
  <c r="MIP224" i="22"/>
  <c r="MIQ224" i="22"/>
  <c r="MIR224" i="22"/>
  <c r="MIS224" i="22"/>
  <c r="MIT224" i="22"/>
  <c r="MIU224" i="22"/>
  <c r="MIV224" i="22"/>
  <c r="MIW224" i="22"/>
  <c r="MIX224" i="22"/>
  <c r="MIY224" i="22"/>
  <c r="MIZ224" i="22"/>
  <c r="MJA224" i="22"/>
  <c r="MJB224" i="22"/>
  <c r="MJC224" i="22"/>
  <c r="MJD224" i="22"/>
  <c r="MJE224" i="22"/>
  <c r="MJF224" i="22"/>
  <c r="MJG224" i="22"/>
  <c r="MJH224" i="22"/>
  <c r="MJI224" i="22"/>
  <c r="MJJ224" i="22"/>
  <c r="MJK224" i="22"/>
  <c r="MJL224" i="22"/>
  <c r="MJM224" i="22"/>
  <c r="MJN224" i="22"/>
  <c r="MJO224" i="22"/>
  <c r="MJP224" i="22"/>
  <c r="MJQ224" i="22"/>
  <c r="MJR224" i="22"/>
  <c r="MJS224" i="22"/>
  <c r="MJT224" i="22"/>
  <c r="MJU224" i="22"/>
  <c r="MJV224" i="22"/>
  <c r="MJW224" i="22"/>
  <c r="MJX224" i="22"/>
  <c r="MJY224" i="22"/>
  <c r="MJZ224" i="22"/>
  <c r="MKA224" i="22"/>
  <c r="MKB224" i="22"/>
  <c r="MKC224" i="22"/>
  <c r="MKD224" i="22"/>
  <c r="MKE224" i="22"/>
  <c r="MKF224" i="22"/>
  <c r="MKG224" i="22"/>
  <c r="MKH224" i="22"/>
  <c r="MKI224" i="22"/>
  <c r="MKJ224" i="22"/>
  <c r="MKK224" i="22"/>
  <c r="MKL224" i="22"/>
  <c r="MKM224" i="22"/>
  <c r="MKN224" i="22"/>
  <c r="MKO224" i="22"/>
  <c r="MKP224" i="22"/>
  <c r="MKQ224" i="22"/>
  <c r="MKR224" i="22"/>
  <c r="MKS224" i="22"/>
  <c r="MKT224" i="22"/>
  <c r="MKU224" i="22"/>
  <c r="MKV224" i="22"/>
  <c r="MKW224" i="22"/>
  <c r="MKX224" i="22"/>
  <c r="MKY224" i="22"/>
  <c r="MKZ224" i="22"/>
  <c r="MLA224" i="22"/>
  <c r="MLB224" i="22"/>
  <c r="MLC224" i="22"/>
  <c r="MLD224" i="22"/>
  <c r="MLE224" i="22"/>
  <c r="MLF224" i="22"/>
  <c r="MLG224" i="22"/>
  <c r="MLH224" i="22"/>
  <c r="MLI224" i="22"/>
  <c r="MLJ224" i="22"/>
  <c r="MLK224" i="22"/>
  <c r="MLL224" i="22"/>
  <c r="MLM224" i="22"/>
  <c r="MLN224" i="22"/>
  <c r="MLO224" i="22"/>
  <c r="MLP224" i="22"/>
  <c r="MLQ224" i="22"/>
  <c r="MLR224" i="22"/>
  <c r="MLS224" i="22"/>
  <c r="MLT224" i="22"/>
  <c r="MLU224" i="22"/>
  <c r="MLV224" i="22"/>
  <c r="MLW224" i="22"/>
  <c r="MLX224" i="22"/>
  <c r="MLY224" i="22"/>
  <c r="MLZ224" i="22"/>
  <c r="MMA224" i="22"/>
  <c r="MMB224" i="22"/>
  <c r="MMC224" i="22"/>
  <c r="MMD224" i="22"/>
  <c r="MME224" i="22"/>
  <c r="MMF224" i="22"/>
  <c r="MMG224" i="22"/>
  <c r="MMH224" i="22"/>
  <c r="MMI224" i="22"/>
  <c r="MMJ224" i="22"/>
  <c r="MMK224" i="22"/>
  <c r="MML224" i="22"/>
  <c r="MMM224" i="22"/>
  <c r="MMN224" i="22"/>
  <c r="MMO224" i="22"/>
  <c r="MMP224" i="22"/>
  <c r="MMQ224" i="22"/>
  <c r="MMR224" i="22"/>
  <c r="MMS224" i="22"/>
  <c r="MMT224" i="22"/>
  <c r="MMU224" i="22"/>
  <c r="MMV224" i="22"/>
  <c r="MMW224" i="22"/>
  <c r="MMX224" i="22"/>
  <c r="MMY224" i="22"/>
  <c r="MMZ224" i="22"/>
  <c r="MNA224" i="22"/>
  <c r="MNB224" i="22"/>
  <c r="MNC224" i="22"/>
  <c r="MND224" i="22"/>
  <c r="MNE224" i="22"/>
  <c r="MNF224" i="22"/>
  <c r="MNG224" i="22"/>
  <c r="MNH224" i="22"/>
  <c r="MNI224" i="22"/>
  <c r="MNJ224" i="22"/>
  <c r="MNK224" i="22"/>
  <c r="MNL224" i="22"/>
  <c r="MNM224" i="22"/>
  <c r="MNN224" i="22"/>
  <c r="MNO224" i="22"/>
  <c r="MNP224" i="22"/>
  <c r="MNQ224" i="22"/>
  <c r="MNR224" i="22"/>
  <c r="MNS224" i="22"/>
  <c r="MNT224" i="22"/>
  <c r="MNU224" i="22"/>
  <c r="MNV224" i="22"/>
  <c r="MNW224" i="22"/>
  <c r="MNX224" i="22"/>
  <c r="MNY224" i="22"/>
  <c r="MNZ224" i="22"/>
  <c r="MOA224" i="22"/>
  <c r="MOB224" i="22"/>
  <c r="MOC224" i="22"/>
  <c r="MOD224" i="22"/>
  <c r="MOE224" i="22"/>
  <c r="MOF224" i="22"/>
  <c r="MOG224" i="22"/>
  <c r="MOH224" i="22"/>
  <c r="MOI224" i="22"/>
  <c r="MOJ224" i="22"/>
  <c r="MOK224" i="22"/>
  <c r="MOL224" i="22"/>
  <c r="MOM224" i="22"/>
  <c r="MON224" i="22"/>
  <c r="MOO224" i="22"/>
  <c r="MOP224" i="22"/>
  <c r="MOQ224" i="22"/>
  <c r="MOR224" i="22"/>
  <c r="MOS224" i="22"/>
  <c r="MOT224" i="22"/>
  <c r="MOU224" i="22"/>
  <c r="MOV224" i="22"/>
  <c r="MOW224" i="22"/>
  <c r="MOX224" i="22"/>
  <c r="MOY224" i="22"/>
  <c r="MOZ224" i="22"/>
  <c r="MPA224" i="22"/>
  <c r="MPB224" i="22"/>
  <c r="MPC224" i="22"/>
  <c r="MPD224" i="22"/>
  <c r="MPE224" i="22"/>
  <c r="MPF224" i="22"/>
  <c r="MPG224" i="22"/>
  <c r="MPH224" i="22"/>
  <c r="MPI224" i="22"/>
  <c r="MPJ224" i="22"/>
  <c r="MPK224" i="22"/>
  <c r="MPL224" i="22"/>
  <c r="MPM224" i="22"/>
  <c r="MPN224" i="22"/>
  <c r="MPO224" i="22"/>
  <c r="MPP224" i="22"/>
  <c r="MPQ224" i="22"/>
  <c r="MPR224" i="22"/>
  <c r="MPS224" i="22"/>
  <c r="MPT224" i="22"/>
  <c r="MPU224" i="22"/>
  <c r="MPV224" i="22"/>
  <c r="MPW224" i="22"/>
  <c r="MPX224" i="22"/>
  <c r="MPY224" i="22"/>
  <c r="MPZ224" i="22"/>
  <c r="MQA224" i="22"/>
  <c r="MQB224" i="22"/>
  <c r="MQC224" i="22"/>
  <c r="MQD224" i="22"/>
  <c r="MQE224" i="22"/>
  <c r="MQF224" i="22"/>
  <c r="MQG224" i="22"/>
  <c r="MQH224" i="22"/>
  <c r="MQI224" i="22"/>
  <c r="MQJ224" i="22"/>
  <c r="MQK224" i="22"/>
  <c r="MQL224" i="22"/>
  <c r="MQM224" i="22"/>
  <c r="MQN224" i="22"/>
  <c r="MQO224" i="22"/>
  <c r="MQP224" i="22"/>
  <c r="MQQ224" i="22"/>
  <c r="MQR224" i="22"/>
  <c r="MQS224" i="22"/>
  <c r="MQT224" i="22"/>
  <c r="MQU224" i="22"/>
  <c r="MQV224" i="22"/>
  <c r="MQW224" i="22"/>
  <c r="MQX224" i="22"/>
  <c r="MQY224" i="22"/>
  <c r="MQZ224" i="22"/>
  <c r="MRA224" i="22"/>
  <c r="MRB224" i="22"/>
  <c r="MRC224" i="22"/>
  <c r="MRD224" i="22"/>
  <c r="MRE224" i="22"/>
  <c r="MRF224" i="22"/>
  <c r="MRG224" i="22"/>
  <c r="MRH224" i="22"/>
  <c r="MRI224" i="22"/>
  <c r="MRJ224" i="22"/>
  <c r="MRK224" i="22"/>
  <c r="MRL224" i="22"/>
  <c r="MRM224" i="22"/>
  <c r="MRN224" i="22"/>
  <c r="MRO224" i="22"/>
  <c r="MRP224" i="22"/>
  <c r="MRQ224" i="22"/>
  <c r="MRR224" i="22"/>
  <c r="MRS224" i="22"/>
  <c r="MRT224" i="22"/>
  <c r="MRU224" i="22"/>
  <c r="MRV224" i="22"/>
  <c r="MRW224" i="22"/>
  <c r="MRX224" i="22"/>
  <c r="MRY224" i="22"/>
  <c r="MRZ224" i="22"/>
  <c r="MSA224" i="22"/>
  <c r="MSB224" i="22"/>
  <c r="MSC224" i="22"/>
  <c r="MSD224" i="22"/>
  <c r="MSE224" i="22"/>
  <c r="MSF224" i="22"/>
  <c r="MSG224" i="22"/>
  <c r="MSH224" i="22"/>
  <c r="MSI224" i="22"/>
  <c r="MSJ224" i="22"/>
  <c r="MSK224" i="22"/>
  <c r="MSL224" i="22"/>
  <c r="MSM224" i="22"/>
  <c r="MSN224" i="22"/>
  <c r="MSO224" i="22"/>
  <c r="MSP224" i="22"/>
  <c r="MSQ224" i="22"/>
  <c r="MSR224" i="22"/>
  <c r="MSS224" i="22"/>
  <c r="MST224" i="22"/>
  <c r="MSU224" i="22"/>
  <c r="MSV224" i="22"/>
  <c r="MSW224" i="22"/>
  <c r="MSX224" i="22"/>
  <c r="MSY224" i="22"/>
  <c r="MSZ224" i="22"/>
  <c r="MTA224" i="22"/>
  <c r="MTB224" i="22"/>
  <c r="MTC224" i="22"/>
  <c r="MTD224" i="22"/>
  <c r="MTE224" i="22"/>
  <c r="MTF224" i="22"/>
  <c r="MTG224" i="22"/>
  <c r="MTH224" i="22"/>
  <c r="MTI224" i="22"/>
  <c r="MTJ224" i="22"/>
  <c r="MTK224" i="22"/>
  <c r="MTL224" i="22"/>
  <c r="MTM224" i="22"/>
  <c r="MTN224" i="22"/>
  <c r="MTO224" i="22"/>
  <c r="MTP224" i="22"/>
  <c r="MTQ224" i="22"/>
  <c r="MTR224" i="22"/>
  <c r="MTS224" i="22"/>
  <c r="MTT224" i="22"/>
  <c r="MTU224" i="22"/>
  <c r="MTV224" i="22"/>
  <c r="MTW224" i="22"/>
  <c r="MTX224" i="22"/>
  <c r="MTY224" i="22"/>
  <c r="MTZ224" i="22"/>
  <c r="MUA224" i="22"/>
  <c r="MUB224" i="22"/>
  <c r="MUC224" i="22"/>
  <c r="MUD224" i="22"/>
  <c r="MUE224" i="22"/>
  <c r="MUF224" i="22"/>
  <c r="MUG224" i="22"/>
  <c r="MUH224" i="22"/>
  <c r="MUI224" i="22"/>
  <c r="MUJ224" i="22"/>
  <c r="MUK224" i="22"/>
  <c r="MUL224" i="22"/>
  <c r="MUM224" i="22"/>
  <c r="MUN224" i="22"/>
  <c r="MUO224" i="22"/>
  <c r="MUP224" i="22"/>
  <c r="MUQ224" i="22"/>
  <c r="MUR224" i="22"/>
  <c r="MUS224" i="22"/>
  <c r="MUT224" i="22"/>
  <c r="MUU224" i="22"/>
  <c r="MUV224" i="22"/>
  <c r="MUW224" i="22"/>
  <c r="MUX224" i="22"/>
  <c r="MUY224" i="22"/>
  <c r="MUZ224" i="22"/>
  <c r="MVA224" i="22"/>
  <c r="MVB224" i="22"/>
  <c r="MVC224" i="22"/>
  <c r="MVD224" i="22"/>
  <c r="MVE224" i="22"/>
  <c r="MVF224" i="22"/>
  <c r="MVG224" i="22"/>
  <c r="MVH224" i="22"/>
  <c r="MVI224" i="22"/>
  <c r="MVJ224" i="22"/>
  <c r="MVK224" i="22"/>
  <c r="MVL224" i="22"/>
  <c r="MVM224" i="22"/>
  <c r="MVN224" i="22"/>
  <c r="MVO224" i="22"/>
  <c r="MVP224" i="22"/>
  <c r="MVQ224" i="22"/>
  <c r="MVR224" i="22"/>
  <c r="MVS224" i="22"/>
  <c r="MVT224" i="22"/>
  <c r="MVU224" i="22"/>
  <c r="MVV224" i="22"/>
  <c r="MVW224" i="22"/>
  <c r="MVX224" i="22"/>
  <c r="MVY224" i="22"/>
  <c r="MVZ224" i="22"/>
  <c r="MWA224" i="22"/>
  <c r="MWB224" i="22"/>
  <c r="MWC224" i="22"/>
  <c r="MWD224" i="22"/>
  <c r="MWE224" i="22"/>
  <c r="MWF224" i="22"/>
  <c r="MWG224" i="22"/>
  <c r="MWH224" i="22"/>
  <c r="MWI224" i="22"/>
  <c r="MWJ224" i="22"/>
  <c r="MWK224" i="22"/>
  <c r="MWL224" i="22"/>
  <c r="MWM224" i="22"/>
  <c r="MWN224" i="22"/>
  <c r="MWO224" i="22"/>
  <c r="MWP224" i="22"/>
  <c r="MWQ224" i="22"/>
  <c r="MWR224" i="22"/>
  <c r="MWS224" i="22"/>
  <c r="MWT224" i="22"/>
  <c r="MWU224" i="22"/>
  <c r="MWV224" i="22"/>
  <c r="MWW224" i="22"/>
  <c r="MWX224" i="22"/>
  <c r="MWY224" i="22"/>
  <c r="MWZ224" i="22"/>
  <c r="MXA224" i="22"/>
  <c r="MXB224" i="22"/>
  <c r="MXC224" i="22"/>
  <c r="MXD224" i="22"/>
  <c r="MXE224" i="22"/>
  <c r="MXF224" i="22"/>
  <c r="MXG224" i="22"/>
  <c r="MXH224" i="22"/>
  <c r="MXI224" i="22"/>
  <c r="MXJ224" i="22"/>
  <c r="MXK224" i="22"/>
  <c r="MXL224" i="22"/>
  <c r="MXM224" i="22"/>
  <c r="MXN224" i="22"/>
  <c r="MXO224" i="22"/>
  <c r="MXP224" i="22"/>
  <c r="MXQ224" i="22"/>
  <c r="MXR224" i="22"/>
  <c r="MXS224" i="22"/>
  <c r="MXT224" i="22"/>
  <c r="MXU224" i="22"/>
  <c r="MXV224" i="22"/>
  <c r="MXW224" i="22"/>
  <c r="MXX224" i="22"/>
  <c r="MXY224" i="22"/>
  <c r="MXZ224" i="22"/>
  <c r="MYA224" i="22"/>
  <c r="MYB224" i="22"/>
  <c r="MYC224" i="22"/>
  <c r="MYD224" i="22"/>
  <c r="MYE224" i="22"/>
  <c r="MYF224" i="22"/>
  <c r="MYG224" i="22"/>
  <c r="MYH224" i="22"/>
  <c r="MYI224" i="22"/>
  <c r="MYJ224" i="22"/>
  <c r="MYK224" i="22"/>
  <c r="MYL224" i="22"/>
  <c r="MYM224" i="22"/>
  <c r="MYN224" i="22"/>
  <c r="MYO224" i="22"/>
  <c r="MYP224" i="22"/>
  <c r="MYQ224" i="22"/>
  <c r="MYR224" i="22"/>
  <c r="MYS224" i="22"/>
  <c r="MYT224" i="22"/>
  <c r="MYU224" i="22"/>
  <c r="MYV224" i="22"/>
  <c r="MYW224" i="22"/>
  <c r="MYX224" i="22"/>
  <c r="MYY224" i="22"/>
  <c r="MYZ224" i="22"/>
  <c r="MZA224" i="22"/>
  <c r="MZB224" i="22"/>
  <c r="MZC224" i="22"/>
  <c r="MZD224" i="22"/>
  <c r="MZE224" i="22"/>
  <c r="MZF224" i="22"/>
  <c r="MZG224" i="22"/>
  <c r="MZH224" i="22"/>
  <c r="MZI224" i="22"/>
  <c r="MZJ224" i="22"/>
  <c r="MZK224" i="22"/>
  <c r="MZL224" i="22"/>
  <c r="MZM224" i="22"/>
  <c r="MZN224" i="22"/>
  <c r="MZO224" i="22"/>
  <c r="MZP224" i="22"/>
  <c r="MZQ224" i="22"/>
  <c r="MZR224" i="22"/>
  <c r="MZS224" i="22"/>
  <c r="MZT224" i="22"/>
  <c r="MZU224" i="22"/>
  <c r="MZV224" i="22"/>
  <c r="MZW224" i="22"/>
  <c r="MZX224" i="22"/>
  <c r="MZY224" i="22"/>
  <c r="MZZ224" i="22"/>
  <c r="NAA224" i="22"/>
  <c r="NAB224" i="22"/>
  <c r="NAC224" i="22"/>
  <c r="NAD224" i="22"/>
  <c r="NAE224" i="22"/>
  <c r="NAF224" i="22"/>
  <c r="NAG224" i="22"/>
  <c r="NAH224" i="22"/>
  <c r="NAI224" i="22"/>
  <c r="NAJ224" i="22"/>
  <c r="NAK224" i="22"/>
  <c r="NAL224" i="22"/>
  <c r="NAM224" i="22"/>
  <c r="NAN224" i="22"/>
  <c r="NAO224" i="22"/>
  <c r="NAP224" i="22"/>
  <c r="NAQ224" i="22"/>
  <c r="NAR224" i="22"/>
  <c r="NAS224" i="22"/>
  <c r="NAT224" i="22"/>
  <c r="NAU224" i="22"/>
  <c r="NAV224" i="22"/>
  <c r="NAW224" i="22"/>
  <c r="NAX224" i="22"/>
  <c r="NAY224" i="22"/>
  <c r="NAZ224" i="22"/>
  <c r="NBA224" i="22"/>
  <c r="NBB224" i="22"/>
  <c r="NBC224" i="22"/>
  <c r="NBD224" i="22"/>
  <c r="NBE224" i="22"/>
  <c r="NBF224" i="22"/>
  <c r="NBG224" i="22"/>
  <c r="NBH224" i="22"/>
  <c r="NBI224" i="22"/>
  <c r="NBJ224" i="22"/>
  <c r="NBK224" i="22"/>
  <c r="NBL224" i="22"/>
  <c r="NBM224" i="22"/>
  <c r="NBN224" i="22"/>
  <c r="NBO224" i="22"/>
  <c r="NBP224" i="22"/>
  <c r="NBQ224" i="22"/>
  <c r="NBR224" i="22"/>
  <c r="NBS224" i="22"/>
  <c r="NBT224" i="22"/>
  <c r="NBU224" i="22"/>
  <c r="NBV224" i="22"/>
  <c r="NBW224" i="22"/>
  <c r="NBX224" i="22"/>
  <c r="NBY224" i="22"/>
  <c r="NBZ224" i="22"/>
  <c r="NCA224" i="22"/>
  <c r="NCB224" i="22"/>
  <c r="NCC224" i="22"/>
  <c r="NCD224" i="22"/>
  <c r="NCE224" i="22"/>
  <c r="NCF224" i="22"/>
  <c r="NCG224" i="22"/>
  <c r="NCH224" i="22"/>
  <c r="NCI224" i="22"/>
  <c r="NCJ224" i="22"/>
  <c r="NCK224" i="22"/>
  <c r="NCL224" i="22"/>
  <c r="NCM224" i="22"/>
  <c r="NCN224" i="22"/>
  <c r="NCO224" i="22"/>
  <c r="NCP224" i="22"/>
  <c r="NCQ224" i="22"/>
  <c r="NCR224" i="22"/>
  <c r="NCS224" i="22"/>
  <c r="NCT224" i="22"/>
  <c r="NCU224" i="22"/>
  <c r="NCV224" i="22"/>
  <c r="NCW224" i="22"/>
  <c r="NCX224" i="22"/>
  <c r="NCY224" i="22"/>
  <c r="NCZ224" i="22"/>
  <c r="NDA224" i="22"/>
  <c r="NDB224" i="22"/>
  <c r="NDC224" i="22"/>
  <c r="NDD224" i="22"/>
  <c r="NDE224" i="22"/>
  <c r="NDF224" i="22"/>
  <c r="NDG224" i="22"/>
  <c r="NDH224" i="22"/>
  <c r="NDI224" i="22"/>
  <c r="NDJ224" i="22"/>
  <c r="NDK224" i="22"/>
  <c r="NDL224" i="22"/>
  <c r="NDM224" i="22"/>
  <c r="NDN224" i="22"/>
  <c r="NDO224" i="22"/>
  <c r="NDP224" i="22"/>
  <c r="NDQ224" i="22"/>
  <c r="NDR224" i="22"/>
  <c r="NDS224" i="22"/>
  <c r="NDT224" i="22"/>
  <c r="NDU224" i="22"/>
  <c r="NDV224" i="22"/>
  <c r="NDW224" i="22"/>
  <c r="NDX224" i="22"/>
  <c r="NDY224" i="22"/>
  <c r="NDZ224" i="22"/>
  <c r="NEA224" i="22"/>
  <c r="NEB224" i="22"/>
  <c r="NEC224" i="22"/>
  <c r="NED224" i="22"/>
  <c r="NEE224" i="22"/>
  <c r="NEF224" i="22"/>
  <c r="NEG224" i="22"/>
  <c r="NEH224" i="22"/>
  <c r="NEI224" i="22"/>
  <c r="NEJ224" i="22"/>
  <c r="NEK224" i="22"/>
  <c r="NEL224" i="22"/>
  <c r="NEM224" i="22"/>
  <c r="NEN224" i="22"/>
  <c r="NEO224" i="22"/>
  <c r="NEP224" i="22"/>
  <c r="NEQ224" i="22"/>
  <c r="NER224" i="22"/>
  <c r="NES224" i="22"/>
  <c r="NET224" i="22"/>
  <c r="NEU224" i="22"/>
  <c r="NEV224" i="22"/>
  <c r="NEW224" i="22"/>
  <c r="NEX224" i="22"/>
  <c r="NEY224" i="22"/>
  <c r="NEZ224" i="22"/>
  <c r="NFA224" i="22"/>
  <c r="NFB224" i="22"/>
  <c r="NFC224" i="22"/>
  <c r="NFD224" i="22"/>
  <c r="NFE224" i="22"/>
  <c r="NFF224" i="22"/>
  <c r="NFG224" i="22"/>
  <c r="NFH224" i="22"/>
  <c r="NFI224" i="22"/>
  <c r="NFJ224" i="22"/>
  <c r="NFK224" i="22"/>
  <c r="NFL224" i="22"/>
  <c r="NFM224" i="22"/>
  <c r="NFN224" i="22"/>
  <c r="NFO224" i="22"/>
  <c r="NFP224" i="22"/>
  <c r="NFQ224" i="22"/>
  <c r="NFR224" i="22"/>
  <c r="NFS224" i="22"/>
  <c r="NFT224" i="22"/>
  <c r="NFU224" i="22"/>
  <c r="NFV224" i="22"/>
  <c r="NFW224" i="22"/>
  <c r="NFX224" i="22"/>
  <c r="NFY224" i="22"/>
  <c r="NFZ224" i="22"/>
  <c r="NGA224" i="22"/>
  <c r="NGB224" i="22"/>
  <c r="NGC224" i="22"/>
  <c r="NGD224" i="22"/>
  <c r="NGE224" i="22"/>
  <c r="NGF224" i="22"/>
  <c r="NGG224" i="22"/>
  <c r="NGH224" i="22"/>
  <c r="NGI224" i="22"/>
  <c r="NGJ224" i="22"/>
  <c r="NGK224" i="22"/>
  <c r="NGL224" i="22"/>
  <c r="NGM224" i="22"/>
  <c r="NGN224" i="22"/>
  <c r="NGO224" i="22"/>
  <c r="NGP224" i="22"/>
  <c r="NGQ224" i="22"/>
  <c r="NGR224" i="22"/>
  <c r="NGS224" i="22"/>
  <c r="NGT224" i="22"/>
  <c r="NGU224" i="22"/>
  <c r="NGV224" i="22"/>
  <c r="NGW224" i="22"/>
  <c r="NGX224" i="22"/>
  <c r="NGY224" i="22"/>
  <c r="NGZ224" i="22"/>
  <c r="NHA224" i="22"/>
  <c r="NHB224" i="22"/>
  <c r="NHC224" i="22"/>
  <c r="NHD224" i="22"/>
  <c r="NHE224" i="22"/>
  <c r="NHF224" i="22"/>
  <c r="NHG224" i="22"/>
  <c r="NHH224" i="22"/>
  <c r="NHI224" i="22"/>
  <c r="NHJ224" i="22"/>
  <c r="NHK224" i="22"/>
  <c r="NHL224" i="22"/>
  <c r="NHM224" i="22"/>
  <c r="NHN224" i="22"/>
  <c r="NHO224" i="22"/>
  <c r="NHP224" i="22"/>
  <c r="NHQ224" i="22"/>
  <c r="NHR224" i="22"/>
  <c r="NHS224" i="22"/>
  <c r="NHT224" i="22"/>
  <c r="NHU224" i="22"/>
  <c r="NHV224" i="22"/>
  <c r="NHW224" i="22"/>
  <c r="NHX224" i="22"/>
  <c r="NHY224" i="22"/>
  <c r="NHZ224" i="22"/>
  <c r="NIA224" i="22"/>
  <c r="NIB224" i="22"/>
  <c r="NIC224" i="22"/>
  <c r="NID224" i="22"/>
  <c r="NIE224" i="22"/>
  <c r="NIF224" i="22"/>
  <c r="NIG224" i="22"/>
  <c r="NIH224" i="22"/>
  <c r="NII224" i="22"/>
  <c r="NIJ224" i="22"/>
  <c r="NIK224" i="22"/>
  <c r="NIL224" i="22"/>
  <c r="NIM224" i="22"/>
  <c r="NIN224" i="22"/>
  <c r="NIO224" i="22"/>
  <c r="NIP224" i="22"/>
  <c r="NIQ224" i="22"/>
  <c r="NIR224" i="22"/>
  <c r="NIS224" i="22"/>
  <c r="NIT224" i="22"/>
  <c r="NIU224" i="22"/>
  <c r="NIV224" i="22"/>
  <c r="NIW224" i="22"/>
  <c r="NIX224" i="22"/>
  <c r="NIY224" i="22"/>
  <c r="NIZ224" i="22"/>
  <c r="NJA224" i="22"/>
  <c r="NJB224" i="22"/>
  <c r="NJC224" i="22"/>
  <c r="NJD224" i="22"/>
  <c r="NJE224" i="22"/>
  <c r="NJF224" i="22"/>
  <c r="NJG224" i="22"/>
  <c r="NJH224" i="22"/>
  <c r="NJI224" i="22"/>
  <c r="NJJ224" i="22"/>
  <c r="NJK224" i="22"/>
  <c r="NJL224" i="22"/>
  <c r="NJM224" i="22"/>
  <c r="NJN224" i="22"/>
  <c r="NJO224" i="22"/>
  <c r="NJP224" i="22"/>
  <c r="NJQ224" i="22"/>
  <c r="NJR224" i="22"/>
  <c r="NJS224" i="22"/>
  <c r="NJT224" i="22"/>
  <c r="NJU224" i="22"/>
  <c r="NJV224" i="22"/>
  <c r="NJW224" i="22"/>
  <c r="NJX224" i="22"/>
  <c r="NJY224" i="22"/>
  <c r="NJZ224" i="22"/>
  <c r="NKA224" i="22"/>
  <c r="NKB224" i="22"/>
  <c r="NKC224" i="22"/>
  <c r="NKD224" i="22"/>
  <c r="NKE224" i="22"/>
  <c r="NKF224" i="22"/>
  <c r="NKG224" i="22"/>
  <c r="NKH224" i="22"/>
  <c r="NKI224" i="22"/>
  <c r="NKJ224" i="22"/>
  <c r="NKK224" i="22"/>
  <c r="NKL224" i="22"/>
  <c r="NKM224" i="22"/>
  <c r="NKN224" i="22"/>
  <c r="NKO224" i="22"/>
  <c r="NKP224" i="22"/>
  <c r="NKQ224" i="22"/>
  <c r="NKR224" i="22"/>
  <c r="NKS224" i="22"/>
  <c r="NKT224" i="22"/>
  <c r="NKU224" i="22"/>
  <c r="NKV224" i="22"/>
  <c r="NKW224" i="22"/>
  <c r="NKX224" i="22"/>
  <c r="NKY224" i="22"/>
  <c r="NKZ224" i="22"/>
  <c r="NLA224" i="22"/>
  <c r="NLB224" i="22"/>
  <c r="NLC224" i="22"/>
  <c r="NLD224" i="22"/>
  <c r="NLE224" i="22"/>
  <c r="NLF224" i="22"/>
  <c r="NLG224" i="22"/>
  <c r="NLH224" i="22"/>
  <c r="NLI224" i="22"/>
  <c r="NLJ224" i="22"/>
  <c r="NLK224" i="22"/>
  <c r="NLL224" i="22"/>
  <c r="NLM224" i="22"/>
  <c r="NLN224" i="22"/>
  <c r="NLO224" i="22"/>
  <c r="NLP224" i="22"/>
  <c r="NLQ224" i="22"/>
  <c r="NLR224" i="22"/>
  <c r="NLS224" i="22"/>
  <c r="NLT224" i="22"/>
  <c r="NLU224" i="22"/>
  <c r="NLV224" i="22"/>
  <c r="NLW224" i="22"/>
  <c r="NLX224" i="22"/>
  <c r="NLY224" i="22"/>
  <c r="NLZ224" i="22"/>
  <c r="NMA224" i="22"/>
  <c r="NMB224" i="22"/>
  <c r="NMC224" i="22"/>
  <c r="NMD224" i="22"/>
  <c r="NME224" i="22"/>
  <c r="NMF224" i="22"/>
  <c r="NMG224" i="22"/>
  <c r="NMH224" i="22"/>
  <c r="NMI224" i="22"/>
  <c r="NMJ224" i="22"/>
  <c r="NMK224" i="22"/>
  <c r="NML224" i="22"/>
  <c r="NMM224" i="22"/>
  <c r="NMN224" i="22"/>
  <c r="NMO224" i="22"/>
  <c r="NMP224" i="22"/>
  <c r="NMQ224" i="22"/>
  <c r="NMR224" i="22"/>
  <c r="NMS224" i="22"/>
  <c r="NMT224" i="22"/>
  <c r="NMU224" i="22"/>
  <c r="NMV224" i="22"/>
  <c r="NMW224" i="22"/>
  <c r="NMX224" i="22"/>
  <c r="NMY224" i="22"/>
  <c r="NMZ224" i="22"/>
  <c r="NNA224" i="22"/>
  <c r="NNB224" i="22"/>
  <c r="NNC224" i="22"/>
  <c r="NND224" i="22"/>
  <c r="NNE224" i="22"/>
  <c r="NNF224" i="22"/>
  <c r="NNG224" i="22"/>
  <c r="NNH224" i="22"/>
  <c r="NNI224" i="22"/>
  <c r="NNJ224" i="22"/>
  <c r="NNK224" i="22"/>
  <c r="NNL224" i="22"/>
  <c r="NNM224" i="22"/>
  <c r="NNN224" i="22"/>
  <c r="NNO224" i="22"/>
  <c r="NNP224" i="22"/>
  <c r="NNQ224" i="22"/>
  <c r="NNR224" i="22"/>
  <c r="NNS224" i="22"/>
  <c r="NNT224" i="22"/>
  <c r="NNU224" i="22"/>
  <c r="NNV224" i="22"/>
  <c r="NNW224" i="22"/>
  <c r="NNX224" i="22"/>
  <c r="NNY224" i="22"/>
  <c r="NNZ224" i="22"/>
  <c r="NOA224" i="22"/>
  <c r="NOB224" i="22"/>
  <c r="NOC224" i="22"/>
  <c r="NOD224" i="22"/>
  <c r="NOE224" i="22"/>
  <c r="NOF224" i="22"/>
  <c r="NOG224" i="22"/>
  <c r="NOH224" i="22"/>
  <c r="NOI224" i="22"/>
  <c r="NOJ224" i="22"/>
  <c r="NOK224" i="22"/>
  <c r="NOL224" i="22"/>
  <c r="NOM224" i="22"/>
  <c r="NON224" i="22"/>
  <c r="NOO224" i="22"/>
  <c r="NOP224" i="22"/>
  <c r="NOQ224" i="22"/>
  <c r="NOR224" i="22"/>
  <c r="NOS224" i="22"/>
  <c r="NOT224" i="22"/>
  <c r="NOU224" i="22"/>
  <c r="NOV224" i="22"/>
  <c r="NOW224" i="22"/>
  <c r="NOX224" i="22"/>
  <c r="NOY224" i="22"/>
  <c r="NOZ224" i="22"/>
  <c r="NPA224" i="22"/>
  <c r="NPB224" i="22"/>
  <c r="NPC224" i="22"/>
  <c r="NPD224" i="22"/>
  <c r="NPE224" i="22"/>
  <c r="NPF224" i="22"/>
  <c r="NPG224" i="22"/>
  <c r="NPH224" i="22"/>
  <c r="NPI224" i="22"/>
  <c r="NPJ224" i="22"/>
  <c r="NPK224" i="22"/>
  <c r="NPL224" i="22"/>
  <c r="NPM224" i="22"/>
  <c r="NPN224" i="22"/>
  <c r="NPO224" i="22"/>
  <c r="NPP224" i="22"/>
  <c r="NPQ224" i="22"/>
  <c r="NPR224" i="22"/>
  <c r="NPS224" i="22"/>
  <c r="NPT224" i="22"/>
  <c r="NPU224" i="22"/>
  <c r="NPV224" i="22"/>
  <c r="NPW224" i="22"/>
  <c r="NPX224" i="22"/>
  <c r="NPY224" i="22"/>
  <c r="NPZ224" i="22"/>
  <c r="NQA224" i="22"/>
  <c r="NQB224" i="22"/>
  <c r="NQC224" i="22"/>
  <c r="NQD224" i="22"/>
  <c r="NQE224" i="22"/>
  <c r="NQF224" i="22"/>
  <c r="NQG224" i="22"/>
  <c r="NQH224" i="22"/>
  <c r="NQI224" i="22"/>
  <c r="NQJ224" i="22"/>
  <c r="NQK224" i="22"/>
  <c r="NQL224" i="22"/>
  <c r="NQM224" i="22"/>
  <c r="NQN224" i="22"/>
  <c r="NQO224" i="22"/>
  <c r="NQP224" i="22"/>
  <c r="NQQ224" i="22"/>
  <c r="NQR224" i="22"/>
  <c r="NQS224" i="22"/>
  <c r="NQT224" i="22"/>
  <c r="NQU224" i="22"/>
  <c r="NQV224" i="22"/>
  <c r="NQW224" i="22"/>
  <c r="NQX224" i="22"/>
  <c r="NQY224" i="22"/>
  <c r="NQZ224" i="22"/>
  <c r="NRA224" i="22"/>
  <c r="NRB224" i="22"/>
  <c r="NRC224" i="22"/>
  <c r="NRD224" i="22"/>
  <c r="NRE224" i="22"/>
  <c r="NRF224" i="22"/>
  <c r="NRG224" i="22"/>
  <c r="NRH224" i="22"/>
  <c r="NRI224" i="22"/>
  <c r="NRJ224" i="22"/>
  <c r="NRK224" i="22"/>
  <c r="NRL224" i="22"/>
  <c r="NRM224" i="22"/>
  <c r="NRN224" i="22"/>
  <c r="NRO224" i="22"/>
  <c r="NRP224" i="22"/>
  <c r="NRQ224" i="22"/>
  <c r="NRR224" i="22"/>
  <c r="NRS224" i="22"/>
  <c r="NRT224" i="22"/>
  <c r="NRU224" i="22"/>
  <c r="NRV224" i="22"/>
  <c r="NRW224" i="22"/>
  <c r="NRX224" i="22"/>
  <c r="NRY224" i="22"/>
  <c r="NRZ224" i="22"/>
  <c r="NSA224" i="22"/>
  <c r="NSB224" i="22"/>
  <c r="NSC224" i="22"/>
  <c r="NSD224" i="22"/>
  <c r="NSE224" i="22"/>
  <c r="NSF224" i="22"/>
  <c r="NSG224" i="22"/>
  <c r="NSH224" i="22"/>
  <c r="NSI224" i="22"/>
  <c r="NSJ224" i="22"/>
  <c r="NSK224" i="22"/>
  <c r="NSL224" i="22"/>
  <c r="NSM224" i="22"/>
  <c r="NSN224" i="22"/>
  <c r="NSO224" i="22"/>
  <c r="NSP224" i="22"/>
  <c r="NSQ224" i="22"/>
  <c r="NSR224" i="22"/>
  <c r="NSS224" i="22"/>
  <c r="NST224" i="22"/>
  <c r="NSU224" i="22"/>
  <c r="NSV224" i="22"/>
  <c r="NSW224" i="22"/>
  <c r="NSX224" i="22"/>
  <c r="NSY224" i="22"/>
  <c r="NSZ224" i="22"/>
  <c r="NTA224" i="22"/>
  <c r="NTB224" i="22"/>
  <c r="NTC224" i="22"/>
  <c r="NTD224" i="22"/>
  <c r="NTE224" i="22"/>
  <c r="NTF224" i="22"/>
  <c r="NTG224" i="22"/>
  <c r="NTH224" i="22"/>
  <c r="NTI224" i="22"/>
  <c r="NTJ224" i="22"/>
  <c r="NTK224" i="22"/>
  <c r="NTL224" i="22"/>
  <c r="NTM224" i="22"/>
  <c r="NTN224" i="22"/>
  <c r="NTO224" i="22"/>
  <c r="NTP224" i="22"/>
  <c r="NTQ224" i="22"/>
  <c r="NTR224" i="22"/>
  <c r="NTS224" i="22"/>
  <c r="NTT224" i="22"/>
  <c r="NTU224" i="22"/>
  <c r="NTV224" i="22"/>
  <c r="NTW224" i="22"/>
  <c r="NTX224" i="22"/>
  <c r="NTY224" i="22"/>
  <c r="NTZ224" i="22"/>
  <c r="NUA224" i="22"/>
  <c r="NUB224" i="22"/>
  <c r="NUC224" i="22"/>
  <c r="NUD224" i="22"/>
  <c r="NUE224" i="22"/>
  <c r="NUF224" i="22"/>
  <c r="NUG224" i="22"/>
  <c r="NUH224" i="22"/>
  <c r="NUI224" i="22"/>
  <c r="NUJ224" i="22"/>
  <c r="NUK224" i="22"/>
  <c r="NUL224" i="22"/>
  <c r="NUM224" i="22"/>
  <c r="NUN224" i="22"/>
  <c r="NUO224" i="22"/>
  <c r="NUP224" i="22"/>
  <c r="NUQ224" i="22"/>
  <c r="NUR224" i="22"/>
  <c r="NUS224" i="22"/>
  <c r="NUT224" i="22"/>
  <c r="NUU224" i="22"/>
  <c r="NUV224" i="22"/>
  <c r="NUW224" i="22"/>
  <c r="NUX224" i="22"/>
  <c r="NUY224" i="22"/>
  <c r="NUZ224" i="22"/>
  <c r="NVA224" i="22"/>
  <c r="NVB224" i="22"/>
  <c r="NVC224" i="22"/>
  <c r="NVD224" i="22"/>
  <c r="NVE224" i="22"/>
  <c r="NVF224" i="22"/>
  <c r="NVG224" i="22"/>
  <c r="NVH224" i="22"/>
  <c r="NVI224" i="22"/>
  <c r="NVJ224" i="22"/>
  <c r="NVK224" i="22"/>
  <c r="NVL224" i="22"/>
  <c r="NVM224" i="22"/>
  <c r="NVN224" i="22"/>
  <c r="NVO224" i="22"/>
  <c r="NVP224" i="22"/>
  <c r="NVQ224" i="22"/>
  <c r="NVR224" i="22"/>
  <c r="NVS224" i="22"/>
  <c r="NVT224" i="22"/>
  <c r="NVU224" i="22"/>
  <c r="NVV224" i="22"/>
  <c r="NVW224" i="22"/>
  <c r="NVX224" i="22"/>
  <c r="NVY224" i="22"/>
  <c r="NVZ224" i="22"/>
  <c r="NWA224" i="22"/>
  <c r="NWB224" i="22"/>
  <c r="NWC224" i="22"/>
  <c r="NWD224" i="22"/>
  <c r="NWE224" i="22"/>
  <c r="NWF224" i="22"/>
  <c r="NWG224" i="22"/>
  <c r="NWH224" i="22"/>
  <c r="NWI224" i="22"/>
  <c r="NWJ224" i="22"/>
  <c r="NWK224" i="22"/>
  <c r="NWL224" i="22"/>
  <c r="NWM224" i="22"/>
  <c r="NWN224" i="22"/>
  <c r="NWO224" i="22"/>
  <c r="NWP224" i="22"/>
  <c r="NWQ224" i="22"/>
  <c r="NWR224" i="22"/>
  <c r="NWS224" i="22"/>
  <c r="NWT224" i="22"/>
  <c r="NWU224" i="22"/>
  <c r="NWV224" i="22"/>
  <c r="NWW224" i="22"/>
  <c r="NWX224" i="22"/>
  <c r="NWY224" i="22"/>
  <c r="NWZ224" i="22"/>
  <c r="NXA224" i="22"/>
  <c r="NXB224" i="22"/>
  <c r="NXC224" i="22"/>
  <c r="NXD224" i="22"/>
  <c r="NXE224" i="22"/>
  <c r="NXF224" i="22"/>
  <c r="NXG224" i="22"/>
  <c r="NXH224" i="22"/>
  <c r="NXI224" i="22"/>
  <c r="NXJ224" i="22"/>
  <c r="NXK224" i="22"/>
  <c r="NXL224" i="22"/>
  <c r="NXM224" i="22"/>
  <c r="NXN224" i="22"/>
  <c r="NXO224" i="22"/>
  <c r="NXP224" i="22"/>
  <c r="NXQ224" i="22"/>
  <c r="NXR224" i="22"/>
  <c r="NXS224" i="22"/>
  <c r="NXT224" i="22"/>
  <c r="NXU224" i="22"/>
  <c r="NXV224" i="22"/>
  <c r="NXW224" i="22"/>
  <c r="NXX224" i="22"/>
  <c r="NXY224" i="22"/>
  <c r="NXZ224" i="22"/>
  <c r="NYA224" i="22"/>
  <c r="NYB224" i="22"/>
  <c r="NYC224" i="22"/>
  <c r="NYD224" i="22"/>
  <c r="NYE224" i="22"/>
  <c r="NYF224" i="22"/>
  <c r="NYG224" i="22"/>
  <c r="NYH224" i="22"/>
  <c r="NYI224" i="22"/>
  <c r="NYJ224" i="22"/>
  <c r="NYK224" i="22"/>
  <c r="NYL224" i="22"/>
  <c r="NYM224" i="22"/>
  <c r="NYN224" i="22"/>
  <c r="NYO224" i="22"/>
  <c r="NYP224" i="22"/>
  <c r="NYQ224" i="22"/>
  <c r="NYR224" i="22"/>
  <c r="NYS224" i="22"/>
  <c r="NYT224" i="22"/>
  <c r="NYU224" i="22"/>
  <c r="NYV224" i="22"/>
  <c r="NYW224" i="22"/>
  <c r="NYX224" i="22"/>
  <c r="NYY224" i="22"/>
  <c r="NYZ224" i="22"/>
  <c r="NZA224" i="22"/>
  <c r="NZB224" i="22"/>
  <c r="NZC224" i="22"/>
  <c r="NZD224" i="22"/>
  <c r="NZE224" i="22"/>
  <c r="NZF224" i="22"/>
  <c r="NZG224" i="22"/>
  <c r="NZH224" i="22"/>
  <c r="NZI224" i="22"/>
  <c r="NZJ224" i="22"/>
  <c r="NZK224" i="22"/>
  <c r="NZL224" i="22"/>
  <c r="NZM224" i="22"/>
  <c r="NZN224" i="22"/>
  <c r="NZO224" i="22"/>
  <c r="NZP224" i="22"/>
  <c r="NZQ224" i="22"/>
  <c r="NZR224" i="22"/>
  <c r="NZS224" i="22"/>
  <c r="NZT224" i="22"/>
  <c r="NZU224" i="22"/>
  <c r="NZV224" i="22"/>
  <c r="NZW224" i="22"/>
  <c r="NZX224" i="22"/>
  <c r="NZY224" i="22"/>
  <c r="NZZ224" i="22"/>
  <c r="OAA224" i="22"/>
  <c r="OAB224" i="22"/>
  <c r="OAC224" i="22"/>
  <c r="OAD224" i="22"/>
  <c r="OAE224" i="22"/>
  <c r="OAF224" i="22"/>
  <c r="OAG224" i="22"/>
  <c r="OAH224" i="22"/>
  <c r="OAI224" i="22"/>
  <c r="OAJ224" i="22"/>
  <c r="OAK224" i="22"/>
  <c r="OAL224" i="22"/>
  <c r="OAM224" i="22"/>
  <c r="OAN224" i="22"/>
  <c r="OAO224" i="22"/>
  <c r="OAP224" i="22"/>
  <c r="OAQ224" i="22"/>
  <c r="OAR224" i="22"/>
  <c r="OAS224" i="22"/>
  <c r="OAT224" i="22"/>
  <c r="OAU224" i="22"/>
  <c r="OAV224" i="22"/>
  <c r="OAW224" i="22"/>
  <c r="OAX224" i="22"/>
  <c r="OAY224" i="22"/>
  <c r="OAZ224" i="22"/>
  <c r="OBA224" i="22"/>
  <c r="OBB224" i="22"/>
  <c r="OBC224" i="22"/>
  <c r="OBD224" i="22"/>
  <c r="OBE224" i="22"/>
  <c r="OBF224" i="22"/>
  <c r="OBG224" i="22"/>
  <c r="OBH224" i="22"/>
  <c r="OBI224" i="22"/>
  <c r="OBJ224" i="22"/>
  <c r="OBK224" i="22"/>
  <c r="OBL224" i="22"/>
  <c r="OBM224" i="22"/>
  <c r="OBN224" i="22"/>
  <c r="OBO224" i="22"/>
  <c r="OBP224" i="22"/>
  <c r="OBQ224" i="22"/>
  <c r="OBR224" i="22"/>
  <c r="OBS224" i="22"/>
  <c r="OBT224" i="22"/>
  <c r="OBU224" i="22"/>
  <c r="OBV224" i="22"/>
  <c r="OBW224" i="22"/>
  <c r="OBX224" i="22"/>
  <c r="OBY224" i="22"/>
  <c r="OBZ224" i="22"/>
  <c r="OCA224" i="22"/>
  <c r="OCB224" i="22"/>
  <c r="OCC224" i="22"/>
  <c r="OCD224" i="22"/>
  <c r="OCE224" i="22"/>
  <c r="OCF224" i="22"/>
  <c r="OCG224" i="22"/>
  <c r="OCH224" i="22"/>
  <c r="OCI224" i="22"/>
  <c r="OCJ224" i="22"/>
  <c r="OCK224" i="22"/>
  <c r="OCL224" i="22"/>
  <c r="OCM224" i="22"/>
  <c r="OCN224" i="22"/>
  <c r="OCO224" i="22"/>
  <c r="OCP224" i="22"/>
  <c r="OCQ224" i="22"/>
  <c r="OCR224" i="22"/>
  <c r="OCS224" i="22"/>
  <c r="OCT224" i="22"/>
  <c r="OCU224" i="22"/>
  <c r="OCV224" i="22"/>
  <c r="OCW224" i="22"/>
  <c r="OCX224" i="22"/>
  <c r="OCY224" i="22"/>
  <c r="OCZ224" i="22"/>
  <c r="ODA224" i="22"/>
  <c r="ODB224" i="22"/>
  <c r="ODC224" i="22"/>
  <c r="ODD224" i="22"/>
  <c r="ODE224" i="22"/>
  <c r="ODF224" i="22"/>
  <c r="ODG224" i="22"/>
  <c r="ODH224" i="22"/>
  <c r="ODI224" i="22"/>
  <c r="ODJ224" i="22"/>
  <c r="ODK224" i="22"/>
  <c r="ODL224" i="22"/>
  <c r="ODM224" i="22"/>
  <c r="ODN224" i="22"/>
  <c r="ODO224" i="22"/>
  <c r="ODP224" i="22"/>
  <c r="ODQ224" i="22"/>
  <c r="ODR224" i="22"/>
  <c r="ODS224" i="22"/>
  <c r="ODT224" i="22"/>
  <c r="ODU224" i="22"/>
  <c r="ODV224" i="22"/>
  <c r="ODW224" i="22"/>
  <c r="ODX224" i="22"/>
  <c r="ODY224" i="22"/>
  <c r="ODZ224" i="22"/>
  <c r="OEA224" i="22"/>
  <c r="OEB224" i="22"/>
  <c r="OEC224" i="22"/>
  <c r="OED224" i="22"/>
  <c r="OEE224" i="22"/>
  <c r="OEF224" i="22"/>
  <c r="OEG224" i="22"/>
  <c r="OEH224" i="22"/>
  <c r="OEI224" i="22"/>
  <c r="OEJ224" i="22"/>
  <c r="OEK224" i="22"/>
  <c r="OEL224" i="22"/>
  <c r="OEM224" i="22"/>
  <c r="OEN224" i="22"/>
  <c r="OEO224" i="22"/>
  <c r="OEP224" i="22"/>
  <c r="OEQ224" i="22"/>
  <c r="OER224" i="22"/>
  <c r="OES224" i="22"/>
  <c r="OET224" i="22"/>
  <c r="OEU224" i="22"/>
  <c r="OEV224" i="22"/>
  <c r="OEW224" i="22"/>
  <c r="OEX224" i="22"/>
  <c r="OEY224" i="22"/>
  <c r="OEZ224" i="22"/>
  <c r="OFA224" i="22"/>
  <c r="OFB224" i="22"/>
  <c r="OFC224" i="22"/>
  <c r="OFD224" i="22"/>
  <c r="OFE224" i="22"/>
  <c r="OFF224" i="22"/>
  <c r="OFG224" i="22"/>
  <c r="OFH224" i="22"/>
  <c r="OFI224" i="22"/>
  <c r="OFJ224" i="22"/>
  <c r="OFK224" i="22"/>
  <c r="OFL224" i="22"/>
  <c r="OFM224" i="22"/>
  <c r="OFN224" i="22"/>
  <c r="OFO224" i="22"/>
  <c r="OFP224" i="22"/>
  <c r="OFQ224" i="22"/>
  <c r="OFR224" i="22"/>
  <c r="OFS224" i="22"/>
  <c r="OFT224" i="22"/>
  <c r="OFU224" i="22"/>
  <c r="OFV224" i="22"/>
  <c r="OFW224" i="22"/>
  <c r="OFX224" i="22"/>
  <c r="OFY224" i="22"/>
  <c r="OFZ224" i="22"/>
  <c r="OGA224" i="22"/>
  <c r="OGB224" i="22"/>
  <c r="OGC224" i="22"/>
  <c r="OGD224" i="22"/>
  <c r="OGE224" i="22"/>
  <c r="OGF224" i="22"/>
  <c r="OGG224" i="22"/>
  <c r="OGH224" i="22"/>
  <c r="OGI224" i="22"/>
  <c r="OGJ224" i="22"/>
  <c r="OGK224" i="22"/>
  <c r="OGL224" i="22"/>
  <c r="OGM224" i="22"/>
  <c r="OGN224" i="22"/>
  <c r="OGO224" i="22"/>
  <c r="OGP224" i="22"/>
  <c r="OGQ224" i="22"/>
  <c r="OGR224" i="22"/>
  <c r="OGS224" i="22"/>
  <c r="OGT224" i="22"/>
  <c r="OGU224" i="22"/>
  <c r="OGV224" i="22"/>
  <c r="OGW224" i="22"/>
  <c r="OGX224" i="22"/>
  <c r="OGY224" i="22"/>
  <c r="OGZ224" i="22"/>
  <c r="OHA224" i="22"/>
  <c r="OHB224" i="22"/>
  <c r="OHC224" i="22"/>
  <c r="OHD224" i="22"/>
  <c r="OHE224" i="22"/>
  <c r="OHF224" i="22"/>
  <c r="OHG224" i="22"/>
  <c r="OHH224" i="22"/>
  <c r="OHI224" i="22"/>
  <c r="OHJ224" i="22"/>
  <c r="OHK224" i="22"/>
  <c r="OHL224" i="22"/>
  <c r="OHM224" i="22"/>
  <c r="OHN224" i="22"/>
  <c r="OHO224" i="22"/>
  <c r="OHP224" i="22"/>
  <c r="OHQ224" i="22"/>
  <c r="OHR224" i="22"/>
  <c r="OHS224" i="22"/>
  <c r="OHT224" i="22"/>
  <c r="OHU224" i="22"/>
  <c r="OHV224" i="22"/>
  <c r="OHW224" i="22"/>
  <c r="OHX224" i="22"/>
  <c r="OHY224" i="22"/>
  <c r="OHZ224" i="22"/>
  <c r="OIA224" i="22"/>
  <c r="OIB224" i="22"/>
  <c r="OIC224" i="22"/>
  <c r="OID224" i="22"/>
  <c r="OIE224" i="22"/>
  <c r="OIF224" i="22"/>
  <c r="OIG224" i="22"/>
  <c r="OIH224" i="22"/>
  <c r="OII224" i="22"/>
  <c r="OIJ224" i="22"/>
  <c r="OIK224" i="22"/>
  <c r="OIL224" i="22"/>
  <c r="OIM224" i="22"/>
  <c r="OIN224" i="22"/>
  <c r="OIO224" i="22"/>
  <c r="OIP224" i="22"/>
  <c r="OIQ224" i="22"/>
  <c r="OIR224" i="22"/>
  <c r="OIS224" i="22"/>
  <c r="OIT224" i="22"/>
  <c r="OIU224" i="22"/>
  <c r="OIV224" i="22"/>
  <c r="OIW224" i="22"/>
  <c r="OIX224" i="22"/>
  <c r="OIY224" i="22"/>
  <c r="OIZ224" i="22"/>
  <c r="OJA224" i="22"/>
  <c r="OJB224" i="22"/>
  <c r="OJC224" i="22"/>
  <c r="OJD224" i="22"/>
  <c r="OJE224" i="22"/>
  <c r="OJF224" i="22"/>
  <c r="OJG224" i="22"/>
  <c r="OJH224" i="22"/>
  <c r="OJI224" i="22"/>
  <c r="OJJ224" i="22"/>
  <c r="OJK224" i="22"/>
  <c r="OJL224" i="22"/>
  <c r="OJM224" i="22"/>
  <c r="OJN224" i="22"/>
  <c r="OJO224" i="22"/>
  <c r="OJP224" i="22"/>
  <c r="OJQ224" i="22"/>
  <c r="OJR224" i="22"/>
  <c r="OJS224" i="22"/>
  <c r="OJT224" i="22"/>
  <c r="OJU224" i="22"/>
  <c r="OJV224" i="22"/>
  <c r="OJW224" i="22"/>
  <c r="OJX224" i="22"/>
  <c r="OJY224" i="22"/>
  <c r="OJZ224" i="22"/>
  <c r="OKA224" i="22"/>
  <c r="OKB224" i="22"/>
  <c r="OKC224" i="22"/>
  <c r="OKD224" i="22"/>
  <c r="OKE224" i="22"/>
  <c r="OKF224" i="22"/>
  <c r="OKG224" i="22"/>
  <c r="OKH224" i="22"/>
  <c r="OKI224" i="22"/>
  <c r="OKJ224" i="22"/>
  <c r="OKK224" i="22"/>
  <c r="OKL224" i="22"/>
  <c r="OKM224" i="22"/>
  <c r="OKN224" i="22"/>
  <c r="OKO224" i="22"/>
  <c r="OKP224" i="22"/>
  <c r="OKQ224" i="22"/>
  <c r="OKR224" i="22"/>
  <c r="OKS224" i="22"/>
  <c r="OKT224" i="22"/>
  <c r="OKU224" i="22"/>
  <c r="OKV224" i="22"/>
  <c r="OKW224" i="22"/>
  <c r="OKX224" i="22"/>
  <c r="OKY224" i="22"/>
  <c r="OKZ224" i="22"/>
  <c r="OLA224" i="22"/>
  <c r="OLB224" i="22"/>
  <c r="OLC224" i="22"/>
  <c r="OLD224" i="22"/>
  <c r="OLE224" i="22"/>
  <c r="OLF224" i="22"/>
  <c r="OLG224" i="22"/>
  <c r="OLH224" i="22"/>
  <c r="OLI224" i="22"/>
  <c r="OLJ224" i="22"/>
  <c r="OLK224" i="22"/>
  <c r="OLL224" i="22"/>
  <c r="OLM224" i="22"/>
  <c r="OLN224" i="22"/>
  <c r="OLO224" i="22"/>
  <c r="OLP224" i="22"/>
  <c r="OLQ224" i="22"/>
  <c r="OLR224" i="22"/>
  <c r="OLS224" i="22"/>
  <c r="OLT224" i="22"/>
  <c r="OLU224" i="22"/>
  <c r="OLV224" i="22"/>
  <c r="OLW224" i="22"/>
  <c r="OLX224" i="22"/>
  <c r="OLY224" i="22"/>
  <c r="OLZ224" i="22"/>
  <c r="OMA224" i="22"/>
  <c r="OMB224" i="22"/>
  <c r="OMC224" i="22"/>
  <c r="OMD224" i="22"/>
  <c r="OME224" i="22"/>
  <c r="OMF224" i="22"/>
  <c r="OMG224" i="22"/>
  <c r="OMH224" i="22"/>
  <c r="OMI224" i="22"/>
  <c r="OMJ224" i="22"/>
  <c r="OMK224" i="22"/>
  <c r="OML224" i="22"/>
  <c r="OMM224" i="22"/>
  <c r="OMN224" i="22"/>
  <c r="OMO224" i="22"/>
  <c r="OMP224" i="22"/>
  <c r="OMQ224" i="22"/>
  <c r="OMR224" i="22"/>
  <c r="OMS224" i="22"/>
  <c r="OMT224" i="22"/>
  <c r="OMU224" i="22"/>
  <c r="OMV224" i="22"/>
  <c r="OMW224" i="22"/>
  <c r="OMX224" i="22"/>
  <c r="OMY224" i="22"/>
  <c r="OMZ224" i="22"/>
  <c r="ONA224" i="22"/>
  <c r="ONB224" i="22"/>
  <c r="ONC224" i="22"/>
  <c r="OND224" i="22"/>
  <c r="ONE224" i="22"/>
  <c r="ONF224" i="22"/>
  <c r="ONG224" i="22"/>
  <c r="ONH224" i="22"/>
  <c r="ONI224" i="22"/>
  <c r="ONJ224" i="22"/>
  <c r="ONK224" i="22"/>
  <c r="ONL224" i="22"/>
  <c r="ONM224" i="22"/>
  <c r="ONN224" i="22"/>
  <c r="ONO224" i="22"/>
  <c r="ONP224" i="22"/>
  <c r="ONQ224" i="22"/>
  <c r="ONR224" i="22"/>
  <c r="ONS224" i="22"/>
  <c r="ONT224" i="22"/>
  <c r="ONU224" i="22"/>
  <c r="ONV224" i="22"/>
  <c r="ONW224" i="22"/>
  <c r="ONX224" i="22"/>
  <c r="ONY224" i="22"/>
  <c r="ONZ224" i="22"/>
  <c r="OOA224" i="22"/>
  <c r="OOB224" i="22"/>
  <c r="OOC224" i="22"/>
  <c r="OOD224" i="22"/>
  <c r="OOE224" i="22"/>
  <c r="OOF224" i="22"/>
  <c r="OOG224" i="22"/>
  <c r="OOH224" i="22"/>
  <c r="OOI224" i="22"/>
  <c r="OOJ224" i="22"/>
  <c r="OOK224" i="22"/>
  <c r="OOL224" i="22"/>
  <c r="OOM224" i="22"/>
  <c r="OON224" i="22"/>
  <c r="OOO224" i="22"/>
  <c r="OOP224" i="22"/>
  <c r="OOQ224" i="22"/>
  <c r="OOR224" i="22"/>
  <c r="OOS224" i="22"/>
  <c r="OOT224" i="22"/>
  <c r="OOU224" i="22"/>
  <c r="OOV224" i="22"/>
  <c r="OOW224" i="22"/>
  <c r="OOX224" i="22"/>
  <c r="OOY224" i="22"/>
  <c r="OOZ224" i="22"/>
  <c r="OPA224" i="22"/>
  <c r="OPB224" i="22"/>
  <c r="OPC224" i="22"/>
  <c r="OPD224" i="22"/>
  <c r="OPE224" i="22"/>
  <c r="OPF224" i="22"/>
  <c r="OPG224" i="22"/>
  <c r="OPH224" i="22"/>
  <c r="OPI224" i="22"/>
  <c r="OPJ224" i="22"/>
  <c r="OPK224" i="22"/>
  <c r="OPL224" i="22"/>
  <c r="OPM224" i="22"/>
  <c r="OPN224" i="22"/>
  <c r="OPO224" i="22"/>
  <c r="OPP224" i="22"/>
  <c r="OPQ224" i="22"/>
  <c r="OPR224" i="22"/>
  <c r="OPS224" i="22"/>
  <c r="OPT224" i="22"/>
  <c r="OPU224" i="22"/>
  <c r="OPV224" i="22"/>
  <c r="OPW224" i="22"/>
  <c r="OPX224" i="22"/>
  <c r="OPY224" i="22"/>
  <c r="OPZ224" i="22"/>
  <c r="OQA224" i="22"/>
  <c r="OQB224" i="22"/>
  <c r="OQC224" i="22"/>
  <c r="OQD224" i="22"/>
  <c r="OQE224" i="22"/>
  <c r="OQF224" i="22"/>
  <c r="OQG224" i="22"/>
  <c r="OQH224" i="22"/>
  <c r="OQI224" i="22"/>
  <c r="OQJ224" i="22"/>
  <c r="OQK224" i="22"/>
  <c r="OQL224" i="22"/>
  <c r="OQM224" i="22"/>
  <c r="OQN224" i="22"/>
  <c r="OQO224" i="22"/>
  <c r="OQP224" i="22"/>
  <c r="OQQ224" i="22"/>
  <c r="OQR224" i="22"/>
  <c r="OQS224" i="22"/>
  <c r="OQT224" i="22"/>
  <c r="OQU224" i="22"/>
  <c r="OQV224" i="22"/>
  <c r="OQW224" i="22"/>
  <c r="OQX224" i="22"/>
  <c r="OQY224" i="22"/>
  <c r="OQZ224" i="22"/>
  <c r="ORA224" i="22"/>
  <c r="ORB224" i="22"/>
  <c r="ORC224" i="22"/>
  <c r="ORD224" i="22"/>
  <c r="ORE224" i="22"/>
  <c r="ORF224" i="22"/>
  <c r="ORG224" i="22"/>
  <c r="ORH224" i="22"/>
  <c r="ORI224" i="22"/>
  <c r="ORJ224" i="22"/>
  <c r="ORK224" i="22"/>
  <c r="ORL224" i="22"/>
  <c r="ORM224" i="22"/>
  <c r="ORN224" i="22"/>
  <c r="ORO224" i="22"/>
  <c r="ORP224" i="22"/>
  <c r="ORQ224" i="22"/>
  <c r="ORR224" i="22"/>
  <c r="ORS224" i="22"/>
  <c r="ORT224" i="22"/>
  <c r="ORU224" i="22"/>
  <c r="ORV224" i="22"/>
  <c r="ORW224" i="22"/>
  <c r="ORX224" i="22"/>
  <c r="ORY224" i="22"/>
  <c r="ORZ224" i="22"/>
  <c r="OSA224" i="22"/>
  <c r="OSB224" i="22"/>
  <c r="OSC224" i="22"/>
  <c r="OSD224" i="22"/>
  <c r="OSE224" i="22"/>
  <c r="OSF224" i="22"/>
  <c r="OSG224" i="22"/>
  <c r="OSH224" i="22"/>
  <c r="OSI224" i="22"/>
  <c r="OSJ224" i="22"/>
  <c r="OSK224" i="22"/>
  <c r="OSL224" i="22"/>
  <c r="OSM224" i="22"/>
  <c r="OSN224" i="22"/>
  <c r="OSO224" i="22"/>
  <c r="OSP224" i="22"/>
  <c r="OSQ224" i="22"/>
  <c r="OSR224" i="22"/>
  <c r="OSS224" i="22"/>
  <c r="OST224" i="22"/>
  <c r="OSU224" i="22"/>
  <c r="OSV224" i="22"/>
  <c r="OSW224" i="22"/>
  <c r="OSX224" i="22"/>
  <c r="OSY224" i="22"/>
  <c r="OSZ224" i="22"/>
  <c r="OTA224" i="22"/>
  <c r="OTB224" i="22"/>
  <c r="OTC224" i="22"/>
  <c r="OTD224" i="22"/>
  <c r="OTE224" i="22"/>
  <c r="OTF224" i="22"/>
  <c r="OTG224" i="22"/>
  <c r="OTH224" i="22"/>
  <c r="OTI224" i="22"/>
  <c r="OTJ224" i="22"/>
  <c r="OTK224" i="22"/>
  <c r="OTL224" i="22"/>
  <c r="OTM224" i="22"/>
  <c r="OTN224" i="22"/>
  <c r="OTO224" i="22"/>
  <c r="OTP224" i="22"/>
  <c r="OTQ224" i="22"/>
  <c r="OTR224" i="22"/>
  <c r="OTS224" i="22"/>
  <c r="OTT224" i="22"/>
  <c r="OTU224" i="22"/>
  <c r="OTV224" i="22"/>
  <c r="OTW224" i="22"/>
  <c r="OTX224" i="22"/>
  <c r="OTY224" i="22"/>
  <c r="OTZ224" i="22"/>
  <c r="OUA224" i="22"/>
  <c r="OUB224" i="22"/>
  <c r="OUC224" i="22"/>
  <c r="OUD224" i="22"/>
  <c r="OUE224" i="22"/>
  <c r="OUF224" i="22"/>
  <c r="OUG224" i="22"/>
  <c r="OUH224" i="22"/>
  <c r="OUI224" i="22"/>
  <c r="OUJ224" i="22"/>
  <c r="OUK224" i="22"/>
  <c r="OUL224" i="22"/>
  <c r="OUM224" i="22"/>
  <c r="OUN224" i="22"/>
  <c r="OUO224" i="22"/>
  <c r="OUP224" i="22"/>
  <c r="OUQ224" i="22"/>
  <c r="OUR224" i="22"/>
  <c r="OUS224" i="22"/>
  <c r="OUT224" i="22"/>
  <c r="OUU224" i="22"/>
  <c r="OUV224" i="22"/>
  <c r="OUW224" i="22"/>
  <c r="OUX224" i="22"/>
  <c r="OUY224" i="22"/>
  <c r="OUZ224" i="22"/>
  <c r="OVA224" i="22"/>
  <c r="OVB224" i="22"/>
  <c r="OVC224" i="22"/>
  <c r="OVD224" i="22"/>
  <c r="OVE224" i="22"/>
  <c r="OVF224" i="22"/>
  <c r="OVG224" i="22"/>
  <c r="OVH224" i="22"/>
  <c r="OVI224" i="22"/>
  <c r="OVJ224" i="22"/>
  <c r="OVK224" i="22"/>
  <c r="OVL224" i="22"/>
  <c r="OVM224" i="22"/>
  <c r="OVN224" i="22"/>
  <c r="OVO224" i="22"/>
  <c r="OVP224" i="22"/>
  <c r="OVQ224" i="22"/>
  <c r="OVR224" i="22"/>
  <c r="OVS224" i="22"/>
  <c r="OVT224" i="22"/>
  <c r="OVU224" i="22"/>
  <c r="OVV224" i="22"/>
  <c r="OVW224" i="22"/>
  <c r="OVX224" i="22"/>
  <c r="OVY224" i="22"/>
  <c r="OVZ224" i="22"/>
  <c r="OWA224" i="22"/>
  <c r="OWB224" i="22"/>
  <c r="OWC224" i="22"/>
  <c r="OWD224" i="22"/>
  <c r="OWE224" i="22"/>
  <c r="OWF224" i="22"/>
  <c r="OWG224" i="22"/>
  <c r="OWH224" i="22"/>
  <c r="OWI224" i="22"/>
  <c r="OWJ224" i="22"/>
  <c r="OWK224" i="22"/>
  <c r="OWL224" i="22"/>
  <c r="OWM224" i="22"/>
  <c r="OWN224" i="22"/>
  <c r="OWO224" i="22"/>
  <c r="OWP224" i="22"/>
  <c r="OWQ224" i="22"/>
  <c r="OWR224" i="22"/>
  <c r="OWS224" i="22"/>
  <c r="OWT224" i="22"/>
  <c r="OWU224" i="22"/>
  <c r="OWV224" i="22"/>
  <c r="OWW224" i="22"/>
  <c r="OWX224" i="22"/>
  <c r="OWY224" i="22"/>
  <c r="OWZ224" i="22"/>
  <c r="OXA224" i="22"/>
  <c r="OXB224" i="22"/>
  <c r="OXC224" i="22"/>
  <c r="OXD224" i="22"/>
  <c r="OXE224" i="22"/>
  <c r="OXF224" i="22"/>
  <c r="OXG224" i="22"/>
  <c r="OXH224" i="22"/>
  <c r="OXI224" i="22"/>
  <c r="OXJ224" i="22"/>
  <c r="OXK224" i="22"/>
  <c r="OXL224" i="22"/>
  <c r="OXM224" i="22"/>
  <c r="OXN224" i="22"/>
  <c r="OXO224" i="22"/>
  <c r="OXP224" i="22"/>
  <c r="OXQ224" i="22"/>
  <c r="OXR224" i="22"/>
  <c r="OXS224" i="22"/>
  <c r="OXT224" i="22"/>
  <c r="OXU224" i="22"/>
  <c r="OXV224" i="22"/>
  <c r="OXW224" i="22"/>
  <c r="OXX224" i="22"/>
  <c r="OXY224" i="22"/>
  <c r="OXZ224" i="22"/>
  <c r="OYA224" i="22"/>
  <c r="OYB224" i="22"/>
  <c r="OYC224" i="22"/>
  <c r="OYD224" i="22"/>
  <c r="OYE224" i="22"/>
  <c r="OYF224" i="22"/>
  <c r="OYG224" i="22"/>
  <c r="OYH224" i="22"/>
  <c r="OYI224" i="22"/>
  <c r="OYJ224" i="22"/>
  <c r="OYK224" i="22"/>
  <c r="OYL224" i="22"/>
  <c r="OYM224" i="22"/>
  <c r="OYN224" i="22"/>
  <c r="OYO224" i="22"/>
  <c r="OYP224" i="22"/>
  <c r="OYQ224" i="22"/>
  <c r="OYR224" i="22"/>
  <c r="OYS224" i="22"/>
  <c r="OYT224" i="22"/>
  <c r="OYU224" i="22"/>
  <c r="OYV224" i="22"/>
  <c r="OYW224" i="22"/>
  <c r="OYX224" i="22"/>
  <c r="OYY224" i="22"/>
  <c r="OYZ224" i="22"/>
  <c r="OZA224" i="22"/>
  <c r="OZB224" i="22"/>
  <c r="OZC224" i="22"/>
  <c r="OZD224" i="22"/>
  <c r="OZE224" i="22"/>
  <c r="OZF224" i="22"/>
  <c r="OZG224" i="22"/>
  <c r="OZH224" i="22"/>
  <c r="OZI224" i="22"/>
  <c r="OZJ224" i="22"/>
  <c r="OZK224" i="22"/>
  <c r="OZL224" i="22"/>
  <c r="OZM224" i="22"/>
  <c r="OZN224" i="22"/>
  <c r="OZO224" i="22"/>
  <c r="OZP224" i="22"/>
  <c r="OZQ224" i="22"/>
  <c r="OZR224" i="22"/>
  <c r="OZS224" i="22"/>
  <c r="OZT224" i="22"/>
  <c r="OZU224" i="22"/>
  <c r="OZV224" i="22"/>
  <c r="OZW224" i="22"/>
  <c r="OZX224" i="22"/>
  <c r="OZY224" i="22"/>
  <c r="OZZ224" i="22"/>
  <c r="PAA224" i="22"/>
  <c r="PAB224" i="22"/>
  <c r="PAC224" i="22"/>
  <c r="PAD224" i="22"/>
  <c r="PAE224" i="22"/>
  <c r="PAF224" i="22"/>
  <c r="PAG224" i="22"/>
  <c r="PAH224" i="22"/>
  <c r="PAI224" i="22"/>
  <c r="PAJ224" i="22"/>
  <c r="PAK224" i="22"/>
  <c r="PAL224" i="22"/>
  <c r="PAM224" i="22"/>
  <c r="PAN224" i="22"/>
  <c r="PAO224" i="22"/>
  <c r="PAP224" i="22"/>
  <c r="PAQ224" i="22"/>
  <c r="PAR224" i="22"/>
  <c r="PAS224" i="22"/>
  <c r="PAT224" i="22"/>
  <c r="PAU224" i="22"/>
  <c r="PAV224" i="22"/>
  <c r="PAW224" i="22"/>
  <c r="PAX224" i="22"/>
  <c r="PAY224" i="22"/>
  <c r="PAZ224" i="22"/>
  <c r="PBA224" i="22"/>
  <c r="PBB224" i="22"/>
  <c r="PBC224" i="22"/>
  <c r="PBD224" i="22"/>
  <c r="PBE224" i="22"/>
  <c r="PBF224" i="22"/>
  <c r="PBG224" i="22"/>
  <c r="PBH224" i="22"/>
  <c r="PBI224" i="22"/>
  <c r="PBJ224" i="22"/>
  <c r="PBK224" i="22"/>
  <c r="PBL224" i="22"/>
  <c r="PBM224" i="22"/>
  <c r="PBN224" i="22"/>
  <c r="PBO224" i="22"/>
  <c r="PBP224" i="22"/>
  <c r="PBQ224" i="22"/>
  <c r="PBR224" i="22"/>
  <c r="PBS224" i="22"/>
  <c r="PBT224" i="22"/>
  <c r="PBU224" i="22"/>
  <c r="PBV224" i="22"/>
  <c r="PBW224" i="22"/>
  <c r="PBX224" i="22"/>
  <c r="PBY224" i="22"/>
  <c r="PBZ224" i="22"/>
  <c r="PCA224" i="22"/>
  <c r="PCB224" i="22"/>
  <c r="PCC224" i="22"/>
  <c r="PCD224" i="22"/>
  <c r="PCE224" i="22"/>
  <c r="PCF224" i="22"/>
  <c r="PCG224" i="22"/>
  <c r="PCH224" i="22"/>
  <c r="PCI224" i="22"/>
  <c r="PCJ224" i="22"/>
  <c r="PCK224" i="22"/>
  <c r="PCL224" i="22"/>
  <c r="PCM224" i="22"/>
  <c r="PCN224" i="22"/>
  <c r="PCO224" i="22"/>
  <c r="PCP224" i="22"/>
  <c r="PCQ224" i="22"/>
  <c r="PCR224" i="22"/>
  <c r="PCS224" i="22"/>
  <c r="PCT224" i="22"/>
  <c r="PCU224" i="22"/>
  <c r="PCV224" i="22"/>
  <c r="PCW224" i="22"/>
  <c r="PCX224" i="22"/>
  <c r="PCY224" i="22"/>
  <c r="PCZ224" i="22"/>
  <c r="PDA224" i="22"/>
  <c r="PDB224" i="22"/>
  <c r="PDC224" i="22"/>
  <c r="PDD224" i="22"/>
  <c r="PDE224" i="22"/>
  <c r="PDF224" i="22"/>
  <c r="PDG224" i="22"/>
  <c r="PDH224" i="22"/>
  <c r="PDI224" i="22"/>
  <c r="PDJ224" i="22"/>
  <c r="PDK224" i="22"/>
  <c r="PDL224" i="22"/>
  <c r="PDM224" i="22"/>
  <c r="PDN224" i="22"/>
  <c r="PDO224" i="22"/>
  <c r="PDP224" i="22"/>
  <c r="PDQ224" i="22"/>
  <c r="PDR224" i="22"/>
  <c r="PDS224" i="22"/>
  <c r="PDT224" i="22"/>
  <c r="PDU224" i="22"/>
  <c r="PDV224" i="22"/>
  <c r="PDW224" i="22"/>
  <c r="PDX224" i="22"/>
  <c r="PDY224" i="22"/>
  <c r="PDZ224" i="22"/>
  <c r="PEA224" i="22"/>
  <c r="PEB224" i="22"/>
  <c r="PEC224" i="22"/>
  <c r="PED224" i="22"/>
  <c r="PEE224" i="22"/>
  <c r="PEF224" i="22"/>
  <c r="PEG224" i="22"/>
  <c r="PEH224" i="22"/>
  <c r="PEI224" i="22"/>
  <c r="PEJ224" i="22"/>
  <c r="PEK224" i="22"/>
  <c r="PEL224" i="22"/>
  <c r="PEM224" i="22"/>
  <c r="PEN224" i="22"/>
  <c r="PEO224" i="22"/>
  <c r="PEP224" i="22"/>
  <c r="PEQ224" i="22"/>
  <c r="PER224" i="22"/>
  <c r="PES224" i="22"/>
  <c r="PET224" i="22"/>
  <c r="PEU224" i="22"/>
  <c r="PEV224" i="22"/>
  <c r="PEW224" i="22"/>
  <c r="PEX224" i="22"/>
  <c r="PEY224" i="22"/>
  <c r="PEZ224" i="22"/>
  <c r="PFA224" i="22"/>
  <c r="PFB224" i="22"/>
  <c r="PFC224" i="22"/>
  <c r="PFD224" i="22"/>
  <c r="PFE224" i="22"/>
  <c r="PFF224" i="22"/>
  <c r="PFG224" i="22"/>
  <c r="PFH224" i="22"/>
  <c r="PFI224" i="22"/>
  <c r="PFJ224" i="22"/>
  <c r="PFK224" i="22"/>
  <c r="PFL224" i="22"/>
  <c r="PFM224" i="22"/>
  <c r="PFN224" i="22"/>
  <c r="PFO224" i="22"/>
  <c r="PFP224" i="22"/>
  <c r="PFQ224" i="22"/>
  <c r="PFR224" i="22"/>
  <c r="PFS224" i="22"/>
  <c r="PFT224" i="22"/>
  <c r="PFU224" i="22"/>
  <c r="PFV224" i="22"/>
  <c r="PFW224" i="22"/>
  <c r="PFX224" i="22"/>
  <c r="PFY224" i="22"/>
  <c r="PFZ224" i="22"/>
  <c r="PGA224" i="22"/>
  <c r="PGB224" i="22"/>
  <c r="PGC224" i="22"/>
  <c r="PGD224" i="22"/>
  <c r="PGE224" i="22"/>
  <c r="PGF224" i="22"/>
  <c r="PGG224" i="22"/>
  <c r="PGH224" i="22"/>
  <c r="PGI224" i="22"/>
  <c r="PGJ224" i="22"/>
  <c r="PGK224" i="22"/>
  <c r="PGL224" i="22"/>
  <c r="PGM224" i="22"/>
  <c r="PGN224" i="22"/>
  <c r="PGO224" i="22"/>
  <c r="PGP224" i="22"/>
  <c r="PGQ224" i="22"/>
  <c r="PGR224" i="22"/>
  <c r="PGS224" i="22"/>
  <c r="PGT224" i="22"/>
  <c r="PGU224" i="22"/>
  <c r="PGV224" i="22"/>
  <c r="PGW224" i="22"/>
  <c r="PGX224" i="22"/>
  <c r="PGY224" i="22"/>
  <c r="PGZ224" i="22"/>
  <c r="PHA224" i="22"/>
  <c r="PHB224" i="22"/>
  <c r="PHC224" i="22"/>
  <c r="PHD224" i="22"/>
  <c r="PHE224" i="22"/>
  <c r="PHF224" i="22"/>
  <c r="PHG224" i="22"/>
  <c r="PHH224" i="22"/>
  <c r="PHI224" i="22"/>
  <c r="PHJ224" i="22"/>
  <c r="PHK224" i="22"/>
  <c r="PHL224" i="22"/>
  <c r="PHM224" i="22"/>
  <c r="PHN224" i="22"/>
  <c r="PHO224" i="22"/>
  <c r="PHP224" i="22"/>
  <c r="PHQ224" i="22"/>
  <c r="PHR224" i="22"/>
  <c r="PHS224" i="22"/>
  <c r="PHT224" i="22"/>
  <c r="PHU224" i="22"/>
  <c r="PHV224" i="22"/>
  <c r="PHW224" i="22"/>
  <c r="PHX224" i="22"/>
  <c r="PHY224" i="22"/>
  <c r="PHZ224" i="22"/>
  <c r="PIA224" i="22"/>
  <c r="PIB224" i="22"/>
  <c r="PIC224" i="22"/>
  <c r="PID224" i="22"/>
  <c r="PIE224" i="22"/>
  <c r="PIF224" i="22"/>
  <c r="PIG224" i="22"/>
  <c r="PIH224" i="22"/>
  <c r="PII224" i="22"/>
  <c r="PIJ224" i="22"/>
  <c r="PIK224" i="22"/>
  <c r="PIL224" i="22"/>
  <c r="PIM224" i="22"/>
  <c r="PIN224" i="22"/>
  <c r="PIO224" i="22"/>
  <c r="PIP224" i="22"/>
  <c r="PIQ224" i="22"/>
  <c r="PIR224" i="22"/>
  <c r="PIS224" i="22"/>
  <c r="PIT224" i="22"/>
  <c r="PIU224" i="22"/>
  <c r="PIV224" i="22"/>
  <c r="PIW224" i="22"/>
  <c r="PIX224" i="22"/>
  <c r="PIY224" i="22"/>
  <c r="PIZ224" i="22"/>
  <c r="PJA224" i="22"/>
  <c r="PJB224" i="22"/>
  <c r="PJC224" i="22"/>
  <c r="PJD224" i="22"/>
  <c r="PJE224" i="22"/>
  <c r="PJF224" i="22"/>
  <c r="PJG224" i="22"/>
  <c r="PJH224" i="22"/>
  <c r="PJI224" i="22"/>
  <c r="PJJ224" i="22"/>
  <c r="PJK224" i="22"/>
  <c r="PJL224" i="22"/>
  <c r="PJM224" i="22"/>
  <c r="PJN224" i="22"/>
  <c r="PJO224" i="22"/>
  <c r="PJP224" i="22"/>
  <c r="PJQ224" i="22"/>
  <c r="PJR224" i="22"/>
  <c r="PJS224" i="22"/>
  <c r="PJT224" i="22"/>
  <c r="PJU224" i="22"/>
  <c r="PJV224" i="22"/>
  <c r="PJW224" i="22"/>
  <c r="PJX224" i="22"/>
  <c r="PJY224" i="22"/>
  <c r="PJZ224" i="22"/>
  <c r="PKA224" i="22"/>
  <c r="PKB224" i="22"/>
  <c r="PKC224" i="22"/>
  <c r="PKD224" i="22"/>
  <c r="PKE224" i="22"/>
  <c r="PKF224" i="22"/>
  <c r="PKG224" i="22"/>
  <c r="PKH224" i="22"/>
  <c r="PKI224" i="22"/>
  <c r="PKJ224" i="22"/>
  <c r="PKK224" i="22"/>
  <c r="PKL224" i="22"/>
  <c r="PKM224" i="22"/>
  <c r="PKN224" i="22"/>
  <c r="PKO224" i="22"/>
  <c r="PKP224" i="22"/>
  <c r="PKQ224" i="22"/>
  <c r="PKR224" i="22"/>
  <c r="PKS224" i="22"/>
  <c r="PKT224" i="22"/>
  <c r="PKU224" i="22"/>
  <c r="PKV224" i="22"/>
  <c r="PKW224" i="22"/>
  <c r="PKX224" i="22"/>
  <c r="PKY224" i="22"/>
  <c r="PKZ224" i="22"/>
  <c r="PLA224" i="22"/>
  <c r="PLB224" i="22"/>
  <c r="PLC224" i="22"/>
  <c r="PLD224" i="22"/>
  <c r="PLE224" i="22"/>
  <c r="PLF224" i="22"/>
  <c r="PLG224" i="22"/>
  <c r="PLH224" i="22"/>
  <c r="PLI224" i="22"/>
  <c r="PLJ224" i="22"/>
  <c r="PLK224" i="22"/>
  <c r="PLL224" i="22"/>
  <c r="PLM224" i="22"/>
  <c r="PLN224" i="22"/>
  <c r="PLO224" i="22"/>
  <c r="PLP224" i="22"/>
  <c r="PLQ224" i="22"/>
  <c r="PLR224" i="22"/>
  <c r="PLS224" i="22"/>
  <c r="PLT224" i="22"/>
  <c r="PLU224" i="22"/>
  <c r="PLV224" i="22"/>
  <c r="PLW224" i="22"/>
  <c r="PLX224" i="22"/>
  <c r="PLY224" i="22"/>
  <c r="PLZ224" i="22"/>
  <c r="PMA224" i="22"/>
  <c r="PMB224" i="22"/>
  <c r="PMC224" i="22"/>
  <c r="PMD224" i="22"/>
  <c r="PME224" i="22"/>
  <c r="PMF224" i="22"/>
  <c r="PMG224" i="22"/>
  <c r="PMH224" i="22"/>
  <c r="PMI224" i="22"/>
  <c r="PMJ224" i="22"/>
  <c r="PMK224" i="22"/>
  <c r="PML224" i="22"/>
  <c r="PMM224" i="22"/>
  <c r="PMN224" i="22"/>
  <c r="PMO224" i="22"/>
  <c r="PMP224" i="22"/>
  <c r="PMQ224" i="22"/>
  <c r="PMR224" i="22"/>
  <c r="PMS224" i="22"/>
  <c r="PMT224" i="22"/>
  <c r="PMU224" i="22"/>
  <c r="PMV224" i="22"/>
  <c r="PMW224" i="22"/>
  <c r="PMX224" i="22"/>
  <c r="PMY224" i="22"/>
  <c r="PMZ224" i="22"/>
  <c r="PNA224" i="22"/>
  <c r="PNB224" i="22"/>
  <c r="PNC224" i="22"/>
  <c r="PND224" i="22"/>
  <c r="PNE224" i="22"/>
  <c r="PNF224" i="22"/>
  <c r="PNG224" i="22"/>
  <c r="PNH224" i="22"/>
  <c r="PNI224" i="22"/>
  <c r="PNJ224" i="22"/>
  <c r="PNK224" i="22"/>
  <c r="PNL224" i="22"/>
  <c r="PNM224" i="22"/>
  <c r="PNN224" i="22"/>
  <c r="PNO224" i="22"/>
  <c r="PNP224" i="22"/>
  <c r="PNQ224" i="22"/>
  <c r="PNR224" i="22"/>
  <c r="PNS224" i="22"/>
  <c r="PNT224" i="22"/>
  <c r="PNU224" i="22"/>
  <c r="PNV224" i="22"/>
  <c r="PNW224" i="22"/>
  <c r="PNX224" i="22"/>
  <c r="PNY224" i="22"/>
  <c r="PNZ224" i="22"/>
  <c r="POA224" i="22"/>
  <c r="POB224" i="22"/>
  <c r="POC224" i="22"/>
  <c r="POD224" i="22"/>
  <c r="POE224" i="22"/>
  <c r="POF224" i="22"/>
  <c r="POG224" i="22"/>
  <c r="POH224" i="22"/>
  <c r="POI224" i="22"/>
  <c r="POJ224" i="22"/>
  <c r="POK224" i="22"/>
  <c r="POL224" i="22"/>
  <c r="POM224" i="22"/>
  <c r="PON224" i="22"/>
  <c r="POO224" i="22"/>
  <c r="POP224" i="22"/>
  <c r="POQ224" i="22"/>
  <c r="POR224" i="22"/>
  <c r="POS224" i="22"/>
  <c r="POT224" i="22"/>
  <c r="POU224" i="22"/>
  <c r="POV224" i="22"/>
  <c r="POW224" i="22"/>
  <c r="POX224" i="22"/>
  <c r="POY224" i="22"/>
  <c r="POZ224" i="22"/>
  <c r="PPA224" i="22"/>
  <c r="PPB224" i="22"/>
  <c r="PPC224" i="22"/>
  <c r="PPD224" i="22"/>
  <c r="PPE224" i="22"/>
  <c r="PPF224" i="22"/>
  <c r="PPG224" i="22"/>
  <c r="PPH224" i="22"/>
  <c r="PPI224" i="22"/>
  <c r="PPJ224" i="22"/>
  <c r="PPK224" i="22"/>
  <c r="PPL224" i="22"/>
  <c r="PPM224" i="22"/>
  <c r="PPN224" i="22"/>
  <c r="PPO224" i="22"/>
  <c r="PPP224" i="22"/>
  <c r="PPQ224" i="22"/>
  <c r="PPR224" i="22"/>
  <c r="PPS224" i="22"/>
  <c r="PPT224" i="22"/>
  <c r="PPU224" i="22"/>
  <c r="PPV224" i="22"/>
  <c r="PPW224" i="22"/>
  <c r="PPX224" i="22"/>
  <c r="PPY224" i="22"/>
  <c r="PPZ224" i="22"/>
  <c r="PQA224" i="22"/>
  <c r="PQB224" i="22"/>
  <c r="PQC224" i="22"/>
  <c r="PQD224" i="22"/>
  <c r="PQE224" i="22"/>
  <c r="PQF224" i="22"/>
  <c r="PQG224" i="22"/>
  <c r="PQH224" i="22"/>
  <c r="PQI224" i="22"/>
  <c r="PQJ224" i="22"/>
  <c r="PQK224" i="22"/>
  <c r="PQL224" i="22"/>
  <c r="PQM224" i="22"/>
  <c r="PQN224" i="22"/>
  <c r="PQO224" i="22"/>
  <c r="PQP224" i="22"/>
  <c r="PQQ224" i="22"/>
  <c r="PQR224" i="22"/>
  <c r="PQS224" i="22"/>
  <c r="PQT224" i="22"/>
  <c r="PQU224" i="22"/>
  <c r="PQV224" i="22"/>
  <c r="PQW224" i="22"/>
  <c r="PQX224" i="22"/>
  <c r="PQY224" i="22"/>
  <c r="PQZ224" i="22"/>
  <c r="PRA224" i="22"/>
  <c r="PRB224" i="22"/>
  <c r="PRC224" i="22"/>
  <c r="PRD224" i="22"/>
  <c r="PRE224" i="22"/>
  <c r="PRF224" i="22"/>
  <c r="PRG224" i="22"/>
  <c r="PRH224" i="22"/>
  <c r="PRI224" i="22"/>
  <c r="PRJ224" i="22"/>
  <c r="PRK224" i="22"/>
  <c r="PRL224" i="22"/>
  <c r="PRM224" i="22"/>
  <c r="PRN224" i="22"/>
  <c r="PRO224" i="22"/>
  <c r="PRP224" i="22"/>
  <c r="PRQ224" i="22"/>
  <c r="PRR224" i="22"/>
  <c r="PRS224" i="22"/>
  <c r="PRT224" i="22"/>
  <c r="PRU224" i="22"/>
  <c r="PRV224" i="22"/>
  <c r="PRW224" i="22"/>
  <c r="PRX224" i="22"/>
  <c r="PRY224" i="22"/>
  <c r="PRZ224" i="22"/>
  <c r="PSA224" i="22"/>
  <c r="PSB224" i="22"/>
  <c r="PSC224" i="22"/>
  <c r="PSD224" i="22"/>
  <c r="PSE224" i="22"/>
  <c r="PSF224" i="22"/>
  <c r="PSG224" i="22"/>
  <c r="PSH224" i="22"/>
  <c r="PSI224" i="22"/>
  <c r="PSJ224" i="22"/>
  <c r="PSK224" i="22"/>
  <c r="PSL224" i="22"/>
  <c r="PSM224" i="22"/>
  <c r="PSN224" i="22"/>
  <c r="PSO224" i="22"/>
  <c r="PSP224" i="22"/>
  <c r="PSQ224" i="22"/>
  <c r="PSR224" i="22"/>
  <c r="PSS224" i="22"/>
  <c r="PST224" i="22"/>
  <c r="PSU224" i="22"/>
  <c r="PSV224" i="22"/>
  <c r="PSW224" i="22"/>
  <c r="PSX224" i="22"/>
  <c r="PSY224" i="22"/>
  <c r="PSZ224" i="22"/>
  <c r="PTA224" i="22"/>
  <c r="PTB224" i="22"/>
  <c r="PTC224" i="22"/>
  <c r="PTD224" i="22"/>
  <c r="PTE224" i="22"/>
  <c r="PTF224" i="22"/>
  <c r="PTG224" i="22"/>
  <c r="PTH224" i="22"/>
  <c r="PTI224" i="22"/>
  <c r="PTJ224" i="22"/>
  <c r="PTK224" i="22"/>
  <c r="PTL224" i="22"/>
  <c r="PTM224" i="22"/>
  <c r="PTN224" i="22"/>
  <c r="PTO224" i="22"/>
  <c r="PTP224" i="22"/>
  <c r="PTQ224" i="22"/>
  <c r="PTR224" i="22"/>
  <c r="PTS224" i="22"/>
  <c r="PTT224" i="22"/>
  <c r="PTU224" i="22"/>
  <c r="PTV224" i="22"/>
  <c r="PTW224" i="22"/>
  <c r="PTX224" i="22"/>
  <c r="PTY224" i="22"/>
  <c r="PTZ224" i="22"/>
  <c r="PUA224" i="22"/>
  <c r="PUB224" i="22"/>
  <c r="PUC224" i="22"/>
  <c r="PUD224" i="22"/>
  <c r="PUE224" i="22"/>
  <c r="PUF224" i="22"/>
  <c r="PUG224" i="22"/>
  <c r="PUH224" i="22"/>
  <c r="PUI224" i="22"/>
  <c r="PUJ224" i="22"/>
  <c r="PUK224" i="22"/>
  <c r="PUL224" i="22"/>
  <c r="PUM224" i="22"/>
  <c r="PUN224" i="22"/>
  <c r="PUO224" i="22"/>
  <c r="PUP224" i="22"/>
  <c r="PUQ224" i="22"/>
  <c r="PUR224" i="22"/>
  <c r="PUS224" i="22"/>
  <c r="PUT224" i="22"/>
  <c r="PUU224" i="22"/>
  <c r="PUV224" i="22"/>
  <c r="PUW224" i="22"/>
  <c r="PUX224" i="22"/>
  <c r="PUY224" i="22"/>
  <c r="PUZ224" i="22"/>
  <c r="PVA224" i="22"/>
  <c r="PVB224" i="22"/>
  <c r="PVC224" i="22"/>
  <c r="PVD224" i="22"/>
  <c r="PVE224" i="22"/>
  <c r="PVF224" i="22"/>
  <c r="PVG224" i="22"/>
  <c r="PVH224" i="22"/>
  <c r="PVI224" i="22"/>
  <c r="PVJ224" i="22"/>
  <c r="PVK224" i="22"/>
  <c r="PVL224" i="22"/>
  <c r="PVM224" i="22"/>
  <c r="PVN224" i="22"/>
  <c r="PVO224" i="22"/>
  <c r="PVP224" i="22"/>
  <c r="PVQ224" i="22"/>
  <c r="PVR224" i="22"/>
  <c r="PVS224" i="22"/>
  <c r="PVT224" i="22"/>
  <c r="PVU224" i="22"/>
  <c r="PVV224" i="22"/>
  <c r="PVW224" i="22"/>
  <c r="PVX224" i="22"/>
  <c r="PVY224" i="22"/>
  <c r="PVZ224" i="22"/>
  <c r="PWA224" i="22"/>
  <c r="PWB224" i="22"/>
  <c r="PWC224" i="22"/>
  <c r="PWD224" i="22"/>
  <c r="PWE224" i="22"/>
  <c r="PWF224" i="22"/>
  <c r="PWG224" i="22"/>
  <c r="PWH224" i="22"/>
  <c r="PWI224" i="22"/>
  <c r="PWJ224" i="22"/>
  <c r="PWK224" i="22"/>
  <c r="PWL224" i="22"/>
  <c r="PWM224" i="22"/>
  <c r="PWN224" i="22"/>
  <c r="PWO224" i="22"/>
  <c r="PWP224" i="22"/>
  <c r="PWQ224" i="22"/>
  <c r="PWR224" i="22"/>
  <c r="PWS224" i="22"/>
  <c r="PWT224" i="22"/>
  <c r="PWU224" i="22"/>
  <c r="PWV224" i="22"/>
  <c r="PWW224" i="22"/>
  <c r="PWX224" i="22"/>
  <c r="PWY224" i="22"/>
  <c r="PWZ224" i="22"/>
  <c r="PXA224" i="22"/>
  <c r="PXB224" i="22"/>
  <c r="PXC224" i="22"/>
  <c r="PXD224" i="22"/>
  <c r="PXE224" i="22"/>
  <c r="PXF224" i="22"/>
  <c r="PXG224" i="22"/>
  <c r="PXH224" i="22"/>
  <c r="PXI224" i="22"/>
  <c r="PXJ224" i="22"/>
  <c r="PXK224" i="22"/>
  <c r="PXL224" i="22"/>
  <c r="PXM224" i="22"/>
  <c r="PXN224" i="22"/>
  <c r="PXO224" i="22"/>
  <c r="PXP224" i="22"/>
  <c r="PXQ224" i="22"/>
  <c r="PXR224" i="22"/>
  <c r="PXS224" i="22"/>
  <c r="PXT224" i="22"/>
  <c r="PXU224" i="22"/>
  <c r="PXV224" i="22"/>
  <c r="PXW224" i="22"/>
  <c r="PXX224" i="22"/>
  <c r="PXY224" i="22"/>
  <c r="PXZ224" i="22"/>
  <c r="PYA224" i="22"/>
  <c r="PYB224" i="22"/>
  <c r="PYC224" i="22"/>
  <c r="PYD224" i="22"/>
  <c r="PYE224" i="22"/>
  <c r="PYF224" i="22"/>
  <c r="PYG224" i="22"/>
  <c r="PYH224" i="22"/>
  <c r="PYI224" i="22"/>
  <c r="PYJ224" i="22"/>
  <c r="PYK224" i="22"/>
  <c r="PYL224" i="22"/>
  <c r="PYM224" i="22"/>
  <c r="PYN224" i="22"/>
  <c r="PYO224" i="22"/>
  <c r="PYP224" i="22"/>
  <c r="PYQ224" i="22"/>
  <c r="PYR224" i="22"/>
  <c r="PYS224" i="22"/>
  <c r="PYT224" i="22"/>
  <c r="PYU224" i="22"/>
  <c r="PYV224" i="22"/>
  <c r="PYW224" i="22"/>
  <c r="PYX224" i="22"/>
  <c r="PYY224" i="22"/>
  <c r="PYZ224" i="22"/>
  <c r="PZA224" i="22"/>
  <c r="PZB224" i="22"/>
  <c r="PZC224" i="22"/>
  <c r="PZD224" i="22"/>
  <c r="PZE224" i="22"/>
  <c r="PZF224" i="22"/>
  <c r="PZG224" i="22"/>
  <c r="PZH224" i="22"/>
  <c r="PZI224" i="22"/>
  <c r="PZJ224" i="22"/>
  <c r="PZK224" i="22"/>
  <c r="PZL224" i="22"/>
  <c r="PZM224" i="22"/>
  <c r="PZN224" i="22"/>
  <c r="PZO224" i="22"/>
  <c r="PZP224" i="22"/>
  <c r="PZQ224" i="22"/>
  <c r="PZR224" i="22"/>
  <c r="PZS224" i="22"/>
  <c r="PZT224" i="22"/>
  <c r="PZU224" i="22"/>
  <c r="PZV224" i="22"/>
  <c r="PZW224" i="22"/>
  <c r="PZX224" i="22"/>
  <c r="PZY224" i="22"/>
  <c r="PZZ224" i="22"/>
  <c r="QAA224" i="22"/>
  <c r="QAB224" i="22"/>
  <c r="QAC224" i="22"/>
  <c r="QAD224" i="22"/>
  <c r="QAE224" i="22"/>
  <c r="QAF224" i="22"/>
  <c r="QAG224" i="22"/>
  <c r="QAH224" i="22"/>
  <c r="QAI224" i="22"/>
  <c r="QAJ224" i="22"/>
  <c r="QAK224" i="22"/>
  <c r="QAL224" i="22"/>
  <c r="QAM224" i="22"/>
  <c r="QAN224" i="22"/>
  <c r="QAO224" i="22"/>
  <c r="QAP224" i="22"/>
  <c r="QAQ224" i="22"/>
  <c r="QAR224" i="22"/>
  <c r="QAS224" i="22"/>
  <c r="QAT224" i="22"/>
  <c r="QAU224" i="22"/>
  <c r="QAV224" i="22"/>
  <c r="QAW224" i="22"/>
  <c r="QAX224" i="22"/>
  <c r="QAY224" i="22"/>
  <c r="QAZ224" i="22"/>
  <c r="QBA224" i="22"/>
  <c r="QBB224" i="22"/>
  <c r="QBC224" i="22"/>
  <c r="QBD224" i="22"/>
  <c r="QBE224" i="22"/>
  <c r="QBF224" i="22"/>
  <c r="QBG224" i="22"/>
  <c r="QBH224" i="22"/>
  <c r="QBI224" i="22"/>
  <c r="QBJ224" i="22"/>
  <c r="QBK224" i="22"/>
  <c r="QBL224" i="22"/>
  <c r="QBM224" i="22"/>
  <c r="QBN224" i="22"/>
  <c r="QBO224" i="22"/>
  <c r="QBP224" i="22"/>
  <c r="QBQ224" i="22"/>
  <c r="QBR224" i="22"/>
  <c r="QBS224" i="22"/>
  <c r="QBT224" i="22"/>
  <c r="QBU224" i="22"/>
  <c r="QBV224" i="22"/>
  <c r="QBW224" i="22"/>
  <c r="QBX224" i="22"/>
  <c r="QBY224" i="22"/>
  <c r="QBZ224" i="22"/>
  <c r="QCA224" i="22"/>
  <c r="QCB224" i="22"/>
  <c r="QCC224" i="22"/>
  <c r="QCD224" i="22"/>
  <c r="QCE224" i="22"/>
  <c r="QCF224" i="22"/>
  <c r="QCG224" i="22"/>
  <c r="QCH224" i="22"/>
  <c r="QCI224" i="22"/>
  <c r="QCJ224" i="22"/>
  <c r="QCK224" i="22"/>
  <c r="QCL224" i="22"/>
  <c r="QCM224" i="22"/>
  <c r="QCN224" i="22"/>
  <c r="QCO224" i="22"/>
  <c r="QCP224" i="22"/>
  <c r="QCQ224" i="22"/>
  <c r="QCR224" i="22"/>
  <c r="QCS224" i="22"/>
  <c r="QCT224" i="22"/>
  <c r="QCU224" i="22"/>
  <c r="QCV224" i="22"/>
  <c r="QCW224" i="22"/>
  <c r="QCX224" i="22"/>
  <c r="QCY224" i="22"/>
  <c r="QCZ224" i="22"/>
  <c r="QDA224" i="22"/>
  <c r="QDB224" i="22"/>
  <c r="QDC224" i="22"/>
  <c r="QDD224" i="22"/>
  <c r="QDE224" i="22"/>
  <c r="QDF224" i="22"/>
  <c r="QDG224" i="22"/>
  <c r="QDH224" i="22"/>
  <c r="QDI224" i="22"/>
  <c r="QDJ224" i="22"/>
  <c r="QDK224" i="22"/>
  <c r="QDL224" i="22"/>
  <c r="QDM224" i="22"/>
  <c r="QDN224" i="22"/>
  <c r="QDO224" i="22"/>
  <c r="QDP224" i="22"/>
  <c r="QDQ224" i="22"/>
  <c r="QDR224" i="22"/>
  <c r="QDS224" i="22"/>
  <c r="QDT224" i="22"/>
  <c r="QDU224" i="22"/>
  <c r="QDV224" i="22"/>
  <c r="QDW224" i="22"/>
  <c r="QDX224" i="22"/>
  <c r="QDY224" i="22"/>
  <c r="QDZ224" i="22"/>
  <c r="QEA224" i="22"/>
  <c r="QEB224" i="22"/>
  <c r="QEC224" i="22"/>
  <c r="QED224" i="22"/>
  <c r="QEE224" i="22"/>
  <c r="QEF224" i="22"/>
  <c r="QEG224" i="22"/>
  <c r="QEH224" i="22"/>
  <c r="QEI224" i="22"/>
  <c r="QEJ224" i="22"/>
  <c r="QEK224" i="22"/>
  <c r="QEL224" i="22"/>
  <c r="QEM224" i="22"/>
  <c r="QEN224" i="22"/>
  <c r="QEO224" i="22"/>
  <c r="QEP224" i="22"/>
  <c r="QEQ224" i="22"/>
  <c r="QER224" i="22"/>
  <c r="QES224" i="22"/>
  <c r="QET224" i="22"/>
  <c r="QEU224" i="22"/>
  <c r="QEV224" i="22"/>
  <c r="QEW224" i="22"/>
  <c r="QEX224" i="22"/>
  <c r="QEY224" i="22"/>
  <c r="QEZ224" i="22"/>
  <c r="QFA224" i="22"/>
  <c r="QFB224" i="22"/>
  <c r="QFC224" i="22"/>
  <c r="QFD224" i="22"/>
  <c r="QFE224" i="22"/>
  <c r="QFF224" i="22"/>
  <c r="QFG224" i="22"/>
  <c r="QFH224" i="22"/>
  <c r="QFI224" i="22"/>
  <c r="QFJ224" i="22"/>
  <c r="QFK224" i="22"/>
  <c r="QFL224" i="22"/>
  <c r="QFM224" i="22"/>
  <c r="QFN224" i="22"/>
  <c r="QFO224" i="22"/>
  <c r="QFP224" i="22"/>
  <c r="QFQ224" i="22"/>
  <c r="QFR224" i="22"/>
  <c r="QFS224" i="22"/>
  <c r="QFT224" i="22"/>
  <c r="QFU224" i="22"/>
  <c r="QFV224" i="22"/>
  <c r="QFW224" i="22"/>
  <c r="QFX224" i="22"/>
  <c r="QFY224" i="22"/>
  <c r="QFZ224" i="22"/>
  <c r="QGA224" i="22"/>
  <c r="QGB224" i="22"/>
  <c r="QGC224" i="22"/>
  <c r="QGD224" i="22"/>
  <c r="QGE224" i="22"/>
  <c r="QGF224" i="22"/>
  <c r="QGG224" i="22"/>
  <c r="QGH224" i="22"/>
  <c r="QGI224" i="22"/>
  <c r="QGJ224" i="22"/>
  <c r="QGK224" i="22"/>
  <c r="QGL224" i="22"/>
  <c r="QGM224" i="22"/>
  <c r="QGN224" i="22"/>
  <c r="QGO224" i="22"/>
  <c r="QGP224" i="22"/>
  <c r="QGQ224" i="22"/>
  <c r="QGR224" i="22"/>
  <c r="QGS224" i="22"/>
  <c r="QGT224" i="22"/>
  <c r="QGU224" i="22"/>
  <c r="QGV224" i="22"/>
  <c r="QGW224" i="22"/>
  <c r="QGX224" i="22"/>
  <c r="QGY224" i="22"/>
  <c r="QGZ224" i="22"/>
  <c r="QHA224" i="22"/>
  <c r="QHB224" i="22"/>
  <c r="QHC224" i="22"/>
  <c r="QHD224" i="22"/>
  <c r="QHE224" i="22"/>
  <c r="QHF224" i="22"/>
  <c r="QHG224" i="22"/>
  <c r="QHH224" i="22"/>
  <c r="QHI224" i="22"/>
  <c r="QHJ224" i="22"/>
  <c r="QHK224" i="22"/>
  <c r="QHL224" i="22"/>
  <c r="QHM224" i="22"/>
  <c r="QHN224" i="22"/>
  <c r="QHO224" i="22"/>
  <c r="QHP224" i="22"/>
  <c r="QHQ224" i="22"/>
  <c r="QHR224" i="22"/>
  <c r="QHS224" i="22"/>
  <c r="QHT224" i="22"/>
  <c r="QHU224" i="22"/>
  <c r="QHV224" i="22"/>
  <c r="QHW224" i="22"/>
  <c r="QHX224" i="22"/>
  <c r="QHY224" i="22"/>
  <c r="QHZ224" i="22"/>
  <c r="QIA224" i="22"/>
  <c r="QIB224" i="22"/>
  <c r="QIC224" i="22"/>
  <c r="QID224" i="22"/>
  <c r="QIE224" i="22"/>
  <c r="QIF224" i="22"/>
  <c r="QIG224" i="22"/>
  <c r="QIH224" i="22"/>
  <c r="QII224" i="22"/>
  <c r="QIJ224" i="22"/>
  <c r="QIK224" i="22"/>
  <c r="QIL224" i="22"/>
  <c r="QIM224" i="22"/>
  <c r="QIN224" i="22"/>
  <c r="QIO224" i="22"/>
  <c r="QIP224" i="22"/>
  <c r="QIQ224" i="22"/>
  <c r="QIR224" i="22"/>
  <c r="QIS224" i="22"/>
  <c r="QIT224" i="22"/>
  <c r="QIU224" i="22"/>
  <c r="QIV224" i="22"/>
  <c r="QIW224" i="22"/>
  <c r="QIX224" i="22"/>
  <c r="QIY224" i="22"/>
  <c r="QIZ224" i="22"/>
  <c r="QJA224" i="22"/>
  <c r="QJB224" i="22"/>
  <c r="QJC224" i="22"/>
  <c r="QJD224" i="22"/>
  <c r="QJE224" i="22"/>
  <c r="QJF224" i="22"/>
  <c r="QJG224" i="22"/>
  <c r="QJH224" i="22"/>
  <c r="QJI224" i="22"/>
  <c r="QJJ224" i="22"/>
  <c r="QJK224" i="22"/>
  <c r="QJL224" i="22"/>
  <c r="QJM224" i="22"/>
  <c r="QJN224" i="22"/>
  <c r="QJO224" i="22"/>
  <c r="QJP224" i="22"/>
  <c r="QJQ224" i="22"/>
  <c r="QJR224" i="22"/>
  <c r="QJS224" i="22"/>
  <c r="QJT224" i="22"/>
  <c r="QJU224" i="22"/>
  <c r="QJV224" i="22"/>
  <c r="QJW224" i="22"/>
  <c r="QJX224" i="22"/>
  <c r="QJY224" i="22"/>
  <c r="QJZ224" i="22"/>
  <c r="QKA224" i="22"/>
  <c r="QKB224" i="22"/>
  <c r="QKC224" i="22"/>
  <c r="QKD224" i="22"/>
  <c r="QKE224" i="22"/>
  <c r="QKF224" i="22"/>
  <c r="QKG224" i="22"/>
  <c r="QKH224" i="22"/>
  <c r="QKI224" i="22"/>
  <c r="QKJ224" i="22"/>
  <c r="QKK224" i="22"/>
  <c r="QKL224" i="22"/>
  <c r="QKM224" i="22"/>
  <c r="QKN224" i="22"/>
  <c r="QKO224" i="22"/>
  <c r="QKP224" i="22"/>
  <c r="QKQ224" i="22"/>
  <c r="QKR224" i="22"/>
  <c r="QKS224" i="22"/>
  <c r="QKT224" i="22"/>
  <c r="QKU224" i="22"/>
  <c r="QKV224" i="22"/>
  <c r="QKW224" i="22"/>
  <c r="QKX224" i="22"/>
  <c r="QKY224" i="22"/>
  <c r="QKZ224" i="22"/>
  <c r="QLA224" i="22"/>
  <c r="QLB224" i="22"/>
  <c r="QLC224" i="22"/>
  <c r="QLD224" i="22"/>
  <c r="QLE224" i="22"/>
  <c r="QLF224" i="22"/>
  <c r="QLG224" i="22"/>
  <c r="QLH224" i="22"/>
  <c r="QLI224" i="22"/>
  <c r="QLJ224" i="22"/>
  <c r="QLK224" i="22"/>
  <c r="QLL224" i="22"/>
  <c r="QLM224" i="22"/>
  <c r="QLN224" i="22"/>
  <c r="QLO224" i="22"/>
  <c r="QLP224" i="22"/>
  <c r="QLQ224" i="22"/>
  <c r="QLR224" i="22"/>
  <c r="QLS224" i="22"/>
  <c r="QLT224" i="22"/>
  <c r="QLU224" i="22"/>
  <c r="QLV224" i="22"/>
  <c r="QLW224" i="22"/>
  <c r="QLX224" i="22"/>
  <c r="QLY224" i="22"/>
  <c r="QLZ224" i="22"/>
  <c r="QMA224" i="22"/>
  <c r="QMB224" i="22"/>
  <c r="QMC224" i="22"/>
  <c r="QMD224" i="22"/>
  <c r="QME224" i="22"/>
  <c r="QMF224" i="22"/>
  <c r="QMG224" i="22"/>
  <c r="QMH224" i="22"/>
  <c r="QMI224" i="22"/>
  <c r="QMJ224" i="22"/>
  <c r="QMK224" i="22"/>
  <c r="QML224" i="22"/>
  <c r="QMM224" i="22"/>
  <c r="QMN224" i="22"/>
  <c r="QMO224" i="22"/>
  <c r="QMP224" i="22"/>
  <c r="QMQ224" i="22"/>
  <c r="QMR224" i="22"/>
  <c r="QMS224" i="22"/>
  <c r="QMT224" i="22"/>
  <c r="QMU224" i="22"/>
  <c r="QMV224" i="22"/>
  <c r="QMW224" i="22"/>
  <c r="QMX224" i="22"/>
  <c r="QMY224" i="22"/>
  <c r="QMZ224" i="22"/>
  <c r="QNA224" i="22"/>
  <c r="QNB224" i="22"/>
  <c r="QNC224" i="22"/>
  <c r="QND224" i="22"/>
  <c r="QNE224" i="22"/>
  <c r="QNF224" i="22"/>
  <c r="QNG224" i="22"/>
  <c r="QNH224" i="22"/>
  <c r="QNI224" i="22"/>
  <c r="QNJ224" i="22"/>
  <c r="QNK224" i="22"/>
  <c r="QNL224" i="22"/>
  <c r="QNM224" i="22"/>
  <c r="QNN224" i="22"/>
  <c r="QNO224" i="22"/>
  <c r="QNP224" i="22"/>
  <c r="QNQ224" i="22"/>
  <c r="QNR224" i="22"/>
  <c r="QNS224" i="22"/>
  <c r="QNT224" i="22"/>
  <c r="QNU224" i="22"/>
  <c r="QNV224" i="22"/>
  <c r="QNW224" i="22"/>
  <c r="QNX224" i="22"/>
  <c r="QNY224" i="22"/>
  <c r="QNZ224" i="22"/>
  <c r="QOA224" i="22"/>
  <c r="QOB224" i="22"/>
  <c r="QOC224" i="22"/>
  <c r="QOD224" i="22"/>
  <c r="QOE224" i="22"/>
  <c r="QOF224" i="22"/>
  <c r="QOG224" i="22"/>
  <c r="QOH224" i="22"/>
  <c r="QOI224" i="22"/>
  <c r="QOJ224" i="22"/>
  <c r="QOK224" i="22"/>
  <c r="QOL224" i="22"/>
  <c r="QOM224" i="22"/>
  <c r="QON224" i="22"/>
  <c r="QOO224" i="22"/>
  <c r="QOP224" i="22"/>
  <c r="QOQ224" i="22"/>
  <c r="QOR224" i="22"/>
  <c r="QOS224" i="22"/>
  <c r="QOT224" i="22"/>
  <c r="QOU224" i="22"/>
  <c r="QOV224" i="22"/>
  <c r="QOW224" i="22"/>
  <c r="QOX224" i="22"/>
  <c r="QOY224" i="22"/>
  <c r="QOZ224" i="22"/>
  <c r="QPA224" i="22"/>
  <c r="QPB224" i="22"/>
  <c r="QPC224" i="22"/>
  <c r="QPD224" i="22"/>
  <c r="QPE224" i="22"/>
  <c r="QPF224" i="22"/>
  <c r="QPG224" i="22"/>
  <c r="QPH224" i="22"/>
  <c r="QPI224" i="22"/>
  <c r="QPJ224" i="22"/>
  <c r="QPK224" i="22"/>
  <c r="QPL224" i="22"/>
  <c r="QPM224" i="22"/>
  <c r="QPN224" i="22"/>
  <c r="QPO224" i="22"/>
  <c r="QPP224" i="22"/>
  <c r="QPQ224" i="22"/>
  <c r="QPR224" i="22"/>
  <c r="QPS224" i="22"/>
  <c r="QPT224" i="22"/>
  <c r="QPU224" i="22"/>
  <c r="QPV224" i="22"/>
  <c r="QPW224" i="22"/>
  <c r="QPX224" i="22"/>
  <c r="QPY224" i="22"/>
  <c r="QPZ224" i="22"/>
  <c r="QQA224" i="22"/>
  <c r="QQB224" i="22"/>
  <c r="QQC224" i="22"/>
  <c r="QQD224" i="22"/>
  <c r="QQE224" i="22"/>
  <c r="QQF224" i="22"/>
  <c r="QQG224" i="22"/>
  <c r="QQH224" i="22"/>
  <c r="QQI224" i="22"/>
  <c r="QQJ224" i="22"/>
  <c r="QQK224" i="22"/>
  <c r="QQL224" i="22"/>
  <c r="QQM224" i="22"/>
  <c r="QQN224" i="22"/>
  <c r="QQO224" i="22"/>
  <c r="QQP224" i="22"/>
  <c r="QQQ224" i="22"/>
  <c r="QQR224" i="22"/>
  <c r="QQS224" i="22"/>
  <c r="QQT224" i="22"/>
  <c r="QQU224" i="22"/>
  <c r="QQV224" i="22"/>
  <c r="QQW224" i="22"/>
  <c r="QQX224" i="22"/>
  <c r="QQY224" i="22"/>
  <c r="QQZ224" i="22"/>
  <c r="QRA224" i="22"/>
  <c r="QRB224" i="22"/>
  <c r="QRC224" i="22"/>
  <c r="QRD224" i="22"/>
  <c r="QRE224" i="22"/>
  <c r="QRF224" i="22"/>
  <c r="QRG224" i="22"/>
  <c r="QRH224" i="22"/>
  <c r="QRI224" i="22"/>
  <c r="QRJ224" i="22"/>
  <c r="QRK224" i="22"/>
  <c r="QRL224" i="22"/>
  <c r="QRM224" i="22"/>
  <c r="QRN224" i="22"/>
  <c r="QRO224" i="22"/>
  <c r="QRP224" i="22"/>
  <c r="QRQ224" i="22"/>
  <c r="QRR224" i="22"/>
  <c r="QRS224" i="22"/>
  <c r="QRT224" i="22"/>
  <c r="QRU224" i="22"/>
  <c r="QRV224" i="22"/>
  <c r="QRW224" i="22"/>
  <c r="QRX224" i="22"/>
  <c r="QRY224" i="22"/>
  <c r="QRZ224" i="22"/>
  <c r="QSA224" i="22"/>
  <c r="QSB224" i="22"/>
  <c r="QSC224" i="22"/>
  <c r="QSD224" i="22"/>
  <c r="QSE224" i="22"/>
  <c r="QSF224" i="22"/>
  <c r="QSG224" i="22"/>
  <c r="QSH224" i="22"/>
  <c r="QSI224" i="22"/>
  <c r="QSJ224" i="22"/>
  <c r="QSK224" i="22"/>
  <c r="QSL224" i="22"/>
  <c r="QSM224" i="22"/>
  <c r="QSN224" i="22"/>
  <c r="QSO224" i="22"/>
  <c r="QSP224" i="22"/>
  <c r="QSQ224" i="22"/>
  <c r="QSR224" i="22"/>
  <c r="QSS224" i="22"/>
  <c r="QST224" i="22"/>
  <c r="QSU224" i="22"/>
  <c r="QSV224" i="22"/>
  <c r="QSW224" i="22"/>
  <c r="QSX224" i="22"/>
  <c r="QSY224" i="22"/>
  <c r="QSZ224" i="22"/>
  <c r="QTA224" i="22"/>
  <c r="QTB224" i="22"/>
  <c r="QTC224" i="22"/>
  <c r="QTD224" i="22"/>
  <c r="QTE224" i="22"/>
  <c r="QTF224" i="22"/>
  <c r="QTG224" i="22"/>
  <c r="QTH224" i="22"/>
  <c r="QTI224" i="22"/>
  <c r="QTJ224" i="22"/>
  <c r="QTK224" i="22"/>
  <c r="QTL224" i="22"/>
  <c r="QTM224" i="22"/>
  <c r="QTN224" i="22"/>
  <c r="QTO224" i="22"/>
  <c r="QTP224" i="22"/>
  <c r="QTQ224" i="22"/>
  <c r="QTR224" i="22"/>
  <c r="QTS224" i="22"/>
  <c r="QTT224" i="22"/>
  <c r="QTU224" i="22"/>
  <c r="QTV224" i="22"/>
  <c r="QTW224" i="22"/>
  <c r="QTX224" i="22"/>
  <c r="QTY224" i="22"/>
  <c r="QTZ224" i="22"/>
  <c r="QUA224" i="22"/>
  <c r="QUB224" i="22"/>
  <c r="QUC224" i="22"/>
  <c r="QUD224" i="22"/>
  <c r="QUE224" i="22"/>
  <c r="QUF224" i="22"/>
  <c r="QUG224" i="22"/>
  <c r="QUH224" i="22"/>
  <c r="QUI224" i="22"/>
  <c r="QUJ224" i="22"/>
  <c r="QUK224" i="22"/>
  <c r="QUL224" i="22"/>
  <c r="QUM224" i="22"/>
  <c r="QUN224" i="22"/>
  <c r="QUO224" i="22"/>
  <c r="QUP224" i="22"/>
  <c r="QUQ224" i="22"/>
  <c r="QUR224" i="22"/>
  <c r="QUS224" i="22"/>
  <c r="QUT224" i="22"/>
  <c r="QUU224" i="22"/>
  <c r="QUV224" i="22"/>
  <c r="QUW224" i="22"/>
  <c r="QUX224" i="22"/>
  <c r="QUY224" i="22"/>
  <c r="QUZ224" i="22"/>
  <c r="QVA224" i="22"/>
  <c r="QVB224" i="22"/>
  <c r="QVC224" i="22"/>
  <c r="QVD224" i="22"/>
  <c r="QVE224" i="22"/>
  <c r="QVF224" i="22"/>
  <c r="QVG224" i="22"/>
  <c r="QVH224" i="22"/>
  <c r="QVI224" i="22"/>
  <c r="QVJ224" i="22"/>
  <c r="QVK224" i="22"/>
  <c r="QVL224" i="22"/>
  <c r="QVM224" i="22"/>
  <c r="QVN224" i="22"/>
  <c r="QVO224" i="22"/>
  <c r="QVP224" i="22"/>
  <c r="QVQ224" i="22"/>
  <c r="QVR224" i="22"/>
  <c r="QVS224" i="22"/>
  <c r="QVT224" i="22"/>
  <c r="QVU224" i="22"/>
  <c r="QVV224" i="22"/>
  <c r="QVW224" i="22"/>
  <c r="QVX224" i="22"/>
  <c r="QVY224" i="22"/>
  <c r="QVZ224" i="22"/>
  <c r="QWA224" i="22"/>
  <c r="QWB224" i="22"/>
  <c r="QWC224" i="22"/>
  <c r="QWD224" i="22"/>
  <c r="QWE224" i="22"/>
  <c r="QWF224" i="22"/>
  <c r="QWG224" i="22"/>
  <c r="QWH224" i="22"/>
  <c r="QWI224" i="22"/>
  <c r="QWJ224" i="22"/>
  <c r="QWK224" i="22"/>
  <c r="QWL224" i="22"/>
  <c r="QWM224" i="22"/>
  <c r="QWN224" i="22"/>
  <c r="QWO224" i="22"/>
  <c r="QWP224" i="22"/>
  <c r="QWQ224" i="22"/>
  <c r="QWR224" i="22"/>
  <c r="QWS224" i="22"/>
  <c r="QWT224" i="22"/>
  <c r="QWU224" i="22"/>
  <c r="QWV224" i="22"/>
  <c r="QWW224" i="22"/>
  <c r="QWX224" i="22"/>
  <c r="QWY224" i="22"/>
  <c r="QWZ224" i="22"/>
  <c r="QXA224" i="22"/>
  <c r="QXB224" i="22"/>
  <c r="QXC224" i="22"/>
  <c r="QXD224" i="22"/>
  <c r="QXE224" i="22"/>
  <c r="QXF224" i="22"/>
  <c r="QXG224" i="22"/>
  <c r="QXH224" i="22"/>
  <c r="QXI224" i="22"/>
  <c r="QXJ224" i="22"/>
  <c r="QXK224" i="22"/>
  <c r="QXL224" i="22"/>
  <c r="QXM224" i="22"/>
  <c r="QXN224" i="22"/>
  <c r="QXO224" i="22"/>
  <c r="QXP224" i="22"/>
  <c r="QXQ224" i="22"/>
  <c r="QXR224" i="22"/>
  <c r="QXS224" i="22"/>
  <c r="QXT224" i="22"/>
  <c r="QXU224" i="22"/>
  <c r="QXV224" i="22"/>
  <c r="QXW224" i="22"/>
  <c r="QXX224" i="22"/>
  <c r="QXY224" i="22"/>
  <c r="QXZ224" i="22"/>
  <c r="QYA224" i="22"/>
  <c r="QYB224" i="22"/>
  <c r="QYC224" i="22"/>
  <c r="QYD224" i="22"/>
  <c r="QYE224" i="22"/>
  <c r="QYF224" i="22"/>
  <c r="QYG224" i="22"/>
  <c r="QYH224" i="22"/>
  <c r="QYI224" i="22"/>
  <c r="QYJ224" i="22"/>
  <c r="QYK224" i="22"/>
  <c r="QYL224" i="22"/>
  <c r="QYM224" i="22"/>
  <c r="QYN224" i="22"/>
  <c r="QYO224" i="22"/>
  <c r="QYP224" i="22"/>
  <c r="QYQ224" i="22"/>
  <c r="QYR224" i="22"/>
  <c r="QYS224" i="22"/>
  <c r="QYT224" i="22"/>
  <c r="QYU224" i="22"/>
  <c r="QYV224" i="22"/>
  <c r="QYW224" i="22"/>
  <c r="QYX224" i="22"/>
  <c r="QYY224" i="22"/>
  <c r="QYZ224" i="22"/>
  <c r="QZA224" i="22"/>
  <c r="QZB224" i="22"/>
  <c r="QZC224" i="22"/>
  <c r="QZD224" i="22"/>
  <c r="QZE224" i="22"/>
  <c r="QZF224" i="22"/>
  <c r="QZG224" i="22"/>
  <c r="QZH224" i="22"/>
  <c r="QZI224" i="22"/>
  <c r="QZJ224" i="22"/>
  <c r="QZK224" i="22"/>
  <c r="QZL224" i="22"/>
  <c r="QZM224" i="22"/>
  <c r="QZN224" i="22"/>
  <c r="QZO224" i="22"/>
  <c r="QZP224" i="22"/>
  <c r="QZQ224" i="22"/>
  <c r="QZR224" i="22"/>
  <c r="QZS224" i="22"/>
  <c r="QZT224" i="22"/>
  <c r="QZU224" i="22"/>
  <c r="QZV224" i="22"/>
  <c r="QZW224" i="22"/>
  <c r="QZX224" i="22"/>
  <c r="QZY224" i="22"/>
  <c r="QZZ224" i="22"/>
  <c r="RAA224" i="22"/>
  <c r="RAB224" i="22"/>
  <c r="RAC224" i="22"/>
  <c r="RAD224" i="22"/>
  <c r="RAE224" i="22"/>
  <c r="RAF224" i="22"/>
  <c r="RAG224" i="22"/>
  <c r="RAH224" i="22"/>
  <c r="RAI224" i="22"/>
  <c r="RAJ224" i="22"/>
  <c r="RAK224" i="22"/>
  <c r="RAL224" i="22"/>
  <c r="RAM224" i="22"/>
  <c r="RAN224" i="22"/>
  <c r="RAO224" i="22"/>
  <c r="RAP224" i="22"/>
  <c r="RAQ224" i="22"/>
  <c r="RAR224" i="22"/>
  <c r="RAS224" i="22"/>
  <c r="RAT224" i="22"/>
  <c r="RAU224" i="22"/>
  <c r="RAV224" i="22"/>
  <c r="RAW224" i="22"/>
  <c r="RAX224" i="22"/>
  <c r="RAY224" i="22"/>
  <c r="RAZ224" i="22"/>
  <c r="RBA224" i="22"/>
  <c r="RBB224" i="22"/>
  <c r="RBC224" i="22"/>
  <c r="RBD224" i="22"/>
  <c r="RBE224" i="22"/>
  <c r="RBF224" i="22"/>
  <c r="RBG224" i="22"/>
  <c r="RBH224" i="22"/>
  <c r="RBI224" i="22"/>
  <c r="RBJ224" i="22"/>
  <c r="RBK224" i="22"/>
  <c r="RBL224" i="22"/>
  <c r="RBM224" i="22"/>
  <c r="RBN224" i="22"/>
  <c r="RBO224" i="22"/>
  <c r="RBP224" i="22"/>
  <c r="RBQ224" i="22"/>
  <c r="RBR224" i="22"/>
  <c r="RBS224" i="22"/>
  <c r="RBT224" i="22"/>
  <c r="RBU224" i="22"/>
  <c r="RBV224" i="22"/>
  <c r="RBW224" i="22"/>
  <c r="RBX224" i="22"/>
  <c r="RBY224" i="22"/>
  <c r="RBZ224" i="22"/>
  <c r="RCA224" i="22"/>
  <c r="RCB224" i="22"/>
  <c r="RCC224" i="22"/>
  <c r="RCD224" i="22"/>
  <c r="RCE224" i="22"/>
  <c r="RCF224" i="22"/>
  <c r="RCG224" i="22"/>
  <c r="RCH224" i="22"/>
  <c r="RCI224" i="22"/>
  <c r="RCJ224" i="22"/>
  <c r="RCK224" i="22"/>
  <c r="RCL224" i="22"/>
  <c r="RCM224" i="22"/>
  <c r="RCN224" i="22"/>
  <c r="RCO224" i="22"/>
  <c r="RCP224" i="22"/>
  <c r="RCQ224" i="22"/>
  <c r="RCR224" i="22"/>
  <c r="RCS224" i="22"/>
  <c r="RCT224" i="22"/>
  <c r="RCU224" i="22"/>
  <c r="RCV224" i="22"/>
  <c r="RCW224" i="22"/>
  <c r="RCX224" i="22"/>
  <c r="RCY224" i="22"/>
  <c r="RCZ224" i="22"/>
  <c r="RDA224" i="22"/>
  <c r="RDB224" i="22"/>
  <c r="RDC224" i="22"/>
  <c r="RDD224" i="22"/>
  <c r="RDE224" i="22"/>
  <c r="RDF224" i="22"/>
  <c r="RDG224" i="22"/>
  <c r="RDH224" i="22"/>
  <c r="RDI224" i="22"/>
  <c r="RDJ224" i="22"/>
  <c r="RDK224" i="22"/>
  <c r="RDL224" i="22"/>
  <c r="RDM224" i="22"/>
  <c r="RDN224" i="22"/>
  <c r="RDO224" i="22"/>
  <c r="RDP224" i="22"/>
  <c r="RDQ224" i="22"/>
  <c r="RDR224" i="22"/>
  <c r="RDS224" i="22"/>
  <c r="RDT224" i="22"/>
  <c r="RDU224" i="22"/>
  <c r="RDV224" i="22"/>
  <c r="RDW224" i="22"/>
  <c r="RDX224" i="22"/>
  <c r="RDY224" i="22"/>
  <c r="RDZ224" i="22"/>
  <c r="REA224" i="22"/>
  <c r="REB224" i="22"/>
  <c r="REC224" i="22"/>
  <c r="RED224" i="22"/>
  <c r="REE224" i="22"/>
  <c r="REF224" i="22"/>
  <c r="REG224" i="22"/>
  <c r="REH224" i="22"/>
  <c r="REI224" i="22"/>
  <c r="REJ224" i="22"/>
  <c r="REK224" i="22"/>
  <c r="REL224" i="22"/>
  <c r="REM224" i="22"/>
  <c r="REN224" i="22"/>
  <c r="REO224" i="22"/>
  <c r="REP224" i="22"/>
  <c r="REQ224" i="22"/>
  <c r="RER224" i="22"/>
  <c r="RES224" i="22"/>
  <c r="RET224" i="22"/>
  <c r="REU224" i="22"/>
  <c r="REV224" i="22"/>
  <c r="REW224" i="22"/>
  <c r="REX224" i="22"/>
  <c r="REY224" i="22"/>
  <c r="REZ224" i="22"/>
  <c r="RFA224" i="22"/>
  <c r="RFB224" i="22"/>
  <c r="RFC224" i="22"/>
  <c r="RFD224" i="22"/>
  <c r="RFE224" i="22"/>
  <c r="RFF224" i="22"/>
  <c r="RFG224" i="22"/>
  <c r="RFH224" i="22"/>
  <c r="RFI224" i="22"/>
  <c r="RFJ224" i="22"/>
  <c r="RFK224" i="22"/>
  <c r="RFL224" i="22"/>
  <c r="RFM224" i="22"/>
  <c r="RFN224" i="22"/>
  <c r="RFO224" i="22"/>
  <c r="RFP224" i="22"/>
  <c r="RFQ224" i="22"/>
  <c r="RFR224" i="22"/>
  <c r="RFS224" i="22"/>
  <c r="RFT224" i="22"/>
  <c r="RFU224" i="22"/>
  <c r="RFV224" i="22"/>
  <c r="RFW224" i="22"/>
  <c r="RFX224" i="22"/>
  <c r="RFY224" i="22"/>
  <c r="RFZ224" i="22"/>
  <c r="RGA224" i="22"/>
  <c r="RGB224" i="22"/>
  <c r="RGC224" i="22"/>
  <c r="RGD224" i="22"/>
  <c r="RGE224" i="22"/>
  <c r="RGF224" i="22"/>
  <c r="RGG224" i="22"/>
  <c r="RGH224" i="22"/>
  <c r="RGI224" i="22"/>
  <c r="RGJ224" i="22"/>
  <c r="RGK224" i="22"/>
  <c r="RGL224" i="22"/>
  <c r="RGM224" i="22"/>
  <c r="RGN224" i="22"/>
  <c r="RGO224" i="22"/>
  <c r="RGP224" i="22"/>
  <c r="RGQ224" i="22"/>
  <c r="RGR224" i="22"/>
  <c r="RGS224" i="22"/>
  <c r="RGT224" i="22"/>
  <c r="RGU224" i="22"/>
  <c r="RGV224" i="22"/>
  <c r="RGW224" i="22"/>
  <c r="RGX224" i="22"/>
  <c r="RGY224" i="22"/>
  <c r="RGZ224" i="22"/>
  <c r="RHA224" i="22"/>
  <c r="RHB224" i="22"/>
  <c r="RHC224" i="22"/>
  <c r="RHD224" i="22"/>
  <c r="RHE224" i="22"/>
  <c r="RHF224" i="22"/>
  <c r="RHG224" i="22"/>
  <c r="RHH224" i="22"/>
  <c r="RHI224" i="22"/>
  <c r="RHJ224" i="22"/>
  <c r="RHK224" i="22"/>
  <c r="RHL224" i="22"/>
  <c r="RHM224" i="22"/>
  <c r="RHN224" i="22"/>
  <c r="RHO224" i="22"/>
  <c r="RHP224" i="22"/>
  <c r="RHQ224" i="22"/>
  <c r="RHR224" i="22"/>
  <c r="RHS224" i="22"/>
  <c r="RHT224" i="22"/>
  <c r="RHU224" i="22"/>
  <c r="RHV224" i="22"/>
  <c r="RHW224" i="22"/>
  <c r="RHX224" i="22"/>
  <c r="RHY224" i="22"/>
  <c r="RHZ224" i="22"/>
  <c r="RIA224" i="22"/>
  <c r="RIB224" i="22"/>
  <c r="RIC224" i="22"/>
  <c r="RID224" i="22"/>
  <c r="RIE224" i="22"/>
  <c r="RIF224" i="22"/>
  <c r="RIG224" i="22"/>
  <c r="RIH224" i="22"/>
  <c r="RII224" i="22"/>
  <c r="RIJ224" i="22"/>
  <c r="RIK224" i="22"/>
  <c r="RIL224" i="22"/>
  <c r="RIM224" i="22"/>
  <c r="RIN224" i="22"/>
  <c r="RIO224" i="22"/>
  <c r="RIP224" i="22"/>
  <c r="RIQ224" i="22"/>
  <c r="RIR224" i="22"/>
  <c r="RIS224" i="22"/>
  <c r="RIT224" i="22"/>
  <c r="RIU224" i="22"/>
  <c r="RIV224" i="22"/>
  <c r="RIW224" i="22"/>
  <c r="RIX224" i="22"/>
  <c r="RIY224" i="22"/>
  <c r="RIZ224" i="22"/>
  <c r="RJA224" i="22"/>
  <c r="RJB224" i="22"/>
  <c r="RJC224" i="22"/>
  <c r="RJD224" i="22"/>
  <c r="RJE224" i="22"/>
  <c r="RJF224" i="22"/>
  <c r="RJG224" i="22"/>
  <c r="RJH224" i="22"/>
  <c r="RJI224" i="22"/>
  <c r="RJJ224" i="22"/>
  <c r="RJK224" i="22"/>
  <c r="RJL224" i="22"/>
  <c r="RJM224" i="22"/>
  <c r="RJN224" i="22"/>
  <c r="RJO224" i="22"/>
  <c r="RJP224" i="22"/>
  <c r="RJQ224" i="22"/>
  <c r="RJR224" i="22"/>
  <c r="RJS224" i="22"/>
  <c r="RJT224" i="22"/>
  <c r="RJU224" i="22"/>
  <c r="RJV224" i="22"/>
  <c r="RJW224" i="22"/>
  <c r="RJX224" i="22"/>
  <c r="RJY224" i="22"/>
  <c r="RJZ224" i="22"/>
  <c r="RKA224" i="22"/>
  <c r="RKB224" i="22"/>
  <c r="RKC224" i="22"/>
  <c r="RKD224" i="22"/>
  <c r="RKE224" i="22"/>
  <c r="RKF224" i="22"/>
  <c r="RKG224" i="22"/>
  <c r="RKH224" i="22"/>
  <c r="RKI224" i="22"/>
  <c r="RKJ224" i="22"/>
  <c r="RKK224" i="22"/>
  <c r="RKL224" i="22"/>
  <c r="RKM224" i="22"/>
  <c r="RKN224" i="22"/>
  <c r="RKO224" i="22"/>
  <c r="RKP224" i="22"/>
  <c r="RKQ224" i="22"/>
  <c r="RKR224" i="22"/>
  <c r="RKS224" i="22"/>
  <c r="RKT224" i="22"/>
  <c r="RKU224" i="22"/>
  <c r="RKV224" i="22"/>
  <c r="RKW224" i="22"/>
  <c r="RKX224" i="22"/>
  <c r="RKY224" i="22"/>
  <c r="RKZ224" i="22"/>
  <c r="RLA224" i="22"/>
  <c r="RLB224" i="22"/>
  <c r="RLC224" i="22"/>
  <c r="RLD224" i="22"/>
  <c r="RLE224" i="22"/>
  <c r="RLF224" i="22"/>
  <c r="RLG224" i="22"/>
  <c r="RLH224" i="22"/>
  <c r="RLI224" i="22"/>
  <c r="RLJ224" i="22"/>
  <c r="RLK224" i="22"/>
  <c r="RLL224" i="22"/>
  <c r="RLM224" i="22"/>
  <c r="RLN224" i="22"/>
  <c r="RLO224" i="22"/>
  <c r="RLP224" i="22"/>
  <c r="RLQ224" i="22"/>
  <c r="RLR224" i="22"/>
  <c r="RLS224" i="22"/>
  <c r="RLT224" i="22"/>
  <c r="RLU224" i="22"/>
  <c r="RLV224" i="22"/>
  <c r="RLW224" i="22"/>
  <c r="RLX224" i="22"/>
  <c r="RLY224" i="22"/>
  <c r="RLZ224" i="22"/>
  <c r="RMA224" i="22"/>
  <c r="RMB224" i="22"/>
  <c r="RMC224" i="22"/>
  <c r="RMD224" i="22"/>
  <c r="RME224" i="22"/>
  <c r="RMF224" i="22"/>
  <c r="RMG224" i="22"/>
  <c r="RMH224" i="22"/>
  <c r="RMI224" i="22"/>
  <c r="RMJ224" i="22"/>
  <c r="RMK224" i="22"/>
  <c r="RML224" i="22"/>
  <c r="RMM224" i="22"/>
  <c r="RMN224" i="22"/>
  <c r="RMO224" i="22"/>
  <c r="RMP224" i="22"/>
  <c r="RMQ224" i="22"/>
  <c r="RMR224" i="22"/>
  <c r="RMS224" i="22"/>
  <c r="RMT224" i="22"/>
  <c r="RMU224" i="22"/>
  <c r="RMV224" i="22"/>
  <c r="RMW224" i="22"/>
  <c r="RMX224" i="22"/>
  <c r="RMY224" i="22"/>
  <c r="RMZ224" i="22"/>
  <c r="RNA224" i="22"/>
  <c r="RNB224" i="22"/>
  <c r="RNC224" i="22"/>
  <c r="RND224" i="22"/>
  <c r="RNE224" i="22"/>
  <c r="RNF224" i="22"/>
  <c r="RNG224" i="22"/>
  <c r="RNH224" i="22"/>
  <c r="RNI224" i="22"/>
  <c r="RNJ224" i="22"/>
  <c r="RNK224" i="22"/>
  <c r="RNL224" i="22"/>
  <c r="RNM224" i="22"/>
  <c r="RNN224" i="22"/>
  <c r="RNO224" i="22"/>
  <c r="RNP224" i="22"/>
  <c r="RNQ224" i="22"/>
  <c r="RNR224" i="22"/>
  <c r="RNS224" i="22"/>
  <c r="RNT224" i="22"/>
  <c r="RNU224" i="22"/>
  <c r="RNV224" i="22"/>
  <c r="RNW224" i="22"/>
  <c r="RNX224" i="22"/>
  <c r="RNY224" i="22"/>
  <c r="RNZ224" i="22"/>
  <c r="ROA224" i="22"/>
  <c r="ROB224" i="22"/>
  <c r="ROC224" i="22"/>
  <c r="ROD224" i="22"/>
  <c r="ROE224" i="22"/>
  <c r="ROF224" i="22"/>
  <c r="ROG224" i="22"/>
  <c r="ROH224" i="22"/>
  <c r="ROI224" i="22"/>
  <c r="ROJ224" i="22"/>
  <c r="ROK224" i="22"/>
  <c r="ROL224" i="22"/>
  <c r="ROM224" i="22"/>
  <c r="RON224" i="22"/>
  <c r="ROO224" i="22"/>
  <c r="ROP224" i="22"/>
  <c r="ROQ224" i="22"/>
  <c r="ROR224" i="22"/>
  <c r="ROS224" i="22"/>
  <c r="ROT224" i="22"/>
  <c r="ROU224" i="22"/>
  <c r="ROV224" i="22"/>
  <c r="ROW224" i="22"/>
  <c r="ROX224" i="22"/>
  <c r="ROY224" i="22"/>
  <c r="ROZ224" i="22"/>
  <c r="RPA224" i="22"/>
  <c r="RPB224" i="22"/>
  <c r="RPC224" i="22"/>
  <c r="RPD224" i="22"/>
  <c r="RPE224" i="22"/>
  <c r="RPF224" i="22"/>
  <c r="RPG224" i="22"/>
  <c r="RPH224" i="22"/>
  <c r="RPI224" i="22"/>
  <c r="RPJ224" i="22"/>
  <c r="RPK224" i="22"/>
  <c r="RPL224" i="22"/>
  <c r="RPM224" i="22"/>
  <c r="RPN224" i="22"/>
  <c r="RPO224" i="22"/>
  <c r="RPP224" i="22"/>
  <c r="RPQ224" i="22"/>
  <c r="RPR224" i="22"/>
  <c r="RPS224" i="22"/>
  <c r="RPT224" i="22"/>
  <c r="RPU224" i="22"/>
  <c r="RPV224" i="22"/>
  <c r="RPW224" i="22"/>
  <c r="RPX224" i="22"/>
  <c r="RPY224" i="22"/>
  <c r="RPZ224" i="22"/>
  <c r="RQA224" i="22"/>
  <c r="RQB224" i="22"/>
  <c r="RQC224" i="22"/>
  <c r="RQD224" i="22"/>
  <c r="RQE224" i="22"/>
  <c r="RQF224" i="22"/>
  <c r="RQG224" i="22"/>
  <c r="RQH224" i="22"/>
  <c r="RQI224" i="22"/>
  <c r="RQJ224" i="22"/>
  <c r="RQK224" i="22"/>
  <c r="RQL224" i="22"/>
  <c r="RQM224" i="22"/>
  <c r="RQN224" i="22"/>
  <c r="RQO224" i="22"/>
  <c r="RQP224" i="22"/>
  <c r="RQQ224" i="22"/>
  <c r="RQR224" i="22"/>
  <c r="RQS224" i="22"/>
  <c r="RQT224" i="22"/>
  <c r="RQU224" i="22"/>
  <c r="RQV224" i="22"/>
  <c r="RQW224" i="22"/>
  <c r="RQX224" i="22"/>
  <c r="RQY224" i="22"/>
  <c r="RQZ224" i="22"/>
  <c r="RRA224" i="22"/>
  <c r="RRB224" i="22"/>
  <c r="RRC224" i="22"/>
  <c r="RRD224" i="22"/>
  <c r="RRE224" i="22"/>
  <c r="RRF224" i="22"/>
  <c r="RRG224" i="22"/>
  <c r="RRH224" i="22"/>
  <c r="RRI224" i="22"/>
  <c r="RRJ224" i="22"/>
  <c r="RRK224" i="22"/>
  <c r="RRL224" i="22"/>
  <c r="RRM224" i="22"/>
  <c r="RRN224" i="22"/>
  <c r="RRO224" i="22"/>
  <c r="RRP224" i="22"/>
  <c r="RRQ224" i="22"/>
  <c r="RRR224" i="22"/>
  <c r="RRS224" i="22"/>
  <c r="RRT224" i="22"/>
  <c r="RRU224" i="22"/>
  <c r="RRV224" i="22"/>
  <c r="RRW224" i="22"/>
  <c r="RRX224" i="22"/>
  <c r="RRY224" i="22"/>
  <c r="RRZ224" i="22"/>
  <c r="RSA224" i="22"/>
  <c r="RSB224" i="22"/>
  <c r="RSC224" i="22"/>
  <c r="RSD224" i="22"/>
  <c r="RSE224" i="22"/>
  <c r="RSF224" i="22"/>
  <c r="RSG224" i="22"/>
  <c r="RSH224" i="22"/>
  <c r="RSI224" i="22"/>
  <c r="RSJ224" i="22"/>
  <c r="RSK224" i="22"/>
  <c r="RSL224" i="22"/>
  <c r="RSM224" i="22"/>
  <c r="RSN224" i="22"/>
  <c r="RSO224" i="22"/>
  <c r="RSP224" i="22"/>
  <c r="RSQ224" i="22"/>
  <c r="RSR224" i="22"/>
  <c r="RSS224" i="22"/>
  <c r="RST224" i="22"/>
  <c r="RSU224" i="22"/>
  <c r="RSV224" i="22"/>
  <c r="RSW224" i="22"/>
  <c r="RSX224" i="22"/>
  <c r="RSY224" i="22"/>
  <c r="RSZ224" i="22"/>
  <c r="RTA224" i="22"/>
  <c r="RTB224" i="22"/>
  <c r="RTC224" i="22"/>
  <c r="RTD224" i="22"/>
  <c r="RTE224" i="22"/>
  <c r="RTF224" i="22"/>
  <c r="RTG224" i="22"/>
  <c r="RTH224" i="22"/>
  <c r="RTI224" i="22"/>
  <c r="RTJ224" i="22"/>
  <c r="RTK224" i="22"/>
  <c r="RTL224" i="22"/>
  <c r="RTM224" i="22"/>
  <c r="RTN224" i="22"/>
  <c r="RTO224" i="22"/>
  <c r="RTP224" i="22"/>
  <c r="RTQ224" i="22"/>
  <c r="RTR224" i="22"/>
  <c r="RTS224" i="22"/>
  <c r="RTT224" i="22"/>
  <c r="RTU224" i="22"/>
  <c r="RTV224" i="22"/>
  <c r="RTW224" i="22"/>
  <c r="RTX224" i="22"/>
  <c r="RTY224" i="22"/>
  <c r="RTZ224" i="22"/>
  <c r="RUA224" i="22"/>
  <c r="RUB224" i="22"/>
  <c r="RUC224" i="22"/>
  <c r="RUD224" i="22"/>
  <c r="RUE224" i="22"/>
  <c r="RUF224" i="22"/>
  <c r="RUG224" i="22"/>
  <c r="RUH224" i="22"/>
  <c r="RUI224" i="22"/>
  <c r="RUJ224" i="22"/>
  <c r="RUK224" i="22"/>
  <c r="RUL224" i="22"/>
  <c r="RUM224" i="22"/>
  <c r="RUN224" i="22"/>
  <c r="RUO224" i="22"/>
  <c r="RUP224" i="22"/>
  <c r="RUQ224" i="22"/>
  <c r="RUR224" i="22"/>
  <c r="RUS224" i="22"/>
  <c r="RUT224" i="22"/>
  <c r="RUU224" i="22"/>
  <c r="RUV224" i="22"/>
  <c r="RUW224" i="22"/>
  <c r="RUX224" i="22"/>
  <c r="RUY224" i="22"/>
  <c r="RUZ224" i="22"/>
  <c r="RVA224" i="22"/>
  <c r="RVB224" i="22"/>
  <c r="RVC224" i="22"/>
  <c r="RVD224" i="22"/>
  <c r="RVE224" i="22"/>
  <c r="RVF224" i="22"/>
  <c r="RVG224" i="22"/>
  <c r="RVH224" i="22"/>
  <c r="RVI224" i="22"/>
  <c r="RVJ224" i="22"/>
  <c r="RVK224" i="22"/>
  <c r="RVL224" i="22"/>
  <c r="RVM224" i="22"/>
  <c r="RVN224" i="22"/>
  <c r="RVO224" i="22"/>
  <c r="RVP224" i="22"/>
  <c r="RVQ224" i="22"/>
  <c r="RVR224" i="22"/>
  <c r="RVS224" i="22"/>
  <c r="RVT224" i="22"/>
  <c r="RVU224" i="22"/>
  <c r="RVV224" i="22"/>
  <c r="RVW224" i="22"/>
  <c r="RVX224" i="22"/>
  <c r="RVY224" i="22"/>
  <c r="RVZ224" i="22"/>
  <c r="RWA224" i="22"/>
  <c r="RWB224" i="22"/>
  <c r="RWC224" i="22"/>
  <c r="RWD224" i="22"/>
  <c r="RWE224" i="22"/>
  <c r="RWF224" i="22"/>
  <c r="RWG224" i="22"/>
  <c r="RWH224" i="22"/>
  <c r="RWI224" i="22"/>
  <c r="RWJ224" i="22"/>
  <c r="RWK224" i="22"/>
  <c r="RWL224" i="22"/>
  <c r="RWM224" i="22"/>
  <c r="RWN224" i="22"/>
  <c r="RWO224" i="22"/>
  <c r="RWP224" i="22"/>
  <c r="RWQ224" i="22"/>
  <c r="RWR224" i="22"/>
  <c r="RWS224" i="22"/>
  <c r="RWT224" i="22"/>
  <c r="RWU224" i="22"/>
  <c r="RWV224" i="22"/>
  <c r="RWW224" i="22"/>
  <c r="RWX224" i="22"/>
  <c r="RWY224" i="22"/>
  <c r="RWZ224" i="22"/>
  <c r="RXA224" i="22"/>
  <c r="RXB224" i="22"/>
  <c r="RXC224" i="22"/>
  <c r="RXD224" i="22"/>
  <c r="RXE224" i="22"/>
  <c r="RXF224" i="22"/>
  <c r="RXG224" i="22"/>
  <c r="RXH224" i="22"/>
  <c r="RXI224" i="22"/>
  <c r="RXJ224" i="22"/>
  <c r="RXK224" i="22"/>
  <c r="RXL224" i="22"/>
  <c r="RXM224" i="22"/>
  <c r="RXN224" i="22"/>
  <c r="RXO224" i="22"/>
  <c r="RXP224" i="22"/>
  <c r="RXQ224" i="22"/>
  <c r="RXR224" i="22"/>
  <c r="RXS224" i="22"/>
  <c r="RXT224" i="22"/>
  <c r="RXU224" i="22"/>
  <c r="RXV224" i="22"/>
  <c r="RXW224" i="22"/>
  <c r="RXX224" i="22"/>
  <c r="RXY224" i="22"/>
  <c r="RXZ224" i="22"/>
  <c r="RYA224" i="22"/>
  <c r="RYB224" i="22"/>
  <c r="RYC224" i="22"/>
  <c r="RYD224" i="22"/>
  <c r="RYE224" i="22"/>
  <c r="RYF224" i="22"/>
  <c r="RYG224" i="22"/>
  <c r="RYH224" i="22"/>
  <c r="RYI224" i="22"/>
  <c r="RYJ224" i="22"/>
  <c r="RYK224" i="22"/>
  <c r="RYL224" i="22"/>
  <c r="RYM224" i="22"/>
  <c r="RYN224" i="22"/>
  <c r="RYO224" i="22"/>
  <c r="RYP224" i="22"/>
  <c r="RYQ224" i="22"/>
  <c r="RYR224" i="22"/>
  <c r="RYS224" i="22"/>
  <c r="RYT224" i="22"/>
  <c r="RYU224" i="22"/>
  <c r="RYV224" i="22"/>
  <c r="RYW224" i="22"/>
  <c r="RYX224" i="22"/>
  <c r="RYY224" i="22"/>
  <c r="RYZ224" i="22"/>
  <c r="RZA224" i="22"/>
  <c r="RZB224" i="22"/>
  <c r="RZC224" i="22"/>
  <c r="RZD224" i="22"/>
  <c r="RZE224" i="22"/>
  <c r="RZF224" i="22"/>
  <c r="RZG224" i="22"/>
  <c r="RZH224" i="22"/>
  <c r="RZI224" i="22"/>
  <c r="RZJ224" i="22"/>
  <c r="RZK224" i="22"/>
  <c r="RZL224" i="22"/>
  <c r="RZM224" i="22"/>
  <c r="RZN224" i="22"/>
  <c r="RZO224" i="22"/>
  <c r="RZP224" i="22"/>
  <c r="RZQ224" i="22"/>
  <c r="RZR224" i="22"/>
  <c r="RZS224" i="22"/>
  <c r="RZT224" i="22"/>
  <c r="RZU224" i="22"/>
  <c r="RZV224" i="22"/>
  <c r="RZW224" i="22"/>
  <c r="RZX224" i="22"/>
  <c r="RZY224" i="22"/>
  <c r="RZZ224" i="22"/>
  <c r="SAA224" i="22"/>
  <c r="SAB224" i="22"/>
  <c r="SAC224" i="22"/>
  <c r="SAD224" i="22"/>
  <c r="SAE224" i="22"/>
  <c r="SAF224" i="22"/>
  <c r="SAG224" i="22"/>
  <c r="SAH224" i="22"/>
  <c r="SAI224" i="22"/>
  <c r="SAJ224" i="22"/>
  <c r="SAK224" i="22"/>
  <c r="SAL224" i="22"/>
  <c r="SAM224" i="22"/>
  <c r="SAN224" i="22"/>
  <c r="SAO224" i="22"/>
  <c r="SAP224" i="22"/>
  <c r="SAQ224" i="22"/>
  <c r="SAR224" i="22"/>
  <c r="SAS224" i="22"/>
  <c r="SAT224" i="22"/>
  <c r="SAU224" i="22"/>
  <c r="SAV224" i="22"/>
  <c r="SAW224" i="22"/>
  <c r="SAX224" i="22"/>
  <c r="SAY224" i="22"/>
  <c r="SAZ224" i="22"/>
  <c r="SBA224" i="22"/>
  <c r="SBB224" i="22"/>
  <c r="SBC224" i="22"/>
  <c r="SBD224" i="22"/>
  <c r="SBE224" i="22"/>
  <c r="SBF224" i="22"/>
  <c r="SBG224" i="22"/>
  <c r="SBH224" i="22"/>
  <c r="SBI224" i="22"/>
  <c r="SBJ224" i="22"/>
  <c r="SBK224" i="22"/>
  <c r="SBL224" i="22"/>
  <c r="SBM224" i="22"/>
  <c r="SBN224" i="22"/>
  <c r="SBO224" i="22"/>
  <c r="SBP224" i="22"/>
  <c r="SBQ224" i="22"/>
  <c r="SBR224" i="22"/>
  <c r="SBS224" i="22"/>
  <c r="SBT224" i="22"/>
  <c r="SBU224" i="22"/>
  <c r="SBV224" i="22"/>
  <c r="SBW224" i="22"/>
  <c r="SBX224" i="22"/>
  <c r="SBY224" i="22"/>
  <c r="SBZ224" i="22"/>
  <c r="SCA224" i="22"/>
  <c r="SCB224" i="22"/>
  <c r="SCC224" i="22"/>
  <c r="SCD224" i="22"/>
  <c r="SCE224" i="22"/>
  <c r="SCF224" i="22"/>
  <c r="SCG224" i="22"/>
  <c r="SCH224" i="22"/>
  <c r="SCI224" i="22"/>
  <c r="SCJ224" i="22"/>
  <c r="SCK224" i="22"/>
  <c r="SCL224" i="22"/>
  <c r="SCM224" i="22"/>
  <c r="SCN224" i="22"/>
  <c r="SCO224" i="22"/>
  <c r="SCP224" i="22"/>
  <c r="SCQ224" i="22"/>
  <c r="SCR224" i="22"/>
  <c r="SCS224" i="22"/>
  <c r="SCT224" i="22"/>
  <c r="SCU224" i="22"/>
  <c r="SCV224" i="22"/>
  <c r="SCW224" i="22"/>
  <c r="SCX224" i="22"/>
  <c r="SCY224" i="22"/>
  <c r="SCZ224" i="22"/>
  <c r="SDA224" i="22"/>
  <c r="SDB224" i="22"/>
  <c r="SDC224" i="22"/>
  <c r="SDD224" i="22"/>
  <c r="SDE224" i="22"/>
  <c r="SDF224" i="22"/>
  <c r="SDG224" i="22"/>
  <c r="SDH224" i="22"/>
  <c r="SDI224" i="22"/>
  <c r="SDJ224" i="22"/>
  <c r="SDK224" i="22"/>
  <c r="SDL224" i="22"/>
  <c r="SDM224" i="22"/>
  <c r="SDN224" i="22"/>
  <c r="SDO224" i="22"/>
  <c r="SDP224" i="22"/>
  <c r="SDQ224" i="22"/>
  <c r="SDR224" i="22"/>
  <c r="SDS224" i="22"/>
  <c r="SDT224" i="22"/>
  <c r="SDU224" i="22"/>
  <c r="SDV224" i="22"/>
  <c r="SDW224" i="22"/>
  <c r="SDX224" i="22"/>
  <c r="SDY224" i="22"/>
  <c r="SDZ224" i="22"/>
  <c r="SEA224" i="22"/>
  <c r="SEB224" i="22"/>
  <c r="SEC224" i="22"/>
  <c r="SED224" i="22"/>
  <c r="SEE224" i="22"/>
  <c r="SEF224" i="22"/>
  <c r="SEG224" i="22"/>
  <c r="SEH224" i="22"/>
  <c r="SEI224" i="22"/>
  <c r="SEJ224" i="22"/>
  <c r="SEK224" i="22"/>
  <c r="SEL224" i="22"/>
  <c r="SEM224" i="22"/>
  <c r="SEN224" i="22"/>
  <c r="SEO224" i="22"/>
  <c r="SEP224" i="22"/>
  <c r="SEQ224" i="22"/>
  <c r="SER224" i="22"/>
  <c r="SES224" i="22"/>
  <c r="SET224" i="22"/>
  <c r="SEU224" i="22"/>
  <c r="SEV224" i="22"/>
  <c r="SEW224" i="22"/>
  <c r="SEX224" i="22"/>
  <c r="SEY224" i="22"/>
  <c r="SEZ224" i="22"/>
  <c r="SFA224" i="22"/>
  <c r="SFB224" i="22"/>
  <c r="SFC224" i="22"/>
  <c r="SFD224" i="22"/>
  <c r="SFE224" i="22"/>
  <c r="SFF224" i="22"/>
  <c r="SFG224" i="22"/>
  <c r="SFH224" i="22"/>
  <c r="SFI224" i="22"/>
  <c r="SFJ224" i="22"/>
  <c r="SFK224" i="22"/>
  <c r="SFL224" i="22"/>
  <c r="SFM224" i="22"/>
  <c r="SFN224" i="22"/>
  <c r="SFO224" i="22"/>
  <c r="SFP224" i="22"/>
  <c r="SFQ224" i="22"/>
  <c r="SFR224" i="22"/>
  <c r="SFS224" i="22"/>
  <c r="SFT224" i="22"/>
  <c r="SFU224" i="22"/>
  <c r="SFV224" i="22"/>
  <c r="SFW224" i="22"/>
  <c r="SFX224" i="22"/>
  <c r="SFY224" i="22"/>
  <c r="SFZ224" i="22"/>
  <c r="SGA224" i="22"/>
  <c r="SGB224" i="22"/>
  <c r="SGC224" i="22"/>
  <c r="SGD224" i="22"/>
  <c r="SGE224" i="22"/>
  <c r="SGF224" i="22"/>
  <c r="SGG224" i="22"/>
  <c r="SGH224" i="22"/>
  <c r="SGI224" i="22"/>
  <c r="SGJ224" i="22"/>
  <c r="SGK224" i="22"/>
  <c r="SGL224" i="22"/>
  <c r="SGM224" i="22"/>
  <c r="SGN224" i="22"/>
  <c r="SGO224" i="22"/>
  <c r="SGP224" i="22"/>
  <c r="SGQ224" i="22"/>
  <c r="SGR224" i="22"/>
  <c r="SGS224" i="22"/>
  <c r="SGT224" i="22"/>
  <c r="SGU224" i="22"/>
  <c r="SGV224" i="22"/>
  <c r="SGW224" i="22"/>
  <c r="SGX224" i="22"/>
  <c r="SGY224" i="22"/>
  <c r="SGZ224" i="22"/>
  <c r="SHA224" i="22"/>
  <c r="SHB224" i="22"/>
  <c r="SHC224" i="22"/>
  <c r="SHD224" i="22"/>
  <c r="SHE224" i="22"/>
  <c r="SHF224" i="22"/>
  <c r="SHG224" i="22"/>
  <c r="SHH224" i="22"/>
  <c r="SHI224" i="22"/>
  <c r="SHJ224" i="22"/>
  <c r="SHK224" i="22"/>
  <c r="SHL224" i="22"/>
  <c r="SHM224" i="22"/>
  <c r="SHN224" i="22"/>
  <c r="SHO224" i="22"/>
  <c r="SHP224" i="22"/>
  <c r="SHQ224" i="22"/>
  <c r="SHR224" i="22"/>
  <c r="SHS224" i="22"/>
  <c r="SHT224" i="22"/>
  <c r="SHU224" i="22"/>
  <c r="SHV224" i="22"/>
  <c r="SHW224" i="22"/>
  <c r="SHX224" i="22"/>
  <c r="SHY224" i="22"/>
  <c r="SHZ224" i="22"/>
  <c r="SIA224" i="22"/>
  <c r="SIB224" i="22"/>
  <c r="SIC224" i="22"/>
  <c r="SID224" i="22"/>
  <c r="SIE224" i="22"/>
  <c r="SIF224" i="22"/>
  <c r="SIG224" i="22"/>
  <c r="SIH224" i="22"/>
  <c r="SII224" i="22"/>
  <c r="SIJ224" i="22"/>
  <c r="SIK224" i="22"/>
  <c r="SIL224" i="22"/>
  <c r="SIM224" i="22"/>
  <c r="SIN224" i="22"/>
  <c r="SIO224" i="22"/>
  <c r="SIP224" i="22"/>
  <c r="SIQ224" i="22"/>
  <c r="SIR224" i="22"/>
  <c r="SIS224" i="22"/>
  <c r="SIT224" i="22"/>
  <c r="SIU224" i="22"/>
  <c r="SIV224" i="22"/>
  <c r="SIW224" i="22"/>
  <c r="SIX224" i="22"/>
  <c r="SIY224" i="22"/>
  <c r="SIZ224" i="22"/>
  <c r="SJA224" i="22"/>
  <c r="SJB224" i="22"/>
  <c r="SJC224" i="22"/>
  <c r="SJD224" i="22"/>
  <c r="SJE224" i="22"/>
  <c r="SJF224" i="22"/>
  <c r="SJG224" i="22"/>
  <c r="SJH224" i="22"/>
  <c r="SJI224" i="22"/>
  <c r="SJJ224" i="22"/>
  <c r="SJK224" i="22"/>
  <c r="SJL224" i="22"/>
  <c r="SJM224" i="22"/>
  <c r="SJN224" i="22"/>
  <c r="SJO224" i="22"/>
  <c r="SJP224" i="22"/>
  <c r="SJQ224" i="22"/>
  <c r="SJR224" i="22"/>
  <c r="SJS224" i="22"/>
  <c r="SJT224" i="22"/>
  <c r="SJU224" i="22"/>
  <c r="SJV224" i="22"/>
  <c r="SJW224" i="22"/>
  <c r="SJX224" i="22"/>
  <c r="SJY224" i="22"/>
  <c r="SJZ224" i="22"/>
  <c r="SKA224" i="22"/>
  <c r="SKB224" i="22"/>
  <c r="SKC224" i="22"/>
  <c r="SKD224" i="22"/>
  <c r="SKE224" i="22"/>
  <c r="SKF224" i="22"/>
  <c r="SKG224" i="22"/>
  <c r="SKH224" i="22"/>
  <c r="SKI224" i="22"/>
  <c r="SKJ224" i="22"/>
  <c r="SKK224" i="22"/>
  <c r="SKL224" i="22"/>
  <c r="SKM224" i="22"/>
  <c r="SKN224" i="22"/>
  <c r="SKO224" i="22"/>
  <c r="SKP224" i="22"/>
  <c r="SKQ224" i="22"/>
  <c r="SKR224" i="22"/>
  <c r="SKS224" i="22"/>
  <c r="SKT224" i="22"/>
  <c r="SKU224" i="22"/>
  <c r="SKV224" i="22"/>
  <c r="SKW224" i="22"/>
  <c r="SKX224" i="22"/>
  <c r="SKY224" i="22"/>
  <c r="SKZ224" i="22"/>
  <c r="SLA224" i="22"/>
  <c r="SLB224" i="22"/>
  <c r="SLC224" i="22"/>
  <c r="SLD224" i="22"/>
  <c r="SLE224" i="22"/>
  <c r="SLF224" i="22"/>
  <c r="SLG224" i="22"/>
  <c r="SLH224" i="22"/>
  <c r="SLI224" i="22"/>
  <c r="SLJ224" i="22"/>
  <c r="SLK224" i="22"/>
  <c r="SLL224" i="22"/>
  <c r="SLM224" i="22"/>
  <c r="SLN224" i="22"/>
  <c r="SLO224" i="22"/>
  <c r="SLP224" i="22"/>
  <c r="SLQ224" i="22"/>
  <c r="SLR224" i="22"/>
  <c r="SLS224" i="22"/>
  <c r="SLT224" i="22"/>
  <c r="SLU224" i="22"/>
  <c r="SLV224" i="22"/>
  <c r="SLW224" i="22"/>
  <c r="SLX224" i="22"/>
  <c r="SLY224" i="22"/>
  <c r="SLZ224" i="22"/>
  <c r="SMA224" i="22"/>
  <c r="SMB224" i="22"/>
  <c r="SMC224" i="22"/>
  <c r="SMD224" i="22"/>
  <c r="SME224" i="22"/>
  <c r="SMF224" i="22"/>
  <c r="SMG224" i="22"/>
  <c r="SMH224" i="22"/>
  <c r="SMI224" i="22"/>
  <c r="SMJ224" i="22"/>
  <c r="SMK224" i="22"/>
  <c r="SML224" i="22"/>
  <c r="SMM224" i="22"/>
  <c r="SMN224" i="22"/>
  <c r="SMO224" i="22"/>
  <c r="SMP224" i="22"/>
  <c r="SMQ224" i="22"/>
  <c r="SMR224" i="22"/>
  <c r="SMS224" i="22"/>
  <c r="SMT224" i="22"/>
  <c r="SMU224" i="22"/>
  <c r="SMV224" i="22"/>
  <c r="SMW224" i="22"/>
  <c r="SMX224" i="22"/>
  <c r="SMY224" i="22"/>
  <c r="SMZ224" i="22"/>
  <c r="SNA224" i="22"/>
  <c r="SNB224" i="22"/>
  <c r="SNC224" i="22"/>
  <c r="SND224" i="22"/>
  <c r="SNE224" i="22"/>
  <c r="SNF224" i="22"/>
  <c r="SNG224" i="22"/>
  <c r="SNH224" i="22"/>
  <c r="SNI224" i="22"/>
  <c r="SNJ224" i="22"/>
  <c r="SNK224" i="22"/>
  <c r="SNL224" i="22"/>
  <c r="SNM224" i="22"/>
  <c r="SNN224" i="22"/>
  <c r="SNO224" i="22"/>
  <c r="SNP224" i="22"/>
  <c r="SNQ224" i="22"/>
  <c r="SNR224" i="22"/>
  <c r="SNS224" i="22"/>
  <c r="SNT224" i="22"/>
  <c r="SNU224" i="22"/>
  <c r="SNV224" i="22"/>
  <c r="SNW224" i="22"/>
  <c r="SNX224" i="22"/>
  <c r="SNY224" i="22"/>
  <c r="SNZ224" i="22"/>
  <c r="SOA224" i="22"/>
  <c r="SOB224" i="22"/>
  <c r="SOC224" i="22"/>
  <c r="SOD224" i="22"/>
  <c r="SOE224" i="22"/>
  <c r="SOF224" i="22"/>
  <c r="SOG224" i="22"/>
  <c r="SOH224" i="22"/>
  <c r="SOI224" i="22"/>
  <c r="SOJ224" i="22"/>
  <c r="SOK224" i="22"/>
  <c r="SOL224" i="22"/>
  <c r="SOM224" i="22"/>
  <c r="SON224" i="22"/>
  <c r="SOO224" i="22"/>
  <c r="SOP224" i="22"/>
  <c r="SOQ224" i="22"/>
  <c r="SOR224" i="22"/>
  <c r="SOS224" i="22"/>
  <c r="SOT224" i="22"/>
  <c r="SOU224" i="22"/>
  <c r="SOV224" i="22"/>
  <c r="SOW224" i="22"/>
  <c r="SOX224" i="22"/>
  <c r="SOY224" i="22"/>
  <c r="SOZ224" i="22"/>
  <c r="SPA224" i="22"/>
  <c r="SPB224" i="22"/>
  <c r="SPC224" i="22"/>
  <c r="SPD224" i="22"/>
  <c r="SPE224" i="22"/>
  <c r="SPF224" i="22"/>
  <c r="SPG224" i="22"/>
  <c r="SPH224" i="22"/>
  <c r="SPI224" i="22"/>
  <c r="SPJ224" i="22"/>
  <c r="SPK224" i="22"/>
  <c r="SPL224" i="22"/>
  <c r="SPM224" i="22"/>
  <c r="SPN224" i="22"/>
  <c r="SPO224" i="22"/>
  <c r="SPP224" i="22"/>
  <c r="SPQ224" i="22"/>
  <c r="SPR224" i="22"/>
  <c r="SPS224" i="22"/>
  <c r="SPT224" i="22"/>
  <c r="SPU224" i="22"/>
  <c r="SPV224" i="22"/>
  <c r="SPW224" i="22"/>
  <c r="SPX224" i="22"/>
  <c r="SPY224" i="22"/>
  <c r="SPZ224" i="22"/>
  <c r="SQA224" i="22"/>
  <c r="SQB224" i="22"/>
  <c r="SQC224" i="22"/>
  <c r="SQD224" i="22"/>
  <c r="SQE224" i="22"/>
  <c r="SQF224" i="22"/>
  <c r="SQG224" i="22"/>
  <c r="SQH224" i="22"/>
  <c r="SQI224" i="22"/>
  <c r="SQJ224" i="22"/>
  <c r="SQK224" i="22"/>
  <c r="SQL224" i="22"/>
  <c r="SQM224" i="22"/>
  <c r="SQN224" i="22"/>
  <c r="SQO224" i="22"/>
  <c r="SQP224" i="22"/>
  <c r="SQQ224" i="22"/>
  <c r="SQR224" i="22"/>
  <c r="SQS224" i="22"/>
  <c r="SQT224" i="22"/>
  <c r="SQU224" i="22"/>
  <c r="SQV224" i="22"/>
  <c r="SQW224" i="22"/>
  <c r="SQX224" i="22"/>
  <c r="SQY224" i="22"/>
  <c r="SQZ224" i="22"/>
  <c r="SRA224" i="22"/>
  <c r="SRB224" i="22"/>
  <c r="SRC224" i="22"/>
  <c r="SRD224" i="22"/>
  <c r="SRE224" i="22"/>
  <c r="SRF224" i="22"/>
  <c r="SRG224" i="22"/>
  <c r="SRH224" i="22"/>
  <c r="SRI224" i="22"/>
  <c r="SRJ224" i="22"/>
  <c r="SRK224" i="22"/>
  <c r="SRL224" i="22"/>
  <c r="SRM224" i="22"/>
  <c r="SRN224" i="22"/>
  <c r="SRO224" i="22"/>
  <c r="SRP224" i="22"/>
  <c r="SRQ224" i="22"/>
  <c r="SRR224" i="22"/>
  <c r="SRS224" i="22"/>
  <c r="SRT224" i="22"/>
  <c r="SRU224" i="22"/>
  <c r="SRV224" i="22"/>
  <c r="SRW224" i="22"/>
  <c r="SRX224" i="22"/>
  <c r="SRY224" i="22"/>
  <c r="SRZ224" i="22"/>
  <c r="SSA224" i="22"/>
  <c r="SSB224" i="22"/>
  <c r="SSC224" i="22"/>
  <c r="SSD224" i="22"/>
  <c r="SSE224" i="22"/>
  <c r="SSF224" i="22"/>
  <c r="SSG224" i="22"/>
  <c r="SSH224" i="22"/>
  <c r="SSI224" i="22"/>
  <c r="SSJ224" i="22"/>
  <c r="SSK224" i="22"/>
  <c r="SSL224" i="22"/>
  <c r="SSM224" i="22"/>
  <c r="SSN224" i="22"/>
  <c r="SSO224" i="22"/>
  <c r="SSP224" i="22"/>
  <c r="SSQ224" i="22"/>
  <c r="SSR224" i="22"/>
  <c r="SSS224" i="22"/>
  <c r="SST224" i="22"/>
  <c r="SSU224" i="22"/>
  <c r="SSV224" i="22"/>
  <c r="SSW224" i="22"/>
  <c r="SSX224" i="22"/>
  <c r="SSY224" i="22"/>
  <c r="SSZ224" i="22"/>
  <c r="STA224" i="22"/>
  <c r="STB224" i="22"/>
  <c r="STC224" i="22"/>
  <c r="STD224" i="22"/>
  <c r="STE224" i="22"/>
  <c r="STF224" i="22"/>
  <c r="STG224" i="22"/>
  <c r="STH224" i="22"/>
  <c r="STI224" i="22"/>
  <c r="STJ224" i="22"/>
  <c r="STK224" i="22"/>
  <c r="STL224" i="22"/>
  <c r="STM224" i="22"/>
  <c r="STN224" i="22"/>
  <c r="STO224" i="22"/>
  <c r="STP224" i="22"/>
  <c r="STQ224" i="22"/>
  <c r="STR224" i="22"/>
  <c r="STS224" i="22"/>
  <c r="STT224" i="22"/>
  <c r="STU224" i="22"/>
  <c r="STV224" i="22"/>
  <c r="STW224" i="22"/>
  <c r="STX224" i="22"/>
  <c r="STY224" i="22"/>
  <c r="STZ224" i="22"/>
  <c r="SUA224" i="22"/>
  <c r="SUB224" i="22"/>
  <c r="SUC224" i="22"/>
  <c r="SUD224" i="22"/>
  <c r="SUE224" i="22"/>
  <c r="SUF224" i="22"/>
  <c r="SUG224" i="22"/>
  <c r="SUH224" i="22"/>
  <c r="SUI224" i="22"/>
  <c r="SUJ224" i="22"/>
  <c r="SUK224" i="22"/>
  <c r="SUL224" i="22"/>
  <c r="SUM224" i="22"/>
  <c r="SUN224" i="22"/>
  <c r="SUO224" i="22"/>
  <c r="SUP224" i="22"/>
  <c r="SUQ224" i="22"/>
  <c r="SUR224" i="22"/>
  <c r="SUS224" i="22"/>
  <c r="SUT224" i="22"/>
  <c r="SUU224" i="22"/>
  <c r="SUV224" i="22"/>
  <c r="SUW224" i="22"/>
  <c r="SUX224" i="22"/>
  <c r="SUY224" i="22"/>
  <c r="SUZ224" i="22"/>
  <c r="SVA224" i="22"/>
  <c r="SVB224" i="22"/>
  <c r="SVC224" i="22"/>
  <c r="SVD224" i="22"/>
  <c r="SVE224" i="22"/>
  <c r="SVF224" i="22"/>
  <c r="SVG224" i="22"/>
  <c r="SVH224" i="22"/>
  <c r="SVI224" i="22"/>
  <c r="SVJ224" i="22"/>
  <c r="SVK224" i="22"/>
  <c r="SVL224" i="22"/>
  <c r="SVM224" i="22"/>
  <c r="SVN224" i="22"/>
  <c r="SVO224" i="22"/>
  <c r="SVP224" i="22"/>
  <c r="SVQ224" i="22"/>
  <c r="SVR224" i="22"/>
  <c r="SVS224" i="22"/>
  <c r="SVT224" i="22"/>
  <c r="SVU224" i="22"/>
  <c r="SVV224" i="22"/>
  <c r="SVW224" i="22"/>
  <c r="SVX224" i="22"/>
  <c r="SVY224" i="22"/>
  <c r="SVZ224" i="22"/>
  <c r="SWA224" i="22"/>
  <c r="SWB224" i="22"/>
  <c r="SWC224" i="22"/>
  <c r="SWD224" i="22"/>
  <c r="SWE224" i="22"/>
  <c r="SWF224" i="22"/>
  <c r="SWG224" i="22"/>
  <c r="SWH224" i="22"/>
  <c r="SWI224" i="22"/>
  <c r="SWJ224" i="22"/>
  <c r="SWK224" i="22"/>
  <c r="SWL224" i="22"/>
  <c r="SWM224" i="22"/>
  <c r="SWN224" i="22"/>
  <c r="SWO224" i="22"/>
  <c r="SWP224" i="22"/>
  <c r="SWQ224" i="22"/>
  <c r="SWR224" i="22"/>
  <c r="SWS224" i="22"/>
  <c r="SWT224" i="22"/>
  <c r="SWU224" i="22"/>
  <c r="SWV224" i="22"/>
  <c r="SWW224" i="22"/>
  <c r="SWX224" i="22"/>
  <c r="SWY224" i="22"/>
  <c r="SWZ224" i="22"/>
  <c r="SXA224" i="22"/>
  <c r="SXB224" i="22"/>
  <c r="SXC224" i="22"/>
  <c r="SXD224" i="22"/>
  <c r="SXE224" i="22"/>
  <c r="SXF224" i="22"/>
  <c r="SXG224" i="22"/>
  <c r="SXH224" i="22"/>
  <c r="SXI224" i="22"/>
  <c r="SXJ224" i="22"/>
  <c r="SXK224" i="22"/>
  <c r="SXL224" i="22"/>
  <c r="SXM224" i="22"/>
  <c r="SXN224" i="22"/>
  <c r="SXO224" i="22"/>
  <c r="SXP224" i="22"/>
  <c r="SXQ224" i="22"/>
  <c r="SXR224" i="22"/>
  <c r="SXS224" i="22"/>
  <c r="SXT224" i="22"/>
  <c r="SXU224" i="22"/>
  <c r="SXV224" i="22"/>
  <c r="SXW224" i="22"/>
  <c r="SXX224" i="22"/>
  <c r="SXY224" i="22"/>
  <c r="SXZ224" i="22"/>
  <c r="SYA224" i="22"/>
  <c r="SYB224" i="22"/>
  <c r="SYC224" i="22"/>
  <c r="SYD224" i="22"/>
  <c r="SYE224" i="22"/>
  <c r="SYF224" i="22"/>
  <c r="SYG224" i="22"/>
  <c r="SYH224" i="22"/>
  <c r="SYI224" i="22"/>
  <c r="SYJ224" i="22"/>
  <c r="SYK224" i="22"/>
  <c r="SYL224" i="22"/>
  <c r="SYM224" i="22"/>
  <c r="SYN224" i="22"/>
  <c r="SYO224" i="22"/>
  <c r="SYP224" i="22"/>
  <c r="SYQ224" i="22"/>
  <c r="SYR224" i="22"/>
  <c r="SYS224" i="22"/>
  <c r="SYT224" i="22"/>
  <c r="SYU224" i="22"/>
  <c r="SYV224" i="22"/>
  <c r="SYW224" i="22"/>
  <c r="SYX224" i="22"/>
  <c r="SYY224" i="22"/>
  <c r="SYZ224" i="22"/>
  <c r="SZA224" i="22"/>
  <c r="SZB224" i="22"/>
  <c r="SZC224" i="22"/>
  <c r="SZD224" i="22"/>
  <c r="SZE224" i="22"/>
  <c r="SZF224" i="22"/>
  <c r="SZG224" i="22"/>
  <c r="SZH224" i="22"/>
  <c r="SZI224" i="22"/>
  <c r="SZJ224" i="22"/>
  <c r="SZK224" i="22"/>
  <c r="SZL224" i="22"/>
  <c r="SZM224" i="22"/>
  <c r="SZN224" i="22"/>
  <c r="SZO224" i="22"/>
  <c r="SZP224" i="22"/>
  <c r="SZQ224" i="22"/>
  <c r="SZR224" i="22"/>
  <c r="SZS224" i="22"/>
  <c r="SZT224" i="22"/>
  <c r="SZU224" i="22"/>
  <c r="SZV224" i="22"/>
  <c r="SZW224" i="22"/>
  <c r="SZX224" i="22"/>
  <c r="SZY224" i="22"/>
  <c r="SZZ224" i="22"/>
  <c r="TAA224" i="22"/>
  <c r="TAB224" i="22"/>
  <c r="TAC224" i="22"/>
  <c r="TAD224" i="22"/>
  <c r="TAE224" i="22"/>
  <c r="TAF224" i="22"/>
  <c r="TAG224" i="22"/>
  <c r="TAH224" i="22"/>
  <c r="TAI224" i="22"/>
  <c r="TAJ224" i="22"/>
  <c r="TAK224" i="22"/>
  <c r="TAL224" i="22"/>
  <c r="TAM224" i="22"/>
  <c r="TAN224" i="22"/>
  <c r="TAO224" i="22"/>
  <c r="TAP224" i="22"/>
  <c r="TAQ224" i="22"/>
  <c r="TAR224" i="22"/>
  <c r="TAS224" i="22"/>
  <c r="TAT224" i="22"/>
  <c r="TAU224" i="22"/>
  <c r="TAV224" i="22"/>
  <c r="TAW224" i="22"/>
  <c r="TAX224" i="22"/>
  <c r="TAY224" i="22"/>
  <c r="TAZ224" i="22"/>
  <c r="TBA224" i="22"/>
  <c r="TBB224" i="22"/>
  <c r="TBC224" i="22"/>
  <c r="TBD224" i="22"/>
  <c r="TBE224" i="22"/>
  <c r="TBF224" i="22"/>
  <c r="TBG224" i="22"/>
  <c r="TBH224" i="22"/>
  <c r="TBI224" i="22"/>
  <c r="TBJ224" i="22"/>
  <c r="TBK224" i="22"/>
  <c r="TBL224" i="22"/>
  <c r="TBM224" i="22"/>
  <c r="TBN224" i="22"/>
  <c r="TBO224" i="22"/>
  <c r="TBP224" i="22"/>
  <c r="TBQ224" i="22"/>
  <c r="TBR224" i="22"/>
  <c r="TBS224" i="22"/>
  <c r="TBT224" i="22"/>
  <c r="TBU224" i="22"/>
  <c r="TBV224" i="22"/>
  <c r="TBW224" i="22"/>
  <c r="TBX224" i="22"/>
  <c r="TBY224" i="22"/>
  <c r="TBZ224" i="22"/>
  <c r="TCA224" i="22"/>
  <c r="TCB224" i="22"/>
  <c r="TCC224" i="22"/>
  <c r="TCD224" i="22"/>
  <c r="TCE224" i="22"/>
  <c r="TCF224" i="22"/>
  <c r="TCG224" i="22"/>
  <c r="TCH224" i="22"/>
  <c r="TCI224" i="22"/>
  <c r="TCJ224" i="22"/>
  <c r="TCK224" i="22"/>
  <c r="TCL224" i="22"/>
  <c r="TCM224" i="22"/>
  <c r="TCN224" i="22"/>
  <c r="TCO224" i="22"/>
  <c r="TCP224" i="22"/>
  <c r="TCQ224" i="22"/>
  <c r="TCR224" i="22"/>
  <c r="TCS224" i="22"/>
  <c r="TCT224" i="22"/>
  <c r="TCU224" i="22"/>
  <c r="TCV224" i="22"/>
  <c r="TCW224" i="22"/>
  <c r="TCX224" i="22"/>
  <c r="TCY224" i="22"/>
  <c r="TCZ224" i="22"/>
  <c r="TDA224" i="22"/>
  <c r="TDB224" i="22"/>
  <c r="TDC224" i="22"/>
  <c r="TDD224" i="22"/>
  <c r="TDE224" i="22"/>
  <c r="TDF224" i="22"/>
  <c r="TDG224" i="22"/>
  <c r="TDH224" i="22"/>
  <c r="TDI224" i="22"/>
  <c r="TDJ224" i="22"/>
  <c r="TDK224" i="22"/>
  <c r="TDL224" i="22"/>
  <c r="TDM224" i="22"/>
  <c r="TDN224" i="22"/>
  <c r="TDO224" i="22"/>
  <c r="TDP224" i="22"/>
  <c r="TDQ224" i="22"/>
  <c r="TDR224" i="22"/>
  <c r="TDS224" i="22"/>
  <c r="TDT224" i="22"/>
  <c r="TDU224" i="22"/>
  <c r="TDV224" i="22"/>
  <c r="TDW224" i="22"/>
  <c r="TDX224" i="22"/>
  <c r="TDY224" i="22"/>
  <c r="TDZ224" i="22"/>
  <c r="TEA224" i="22"/>
  <c r="TEB224" i="22"/>
  <c r="TEC224" i="22"/>
  <c r="TED224" i="22"/>
  <c r="TEE224" i="22"/>
  <c r="TEF224" i="22"/>
  <c r="TEG224" i="22"/>
  <c r="TEH224" i="22"/>
  <c r="TEI224" i="22"/>
  <c r="TEJ224" i="22"/>
  <c r="TEK224" i="22"/>
  <c r="TEL224" i="22"/>
  <c r="TEM224" i="22"/>
  <c r="TEN224" i="22"/>
  <c r="TEO224" i="22"/>
  <c r="TEP224" i="22"/>
  <c r="TEQ224" i="22"/>
  <c r="TER224" i="22"/>
  <c r="TES224" i="22"/>
  <c r="TET224" i="22"/>
  <c r="TEU224" i="22"/>
  <c r="TEV224" i="22"/>
  <c r="TEW224" i="22"/>
  <c r="TEX224" i="22"/>
  <c r="TEY224" i="22"/>
  <c r="TEZ224" i="22"/>
  <c r="TFA224" i="22"/>
  <c r="TFB224" i="22"/>
  <c r="TFC224" i="22"/>
  <c r="TFD224" i="22"/>
  <c r="TFE224" i="22"/>
  <c r="TFF224" i="22"/>
  <c r="TFG224" i="22"/>
  <c r="TFH224" i="22"/>
  <c r="TFI224" i="22"/>
  <c r="TFJ224" i="22"/>
  <c r="TFK224" i="22"/>
  <c r="TFL224" i="22"/>
  <c r="TFM224" i="22"/>
  <c r="TFN224" i="22"/>
  <c r="TFO224" i="22"/>
  <c r="TFP224" i="22"/>
  <c r="TFQ224" i="22"/>
  <c r="TFR224" i="22"/>
  <c r="TFS224" i="22"/>
  <c r="TFT224" i="22"/>
  <c r="TFU224" i="22"/>
  <c r="TFV224" i="22"/>
  <c r="TFW224" i="22"/>
  <c r="TFX224" i="22"/>
  <c r="TFY224" i="22"/>
  <c r="TFZ224" i="22"/>
  <c r="TGA224" i="22"/>
  <c r="TGB224" i="22"/>
  <c r="TGC224" i="22"/>
  <c r="TGD224" i="22"/>
  <c r="TGE224" i="22"/>
  <c r="TGF224" i="22"/>
  <c r="TGG224" i="22"/>
  <c r="TGH224" i="22"/>
  <c r="TGI224" i="22"/>
  <c r="TGJ224" i="22"/>
  <c r="TGK224" i="22"/>
  <c r="TGL224" i="22"/>
  <c r="TGM224" i="22"/>
  <c r="TGN224" i="22"/>
  <c r="TGO224" i="22"/>
  <c r="TGP224" i="22"/>
  <c r="TGQ224" i="22"/>
  <c r="TGR224" i="22"/>
  <c r="TGS224" i="22"/>
  <c r="TGT224" i="22"/>
  <c r="TGU224" i="22"/>
  <c r="TGV224" i="22"/>
  <c r="TGW224" i="22"/>
  <c r="TGX224" i="22"/>
  <c r="TGY224" i="22"/>
  <c r="TGZ224" i="22"/>
  <c r="THA224" i="22"/>
  <c r="THB224" i="22"/>
  <c r="THC224" i="22"/>
  <c r="THD224" i="22"/>
  <c r="THE224" i="22"/>
  <c r="THF224" i="22"/>
  <c r="THG224" i="22"/>
  <c r="THH224" i="22"/>
  <c r="THI224" i="22"/>
  <c r="THJ224" i="22"/>
  <c r="THK224" i="22"/>
  <c r="THL224" i="22"/>
  <c r="THM224" i="22"/>
  <c r="THN224" i="22"/>
  <c r="THO224" i="22"/>
  <c r="THP224" i="22"/>
  <c r="THQ224" i="22"/>
  <c r="THR224" i="22"/>
  <c r="THS224" i="22"/>
  <c r="THT224" i="22"/>
  <c r="THU224" i="22"/>
  <c r="THV224" i="22"/>
  <c r="THW224" i="22"/>
  <c r="THX224" i="22"/>
  <c r="THY224" i="22"/>
  <c r="THZ224" i="22"/>
  <c r="TIA224" i="22"/>
  <c r="TIB224" i="22"/>
  <c r="TIC224" i="22"/>
  <c r="TID224" i="22"/>
  <c r="TIE224" i="22"/>
  <c r="TIF224" i="22"/>
  <c r="TIG224" i="22"/>
  <c r="TIH224" i="22"/>
  <c r="TII224" i="22"/>
  <c r="TIJ224" i="22"/>
  <c r="TIK224" i="22"/>
  <c r="TIL224" i="22"/>
  <c r="TIM224" i="22"/>
  <c r="TIN224" i="22"/>
  <c r="TIO224" i="22"/>
  <c r="TIP224" i="22"/>
  <c r="TIQ224" i="22"/>
  <c r="TIR224" i="22"/>
  <c r="TIS224" i="22"/>
  <c r="TIT224" i="22"/>
  <c r="TIU224" i="22"/>
  <c r="TIV224" i="22"/>
  <c r="TIW224" i="22"/>
  <c r="TIX224" i="22"/>
  <c r="TIY224" i="22"/>
  <c r="TIZ224" i="22"/>
  <c r="TJA224" i="22"/>
  <c r="TJB224" i="22"/>
  <c r="TJC224" i="22"/>
  <c r="TJD224" i="22"/>
  <c r="TJE224" i="22"/>
  <c r="TJF224" i="22"/>
  <c r="TJG224" i="22"/>
  <c r="TJH224" i="22"/>
  <c r="TJI224" i="22"/>
  <c r="TJJ224" i="22"/>
  <c r="TJK224" i="22"/>
  <c r="TJL224" i="22"/>
  <c r="TJM224" i="22"/>
  <c r="TJN224" i="22"/>
  <c r="TJO224" i="22"/>
  <c r="TJP224" i="22"/>
  <c r="TJQ224" i="22"/>
  <c r="TJR224" i="22"/>
  <c r="TJS224" i="22"/>
  <c r="TJT224" i="22"/>
  <c r="TJU224" i="22"/>
  <c r="TJV224" i="22"/>
  <c r="TJW224" i="22"/>
  <c r="TJX224" i="22"/>
  <c r="TJY224" i="22"/>
  <c r="TJZ224" i="22"/>
  <c r="TKA224" i="22"/>
  <c r="TKB224" i="22"/>
  <c r="TKC224" i="22"/>
  <c r="TKD224" i="22"/>
  <c r="TKE224" i="22"/>
  <c r="TKF224" i="22"/>
  <c r="TKG224" i="22"/>
  <c r="TKH224" i="22"/>
  <c r="TKI224" i="22"/>
  <c r="TKJ224" i="22"/>
  <c r="TKK224" i="22"/>
  <c r="TKL224" i="22"/>
  <c r="TKM224" i="22"/>
  <c r="TKN224" i="22"/>
  <c r="TKO224" i="22"/>
  <c r="TKP224" i="22"/>
  <c r="TKQ224" i="22"/>
  <c r="TKR224" i="22"/>
  <c r="TKS224" i="22"/>
  <c r="TKT224" i="22"/>
  <c r="TKU224" i="22"/>
  <c r="TKV224" i="22"/>
  <c r="TKW224" i="22"/>
  <c r="TKX224" i="22"/>
  <c r="TKY224" i="22"/>
  <c r="TKZ224" i="22"/>
  <c r="TLA224" i="22"/>
  <c r="TLB224" i="22"/>
  <c r="TLC224" i="22"/>
  <c r="TLD224" i="22"/>
  <c r="TLE224" i="22"/>
  <c r="TLF224" i="22"/>
  <c r="TLG224" i="22"/>
  <c r="TLH224" i="22"/>
  <c r="TLI224" i="22"/>
  <c r="TLJ224" i="22"/>
  <c r="TLK224" i="22"/>
  <c r="TLL224" i="22"/>
  <c r="TLM224" i="22"/>
  <c r="TLN224" i="22"/>
  <c r="TLO224" i="22"/>
  <c r="TLP224" i="22"/>
  <c r="TLQ224" i="22"/>
  <c r="TLR224" i="22"/>
  <c r="TLS224" i="22"/>
  <c r="TLT224" i="22"/>
  <c r="TLU224" i="22"/>
  <c r="TLV224" i="22"/>
  <c r="TLW224" i="22"/>
  <c r="TLX224" i="22"/>
  <c r="TLY224" i="22"/>
  <c r="TLZ224" i="22"/>
  <c r="TMA224" i="22"/>
  <c r="TMB224" i="22"/>
  <c r="TMC224" i="22"/>
  <c r="TMD224" i="22"/>
  <c r="TME224" i="22"/>
  <c r="TMF224" i="22"/>
  <c r="TMG224" i="22"/>
  <c r="TMH224" i="22"/>
  <c r="TMI224" i="22"/>
  <c r="TMJ224" i="22"/>
  <c r="TMK224" i="22"/>
  <c r="TML224" i="22"/>
  <c r="TMM224" i="22"/>
  <c r="TMN224" i="22"/>
  <c r="TMO224" i="22"/>
  <c r="TMP224" i="22"/>
  <c r="TMQ224" i="22"/>
  <c r="TMR224" i="22"/>
  <c r="TMS224" i="22"/>
  <c r="TMT224" i="22"/>
  <c r="TMU224" i="22"/>
  <c r="TMV224" i="22"/>
  <c r="TMW224" i="22"/>
  <c r="TMX224" i="22"/>
  <c r="TMY224" i="22"/>
  <c r="TMZ224" i="22"/>
  <c r="TNA224" i="22"/>
  <c r="TNB224" i="22"/>
  <c r="TNC224" i="22"/>
  <c r="TND224" i="22"/>
  <c r="TNE224" i="22"/>
  <c r="TNF224" i="22"/>
  <c r="TNG224" i="22"/>
  <c r="TNH224" i="22"/>
  <c r="TNI224" i="22"/>
  <c r="TNJ224" i="22"/>
  <c r="TNK224" i="22"/>
  <c r="TNL224" i="22"/>
  <c r="TNM224" i="22"/>
  <c r="TNN224" i="22"/>
  <c r="TNO224" i="22"/>
  <c r="TNP224" i="22"/>
  <c r="TNQ224" i="22"/>
  <c r="TNR224" i="22"/>
  <c r="TNS224" i="22"/>
  <c r="TNT224" i="22"/>
  <c r="TNU224" i="22"/>
  <c r="TNV224" i="22"/>
  <c r="TNW224" i="22"/>
  <c r="TNX224" i="22"/>
  <c r="TNY224" i="22"/>
  <c r="TNZ224" i="22"/>
  <c r="TOA224" i="22"/>
  <c r="TOB224" i="22"/>
  <c r="TOC224" i="22"/>
  <c r="TOD224" i="22"/>
  <c r="TOE224" i="22"/>
  <c r="TOF224" i="22"/>
  <c r="TOG224" i="22"/>
  <c r="TOH224" i="22"/>
  <c r="TOI224" i="22"/>
  <c r="TOJ224" i="22"/>
  <c r="TOK224" i="22"/>
  <c r="TOL224" i="22"/>
  <c r="TOM224" i="22"/>
  <c r="TON224" i="22"/>
  <c r="TOO224" i="22"/>
  <c r="TOP224" i="22"/>
  <c r="TOQ224" i="22"/>
  <c r="TOR224" i="22"/>
  <c r="TOS224" i="22"/>
  <c r="TOT224" i="22"/>
  <c r="TOU224" i="22"/>
  <c r="TOV224" i="22"/>
  <c r="TOW224" i="22"/>
  <c r="TOX224" i="22"/>
  <c r="TOY224" i="22"/>
  <c r="TOZ224" i="22"/>
  <c r="TPA224" i="22"/>
  <c r="TPB224" i="22"/>
  <c r="TPC224" i="22"/>
  <c r="TPD224" i="22"/>
  <c r="TPE224" i="22"/>
  <c r="TPF224" i="22"/>
  <c r="TPG224" i="22"/>
  <c r="TPH224" i="22"/>
  <c r="TPI224" i="22"/>
  <c r="TPJ224" i="22"/>
  <c r="TPK224" i="22"/>
  <c r="TPL224" i="22"/>
  <c r="TPM224" i="22"/>
  <c r="TPN224" i="22"/>
  <c r="TPO224" i="22"/>
  <c r="TPP224" i="22"/>
  <c r="TPQ224" i="22"/>
  <c r="TPR224" i="22"/>
  <c r="TPS224" i="22"/>
  <c r="TPT224" i="22"/>
  <c r="TPU224" i="22"/>
  <c r="TPV224" i="22"/>
  <c r="TPW224" i="22"/>
  <c r="TPX224" i="22"/>
  <c r="TPY224" i="22"/>
  <c r="TPZ224" i="22"/>
  <c r="TQA224" i="22"/>
  <c r="TQB224" i="22"/>
  <c r="TQC224" i="22"/>
  <c r="TQD224" i="22"/>
  <c r="TQE224" i="22"/>
  <c r="TQF224" i="22"/>
  <c r="TQG224" i="22"/>
  <c r="TQH224" i="22"/>
  <c r="TQI224" i="22"/>
  <c r="TQJ224" i="22"/>
  <c r="TQK224" i="22"/>
  <c r="TQL224" i="22"/>
  <c r="TQM224" i="22"/>
  <c r="TQN224" i="22"/>
  <c r="TQO224" i="22"/>
  <c r="TQP224" i="22"/>
  <c r="TQQ224" i="22"/>
  <c r="TQR224" i="22"/>
  <c r="TQS224" i="22"/>
  <c r="TQT224" i="22"/>
  <c r="TQU224" i="22"/>
  <c r="TQV224" i="22"/>
  <c r="TQW224" i="22"/>
  <c r="TQX224" i="22"/>
  <c r="TQY224" i="22"/>
  <c r="TQZ224" i="22"/>
  <c r="TRA224" i="22"/>
  <c r="TRB224" i="22"/>
  <c r="TRC224" i="22"/>
  <c r="TRD224" i="22"/>
  <c r="TRE224" i="22"/>
  <c r="TRF224" i="22"/>
  <c r="TRG224" i="22"/>
  <c r="TRH224" i="22"/>
  <c r="TRI224" i="22"/>
  <c r="TRJ224" i="22"/>
  <c r="TRK224" i="22"/>
  <c r="TRL224" i="22"/>
  <c r="TRM224" i="22"/>
  <c r="TRN224" i="22"/>
  <c r="TRO224" i="22"/>
  <c r="TRP224" i="22"/>
  <c r="TRQ224" i="22"/>
  <c r="TRR224" i="22"/>
  <c r="TRS224" i="22"/>
  <c r="TRT224" i="22"/>
  <c r="TRU224" i="22"/>
  <c r="TRV224" i="22"/>
  <c r="TRW224" i="22"/>
  <c r="TRX224" i="22"/>
  <c r="TRY224" i="22"/>
  <c r="TRZ224" i="22"/>
  <c r="TSA224" i="22"/>
  <c r="TSB224" i="22"/>
  <c r="TSC224" i="22"/>
  <c r="TSD224" i="22"/>
  <c r="TSE224" i="22"/>
  <c r="TSF224" i="22"/>
  <c r="TSG224" i="22"/>
  <c r="TSH224" i="22"/>
  <c r="TSI224" i="22"/>
  <c r="TSJ224" i="22"/>
  <c r="TSK224" i="22"/>
  <c r="TSL224" i="22"/>
  <c r="TSM224" i="22"/>
  <c r="TSN224" i="22"/>
  <c r="TSO224" i="22"/>
  <c r="TSP224" i="22"/>
  <c r="TSQ224" i="22"/>
  <c r="TSR224" i="22"/>
  <c r="TSS224" i="22"/>
  <c r="TST224" i="22"/>
  <c r="TSU224" i="22"/>
  <c r="TSV224" i="22"/>
  <c r="TSW224" i="22"/>
  <c r="TSX224" i="22"/>
  <c r="TSY224" i="22"/>
  <c r="TSZ224" i="22"/>
  <c r="TTA224" i="22"/>
  <c r="TTB224" i="22"/>
  <c r="TTC224" i="22"/>
  <c r="TTD224" i="22"/>
  <c r="TTE224" i="22"/>
  <c r="TTF224" i="22"/>
  <c r="TTG224" i="22"/>
  <c r="TTH224" i="22"/>
  <c r="TTI224" i="22"/>
  <c r="TTJ224" i="22"/>
  <c r="TTK224" i="22"/>
  <c r="TTL224" i="22"/>
  <c r="TTM224" i="22"/>
  <c r="TTN224" i="22"/>
  <c r="TTO224" i="22"/>
  <c r="TTP224" i="22"/>
  <c r="TTQ224" i="22"/>
  <c r="TTR224" i="22"/>
  <c r="TTS224" i="22"/>
  <c r="TTT224" i="22"/>
  <c r="TTU224" i="22"/>
  <c r="TTV224" i="22"/>
  <c r="TTW224" i="22"/>
  <c r="TTX224" i="22"/>
  <c r="TTY224" i="22"/>
  <c r="TTZ224" i="22"/>
  <c r="TUA224" i="22"/>
  <c r="TUB224" i="22"/>
  <c r="TUC224" i="22"/>
  <c r="TUD224" i="22"/>
  <c r="TUE224" i="22"/>
  <c r="TUF224" i="22"/>
  <c r="TUG224" i="22"/>
  <c r="TUH224" i="22"/>
  <c r="TUI224" i="22"/>
  <c r="TUJ224" i="22"/>
  <c r="TUK224" i="22"/>
  <c r="TUL224" i="22"/>
  <c r="TUM224" i="22"/>
  <c r="TUN224" i="22"/>
  <c r="TUO224" i="22"/>
  <c r="TUP224" i="22"/>
  <c r="TUQ224" i="22"/>
  <c r="TUR224" i="22"/>
  <c r="TUS224" i="22"/>
  <c r="TUT224" i="22"/>
  <c r="TUU224" i="22"/>
  <c r="TUV224" i="22"/>
  <c r="TUW224" i="22"/>
  <c r="TUX224" i="22"/>
  <c r="TUY224" i="22"/>
  <c r="TUZ224" i="22"/>
  <c r="TVA224" i="22"/>
  <c r="TVB224" i="22"/>
  <c r="TVC224" i="22"/>
  <c r="TVD224" i="22"/>
  <c r="TVE224" i="22"/>
  <c r="TVF224" i="22"/>
  <c r="TVG224" i="22"/>
  <c r="TVH224" i="22"/>
  <c r="TVI224" i="22"/>
  <c r="TVJ224" i="22"/>
  <c r="TVK224" i="22"/>
  <c r="TVL224" i="22"/>
  <c r="TVM224" i="22"/>
  <c r="TVN224" i="22"/>
  <c r="TVO224" i="22"/>
  <c r="TVP224" i="22"/>
  <c r="TVQ224" i="22"/>
  <c r="TVR224" i="22"/>
  <c r="TVS224" i="22"/>
  <c r="TVT224" i="22"/>
  <c r="TVU224" i="22"/>
  <c r="TVV224" i="22"/>
  <c r="TVW224" i="22"/>
  <c r="TVX224" i="22"/>
  <c r="TVY224" i="22"/>
  <c r="TVZ224" i="22"/>
  <c r="TWA224" i="22"/>
  <c r="TWB224" i="22"/>
  <c r="TWC224" i="22"/>
  <c r="TWD224" i="22"/>
  <c r="TWE224" i="22"/>
  <c r="TWF224" i="22"/>
  <c r="TWG224" i="22"/>
  <c r="TWH224" i="22"/>
  <c r="TWI224" i="22"/>
  <c r="TWJ224" i="22"/>
  <c r="TWK224" i="22"/>
  <c r="TWL224" i="22"/>
  <c r="TWM224" i="22"/>
  <c r="TWN224" i="22"/>
  <c r="TWO224" i="22"/>
  <c r="TWP224" i="22"/>
  <c r="TWQ224" i="22"/>
  <c r="TWR224" i="22"/>
  <c r="TWS224" i="22"/>
  <c r="TWT224" i="22"/>
  <c r="TWU224" i="22"/>
  <c r="TWV224" i="22"/>
  <c r="TWW224" i="22"/>
  <c r="TWX224" i="22"/>
  <c r="TWY224" i="22"/>
  <c r="TWZ224" i="22"/>
  <c r="TXA224" i="22"/>
  <c r="TXB224" i="22"/>
  <c r="TXC224" i="22"/>
  <c r="TXD224" i="22"/>
  <c r="TXE224" i="22"/>
  <c r="TXF224" i="22"/>
  <c r="TXG224" i="22"/>
  <c r="TXH224" i="22"/>
  <c r="TXI224" i="22"/>
  <c r="TXJ224" i="22"/>
  <c r="TXK224" i="22"/>
  <c r="TXL224" i="22"/>
  <c r="TXM224" i="22"/>
  <c r="TXN224" i="22"/>
  <c r="TXO224" i="22"/>
  <c r="TXP224" i="22"/>
  <c r="TXQ224" i="22"/>
  <c r="TXR224" i="22"/>
  <c r="TXS224" i="22"/>
  <c r="TXT224" i="22"/>
  <c r="TXU224" i="22"/>
  <c r="TXV224" i="22"/>
  <c r="TXW224" i="22"/>
  <c r="TXX224" i="22"/>
  <c r="TXY224" i="22"/>
  <c r="TXZ224" i="22"/>
  <c r="TYA224" i="22"/>
  <c r="TYB224" i="22"/>
  <c r="TYC224" i="22"/>
  <c r="TYD224" i="22"/>
  <c r="TYE224" i="22"/>
  <c r="TYF224" i="22"/>
  <c r="TYG224" i="22"/>
  <c r="TYH224" i="22"/>
  <c r="TYI224" i="22"/>
  <c r="TYJ224" i="22"/>
  <c r="TYK224" i="22"/>
  <c r="TYL224" i="22"/>
  <c r="TYM224" i="22"/>
  <c r="TYN224" i="22"/>
  <c r="TYO224" i="22"/>
  <c r="TYP224" i="22"/>
  <c r="TYQ224" i="22"/>
  <c r="TYR224" i="22"/>
  <c r="TYS224" i="22"/>
  <c r="TYT224" i="22"/>
  <c r="TYU224" i="22"/>
  <c r="TYV224" i="22"/>
  <c r="TYW224" i="22"/>
  <c r="TYX224" i="22"/>
  <c r="TYY224" i="22"/>
  <c r="TYZ224" i="22"/>
  <c r="TZA224" i="22"/>
  <c r="TZB224" i="22"/>
  <c r="TZC224" i="22"/>
  <c r="TZD224" i="22"/>
  <c r="TZE224" i="22"/>
  <c r="TZF224" i="22"/>
  <c r="TZG224" i="22"/>
  <c r="TZH224" i="22"/>
  <c r="TZI224" i="22"/>
  <c r="TZJ224" i="22"/>
  <c r="TZK224" i="22"/>
  <c r="TZL224" i="22"/>
  <c r="TZM224" i="22"/>
  <c r="TZN224" i="22"/>
  <c r="TZO224" i="22"/>
  <c r="TZP224" i="22"/>
  <c r="TZQ224" i="22"/>
  <c r="TZR224" i="22"/>
  <c r="TZS224" i="22"/>
  <c r="TZT224" i="22"/>
  <c r="TZU224" i="22"/>
  <c r="TZV224" i="22"/>
  <c r="TZW224" i="22"/>
  <c r="TZX224" i="22"/>
  <c r="TZY224" i="22"/>
  <c r="TZZ224" i="22"/>
  <c r="UAA224" i="22"/>
  <c r="UAB224" i="22"/>
  <c r="UAC224" i="22"/>
  <c r="UAD224" i="22"/>
  <c r="UAE224" i="22"/>
  <c r="UAF224" i="22"/>
  <c r="UAG224" i="22"/>
  <c r="UAH224" i="22"/>
  <c r="UAI224" i="22"/>
  <c r="UAJ224" i="22"/>
  <c r="UAK224" i="22"/>
  <c r="UAL224" i="22"/>
  <c r="UAM224" i="22"/>
  <c r="UAN224" i="22"/>
  <c r="UAO224" i="22"/>
  <c r="UAP224" i="22"/>
  <c r="UAQ224" i="22"/>
  <c r="UAR224" i="22"/>
  <c r="UAS224" i="22"/>
  <c r="UAT224" i="22"/>
  <c r="UAU224" i="22"/>
  <c r="UAV224" i="22"/>
  <c r="UAW224" i="22"/>
  <c r="UAX224" i="22"/>
  <c r="UAY224" i="22"/>
  <c r="UAZ224" i="22"/>
  <c r="UBA224" i="22"/>
  <c r="UBB224" i="22"/>
  <c r="UBC224" i="22"/>
  <c r="UBD224" i="22"/>
  <c r="UBE224" i="22"/>
  <c r="UBF224" i="22"/>
  <c r="UBG224" i="22"/>
  <c r="UBH224" i="22"/>
  <c r="UBI224" i="22"/>
  <c r="UBJ224" i="22"/>
  <c r="UBK224" i="22"/>
  <c r="UBL224" i="22"/>
  <c r="UBM224" i="22"/>
  <c r="UBN224" i="22"/>
  <c r="UBO224" i="22"/>
  <c r="UBP224" i="22"/>
  <c r="UBQ224" i="22"/>
  <c r="UBR224" i="22"/>
  <c r="UBS224" i="22"/>
  <c r="UBT224" i="22"/>
  <c r="UBU224" i="22"/>
  <c r="UBV224" i="22"/>
  <c r="UBW224" i="22"/>
  <c r="UBX224" i="22"/>
  <c r="UBY224" i="22"/>
  <c r="UBZ224" i="22"/>
  <c r="UCA224" i="22"/>
  <c r="UCB224" i="22"/>
  <c r="UCC224" i="22"/>
  <c r="UCD224" i="22"/>
  <c r="UCE224" i="22"/>
  <c r="UCF224" i="22"/>
  <c r="UCG224" i="22"/>
  <c r="UCH224" i="22"/>
  <c r="UCI224" i="22"/>
  <c r="UCJ224" i="22"/>
  <c r="UCK224" i="22"/>
  <c r="UCL224" i="22"/>
  <c r="UCM224" i="22"/>
  <c r="UCN224" i="22"/>
  <c r="UCO224" i="22"/>
  <c r="UCP224" i="22"/>
  <c r="UCQ224" i="22"/>
  <c r="UCR224" i="22"/>
  <c r="UCS224" i="22"/>
  <c r="UCT224" i="22"/>
  <c r="UCU224" i="22"/>
  <c r="UCV224" i="22"/>
  <c r="UCW224" i="22"/>
  <c r="UCX224" i="22"/>
  <c r="UCY224" i="22"/>
  <c r="UCZ224" i="22"/>
  <c r="UDA224" i="22"/>
  <c r="UDB224" i="22"/>
  <c r="UDC224" i="22"/>
  <c r="UDD224" i="22"/>
  <c r="UDE224" i="22"/>
  <c r="UDF224" i="22"/>
  <c r="UDG224" i="22"/>
  <c r="UDH224" i="22"/>
  <c r="UDI224" i="22"/>
  <c r="UDJ224" i="22"/>
  <c r="UDK224" i="22"/>
  <c r="UDL224" i="22"/>
  <c r="UDM224" i="22"/>
  <c r="UDN224" i="22"/>
  <c r="UDO224" i="22"/>
  <c r="UDP224" i="22"/>
  <c r="UDQ224" i="22"/>
  <c r="UDR224" i="22"/>
  <c r="UDS224" i="22"/>
  <c r="UDT224" i="22"/>
  <c r="UDU224" i="22"/>
  <c r="UDV224" i="22"/>
  <c r="UDW224" i="22"/>
  <c r="UDX224" i="22"/>
  <c r="UDY224" i="22"/>
  <c r="UDZ224" i="22"/>
  <c r="UEA224" i="22"/>
  <c r="UEB224" i="22"/>
  <c r="UEC224" i="22"/>
  <c r="UED224" i="22"/>
  <c r="UEE224" i="22"/>
  <c r="UEF224" i="22"/>
  <c r="UEG224" i="22"/>
  <c r="UEH224" i="22"/>
  <c r="UEI224" i="22"/>
  <c r="UEJ224" i="22"/>
  <c r="UEK224" i="22"/>
  <c r="UEL224" i="22"/>
  <c r="UEM224" i="22"/>
  <c r="UEN224" i="22"/>
  <c r="UEO224" i="22"/>
  <c r="UEP224" i="22"/>
  <c r="UEQ224" i="22"/>
  <c r="UER224" i="22"/>
  <c r="UES224" i="22"/>
  <c r="UET224" i="22"/>
  <c r="UEU224" i="22"/>
  <c r="UEV224" i="22"/>
  <c r="UEW224" i="22"/>
  <c r="UEX224" i="22"/>
  <c r="UEY224" i="22"/>
  <c r="UEZ224" i="22"/>
  <c r="UFA224" i="22"/>
  <c r="UFB224" i="22"/>
  <c r="UFC224" i="22"/>
  <c r="UFD224" i="22"/>
  <c r="UFE224" i="22"/>
  <c r="UFF224" i="22"/>
  <c r="UFG224" i="22"/>
  <c r="UFH224" i="22"/>
  <c r="UFI224" i="22"/>
  <c r="UFJ224" i="22"/>
  <c r="UFK224" i="22"/>
  <c r="UFL224" i="22"/>
  <c r="UFM224" i="22"/>
  <c r="UFN224" i="22"/>
  <c r="UFO224" i="22"/>
  <c r="UFP224" i="22"/>
  <c r="UFQ224" i="22"/>
  <c r="UFR224" i="22"/>
  <c r="UFS224" i="22"/>
  <c r="UFT224" i="22"/>
  <c r="UFU224" i="22"/>
  <c r="UFV224" i="22"/>
  <c r="UFW224" i="22"/>
  <c r="UFX224" i="22"/>
  <c r="UFY224" i="22"/>
  <c r="UFZ224" i="22"/>
  <c r="UGA224" i="22"/>
  <c r="UGB224" i="22"/>
  <c r="UGC224" i="22"/>
  <c r="UGD224" i="22"/>
  <c r="UGE224" i="22"/>
  <c r="UGF224" i="22"/>
  <c r="UGG224" i="22"/>
  <c r="UGH224" i="22"/>
  <c r="UGI224" i="22"/>
  <c r="UGJ224" i="22"/>
  <c r="UGK224" i="22"/>
  <c r="UGL224" i="22"/>
  <c r="UGM224" i="22"/>
  <c r="UGN224" i="22"/>
  <c r="UGO224" i="22"/>
  <c r="UGP224" i="22"/>
  <c r="UGQ224" i="22"/>
  <c r="UGR224" i="22"/>
  <c r="UGS224" i="22"/>
  <c r="UGT224" i="22"/>
  <c r="UGU224" i="22"/>
  <c r="UGV224" i="22"/>
  <c r="UGW224" i="22"/>
  <c r="UGX224" i="22"/>
  <c r="UGY224" i="22"/>
  <c r="UGZ224" i="22"/>
  <c r="UHA224" i="22"/>
  <c r="UHB224" i="22"/>
  <c r="UHC224" i="22"/>
  <c r="UHD224" i="22"/>
  <c r="UHE224" i="22"/>
  <c r="UHF224" i="22"/>
  <c r="UHG224" i="22"/>
  <c r="UHH224" i="22"/>
  <c r="UHI224" i="22"/>
  <c r="UHJ224" i="22"/>
  <c r="UHK224" i="22"/>
  <c r="UHL224" i="22"/>
  <c r="UHM224" i="22"/>
  <c r="UHN224" i="22"/>
  <c r="UHO224" i="22"/>
  <c r="UHP224" i="22"/>
  <c r="UHQ224" i="22"/>
  <c r="UHR224" i="22"/>
  <c r="UHS224" i="22"/>
  <c r="UHT224" i="22"/>
  <c r="UHU224" i="22"/>
  <c r="UHV224" i="22"/>
  <c r="UHW224" i="22"/>
  <c r="UHX224" i="22"/>
  <c r="UHY224" i="22"/>
  <c r="UHZ224" i="22"/>
  <c r="UIA224" i="22"/>
  <c r="UIB224" i="22"/>
  <c r="UIC224" i="22"/>
  <c r="UID224" i="22"/>
  <c r="UIE224" i="22"/>
  <c r="UIF224" i="22"/>
  <c r="UIG224" i="22"/>
  <c r="UIH224" i="22"/>
  <c r="UII224" i="22"/>
  <c r="UIJ224" i="22"/>
  <c r="UIK224" i="22"/>
  <c r="UIL224" i="22"/>
  <c r="UIM224" i="22"/>
  <c r="UIN224" i="22"/>
  <c r="UIO224" i="22"/>
  <c r="UIP224" i="22"/>
  <c r="UIQ224" i="22"/>
  <c r="UIR224" i="22"/>
  <c r="UIS224" i="22"/>
  <c r="UIT224" i="22"/>
  <c r="UIU224" i="22"/>
  <c r="UIV224" i="22"/>
  <c r="UIW224" i="22"/>
  <c r="UIX224" i="22"/>
  <c r="UIY224" i="22"/>
  <c r="UIZ224" i="22"/>
  <c r="UJA224" i="22"/>
  <c r="UJB224" i="22"/>
  <c r="UJC224" i="22"/>
  <c r="UJD224" i="22"/>
  <c r="UJE224" i="22"/>
  <c r="UJF224" i="22"/>
  <c r="UJG224" i="22"/>
  <c r="UJH224" i="22"/>
  <c r="UJI224" i="22"/>
  <c r="UJJ224" i="22"/>
  <c r="UJK224" i="22"/>
  <c r="UJL224" i="22"/>
  <c r="UJM224" i="22"/>
  <c r="UJN224" i="22"/>
  <c r="UJO224" i="22"/>
  <c r="UJP224" i="22"/>
  <c r="UJQ224" i="22"/>
  <c r="UJR224" i="22"/>
  <c r="UJS224" i="22"/>
  <c r="UJT224" i="22"/>
  <c r="UJU224" i="22"/>
  <c r="UJV224" i="22"/>
  <c r="UJW224" i="22"/>
  <c r="UJX224" i="22"/>
  <c r="UJY224" i="22"/>
  <c r="UJZ224" i="22"/>
  <c r="UKA224" i="22"/>
  <c r="UKB224" i="22"/>
  <c r="UKC224" i="22"/>
  <c r="UKD224" i="22"/>
  <c r="UKE224" i="22"/>
  <c r="UKF224" i="22"/>
  <c r="UKG224" i="22"/>
  <c r="UKH224" i="22"/>
  <c r="UKI224" i="22"/>
  <c r="UKJ224" i="22"/>
  <c r="UKK224" i="22"/>
  <c r="UKL224" i="22"/>
  <c r="UKM224" i="22"/>
  <c r="UKN224" i="22"/>
  <c r="UKO224" i="22"/>
  <c r="UKP224" i="22"/>
  <c r="UKQ224" i="22"/>
  <c r="UKR224" i="22"/>
  <c r="UKS224" i="22"/>
  <c r="UKT224" i="22"/>
  <c r="UKU224" i="22"/>
  <c r="UKV224" i="22"/>
  <c r="UKW224" i="22"/>
  <c r="UKX224" i="22"/>
  <c r="UKY224" i="22"/>
  <c r="UKZ224" i="22"/>
  <c r="ULA224" i="22"/>
  <c r="ULB224" i="22"/>
  <c r="ULC224" i="22"/>
  <c r="ULD224" i="22"/>
  <c r="ULE224" i="22"/>
  <c r="ULF224" i="22"/>
  <c r="ULG224" i="22"/>
  <c r="ULH224" i="22"/>
  <c r="ULI224" i="22"/>
  <c r="ULJ224" i="22"/>
  <c r="ULK224" i="22"/>
  <c r="ULL224" i="22"/>
  <c r="ULM224" i="22"/>
  <c r="ULN224" i="22"/>
  <c r="ULO224" i="22"/>
  <c r="ULP224" i="22"/>
  <c r="ULQ224" i="22"/>
  <c r="ULR224" i="22"/>
  <c r="ULS224" i="22"/>
  <c r="ULT224" i="22"/>
  <c r="ULU224" i="22"/>
  <c r="ULV224" i="22"/>
  <c r="ULW224" i="22"/>
  <c r="ULX224" i="22"/>
  <c r="ULY224" i="22"/>
  <c r="ULZ224" i="22"/>
  <c r="UMA224" i="22"/>
  <c r="UMB224" i="22"/>
  <c r="UMC224" i="22"/>
  <c r="UMD224" i="22"/>
  <c r="UME224" i="22"/>
  <c r="UMF224" i="22"/>
  <c r="UMG224" i="22"/>
  <c r="UMH224" i="22"/>
  <c r="UMI224" i="22"/>
  <c r="UMJ224" i="22"/>
  <c r="UMK224" i="22"/>
  <c r="UML224" i="22"/>
  <c r="UMM224" i="22"/>
  <c r="UMN224" i="22"/>
  <c r="UMO224" i="22"/>
  <c r="UMP224" i="22"/>
  <c r="UMQ224" i="22"/>
  <c r="UMR224" i="22"/>
  <c r="UMS224" i="22"/>
  <c r="UMT224" i="22"/>
  <c r="UMU224" i="22"/>
  <c r="UMV224" i="22"/>
  <c r="UMW224" i="22"/>
  <c r="UMX224" i="22"/>
  <c r="UMY224" i="22"/>
  <c r="UMZ224" i="22"/>
  <c r="UNA224" i="22"/>
  <c r="UNB224" i="22"/>
  <c r="UNC224" i="22"/>
  <c r="UND224" i="22"/>
  <c r="UNE224" i="22"/>
  <c r="UNF224" i="22"/>
  <c r="UNG224" i="22"/>
  <c r="UNH224" i="22"/>
  <c r="UNI224" i="22"/>
  <c r="UNJ224" i="22"/>
  <c r="UNK224" i="22"/>
  <c r="UNL224" i="22"/>
  <c r="UNM224" i="22"/>
  <c r="UNN224" i="22"/>
  <c r="UNO224" i="22"/>
  <c r="UNP224" i="22"/>
  <c r="UNQ224" i="22"/>
  <c r="UNR224" i="22"/>
  <c r="UNS224" i="22"/>
  <c r="UNT224" i="22"/>
  <c r="UNU224" i="22"/>
  <c r="UNV224" i="22"/>
  <c r="UNW224" i="22"/>
  <c r="UNX224" i="22"/>
  <c r="UNY224" i="22"/>
  <c r="UNZ224" i="22"/>
  <c r="UOA224" i="22"/>
  <c r="UOB224" i="22"/>
  <c r="UOC224" i="22"/>
  <c r="UOD224" i="22"/>
  <c r="UOE224" i="22"/>
  <c r="UOF224" i="22"/>
  <c r="UOG224" i="22"/>
  <c r="UOH224" i="22"/>
  <c r="UOI224" i="22"/>
  <c r="UOJ224" i="22"/>
  <c r="UOK224" i="22"/>
  <c r="UOL224" i="22"/>
  <c r="UOM224" i="22"/>
  <c r="UON224" i="22"/>
  <c r="UOO224" i="22"/>
  <c r="UOP224" i="22"/>
  <c r="UOQ224" i="22"/>
  <c r="UOR224" i="22"/>
  <c r="UOS224" i="22"/>
  <c r="UOT224" i="22"/>
  <c r="UOU224" i="22"/>
  <c r="UOV224" i="22"/>
  <c r="UOW224" i="22"/>
  <c r="UOX224" i="22"/>
  <c r="UOY224" i="22"/>
  <c r="UOZ224" i="22"/>
  <c r="UPA224" i="22"/>
  <c r="UPB224" i="22"/>
  <c r="UPC224" i="22"/>
  <c r="UPD224" i="22"/>
  <c r="UPE224" i="22"/>
  <c r="UPF224" i="22"/>
  <c r="UPG224" i="22"/>
  <c r="UPH224" i="22"/>
  <c r="UPI224" i="22"/>
  <c r="UPJ224" i="22"/>
  <c r="UPK224" i="22"/>
  <c r="UPL224" i="22"/>
  <c r="UPM224" i="22"/>
  <c r="UPN224" i="22"/>
  <c r="UPO224" i="22"/>
  <c r="UPP224" i="22"/>
  <c r="UPQ224" i="22"/>
  <c r="UPR224" i="22"/>
  <c r="UPS224" i="22"/>
  <c r="UPT224" i="22"/>
  <c r="UPU224" i="22"/>
  <c r="UPV224" i="22"/>
  <c r="UPW224" i="22"/>
  <c r="UPX224" i="22"/>
  <c r="UPY224" i="22"/>
  <c r="UPZ224" i="22"/>
  <c r="UQA224" i="22"/>
  <c r="UQB224" i="22"/>
  <c r="UQC224" i="22"/>
  <c r="UQD224" i="22"/>
  <c r="UQE224" i="22"/>
  <c r="UQF224" i="22"/>
  <c r="UQG224" i="22"/>
  <c r="UQH224" i="22"/>
  <c r="UQI224" i="22"/>
  <c r="UQJ224" i="22"/>
  <c r="UQK224" i="22"/>
  <c r="UQL224" i="22"/>
  <c r="UQM224" i="22"/>
  <c r="UQN224" i="22"/>
  <c r="UQO224" i="22"/>
  <c r="UQP224" i="22"/>
  <c r="UQQ224" i="22"/>
  <c r="UQR224" i="22"/>
  <c r="UQS224" i="22"/>
  <c r="UQT224" i="22"/>
  <c r="UQU224" i="22"/>
  <c r="UQV224" i="22"/>
  <c r="UQW224" i="22"/>
  <c r="UQX224" i="22"/>
  <c r="UQY224" i="22"/>
  <c r="UQZ224" i="22"/>
  <c r="URA224" i="22"/>
  <c r="URB224" i="22"/>
  <c r="URC224" i="22"/>
  <c r="URD224" i="22"/>
  <c r="URE224" i="22"/>
  <c r="URF224" i="22"/>
  <c r="URG224" i="22"/>
  <c r="URH224" i="22"/>
  <c r="URI224" i="22"/>
  <c r="URJ224" i="22"/>
  <c r="URK224" i="22"/>
  <c r="URL224" i="22"/>
  <c r="URM224" i="22"/>
  <c r="URN224" i="22"/>
  <c r="URO224" i="22"/>
  <c r="URP224" i="22"/>
  <c r="URQ224" i="22"/>
  <c r="URR224" i="22"/>
  <c r="URS224" i="22"/>
  <c r="URT224" i="22"/>
  <c r="URU224" i="22"/>
  <c r="URV224" i="22"/>
  <c r="URW224" i="22"/>
  <c r="URX224" i="22"/>
  <c r="URY224" i="22"/>
  <c r="URZ224" i="22"/>
  <c r="USA224" i="22"/>
  <c r="USB224" i="22"/>
  <c r="USC224" i="22"/>
  <c r="USD224" i="22"/>
  <c r="USE224" i="22"/>
  <c r="USF224" i="22"/>
  <c r="USG224" i="22"/>
  <c r="USH224" i="22"/>
  <c r="USI224" i="22"/>
  <c r="USJ224" i="22"/>
  <c r="USK224" i="22"/>
  <c r="USL224" i="22"/>
  <c r="USM224" i="22"/>
  <c r="USN224" i="22"/>
  <c r="USO224" i="22"/>
  <c r="USP224" i="22"/>
  <c r="USQ224" i="22"/>
  <c r="USR224" i="22"/>
  <c r="USS224" i="22"/>
  <c r="UST224" i="22"/>
  <c r="USU224" i="22"/>
  <c r="USV224" i="22"/>
  <c r="USW224" i="22"/>
  <c r="USX224" i="22"/>
  <c r="USY224" i="22"/>
  <c r="USZ224" i="22"/>
  <c r="UTA224" i="22"/>
  <c r="UTB224" i="22"/>
  <c r="UTC224" i="22"/>
  <c r="UTD224" i="22"/>
  <c r="UTE224" i="22"/>
  <c r="UTF224" i="22"/>
  <c r="UTG224" i="22"/>
  <c r="UTH224" i="22"/>
  <c r="UTI224" i="22"/>
  <c r="UTJ224" i="22"/>
  <c r="UTK224" i="22"/>
  <c r="UTL224" i="22"/>
  <c r="UTM224" i="22"/>
  <c r="UTN224" i="22"/>
  <c r="UTO224" i="22"/>
  <c r="UTP224" i="22"/>
  <c r="UTQ224" i="22"/>
  <c r="UTR224" i="22"/>
  <c r="UTS224" i="22"/>
  <c r="UTT224" i="22"/>
  <c r="UTU224" i="22"/>
  <c r="UTV224" i="22"/>
  <c r="UTW224" i="22"/>
  <c r="UTX224" i="22"/>
  <c r="UTY224" i="22"/>
  <c r="UTZ224" i="22"/>
  <c r="UUA224" i="22"/>
  <c r="UUB224" i="22"/>
  <c r="UUC224" i="22"/>
  <c r="UUD224" i="22"/>
  <c r="UUE224" i="22"/>
  <c r="UUF224" i="22"/>
  <c r="UUG224" i="22"/>
  <c r="UUH224" i="22"/>
  <c r="UUI224" i="22"/>
  <c r="UUJ224" i="22"/>
  <c r="UUK224" i="22"/>
  <c r="UUL224" i="22"/>
  <c r="UUM224" i="22"/>
  <c r="UUN224" i="22"/>
  <c r="UUO224" i="22"/>
  <c r="UUP224" i="22"/>
  <c r="UUQ224" i="22"/>
  <c r="UUR224" i="22"/>
  <c r="UUS224" i="22"/>
  <c r="UUT224" i="22"/>
  <c r="UUU224" i="22"/>
  <c r="UUV224" i="22"/>
  <c r="UUW224" i="22"/>
  <c r="UUX224" i="22"/>
  <c r="UUY224" i="22"/>
  <c r="UUZ224" i="22"/>
  <c r="UVA224" i="22"/>
  <c r="UVB224" i="22"/>
  <c r="UVC224" i="22"/>
  <c r="UVD224" i="22"/>
  <c r="UVE224" i="22"/>
  <c r="UVF224" i="22"/>
  <c r="UVG224" i="22"/>
  <c r="UVH224" i="22"/>
  <c r="UVI224" i="22"/>
  <c r="UVJ224" i="22"/>
  <c r="UVK224" i="22"/>
  <c r="UVL224" i="22"/>
  <c r="UVM224" i="22"/>
  <c r="UVN224" i="22"/>
  <c r="UVO224" i="22"/>
  <c r="UVP224" i="22"/>
  <c r="UVQ224" i="22"/>
  <c r="UVR224" i="22"/>
  <c r="UVS224" i="22"/>
  <c r="UVT224" i="22"/>
  <c r="UVU224" i="22"/>
  <c r="UVV224" i="22"/>
  <c r="UVW224" i="22"/>
  <c r="UVX224" i="22"/>
  <c r="UVY224" i="22"/>
  <c r="UVZ224" i="22"/>
  <c r="UWA224" i="22"/>
  <c r="UWB224" i="22"/>
  <c r="UWC224" i="22"/>
  <c r="UWD224" i="22"/>
  <c r="UWE224" i="22"/>
  <c r="UWF224" i="22"/>
  <c r="UWG224" i="22"/>
  <c r="UWH224" i="22"/>
  <c r="UWI224" i="22"/>
  <c r="UWJ224" i="22"/>
  <c r="UWK224" i="22"/>
  <c r="UWL224" i="22"/>
  <c r="UWM224" i="22"/>
  <c r="UWN224" i="22"/>
  <c r="UWO224" i="22"/>
  <c r="UWP224" i="22"/>
  <c r="UWQ224" i="22"/>
  <c r="UWR224" i="22"/>
  <c r="UWS224" i="22"/>
  <c r="UWT224" i="22"/>
  <c r="UWU224" i="22"/>
  <c r="UWV224" i="22"/>
  <c r="UWW224" i="22"/>
  <c r="UWX224" i="22"/>
  <c r="UWY224" i="22"/>
  <c r="UWZ224" i="22"/>
  <c r="UXA224" i="22"/>
  <c r="UXB224" i="22"/>
  <c r="UXC224" i="22"/>
  <c r="UXD224" i="22"/>
  <c r="UXE224" i="22"/>
  <c r="UXF224" i="22"/>
  <c r="UXG224" i="22"/>
  <c r="UXH224" i="22"/>
  <c r="UXI224" i="22"/>
  <c r="UXJ224" i="22"/>
  <c r="UXK224" i="22"/>
  <c r="UXL224" i="22"/>
  <c r="UXM224" i="22"/>
  <c r="UXN224" i="22"/>
  <c r="UXO224" i="22"/>
  <c r="UXP224" i="22"/>
  <c r="UXQ224" i="22"/>
  <c r="UXR224" i="22"/>
  <c r="UXS224" i="22"/>
  <c r="UXT224" i="22"/>
  <c r="UXU224" i="22"/>
  <c r="UXV224" i="22"/>
  <c r="UXW224" i="22"/>
  <c r="UXX224" i="22"/>
  <c r="UXY224" i="22"/>
  <c r="UXZ224" i="22"/>
  <c r="UYA224" i="22"/>
  <c r="UYB224" i="22"/>
  <c r="UYC224" i="22"/>
  <c r="UYD224" i="22"/>
  <c r="UYE224" i="22"/>
  <c r="UYF224" i="22"/>
  <c r="UYG224" i="22"/>
  <c r="UYH224" i="22"/>
  <c r="UYI224" i="22"/>
  <c r="UYJ224" i="22"/>
  <c r="UYK224" i="22"/>
  <c r="UYL224" i="22"/>
  <c r="UYM224" i="22"/>
  <c r="UYN224" i="22"/>
  <c r="UYO224" i="22"/>
  <c r="UYP224" i="22"/>
  <c r="UYQ224" i="22"/>
  <c r="UYR224" i="22"/>
  <c r="UYS224" i="22"/>
  <c r="UYT224" i="22"/>
  <c r="UYU224" i="22"/>
  <c r="UYV224" i="22"/>
  <c r="UYW224" i="22"/>
  <c r="UYX224" i="22"/>
  <c r="UYY224" i="22"/>
  <c r="UYZ224" i="22"/>
  <c r="UZA224" i="22"/>
  <c r="UZB224" i="22"/>
  <c r="UZC224" i="22"/>
  <c r="UZD224" i="22"/>
  <c r="UZE224" i="22"/>
  <c r="UZF224" i="22"/>
  <c r="UZG224" i="22"/>
  <c r="UZH224" i="22"/>
  <c r="UZI224" i="22"/>
  <c r="UZJ224" i="22"/>
  <c r="UZK224" i="22"/>
  <c r="UZL224" i="22"/>
  <c r="UZM224" i="22"/>
  <c r="UZN224" i="22"/>
  <c r="UZO224" i="22"/>
  <c r="UZP224" i="22"/>
  <c r="UZQ224" i="22"/>
  <c r="UZR224" i="22"/>
  <c r="UZS224" i="22"/>
  <c r="UZT224" i="22"/>
  <c r="UZU224" i="22"/>
  <c r="UZV224" i="22"/>
  <c r="UZW224" i="22"/>
  <c r="UZX224" i="22"/>
  <c r="UZY224" i="22"/>
  <c r="UZZ224" i="22"/>
  <c r="VAA224" i="22"/>
  <c r="VAB224" i="22"/>
  <c r="VAC224" i="22"/>
  <c r="VAD224" i="22"/>
  <c r="VAE224" i="22"/>
  <c r="VAF224" i="22"/>
  <c r="VAG224" i="22"/>
  <c r="VAH224" i="22"/>
  <c r="VAI224" i="22"/>
  <c r="VAJ224" i="22"/>
  <c r="VAK224" i="22"/>
  <c r="VAL224" i="22"/>
  <c r="VAM224" i="22"/>
  <c r="VAN224" i="22"/>
  <c r="VAO224" i="22"/>
  <c r="VAP224" i="22"/>
  <c r="VAQ224" i="22"/>
  <c r="VAR224" i="22"/>
  <c r="VAS224" i="22"/>
  <c r="VAT224" i="22"/>
  <c r="VAU224" i="22"/>
  <c r="VAV224" i="22"/>
  <c r="VAW224" i="22"/>
  <c r="VAX224" i="22"/>
  <c r="VAY224" i="22"/>
  <c r="VAZ224" i="22"/>
  <c r="VBA224" i="22"/>
  <c r="VBB224" i="22"/>
  <c r="VBC224" i="22"/>
  <c r="VBD224" i="22"/>
  <c r="VBE224" i="22"/>
  <c r="VBF224" i="22"/>
  <c r="VBG224" i="22"/>
  <c r="VBH224" i="22"/>
  <c r="VBI224" i="22"/>
  <c r="VBJ224" i="22"/>
  <c r="VBK224" i="22"/>
  <c r="VBL224" i="22"/>
  <c r="VBM224" i="22"/>
  <c r="VBN224" i="22"/>
  <c r="VBO224" i="22"/>
  <c r="VBP224" i="22"/>
  <c r="VBQ224" i="22"/>
  <c r="VBR224" i="22"/>
  <c r="VBS224" i="22"/>
  <c r="VBT224" i="22"/>
  <c r="VBU224" i="22"/>
  <c r="VBV224" i="22"/>
  <c r="VBW224" i="22"/>
  <c r="VBX224" i="22"/>
  <c r="VBY224" i="22"/>
  <c r="VBZ224" i="22"/>
  <c r="VCA224" i="22"/>
  <c r="VCB224" i="22"/>
  <c r="VCC224" i="22"/>
  <c r="VCD224" i="22"/>
  <c r="VCE224" i="22"/>
  <c r="VCF224" i="22"/>
  <c r="VCG224" i="22"/>
  <c r="VCH224" i="22"/>
  <c r="VCI224" i="22"/>
  <c r="VCJ224" i="22"/>
  <c r="VCK224" i="22"/>
  <c r="VCL224" i="22"/>
  <c r="VCM224" i="22"/>
  <c r="VCN224" i="22"/>
  <c r="VCO224" i="22"/>
  <c r="VCP224" i="22"/>
  <c r="VCQ224" i="22"/>
  <c r="VCR224" i="22"/>
  <c r="VCS224" i="22"/>
  <c r="VCT224" i="22"/>
  <c r="VCU224" i="22"/>
  <c r="VCV224" i="22"/>
  <c r="VCW224" i="22"/>
  <c r="VCX224" i="22"/>
  <c r="VCY224" i="22"/>
  <c r="VCZ224" i="22"/>
  <c r="VDA224" i="22"/>
  <c r="VDB224" i="22"/>
  <c r="VDC224" i="22"/>
  <c r="VDD224" i="22"/>
  <c r="VDE224" i="22"/>
  <c r="VDF224" i="22"/>
  <c r="VDG224" i="22"/>
  <c r="VDH224" i="22"/>
  <c r="VDI224" i="22"/>
  <c r="VDJ224" i="22"/>
  <c r="VDK224" i="22"/>
  <c r="VDL224" i="22"/>
  <c r="VDM224" i="22"/>
  <c r="VDN224" i="22"/>
  <c r="VDO224" i="22"/>
  <c r="VDP224" i="22"/>
  <c r="VDQ224" i="22"/>
  <c r="VDR224" i="22"/>
  <c r="VDS224" i="22"/>
  <c r="VDT224" i="22"/>
  <c r="VDU224" i="22"/>
  <c r="VDV224" i="22"/>
  <c r="VDW224" i="22"/>
  <c r="VDX224" i="22"/>
  <c r="VDY224" i="22"/>
  <c r="VDZ224" i="22"/>
  <c r="VEA224" i="22"/>
  <c r="VEB224" i="22"/>
  <c r="VEC224" i="22"/>
  <c r="VED224" i="22"/>
  <c r="VEE224" i="22"/>
  <c r="VEF224" i="22"/>
  <c r="VEG224" i="22"/>
  <c r="VEH224" i="22"/>
  <c r="VEI224" i="22"/>
  <c r="VEJ224" i="22"/>
  <c r="VEK224" i="22"/>
  <c r="VEL224" i="22"/>
  <c r="VEM224" i="22"/>
  <c r="VEN224" i="22"/>
  <c r="VEO224" i="22"/>
  <c r="VEP224" i="22"/>
  <c r="VEQ224" i="22"/>
  <c r="VER224" i="22"/>
  <c r="VES224" i="22"/>
  <c r="VET224" i="22"/>
  <c r="VEU224" i="22"/>
  <c r="VEV224" i="22"/>
  <c r="VEW224" i="22"/>
  <c r="VEX224" i="22"/>
  <c r="VEY224" i="22"/>
  <c r="VEZ224" i="22"/>
  <c r="VFA224" i="22"/>
  <c r="VFB224" i="22"/>
  <c r="VFC224" i="22"/>
  <c r="VFD224" i="22"/>
  <c r="VFE224" i="22"/>
  <c r="VFF224" i="22"/>
  <c r="VFG224" i="22"/>
  <c r="VFH224" i="22"/>
  <c r="VFI224" i="22"/>
  <c r="VFJ224" i="22"/>
  <c r="VFK224" i="22"/>
  <c r="VFL224" i="22"/>
  <c r="VFM224" i="22"/>
  <c r="VFN224" i="22"/>
  <c r="VFO224" i="22"/>
  <c r="VFP224" i="22"/>
  <c r="VFQ224" i="22"/>
  <c r="VFR224" i="22"/>
  <c r="VFS224" i="22"/>
  <c r="VFT224" i="22"/>
  <c r="VFU224" i="22"/>
  <c r="VFV224" i="22"/>
  <c r="VFW224" i="22"/>
  <c r="VFX224" i="22"/>
  <c r="VFY224" i="22"/>
  <c r="VFZ224" i="22"/>
  <c r="VGA224" i="22"/>
  <c r="VGB224" i="22"/>
  <c r="VGC224" i="22"/>
  <c r="VGD224" i="22"/>
  <c r="VGE224" i="22"/>
  <c r="VGF224" i="22"/>
  <c r="VGG224" i="22"/>
  <c r="VGH224" i="22"/>
  <c r="VGI224" i="22"/>
  <c r="VGJ224" i="22"/>
  <c r="VGK224" i="22"/>
  <c r="VGL224" i="22"/>
  <c r="VGM224" i="22"/>
  <c r="VGN224" i="22"/>
  <c r="VGO224" i="22"/>
  <c r="VGP224" i="22"/>
  <c r="VGQ224" i="22"/>
  <c r="VGR224" i="22"/>
  <c r="VGS224" i="22"/>
  <c r="VGT224" i="22"/>
  <c r="VGU224" i="22"/>
  <c r="VGV224" i="22"/>
  <c r="VGW224" i="22"/>
  <c r="VGX224" i="22"/>
  <c r="VGY224" i="22"/>
  <c r="VGZ224" i="22"/>
  <c r="VHA224" i="22"/>
  <c r="VHB224" i="22"/>
  <c r="VHC224" i="22"/>
  <c r="VHD224" i="22"/>
  <c r="VHE224" i="22"/>
  <c r="VHF224" i="22"/>
  <c r="VHG224" i="22"/>
  <c r="VHH224" i="22"/>
  <c r="VHI224" i="22"/>
  <c r="VHJ224" i="22"/>
  <c r="VHK224" i="22"/>
  <c r="VHL224" i="22"/>
  <c r="VHM224" i="22"/>
  <c r="VHN224" i="22"/>
  <c r="VHO224" i="22"/>
  <c r="VHP224" i="22"/>
  <c r="VHQ224" i="22"/>
  <c r="VHR224" i="22"/>
  <c r="VHS224" i="22"/>
  <c r="VHT224" i="22"/>
  <c r="VHU224" i="22"/>
  <c r="VHV224" i="22"/>
  <c r="VHW224" i="22"/>
  <c r="VHX224" i="22"/>
  <c r="VHY224" i="22"/>
  <c r="VHZ224" i="22"/>
  <c r="VIA224" i="22"/>
  <c r="VIB224" i="22"/>
  <c r="VIC224" i="22"/>
  <c r="VID224" i="22"/>
  <c r="VIE224" i="22"/>
  <c r="VIF224" i="22"/>
  <c r="VIG224" i="22"/>
  <c r="VIH224" i="22"/>
  <c r="VII224" i="22"/>
  <c r="VIJ224" i="22"/>
  <c r="VIK224" i="22"/>
  <c r="VIL224" i="22"/>
  <c r="VIM224" i="22"/>
  <c r="VIN224" i="22"/>
  <c r="VIO224" i="22"/>
  <c r="VIP224" i="22"/>
  <c r="VIQ224" i="22"/>
  <c r="VIR224" i="22"/>
  <c r="VIS224" i="22"/>
  <c r="VIT224" i="22"/>
  <c r="VIU224" i="22"/>
  <c r="VIV224" i="22"/>
  <c r="VIW224" i="22"/>
  <c r="VIX224" i="22"/>
  <c r="VIY224" i="22"/>
  <c r="VIZ224" i="22"/>
  <c r="VJA224" i="22"/>
  <c r="VJB224" i="22"/>
  <c r="VJC224" i="22"/>
  <c r="VJD224" i="22"/>
  <c r="VJE224" i="22"/>
  <c r="VJF224" i="22"/>
  <c r="VJG224" i="22"/>
  <c r="VJH224" i="22"/>
  <c r="VJI224" i="22"/>
  <c r="VJJ224" i="22"/>
  <c r="VJK224" i="22"/>
  <c r="VJL224" i="22"/>
  <c r="VJM224" i="22"/>
  <c r="VJN224" i="22"/>
  <c r="VJO224" i="22"/>
  <c r="VJP224" i="22"/>
  <c r="VJQ224" i="22"/>
  <c r="VJR224" i="22"/>
  <c r="VJS224" i="22"/>
  <c r="VJT224" i="22"/>
  <c r="VJU224" i="22"/>
  <c r="VJV224" i="22"/>
  <c r="VJW224" i="22"/>
  <c r="VJX224" i="22"/>
  <c r="VJY224" i="22"/>
  <c r="VJZ224" i="22"/>
  <c r="VKA224" i="22"/>
  <c r="VKB224" i="22"/>
  <c r="VKC224" i="22"/>
  <c r="VKD224" i="22"/>
  <c r="VKE224" i="22"/>
  <c r="VKF224" i="22"/>
  <c r="VKG224" i="22"/>
  <c r="VKH224" i="22"/>
  <c r="VKI224" i="22"/>
  <c r="VKJ224" i="22"/>
  <c r="VKK224" i="22"/>
  <c r="VKL224" i="22"/>
  <c r="VKM224" i="22"/>
  <c r="VKN224" i="22"/>
  <c r="VKO224" i="22"/>
  <c r="VKP224" i="22"/>
  <c r="VKQ224" i="22"/>
  <c r="VKR224" i="22"/>
  <c r="VKS224" i="22"/>
  <c r="VKT224" i="22"/>
  <c r="VKU224" i="22"/>
  <c r="VKV224" i="22"/>
  <c r="VKW224" i="22"/>
  <c r="VKX224" i="22"/>
  <c r="VKY224" i="22"/>
  <c r="VKZ224" i="22"/>
  <c r="VLA224" i="22"/>
  <c r="VLB224" i="22"/>
  <c r="VLC224" i="22"/>
  <c r="VLD224" i="22"/>
  <c r="VLE224" i="22"/>
  <c r="VLF224" i="22"/>
  <c r="VLG224" i="22"/>
  <c r="VLH224" i="22"/>
  <c r="VLI224" i="22"/>
  <c r="VLJ224" i="22"/>
  <c r="VLK224" i="22"/>
  <c r="VLL224" i="22"/>
  <c r="VLM224" i="22"/>
  <c r="VLN224" i="22"/>
  <c r="VLO224" i="22"/>
  <c r="VLP224" i="22"/>
  <c r="VLQ224" i="22"/>
  <c r="VLR224" i="22"/>
  <c r="VLS224" i="22"/>
  <c r="VLT224" i="22"/>
  <c r="VLU224" i="22"/>
  <c r="VLV224" i="22"/>
  <c r="VLW224" i="22"/>
  <c r="VLX224" i="22"/>
  <c r="VLY224" i="22"/>
  <c r="VLZ224" i="22"/>
  <c r="VMA224" i="22"/>
  <c r="VMB224" i="22"/>
  <c r="VMC224" i="22"/>
  <c r="VMD224" i="22"/>
  <c r="VME224" i="22"/>
  <c r="VMF224" i="22"/>
  <c r="VMG224" i="22"/>
  <c r="VMH224" i="22"/>
  <c r="VMI224" i="22"/>
  <c r="VMJ224" i="22"/>
  <c r="VMK224" i="22"/>
  <c r="VML224" i="22"/>
  <c r="VMM224" i="22"/>
  <c r="VMN224" i="22"/>
  <c r="VMO224" i="22"/>
  <c r="VMP224" i="22"/>
  <c r="VMQ224" i="22"/>
  <c r="VMR224" i="22"/>
  <c r="VMS224" i="22"/>
  <c r="VMT224" i="22"/>
  <c r="VMU224" i="22"/>
  <c r="VMV224" i="22"/>
  <c r="VMW224" i="22"/>
  <c r="VMX224" i="22"/>
  <c r="VMY224" i="22"/>
  <c r="VMZ224" i="22"/>
  <c r="VNA224" i="22"/>
  <c r="VNB224" i="22"/>
  <c r="VNC224" i="22"/>
  <c r="VND224" i="22"/>
  <c r="VNE224" i="22"/>
  <c r="VNF224" i="22"/>
  <c r="VNG224" i="22"/>
  <c r="VNH224" i="22"/>
  <c r="VNI224" i="22"/>
  <c r="VNJ224" i="22"/>
  <c r="VNK224" i="22"/>
  <c r="VNL224" i="22"/>
  <c r="VNM224" i="22"/>
  <c r="VNN224" i="22"/>
  <c r="VNO224" i="22"/>
  <c r="VNP224" i="22"/>
  <c r="VNQ224" i="22"/>
  <c r="VNR224" i="22"/>
  <c r="VNS224" i="22"/>
  <c r="VNT224" i="22"/>
  <c r="VNU224" i="22"/>
  <c r="VNV224" i="22"/>
  <c r="VNW224" i="22"/>
  <c r="VNX224" i="22"/>
  <c r="VNY224" i="22"/>
  <c r="VNZ224" i="22"/>
  <c r="VOA224" i="22"/>
  <c r="VOB224" i="22"/>
  <c r="VOC224" i="22"/>
  <c r="VOD224" i="22"/>
  <c r="VOE224" i="22"/>
  <c r="VOF224" i="22"/>
  <c r="VOG224" i="22"/>
  <c r="VOH224" i="22"/>
  <c r="VOI224" i="22"/>
  <c r="VOJ224" i="22"/>
  <c r="VOK224" i="22"/>
  <c r="VOL224" i="22"/>
  <c r="VOM224" i="22"/>
  <c r="VON224" i="22"/>
  <c r="VOO224" i="22"/>
  <c r="VOP224" i="22"/>
  <c r="VOQ224" i="22"/>
  <c r="VOR224" i="22"/>
  <c r="VOS224" i="22"/>
  <c r="VOT224" i="22"/>
  <c r="VOU224" i="22"/>
  <c r="VOV224" i="22"/>
  <c r="VOW224" i="22"/>
  <c r="VOX224" i="22"/>
  <c r="VOY224" i="22"/>
  <c r="VOZ224" i="22"/>
  <c r="VPA224" i="22"/>
  <c r="VPB224" i="22"/>
  <c r="VPC224" i="22"/>
  <c r="VPD224" i="22"/>
  <c r="VPE224" i="22"/>
  <c r="VPF224" i="22"/>
  <c r="VPG224" i="22"/>
  <c r="VPH224" i="22"/>
  <c r="VPI224" i="22"/>
  <c r="VPJ224" i="22"/>
  <c r="VPK224" i="22"/>
  <c r="VPL224" i="22"/>
  <c r="VPM224" i="22"/>
  <c r="VPN224" i="22"/>
  <c r="VPO224" i="22"/>
  <c r="VPP224" i="22"/>
  <c r="VPQ224" i="22"/>
  <c r="VPR224" i="22"/>
  <c r="VPS224" i="22"/>
  <c r="VPT224" i="22"/>
  <c r="VPU224" i="22"/>
  <c r="VPV224" i="22"/>
  <c r="VPW224" i="22"/>
  <c r="VPX224" i="22"/>
  <c r="VPY224" i="22"/>
  <c r="VPZ224" i="22"/>
  <c r="VQA224" i="22"/>
  <c r="VQB224" i="22"/>
  <c r="VQC224" i="22"/>
  <c r="VQD224" i="22"/>
  <c r="VQE224" i="22"/>
  <c r="VQF224" i="22"/>
  <c r="VQG224" i="22"/>
  <c r="VQH224" i="22"/>
  <c r="VQI224" i="22"/>
  <c r="VQJ224" i="22"/>
  <c r="VQK224" i="22"/>
  <c r="VQL224" i="22"/>
  <c r="VQM224" i="22"/>
  <c r="VQN224" i="22"/>
  <c r="VQO224" i="22"/>
  <c r="VQP224" i="22"/>
  <c r="VQQ224" i="22"/>
  <c r="VQR224" i="22"/>
  <c r="VQS224" i="22"/>
  <c r="VQT224" i="22"/>
  <c r="VQU224" i="22"/>
  <c r="VQV224" i="22"/>
  <c r="VQW224" i="22"/>
  <c r="VQX224" i="22"/>
  <c r="VQY224" i="22"/>
  <c r="VQZ224" i="22"/>
  <c r="VRA224" i="22"/>
  <c r="VRB224" i="22"/>
  <c r="VRC224" i="22"/>
  <c r="VRD224" i="22"/>
  <c r="VRE224" i="22"/>
  <c r="VRF224" i="22"/>
  <c r="VRG224" i="22"/>
  <c r="VRH224" i="22"/>
  <c r="VRI224" i="22"/>
  <c r="VRJ224" i="22"/>
  <c r="VRK224" i="22"/>
  <c r="VRL224" i="22"/>
  <c r="VRM224" i="22"/>
  <c r="VRN224" i="22"/>
  <c r="VRO224" i="22"/>
  <c r="VRP224" i="22"/>
  <c r="VRQ224" i="22"/>
  <c r="VRR224" i="22"/>
  <c r="VRS224" i="22"/>
  <c r="VRT224" i="22"/>
  <c r="VRU224" i="22"/>
  <c r="VRV224" i="22"/>
  <c r="VRW224" i="22"/>
  <c r="VRX224" i="22"/>
  <c r="VRY224" i="22"/>
  <c r="VRZ224" i="22"/>
  <c r="VSA224" i="22"/>
  <c r="VSB224" i="22"/>
  <c r="VSC224" i="22"/>
  <c r="VSD224" i="22"/>
  <c r="VSE224" i="22"/>
  <c r="VSF224" i="22"/>
  <c r="VSG224" i="22"/>
  <c r="VSH224" i="22"/>
  <c r="VSI224" i="22"/>
  <c r="VSJ224" i="22"/>
  <c r="VSK224" i="22"/>
  <c r="VSL224" i="22"/>
  <c r="VSM224" i="22"/>
  <c r="VSN224" i="22"/>
  <c r="VSO224" i="22"/>
  <c r="VSP224" i="22"/>
  <c r="VSQ224" i="22"/>
  <c r="VSR224" i="22"/>
  <c r="VSS224" i="22"/>
  <c r="VST224" i="22"/>
  <c r="VSU224" i="22"/>
  <c r="VSV224" i="22"/>
  <c r="VSW224" i="22"/>
  <c r="VSX224" i="22"/>
  <c r="VSY224" i="22"/>
  <c r="VSZ224" i="22"/>
  <c r="VTA224" i="22"/>
  <c r="VTB224" i="22"/>
  <c r="VTC224" i="22"/>
  <c r="VTD224" i="22"/>
  <c r="VTE224" i="22"/>
  <c r="VTF224" i="22"/>
  <c r="VTG224" i="22"/>
  <c r="VTH224" i="22"/>
  <c r="VTI224" i="22"/>
  <c r="VTJ224" i="22"/>
  <c r="VTK224" i="22"/>
  <c r="VTL224" i="22"/>
  <c r="VTM224" i="22"/>
  <c r="VTN224" i="22"/>
  <c r="VTO224" i="22"/>
  <c r="VTP224" i="22"/>
  <c r="VTQ224" i="22"/>
  <c r="VTR224" i="22"/>
  <c r="VTS224" i="22"/>
  <c r="VTT224" i="22"/>
  <c r="VTU224" i="22"/>
  <c r="VTV224" i="22"/>
  <c r="VTW224" i="22"/>
  <c r="VTX224" i="22"/>
  <c r="VTY224" i="22"/>
  <c r="VTZ224" i="22"/>
  <c r="VUA224" i="22"/>
  <c r="VUB224" i="22"/>
  <c r="VUC224" i="22"/>
  <c r="VUD224" i="22"/>
  <c r="VUE224" i="22"/>
  <c r="VUF224" i="22"/>
  <c r="VUG224" i="22"/>
  <c r="VUH224" i="22"/>
  <c r="VUI224" i="22"/>
  <c r="VUJ224" i="22"/>
  <c r="VUK224" i="22"/>
  <c r="VUL224" i="22"/>
  <c r="VUM224" i="22"/>
  <c r="VUN224" i="22"/>
  <c r="VUO224" i="22"/>
  <c r="VUP224" i="22"/>
  <c r="VUQ224" i="22"/>
  <c r="VUR224" i="22"/>
  <c r="VUS224" i="22"/>
  <c r="VUT224" i="22"/>
  <c r="VUU224" i="22"/>
  <c r="VUV224" i="22"/>
  <c r="VUW224" i="22"/>
  <c r="VUX224" i="22"/>
  <c r="VUY224" i="22"/>
  <c r="VUZ224" i="22"/>
  <c r="VVA224" i="22"/>
  <c r="VVB224" i="22"/>
  <c r="VVC224" i="22"/>
  <c r="VVD224" i="22"/>
  <c r="VVE224" i="22"/>
  <c r="VVF224" i="22"/>
  <c r="VVG224" i="22"/>
  <c r="VVH224" i="22"/>
  <c r="VVI224" i="22"/>
  <c r="VVJ224" i="22"/>
  <c r="VVK224" i="22"/>
  <c r="VVL224" i="22"/>
  <c r="VVM224" i="22"/>
  <c r="VVN224" i="22"/>
  <c r="VVO224" i="22"/>
  <c r="VVP224" i="22"/>
  <c r="VVQ224" i="22"/>
  <c r="VVR224" i="22"/>
  <c r="VVS224" i="22"/>
  <c r="VVT224" i="22"/>
  <c r="VVU224" i="22"/>
  <c r="VVV224" i="22"/>
  <c r="VVW224" i="22"/>
  <c r="VVX224" i="22"/>
  <c r="VVY224" i="22"/>
  <c r="VVZ224" i="22"/>
  <c r="VWA224" i="22"/>
  <c r="VWB224" i="22"/>
  <c r="VWC224" i="22"/>
  <c r="VWD224" i="22"/>
  <c r="VWE224" i="22"/>
  <c r="VWF224" i="22"/>
  <c r="VWG224" i="22"/>
  <c r="VWH224" i="22"/>
  <c r="VWI224" i="22"/>
  <c r="VWJ224" i="22"/>
  <c r="VWK224" i="22"/>
  <c r="VWL224" i="22"/>
  <c r="VWM224" i="22"/>
  <c r="VWN224" i="22"/>
  <c r="VWO224" i="22"/>
  <c r="VWP224" i="22"/>
  <c r="VWQ224" i="22"/>
  <c r="VWR224" i="22"/>
  <c r="VWS224" i="22"/>
  <c r="VWT224" i="22"/>
  <c r="VWU224" i="22"/>
  <c r="VWV224" i="22"/>
  <c r="VWW224" i="22"/>
  <c r="VWX224" i="22"/>
  <c r="VWY224" i="22"/>
  <c r="VWZ224" i="22"/>
  <c r="VXA224" i="22"/>
  <c r="VXB224" i="22"/>
  <c r="VXC224" i="22"/>
  <c r="VXD224" i="22"/>
  <c r="VXE224" i="22"/>
  <c r="VXF224" i="22"/>
  <c r="VXG224" i="22"/>
  <c r="VXH224" i="22"/>
  <c r="VXI224" i="22"/>
  <c r="VXJ224" i="22"/>
  <c r="VXK224" i="22"/>
  <c r="VXL224" i="22"/>
  <c r="VXM224" i="22"/>
  <c r="VXN224" i="22"/>
  <c r="VXO224" i="22"/>
  <c r="VXP224" i="22"/>
  <c r="VXQ224" i="22"/>
  <c r="VXR224" i="22"/>
  <c r="VXS224" i="22"/>
  <c r="VXT224" i="22"/>
  <c r="VXU224" i="22"/>
  <c r="VXV224" i="22"/>
  <c r="VXW224" i="22"/>
  <c r="VXX224" i="22"/>
  <c r="VXY224" i="22"/>
  <c r="VXZ224" i="22"/>
  <c r="VYA224" i="22"/>
  <c r="VYB224" i="22"/>
  <c r="VYC224" i="22"/>
  <c r="VYD224" i="22"/>
  <c r="VYE224" i="22"/>
  <c r="VYF224" i="22"/>
  <c r="VYG224" i="22"/>
  <c r="VYH224" i="22"/>
  <c r="VYI224" i="22"/>
  <c r="VYJ224" i="22"/>
  <c r="VYK224" i="22"/>
  <c r="VYL224" i="22"/>
  <c r="VYM224" i="22"/>
  <c r="VYN224" i="22"/>
  <c r="VYO224" i="22"/>
  <c r="VYP224" i="22"/>
  <c r="VYQ224" i="22"/>
  <c r="VYR224" i="22"/>
  <c r="VYS224" i="22"/>
  <c r="VYT224" i="22"/>
  <c r="VYU224" i="22"/>
  <c r="VYV224" i="22"/>
  <c r="VYW224" i="22"/>
  <c r="VYX224" i="22"/>
  <c r="VYY224" i="22"/>
  <c r="VYZ224" i="22"/>
  <c r="VZA224" i="22"/>
  <c r="VZB224" i="22"/>
  <c r="VZC224" i="22"/>
  <c r="VZD224" i="22"/>
  <c r="VZE224" i="22"/>
  <c r="VZF224" i="22"/>
  <c r="VZG224" i="22"/>
  <c r="VZH224" i="22"/>
  <c r="VZI224" i="22"/>
  <c r="VZJ224" i="22"/>
  <c r="VZK224" i="22"/>
  <c r="VZL224" i="22"/>
  <c r="VZM224" i="22"/>
  <c r="VZN224" i="22"/>
  <c r="VZO224" i="22"/>
  <c r="VZP224" i="22"/>
  <c r="VZQ224" i="22"/>
  <c r="VZR224" i="22"/>
  <c r="VZS224" i="22"/>
  <c r="VZT224" i="22"/>
  <c r="VZU224" i="22"/>
  <c r="VZV224" i="22"/>
  <c r="VZW224" i="22"/>
  <c r="VZX224" i="22"/>
  <c r="VZY224" i="22"/>
  <c r="VZZ224" i="22"/>
  <c r="WAA224" i="22"/>
  <c r="WAB224" i="22"/>
  <c r="WAC224" i="22"/>
  <c r="WAD224" i="22"/>
  <c r="WAE224" i="22"/>
  <c r="WAF224" i="22"/>
  <c r="WAG224" i="22"/>
  <c r="WAH224" i="22"/>
  <c r="WAI224" i="22"/>
  <c r="WAJ224" i="22"/>
  <c r="WAK224" i="22"/>
  <c r="WAL224" i="22"/>
  <c r="WAM224" i="22"/>
  <c r="WAN224" i="22"/>
  <c r="WAO224" i="22"/>
  <c r="WAP224" i="22"/>
  <c r="WAQ224" i="22"/>
  <c r="WAR224" i="22"/>
  <c r="WAS224" i="22"/>
  <c r="WAT224" i="22"/>
  <c r="WAU224" i="22"/>
  <c r="WAV224" i="22"/>
  <c r="WAW224" i="22"/>
  <c r="WAX224" i="22"/>
  <c r="WAY224" i="22"/>
  <c r="WAZ224" i="22"/>
  <c r="WBA224" i="22"/>
  <c r="WBB224" i="22"/>
  <c r="WBC224" i="22"/>
  <c r="WBD224" i="22"/>
  <c r="WBE224" i="22"/>
  <c r="WBF224" i="22"/>
  <c r="WBG224" i="22"/>
  <c r="WBH224" i="22"/>
  <c r="WBI224" i="22"/>
  <c r="WBJ224" i="22"/>
  <c r="WBK224" i="22"/>
  <c r="WBL224" i="22"/>
  <c r="WBM224" i="22"/>
  <c r="WBN224" i="22"/>
  <c r="WBO224" i="22"/>
  <c r="WBP224" i="22"/>
  <c r="WBQ224" i="22"/>
  <c r="WBR224" i="22"/>
  <c r="WBS224" i="22"/>
  <c r="WBT224" i="22"/>
  <c r="WBU224" i="22"/>
  <c r="WBV224" i="22"/>
  <c r="WBW224" i="22"/>
  <c r="WBX224" i="22"/>
  <c r="WBY224" i="22"/>
  <c r="WBZ224" i="22"/>
  <c r="WCA224" i="22"/>
  <c r="WCB224" i="22"/>
  <c r="WCC224" i="22"/>
  <c r="WCD224" i="22"/>
  <c r="WCE224" i="22"/>
  <c r="WCF224" i="22"/>
  <c r="WCG224" i="22"/>
  <c r="WCH224" i="22"/>
  <c r="WCI224" i="22"/>
  <c r="WCJ224" i="22"/>
  <c r="WCK224" i="22"/>
  <c r="WCL224" i="22"/>
  <c r="WCM224" i="22"/>
  <c r="WCN224" i="22"/>
  <c r="WCO224" i="22"/>
  <c r="WCP224" i="22"/>
  <c r="WCQ224" i="22"/>
  <c r="WCR224" i="22"/>
  <c r="WCS224" i="22"/>
  <c r="WCT224" i="22"/>
  <c r="WCU224" i="22"/>
  <c r="WCV224" i="22"/>
  <c r="WCW224" i="22"/>
  <c r="WCX224" i="22"/>
  <c r="WCY224" i="22"/>
  <c r="WCZ224" i="22"/>
  <c r="WDA224" i="22"/>
  <c r="WDB224" i="22"/>
  <c r="WDC224" i="22"/>
  <c r="WDD224" i="22"/>
  <c r="WDE224" i="22"/>
  <c r="WDF224" i="22"/>
  <c r="WDG224" i="22"/>
  <c r="WDH224" i="22"/>
  <c r="WDI224" i="22"/>
  <c r="WDJ224" i="22"/>
  <c r="WDK224" i="22"/>
  <c r="WDL224" i="22"/>
  <c r="WDM224" i="22"/>
  <c r="WDN224" i="22"/>
  <c r="WDO224" i="22"/>
  <c r="WDP224" i="22"/>
  <c r="WDQ224" i="22"/>
  <c r="WDR224" i="22"/>
  <c r="WDS224" i="22"/>
  <c r="WDT224" i="22"/>
  <c r="WDU224" i="22"/>
  <c r="WDV224" i="22"/>
  <c r="WDW224" i="22"/>
  <c r="WDX224" i="22"/>
  <c r="WDY224" i="22"/>
  <c r="WDZ224" i="22"/>
  <c r="WEA224" i="22"/>
  <c r="WEB224" i="22"/>
  <c r="WEC224" i="22"/>
  <c r="WED224" i="22"/>
  <c r="WEE224" i="22"/>
  <c r="WEF224" i="22"/>
  <c r="WEG224" i="22"/>
  <c r="WEH224" i="22"/>
  <c r="WEI224" i="22"/>
  <c r="WEJ224" i="22"/>
  <c r="WEK224" i="22"/>
  <c r="WEL224" i="22"/>
  <c r="WEM224" i="22"/>
  <c r="WEN224" i="22"/>
  <c r="WEO224" i="22"/>
  <c r="WEP224" i="22"/>
  <c r="WEQ224" i="22"/>
  <c r="WER224" i="22"/>
  <c r="WES224" i="22"/>
  <c r="WET224" i="22"/>
  <c r="WEU224" i="22"/>
  <c r="WEV224" i="22"/>
  <c r="WEW224" i="22"/>
  <c r="WEX224" i="22"/>
  <c r="WEY224" i="22"/>
  <c r="WEZ224" i="22"/>
  <c r="WFA224" i="22"/>
  <c r="WFB224" i="22"/>
  <c r="WFC224" i="22"/>
  <c r="WFD224" i="22"/>
  <c r="WFE224" i="22"/>
  <c r="WFF224" i="22"/>
  <c r="WFG224" i="22"/>
  <c r="WFH224" i="22"/>
  <c r="WFI224" i="22"/>
  <c r="WFJ224" i="22"/>
  <c r="WFK224" i="22"/>
  <c r="WFL224" i="22"/>
  <c r="WFM224" i="22"/>
  <c r="WFN224" i="22"/>
  <c r="WFO224" i="22"/>
  <c r="WFP224" i="22"/>
  <c r="WFQ224" i="22"/>
  <c r="WFR224" i="22"/>
  <c r="WFS224" i="22"/>
  <c r="WFT224" i="22"/>
  <c r="WFU224" i="22"/>
  <c r="WFV224" i="22"/>
  <c r="WFW224" i="22"/>
  <c r="WFX224" i="22"/>
  <c r="WFY224" i="22"/>
  <c r="WFZ224" i="22"/>
  <c r="WGA224" i="22"/>
  <c r="WGB224" i="22"/>
  <c r="WGC224" i="22"/>
  <c r="WGD224" i="22"/>
  <c r="WGE224" i="22"/>
  <c r="WGF224" i="22"/>
  <c r="WGG224" i="22"/>
  <c r="WGH224" i="22"/>
  <c r="WGI224" i="22"/>
  <c r="WGJ224" i="22"/>
  <c r="WGK224" i="22"/>
  <c r="WGL224" i="22"/>
  <c r="WGM224" i="22"/>
  <c r="WGN224" i="22"/>
  <c r="WGO224" i="22"/>
  <c r="WGP224" i="22"/>
  <c r="WGQ224" i="22"/>
  <c r="WGR224" i="22"/>
  <c r="WGS224" i="22"/>
  <c r="WGT224" i="22"/>
  <c r="WGU224" i="22"/>
  <c r="WGV224" i="22"/>
  <c r="WGW224" i="22"/>
  <c r="WGX224" i="22"/>
  <c r="WGY224" i="22"/>
  <c r="WGZ224" i="22"/>
  <c r="WHA224" i="22"/>
  <c r="WHB224" i="22"/>
  <c r="WHC224" i="22"/>
  <c r="WHD224" i="22"/>
  <c r="WHE224" i="22"/>
  <c r="WHF224" i="22"/>
  <c r="WHG224" i="22"/>
  <c r="WHH224" i="22"/>
  <c r="WHI224" i="22"/>
  <c r="WHJ224" i="22"/>
  <c r="WHK224" i="22"/>
  <c r="WHL224" i="22"/>
  <c r="WHM224" i="22"/>
  <c r="WHN224" i="22"/>
  <c r="WHO224" i="22"/>
  <c r="WHP224" i="22"/>
  <c r="WHQ224" i="22"/>
  <c r="WHR224" i="22"/>
  <c r="WHS224" i="22"/>
  <c r="WHT224" i="22"/>
  <c r="WHU224" i="22"/>
  <c r="WHV224" i="22"/>
  <c r="WHW224" i="22"/>
  <c r="WHX224" i="22"/>
  <c r="WHY224" i="22"/>
  <c r="WHZ224" i="22"/>
  <c r="WIA224" i="22"/>
  <c r="WIB224" i="22"/>
  <c r="WIC224" i="22"/>
  <c r="WID224" i="22"/>
  <c r="WIE224" i="22"/>
  <c r="WIF224" i="22"/>
  <c r="WIG224" i="22"/>
  <c r="WIH224" i="22"/>
  <c r="WII224" i="22"/>
  <c r="WIJ224" i="22"/>
  <c r="WIK224" i="22"/>
  <c r="WIL224" i="22"/>
  <c r="WIM224" i="22"/>
  <c r="WIN224" i="22"/>
  <c r="WIO224" i="22"/>
  <c r="WIP224" i="22"/>
  <c r="WIQ224" i="22"/>
  <c r="WIR224" i="22"/>
  <c r="WIS224" i="22"/>
  <c r="WIT224" i="22"/>
  <c r="WIU224" i="22"/>
  <c r="WIV224" i="22"/>
  <c r="WIW224" i="22"/>
  <c r="WIX224" i="22"/>
  <c r="WIY224" i="22"/>
  <c r="WIZ224" i="22"/>
  <c r="WJA224" i="22"/>
  <c r="WJB224" i="22"/>
  <c r="WJC224" i="22"/>
  <c r="WJD224" i="22"/>
  <c r="WJE224" i="22"/>
  <c r="WJF224" i="22"/>
  <c r="WJG224" i="22"/>
  <c r="WJH224" i="22"/>
  <c r="WJI224" i="22"/>
  <c r="WJJ224" i="22"/>
  <c r="WJK224" i="22"/>
  <c r="WJL224" i="22"/>
  <c r="WJM224" i="22"/>
  <c r="WJN224" i="22"/>
  <c r="WJO224" i="22"/>
  <c r="WJP224" i="22"/>
  <c r="WJQ224" i="22"/>
  <c r="WJR224" i="22"/>
  <c r="WJS224" i="22"/>
  <c r="WJT224" i="22"/>
  <c r="WJU224" i="22"/>
  <c r="WJV224" i="22"/>
  <c r="WJW224" i="22"/>
  <c r="WJX224" i="22"/>
  <c r="WJY224" i="22"/>
  <c r="WJZ224" i="22"/>
  <c r="WKA224" i="22"/>
  <c r="WKB224" i="22"/>
  <c r="WKC224" i="22"/>
  <c r="WKD224" i="22"/>
  <c r="WKE224" i="22"/>
  <c r="WKF224" i="22"/>
  <c r="WKG224" i="22"/>
  <c r="WKH224" i="22"/>
  <c r="WKI224" i="22"/>
  <c r="WKJ224" i="22"/>
  <c r="WKK224" i="22"/>
  <c r="WKL224" i="22"/>
  <c r="WKM224" i="22"/>
  <c r="WKN224" i="22"/>
  <c r="WKO224" i="22"/>
  <c r="WKP224" i="22"/>
  <c r="WKQ224" i="22"/>
  <c r="WKR224" i="22"/>
  <c r="WKS224" i="22"/>
  <c r="WKT224" i="22"/>
  <c r="WKU224" i="22"/>
  <c r="WKV224" i="22"/>
  <c r="WKW224" i="22"/>
  <c r="WKX224" i="22"/>
  <c r="WKY224" i="22"/>
  <c r="WKZ224" i="22"/>
  <c r="WLA224" i="22"/>
  <c r="WLB224" i="22"/>
  <c r="WLC224" i="22"/>
  <c r="WLD224" i="22"/>
  <c r="WLE224" i="22"/>
  <c r="WLF224" i="22"/>
  <c r="WLG224" i="22"/>
  <c r="WLH224" i="22"/>
  <c r="WLI224" i="22"/>
  <c r="WLJ224" i="22"/>
  <c r="WLK224" i="22"/>
  <c r="WLL224" i="22"/>
  <c r="WLM224" i="22"/>
  <c r="WLN224" i="22"/>
  <c r="WLO224" i="22"/>
  <c r="WLP224" i="22"/>
  <c r="WLQ224" i="22"/>
  <c r="WLR224" i="22"/>
  <c r="WLS224" i="22"/>
  <c r="WLT224" i="22"/>
  <c r="WLU224" i="22"/>
  <c r="WLV224" i="22"/>
  <c r="WLW224" i="22"/>
  <c r="WLX224" i="22"/>
  <c r="WLY224" i="22"/>
  <c r="WLZ224" i="22"/>
  <c r="WMA224" i="22"/>
  <c r="WMB224" i="22"/>
  <c r="WMC224" i="22"/>
  <c r="WMD224" i="22"/>
  <c r="WME224" i="22"/>
  <c r="WMF224" i="22"/>
  <c r="WMG224" i="22"/>
  <c r="WMH224" i="22"/>
  <c r="WMI224" i="22"/>
  <c r="WMJ224" i="22"/>
  <c r="WMK224" i="22"/>
  <c r="WML224" i="22"/>
  <c r="WMM224" i="22"/>
  <c r="WMN224" i="22"/>
  <c r="WMO224" i="22"/>
  <c r="WMP224" i="22"/>
  <c r="WMQ224" i="22"/>
  <c r="WMR224" i="22"/>
  <c r="WMS224" i="22"/>
  <c r="WMT224" i="22"/>
  <c r="WMU224" i="22"/>
  <c r="WMV224" i="22"/>
  <c r="WMW224" i="22"/>
  <c r="WMX224" i="22"/>
  <c r="WMY224" i="22"/>
  <c r="WMZ224" i="22"/>
  <c r="WNA224" i="22"/>
  <c r="WNB224" i="22"/>
  <c r="WNC224" i="22"/>
  <c r="WND224" i="22"/>
  <c r="WNE224" i="22"/>
  <c r="WNF224" i="22"/>
  <c r="WNG224" i="22"/>
  <c r="WNH224" i="22"/>
  <c r="WNI224" i="22"/>
  <c r="WNJ224" i="22"/>
  <c r="WNK224" i="22"/>
  <c r="WNL224" i="22"/>
  <c r="WNM224" i="22"/>
  <c r="WNN224" i="22"/>
  <c r="WNO224" i="22"/>
  <c r="WNP224" i="22"/>
  <c r="WNQ224" i="22"/>
  <c r="WNR224" i="22"/>
  <c r="WNS224" i="22"/>
  <c r="WNT224" i="22"/>
  <c r="WNU224" i="22"/>
  <c r="WNV224" i="22"/>
  <c r="WNW224" i="22"/>
  <c r="WNX224" i="22"/>
  <c r="WNY224" i="22"/>
  <c r="WNZ224" i="22"/>
  <c r="WOA224" i="22"/>
  <c r="WOB224" i="22"/>
  <c r="WOC224" i="22"/>
  <c r="WOD224" i="22"/>
  <c r="WOE224" i="22"/>
  <c r="WOF224" i="22"/>
  <c r="WOG224" i="22"/>
  <c r="WOH224" i="22"/>
  <c r="WOI224" i="22"/>
  <c r="WOJ224" i="22"/>
  <c r="WOK224" i="22"/>
  <c r="WOL224" i="22"/>
  <c r="WOM224" i="22"/>
  <c r="WON224" i="22"/>
  <c r="WOO224" i="22"/>
  <c r="WOP224" i="22"/>
  <c r="WOQ224" i="22"/>
  <c r="WOR224" i="22"/>
  <c r="WOS224" i="22"/>
  <c r="WOT224" i="22"/>
  <c r="WOU224" i="22"/>
  <c r="WOV224" i="22"/>
  <c r="WOW224" i="22"/>
  <c r="WOX224" i="22"/>
  <c r="WOY224" i="22"/>
  <c r="WOZ224" i="22"/>
  <c r="WPA224" i="22"/>
  <c r="WPB224" i="22"/>
  <c r="WPC224" i="22"/>
  <c r="WPD224" i="22"/>
  <c r="WPE224" i="22"/>
  <c r="WPF224" i="22"/>
  <c r="WPG224" i="22"/>
  <c r="WPH224" i="22"/>
  <c r="WPI224" i="22"/>
  <c r="WPJ224" i="22"/>
  <c r="WPK224" i="22"/>
  <c r="WPL224" i="22"/>
  <c r="WPM224" i="22"/>
  <c r="WPN224" i="22"/>
  <c r="WPO224" i="22"/>
  <c r="WPP224" i="22"/>
  <c r="WPQ224" i="22"/>
  <c r="WPR224" i="22"/>
  <c r="WPS224" i="22"/>
  <c r="WPT224" i="22"/>
  <c r="WPU224" i="22"/>
  <c r="WPV224" i="22"/>
  <c r="WPW224" i="22"/>
  <c r="WPX224" i="22"/>
  <c r="WPY224" i="22"/>
  <c r="WPZ224" i="22"/>
  <c r="WQA224" i="22"/>
  <c r="WQB224" i="22"/>
  <c r="WQC224" i="22"/>
  <c r="WQD224" i="22"/>
  <c r="WQE224" i="22"/>
  <c r="WQF224" i="22"/>
  <c r="WQG224" i="22"/>
  <c r="WQH224" i="22"/>
  <c r="WQI224" i="22"/>
  <c r="WQJ224" i="22"/>
  <c r="WQK224" i="22"/>
  <c r="WQL224" i="22"/>
  <c r="WQM224" i="22"/>
  <c r="WQN224" i="22"/>
  <c r="WQO224" i="22"/>
  <c r="WQP224" i="22"/>
  <c r="WQQ224" i="22"/>
  <c r="WQR224" i="22"/>
  <c r="WQS224" i="22"/>
  <c r="WQT224" i="22"/>
  <c r="WQU224" i="22"/>
  <c r="WQV224" i="22"/>
  <c r="WQW224" i="22"/>
  <c r="WQX224" i="22"/>
  <c r="WQY224" i="22"/>
  <c r="WQZ224" i="22"/>
  <c r="WRA224" i="22"/>
  <c r="WRB224" i="22"/>
  <c r="WRC224" i="22"/>
  <c r="WRD224" i="22"/>
  <c r="WRE224" i="22"/>
  <c r="WRF224" i="22"/>
  <c r="WRG224" i="22"/>
  <c r="WRH224" i="22"/>
  <c r="WRI224" i="22"/>
  <c r="WRJ224" i="22"/>
  <c r="WRK224" i="22"/>
  <c r="WRL224" i="22"/>
  <c r="WRM224" i="22"/>
  <c r="WRN224" i="22"/>
  <c r="WRO224" i="22"/>
  <c r="WRP224" i="22"/>
  <c r="WRQ224" i="22"/>
  <c r="WRR224" i="22"/>
  <c r="WRS224" i="22"/>
  <c r="WRT224" i="22"/>
  <c r="WRU224" i="22"/>
  <c r="WRV224" i="22"/>
  <c r="WRW224" i="22"/>
  <c r="WRX224" i="22"/>
  <c r="WRY224" i="22"/>
  <c r="WRZ224" i="22"/>
  <c r="WSA224" i="22"/>
  <c r="WSB224" i="22"/>
  <c r="WSC224" i="22"/>
  <c r="WSD224" i="22"/>
  <c r="WSE224" i="22"/>
  <c r="WSF224" i="22"/>
  <c r="WSG224" i="22"/>
  <c r="WSH224" i="22"/>
  <c r="WSI224" i="22"/>
  <c r="WSJ224" i="22"/>
  <c r="WSK224" i="22"/>
  <c r="WSL224" i="22"/>
  <c r="WSM224" i="22"/>
  <c r="WSN224" i="22"/>
  <c r="WSO224" i="22"/>
  <c r="WSP224" i="22"/>
  <c r="WSQ224" i="22"/>
  <c r="WSR224" i="22"/>
  <c r="WSS224" i="22"/>
  <c r="WST224" i="22"/>
  <c r="WSU224" i="22"/>
  <c r="WSV224" i="22"/>
  <c r="WSW224" i="22"/>
  <c r="WSX224" i="22"/>
  <c r="WSY224" i="22"/>
  <c r="WSZ224" i="22"/>
  <c r="WTA224" i="22"/>
  <c r="WTB224" i="22"/>
  <c r="WTC224" i="22"/>
  <c r="WTD224" i="22"/>
  <c r="WTE224" i="22"/>
  <c r="WTF224" i="22"/>
  <c r="WTG224" i="22"/>
  <c r="WTH224" i="22"/>
  <c r="WTI224" i="22"/>
  <c r="WTJ224" i="22"/>
  <c r="WTK224" i="22"/>
  <c r="WTL224" i="22"/>
  <c r="WTM224" i="22"/>
  <c r="WTN224" i="22"/>
  <c r="WTO224" i="22"/>
  <c r="WTP224" i="22"/>
  <c r="WTQ224" i="22"/>
  <c r="WTR224" i="22"/>
  <c r="WTS224" i="22"/>
  <c r="WTT224" i="22"/>
  <c r="WTU224" i="22"/>
  <c r="WTV224" i="22"/>
  <c r="WTW224" i="22"/>
  <c r="WTX224" i="22"/>
  <c r="WTY224" i="22"/>
  <c r="WTZ224" i="22"/>
  <c r="WUA224" i="22"/>
  <c r="WUB224" i="22"/>
  <c r="WUC224" i="22"/>
  <c r="WUD224" i="22"/>
  <c r="WUE224" i="22"/>
  <c r="WUF224" i="22"/>
  <c r="WUG224" i="22"/>
  <c r="WUH224" i="22"/>
  <c r="WUI224" i="22"/>
  <c r="WUJ224" i="22"/>
  <c r="WUK224" i="22"/>
  <c r="WUL224" i="22"/>
  <c r="WUM224" i="22"/>
  <c r="WUN224" i="22"/>
  <c r="WUO224" i="22"/>
  <c r="WUP224" i="22"/>
  <c r="WUQ224" i="22"/>
  <c r="WUR224" i="22"/>
  <c r="WUS224" i="22"/>
  <c r="WUT224" i="22"/>
  <c r="WUU224" i="22"/>
  <c r="WUV224" i="22"/>
  <c r="WUW224" i="22"/>
  <c r="WUX224" i="22"/>
  <c r="WUY224" i="22"/>
  <c r="WUZ224" i="22"/>
  <c r="WVA224" i="22"/>
  <c r="WVB224" i="22"/>
  <c r="WVC224" i="22"/>
  <c r="WVD224" i="22"/>
  <c r="WVE224" i="22"/>
  <c r="WVF224" i="22"/>
  <c r="WVG224" i="22"/>
  <c r="WVH224" i="22"/>
  <c r="WVI224" i="22"/>
  <c r="WVJ224" i="22"/>
  <c r="WVK224" i="22"/>
  <c r="WVL224" i="22"/>
  <c r="WVM224" i="22"/>
  <c r="WVN224" i="22"/>
  <c r="WVO224" i="22"/>
  <c r="WVP224" i="22"/>
  <c r="WVQ224" i="22"/>
  <c r="WVR224" i="22"/>
  <c r="WVS224" i="22"/>
  <c r="WVT224" i="22"/>
  <c r="WVU224" i="22"/>
  <c r="WVV224" i="22"/>
  <c r="WVW224" i="22"/>
  <c r="WVX224" i="22"/>
  <c r="WVY224" i="22"/>
  <c r="WVZ224" i="22"/>
  <c r="WWA224" i="22"/>
  <c r="WWB224" i="22"/>
  <c r="WWC224" i="22"/>
  <c r="WWD224" i="22"/>
  <c r="WWE224" i="22"/>
  <c r="WWF224" i="22"/>
  <c r="WWG224" i="22"/>
  <c r="WWH224" i="22"/>
  <c r="WWI224" i="22"/>
  <c r="WWJ224" i="22"/>
  <c r="WWK224" i="22"/>
  <c r="WWL224" i="22"/>
  <c r="WWM224" i="22"/>
  <c r="WWN224" i="22"/>
  <c r="WWO224" i="22"/>
  <c r="WWP224" i="22"/>
  <c r="WWQ224" i="22"/>
  <c r="WWR224" i="22"/>
  <c r="WWS224" i="22"/>
  <c r="WWT224" i="22"/>
  <c r="WWU224" i="22"/>
  <c r="WWV224" i="22"/>
  <c r="WWW224" i="22"/>
  <c r="WWX224" i="22"/>
  <c r="WWY224" i="22"/>
  <c r="WWZ224" i="22"/>
  <c r="WXA224" i="22"/>
  <c r="WXB224" i="22"/>
  <c r="WXC224" i="22"/>
  <c r="WXD224" i="22"/>
  <c r="WXE224" i="22"/>
  <c r="WXF224" i="22"/>
  <c r="WXG224" i="22"/>
  <c r="WXH224" i="22"/>
  <c r="WXI224" i="22"/>
  <c r="WXJ224" i="22"/>
  <c r="WXK224" i="22"/>
  <c r="WXL224" i="22"/>
  <c r="WXM224" i="22"/>
  <c r="WXN224" i="22"/>
  <c r="WXO224" i="22"/>
  <c r="WXP224" i="22"/>
  <c r="WXQ224" i="22"/>
  <c r="WXR224" i="22"/>
  <c r="WXS224" i="22"/>
  <c r="WXT224" i="22"/>
  <c r="WXU224" i="22"/>
  <c r="WXV224" i="22"/>
  <c r="WXW224" i="22"/>
  <c r="WXX224" i="22"/>
  <c r="WXY224" i="22"/>
  <c r="WXZ224" i="22"/>
  <c r="WYA224" i="22"/>
  <c r="WYB224" i="22"/>
  <c r="WYC224" i="22"/>
  <c r="WYD224" i="22"/>
  <c r="WYE224" i="22"/>
  <c r="WYF224" i="22"/>
  <c r="WYG224" i="22"/>
  <c r="WYH224" i="22"/>
  <c r="WYI224" i="22"/>
  <c r="WYJ224" i="22"/>
  <c r="WYK224" i="22"/>
  <c r="WYL224" i="22"/>
  <c r="WYM224" i="22"/>
  <c r="WYN224" i="22"/>
  <c r="WYO224" i="22"/>
  <c r="WYP224" i="22"/>
  <c r="WYQ224" i="22"/>
  <c r="WYR224" i="22"/>
  <c r="WYS224" i="22"/>
  <c r="WYT224" i="22"/>
  <c r="WYU224" i="22"/>
  <c r="WYV224" i="22"/>
  <c r="WYW224" i="22"/>
  <c r="WYX224" i="22"/>
  <c r="WYY224" i="22"/>
  <c r="WYZ224" i="22"/>
  <c r="WZA224" i="22"/>
  <c r="WZB224" i="22"/>
  <c r="WZC224" i="22"/>
  <c r="WZD224" i="22"/>
  <c r="WZE224" i="22"/>
  <c r="WZF224" i="22"/>
  <c r="WZG224" i="22"/>
  <c r="WZH224" i="22"/>
  <c r="WZI224" i="22"/>
  <c r="WZJ224" i="22"/>
  <c r="WZK224" i="22"/>
  <c r="WZL224" i="22"/>
  <c r="WZM224" i="22"/>
  <c r="WZN224" i="22"/>
  <c r="WZO224" i="22"/>
  <c r="WZP224" i="22"/>
  <c r="WZQ224" i="22"/>
  <c r="WZR224" i="22"/>
  <c r="WZS224" i="22"/>
  <c r="WZT224" i="22"/>
  <c r="WZU224" i="22"/>
  <c r="WZV224" i="22"/>
  <c r="WZW224" i="22"/>
  <c r="WZX224" i="22"/>
  <c r="WZY224" i="22"/>
  <c r="WZZ224" i="22"/>
  <c r="XAA224" i="22"/>
  <c r="XAB224" i="22"/>
  <c r="XAC224" i="22"/>
  <c r="XAD224" i="22"/>
  <c r="XAE224" i="22"/>
  <c r="XAF224" i="22"/>
  <c r="XAG224" i="22"/>
  <c r="XAH224" i="22"/>
  <c r="XAI224" i="22"/>
  <c r="XAJ224" i="22"/>
  <c r="XAK224" i="22"/>
  <c r="XAL224" i="22"/>
  <c r="XAM224" i="22"/>
  <c r="XAN224" i="22"/>
  <c r="XAO224" i="22"/>
  <c r="XAP224" i="22"/>
  <c r="XAQ224" i="22"/>
  <c r="XAR224" i="22"/>
  <c r="XAS224" i="22"/>
  <c r="XAT224" i="22"/>
  <c r="XAU224" i="22"/>
  <c r="XAV224" i="22"/>
  <c r="XAW224" i="22"/>
  <c r="XAX224" i="22"/>
  <c r="XAY224" i="22"/>
  <c r="XAZ224" i="22"/>
  <c r="XBA224" i="22"/>
  <c r="XBB224" i="22"/>
  <c r="XBC224" i="22"/>
  <c r="XBD224" i="22"/>
  <c r="XBE224" i="22"/>
  <c r="XBF224" i="22"/>
  <c r="XBG224" i="22"/>
  <c r="XBH224" i="22"/>
  <c r="XBI224" i="22"/>
  <c r="XBJ224" i="22"/>
  <c r="XBK224" i="22"/>
  <c r="XBL224" i="22"/>
  <c r="XBM224" i="22"/>
  <c r="XBN224" i="22"/>
  <c r="XBO224" i="22"/>
  <c r="XBP224" i="22"/>
  <c r="XBQ224" i="22"/>
  <c r="XBR224" i="22"/>
  <c r="XBS224" i="22"/>
  <c r="XBT224" i="22"/>
  <c r="XBU224" i="22"/>
  <c r="XBV224" i="22"/>
  <c r="XBW224" i="22"/>
  <c r="XBX224" i="22"/>
  <c r="XBY224" i="22"/>
  <c r="XBZ224" i="22"/>
  <c r="XCA224" i="22"/>
  <c r="XCB224" i="22"/>
  <c r="XCC224" i="22"/>
  <c r="XCD224" i="22"/>
  <c r="XCE224" i="22"/>
  <c r="XCF224" i="22"/>
  <c r="XCG224" i="22"/>
  <c r="XCH224" i="22"/>
  <c r="XCI224" i="22"/>
  <c r="XCJ224" i="22"/>
  <c r="XCK224" i="22"/>
  <c r="XCL224" i="22"/>
  <c r="XCM224" i="22"/>
  <c r="XCN224" i="22"/>
  <c r="XCO224" i="22"/>
  <c r="XCP224" i="22"/>
  <c r="XCQ224" i="22"/>
  <c r="XCR224" i="22"/>
  <c r="XCS224" i="22"/>
  <c r="XCT224" i="22"/>
  <c r="XCU224" i="22"/>
  <c r="XCV224" i="22"/>
  <c r="XCW224" i="22"/>
  <c r="XCX224" i="22"/>
  <c r="XCY224" i="22"/>
  <c r="XCZ224" i="22"/>
  <c r="XDA224" i="22"/>
  <c r="XDB224" i="22"/>
  <c r="XDC224" i="22"/>
  <c r="XDD224" i="22"/>
  <c r="XDE224" i="22"/>
  <c r="XDF224" i="22"/>
  <c r="XDG224" i="22"/>
  <c r="XDH224" i="22"/>
  <c r="XDI224" i="22"/>
  <c r="XDJ224" i="22"/>
  <c r="XDK224" i="22"/>
  <c r="XDL224" i="22"/>
  <c r="XDM224" i="22"/>
  <c r="XDN224" i="22"/>
  <c r="XDO224" i="22"/>
  <c r="XDP224" i="22"/>
  <c r="XDQ224" i="22"/>
  <c r="XDR224" i="22"/>
  <c r="XDS224" i="22"/>
  <c r="XDT224" i="22"/>
  <c r="XDU224" i="22"/>
  <c r="XDV224" i="22"/>
  <c r="XDW224" i="22"/>
  <c r="XDX224" i="22"/>
  <c r="XDY224" i="22"/>
  <c r="XDZ224" i="22"/>
  <c r="XEA224" i="22"/>
  <c r="XEB224" i="22"/>
  <c r="XEC224" i="22"/>
  <c r="XED224" i="22"/>
  <c r="XEE224" i="22"/>
  <c r="XEF224" i="22"/>
  <c r="XEG224" i="22"/>
  <c r="XEH224" i="22"/>
  <c r="XEI224" i="22"/>
  <c r="XEJ224" i="22"/>
  <c r="XEK224" i="22"/>
  <c r="XEL224" i="22"/>
  <c r="XEM224" i="22"/>
  <c r="XEN224" i="22"/>
  <c r="XEO224" i="22"/>
  <c r="XEP224" i="22"/>
  <c r="XEQ224" i="22"/>
  <c r="XER224" i="22"/>
  <c r="XES224" i="22"/>
  <c r="XET224" i="22"/>
  <c r="XEU224" i="22"/>
  <c r="XEV224" i="22"/>
  <c r="XEW224" i="22"/>
  <c r="XEX224" i="22"/>
  <c r="XEY224" i="22"/>
  <c r="XEZ224" i="22"/>
  <c r="XFA224" i="22"/>
  <c r="XFB224" i="22"/>
  <c r="XFC224" i="22"/>
  <c r="XFD224" i="22"/>
  <c r="U105" i="22" l="1"/>
  <c r="W105" i="22" s="1"/>
  <c r="AA107" i="22"/>
  <c r="AA117" i="22"/>
  <c r="V105" i="22"/>
  <c r="AB105" i="22" s="1"/>
  <c r="AG113" i="22"/>
  <c r="AH113" i="22" s="1"/>
  <c r="AI113" i="22" s="1"/>
  <c r="AG112" i="22"/>
  <c r="AH112" i="22" s="1"/>
  <c r="AI112" i="22" s="1"/>
  <c r="S106" i="22"/>
  <c r="AG123" i="22"/>
  <c r="AH123" i="22" s="1"/>
  <c r="AI123" i="22" s="1"/>
  <c r="AA123" i="22"/>
  <c r="AG109" i="22"/>
  <c r="AH109" i="22" s="1"/>
  <c r="AI109" i="22" s="1"/>
  <c r="AA109" i="22"/>
  <c r="AG121" i="22"/>
  <c r="AH121" i="22" s="1"/>
  <c r="AI121" i="22" s="1"/>
  <c r="AA121" i="22"/>
  <c r="AA119" i="22"/>
  <c r="AG119" i="22"/>
  <c r="AH119" i="22" s="1"/>
  <c r="AI119" i="22" s="1"/>
  <c r="AG118" i="22"/>
  <c r="AH118" i="22" s="1"/>
  <c r="AI118" i="22" s="1"/>
  <c r="AA118" i="22"/>
  <c r="AA110" i="22"/>
  <c r="AG110" i="22"/>
  <c r="AH110" i="22" s="1"/>
  <c r="AI110" i="22" s="1"/>
  <c r="AA122" i="22"/>
  <c r="AG122" i="22"/>
  <c r="AH122" i="22" s="1"/>
  <c r="AI122" i="22" s="1"/>
  <c r="X105" i="22"/>
  <c r="I105" i="22"/>
  <c r="Y105" i="22"/>
  <c r="D105" i="22"/>
  <c r="AG106" i="22"/>
  <c r="AH106" i="22" s="1"/>
  <c r="AI106" i="22" s="1"/>
  <c r="AA106" i="22"/>
  <c r="BK98" i="22"/>
  <c r="AA114" i="22"/>
  <c r="AG114" i="22"/>
  <c r="AH114" i="22" s="1"/>
  <c r="AI114" i="22" s="1"/>
  <c r="AA124" i="22"/>
  <c r="AG124" i="22"/>
  <c r="AH124" i="22" s="1"/>
  <c r="AI124" i="22" s="1"/>
  <c r="DW98" i="22"/>
  <c r="AG116" i="22"/>
  <c r="AH116" i="22" s="1"/>
  <c r="AI116" i="22" s="1"/>
  <c r="AA116" i="22"/>
  <c r="AA108" i="22"/>
  <c r="AG108" i="22"/>
  <c r="AH108" i="22" s="1"/>
  <c r="AI108" i="22" s="1"/>
  <c r="AA105" i="22"/>
  <c r="AG105" i="22"/>
  <c r="AH105" i="22" s="1"/>
  <c r="AI105" i="22" s="1"/>
  <c r="AK113" i="5"/>
  <c r="AK118" i="5" s="1"/>
  <c r="AK135" i="5" s="1"/>
  <c r="I113" i="5"/>
  <c r="I118" i="5" s="1"/>
  <c r="I125" i="5" s="1"/>
  <c r="L111" i="5"/>
  <c r="H113" i="5"/>
  <c r="H118" i="5" s="1"/>
  <c r="H125" i="5" s="1"/>
  <c r="S116" i="5"/>
  <c r="Y115" i="23"/>
  <c r="AM111" i="20"/>
  <c r="H120" i="20"/>
  <c r="O112" i="20"/>
  <c r="P136" i="20" s="1"/>
  <c r="O117" i="20"/>
  <c r="R110" i="20"/>
  <c r="AR95" i="20"/>
  <c r="AR96" i="20" s="1"/>
  <c r="U109" i="20"/>
  <c r="W119" i="20"/>
  <c r="AN118" i="20"/>
  <c r="U110" i="20"/>
  <c r="W107" i="20"/>
  <c r="L115" i="20"/>
  <c r="M139" i="20" s="1"/>
  <c r="AS102" i="20"/>
  <c r="AT126" i="20" s="1"/>
  <c r="M115" i="20"/>
  <c r="Q113" i="20"/>
  <c r="L117" i="20"/>
  <c r="U106" i="20"/>
  <c r="V130" i="20" s="1"/>
  <c r="M117" i="20"/>
  <c r="W112" i="20"/>
  <c r="AK114" i="20"/>
  <c r="AQ118" i="20"/>
  <c r="W114" i="20"/>
  <c r="X114" i="20"/>
  <c r="AC118" i="20"/>
  <c r="AD142" i="20" s="1"/>
  <c r="AE142" i="20" s="1"/>
  <c r="AK120" i="20"/>
  <c r="X116" i="20"/>
  <c r="AC119" i="20"/>
  <c r="R120" i="20"/>
  <c r="W117" i="20"/>
  <c r="AF118" i="20"/>
  <c r="X112" i="5"/>
  <c r="AI115" i="5"/>
  <c r="AC115" i="5"/>
  <c r="H111" i="5"/>
  <c r="N115" i="5"/>
  <c r="L116" i="5"/>
  <c r="O106" i="5"/>
  <c r="H114" i="5"/>
  <c r="S115" i="5"/>
  <c r="R112" i="5"/>
  <c r="K115" i="5"/>
  <c r="AF113" i="5"/>
  <c r="AF118" i="5" s="1"/>
  <c r="AF126" i="5" s="1"/>
  <c r="AS115" i="5"/>
  <c r="AD112" i="5"/>
  <c r="Q114" i="5"/>
  <c r="U113" i="5"/>
  <c r="U118" i="5" s="1"/>
  <c r="U137" i="5" s="1"/>
  <c r="AC113" i="5"/>
  <c r="AC118" i="5" s="1"/>
  <c r="AC142" i="5" s="1"/>
  <c r="AD166" i="5" s="1"/>
  <c r="L106" i="5"/>
  <c r="AJ111" i="5"/>
  <c r="H112" i="5"/>
  <c r="R116" i="5"/>
  <c r="R115" i="5"/>
  <c r="L113" i="5"/>
  <c r="L118" i="5" s="1"/>
  <c r="L125" i="5" s="1"/>
  <c r="L115" i="5"/>
  <c r="S111" i="5"/>
  <c r="L114" i="5"/>
  <c r="AK115" i="5"/>
  <c r="M115" i="5"/>
  <c r="H106" i="5"/>
  <c r="R106" i="5"/>
  <c r="L112" i="5"/>
  <c r="V112" i="5"/>
  <c r="P114" i="5"/>
  <c r="M106" i="5"/>
  <c r="AK112" i="5"/>
  <c r="M113" i="5"/>
  <c r="M118" i="5" s="1"/>
  <c r="M129" i="5" s="1"/>
  <c r="H117" i="5"/>
  <c r="L117" i="5"/>
  <c r="Y117" i="5"/>
  <c r="AG113" i="5"/>
  <c r="AG118" i="5" s="1"/>
  <c r="AG139" i="5" s="1"/>
  <c r="K112" i="5"/>
  <c r="AA117" i="5"/>
  <c r="H116" i="5"/>
  <c r="K113" i="5"/>
  <c r="K118" i="5" s="1"/>
  <c r="K128" i="5" s="1"/>
  <c r="K117" i="5"/>
  <c r="I114" i="5"/>
  <c r="AP106" i="5"/>
  <c r="R111" i="5"/>
  <c r="J114" i="5"/>
  <c r="S114" i="5"/>
  <c r="H115" i="5"/>
  <c r="X106" i="5"/>
  <c r="AK125" i="5"/>
  <c r="R113" i="5"/>
  <c r="R118" i="5" s="1"/>
  <c r="R125" i="5" s="1"/>
  <c r="S117" i="5"/>
  <c r="N112" i="5"/>
  <c r="P112" i="5"/>
  <c r="X115" i="5"/>
  <c r="Y106" i="5"/>
  <c r="AH114" i="5"/>
  <c r="AK143" i="5"/>
  <c r="P111" i="5"/>
  <c r="R114" i="5"/>
  <c r="AO106" i="5"/>
  <c r="P106" i="5"/>
  <c r="Q115" i="5"/>
  <c r="AE113" i="5"/>
  <c r="AE118" i="5" s="1"/>
  <c r="AE133" i="5" s="1"/>
  <c r="Y143" i="5"/>
  <c r="P113" i="5"/>
  <c r="P118" i="5" s="1"/>
  <c r="P125" i="5" s="1"/>
  <c r="S113" i="5"/>
  <c r="S118" i="5" s="1"/>
  <c r="S137" i="5" s="1"/>
  <c r="Y115" i="5"/>
  <c r="AO114" i="5"/>
  <c r="AG111" i="5"/>
  <c r="X113" i="5"/>
  <c r="X118" i="5" s="1"/>
  <c r="X144" i="5" s="1"/>
  <c r="Y132" i="5"/>
  <c r="AP113" i="5"/>
  <c r="AP118" i="5" s="1"/>
  <c r="AP142" i="5" s="1"/>
  <c r="U106" i="5"/>
  <c r="AS106" i="5"/>
  <c r="G106" i="5"/>
  <c r="AN116" i="5"/>
  <c r="T114" i="5"/>
  <c r="AB115" i="5"/>
  <c r="AC106" i="5"/>
  <c r="P117" i="5"/>
  <c r="AL113" i="5"/>
  <c r="AL118" i="5" s="1"/>
  <c r="AL125" i="5" s="1"/>
  <c r="I132" i="5"/>
  <c r="I133" i="5"/>
  <c r="I134" i="5"/>
  <c r="AI116" i="5"/>
  <c r="X111" i="5"/>
  <c r="X116" i="5"/>
  <c r="AR113" i="5"/>
  <c r="AR118" i="5" s="1"/>
  <c r="AR141" i="5" s="1"/>
  <c r="AF135" i="5"/>
  <c r="AF114" i="5"/>
  <c r="V116" i="5"/>
  <c r="O117" i="5"/>
  <c r="AF116" i="5"/>
  <c r="R117" i="5"/>
  <c r="V115" i="5"/>
  <c r="AD106" i="5"/>
  <c r="V113" i="5"/>
  <c r="V118" i="5" s="1"/>
  <c r="V128" i="5" s="1"/>
  <c r="AL116" i="5"/>
  <c r="AN112" i="5"/>
  <c r="AF115" i="5"/>
  <c r="AP116" i="5"/>
  <c r="AM112" i="5"/>
  <c r="AF117" i="5"/>
  <c r="AH113" i="5"/>
  <c r="AH118" i="5" s="1"/>
  <c r="AH136" i="5" s="1"/>
  <c r="U116" i="5"/>
  <c r="P116" i="5"/>
  <c r="AL117" i="5"/>
  <c r="U112" i="5"/>
  <c r="AC129" i="5"/>
  <c r="AC130" i="5"/>
  <c r="AC131" i="5"/>
  <c r="AC132" i="5"/>
  <c r="AC133" i="5"/>
  <c r="AC134" i="5"/>
  <c r="P115" i="5"/>
  <c r="AE106" i="5"/>
  <c r="Y125" i="5"/>
  <c r="Y116" i="5"/>
  <c r="Y112" i="5"/>
  <c r="Y111" i="5"/>
  <c r="AO117" i="5"/>
  <c r="I135" i="5"/>
  <c r="AH115" i="5"/>
  <c r="AQ116" i="5"/>
  <c r="AQ112" i="5"/>
  <c r="S112" i="5"/>
  <c r="K111" i="5"/>
  <c r="K114" i="5"/>
  <c r="AA116" i="5"/>
  <c r="AA111" i="5"/>
  <c r="AF131" i="5"/>
  <c r="L130" i="5"/>
  <c r="L136" i="5"/>
  <c r="AE114" i="5"/>
  <c r="AF111" i="5"/>
  <c r="J115" i="5"/>
  <c r="AP115" i="5"/>
  <c r="K132" i="5"/>
  <c r="K133" i="5"/>
  <c r="AC126" i="5"/>
  <c r="AC137" i="5"/>
  <c r="AC139" i="5"/>
  <c r="N117" i="5"/>
  <c r="AD117" i="5"/>
  <c r="AE117" i="5"/>
  <c r="AE112" i="5"/>
  <c r="G114" i="5"/>
  <c r="AF112" i="5"/>
  <c r="I115" i="5"/>
  <c r="L127" i="5"/>
  <c r="L135" i="5"/>
  <c r="AC141" i="5"/>
  <c r="Y127" i="5"/>
  <c r="AG131" i="5"/>
  <c r="L131" i="5"/>
  <c r="L132" i="5"/>
  <c r="L133" i="5"/>
  <c r="L134" i="5"/>
  <c r="AC127" i="5"/>
  <c r="AC136" i="5"/>
  <c r="AO116" i="5"/>
  <c r="AG112" i="5"/>
  <c r="AF132" i="5"/>
  <c r="T106" i="5"/>
  <c r="L128" i="5"/>
  <c r="L138" i="5"/>
  <c r="AS113" i="5"/>
  <c r="AS118" i="5" s="1"/>
  <c r="AS119" i="5" s="1"/>
  <c r="AS120" i="5" s="1"/>
  <c r="AE129" i="5"/>
  <c r="I128" i="5"/>
  <c r="Y135" i="5"/>
  <c r="AI106" i="5"/>
  <c r="AC128" i="5"/>
  <c r="AC135" i="5"/>
  <c r="M136" i="5"/>
  <c r="AC138" i="5"/>
  <c r="AC112" i="5"/>
  <c r="H136" i="5"/>
  <c r="Q116" i="5"/>
  <c r="L126" i="5"/>
  <c r="L129" i="5"/>
  <c r="L137" i="5"/>
  <c r="AC140" i="5"/>
  <c r="AL110" i="5"/>
  <c r="AL107" i="5"/>
  <c r="AL104" i="5"/>
  <c r="AL105" i="5"/>
  <c r="AL109" i="5"/>
  <c r="AL108" i="5"/>
  <c r="W108" i="5"/>
  <c r="W104" i="5"/>
  <c r="W105" i="5"/>
  <c r="W109" i="5"/>
  <c r="W110" i="5"/>
  <c r="W107" i="5"/>
  <c r="AM110" i="5"/>
  <c r="AM107" i="5"/>
  <c r="AM104" i="5"/>
  <c r="AM105" i="5"/>
  <c r="AM108" i="5"/>
  <c r="AM109" i="5"/>
  <c r="AN107" i="5"/>
  <c r="AN110" i="5"/>
  <c r="AN104" i="5"/>
  <c r="AN105" i="5"/>
  <c r="AN108" i="5"/>
  <c r="AN109" i="5"/>
  <c r="T112" i="5"/>
  <c r="T115" i="5"/>
  <c r="AJ113" i="5"/>
  <c r="AJ118" i="5" s="1"/>
  <c r="AJ130" i="5" s="1"/>
  <c r="AJ112" i="5"/>
  <c r="AJ116" i="5"/>
  <c r="AJ114" i="5"/>
  <c r="AJ115" i="5"/>
  <c r="AB108" i="5"/>
  <c r="AB110" i="5"/>
  <c r="AB107" i="5"/>
  <c r="AB104" i="5"/>
  <c r="AB109" i="5"/>
  <c r="AB105" i="5"/>
  <c r="AB106" i="5"/>
  <c r="O115" i="5"/>
  <c r="AD116" i="5"/>
  <c r="G113" i="5"/>
  <c r="G118" i="5" s="1"/>
  <c r="G125" i="5" s="1"/>
  <c r="O109" i="5"/>
  <c r="O104" i="5"/>
  <c r="O105" i="5"/>
  <c r="O110" i="5"/>
  <c r="O107" i="5"/>
  <c r="O108" i="5"/>
  <c r="Q117" i="5"/>
  <c r="I112" i="5"/>
  <c r="Q113" i="5"/>
  <c r="Q118" i="5" s="1"/>
  <c r="Q140" i="5" s="1"/>
  <c r="J112" i="5"/>
  <c r="L108" i="5"/>
  <c r="L109" i="5"/>
  <c r="L104" i="5"/>
  <c r="L107" i="5"/>
  <c r="L105" i="5"/>
  <c r="L110" i="5"/>
  <c r="N116" i="5"/>
  <c r="V111" i="5"/>
  <c r="V117" i="5"/>
  <c r="AD115" i="5"/>
  <c r="AL112" i="5"/>
  <c r="G116" i="5"/>
  <c r="W116" i="5"/>
  <c r="AM114" i="5"/>
  <c r="AN111" i="5"/>
  <c r="Q112" i="5"/>
  <c r="AG108" i="5"/>
  <c r="AG105" i="5"/>
  <c r="AG109" i="5"/>
  <c r="AG104" i="5"/>
  <c r="AG110" i="5"/>
  <c r="AG107" i="5"/>
  <c r="Y130" i="5"/>
  <c r="AG115" i="5"/>
  <c r="Y136" i="5"/>
  <c r="Y139" i="5"/>
  <c r="Y144" i="5"/>
  <c r="AB111" i="5"/>
  <c r="AB117" i="5"/>
  <c r="AB112" i="5"/>
  <c r="AB116" i="5"/>
  <c r="AA107" i="5"/>
  <c r="AA110" i="5"/>
  <c r="AA109" i="5"/>
  <c r="AA108" i="5"/>
  <c r="AA105" i="5"/>
  <c r="AA104" i="5"/>
  <c r="AA106" i="5"/>
  <c r="AI111" i="5"/>
  <c r="I108" i="5"/>
  <c r="I105" i="5"/>
  <c r="I107" i="5"/>
  <c r="I110" i="5"/>
  <c r="I104" i="5"/>
  <c r="I109" i="5"/>
  <c r="N110" i="5"/>
  <c r="N109" i="5"/>
  <c r="N104" i="5"/>
  <c r="N105" i="5"/>
  <c r="N108" i="5"/>
  <c r="N107" i="5"/>
  <c r="AE111" i="5"/>
  <c r="AN106" i="5"/>
  <c r="G117" i="5"/>
  <c r="G112" i="5"/>
  <c r="O113" i="5"/>
  <c r="O118" i="5" s="1"/>
  <c r="O141" i="5" s="1"/>
  <c r="J109" i="5"/>
  <c r="J107" i="5"/>
  <c r="J108" i="5"/>
  <c r="J105" i="5"/>
  <c r="J104" i="5"/>
  <c r="J110" i="5"/>
  <c r="P109" i="5"/>
  <c r="P104" i="5"/>
  <c r="P105" i="5"/>
  <c r="P110" i="5"/>
  <c r="P107" i="5"/>
  <c r="P108" i="5"/>
  <c r="I106" i="5"/>
  <c r="J106" i="5"/>
  <c r="K116" i="5"/>
  <c r="AD110" i="5"/>
  <c r="AD107" i="5"/>
  <c r="AD104" i="5"/>
  <c r="AD108" i="5"/>
  <c r="AD105" i="5"/>
  <c r="AD109" i="5"/>
  <c r="AL115" i="5"/>
  <c r="W114" i="5"/>
  <c r="AM117" i="5"/>
  <c r="X114" i="5"/>
  <c r="Y114" i="5"/>
  <c r="Y128" i="5"/>
  <c r="Y140" i="5"/>
  <c r="I144" i="5"/>
  <c r="AH109" i="5"/>
  <c r="AH108" i="5"/>
  <c r="AH110" i="5"/>
  <c r="AH105" i="5"/>
  <c r="AH107" i="5"/>
  <c r="AH104" i="5"/>
  <c r="AH106" i="5"/>
  <c r="AH112" i="5"/>
  <c r="AH117" i="5"/>
  <c r="AI114" i="5"/>
  <c r="AQ114" i="5"/>
  <c r="T111" i="5"/>
  <c r="AB114" i="5"/>
  <c r="G104" i="5"/>
  <c r="G105" i="5"/>
  <c r="G107" i="5"/>
  <c r="G110" i="5"/>
  <c r="G108" i="5"/>
  <c r="G109" i="5"/>
  <c r="W112" i="5"/>
  <c r="G111" i="5"/>
  <c r="O116" i="5"/>
  <c r="I111" i="5"/>
  <c r="Q108" i="5"/>
  <c r="Q105" i="5"/>
  <c r="Q110" i="5"/>
  <c r="Q107" i="5"/>
  <c r="Q109" i="5"/>
  <c r="Q104" i="5"/>
  <c r="J111" i="5"/>
  <c r="S107" i="5"/>
  <c r="S110" i="5"/>
  <c r="S108" i="5"/>
  <c r="S104" i="5"/>
  <c r="S109" i="5"/>
  <c r="S105" i="5"/>
  <c r="N114" i="5"/>
  <c r="V106" i="5"/>
  <c r="AD111" i="5"/>
  <c r="AL106" i="5"/>
  <c r="W117" i="5"/>
  <c r="AE104" i="5"/>
  <c r="AE108" i="5"/>
  <c r="AE105" i="5"/>
  <c r="AE109" i="5"/>
  <c r="AE110" i="5"/>
  <c r="AE107" i="5"/>
  <c r="AM113" i="5"/>
  <c r="AM118" i="5" s="1"/>
  <c r="AM141" i="5" s="1"/>
  <c r="AE140" i="5"/>
  <c r="AF164" i="5" s="1"/>
  <c r="AE142" i="5"/>
  <c r="AE144" i="5"/>
  <c r="AN115" i="5"/>
  <c r="AG106" i="5"/>
  <c r="Y126" i="5"/>
  <c r="Z150" i="5" s="1"/>
  <c r="Y133" i="5"/>
  <c r="AH111" i="5"/>
  <c r="AA112" i="5"/>
  <c r="T117" i="5"/>
  <c r="AJ106" i="5"/>
  <c r="T116" i="5"/>
  <c r="X142" i="5"/>
  <c r="O114" i="5"/>
  <c r="I117" i="5"/>
  <c r="Q111" i="5"/>
  <c r="J117" i="5"/>
  <c r="N113" i="5"/>
  <c r="N118" i="5" s="1"/>
  <c r="N127" i="5" s="1"/>
  <c r="V114" i="5"/>
  <c r="AD113" i="5"/>
  <c r="AD118" i="5" s="1"/>
  <c r="AD140" i="5" s="1"/>
  <c r="AL111" i="5"/>
  <c r="W115" i="5"/>
  <c r="W111" i="5"/>
  <c r="AE115" i="5"/>
  <c r="AM115" i="5"/>
  <c r="AM111" i="5"/>
  <c r="AN114" i="5"/>
  <c r="X117" i="5"/>
  <c r="AG114" i="5"/>
  <c r="AO111" i="5"/>
  <c r="AO112" i="5"/>
  <c r="AO113" i="5"/>
  <c r="AO118" i="5" s="1"/>
  <c r="AO135" i="5" s="1"/>
  <c r="Y134" i="5"/>
  <c r="AG116" i="5"/>
  <c r="AP114" i="5"/>
  <c r="X128" i="5"/>
  <c r="AA114" i="5"/>
  <c r="AI107" i="5"/>
  <c r="AI110" i="5"/>
  <c r="AI109" i="5"/>
  <c r="AI108" i="5"/>
  <c r="AI105" i="5"/>
  <c r="AI104" i="5"/>
  <c r="AQ113" i="5"/>
  <c r="AQ118" i="5" s="1"/>
  <c r="AQ128" i="5" s="1"/>
  <c r="AR152" i="5" s="1"/>
  <c r="AR108" i="5"/>
  <c r="AR109" i="5"/>
  <c r="AR104" i="5"/>
  <c r="AR107" i="5"/>
  <c r="AR110" i="5"/>
  <c r="AR105" i="5"/>
  <c r="AR116" i="5"/>
  <c r="AR111" i="5"/>
  <c r="AR115" i="5"/>
  <c r="AR117" i="5"/>
  <c r="AR114" i="5"/>
  <c r="AR112" i="5"/>
  <c r="AR106" i="5"/>
  <c r="AM116" i="5"/>
  <c r="G115" i="5"/>
  <c r="O111" i="5"/>
  <c r="K110" i="5"/>
  <c r="K107" i="5"/>
  <c r="K108" i="5"/>
  <c r="K109" i="5"/>
  <c r="K105" i="5"/>
  <c r="K104" i="5"/>
  <c r="I116" i="5"/>
  <c r="Q106" i="5"/>
  <c r="J113" i="5"/>
  <c r="J118" i="5" s="1"/>
  <c r="J143" i="5" s="1"/>
  <c r="J116" i="5"/>
  <c r="K106" i="5"/>
  <c r="N111" i="5"/>
  <c r="AD114" i="5"/>
  <c r="AL114" i="5"/>
  <c r="W113" i="5"/>
  <c r="W118" i="5" s="1"/>
  <c r="W132" i="5" s="1"/>
  <c r="AE116" i="5"/>
  <c r="AF107" i="5"/>
  <c r="AF104" i="5"/>
  <c r="AF108" i="5"/>
  <c r="AF105" i="5"/>
  <c r="AF109" i="5"/>
  <c r="AF110" i="5"/>
  <c r="AN117" i="5"/>
  <c r="Y131" i="5"/>
  <c r="Y137" i="5"/>
  <c r="Y141" i="5"/>
  <c r="X134" i="5"/>
  <c r="L143" i="5"/>
  <c r="AB113" i="5"/>
  <c r="AB118" i="5" s="1"/>
  <c r="AB143" i="5" s="1"/>
  <c r="AC167" i="5" s="1"/>
  <c r="X137" i="5"/>
  <c r="O112" i="5"/>
  <c r="H110" i="5"/>
  <c r="H104" i="5"/>
  <c r="H105" i="5"/>
  <c r="H108" i="5"/>
  <c r="H107" i="5"/>
  <c r="H109" i="5"/>
  <c r="R109" i="5"/>
  <c r="R110" i="5"/>
  <c r="R107" i="5"/>
  <c r="R108" i="5"/>
  <c r="R105" i="5"/>
  <c r="R104" i="5"/>
  <c r="S106" i="5"/>
  <c r="N106" i="5"/>
  <c r="V110" i="5"/>
  <c r="V108" i="5"/>
  <c r="V104" i="5"/>
  <c r="V105" i="5"/>
  <c r="V109" i="5"/>
  <c r="V107" i="5"/>
  <c r="W106" i="5"/>
  <c r="AM106" i="5"/>
  <c r="AF106" i="5"/>
  <c r="AN113" i="5"/>
  <c r="AN118" i="5" s="1"/>
  <c r="AN141" i="5" s="1"/>
  <c r="X119" i="5"/>
  <c r="X120" i="5" s="1"/>
  <c r="I196" i="5"/>
  <c r="F196" i="5"/>
  <c r="D196" i="5" a="1"/>
  <c r="D196" i="5" s="1"/>
  <c r="AG117" i="5"/>
  <c r="AO115" i="5"/>
  <c r="Y129" i="5"/>
  <c r="Y138" i="5"/>
  <c r="Y142" i="5"/>
  <c r="AH116" i="5"/>
  <c r="AP111" i="5"/>
  <c r="AQ117" i="5"/>
  <c r="AI112" i="5"/>
  <c r="AI117" i="5"/>
  <c r="AI113" i="5"/>
  <c r="AI118" i="5" s="1"/>
  <c r="AI140" i="5" s="1"/>
  <c r="AJ117" i="5"/>
  <c r="AA113" i="5"/>
  <c r="AA118" i="5" s="1"/>
  <c r="AA144" i="5" s="1"/>
  <c r="AB168" i="5" s="1"/>
  <c r="M111" i="5"/>
  <c r="U111" i="5"/>
  <c r="AC116" i="5"/>
  <c r="AC117" i="5"/>
  <c r="AK109" i="5"/>
  <c r="AK110" i="5"/>
  <c r="AK107" i="5"/>
  <c r="AK104" i="5"/>
  <c r="AK105" i="5"/>
  <c r="AK108" i="5"/>
  <c r="X127" i="5"/>
  <c r="Y151" i="5" s="1"/>
  <c r="AP133" i="5"/>
  <c r="AA115" i="5"/>
  <c r="AQ107" i="5"/>
  <c r="AQ110" i="5"/>
  <c r="AQ108" i="5"/>
  <c r="AQ109" i="5"/>
  <c r="AQ105" i="5"/>
  <c r="AQ104" i="5"/>
  <c r="AQ115" i="5"/>
  <c r="K141" i="5"/>
  <c r="AJ135" i="5"/>
  <c r="AK159" i="5" s="1"/>
  <c r="M116" i="5"/>
  <c r="U117" i="5"/>
  <c r="AC111" i="5"/>
  <c r="AK106" i="5"/>
  <c r="AK117" i="5"/>
  <c r="AS109" i="5"/>
  <c r="AS108" i="5"/>
  <c r="AS104" i="5"/>
  <c r="AS110" i="5"/>
  <c r="AS105" i="5"/>
  <c r="AS107" i="5"/>
  <c r="AO108" i="5"/>
  <c r="AO107" i="5"/>
  <c r="AO105" i="5"/>
  <c r="AO109" i="5"/>
  <c r="AO110" i="5"/>
  <c r="AO104" i="5"/>
  <c r="X132" i="5"/>
  <c r="AP109" i="5"/>
  <c r="AP108" i="5"/>
  <c r="AP107" i="5"/>
  <c r="AP105" i="5"/>
  <c r="AP104" i="5"/>
  <c r="AP110" i="5"/>
  <c r="AP117" i="5"/>
  <c r="AQ106" i="5"/>
  <c r="T113" i="5"/>
  <c r="T118" i="5" s="1"/>
  <c r="T137" i="5" s="1"/>
  <c r="M114" i="5"/>
  <c r="AC109" i="5"/>
  <c r="AC110" i="5"/>
  <c r="AC107" i="5"/>
  <c r="AC104" i="5"/>
  <c r="AC108" i="5"/>
  <c r="AC105" i="5"/>
  <c r="AK111" i="5"/>
  <c r="AS114" i="5"/>
  <c r="AF140" i="5"/>
  <c r="X107" i="5"/>
  <c r="X104" i="5"/>
  <c r="X105" i="5"/>
  <c r="X109" i="5"/>
  <c r="X110" i="5"/>
  <c r="X108" i="5"/>
  <c r="Y108" i="5"/>
  <c r="Y105" i="5"/>
  <c r="Y109" i="5"/>
  <c r="Y110" i="5"/>
  <c r="Y107" i="5"/>
  <c r="Y104" i="5"/>
  <c r="AP112" i="5"/>
  <c r="AQ111" i="5"/>
  <c r="AJ108" i="5"/>
  <c r="AJ109" i="5"/>
  <c r="AJ110" i="5"/>
  <c r="AJ107" i="5"/>
  <c r="AJ104" i="5"/>
  <c r="AJ105" i="5"/>
  <c r="X130" i="5"/>
  <c r="X143" i="5"/>
  <c r="AF144" i="5"/>
  <c r="M109" i="5"/>
  <c r="M108" i="5"/>
  <c r="M104" i="5"/>
  <c r="M110" i="5"/>
  <c r="M105" i="5"/>
  <c r="M107" i="5"/>
  <c r="U114" i="5"/>
  <c r="AC114" i="5"/>
  <c r="AK114" i="5"/>
  <c r="AS112" i="5"/>
  <c r="X131" i="5"/>
  <c r="T108" i="5"/>
  <c r="T107" i="5"/>
  <c r="T104" i="5"/>
  <c r="T110" i="5"/>
  <c r="T109" i="5"/>
  <c r="T105" i="5"/>
  <c r="AJ136" i="5"/>
  <c r="AJ138" i="5"/>
  <c r="AF141" i="5"/>
  <c r="M112" i="5"/>
  <c r="U115" i="5"/>
  <c r="AK116" i="5"/>
  <c r="AS116" i="5"/>
  <c r="M139" i="5"/>
  <c r="AK140" i="5"/>
  <c r="M117" i="5"/>
  <c r="U109" i="5"/>
  <c r="U108" i="5"/>
  <c r="U104" i="5"/>
  <c r="U105" i="5"/>
  <c r="U107" i="5"/>
  <c r="U110" i="5"/>
  <c r="AS111" i="5"/>
  <c r="AS117" i="5"/>
  <c r="G111" i="23"/>
  <c r="G117" i="23"/>
  <c r="G113" i="23"/>
  <c r="G118" i="23" s="1"/>
  <c r="G128" i="23" s="1"/>
  <c r="V113" i="23"/>
  <c r="V118" i="23" s="1"/>
  <c r="V132" i="23" s="1"/>
  <c r="G112" i="23"/>
  <c r="G114" i="23"/>
  <c r="S113" i="23"/>
  <c r="S118" i="23" s="1"/>
  <c r="S127" i="23" s="1"/>
  <c r="K112" i="23"/>
  <c r="AE117" i="23"/>
  <c r="V126" i="23"/>
  <c r="G116" i="23"/>
  <c r="G115" i="23"/>
  <c r="AQ117" i="23"/>
  <c r="AP106" i="23"/>
  <c r="AG131" i="23"/>
  <c r="V128" i="23"/>
  <c r="P112" i="20"/>
  <c r="Q136" i="20" s="1"/>
  <c r="Y110" i="20"/>
  <c r="P114" i="20"/>
  <c r="AQ108" i="20"/>
  <c r="AK116" i="20"/>
  <c r="AM118" i="20"/>
  <c r="Y115" i="20"/>
  <c r="AQ109" i="20"/>
  <c r="AM113" i="20"/>
  <c r="O119" i="20"/>
  <c r="AN114" i="20"/>
  <c r="Y117" i="20"/>
  <c r="AQ115" i="20"/>
  <c r="AN107" i="20"/>
  <c r="AO131" i="20" s="1"/>
  <c r="P120" i="20"/>
  <c r="I119" i="20"/>
  <c r="J143" i="20" s="1"/>
  <c r="AQ117" i="20"/>
  <c r="AP105" i="20"/>
  <c r="AQ129" i="20" s="1"/>
  <c r="AS103" i="20"/>
  <c r="U112" i="20"/>
  <c r="AK118" i="20"/>
  <c r="W108" i="20"/>
  <c r="AM114" i="20"/>
  <c r="O120" i="20"/>
  <c r="X108" i="20"/>
  <c r="AF116" i="20"/>
  <c r="X120" i="20"/>
  <c r="AG120" i="20"/>
  <c r="AQ120" i="20"/>
  <c r="AS104" i="20"/>
  <c r="M120" i="20"/>
  <c r="AM108" i="20"/>
  <c r="AN132" i="20" s="1"/>
  <c r="AN108" i="20"/>
  <c r="R118" i="20"/>
  <c r="R116" i="20"/>
  <c r="AS112" i="20"/>
  <c r="U120" i="20"/>
  <c r="AP107" i="20"/>
  <c r="AM110" i="20"/>
  <c r="AM116" i="20"/>
  <c r="AM120" i="20"/>
  <c r="X111" i="20"/>
  <c r="X118" i="20"/>
  <c r="AO106" i="20"/>
  <c r="AP130" i="20" s="1"/>
  <c r="L117" i="23"/>
  <c r="AR112" i="23"/>
  <c r="AG113" i="23"/>
  <c r="AG118" i="23" s="1"/>
  <c r="AG133" i="23" s="1"/>
  <c r="AB111" i="23"/>
  <c r="W113" i="23"/>
  <c r="W118" i="23" s="1"/>
  <c r="W125" i="23" s="1"/>
  <c r="AC111" i="23"/>
  <c r="X106" i="23"/>
  <c r="K114" i="23"/>
  <c r="AD116" i="23"/>
  <c r="AJ112" i="23"/>
  <c r="P114" i="23"/>
  <c r="AK113" i="23"/>
  <c r="AK118" i="23" s="1"/>
  <c r="AK143" i="23" s="1"/>
  <c r="N112" i="23"/>
  <c r="AQ116" i="23"/>
  <c r="AQ115" i="23"/>
  <c r="T111" i="23"/>
  <c r="I113" i="23"/>
  <c r="I118" i="23" s="1"/>
  <c r="I135" i="23" s="1"/>
  <c r="K113" i="23"/>
  <c r="K118" i="23" s="1"/>
  <c r="K128" i="23" s="1"/>
  <c r="L106" i="23"/>
  <c r="S116" i="23"/>
  <c r="AA113" i="23"/>
  <c r="AA118" i="23" s="1"/>
  <c r="AA126" i="23" s="1"/>
  <c r="AJ113" i="23"/>
  <c r="AJ118" i="23" s="1"/>
  <c r="AJ136" i="23" s="1"/>
  <c r="R114" i="23"/>
  <c r="I117" i="23"/>
  <c r="AS106" i="23"/>
  <c r="U115" i="23"/>
  <c r="AC114" i="23"/>
  <c r="X111" i="23"/>
  <c r="AG115" i="23"/>
  <c r="AJ114" i="23"/>
  <c r="H115" i="23"/>
  <c r="AE112" i="23"/>
  <c r="AD114" i="23"/>
  <c r="M113" i="23"/>
  <c r="M118" i="23" s="1"/>
  <c r="M142" i="23" s="1"/>
  <c r="AN115" i="23"/>
  <c r="AL114" i="23"/>
  <c r="N113" i="23"/>
  <c r="N118" i="23" s="1"/>
  <c r="N142" i="23" s="1"/>
  <c r="AJ106" i="23"/>
  <c r="AF114" i="23"/>
  <c r="H116" i="23"/>
  <c r="AS112" i="23"/>
  <c r="AC113" i="23"/>
  <c r="AC118" i="23" s="1"/>
  <c r="AC126" i="23" s="1"/>
  <c r="W111" i="23"/>
  <c r="T115" i="23"/>
  <c r="AH113" i="23"/>
  <c r="AH118" i="23" s="1"/>
  <c r="AH125" i="23" s="1"/>
  <c r="AQ114" i="23"/>
  <c r="K111" i="23"/>
  <c r="AN112" i="23"/>
  <c r="K106" i="23"/>
  <c r="L113" i="23"/>
  <c r="L118" i="23" s="1"/>
  <c r="L143" i="23" s="1"/>
  <c r="N126" i="23"/>
  <c r="N125" i="23"/>
  <c r="AM131" i="23"/>
  <c r="I140" i="23"/>
  <c r="S130" i="23"/>
  <c r="AA140" i="23"/>
  <c r="AA143" i="23"/>
  <c r="AA130" i="23"/>
  <c r="M117" i="23"/>
  <c r="AH131" i="23"/>
  <c r="AA111" i="23"/>
  <c r="K127" i="23"/>
  <c r="S128" i="23"/>
  <c r="K137" i="23"/>
  <c r="S131" i="23"/>
  <c r="AA142" i="23"/>
  <c r="G136" i="23"/>
  <c r="N136" i="23"/>
  <c r="AG136" i="23"/>
  <c r="W106" i="23"/>
  <c r="AJ117" i="23"/>
  <c r="AJ115" i="23"/>
  <c r="O112" i="23"/>
  <c r="W127" i="23"/>
  <c r="AS125" i="23"/>
  <c r="AK127" i="23"/>
  <c r="AK133" i="23"/>
  <c r="AD113" i="23"/>
  <c r="AD118" i="23" s="1"/>
  <c r="AD132" i="23" s="1"/>
  <c r="V114" i="23"/>
  <c r="W126" i="23"/>
  <c r="AM106" i="23"/>
  <c r="H111" i="23"/>
  <c r="AF117" i="23"/>
  <c r="AJ116" i="23"/>
  <c r="AG134" i="23"/>
  <c r="S125" i="23"/>
  <c r="J117" i="23"/>
  <c r="S115" i="23"/>
  <c r="K129" i="23"/>
  <c r="AA135" i="23"/>
  <c r="K116" i="23"/>
  <c r="N130" i="23"/>
  <c r="I127" i="23"/>
  <c r="I139" i="23"/>
  <c r="S112" i="23"/>
  <c r="AD112" i="23"/>
  <c r="Q106" i="23"/>
  <c r="M126" i="23"/>
  <c r="AK106" i="23"/>
  <c r="U112" i="23"/>
  <c r="AS128" i="23"/>
  <c r="AC129" i="23"/>
  <c r="M130" i="23"/>
  <c r="AK130" i="23"/>
  <c r="M135" i="23"/>
  <c r="M137" i="23"/>
  <c r="AD117" i="23"/>
  <c r="AD115" i="23"/>
  <c r="AG126" i="23"/>
  <c r="O117" i="23"/>
  <c r="AN117" i="23"/>
  <c r="N117" i="23"/>
  <c r="H112" i="23"/>
  <c r="X115" i="23"/>
  <c r="P106" i="23"/>
  <c r="AG125" i="23"/>
  <c r="AG129" i="23"/>
  <c r="AR113" i="23"/>
  <c r="AR118" i="23" s="1"/>
  <c r="AR119" i="23" s="1"/>
  <c r="AR120" i="23" s="1"/>
  <c r="AR115" i="23"/>
  <c r="K132" i="23"/>
  <c r="AG135" i="23"/>
  <c r="AH126" i="23"/>
  <c r="AH136" i="23"/>
  <c r="K126" i="23"/>
  <c r="AA131" i="23"/>
  <c r="K133" i="23"/>
  <c r="K138" i="23"/>
  <c r="L136" i="23"/>
  <c r="L138" i="23"/>
  <c r="AH133" i="23"/>
  <c r="G137" i="23"/>
  <c r="G130" i="23"/>
  <c r="AK111" i="23"/>
  <c r="I129" i="23"/>
  <c r="S117" i="23"/>
  <c r="S111" i="23"/>
  <c r="AD111" i="23"/>
  <c r="AM113" i="23"/>
  <c r="AM118" i="23" s="1"/>
  <c r="AM126" i="23" s="1"/>
  <c r="AS115" i="23"/>
  <c r="M106" i="23"/>
  <c r="AK126" i="23"/>
  <c r="AC134" i="23"/>
  <c r="AC136" i="23"/>
  <c r="AC112" i="23"/>
  <c r="AC141" i="23"/>
  <c r="V116" i="23"/>
  <c r="O111" i="23"/>
  <c r="AE114" i="23"/>
  <c r="O110" i="23"/>
  <c r="L115" i="23"/>
  <c r="AF106" i="23"/>
  <c r="I114" i="23"/>
  <c r="AE111" i="23"/>
  <c r="T117" i="23"/>
  <c r="AB117" i="23"/>
  <c r="R113" i="23"/>
  <c r="R118" i="23" s="1"/>
  <c r="R131" i="23" s="1"/>
  <c r="AH114" i="23"/>
  <c r="R112" i="23"/>
  <c r="AH132" i="23"/>
  <c r="G142" i="23"/>
  <c r="K104" i="23"/>
  <c r="AA128" i="23"/>
  <c r="AA136" i="23"/>
  <c r="K139" i="23"/>
  <c r="AA134" i="23"/>
  <c r="G139" i="23"/>
  <c r="V125" i="23"/>
  <c r="AG128" i="23"/>
  <c r="AK131" i="23"/>
  <c r="AC106" i="23"/>
  <c r="AK125" i="23"/>
  <c r="AC128" i="23"/>
  <c r="M129" i="23"/>
  <c r="AC131" i="23"/>
  <c r="M132" i="23"/>
  <c r="AK132" i="23"/>
  <c r="AS137" i="23"/>
  <c r="P112" i="23"/>
  <c r="V112" i="23"/>
  <c r="AM115" i="23"/>
  <c r="AG130" i="23"/>
  <c r="AE116" i="23"/>
  <c r="L114" i="23"/>
  <c r="I116" i="23"/>
  <c r="AG112" i="23"/>
  <c r="AJ111" i="23"/>
  <c r="L127" i="23"/>
  <c r="I134" i="23"/>
  <c r="AH115" i="23"/>
  <c r="AP111" i="23"/>
  <c r="S129" i="23"/>
  <c r="K130" i="23"/>
  <c r="AA132" i="23"/>
  <c r="K134" i="23"/>
  <c r="AA138" i="23"/>
  <c r="L133" i="23"/>
  <c r="AJ133" i="23"/>
  <c r="G133" i="23"/>
  <c r="G140" i="23"/>
  <c r="G143" i="23"/>
  <c r="AH129" i="23"/>
  <c r="G127" i="23"/>
  <c r="N127" i="23"/>
  <c r="I130" i="23"/>
  <c r="AS129" i="23"/>
  <c r="T112" i="23"/>
  <c r="I141" i="23"/>
  <c r="AK129" i="23"/>
  <c r="Q112" i="23"/>
  <c r="AE115" i="23"/>
  <c r="W115" i="23"/>
  <c r="AF113" i="23"/>
  <c r="AF118" i="23" s="1"/>
  <c r="AF134" i="23" s="1"/>
  <c r="AM127" i="23"/>
  <c r="AS144" i="23"/>
  <c r="L126" i="23"/>
  <c r="AJ127" i="23"/>
  <c r="G138" i="23"/>
  <c r="AP117" i="23"/>
  <c r="I136" i="23"/>
  <c r="K125" i="23"/>
  <c r="AH130" i="23"/>
  <c r="AH134" i="23"/>
  <c r="AA125" i="23"/>
  <c r="S126" i="23"/>
  <c r="AA127" i="23"/>
  <c r="AA137" i="23"/>
  <c r="K136" i="23"/>
  <c r="G141" i="23"/>
  <c r="V127" i="23"/>
  <c r="AK128" i="23"/>
  <c r="M127" i="23"/>
  <c r="AS136" i="23"/>
  <c r="N131" i="23"/>
  <c r="AF115" i="23"/>
  <c r="S114" i="23"/>
  <c r="AO116" i="23"/>
  <c r="I126" i="23"/>
  <c r="AK112" i="23"/>
  <c r="AS114" i="23"/>
  <c r="M128" i="23"/>
  <c r="M134" i="23"/>
  <c r="M136" i="23"/>
  <c r="AC116" i="23"/>
  <c r="AD106" i="23"/>
  <c r="N135" i="23"/>
  <c r="I125" i="23"/>
  <c r="W112" i="23"/>
  <c r="N134" i="23"/>
  <c r="Q115" i="23"/>
  <c r="I128" i="23"/>
  <c r="AJ126" i="23"/>
  <c r="T114" i="23"/>
  <c r="L130" i="23"/>
  <c r="I137" i="23"/>
  <c r="AA112" i="23"/>
  <c r="AH127" i="23"/>
  <c r="K135" i="23"/>
  <c r="AA139" i="23"/>
  <c r="L135" i="23"/>
  <c r="L137" i="23"/>
  <c r="G135" i="23"/>
  <c r="AE113" i="23"/>
  <c r="AE118" i="23" s="1"/>
  <c r="AE127" i="23" s="1"/>
  <c r="AD127" i="23"/>
  <c r="AG132" i="23"/>
  <c r="N139" i="20"/>
  <c r="S113" i="20"/>
  <c r="T109" i="20"/>
  <c r="AJ112" i="20"/>
  <c r="AJ120" i="20"/>
  <c r="S109" i="20"/>
  <c r="AS109" i="20"/>
  <c r="AS114" i="20"/>
  <c r="AS116" i="20"/>
  <c r="S119" i="20"/>
  <c r="AN111" i="20"/>
  <c r="AP119" i="20"/>
  <c r="Y107" i="20"/>
  <c r="AO110" i="20"/>
  <c r="Y113" i="20"/>
  <c r="AG115" i="20"/>
  <c r="AG117" i="20"/>
  <c r="Q119" i="20"/>
  <c r="AO120" i="20"/>
  <c r="R117" i="20"/>
  <c r="AI113" i="20"/>
  <c r="AJ137" i="20" s="1"/>
  <c r="K116" i="20"/>
  <c r="L140" i="20" s="1"/>
  <c r="K118" i="20"/>
  <c r="AR109" i="20"/>
  <c r="AR112" i="20"/>
  <c r="T115" i="20"/>
  <c r="T117" i="20"/>
  <c r="T119" i="20"/>
  <c r="AR120" i="20"/>
  <c r="AP120" i="20"/>
  <c r="AO107" i="20"/>
  <c r="Q111" i="20"/>
  <c r="AO113" i="20"/>
  <c r="AO115" i="20"/>
  <c r="Y119" i="20"/>
  <c r="AP106" i="20"/>
  <c r="J118" i="20"/>
  <c r="AP110" i="20"/>
  <c r="AQ113" i="20"/>
  <c r="S116" i="20"/>
  <c r="S118" i="20"/>
  <c r="T110" i="20"/>
  <c r="T113" i="20"/>
  <c r="AJ115" i="20"/>
  <c r="AJ117" i="20"/>
  <c r="AB119" i="20"/>
  <c r="AC143" i="20" s="1"/>
  <c r="AP109" i="20"/>
  <c r="AQ104" i="20"/>
  <c r="AR128" i="20" s="1"/>
  <c r="S110" i="20"/>
  <c r="AR103" i="20"/>
  <c r="AS127" i="20" s="1"/>
  <c r="AS105" i="20"/>
  <c r="AS106" i="20"/>
  <c r="AK110" i="20"/>
  <c r="AL134" i="20" s="1"/>
  <c r="U113" i="20"/>
  <c r="U115" i="20"/>
  <c r="AS118" i="20"/>
  <c r="AS120" i="20"/>
  <c r="AP108" i="20"/>
  <c r="W109" i="20"/>
  <c r="W115" i="20"/>
  <c r="AE117" i="20"/>
  <c r="AF141" i="20" s="1"/>
  <c r="AE119" i="20"/>
  <c r="X103" i="20"/>
  <c r="Y127" i="20" s="1"/>
  <c r="X109" i="20"/>
  <c r="P115" i="20"/>
  <c r="P117" i="20"/>
  <c r="Y102" i="20"/>
  <c r="Z126" i="20" s="1"/>
  <c r="Y108" i="20"/>
  <c r="Y111" i="20"/>
  <c r="Q114" i="20"/>
  <c r="Q116" i="20"/>
  <c r="I118" i="20"/>
  <c r="J142" i="20" s="1"/>
  <c r="R109" i="20"/>
  <c r="S133" i="20" s="1"/>
  <c r="AH119" i="20"/>
  <c r="AH118" i="20"/>
  <c r="S111" i="20"/>
  <c r="S114" i="20"/>
  <c r="AI116" i="20"/>
  <c r="AI118" i="20"/>
  <c r="AR106" i="20"/>
  <c r="AR110" i="20"/>
  <c r="AJ113" i="20"/>
  <c r="AR115" i="20"/>
  <c r="AR117" i="20"/>
  <c r="AJ119" i="20"/>
  <c r="R111" i="20"/>
  <c r="AQ105" i="20"/>
  <c r="AQ110" i="20"/>
  <c r="AR104" i="20"/>
  <c r="W130" i="20"/>
  <c r="U107" i="20"/>
  <c r="AS110" i="20"/>
  <c r="AK113" i="20"/>
  <c r="AK115" i="20"/>
  <c r="AK117" i="20"/>
  <c r="R112" i="20"/>
  <c r="AM109" i="20"/>
  <c r="AN133" i="20" s="1"/>
  <c r="O113" i="20"/>
  <c r="P137" i="20" s="1"/>
  <c r="AM115" i="20"/>
  <c r="AM117" i="20"/>
  <c r="AM119" i="20"/>
  <c r="AP115" i="20"/>
  <c r="X95" i="20"/>
  <c r="X96" i="20" s="1"/>
  <c r="X104" i="20"/>
  <c r="AN109" i="20"/>
  <c r="AN112" i="20"/>
  <c r="X115" i="20"/>
  <c r="X117" i="20"/>
  <c r="P119" i="20"/>
  <c r="AN120" i="20"/>
  <c r="Y103" i="20"/>
  <c r="AO108" i="20"/>
  <c r="AO111" i="20"/>
  <c r="Y114" i="20"/>
  <c r="Y116" i="20"/>
  <c r="Q118" i="20"/>
  <c r="AO119" i="20"/>
  <c r="AP111" i="20"/>
  <c r="K120" i="20"/>
  <c r="AQ111" i="20"/>
  <c r="AI114" i="20"/>
  <c r="AQ116" i="20"/>
  <c r="T107" i="20"/>
  <c r="U131" i="20" s="1"/>
  <c r="T111" i="20"/>
  <c r="AR113" i="20"/>
  <c r="L116" i="20"/>
  <c r="L118" i="20"/>
  <c r="AR119" i="20"/>
  <c r="R113" i="20"/>
  <c r="AQ106" i="20"/>
  <c r="AR105" i="20"/>
  <c r="AS107" i="20"/>
  <c r="U111" i="20"/>
  <c r="AS113" i="20"/>
  <c r="AS115" i="20"/>
  <c r="AS117" i="20"/>
  <c r="U119" i="20"/>
  <c r="AH114" i="20"/>
  <c r="AH116" i="20"/>
  <c r="W104" i="20"/>
  <c r="X128" i="20" s="1"/>
  <c r="W110" i="20"/>
  <c r="O116" i="20"/>
  <c r="O118" i="20"/>
  <c r="G120" i="20"/>
  <c r="H144" i="20" s="1"/>
  <c r="J117" i="20"/>
  <c r="K141" i="20" s="1"/>
  <c r="X105" i="20"/>
  <c r="X110" i="20"/>
  <c r="AF115" i="20"/>
  <c r="AG139" i="20" s="1"/>
  <c r="AF117" i="20"/>
  <c r="X119" i="20"/>
  <c r="Y104" i="20"/>
  <c r="Y109" i="20"/>
  <c r="AG114" i="20"/>
  <c r="AH138" i="20" s="1"/>
  <c r="AG116" i="20"/>
  <c r="Y118" i="20"/>
  <c r="AP112" i="20"/>
  <c r="S112" i="20"/>
  <c r="AQ114" i="20"/>
  <c r="K117" i="20"/>
  <c r="S120" i="20"/>
  <c r="AR107" i="20"/>
  <c r="AJ111" i="20"/>
  <c r="AK135" i="20" s="1"/>
  <c r="T114" i="20"/>
  <c r="T116" i="20"/>
  <c r="T118" i="20"/>
  <c r="L120" i="20"/>
  <c r="J119" i="20"/>
  <c r="AR129" i="20"/>
  <c r="AQ107" i="20"/>
  <c r="U108" i="20"/>
  <c r="AK111" i="20"/>
  <c r="M114" i="20"/>
  <c r="N138" i="20" s="1"/>
  <c r="M116" i="20"/>
  <c r="M118" i="20"/>
  <c r="AK119" i="20"/>
  <c r="AH117" i="20"/>
  <c r="AP117" i="20"/>
  <c r="W105" i="20"/>
  <c r="X129" i="20" s="1"/>
  <c r="W116" i="20"/>
  <c r="W118" i="20"/>
  <c r="AH120" i="20"/>
  <c r="X106" i="20"/>
  <c r="AN110" i="20"/>
  <c r="X113" i="20"/>
  <c r="AN115" i="20"/>
  <c r="AN117" i="20"/>
  <c r="AH115" i="20"/>
  <c r="Y105" i="20"/>
  <c r="AO109" i="20"/>
  <c r="Y112" i="20"/>
  <c r="AO114" i="20"/>
  <c r="AO116" i="20"/>
  <c r="AG118" i="20"/>
  <c r="Q120" i="20"/>
  <c r="AP113" i="20"/>
  <c r="AI112" i="20"/>
  <c r="AJ136" i="20" s="1"/>
  <c r="S115" i="20"/>
  <c r="S117" i="20"/>
  <c r="T108" i="20"/>
  <c r="AR111" i="20"/>
  <c r="AJ114" i="20"/>
  <c r="AJ116" i="20"/>
  <c r="AJ118" i="20"/>
  <c r="I172" i="20"/>
  <c r="S108" i="20"/>
  <c r="T132" i="20" s="1"/>
  <c r="AS108" i="20"/>
  <c r="AS111" i="20"/>
  <c r="U114" i="20"/>
  <c r="U116" i="20"/>
  <c r="U118" i="20"/>
  <c r="AS119" i="20"/>
  <c r="AP118" i="20"/>
  <c r="R119" i="20"/>
  <c r="W106" i="20"/>
  <c r="W111" i="20"/>
  <c r="O114" i="20"/>
  <c r="AE116" i="20"/>
  <c r="AF140" i="20" s="1"/>
  <c r="AE118" i="20"/>
  <c r="AF142" i="20" s="1"/>
  <c r="W120" i="20"/>
  <c r="K119" i="20"/>
  <c r="X107" i="20"/>
  <c r="P111" i="20"/>
  <c r="Q135" i="20" s="1"/>
  <c r="AN113" i="20"/>
  <c r="P116" i="20"/>
  <c r="P118" i="20"/>
  <c r="AN119" i="20"/>
  <c r="AP116" i="20"/>
  <c r="Y106" i="20"/>
  <c r="Q110" i="20"/>
  <c r="R134" i="20" s="1"/>
  <c r="AO112" i="20"/>
  <c r="Q115" i="20"/>
  <c r="Q117" i="20"/>
  <c r="AO118" i="20"/>
  <c r="Y120" i="20"/>
  <c r="R115" i="20"/>
  <c r="AQ112" i="20"/>
  <c r="AI115" i="20"/>
  <c r="AI117" i="20"/>
  <c r="AI120" i="20"/>
  <c r="AR108" i="20"/>
  <c r="T112" i="20"/>
  <c r="AR114" i="20"/>
  <c r="AR116" i="20"/>
  <c r="AR118" i="20"/>
  <c r="AB120" i="20"/>
  <c r="AC144" i="20" s="1"/>
  <c r="AQ119" i="20"/>
  <c r="M116" i="23"/>
  <c r="AK105" i="23"/>
  <c r="AK104" i="23"/>
  <c r="AK110" i="23"/>
  <c r="AK109" i="23"/>
  <c r="AK108" i="23"/>
  <c r="AK107" i="23"/>
  <c r="AS105" i="23"/>
  <c r="AS104" i="23"/>
  <c r="AS108" i="23"/>
  <c r="AS107" i="23"/>
  <c r="AS109" i="23"/>
  <c r="AS111" i="23"/>
  <c r="AS110" i="23"/>
  <c r="AS117" i="23"/>
  <c r="AS130" i="23"/>
  <c r="AS138" i="23"/>
  <c r="N111" i="23"/>
  <c r="V111" i="23"/>
  <c r="AD107" i="23"/>
  <c r="AD105" i="23"/>
  <c r="AD109" i="23"/>
  <c r="AD108" i="23"/>
  <c r="AD110" i="23"/>
  <c r="AD104" i="23"/>
  <c r="AL107" i="23"/>
  <c r="AL105" i="23"/>
  <c r="AL110" i="23"/>
  <c r="AL104" i="23"/>
  <c r="AL109" i="23"/>
  <c r="AL108" i="23"/>
  <c r="O113" i="23"/>
  <c r="O118" i="23" s="1"/>
  <c r="O129" i="23" s="1"/>
  <c r="W117" i="23"/>
  <c r="AM117" i="23"/>
  <c r="X175" i="23"/>
  <c r="V117" i="23"/>
  <c r="P115" i="23"/>
  <c r="H108" i="23"/>
  <c r="H109" i="23"/>
  <c r="H107" i="23"/>
  <c r="H105" i="23"/>
  <c r="H104" i="23"/>
  <c r="H110" i="23"/>
  <c r="AN111" i="23"/>
  <c r="I143" i="23"/>
  <c r="AR114" i="23"/>
  <c r="K105" i="23"/>
  <c r="AL117" i="23"/>
  <c r="N107" i="23"/>
  <c r="N105" i="23"/>
  <c r="N104" i="23"/>
  <c r="N110" i="23"/>
  <c r="N109" i="23"/>
  <c r="N108" i="23"/>
  <c r="G107" i="23"/>
  <c r="G108" i="23"/>
  <c r="G110" i="23"/>
  <c r="G109" i="23"/>
  <c r="G104" i="23"/>
  <c r="G105" i="23"/>
  <c r="AE107" i="23"/>
  <c r="AE108" i="23"/>
  <c r="AE109" i="23"/>
  <c r="AE110" i="23"/>
  <c r="AE105" i="23"/>
  <c r="AE104" i="23"/>
  <c r="AM111" i="23"/>
  <c r="U116" i="23"/>
  <c r="Q117" i="23"/>
  <c r="AK115" i="23"/>
  <c r="AJ183" i="23"/>
  <c r="AC105" i="23"/>
  <c r="AC104" i="23"/>
  <c r="AC110" i="23"/>
  <c r="AC109" i="23"/>
  <c r="AC108" i="23"/>
  <c r="AC107" i="23"/>
  <c r="AD143" i="23"/>
  <c r="AL111" i="23"/>
  <c r="AE106" i="23"/>
  <c r="AM112" i="23"/>
  <c r="AN108" i="23"/>
  <c r="AN109" i="23"/>
  <c r="AN107" i="23"/>
  <c r="AN110" i="23"/>
  <c r="AN105" i="23"/>
  <c r="AN104" i="23"/>
  <c r="AN106" i="23"/>
  <c r="AI115" i="23"/>
  <c r="AI117" i="23"/>
  <c r="AI111" i="23"/>
  <c r="AI116" i="23"/>
  <c r="AI113" i="23"/>
  <c r="AI118" i="23" s="1"/>
  <c r="AI125" i="23" s="1"/>
  <c r="M111" i="23"/>
  <c r="Y109" i="23"/>
  <c r="Y110" i="23"/>
  <c r="Y108" i="23"/>
  <c r="Y105" i="23"/>
  <c r="Y104" i="23"/>
  <c r="Y107" i="23"/>
  <c r="Y106" i="23"/>
  <c r="Y111" i="23"/>
  <c r="Y114" i="23"/>
  <c r="Y116" i="23"/>
  <c r="AC115" i="23"/>
  <c r="AK114" i="23"/>
  <c r="AS127" i="23"/>
  <c r="AS135" i="23"/>
  <c r="AS143" i="23"/>
  <c r="N115" i="23"/>
  <c r="V115" i="23"/>
  <c r="AL112" i="23"/>
  <c r="Q113" i="23"/>
  <c r="Q118" i="23" s="1"/>
  <c r="Q136" i="23" s="1"/>
  <c r="G106" i="23"/>
  <c r="O106" i="23"/>
  <c r="O107" i="23"/>
  <c r="O108" i="23"/>
  <c r="O105" i="23"/>
  <c r="O104" i="23"/>
  <c r="X112" i="23"/>
  <c r="Q116" i="23"/>
  <c r="Y112" i="23"/>
  <c r="AF112" i="23"/>
  <c r="AF111" i="23"/>
  <c r="I112" i="23"/>
  <c r="I115" i="23"/>
  <c r="J114" i="23"/>
  <c r="K141" i="23"/>
  <c r="AB116" i="23"/>
  <c r="AB115" i="23"/>
  <c r="AB112" i="23"/>
  <c r="AB114" i="23"/>
  <c r="AB113" i="23"/>
  <c r="AB118" i="23" s="1"/>
  <c r="AB137" i="23" s="1"/>
  <c r="U105" i="23"/>
  <c r="U104" i="23"/>
  <c r="U107" i="23"/>
  <c r="U109" i="23"/>
  <c r="U108" i="23"/>
  <c r="U110" i="23"/>
  <c r="M112" i="23"/>
  <c r="AK116" i="23"/>
  <c r="U117" i="23"/>
  <c r="U111" i="23"/>
  <c r="AS134" i="23"/>
  <c r="AS142" i="23"/>
  <c r="N106" i="23"/>
  <c r="V106" i="23"/>
  <c r="AL113" i="23"/>
  <c r="AL118" i="23" s="1"/>
  <c r="AL128" i="23" s="1"/>
  <c r="O114" i="23"/>
  <c r="P113" i="23"/>
  <c r="P118" i="23" s="1"/>
  <c r="P135" i="23" s="1"/>
  <c r="Q159" i="23" s="1"/>
  <c r="P111" i="23"/>
  <c r="X108" i="23"/>
  <c r="X109" i="23"/>
  <c r="X107" i="23"/>
  <c r="X105" i="23"/>
  <c r="X104" i="23"/>
  <c r="X110" i="23"/>
  <c r="X114" i="23"/>
  <c r="X113" i="23"/>
  <c r="X118" i="23" s="1"/>
  <c r="X126" i="23" s="1"/>
  <c r="X117" i="23"/>
  <c r="Y113" i="23"/>
  <c r="Y118" i="23" s="1"/>
  <c r="Y125" i="23" s="1"/>
  <c r="N140" i="23"/>
  <c r="AP115" i="23"/>
  <c r="K117" i="23"/>
  <c r="L144" i="23"/>
  <c r="S104" i="23"/>
  <c r="S110" i="23"/>
  <c r="S109" i="23"/>
  <c r="S108" i="23"/>
  <c r="S107" i="23"/>
  <c r="S105" i="23"/>
  <c r="S106" i="23"/>
  <c r="AO115" i="23"/>
  <c r="AO114" i="23"/>
  <c r="AO111" i="23"/>
  <c r="AO112" i="23"/>
  <c r="AO113" i="23"/>
  <c r="AO118" i="23" s="1"/>
  <c r="AO144" i="23" s="1"/>
  <c r="U106" i="23"/>
  <c r="AK117" i="23"/>
  <c r="AS126" i="23"/>
  <c r="AT150" i="23" s="1"/>
  <c r="AS133" i="23"/>
  <c r="AS141" i="23"/>
  <c r="N114" i="23"/>
  <c r="AL115" i="23"/>
  <c r="O116" i="23"/>
  <c r="W114" i="23"/>
  <c r="AM114" i="23"/>
  <c r="Y117" i="23"/>
  <c r="AO117" i="23"/>
  <c r="AR117" i="23"/>
  <c r="AG137" i="23"/>
  <c r="AG111" i="23"/>
  <c r="AG117" i="23"/>
  <c r="AG116" i="23"/>
  <c r="AG114" i="23"/>
  <c r="J113" i="23"/>
  <c r="J118" i="23" s="1"/>
  <c r="J134" i="23" s="1"/>
  <c r="J112" i="23"/>
  <c r="J115" i="23"/>
  <c r="J111" i="23"/>
  <c r="M105" i="23"/>
  <c r="M104" i="23"/>
  <c r="M110" i="23"/>
  <c r="M109" i="23"/>
  <c r="M108" i="23"/>
  <c r="M107" i="23"/>
  <c r="M114" i="23"/>
  <c r="U114" i="23"/>
  <c r="AC117" i="23"/>
  <c r="AS116" i="23"/>
  <c r="AS132" i="23"/>
  <c r="AS140" i="23"/>
  <c r="AC142" i="23"/>
  <c r="AD166" i="23" s="1"/>
  <c r="AG109" i="23"/>
  <c r="AG110" i="23"/>
  <c r="AG108" i="23"/>
  <c r="AG107" i="23"/>
  <c r="AG105" i="23"/>
  <c r="AG104" i="23"/>
  <c r="AG106" i="23"/>
  <c r="N116" i="23"/>
  <c r="AL106" i="23"/>
  <c r="O115" i="23"/>
  <c r="W116" i="23"/>
  <c r="AM116" i="23"/>
  <c r="Q111" i="23"/>
  <c r="H106" i="23"/>
  <c r="P117" i="23"/>
  <c r="X116" i="23"/>
  <c r="AF116" i="23"/>
  <c r="L112" i="23"/>
  <c r="AR106" i="23"/>
  <c r="H114" i="23"/>
  <c r="H113" i="23"/>
  <c r="H118" i="23" s="1"/>
  <c r="H130" i="23" s="1"/>
  <c r="H117" i="23"/>
  <c r="I142" i="23"/>
  <c r="J166" i="23" s="1"/>
  <c r="I144" i="23"/>
  <c r="K109" i="23"/>
  <c r="AI114" i="23"/>
  <c r="M115" i="23"/>
  <c r="U113" i="23"/>
  <c r="U118" i="23" s="1"/>
  <c r="U130" i="23" s="1"/>
  <c r="V154" i="23" s="1"/>
  <c r="AS131" i="23"/>
  <c r="AS139" i="23"/>
  <c r="M143" i="23"/>
  <c r="V107" i="23"/>
  <c r="V105" i="23"/>
  <c r="V104" i="23"/>
  <c r="V108" i="23"/>
  <c r="V110" i="23"/>
  <c r="V109" i="23"/>
  <c r="AL116" i="23"/>
  <c r="AM107" i="23"/>
  <c r="AM108" i="23"/>
  <c r="AM110" i="23"/>
  <c r="AM105" i="23"/>
  <c r="AM104" i="23"/>
  <c r="AM109" i="23"/>
  <c r="AO109" i="23"/>
  <c r="AO110" i="23"/>
  <c r="AO108" i="23"/>
  <c r="AO105" i="23"/>
  <c r="AO104" i="23"/>
  <c r="AO107" i="23"/>
  <c r="AO106" i="23"/>
  <c r="P116" i="23"/>
  <c r="I111" i="23"/>
  <c r="Q114" i="23"/>
  <c r="AN116" i="23"/>
  <c r="AN114" i="23"/>
  <c r="AN113" i="23"/>
  <c r="AN118" i="23" s="1"/>
  <c r="AN128" i="23" s="1"/>
  <c r="AB104" i="23"/>
  <c r="AB105" i="23"/>
  <c r="AB110" i="23"/>
  <c r="AB109" i="23"/>
  <c r="AB108" i="23"/>
  <c r="AB107" i="23"/>
  <c r="AB106" i="23"/>
  <c r="O109" i="23"/>
  <c r="J116" i="23"/>
  <c r="J106" i="23"/>
  <c r="R117" i="23"/>
  <c r="R116" i="23"/>
  <c r="K108" i="23"/>
  <c r="AI112" i="23"/>
  <c r="K115" i="23"/>
  <c r="L111" i="23"/>
  <c r="L116" i="23"/>
  <c r="AF108" i="23"/>
  <c r="AF109" i="23"/>
  <c r="AF107" i="23"/>
  <c r="AF104" i="23"/>
  <c r="AF110" i="23"/>
  <c r="AF105" i="23"/>
  <c r="W107" i="23"/>
  <c r="W108" i="23"/>
  <c r="W105" i="23"/>
  <c r="W104" i="23"/>
  <c r="W110" i="23"/>
  <c r="W109" i="23"/>
  <c r="T116" i="23"/>
  <c r="T113" i="23"/>
  <c r="T118" i="23" s="1"/>
  <c r="T127" i="23" s="1"/>
  <c r="AJ104" i="23"/>
  <c r="AJ105" i="23"/>
  <c r="AJ110" i="23"/>
  <c r="AJ107" i="23"/>
  <c r="AJ109" i="23"/>
  <c r="AJ108" i="23"/>
  <c r="R115" i="23"/>
  <c r="AH117" i="23"/>
  <c r="AP114" i="23"/>
  <c r="K107" i="23"/>
  <c r="AA114" i="23"/>
  <c r="S137" i="23"/>
  <c r="L141" i="23"/>
  <c r="AH110" i="23"/>
  <c r="AH109" i="23"/>
  <c r="AH108" i="23"/>
  <c r="AH107" i="23"/>
  <c r="AH105" i="23"/>
  <c r="AH104" i="23"/>
  <c r="AH111" i="23"/>
  <c r="AA115" i="23"/>
  <c r="L140" i="23"/>
  <c r="I109" i="23"/>
  <c r="I110" i="23"/>
  <c r="I108" i="23"/>
  <c r="I107" i="23"/>
  <c r="I105" i="23"/>
  <c r="I104" i="23"/>
  <c r="I196" i="23"/>
  <c r="F196" i="23"/>
  <c r="Z173" i="23"/>
  <c r="D196" i="23" a="1"/>
  <c r="D196" i="23" s="1"/>
  <c r="L104" i="23"/>
  <c r="L105" i="23"/>
  <c r="L110" i="23"/>
  <c r="L108" i="23"/>
  <c r="L107" i="23"/>
  <c r="L109" i="23"/>
  <c r="T104" i="23"/>
  <c r="T105" i="23"/>
  <c r="T109" i="23"/>
  <c r="T108" i="23"/>
  <c r="T107" i="23"/>
  <c r="T110" i="23"/>
  <c r="Q135" i="23"/>
  <c r="J110" i="23"/>
  <c r="J109" i="23"/>
  <c r="J107" i="23"/>
  <c r="J105" i="23"/>
  <c r="J104" i="23"/>
  <c r="J108" i="23"/>
  <c r="R110" i="23"/>
  <c r="R109" i="23"/>
  <c r="R108" i="23"/>
  <c r="R107" i="23"/>
  <c r="R105" i="23"/>
  <c r="R104" i="23"/>
  <c r="AH116" i="23"/>
  <c r="AP116" i="23"/>
  <c r="K110" i="23"/>
  <c r="AA116" i="23"/>
  <c r="AI104" i="23"/>
  <c r="AI110" i="23"/>
  <c r="AI107" i="23"/>
  <c r="AI105" i="23"/>
  <c r="AI108" i="23"/>
  <c r="AI109" i="23"/>
  <c r="AQ112" i="23"/>
  <c r="L139" i="23"/>
  <c r="M163" i="23" s="1"/>
  <c r="AD142" i="23"/>
  <c r="T106" i="23"/>
  <c r="AR104" i="23"/>
  <c r="AR105" i="23"/>
  <c r="AR109" i="23"/>
  <c r="AR108" i="23"/>
  <c r="AR107" i="23"/>
  <c r="AR110" i="23"/>
  <c r="AO141" i="23"/>
  <c r="AH106" i="23"/>
  <c r="AP112" i="23"/>
  <c r="AA117" i="23"/>
  <c r="AQ104" i="23"/>
  <c r="AQ110" i="23"/>
  <c r="AQ109" i="23"/>
  <c r="AQ108" i="23"/>
  <c r="AQ107" i="23"/>
  <c r="AQ105" i="23"/>
  <c r="AQ111" i="23"/>
  <c r="P108" i="23"/>
  <c r="P109" i="23"/>
  <c r="P107" i="23"/>
  <c r="P110" i="23"/>
  <c r="P105" i="23"/>
  <c r="P104" i="23"/>
  <c r="I106" i="23"/>
  <c r="AR116" i="23"/>
  <c r="Q141" i="23"/>
  <c r="R106" i="23"/>
  <c r="R111" i="23"/>
  <c r="AH112" i="23"/>
  <c r="AP113" i="23"/>
  <c r="AP118" i="23" s="1"/>
  <c r="AP141" i="23" s="1"/>
  <c r="AA104" i="23"/>
  <c r="AA110" i="23"/>
  <c r="AA109" i="23"/>
  <c r="AA108" i="23"/>
  <c r="AA105" i="23"/>
  <c r="AA107" i="23"/>
  <c r="AI106" i="23"/>
  <c r="AQ106" i="23"/>
  <c r="W135" i="23"/>
  <c r="Q109" i="23"/>
  <c r="Q110" i="23"/>
  <c r="Q108" i="23"/>
  <c r="Q107" i="23"/>
  <c r="Q104" i="23"/>
  <c r="Q105" i="23"/>
  <c r="AR111" i="23"/>
  <c r="AP110" i="23"/>
  <c r="AP109" i="23"/>
  <c r="AP108" i="23"/>
  <c r="AP107" i="23"/>
  <c r="AP104" i="23"/>
  <c r="AP105" i="23"/>
  <c r="AA106" i="23"/>
  <c r="AQ113" i="23"/>
  <c r="AQ118" i="23" s="1"/>
  <c r="AQ138" i="23" s="1"/>
  <c r="A4" i="19"/>
  <c r="A5" i="19" s="1"/>
  <c r="A6" i="19" s="1"/>
  <c r="A3" i="19"/>
  <c r="AK138" i="5" l="1"/>
  <c r="AF139" i="5"/>
  <c r="AG163" i="5" s="1"/>
  <c r="AF142" i="5"/>
  <c r="AK139" i="5"/>
  <c r="M144" i="5"/>
  <c r="K144" i="5"/>
  <c r="K138" i="5"/>
  <c r="K129" i="5"/>
  <c r="K126" i="5"/>
  <c r="AC105" i="22"/>
  <c r="AD105" i="22" s="1"/>
  <c r="AK136" i="5"/>
  <c r="M142" i="5"/>
  <c r="K140" i="5"/>
  <c r="L164" i="5" s="1"/>
  <c r="K131" i="5"/>
  <c r="AF136" i="5"/>
  <c r="AF125" i="5"/>
  <c r="K127" i="5"/>
  <c r="AF138" i="5"/>
  <c r="AF127" i="5"/>
  <c r="AF133" i="5"/>
  <c r="AK144" i="5"/>
  <c r="AK134" i="5"/>
  <c r="AL158" i="5" s="1"/>
  <c r="AR144" i="5"/>
  <c r="M140" i="5"/>
  <c r="K137" i="5"/>
  <c r="M143" i="5"/>
  <c r="K142" i="5"/>
  <c r="M138" i="5"/>
  <c r="N162" i="5" s="1"/>
  <c r="K130" i="5"/>
  <c r="AF143" i="5"/>
  <c r="AR136" i="5"/>
  <c r="AF134" i="5"/>
  <c r="AF129" i="5"/>
  <c r="K135" i="5"/>
  <c r="AF137" i="5"/>
  <c r="AK142" i="5"/>
  <c r="M141" i="5"/>
  <c r="AF128" i="5"/>
  <c r="K136" i="5"/>
  <c r="AF130" i="5"/>
  <c r="Q144" i="5"/>
  <c r="AJ140" i="5"/>
  <c r="K143" i="5"/>
  <c r="AJ143" i="5"/>
  <c r="M125" i="5"/>
  <c r="AJ141" i="5"/>
  <c r="P127" i="5"/>
  <c r="I142" i="5"/>
  <c r="J166" i="5" s="1"/>
  <c r="I143" i="5"/>
  <c r="R139" i="5"/>
  <c r="S135" i="5"/>
  <c r="R136" i="5"/>
  <c r="S126" i="5"/>
  <c r="AK137" i="5"/>
  <c r="R143" i="5"/>
  <c r="H128" i="5"/>
  <c r="AG127" i="5"/>
  <c r="S128" i="5"/>
  <c r="AG130" i="5"/>
  <c r="R132" i="5"/>
  <c r="AG135" i="5"/>
  <c r="H137" i="5"/>
  <c r="H126" i="5"/>
  <c r="AG125" i="5"/>
  <c r="H129" i="5"/>
  <c r="H131" i="5"/>
  <c r="AG128" i="5"/>
  <c r="S125" i="5"/>
  <c r="H139" i="5"/>
  <c r="U144" i="5"/>
  <c r="S129" i="5"/>
  <c r="R127" i="5"/>
  <c r="R131" i="5"/>
  <c r="S130" i="5"/>
  <c r="U138" i="5"/>
  <c r="H144" i="5"/>
  <c r="R130" i="5"/>
  <c r="AG136" i="5"/>
  <c r="R129" i="5"/>
  <c r="AG137" i="5"/>
  <c r="R128" i="5"/>
  <c r="S127" i="5"/>
  <c r="H143" i="5"/>
  <c r="I167" i="5" s="1"/>
  <c r="U132" i="5"/>
  <c r="I136" i="5"/>
  <c r="I137" i="5"/>
  <c r="R126" i="5"/>
  <c r="U140" i="5"/>
  <c r="U142" i="5"/>
  <c r="U141" i="5"/>
  <c r="AG132" i="5"/>
  <c r="AG134" i="5"/>
  <c r="AE126" i="5"/>
  <c r="AE125" i="5"/>
  <c r="AH125" i="5"/>
  <c r="AH131" i="5"/>
  <c r="AG129" i="5"/>
  <c r="AK133" i="5"/>
  <c r="AG133" i="5"/>
  <c r="AK127" i="5"/>
  <c r="AC125" i="5"/>
  <c r="AR126" i="5"/>
  <c r="U130" i="5"/>
  <c r="V154" i="5" s="1"/>
  <c r="AK126" i="5"/>
  <c r="AK132" i="5"/>
  <c r="AR137" i="5"/>
  <c r="AR142" i="5"/>
  <c r="AS128" i="5"/>
  <c r="AK141" i="5"/>
  <c r="H141" i="5"/>
  <c r="AP126" i="5"/>
  <c r="U129" i="5"/>
  <c r="I129" i="5"/>
  <c r="AE136" i="5"/>
  <c r="H127" i="5"/>
  <c r="I131" i="5"/>
  <c r="AK131" i="5"/>
  <c r="U126" i="5"/>
  <c r="I141" i="5"/>
  <c r="AE143" i="5"/>
  <c r="AP128" i="5"/>
  <c r="H138" i="5"/>
  <c r="AP127" i="5"/>
  <c r="H140" i="5"/>
  <c r="AE131" i="5"/>
  <c r="I130" i="5"/>
  <c r="AK130" i="5"/>
  <c r="AP135" i="5"/>
  <c r="H132" i="5"/>
  <c r="I139" i="5"/>
  <c r="AE138" i="5"/>
  <c r="P132" i="5"/>
  <c r="I127" i="5"/>
  <c r="I140" i="5"/>
  <c r="AK129" i="5"/>
  <c r="AP140" i="5"/>
  <c r="AL130" i="5"/>
  <c r="I138" i="5"/>
  <c r="I126" i="5"/>
  <c r="AK128" i="5"/>
  <c r="AR138" i="5"/>
  <c r="H134" i="5"/>
  <c r="H135" i="5"/>
  <c r="H142" i="5"/>
  <c r="BK99" i="22"/>
  <c r="BJ98" i="22"/>
  <c r="DW99" i="22"/>
  <c r="DV98" i="22"/>
  <c r="H105" i="22"/>
  <c r="G105" i="22"/>
  <c r="AL105" i="22"/>
  <c r="AM105" i="22" s="1"/>
  <c r="AE105" i="22"/>
  <c r="AG143" i="5"/>
  <c r="AS135" i="5"/>
  <c r="AG144" i="5"/>
  <c r="AG126" i="5"/>
  <c r="V132" i="5"/>
  <c r="AG141" i="5"/>
  <c r="AJ137" i="5"/>
  <c r="AC143" i="23"/>
  <c r="M138" i="23"/>
  <c r="N162" i="23" s="1"/>
  <c r="K144" i="23"/>
  <c r="AR129" i="5"/>
  <c r="AP143" i="5"/>
  <c r="AJ144" i="5"/>
  <c r="M144" i="23"/>
  <c r="AO132" i="20"/>
  <c r="AR127" i="5"/>
  <c r="AS151" i="5" s="1"/>
  <c r="AS140" i="5"/>
  <c r="AR128" i="5"/>
  <c r="AS152" i="5" s="1"/>
  <c r="AP132" i="5"/>
  <c r="AP139" i="5"/>
  <c r="U134" i="5"/>
  <c r="AP130" i="5"/>
  <c r="S138" i="23"/>
  <c r="M140" i="23"/>
  <c r="AS133" i="5"/>
  <c r="AR135" i="5"/>
  <c r="AR139" i="5"/>
  <c r="AP131" i="5"/>
  <c r="Q143" i="5"/>
  <c r="K142" i="23"/>
  <c r="AG142" i="23"/>
  <c r="S136" i="23"/>
  <c r="K143" i="23"/>
  <c r="AC144" i="23"/>
  <c r="S143" i="23"/>
  <c r="M139" i="23"/>
  <c r="AP131" i="20"/>
  <c r="AQ130" i="20"/>
  <c r="AS139" i="5"/>
  <c r="AR133" i="5"/>
  <c r="AP136" i="5"/>
  <c r="AR134" i="5"/>
  <c r="AP129" i="5"/>
  <c r="AQ153" i="5" s="1"/>
  <c r="Q136" i="5"/>
  <c r="Q139" i="5"/>
  <c r="Q142" i="5"/>
  <c r="S134" i="23"/>
  <c r="L142" i="23"/>
  <c r="AF141" i="23"/>
  <c r="K140" i="23"/>
  <c r="L164" i="23" s="1"/>
  <c r="M141" i="23"/>
  <c r="AS143" i="5"/>
  <c r="AR131" i="5"/>
  <c r="AP137" i="5"/>
  <c r="Q135" i="5"/>
  <c r="Q138" i="5"/>
  <c r="K125" i="5"/>
  <c r="X125" i="5"/>
  <c r="M127" i="5"/>
  <c r="X138" i="5"/>
  <c r="V125" i="5"/>
  <c r="M126" i="5"/>
  <c r="V127" i="5"/>
  <c r="M128" i="5"/>
  <c r="AE137" i="5"/>
  <c r="AE130" i="5"/>
  <c r="X126" i="5"/>
  <c r="AE132" i="5"/>
  <c r="L139" i="5"/>
  <c r="M163" i="5" s="1"/>
  <c r="N163" i="5" s="1"/>
  <c r="N140" i="5"/>
  <c r="L142" i="5"/>
  <c r="L141" i="5"/>
  <c r="L144" i="5"/>
  <c r="L140" i="5"/>
  <c r="M164" i="5" s="1"/>
  <c r="AH144" i="5"/>
  <c r="AC144" i="5"/>
  <c r="AH141" i="5"/>
  <c r="AC143" i="5"/>
  <c r="AD167" i="5" s="1"/>
  <c r="AS130" i="5"/>
  <c r="M130" i="5"/>
  <c r="AS131" i="5"/>
  <c r="AJ128" i="5"/>
  <c r="K139" i="5"/>
  <c r="U128" i="5"/>
  <c r="AS129" i="5"/>
  <c r="AH132" i="5"/>
  <c r="M134" i="5"/>
  <c r="AS127" i="5"/>
  <c r="AT151" i="5" s="1"/>
  <c r="AS136" i="5"/>
  <c r="AL143" i="5"/>
  <c r="U143" i="5"/>
  <c r="U133" i="5"/>
  <c r="U125" i="5"/>
  <c r="M137" i="5"/>
  <c r="M133" i="5"/>
  <c r="K134" i="5"/>
  <c r="H133" i="5"/>
  <c r="U127" i="5"/>
  <c r="S131" i="5"/>
  <c r="AE128" i="5"/>
  <c r="U139" i="5"/>
  <c r="AS141" i="5"/>
  <c r="AS137" i="5"/>
  <c r="AS134" i="5"/>
  <c r="M132" i="5"/>
  <c r="AS142" i="5"/>
  <c r="AS132" i="5"/>
  <c r="AL137" i="5"/>
  <c r="U131" i="5"/>
  <c r="U135" i="5"/>
  <c r="M131" i="5"/>
  <c r="H130" i="5"/>
  <c r="AK144" i="23"/>
  <c r="AK135" i="23"/>
  <c r="S140" i="5"/>
  <c r="S139" i="5"/>
  <c r="V130" i="23"/>
  <c r="V133" i="23"/>
  <c r="P144" i="5"/>
  <c r="S138" i="5"/>
  <c r="R141" i="5"/>
  <c r="S134" i="5"/>
  <c r="AG142" i="5"/>
  <c r="S133" i="5"/>
  <c r="S132" i="5"/>
  <c r="T156" i="5" s="1"/>
  <c r="AK134" i="23"/>
  <c r="AL158" i="23" s="1"/>
  <c r="AO132" i="23"/>
  <c r="AG144" i="23"/>
  <c r="AG143" i="23"/>
  <c r="AK136" i="23"/>
  <c r="V142" i="23"/>
  <c r="V139" i="23"/>
  <c r="S144" i="5"/>
  <c r="R140" i="5"/>
  <c r="R134" i="5"/>
  <c r="P139" i="5"/>
  <c r="R135" i="5"/>
  <c r="V141" i="5"/>
  <c r="V141" i="23"/>
  <c r="AG138" i="23"/>
  <c r="AH162" i="23" s="1"/>
  <c r="AG140" i="23"/>
  <c r="V143" i="23"/>
  <c r="G144" i="23"/>
  <c r="H168" i="23" s="1"/>
  <c r="AG141" i="23"/>
  <c r="AK137" i="23"/>
  <c r="V137" i="23"/>
  <c r="AK138" i="23"/>
  <c r="V129" i="23"/>
  <c r="W153" i="23" s="1"/>
  <c r="V134" i="23"/>
  <c r="V140" i="23"/>
  <c r="P136" i="5"/>
  <c r="S143" i="5"/>
  <c r="R138" i="5"/>
  <c r="AG140" i="5"/>
  <c r="R133" i="5"/>
  <c r="S157" i="5" s="1"/>
  <c r="AG138" i="5"/>
  <c r="AH162" i="5" s="1"/>
  <c r="AO133" i="23"/>
  <c r="AG139" i="23"/>
  <c r="AK139" i="23"/>
  <c r="V131" i="23"/>
  <c r="R137" i="5"/>
  <c r="R144" i="5"/>
  <c r="S142" i="5"/>
  <c r="P143" i="5"/>
  <c r="AK140" i="23"/>
  <c r="V136" i="23"/>
  <c r="AK141" i="23"/>
  <c r="AK142" i="23"/>
  <c r="S141" i="5"/>
  <c r="P142" i="5"/>
  <c r="P140" i="5"/>
  <c r="P138" i="5"/>
  <c r="S136" i="5"/>
  <c r="V138" i="23"/>
  <c r="V135" i="23"/>
  <c r="V144" i="23"/>
  <c r="P137" i="5"/>
  <c r="P135" i="5"/>
  <c r="Q159" i="5" s="1"/>
  <c r="V144" i="5"/>
  <c r="P141" i="5"/>
  <c r="V129" i="5"/>
  <c r="W153" i="5" s="1"/>
  <c r="S140" i="23"/>
  <c r="S142" i="23"/>
  <c r="S144" i="23"/>
  <c r="S132" i="23"/>
  <c r="T156" i="23" s="1"/>
  <c r="AS144" i="5"/>
  <c r="AS138" i="5"/>
  <c r="V137" i="5"/>
  <c r="S135" i="23"/>
  <c r="AL135" i="5"/>
  <c r="S141" i="23"/>
  <c r="S133" i="23"/>
  <c r="S139" i="23"/>
  <c r="X143" i="23"/>
  <c r="AQ95" i="20"/>
  <c r="V140" i="5"/>
  <c r="V135" i="5"/>
  <c r="AE141" i="5"/>
  <c r="U136" i="5"/>
  <c r="V143" i="5"/>
  <c r="V136" i="5"/>
  <c r="V134" i="5"/>
  <c r="V130" i="5"/>
  <c r="AR130" i="5"/>
  <c r="V139" i="5"/>
  <c r="V138" i="5"/>
  <c r="R142" i="5"/>
  <c r="V142" i="5"/>
  <c r="V133" i="5"/>
  <c r="V131" i="5"/>
  <c r="AM144" i="5"/>
  <c r="AP138" i="5"/>
  <c r="J144" i="5"/>
  <c r="AO137" i="5"/>
  <c r="AR132" i="5"/>
  <c r="Q141" i="5"/>
  <c r="AR140" i="5"/>
  <c r="X139" i="5"/>
  <c r="AP134" i="5"/>
  <c r="AP144" i="5"/>
  <c r="X136" i="5"/>
  <c r="X141" i="5"/>
  <c r="X140" i="5"/>
  <c r="AR143" i="5"/>
  <c r="Q137" i="5"/>
  <c r="X133" i="5"/>
  <c r="AP141" i="5"/>
  <c r="X135" i="5"/>
  <c r="G130" i="5"/>
  <c r="AH127" i="5"/>
  <c r="G140" i="5"/>
  <c r="AL127" i="5"/>
  <c r="M135" i="5"/>
  <c r="W141" i="5"/>
  <c r="AQ138" i="5"/>
  <c r="AQ144" i="5"/>
  <c r="AL144" i="5"/>
  <c r="G127" i="5"/>
  <c r="AN133" i="5"/>
  <c r="AQ143" i="5"/>
  <c r="AN135" i="5"/>
  <c r="AH140" i="5"/>
  <c r="AL141" i="5"/>
  <c r="Q129" i="5"/>
  <c r="P131" i="5"/>
  <c r="G136" i="5"/>
  <c r="P133" i="5"/>
  <c r="AQ136" i="5"/>
  <c r="W144" i="5"/>
  <c r="AL142" i="5"/>
  <c r="AH137" i="5"/>
  <c r="AI161" i="5" s="1"/>
  <c r="Q134" i="5"/>
  <c r="R158" i="5" s="1"/>
  <c r="AL139" i="5"/>
  <c r="G143" i="5"/>
  <c r="AP125" i="5"/>
  <c r="P128" i="5"/>
  <c r="AE139" i="5"/>
  <c r="AQ142" i="5"/>
  <c r="AN143" i="5"/>
  <c r="AL140" i="5"/>
  <c r="AL133" i="5"/>
  <c r="AM157" i="5" s="1"/>
  <c r="P126" i="5"/>
  <c r="P129" i="5"/>
  <c r="AL126" i="5"/>
  <c r="G128" i="5"/>
  <c r="AL129" i="5"/>
  <c r="AE135" i="5"/>
  <c r="AQ134" i="5"/>
  <c r="AH142" i="5"/>
  <c r="AH143" i="5"/>
  <c r="AL134" i="5"/>
  <c r="AM158" i="5" s="1"/>
  <c r="AH130" i="5"/>
  <c r="AO129" i="5"/>
  <c r="G141" i="5"/>
  <c r="AJ129" i="5"/>
  <c r="V126" i="5"/>
  <c r="AE127" i="5"/>
  <c r="P134" i="5"/>
  <c r="X129" i="5"/>
  <c r="AL128" i="5"/>
  <c r="AE134" i="5"/>
  <c r="AQ140" i="5"/>
  <c r="AH138" i="5"/>
  <c r="AL138" i="5"/>
  <c r="AH139" i="5"/>
  <c r="AL136" i="5"/>
  <c r="AH129" i="5"/>
  <c r="AH133" i="5"/>
  <c r="P130" i="5"/>
  <c r="AI144" i="5"/>
  <c r="AN132" i="5"/>
  <c r="G144" i="5"/>
  <c r="H168" i="5" s="1"/>
  <c r="I168" i="5" s="1"/>
  <c r="AN134" i="5"/>
  <c r="AO138" i="5"/>
  <c r="AJ142" i="5"/>
  <c r="J141" i="5"/>
  <c r="K165" i="5" s="1"/>
  <c r="L165" i="5" s="1"/>
  <c r="J142" i="5"/>
  <c r="AN138" i="5"/>
  <c r="AI139" i="5"/>
  <c r="AO141" i="5"/>
  <c r="T135" i="5"/>
  <c r="AB139" i="5"/>
  <c r="O133" i="5"/>
  <c r="AB137" i="5"/>
  <c r="AA130" i="5"/>
  <c r="AA138" i="5"/>
  <c r="AB131" i="5"/>
  <c r="N128" i="5"/>
  <c r="O130" i="5"/>
  <c r="AM128" i="5"/>
  <c r="AA125" i="5"/>
  <c r="N129" i="5"/>
  <c r="T136" i="5"/>
  <c r="AA136" i="5"/>
  <c r="O132" i="5"/>
  <c r="AJ134" i="5"/>
  <c r="AI128" i="5"/>
  <c r="AO128" i="5"/>
  <c r="AS125" i="5"/>
  <c r="AI135" i="5"/>
  <c r="AS126" i="5"/>
  <c r="AT150" i="5" s="1"/>
  <c r="AB130" i="5"/>
  <c r="J136" i="5"/>
  <c r="J127" i="5"/>
  <c r="AB134" i="5"/>
  <c r="AM129" i="5"/>
  <c r="J135" i="5"/>
  <c r="Q128" i="5"/>
  <c r="AA134" i="5"/>
  <c r="AN126" i="5"/>
  <c r="AB142" i="5"/>
  <c r="AM131" i="5"/>
  <c r="O126" i="5"/>
  <c r="T130" i="5"/>
  <c r="AA127" i="5"/>
  <c r="AQ127" i="5"/>
  <c r="AI133" i="5"/>
  <c r="J134" i="5"/>
  <c r="AA126" i="5"/>
  <c r="AB136" i="5"/>
  <c r="AO127" i="5"/>
  <c r="AD142" i="5"/>
  <c r="AE166" i="5" s="1"/>
  <c r="AD136" i="5"/>
  <c r="AD134" i="5"/>
  <c r="AD131" i="5"/>
  <c r="AD133" i="5"/>
  <c r="AD130" i="5"/>
  <c r="AD138" i="5"/>
  <c r="AD139" i="5"/>
  <c r="AD132" i="5"/>
  <c r="AD137" i="5"/>
  <c r="O138" i="5"/>
  <c r="AB129" i="5"/>
  <c r="AN130" i="5"/>
  <c r="AB140" i="5"/>
  <c r="Q126" i="5"/>
  <c r="AM125" i="5"/>
  <c r="AB128" i="5"/>
  <c r="T125" i="5"/>
  <c r="T129" i="5"/>
  <c r="AI132" i="5"/>
  <c r="J130" i="5"/>
  <c r="T128" i="5"/>
  <c r="AI130" i="5"/>
  <c r="J133" i="5"/>
  <c r="AB125" i="5"/>
  <c r="AD125" i="5"/>
  <c r="G135" i="5"/>
  <c r="AD127" i="5"/>
  <c r="AH128" i="5"/>
  <c r="O131" i="5"/>
  <c r="T132" i="5"/>
  <c r="AQ129" i="5"/>
  <c r="AN137" i="5"/>
  <c r="O144" i="5"/>
  <c r="O136" i="5"/>
  <c r="P160" i="5" s="1"/>
  <c r="AN139" i="5"/>
  <c r="AI129" i="5"/>
  <c r="AJ133" i="5"/>
  <c r="AA135" i="5"/>
  <c r="Q133" i="5"/>
  <c r="AI125" i="5"/>
  <c r="J126" i="5"/>
  <c r="AI126" i="5"/>
  <c r="AB127" i="5"/>
  <c r="AI131" i="5"/>
  <c r="O125" i="5"/>
  <c r="AB135" i="5"/>
  <c r="AA128" i="5"/>
  <c r="J140" i="5"/>
  <c r="Q127" i="5"/>
  <c r="J125" i="5"/>
  <c r="G134" i="5"/>
  <c r="O127" i="5"/>
  <c r="AH134" i="5"/>
  <c r="G137" i="5"/>
  <c r="AH126" i="5"/>
  <c r="AD126" i="5"/>
  <c r="AR119" i="5"/>
  <c r="AR120" i="5" s="1"/>
  <c r="AI134" i="5"/>
  <c r="W125" i="5"/>
  <c r="AR125" i="5"/>
  <c r="AM130" i="5"/>
  <c r="T134" i="5"/>
  <c r="T143" i="5"/>
  <c r="AQ137" i="5"/>
  <c r="AQ135" i="5"/>
  <c r="AI143" i="5"/>
  <c r="N136" i="5"/>
  <c r="N132" i="5"/>
  <c r="N135" i="5"/>
  <c r="N134" i="5"/>
  <c r="N131" i="5"/>
  <c r="N133" i="5"/>
  <c r="AM135" i="5"/>
  <c r="AJ127" i="5"/>
  <c r="AJ132" i="5"/>
  <c r="AA133" i="5"/>
  <c r="Q132" i="5"/>
  <c r="G138" i="5"/>
  <c r="O128" i="5"/>
  <c r="AJ125" i="5"/>
  <c r="AB138" i="5"/>
  <c r="AA142" i="5"/>
  <c r="J137" i="5"/>
  <c r="AB133" i="5"/>
  <c r="AA141" i="5"/>
  <c r="AI127" i="5"/>
  <c r="J139" i="5"/>
  <c r="G133" i="5"/>
  <c r="AM126" i="5"/>
  <c r="AO125" i="5"/>
  <c r="N125" i="5"/>
  <c r="G131" i="5"/>
  <c r="N126" i="5"/>
  <c r="G129" i="5"/>
  <c r="O140" i="5"/>
  <c r="T138" i="5"/>
  <c r="T133" i="5"/>
  <c r="O142" i="5"/>
  <c r="AJ131" i="5"/>
  <c r="AA132" i="5"/>
  <c r="Q131" i="5"/>
  <c r="AN127" i="5"/>
  <c r="O135" i="5"/>
  <c r="AM127" i="5"/>
  <c r="AB141" i="5"/>
  <c r="AJ126" i="5"/>
  <c r="AA139" i="5"/>
  <c r="AQ126" i="5"/>
  <c r="J129" i="5"/>
  <c r="AA143" i="5"/>
  <c r="J138" i="5"/>
  <c r="AO126" i="5"/>
  <c r="AD129" i="5"/>
  <c r="G132" i="5"/>
  <c r="W126" i="5"/>
  <c r="Q125" i="5"/>
  <c r="AL131" i="5"/>
  <c r="AL132" i="5"/>
  <c r="G139" i="5"/>
  <c r="T142" i="5"/>
  <c r="AI141" i="5"/>
  <c r="AN136" i="5"/>
  <c r="AQ139" i="5"/>
  <c r="AQ131" i="5"/>
  <c r="AJ139" i="5"/>
  <c r="T127" i="5"/>
  <c r="AB126" i="5"/>
  <c r="J132" i="5"/>
  <c r="AA131" i="5"/>
  <c r="Q130" i="5"/>
  <c r="AN125" i="5"/>
  <c r="O134" i="5"/>
  <c r="W127" i="5"/>
  <c r="AA140" i="5"/>
  <c r="J131" i="5"/>
  <c r="AA137" i="5"/>
  <c r="J128" i="5"/>
  <c r="T126" i="5"/>
  <c r="AH135" i="5"/>
  <c r="AB132" i="5"/>
  <c r="AN128" i="5"/>
  <c r="AD128" i="5"/>
  <c r="G142" i="5"/>
  <c r="G126" i="5"/>
  <c r="O129" i="5"/>
  <c r="AQ125" i="5"/>
  <c r="AN129" i="5"/>
  <c r="AA129" i="5"/>
  <c r="N130" i="5"/>
  <c r="AD135" i="5"/>
  <c r="AH163" i="5"/>
  <c r="AL159" i="5"/>
  <c r="J167" i="5"/>
  <c r="Z151" i="5"/>
  <c r="H196" i="5"/>
  <c r="T144" i="5"/>
  <c r="W137" i="5"/>
  <c r="AQ132" i="5"/>
  <c r="T131" i="5"/>
  <c r="U155" i="5" s="1"/>
  <c r="AM142" i="5"/>
  <c r="O137" i="5"/>
  <c r="W128" i="5"/>
  <c r="X152" i="5" s="1"/>
  <c r="AO144" i="5"/>
  <c r="AO143" i="5"/>
  <c r="W142" i="5"/>
  <c r="AM136" i="5"/>
  <c r="AG164" i="5"/>
  <c r="AO130" i="5"/>
  <c r="AP154" i="5" s="1"/>
  <c r="W136" i="5"/>
  <c r="AO134" i="5"/>
  <c r="W135" i="5"/>
  <c r="AO140" i="5"/>
  <c r="AQ130" i="5"/>
  <c r="AM140" i="5"/>
  <c r="AM134" i="5"/>
  <c r="AD144" i="5"/>
  <c r="AD141" i="5"/>
  <c r="AE165" i="5" s="1"/>
  <c r="N139" i="5"/>
  <c r="N138" i="5"/>
  <c r="O162" i="5" s="1"/>
  <c r="N143" i="5"/>
  <c r="N137" i="5"/>
  <c r="O161" i="5" s="1"/>
  <c r="AM143" i="5"/>
  <c r="AM139" i="5"/>
  <c r="AM133" i="5"/>
  <c r="AD143" i="5"/>
  <c r="AN140" i="5"/>
  <c r="AN131" i="5"/>
  <c r="AO155" i="5" s="1"/>
  <c r="W140" i="5"/>
  <c r="W134" i="5"/>
  <c r="T141" i="5"/>
  <c r="AO142" i="5"/>
  <c r="AQ133" i="5"/>
  <c r="AO131" i="5"/>
  <c r="AN144" i="5"/>
  <c r="N141" i="5"/>
  <c r="W143" i="5"/>
  <c r="W139" i="5"/>
  <c r="W133" i="5"/>
  <c r="AI137" i="5"/>
  <c r="AI138" i="5"/>
  <c r="T140" i="5"/>
  <c r="O139" i="5"/>
  <c r="AM132" i="5"/>
  <c r="AN156" i="5" s="1"/>
  <c r="N142" i="5"/>
  <c r="AB144" i="5"/>
  <c r="AC168" i="5" s="1"/>
  <c r="I197" i="5"/>
  <c r="F197" i="5"/>
  <c r="D197" i="5" a="1"/>
  <c r="D197" i="5" s="1"/>
  <c r="W131" i="5"/>
  <c r="N144" i="5"/>
  <c r="AI136" i="5"/>
  <c r="AJ160" i="5" s="1"/>
  <c r="AO133" i="5"/>
  <c r="AO136" i="5"/>
  <c r="AO139" i="5"/>
  <c r="AO132" i="5"/>
  <c r="AM138" i="5"/>
  <c r="W119" i="5"/>
  <c r="AI142" i="5"/>
  <c r="AM137" i="5"/>
  <c r="W129" i="5"/>
  <c r="T139" i="5"/>
  <c r="AQ141" i="5"/>
  <c r="AN142" i="5"/>
  <c r="O143" i="5"/>
  <c r="W138" i="5"/>
  <c r="W130" i="5"/>
  <c r="AD144" i="23"/>
  <c r="AR142" i="23"/>
  <c r="AR130" i="23"/>
  <c r="AJ131" i="23"/>
  <c r="G131" i="23"/>
  <c r="AM125" i="23"/>
  <c r="AM130" i="23"/>
  <c r="AJ128" i="23"/>
  <c r="G134" i="23"/>
  <c r="R138" i="23"/>
  <c r="AL129" i="23"/>
  <c r="AJ132" i="23"/>
  <c r="N133" i="23"/>
  <c r="G129" i="23"/>
  <c r="AR125" i="23"/>
  <c r="R126" i="23"/>
  <c r="AJ134" i="23"/>
  <c r="AJ129" i="23"/>
  <c r="G125" i="23"/>
  <c r="R130" i="23"/>
  <c r="AJ130" i="23"/>
  <c r="AR126" i="23"/>
  <c r="G132" i="23"/>
  <c r="AJ125" i="23"/>
  <c r="AM128" i="23"/>
  <c r="AA133" i="23"/>
  <c r="G126" i="23"/>
  <c r="AG127" i="23"/>
  <c r="AH144" i="23"/>
  <c r="Q139" i="23"/>
  <c r="Q140" i="23"/>
  <c r="W134" i="23"/>
  <c r="AH138" i="23"/>
  <c r="AI162" i="23" s="1"/>
  <c r="W141" i="23"/>
  <c r="Q137" i="23"/>
  <c r="AA144" i="23"/>
  <c r="AB168" i="23" s="1"/>
  <c r="N141" i="23"/>
  <c r="Q143" i="23"/>
  <c r="W128" i="23"/>
  <c r="X152" i="23" s="1"/>
  <c r="AD131" i="23"/>
  <c r="J140" i="23"/>
  <c r="AP128" i="23"/>
  <c r="AB138" i="23"/>
  <c r="L132" i="23"/>
  <c r="AF137" i="23"/>
  <c r="AI131" i="23"/>
  <c r="K131" i="23"/>
  <c r="AE140" i="23"/>
  <c r="AF164" i="23" s="1"/>
  <c r="AE143" i="23"/>
  <c r="H134" i="23"/>
  <c r="L131" i="23"/>
  <c r="L125" i="23"/>
  <c r="I138" i="23"/>
  <c r="Q130" i="23"/>
  <c r="N132" i="23"/>
  <c r="AC133" i="23"/>
  <c r="AC132" i="23"/>
  <c r="AF142" i="23"/>
  <c r="AP125" i="23"/>
  <c r="AB128" i="23"/>
  <c r="H133" i="23"/>
  <c r="AD133" i="23"/>
  <c r="H129" i="23"/>
  <c r="I131" i="23"/>
  <c r="AC138" i="23"/>
  <c r="AH128" i="23"/>
  <c r="M133" i="23"/>
  <c r="L129" i="23"/>
  <c r="AH135" i="23"/>
  <c r="AC137" i="23"/>
  <c r="AC127" i="23"/>
  <c r="AC125" i="23"/>
  <c r="AD130" i="23"/>
  <c r="AQ125" i="23"/>
  <c r="Q127" i="23"/>
  <c r="AD129" i="23"/>
  <c r="AD125" i="23"/>
  <c r="L128" i="23"/>
  <c r="AF129" i="23"/>
  <c r="L134" i="23"/>
  <c r="AC135" i="23"/>
  <c r="AE142" i="23"/>
  <c r="AB134" i="23"/>
  <c r="AF126" i="23"/>
  <c r="AD140" i="23"/>
  <c r="AD136" i="23"/>
  <c r="AB135" i="23"/>
  <c r="R128" i="23"/>
  <c r="AB133" i="23"/>
  <c r="I132" i="23"/>
  <c r="N129" i="23"/>
  <c r="M131" i="23"/>
  <c r="AC140" i="23"/>
  <c r="AB143" i="23"/>
  <c r="AC167" i="23" s="1"/>
  <c r="AD167" i="23" s="1"/>
  <c r="AF144" i="23"/>
  <c r="AF131" i="23"/>
  <c r="U126" i="23"/>
  <c r="I133" i="23"/>
  <c r="M125" i="23"/>
  <c r="AA141" i="23"/>
  <c r="AA129" i="23"/>
  <c r="N128" i="23"/>
  <c r="AC130" i="23"/>
  <c r="AC139" i="23"/>
  <c r="W137" i="23"/>
  <c r="AJ137" i="23"/>
  <c r="W143" i="23"/>
  <c r="W142" i="23"/>
  <c r="W139" i="23"/>
  <c r="W138" i="23"/>
  <c r="W132" i="23"/>
  <c r="W133" i="23"/>
  <c r="Q144" i="23"/>
  <c r="W130" i="23"/>
  <c r="T132" i="23"/>
  <c r="W144" i="23"/>
  <c r="J142" i="23"/>
  <c r="K166" i="23" s="1"/>
  <c r="Y134" i="23"/>
  <c r="W129" i="23"/>
  <c r="X153" i="23" s="1"/>
  <c r="W136" i="23"/>
  <c r="AB144" i="23"/>
  <c r="AC168" i="23" s="1"/>
  <c r="AJ142" i="23"/>
  <c r="H144" i="23"/>
  <c r="W140" i="23"/>
  <c r="R134" i="23"/>
  <c r="T140" i="23"/>
  <c r="R137" i="23"/>
  <c r="R135" i="23"/>
  <c r="AR133" i="23"/>
  <c r="R140" i="23"/>
  <c r="AH140" i="23"/>
  <c r="N143" i="23"/>
  <c r="R133" i="23"/>
  <c r="S157" i="23" s="1"/>
  <c r="R136" i="23"/>
  <c r="AR143" i="23"/>
  <c r="AM142" i="23"/>
  <c r="N144" i="23"/>
  <c r="O142" i="23"/>
  <c r="T142" i="23"/>
  <c r="AM137" i="23"/>
  <c r="AH143" i="23"/>
  <c r="R142" i="23"/>
  <c r="AH142" i="23"/>
  <c r="AH137" i="23"/>
  <c r="AI161" i="23" s="1"/>
  <c r="AM144" i="23"/>
  <c r="AH139" i="23"/>
  <c r="R144" i="23"/>
  <c r="AR136" i="23"/>
  <c r="R141" i="23"/>
  <c r="N138" i="23"/>
  <c r="O162" i="23" s="1"/>
  <c r="N137" i="23"/>
  <c r="O161" i="23" s="1"/>
  <c r="N139" i="23"/>
  <c r="W131" i="23"/>
  <c r="AR132" i="23"/>
  <c r="AR127" i="23"/>
  <c r="AS151" i="23" s="1"/>
  <c r="AT151" i="23" s="1"/>
  <c r="AR128" i="23"/>
  <c r="AM141" i="23"/>
  <c r="AM139" i="23"/>
  <c r="J143" i="23"/>
  <c r="Y139" i="23"/>
  <c r="AM134" i="23"/>
  <c r="Y135" i="23"/>
  <c r="AM140" i="23"/>
  <c r="AJ138" i="23"/>
  <c r="Y142" i="23"/>
  <c r="AR129" i="23"/>
  <c r="AM143" i="23"/>
  <c r="AR139" i="23"/>
  <c r="AF140" i="23"/>
  <c r="AJ144" i="23"/>
  <c r="AM132" i="23"/>
  <c r="AN156" i="23" s="1"/>
  <c r="AF139" i="23"/>
  <c r="AG163" i="23" s="1"/>
  <c r="AH163" i="23" s="1"/>
  <c r="Y136" i="23"/>
  <c r="AR144" i="23"/>
  <c r="AR137" i="23"/>
  <c r="AJ143" i="23"/>
  <c r="AR131" i="23"/>
  <c r="R139" i="23"/>
  <c r="AJ135" i="23"/>
  <c r="AK159" i="23" s="1"/>
  <c r="AH141" i="23"/>
  <c r="Y140" i="23"/>
  <c r="AM135" i="23"/>
  <c r="AM136" i="23"/>
  <c r="Y132" i="23"/>
  <c r="AM138" i="23"/>
  <c r="AJ140" i="23"/>
  <c r="AR140" i="23"/>
  <c r="T133" i="23"/>
  <c r="AJ141" i="23"/>
  <c r="R143" i="23"/>
  <c r="Y144" i="23"/>
  <c r="AJ139" i="23"/>
  <c r="AM133" i="23"/>
  <c r="Y126" i="23"/>
  <c r="Z150" i="23" s="1"/>
  <c r="I197" i="23" s="1"/>
  <c r="AR134" i="23"/>
  <c r="T139" i="23"/>
  <c r="Y130" i="23"/>
  <c r="AR141" i="23"/>
  <c r="AR135" i="23"/>
  <c r="Y138" i="23"/>
  <c r="AR138" i="23"/>
  <c r="AF143" i="23"/>
  <c r="U138" i="23"/>
  <c r="P140" i="23"/>
  <c r="X139" i="23"/>
  <c r="AP139" i="23"/>
  <c r="AI139" i="23"/>
  <c r="P136" i="23"/>
  <c r="X135" i="23"/>
  <c r="P137" i="23"/>
  <c r="AQ129" i="23"/>
  <c r="P143" i="23"/>
  <c r="X131" i="23"/>
  <c r="X138" i="23"/>
  <c r="U141" i="23"/>
  <c r="X144" i="23"/>
  <c r="P141" i="23"/>
  <c r="X130" i="23"/>
  <c r="AI144" i="23"/>
  <c r="Y143" i="23"/>
  <c r="X132" i="23"/>
  <c r="T131" i="23"/>
  <c r="U155" i="23" s="1"/>
  <c r="J141" i="23"/>
  <c r="K165" i="23" s="1"/>
  <c r="L165" i="23" s="1"/>
  <c r="T141" i="23"/>
  <c r="AE144" i="23"/>
  <c r="AO142" i="23"/>
  <c r="X134" i="23"/>
  <c r="X127" i="23"/>
  <c r="Y151" i="23" s="1"/>
  <c r="AE141" i="23"/>
  <c r="AD141" i="23"/>
  <c r="AE165" i="23" s="1"/>
  <c r="AI133" i="23"/>
  <c r="AN127" i="23"/>
  <c r="H128" i="23"/>
  <c r="AN129" i="23"/>
  <c r="AQ131" i="23"/>
  <c r="AI141" i="23"/>
  <c r="P126" i="23"/>
  <c r="P125" i="23"/>
  <c r="AI143" i="23"/>
  <c r="O144" i="23"/>
  <c r="Q131" i="23"/>
  <c r="AO126" i="23"/>
  <c r="J136" i="23"/>
  <c r="AP126" i="23"/>
  <c r="AO128" i="23"/>
  <c r="AB132" i="23"/>
  <c r="J129" i="23"/>
  <c r="AB130" i="23"/>
  <c r="H135" i="23"/>
  <c r="AB126" i="23"/>
  <c r="P134" i="23"/>
  <c r="P132" i="23"/>
  <c r="P130" i="23"/>
  <c r="AE135" i="23"/>
  <c r="AP127" i="23"/>
  <c r="AB136" i="23"/>
  <c r="AE128" i="23"/>
  <c r="O125" i="23"/>
  <c r="O126" i="23"/>
  <c r="H142" i="23"/>
  <c r="AQ126" i="23"/>
  <c r="T128" i="23"/>
  <c r="H132" i="23"/>
  <c r="P131" i="23"/>
  <c r="AO127" i="23"/>
  <c r="J135" i="23"/>
  <c r="AB127" i="23"/>
  <c r="AO125" i="23"/>
  <c r="U128" i="23"/>
  <c r="AF136" i="23"/>
  <c r="AE138" i="23"/>
  <c r="AI127" i="23"/>
  <c r="J138" i="23"/>
  <c r="AN136" i="23"/>
  <c r="AN126" i="23"/>
  <c r="O143" i="23"/>
  <c r="X128" i="23"/>
  <c r="AL139" i="23"/>
  <c r="AL127" i="23"/>
  <c r="AL131" i="23"/>
  <c r="AL126" i="23"/>
  <c r="AL125" i="23"/>
  <c r="U143" i="23"/>
  <c r="O134" i="23"/>
  <c r="AI128" i="23"/>
  <c r="AF135" i="23"/>
  <c r="P127" i="23"/>
  <c r="AE136" i="23"/>
  <c r="AF125" i="23"/>
  <c r="U125" i="23"/>
  <c r="AI135" i="23"/>
  <c r="AN125" i="23"/>
  <c r="J126" i="23"/>
  <c r="O128" i="23"/>
  <c r="AB139" i="23"/>
  <c r="J131" i="23"/>
  <c r="H125" i="23"/>
  <c r="AD137" i="23"/>
  <c r="O135" i="23"/>
  <c r="AI134" i="23"/>
  <c r="AE129" i="23"/>
  <c r="AF130" i="23"/>
  <c r="AB131" i="23"/>
  <c r="J130" i="23"/>
  <c r="AQ134" i="23"/>
  <c r="AI138" i="23"/>
  <c r="U139" i="23"/>
  <c r="AF132" i="23"/>
  <c r="AI129" i="23"/>
  <c r="O133" i="23"/>
  <c r="Q129" i="23"/>
  <c r="O132" i="23"/>
  <c r="AB125" i="23"/>
  <c r="Q125" i="23"/>
  <c r="AE134" i="23"/>
  <c r="P129" i="23"/>
  <c r="AF128" i="23"/>
  <c r="J128" i="23"/>
  <c r="AE133" i="23"/>
  <c r="H139" i="23"/>
  <c r="AF127" i="23"/>
  <c r="P133" i="23"/>
  <c r="U129" i="23"/>
  <c r="R129" i="23"/>
  <c r="AQ144" i="23"/>
  <c r="O138" i="23"/>
  <c r="AP142" i="23"/>
  <c r="AI142" i="23"/>
  <c r="AQ132" i="23"/>
  <c r="AQ133" i="23"/>
  <c r="U135" i="23"/>
  <c r="AE131" i="23"/>
  <c r="J133" i="23"/>
  <c r="AB129" i="23"/>
  <c r="Q132" i="23"/>
  <c r="AE126" i="23"/>
  <c r="AB140" i="23"/>
  <c r="J137" i="23"/>
  <c r="T125" i="23"/>
  <c r="AE125" i="23"/>
  <c r="Q133" i="23"/>
  <c r="AQ127" i="23"/>
  <c r="O127" i="23"/>
  <c r="AI130" i="23"/>
  <c r="R125" i="23"/>
  <c r="R127" i="23"/>
  <c r="J132" i="23"/>
  <c r="AF138" i="23"/>
  <c r="J139" i="23"/>
  <c r="AE137" i="23"/>
  <c r="J127" i="23"/>
  <c r="O137" i="23"/>
  <c r="H126" i="23"/>
  <c r="H127" i="23"/>
  <c r="X142" i="23"/>
  <c r="X125" i="23"/>
  <c r="AL130" i="23"/>
  <c r="H141" i="23"/>
  <c r="O131" i="23"/>
  <c r="H140" i="23"/>
  <c r="AB142" i="23"/>
  <c r="AF133" i="23"/>
  <c r="U127" i="23"/>
  <c r="H131" i="23"/>
  <c r="AI126" i="23"/>
  <c r="AO129" i="23"/>
  <c r="H136" i="23"/>
  <c r="AE132" i="23"/>
  <c r="AD138" i="23"/>
  <c r="AD135" i="23"/>
  <c r="AD126" i="23"/>
  <c r="AD134" i="23"/>
  <c r="AD139" i="23"/>
  <c r="AD128" i="23"/>
  <c r="AE130" i="23"/>
  <c r="AB141" i="23"/>
  <c r="AE139" i="23"/>
  <c r="O140" i="23"/>
  <c r="O139" i="23"/>
  <c r="O136" i="23"/>
  <c r="P160" i="23" s="1"/>
  <c r="AQ142" i="23"/>
  <c r="AQ140" i="23"/>
  <c r="AN134" i="23"/>
  <c r="AI140" i="23"/>
  <c r="AI136" i="23"/>
  <c r="AJ160" i="23" s="1"/>
  <c r="AK160" i="23" s="1"/>
  <c r="T144" i="23"/>
  <c r="U140" i="23"/>
  <c r="J125" i="23"/>
  <c r="Q128" i="23"/>
  <c r="R132" i="23"/>
  <c r="AN130" i="23"/>
  <c r="T126" i="23"/>
  <c r="AM129" i="23"/>
  <c r="H138" i="23"/>
  <c r="T129" i="23"/>
  <c r="O130" i="23"/>
  <c r="AL132" i="23"/>
  <c r="H137" i="23"/>
  <c r="T130" i="23"/>
  <c r="P128" i="23"/>
  <c r="Q126" i="23"/>
  <c r="AI132" i="23"/>
  <c r="AD144" i="20"/>
  <c r="AG142" i="20"/>
  <c r="Y129" i="20"/>
  <c r="AK137" i="20"/>
  <c r="Z127" i="20"/>
  <c r="AT127" i="20"/>
  <c r="AD143" i="20"/>
  <c r="AR130" i="20"/>
  <c r="O139" i="20"/>
  <c r="AG140" i="20"/>
  <c r="AL135" i="20"/>
  <c r="Y128" i="20"/>
  <c r="X130" i="20"/>
  <c r="AP132" i="20"/>
  <c r="AO133" i="20"/>
  <c r="AQ131" i="20"/>
  <c r="R135" i="20"/>
  <c r="O138" i="20"/>
  <c r="AM134" i="20"/>
  <c r="S134" i="20"/>
  <c r="L141" i="20"/>
  <c r="J173" i="20"/>
  <c r="D173" i="20" a="1"/>
  <c r="D173" i="20" s="1"/>
  <c r="I173" i="20" s="1"/>
  <c r="AT150" i="20" s="1"/>
  <c r="Q137" i="20"/>
  <c r="W95" i="20"/>
  <c r="I144" i="20"/>
  <c r="V131" i="20"/>
  <c r="AK136" i="20"/>
  <c r="AS129" i="20"/>
  <c r="AS128" i="20"/>
  <c r="T133" i="20"/>
  <c r="F173" i="20"/>
  <c r="AI138" i="20"/>
  <c r="AG141" i="20"/>
  <c r="M140" i="20"/>
  <c r="K143" i="20"/>
  <c r="U132" i="20"/>
  <c r="AH139" i="20"/>
  <c r="K142" i="20"/>
  <c r="R136" i="20"/>
  <c r="W154" i="23"/>
  <c r="AO136" i="23"/>
  <c r="AQ139" i="23"/>
  <c r="AN137" i="23"/>
  <c r="H143" i="23"/>
  <c r="I167" i="23" s="1"/>
  <c r="P142" i="23"/>
  <c r="P138" i="23"/>
  <c r="AO143" i="23"/>
  <c r="AO135" i="23"/>
  <c r="AO131" i="23"/>
  <c r="U137" i="23"/>
  <c r="AL133" i="23"/>
  <c r="AM157" i="23" s="1"/>
  <c r="AL134" i="23"/>
  <c r="AM158" i="23" s="1"/>
  <c r="AL138" i="23"/>
  <c r="AL142" i="23"/>
  <c r="AL137" i="23"/>
  <c r="AO134" i="23"/>
  <c r="AO138" i="23"/>
  <c r="AL140" i="23"/>
  <c r="AN139" i="23"/>
  <c r="T135" i="23"/>
  <c r="AQ135" i="23"/>
  <c r="U131" i="23"/>
  <c r="J144" i="23"/>
  <c r="Y119" i="23"/>
  <c r="Y120" i="23" s="1"/>
  <c r="Y129" i="23"/>
  <c r="Y137" i="23"/>
  <c r="Y141" i="23"/>
  <c r="Y133" i="23"/>
  <c r="P144" i="23"/>
  <c r="AL143" i="23"/>
  <c r="U134" i="23"/>
  <c r="AI137" i="23"/>
  <c r="U144" i="23"/>
  <c r="AN144" i="23"/>
  <c r="N163" i="23"/>
  <c r="AP132" i="23"/>
  <c r="AP136" i="23"/>
  <c r="AP138" i="23"/>
  <c r="AQ143" i="23"/>
  <c r="AP135" i="23"/>
  <c r="AP140" i="23"/>
  <c r="U132" i="23"/>
  <c r="AP133" i="23"/>
  <c r="AL135" i="23"/>
  <c r="AO140" i="23"/>
  <c r="AN140" i="23"/>
  <c r="AL141" i="23"/>
  <c r="T136" i="23"/>
  <c r="AN141" i="23"/>
  <c r="AL144" i="23"/>
  <c r="X129" i="23"/>
  <c r="X141" i="23"/>
  <c r="X137" i="23"/>
  <c r="X133" i="23"/>
  <c r="U133" i="23"/>
  <c r="X136" i="23"/>
  <c r="M164" i="23"/>
  <c r="X140" i="23"/>
  <c r="U136" i="23"/>
  <c r="O141" i="23"/>
  <c r="R159" i="23"/>
  <c r="AN142" i="23"/>
  <c r="AQ130" i="23"/>
  <c r="AP144" i="23"/>
  <c r="AP134" i="23"/>
  <c r="AN132" i="23"/>
  <c r="H196" i="23"/>
  <c r="AP131" i="23"/>
  <c r="AP143" i="23"/>
  <c r="T137" i="23"/>
  <c r="AO139" i="23"/>
  <c r="AE166" i="23"/>
  <c r="AL136" i="23"/>
  <c r="Y131" i="23"/>
  <c r="AO130" i="23"/>
  <c r="AP154" i="23" s="1"/>
  <c r="Y127" i="23"/>
  <c r="AN143" i="23"/>
  <c r="AN131" i="23"/>
  <c r="AO155" i="23" s="1"/>
  <c r="AN135" i="23"/>
  <c r="AQ119" i="23"/>
  <c r="AQ120" i="23" s="1"/>
  <c r="AQ128" i="23"/>
  <c r="AR152" i="23" s="1"/>
  <c r="AQ136" i="23"/>
  <c r="AP130" i="23"/>
  <c r="AN138" i="23"/>
  <c r="T134" i="23"/>
  <c r="AO137" i="23"/>
  <c r="T143" i="23"/>
  <c r="AP129" i="23"/>
  <c r="AQ153" i="23" s="1"/>
  <c r="AQ141" i="23"/>
  <c r="AN133" i="23"/>
  <c r="AP137" i="23"/>
  <c r="AQ137" i="23"/>
  <c r="P139" i="23"/>
  <c r="Q142" i="23"/>
  <c r="Q138" i="23"/>
  <c r="Q134" i="23"/>
  <c r="R158" i="23" s="1"/>
  <c r="U142" i="23"/>
  <c r="Y128" i="23"/>
  <c r="T138" i="23"/>
  <c r="K166" i="5" l="1"/>
  <c r="L166" i="5" s="1"/>
  <c r="W154" i="5"/>
  <c r="X154" i="5" s="1"/>
  <c r="Y154" i="5" s="1"/>
  <c r="R159" i="5"/>
  <c r="S159" i="5" s="1"/>
  <c r="AR153" i="5"/>
  <c r="AS153" i="5" s="1"/>
  <c r="BJ99" i="22"/>
  <c r="BI98" i="22"/>
  <c r="DV99" i="22"/>
  <c r="DU98" i="22"/>
  <c r="X153" i="5"/>
  <c r="Y153" i="5" s="1"/>
  <c r="AL159" i="23"/>
  <c r="U156" i="23"/>
  <c r="I168" i="23"/>
  <c r="T157" i="23"/>
  <c r="U157" i="23" s="1"/>
  <c r="T157" i="5"/>
  <c r="U157" i="5" s="1"/>
  <c r="AI162" i="5"/>
  <c r="AJ162" i="5" s="1"/>
  <c r="U156" i="5"/>
  <c r="V156" i="5" s="1"/>
  <c r="Q160" i="5"/>
  <c r="R160" i="5" s="1"/>
  <c r="S158" i="5"/>
  <c r="T158" i="5" s="1"/>
  <c r="AN157" i="5"/>
  <c r="AO157" i="5" s="1"/>
  <c r="Z151" i="23"/>
  <c r="D198" i="23" s="1" a="1"/>
  <c r="D198" i="23" s="1"/>
  <c r="AQ96" i="20"/>
  <c r="AP95" i="20"/>
  <c r="AJ161" i="5"/>
  <c r="AK161" i="5" s="1"/>
  <c r="AQ119" i="5"/>
  <c r="H197" i="5"/>
  <c r="Y152" i="5"/>
  <c r="N164" i="5"/>
  <c r="M165" i="5"/>
  <c r="P162" i="5"/>
  <c r="AO156" i="5"/>
  <c r="AP155" i="5"/>
  <c r="AT152" i="5"/>
  <c r="AQ154" i="5"/>
  <c r="O163" i="5"/>
  <c r="W120" i="5"/>
  <c r="V119" i="5"/>
  <c r="AH164" i="5"/>
  <c r="V155" i="5"/>
  <c r="D198" i="5" a="1"/>
  <c r="D198" i="5" s="1"/>
  <c r="I198" i="5"/>
  <c r="F198" i="5"/>
  <c r="AN158" i="5"/>
  <c r="AM159" i="5"/>
  <c r="K167" i="5"/>
  <c r="J168" i="5"/>
  <c r="P161" i="5"/>
  <c r="AK160" i="5"/>
  <c r="AD168" i="5"/>
  <c r="AE167" i="5"/>
  <c r="AF165" i="5"/>
  <c r="AF166" i="5"/>
  <c r="AI163" i="5"/>
  <c r="AJ161" i="23"/>
  <c r="AK161" i="23" s="1"/>
  <c r="V155" i="23"/>
  <c r="W155" i="23" s="1"/>
  <c r="AG164" i="23"/>
  <c r="AH164" i="23" s="1"/>
  <c r="P161" i="23"/>
  <c r="Q161" i="23" s="1"/>
  <c r="Y152" i="23"/>
  <c r="Z152" i="23" s="1"/>
  <c r="AO156" i="23"/>
  <c r="AP156" i="23" s="1"/>
  <c r="Z150" i="20"/>
  <c r="F197" i="23"/>
  <c r="D197" i="23" a="1"/>
  <c r="D197" i="23" s="1"/>
  <c r="H197" i="23" s="1"/>
  <c r="AF165" i="23"/>
  <c r="AG165" i="23" s="1"/>
  <c r="Z174" i="23"/>
  <c r="Q160" i="23"/>
  <c r="R160" i="23" s="1"/>
  <c r="AP119" i="23"/>
  <c r="AP120" i="23" s="1"/>
  <c r="M141" i="20"/>
  <c r="P139" i="20"/>
  <c r="AT129" i="20"/>
  <c r="Z128" i="20"/>
  <c r="AJ138" i="20"/>
  <c r="S136" i="20"/>
  <c r="L143" i="20"/>
  <c r="AN134" i="20"/>
  <c r="AM135" i="20"/>
  <c r="L142" i="20"/>
  <c r="J144" i="20"/>
  <c r="Y130" i="20"/>
  <c r="J174" i="20"/>
  <c r="D174" i="20" a="1"/>
  <c r="D174" i="20" s="1"/>
  <c r="I174" i="20" s="1"/>
  <c r="Z151" i="20" s="1"/>
  <c r="F174" i="20"/>
  <c r="AT128" i="20"/>
  <c r="AE144" i="20"/>
  <c r="T134" i="20"/>
  <c r="AL137" i="20"/>
  <c r="V132" i="20"/>
  <c r="R137" i="20"/>
  <c r="AL136" i="20"/>
  <c r="AP133" i="20"/>
  <c r="Z129" i="20"/>
  <c r="W131" i="20"/>
  <c r="AQ132" i="20"/>
  <c r="AH140" i="20"/>
  <c r="AH142" i="20"/>
  <c r="S135" i="20"/>
  <c r="AH141" i="20"/>
  <c r="AI139" i="20"/>
  <c r="W96" i="20"/>
  <c r="V95" i="20"/>
  <c r="AS130" i="20"/>
  <c r="AR131" i="20"/>
  <c r="AE143" i="20"/>
  <c r="N140" i="20"/>
  <c r="U133" i="20"/>
  <c r="P138" i="20"/>
  <c r="L166" i="23"/>
  <c r="J168" i="23"/>
  <c r="AI163" i="23"/>
  <c r="AF166" i="23"/>
  <c r="AN157" i="23"/>
  <c r="AR153" i="23"/>
  <c r="AT174" i="23"/>
  <c r="O163" i="23"/>
  <c r="Y153" i="23"/>
  <c r="AJ162" i="23"/>
  <c r="AE167" i="23"/>
  <c r="M165" i="23"/>
  <c r="J167" i="23"/>
  <c r="X154" i="23"/>
  <c r="AP155" i="23"/>
  <c r="AN158" i="23"/>
  <c r="AS152" i="23"/>
  <c r="S159" i="23"/>
  <c r="N164" i="23"/>
  <c r="X119" i="23"/>
  <c r="P162" i="23"/>
  <c r="AD168" i="23"/>
  <c r="V156" i="23"/>
  <c r="S158" i="23"/>
  <c r="AM159" i="23"/>
  <c r="AQ154" i="23"/>
  <c r="AL160" i="23"/>
  <c r="DU99" i="22" l="1"/>
  <c r="DT98" i="22"/>
  <c r="BI99" i="22"/>
  <c r="BH98" i="22"/>
  <c r="F198" i="23"/>
  <c r="I198" i="23"/>
  <c r="H198" i="23" s="1"/>
  <c r="AP96" i="20"/>
  <c r="AO95" i="20"/>
  <c r="AT174" i="5"/>
  <c r="Z174" i="5"/>
  <c r="AQ120" i="5"/>
  <c r="AP119" i="5"/>
  <c r="T159" i="5"/>
  <c r="AO158" i="5"/>
  <c r="S160" i="5"/>
  <c r="Q161" i="5"/>
  <c r="AQ155" i="5"/>
  <c r="AG166" i="5"/>
  <c r="L167" i="5"/>
  <c r="V157" i="5"/>
  <c r="AE168" i="5"/>
  <c r="H198" i="5"/>
  <c r="AR154" i="5"/>
  <c r="Q162" i="5"/>
  <c r="Z152" i="5"/>
  <c r="AT153" i="5"/>
  <c r="Z153" i="5"/>
  <c r="AI164" i="5"/>
  <c r="V120" i="5"/>
  <c r="U119" i="5"/>
  <c r="AP156" i="5"/>
  <c r="AL160" i="5"/>
  <c r="AP157" i="5"/>
  <c r="W156" i="5"/>
  <c r="AK162" i="5"/>
  <c r="AN159" i="5"/>
  <c r="W155" i="5"/>
  <c r="P163" i="5"/>
  <c r="N165" i="5"/>
  <c r="AG165" i="5"/>
  <c r="AF167" i="5"/>
  <c r="O164" i="5"/>
  <c r="Z154" i="5"/>
  <c r="U158" i="5"/>
  <c r="AJ163" i="5"/>
  <c r="K168" i="5"/>
  <c r="AL161" i="5"/>
  <c r="M166" i="5"/>
  <c r="AO119" i="23"/>
  <c r="AN119" i="23" s="1"/>
  <c r="AT151" i="20"/>
  <c r="J175" i="20"/>
  <c r="D175" i="20" a="1"/>
  <c r="D175" i="20" s="1"/>
  <c r="F175" i="20"/>
  <c r="W132" i="20"/>
  <c r="AF144" i="20"/>
  <c r="AO134" i="20"/>
  <c r="AF143" i="20"/>
  <c r="AI140" i="20"/>
  <c r="K144" i="20"/>
  <c r="AS131" i="20"/>
  <c r="M142" i="20"/>
  <c r="Q139" i="20"/>
  <c r="V133" i="20"/>
  <c r="T135" i="20"/>
  <c r="AM137" i="20"/>
  <c r="U134" i="20"/>
  <c r="O140" i="20"/>
  <c r="S137" i="20"/>
  <c r="Z130" i="20"/>
  <c r="AJ139" i="20"/>
  <c r="D176" i="20" a="1"/>
  <c r="D176" i="20" s="1"/>
  <c r="J176" i="20"/>
  <c r="F176" i="20"/>
  <c r="M143" i="20"/>
  <c r="Q138" i="20"/>
  <c r="AI141" i="20"/>
  <c r="T136" i="20"/>
  <c r="AR132" i="20"/>
  <c r="AQ133" i="20"/>
  <c r="AT130" i="20"/>
  <c r="AS151" i="20"/>
  <c r="Y151" i="20"/>
  <c r="AK138" i="20"/>
  <c r="N141" i="20"/>
  <c r="V96" i="20"/>
  <c r="U95" i="20"/>
  <c r="AI142" i="20"/>
  <c r="X131" i="20"/>
  <c r="AM136" i="20"/>
  <c r="AN135" i="20"/>
  <c r="V157" i="23"/>
  <c r="Y175" i="23"/>
  <c r="AS175" i="23"/>
  <c r="S160" i="23"/>
  <c r="AT152" i="23"/>
  <c r="AN159" i="23"/>
  <c r="AT175" i="23"/>
  <c r="K168" i="23"/>
  <c r="Z153" i="23"/>
  <c r="AI164" i="23"/>
  <c r="AQ156" i="23"/>
  <c r="X120" i="23"/>
  <c r="W119" i="23"/>
  <c r="AH165" i="23"/>
  <c r="AQ155" i="23"/>
  <c r="I199" i="23"/>
  <c r="F199" i="23"/>
  <c r="D199" i="23" a="1"/>
  <c r="D199" i="23" s="1"/>
  <c r="AG166" i="23"/>
  <c r="Z175" i="23"/>
  <c r="W156" i="23"/>
  <c r="T159" i="23"/>
  <c r="Y154" i="23"/>
  <c r="AK162" i="23"/>
  <c r="P163" i="23"/>
  <c r="AJ163" i="23"/>
  <c r="M166" i="23"/>
  <c r="K167" i="23"/>
  <c r="Q162" i="23"/>
  <c r="X155" i="23"/>
  <c r="AO158" i="23"/>
  <c r="N165" i="23"/>
  <c r="R161" i="23"/>
  <c r="T158" i="23"/>
  <c r="O164" i="23"/>
  <c r="AF167" i="23"/>
  <c r="AL161" i="23"/>
  <c r="AM160" i="23"/>
  <c r="AS153" i="23"/>
  <c r="AR154" i="23"/>
  <c r="AE168" i="23"/>
  <c r="AO157" i="23"/>
  <c r="BH99" i="22" l="1"/>
  <c r="BG98" i="22"/>
  <c r="DT99" i="22"/>
  <c r="DS98" i="22"/>
  <c r="AO96" i="20"/>
  <c r="AN95" i="20"/>
  <c r="AP120" i="5"/>
  <c r="AO119" i="5"/>
  <c r="AF168" i="5"/>
  <c r="AK163" i="5"/>
  <c r="AQ157" i="5"/>
  <c r="AH165" i="5"/>
  <c r="R162" i="5"/>
  <c r="AO159" i="5"/>
  <c r="AL162" i="5"/>
  <c r="AQ156" i="5"/>
  <c r="M167" i="5"/>
  <c r="T160" i="5"/>
  <c r="Q163" i="5"/>
  <c r="X155" i="5"/>
  <c r="I199" i="5"/>
  <c r="F199" i="5"/>
  <c r="D199" i="5" a="1"/>
  <c r="D199" i="5" s="1"/>
  <c r="U159" i="5"/>
  <c r="V158" i="5"/>
  <c r="AJ164" i="5"/>
  <c r="R161" i="5"/>
  <c r="AM160" i="5"/>
  <c r="O165" i="5"/>
  <c r="L168" i="5"/>
  <c r="I200" i="5"/>
  <c r="F200" i="5"/>
  <c r="D200" i="5" a="1"/>
  <c r="D200" i="5" s="1"/>
  <c r="AS154" i="5"/>
  <c r="AP158" i="5"/>
  <c r="AR155" i="5"/>
  <c r="AG167" i="5"/>
  <c r="W157" i="5"/>
  <c r="N166" i="5"/>
  <c r="I201" i="5"/>
  <c r="F201" i="5"/>
  <c r="D201" i="5" a="1"/>
  <c r="D201" i="5" s="1"/>
  <c r="AM161" i="5"/>
  <c r="P164" i="5"/>
  <c r="X156" i="5"/>
  <c r="U120" i="5"/>
  <c r="T119" i="5"/>
  <c r="AS175" i="5"/>
  <c r="Y175" i="5"/>
  <c r="Z175" i="5"/>
  <c r="AT175" i="5"/>
  <c r="AH166" i="5"/>
  <c r="AO120" i="23"/>
  <c r="H199" i="23"/>
  <c r="AR177" i="23" s="1"/>
  <c r="I176" i="20"/>
  <c r="Z153" i="20" s="1"/>
  <c r="I175" i="20"/>
  <c r="AT152" i="20" s="1"/>
  <c r="AT176" i="23"/>
  <c r="AR133" i="20"/>
  <c r="AK139" i="20"/>
  <c r="R139" i="20"/>
  <c r="AJ140" i="20"/>
  <c r="J177" i="20"/>
  <c r="D177" i="20" a="1"/>
  <c r="D177" i="20" s="1"/>
  <c r="F177" i="20"/>
  <c r="AL138" i="20"/>
  <c r="AG143" i="20"/>
  <c r="U135" i="20"/>
  <c r="X132" i="20"/>
  <c r="AS132" i="20"/>
  <c r="AN137" i="20"/>
  <c r="AJ142" i="20"/>
  <c r="U136" i="20"/>
  <c r="T137" i="20"/>
  <c r="AT131" i="20"/>
  <c r="AO135" i="20"/>
  <c r="U96" i="20"/>
  <c r="T95" i="20"/>
  <c r="AJ141" i="20"/>
  <c r="P140" i="20"/>
  <c r="L144" i="20"/>
  <c r="AP134" i="20"/>
  <c r="O141" i="20"/>
  <c r="R138" i="20"/>
  <c r="V134" i="20"/>
  <c r="AG144" i="20"/>
  <c r="AN136" i="20"/>
  <c r="Y131" i="20"/>
  <c r="N143" i="20"/>
  <c r="N142" i="20"/>
  <c r="W133" i="20"/>
  <c r="AP158" i="23"/>
  <c r="Z154" i="23"/>
  <c r="X176" i="23"/>
  <c r="Y176" i="23"/>
  <c r="AR176" i="23"/>
  <c r="P164" i="23"/>
  <c r="I200" i="23"/>
  <c r="F200" i="23"/>
  <c r="D200" i="23" a="1"/>
  <c r="D200" i="23" s="1"/>
  <c r="AN160" i="23"/>
  <c r="Y155" i="23"/>
  <c r="U159" i="23"/>
  <c r="L168" i="23"/>
  <c r="AF168" i="23"/>
  <c r="S161" i="23"/>
  <c r="Q163" i="23"/>
  <c r="X156" i="23"/>
  <c r="AR156" i="23"/>
  <c r="AS154" i="23"/>
  <c r="AG167" i="23"/>
  <c r="O165" i="23"/>
  <c r="L167" i="23"/>
  <c r="AL162" i="23"/>
  <c r="AO159" i="23"/>
  <c r="W157" i="23"/>
  <c r="AS177" i="23"/>
  <c r="AT153" i="23"/>
  <c r="AT177" i="23" s="1"/>
  <c r="N166" i="23"/>
  <c r="AI165" i="23"/>
  <c r="AS176" i="23"/>
  <c r="AP157" i="23"/>
  <c r="U158" i="23"/>
  <c r="AK163" i="23"/>
  <c r="Z176" i="23"/>
  <c r="T160" i="23"/>
  <c r="W120" i="23"/>
  <c r="V119" i="23"/>
  <c r="AM161" i="23"/>
  <c r="R162" i="23"/>
  <c r="AR155" i="23"/>
  <c r="AH166" i="23"/>
  <c r="AN120" i="23"/>
  <c r="AM119" i="23"/>
  <c r="AJ164" i="23"/>
  <c r="DS99" i="22" l="1"/>
  <c r="DR98" i="22"/>
  <c r="BG99" i="22"/>
  <c r="BF98" i="22"/>
  <c r="X177" i="23"/>
  <c r="Z177" i="23"/>
  <c r="W177" i="23"/>
  <c r="Y177" i="23"/>
  <c r="AQ177" i="23"/>
  <c r="AN96" i="20"/>
  <c r="AM95" i="20"/>
  <c r="AR153" i="20"/>
  <c r="H201" i="5"/>
  <c r="Z178" i="5" s="1"/>
  <c r="AS152" i="20"/>
  <c r="H200" i="5"/>
  <c r="Z177" i="5" s="1"/>
  <c r="AR152" i="20"/>
  <c r="AN119" i="5"/>
  <c r="AO120" i="5"/>
  <c r="Y152" i="20"/>
  <c r="X152" i="20"/>
  <c r="AT154" i="5"/>
  <c r="AK164" i="5"/>
  <c r="AG168" i="5"/>
  <c r="AI165" i="5"/>
  <c r="AS155" i="5"/>
  <c r="Y156" i="5"/>
  <c r="R163" i="5"/>
  <c r="AM162" i="5"/>
  <c r="AR157" i="5"/>
  <c r="T120" i="5"/>
  <c r="S119" i="5"/>
  <c r="AN160" i="5"/>
  <c r="N167" i="5"/>
  <c r="Y155" i="5"/>
  <c r="S161" i="5"/>
  <c r="AI166" i="5"/>
  <c r="V159" i="5"/>
  <c r="Q164" i="5"/>
  <c r="O166" i="5"/>
  <c r="M168" i="5"/>
  <c r="H199" i="5"/>
  <c r="AL163" i="5"/>
  <c r="P165" i="5"/>
  <c r="S162" i="5"/>
  <c r="AH167" i="5"/>
  <c r="W158" i="5"/>
  <c r="AR156" i="5"/>
  <c r="AQ158" i="5"/>
  <c r="AN161" i="5"/>
  <c r="X157" i="5"/>
  <c r="U160" i="5"/>
  <c r="AP159" i="5"/>
  <c r="H200" i="23"/>
  <c r="AR178" i="23" s="1"/>
  <c r="Z152" i="20"/>
  <c r="AS153" i="20"/>
  <c r="Y153" i="20"/>
  <c r="X153" i="20"/>
  <c r="W153" i="20"/>
  <c r="AQ153" i="20"/>
  <c r="I177" i="20"/>
  <c r="AT154" i="20" s="1"/>
  <c r="AT153" i="20"/>
  <c r="M144" i="20"/>
  <c r="AK140" i="20"/>
  <c r="AM138" i="20"/>
  <c r="S139" i="20"/>
  <c r="W134" i="20"/>
  <c r="AH143" i="20"/>
  <c r="AP135" i="20"/>
  <c r="S138" i="20"/>
  <c r="Q140" i="20"/>
  <c r="O143" i="20"/>
  <c r="AK142" i="20"/>
  <c r="Z131" i="20"/>
  <c r="AO136" i="20"/>
  <c r="P141" i="20"/>
  <c r="AK141" i="20"/>
  <c r="AO137" i="20"/>
  <c r="Y132" i="20"/>
  <c r="AL139" i="20"/>
  <c r="X133" i="20"/>
  <c r="O142" i="20"/>
  <c r="U137" i="20"/>
  <c r="AH144" i="20"/>
  <c r="AQ134" i="20"/>
  <c r="AT132" i="20"/>
  <c r="V135" i="20"/>
  <c r="AS133" i="20"/>
  <c r="T96" i="20"/>
  <c r="S95" i="20"/>
  <c r="V136" i="20"/>
  <c r="AK164" i="23"/>
  <c r="S162" i="23"/>
  <c r="AJ165" i="23"/>
  <c r="AH167" i="23"/>
  <c r="R163" i="23"/>
  <c r="AN161" i="23"/>
  <c r="V159" i="23"/>
  <c r="O166" i="23"/>
  <c r="AT154" i="23"/>
  <c r="AI166" i="23"/>
  <c r="I201" i="23"/>
  <c r="D201" i="23" a="1"/>
  <c r="D201" i="23" s="1"/>
  <c r="F201" i="23"/>
  <c r="AS156" i="23"/>
  <c r="U160" i="23"/>
  <c r="AO160" i="23"/>
  <c r="AQ158" i="23"/>
  <c r="AL163" i="23"/>
  <c r="AP159" i="23"/>
  <c r="AM120" i="23"/>
  <c r="AL119" i="23"/>
  <c r="V158" i="23"/>
  <c r="AM162" i="23"/>
  <c r="T161" i="23"/>
  <c r="V120" i="23"/>
  <c r="U119" i="23"/>
  <c r="Z155" i="23"/>
  <c r="AQ157" i="23"/>
  <c r="M167" i="23"/>
  <c r="AG168" i="23"/>
  <c r="AS155" i="23"/>
  <c r="X157" i="23"/>
  <c r="P165" i="23"/>
  <c r="Y156" i="23"/>
  <c r="M168" i="23"/>
  <c r="Q164" i="23"/>
  <c r="BF99" i="22" l="1"/>
  <c r="BE98" i="22"/>
  <c r="DR99" i="22"/>
  <c r="DQ98" i="22"/>
  <c r="X178" i="23"/>
  <c r="AT178" i="5"/>
  <c r="AS178" i="5"/>
  <c r="AQ178" i="23"/>
  <c r="AT178" i="23"/>
  <c r="Y178" i="5"/>
  <c r="AQ178" i="5"/>
  <c r="AM96" i="20"/>
  <c r="AL95" i="20"/>
  <c r="W178" i="5"/>
  <c r="X178" i="5"/>
  <c r="V178" i="5"/>
  <c r="AP178" i="5"/>
  <c r="AR178" i="5"/>
  <c r="AS177" i="5"/>
  <c r="AR177" i="5"/>
  <c r="X177" i="5"/>
  <c r="AQ177" i="5"/>
  <c r="AT177" i="5"/>
  <c r="W177" i="5"/>
  <c r="AN120" i="5"/>
  <c r="AM119" i="5"/>
  <c r="Y177" i="5"/>
  <c r="T161" i="5"/>
  <c r="X158" i="5"/>
  <c r="O167" i="5"/>
  <c r="AT155" i="5"/>
  <c r="Y157" i="5"/>
  <c r="Z155" i="5"/>
  <c r="AI167" i="5"/>
  <c r="W159" i="5"/>
  <c r="AO160" i="5"/>
  <c r="N168" i="5"/>
  <c r="AJ165" i="5"/>
  <c r="Q165" i="5"/>
  <c r="AS156" i="5"/>
  <c r="R164" i="5"/>
  <c r="AS157" i="5"/>
  <c r="AN162" i="5"/>
  <c r="AM163" i="5"/>
  <c r="AR176" i="5"/>
  <c r="AS176" i="5"/>
  <c r="X176" i="5"/>
  <c r="AT176" i="5"/>
  <c r="Y176" i="5"/>
  <c r="Z176" i="5"/>
  <c r="S163" i="5"/>
  <c r="AO161" i="5"/>
  <c r="AH168" i="5"/>
  <c r="AQ159" i="5"/>
  <c r="AJ166" i="5"/>
  <c r="S120" i="5"/>
  <c r="R119" i="5"/>
  <c r="AL164" i="5"/>
  <c r="V160" i="5"/>
  <c r="AR158" i="5"/>
  <c r="T162" i="5"/>
  <c r="P166" i="5"/>
  <c r="Z156" i="5"/>
  <c r="W178" i="23"/>
  <c r="V178" i="23"/>
  <c r="Y178" i="23"/>
  <c r="AS178" i="23"/>
  <c r="AP178" i="23"/>
  <c r="Z178" i="23"/>
  <c r="Y154" i="20"/>
  <c r="X154" i="20"/>
  <c r="AR154" i="20"/>
  <c r="AS154" i="20"/>
  <c r="AQ154" i="20"/>
  <c r="AP154" i="20"/>
  <c r="W154" i="20"/>
  <c r="V154" i="20"/>
  <c r="Z154" i="20"/>
  <c r="H201" i="23"/>
  <c r="AQ179" i="23" s="1"/>
  <c r="W136" i="20"/>
  <c r="AP136" i="20"/>
  <c r="N144" i="20"/>
  <c r="AR134" i="20"/>
  <c r="T138" i="20"/>
  <c r="AT133" i="20"/>
  <c r="AI144" i="20"/>
  <c r="AQ135" i="20"/>
  <c r="AL141" i="20"/>
  <c r="AM139" i="20"/>
  <c r="Q141" i="20"/>
  <c r="P143" i="20"/>
  <c r="AI143" i="20"/>
  <c r="AL140" i="20"/>
  <c r="R140" i="20"/>
  <c r="S96" i="20"/>
  <c r="R95" i="20"/>
  <c r="J178" i="20"/>
  <c r="D178" i="20" a="1"/>
  <c r="D178" i="20" s="1"/>
  <c r="F178" i="20"/>
  <c r="T139" i="20"/>
  <c r="Y133" i="20"/>
  <c r="AL142" i="20"/>
  <c r="W135" i="20"/>
  <c r="AN138" i="20"/>
  <c r="V137" i="20"/>
  <c r="Z132" i="20"/>
  <c r="P142" i="20"/>
  <c r="AP137" i="20"/>
  <c r="X134" i="20"/>
  <c r="AR158" i="23"/>
  <c r="AI167" i="23"/>
  <c r="N168" i="23"/>
  <c r="AT155" i="23"/>
  <c r="AR157" i="23"/>
  <c r="AN162" i="23"/>
  <c r="Z156" i="23"/>
  <c r="AH168" i="23"/>
  <c r="T162" i="23"/>
  <c r="Q165" i="23"/>
  <c r="U120" i="23"/>
  <c r="T119" i="23"/>
  <c r="AL120" i="23"/>
  <c r="AK119" i="23"/>
  <c r="AP160" i="23"/>
  <c r="W159" i="23"/>
  <c r="AL164" i="23"/>
  <c r="AM163" i="23"/>
  <c r="AT156" i="23"/>
  <c r="S163" i="23"/>
  <c r="D202" i="23" a="1"/>
  <c r="D202" i="23" s="1"/>
  <c r="I202" i="23"/>
  <c r="F202" i="23"/>
  <c r="AK165" i="23"/>
  <c r="W158" i="23"/>
  <c r="P166" i="23"/>
  <c r="N167" i="23"/>
  <c r="R164" i="23"/>
  <c r="Y157" i="23"/>
  <c r="U161" i="23"/>
  <c r="AQ159" i="23"/>
  <c r="V160" i="23"/>
  <c r="AJ166" i="23"/>
  <c r="AO161" i="23"/>
  <c r="DQ99" i="22" l="1"/>
  <c r="DP98" i="22"/>
  <c r="BE99" i="22"/>
  <c r="BD98" i="22"/>
  <c r="AL96" i="20"/>
  <c r="AK95" i="20"/>
  <c r="I178" i="20"/>
  <c r="Z155" i="20" s="1"/>
  <c r="AM120" i="5"/>
  <c r="AL119" i="5"/>
  <c r="AM164" i="5"/>
  <c r="AT157" i="5"/>
  <c r="X159" i="5"/>
  <c r="Q166" i="5"/>
  <c r="AI168" i="5"/>
  <c r="R120" i="5"/>
  <c r="Q119" i="5"/>
  <c r="AJ167" i="5"/>
  <c r="U162" i="5"/>
  <c r="AP161" i="5"/>
  <c r="S164" i="5"/>
  <c r="AK165" i="5"/>
  <c r="P167" i="5"/>
  <c r="AN163" i="5"/>
  <c r="Y158" i="5"/>
  <c r="AS158" i="5"/>
  <c r="AK166" i="5"/>
  <c r="T163" i="5"/>
  <c r="AT156" i="5"/>
  <c r="O168" i="5"/>
  <c r="D202" i="5" a="1"/>
  <c r="D202" i="5" s="1"/>
  <c r="I202" i="5"/>
  <c r="F202" i="5"/>
  <c r="F203" i="5"/>
  <c r="D203" i="5" a="1"/>
  <c r="D203" i="5" s="1"/>
  <c r="I203" i="5"/>
  <c r="AO162" i="5"/>
  <c r="AP160" i="5"/>
  <c r="Z157" i="5"/>
  <c r="W160" i="5"/>
  <c r="AR159" i="5"/>
  <c r="R165" i="5"/>
  <c r="U161" i="5"/>
  <c r="AP179" i="23"/>
  <c r="AT179" i="23"/>
  <c r="U179" i="23"/>
  <c r="W179" i="23"/>
  <c r="AO179" i="23"/>
  <c r="Z179" i="23"/>
  <c r="V179" i="23"/>
  <c r="AS179" i="23"/>
  <c r="X179" i="23"/>
  <c r="Y179" i="23"/>
  <c r="AR179" i="23"/>
  <c r="S140" i="20"/>
  <c r="U138" i="20"/>
  <c r="X135" i="20"/>
  <c r="AM140" i="20"/>
  <c r="AM142" i="20"/>
  <c r="Q143" i="20"/>
  <c r="U139" i="20"/>
  <c r="AQ137" i="20"/>
  <c r="R141" i="20"/>
  <c r="AS134" i="20"/>
  <c r="AJ143" i="20"/>
  <c r="AM141" i="20"/>
  <c r="AQ136" i="20"/>
  <c r="AR135" i="20"/>
  <c r="Q142" i="20"/>
  <c r="AN139" i="20"/>
  <c r="AJ144" i="20"/>
  <c r="O144" i="20"/>
  <c r="J179" i="20"/>
  <c r="D179" i="20" a="1"/>
  <c r="D179" i="20" s="1"/>
  <c r="I179" i="20" s="1"/>
  <c r="Z156" i="20" s="1"/>
  <c r="F179" i="20"/>
  <c r="Y134" i="20"/>
  <c r="W137" i="20"/>
  <c r="Z133" i="20"/>
  <c r="R96" i="20"/>
  <c r="Q95" i="20"/>
  <c r="AO138" i="20"/>
  <c r="X136" i="20"/>
  <c r="Q166" i="23"/>
  <c r="AM164" i="23"/>
  <c r="T120" i="23"/>
  <c r="S119" i="23"/>
  <c r="I203" i="23"/>
  <c r="D203" i="23" a="1"/>
  <c r="D203" i="23" s="1"/>
  <c r="F203" i="23"/>
  <c r="O168" i="23"/>
  <c r="AN163" i="23"/>
  <c r="O167" i="23"/>
  <c r="V161" i="23"/>
  <c r="H202" i="23"/>
  <c r="AP161" i="23"/>
  <c r="X158" i="23"/>
  <c r="T163" i="23"/>
  <c r="X159" i="23"/>
  <c r="R165" i="23"/>
  <c r="AO162" i="23"/>
  <c r="AJ167" i="23"/>
  <c r="AK120" i="23"/>
  <c r="AJ119" i="23"/>
  <c r="AR159" i="23"/>
  <c r="Z157" i="23"/>
  <c r="AL165" i="23"/>
  <c r="AQ160" i="23"/>
  <c r="U162" i="23"/>
  <c r="AS157" i="23"/>
  <c r="AS158" i="23"/>
  <c r="AI168" i="23"/>
  <c r="AK166" i="23"/>
  <c r="W160" i="23"/>
  <c r="S164" i="23"/>
  <c r="DP99" i="22" l="1"/>
  <c r="DO98" i="22"/>
  <c r="BD99" i="22"/>
  <c r="BC98" i="22"/>
  <c r="AO155" i="20"/>
  <c r="AP155" i="20"/>
  <c r="U155" i="20"/>
  <c r="Y155" i="20"/>
  <c r="X155" i="20"/>
  <c r="AT155" i="20"/>
  <c r="AS155" i="20"/>
  <c r="AR155" i="20"/>
  <c r="W155" i="20"/>
  <c r="AJ95" i="20"/>
  <c r="AK96" i="20"/>
  <c r="AQ155" i="20"/>
  <c r="V155" i="20"/>
  <c r="H203" i="5"/>
  <c r="X180" i="5" s="1"/>
  <c r="AK119" i="5"/>
  <c r="AL120" i="5"/>
  <c r="Y159" i="5"/>
  <c r="T164" i="5"/>
  <c r="S165" i="5"/>
  <c r="U163" i="5"/>
  <c r="AO163" i="5"/>
  <c r="AQ161" i="5"/>
  <c r="AT158" i="5"/>
  <c r="AK167" i="5"/>
  <c r="Q120" i="5"/>
  <c r="P119" i="5"/>
  <c r="V161" i="5"/>
  <c r="I204" i="5"/>
  <c r="F204" i="5"/>
  <c r="D204" i="5" a="1"/>
  <c r="D204" i="5" s="1"/>
  <c r="Z158" i="5"/>
  <c r="AQ160" i="5"/>
  <c r="AJ168" i="5"/>
  <c r="Q167" i="5"/>
  <c r="V162" i="5"/>
  <c r="AS159" i="5"/>
  <c r="AP162" i="5"/>
  <c r="H202" i="5"/>
  <c r="AL166" i="5"/>
  <c r="R166" i="5"/>
  <c r="X160" i="5"/>
  <c r="P168" i="5"/>
  <c r="AL165" i="5"/>
  <c r="AN164" i="5"/>
  <c r="H203" i="23"/>
  <c r="V181" i="23" s="1"/>
  <c r="AR137" i="20"/>
  <c r="V139" i="20"/>
  <c r="Y135" i="20"/>
  <c r="AP138" i="20"/>
  <c r="X137" i="20"/>
  <c r="AK143" i="20"/>
  <c r="AN140" i="20"/>
  <c r="Z134" i="20"/>
  <c r="AK144" i="20"/>
  <c r="Q96" i="20"/>
  <c r="P95" i="20"/>
  <c r="AO139" i="20"/>
  <c r="AR136" i="20"/>
  <c r="AT134" i="20"/>
  <c r="R143" i="20"/>
  <c r="V138" i="20"/>
  <c r="AN156" i="20"/>
  <c r="AO156" i="20"/>
  <c r="T156" i="20"/>
  <c r="AP156" i="20"/>
  <c r="U156" i="20"/>
  <c r="AQ156" i="20"/>
  <c r="V156" i="20"/>
  <c r="AR156" i="20"/>
  <c r="W156" i="20"/>
  <c r="AS156" i="20"/>
  <c r="X156" i="20"/>
  <c r="AT156" i="20"/>
  <c r="Y156" i="20"/>
  <c r="R142" i="20"/>
  <c r="AN141" i="20"/>
  <c r="Y136" i="20"/>
  <c r="J180" i="20"/>
  <c r="D180" i="20" a="1"/>
  <c r="D180" i="20" s="1"/>
  <c r="I180" i="20" s="1"/>
  <c r="F180" i="20"/>
  <c r="AN142" i="20"/>
  <c r="T140" i="20"/>
  <c r="P144" i="20"/>
  <c r="AS135" i="20"/>
  <c r="S141" i="20"/>
  <c r="I204" i="23"/>
  <c r="F204" i="23"/>
  <c r="D204" i="23" a="1"/>
  <c r="D204" i="23" s="1"/>
  <c r="Y158" i="23"/>
  <c r="AL166" i="23"/>
  <c r="T180" i="23"/>
  <c r="AN180" i="23"/>
  <c r="AO180" i="23"/>
  <c r="U180" i="23"/>
  <c r="AP180" i="23"/>
  <c r="V180" i="23"/>
  <c r="AQ180" i="23"/>
  <c r="W180" i="23"/>
  <c r="X180" i="23"/>
  <c r="AR180" i="23"/>
  <c r="AS180" i="23"/>
  <c r="Y180" i="23"/>
  <c r="X160" i="23"/>
  <c r="AP162" i="23"/>
  <c r="V162" i="23"/>
  <c r="S120" i="23"/>
  <c r="R119" i="23"/>
  <c r="S165" i="23"/>
  <c r="AR160" i="23"/>
  <c r="AN164" i="23"/>
  <c r="AJ120" i="23"/>
  <c r="AI119" i="23"/>
  <c r="AT180" i="23"/>
  <c r="W161" i="23"/>
  <c r="AT157" i="23"/>
  <c r="P167" i="23"/>
  <c r="AO163" i="23"/>
  <c r="AS159" i="23"/>
  <c r="AQ161" i="23"/>
  <c r="AJ168" i="23"/>
  <c r="P168" i="23"/>
  <c r="Y159" i="23"/>
  <c r="T164" i="23"/>
  <c r="AT158" i="23"/>
  <c r="R166" i="23"/>
  <c r="AM165" i="23"/>
  <c r="AK167" i="23"/>
  <c r="U163" i="23"/>
  <c r="Z180" i="23"/>
  <c r="DO99" i="22" l="1"/>
  <c r="DN98" i="22"/>
  <c r="BC99" i="22"/>
  <c r="BB98" i="22"/>
  <c r="AT181" i="23"/>
  <c r="AS181" i="23"/>
  <c r="AN181" i="23"/>
  <c r="AO181" i="23"/>
  <c r="AJ96" i="20"/>
  <c r="AI95" i="20"/>
  <c r="H204" i="5"/>
  <c r="AT181" i="5" s="1"/>
  <c r="W180" i="5"/>
  <c r="AS180" i="5"/>
  <c r="AP180" i="5"/>
  <c r="AO180" i="5"/>
  <c r="AT180" i="5"/>
  <c r="V180" i="5"/>
  <c r="Y180" i="5"/>
  <c r="AQ180" i="5"/>
  <c r="T180" i="5"/>
  <c r="AK120" i="5"/>
  <c r="AJ119" i="5"/>
  <c r="Z180" i="5"/>
  <c r="AR180" i="5"/>
  <c r="AN180" i="5"/>
  <c r="U180" i="5"/>
  <c r="Q168" i="5"/>
  <c r="Z159" i="5"/>
  <c r="AR161" i="5"/>
  <c r="R167" i="5"/>
  <c r="AL167" i="5"/>
  <c r="U164" i="5"/>
  <c r="U179" i="5"/>
  <c r="AO179" i="5"/>
  <c r="V179" i="5"/>
  <c r="AP179" i="5"/>
  <c r="W179" i="5"/>
  <c r="AQ179" i="5"/>
  <c r="AR179" i="5"/>
  <c r="X179" i="5"/>
  <c r="Y179" i="5"/>
  <c r="AS179" i="5"/>
  <c r="AT179" i="5"/>
  <c r="Z179" i="5"/>
  <c r="AQ162" i="5"/>
  <c r="AP163" i="5"/>
  <c r="V163" i="5"/>
  <c r="AR160" i="5"/>
  <c r="W161" i="5"/>
  <c r="T165" i="5"/>
  <c r="P120" i="5"/>
  <c r="O119" i="5"/>
  <c r="Y160" i="5"/>
  <c r="AO164" i="5"/>
  <c r="AT159" i="5"/>
  <c r="AK168" i="5"/>
  <c r="S166" i="5"/>
  <c r="AM165" i="5"/>
  <c r="AM166" i="5"/>
  <c r="W162" i="5"/>
  <c r="I205" i="5"/>
  <c r="F205" i="5"/>
  <c r="D205" i="5" a="1"/>
  <c r="D205" i="5" s="1"/>
  <c r="U181" i="23"/>
  <c r="X181" i="23"/>
  <c r="T181" i="23"/>
  <c r="Y181" i="23"/>
  <c r="AQ181" i="23"/>
  <c r="AM181" i="23"/>
  <c r="W181" i="23"/>
  <c r="S181" i="23"/>
  <c r="AR181" i="23"/>
  <c r="AP181" i="23"/>
  <c r="Z181" i="23"/>
  <c r="H204" i="23"/>
  <c r="AS182" i="23" s="1"/>
  <c r="T141" i="20"/>
  <c r="J181" i="20"/>
  <c r="D181" i="20" a="1"/>
  <c r="D181" i="20" s="1"/>
  <c r="I181" i="20" s="1"/>
  <c r="AT158" i="20" s="1"/>
  <c r="F181" i="20"/>
  <c r="AT135" i="20"/>
  <c r="S143" i="20"/>
  <c r="W138" i="20"/>
  <c r="Z135" i="20"/>
  <c r="AL143" i="20"/>
  <c r="W139" i="20"/>
  <c r="AP139" i="20"/>
  <c r="AM157" i="20"/>
  <c r="S157" i="20"/>
  <c r="AN157" i="20"/>
  <c r="T157" i="20"/>
  <c r="AO157" i="20"/>
  <c r="U157" i="20"/>
  <c r="AP157" i="20"/>
  <c r="AQ157" i="20"/>
  <c r="V157" i="20"/>
  <c r="W157" i="20"/>
  <c r="AR157" i="20"/>
  <c r="X157" i="20"/>
  <c r="AS157" i="20"/>
  <c r="Y157" i="20"/>
  <c r="AT157" i="20"/>
  <c r="U140" i="20"/>
  <c r="Z136" i="20"/>
  <c r="AL144" i="20"/>
  <c r="Z157" i="20"/>
  <c r="P96" i="20"/>
  <c r="O95" i="20"/>
  <c r="Y137" i="20"/>
  <c r="AS137" i="20"/>
  <c r="AQ138" i="20"/>
  <c r="S142" i="20"/>
  <c r="AO140" i="20"/>
  <c r="Q144" i="20"/>
  <c r="AO142" i="20"/>
  <c r="AO141" i="20"/>
  <c r="AS136" i="20"/>
  <c r="V163" i="23"/>
  <c r="AK168" i="23"/>
  <c r="Q167" i="23"/>
  <c r="AO164" i="23"/>
  <c r="W162" i="23"/>
  <c r="U164" i="23"/>
  <c r="AR161" i="23"/>
  <c r="AQ162" i="23"/>
  <c r="AT159" i="23"/>
  <c r="AL167" i="23"/>
  <c r="AS160" i="23"/>
  <c r="AN165" i="23"/>
  <c r="Z159" i="23"/>
  <c r="X161" i="23"/>
  <c r="T165" i="23"/>
  <c r="AM166" i="23"/>
  <c r="S166" i="23"/>
  <c r="Q168" i="23"/>
  <c r="AP163" i="23"/>
  <c r="Y160" i="23"/>
  <c r="AI120" i="23"/>
  <c r="AH119" i="23"/>
  <c r="R120" i="23"/>
  <c r="Q119" i="23"/>
  <c r="Z158" i="23"/>
  <c r="BB99" i="22" l="1"/>
  <c r="BA98" i="22"/>
  <c r="DN99" i="22"/>
  <c r="DM98" i="22"/>
  <c r="Y181" i="5"/>
  <c r="AO181" i="5"/>
  <c r="U181" i="5"/>
  <c r="AP181" i="5"/>
  <c r="T181" i="5"/>
  <c r="V181" i="5"/>
  <c r="AS181" i="5"/>
  <c r="AN181" i="5"/>
  <c r="AR181" i="5"/>
  <c r="X181" i="5"/>
  <c r="AQ181" i="5"/>
  <c r="S181" i="5"/>
  <c r="Z181" i="5"/>
  <c r="W181" i="5"/>
  <c r="AM181" i="5"/>
  <c r="AI96" i="20"/>
  <c r="AH95" i="20"/>
  <c r="AJ120" i="5"/>
  <c r="AI119" i="5"/>
  <c r="Z160" i="5"/>
  <c r="X162" i="5"/>
  <c r="O120" i="5"/>
  <c r="N119" i="5"/>
  <c r="AM167" i="5"/>
  <c r="AN166" i="5"/>
  <c r="U165" i="5"/>
  <c r="H205" i="5"/>
  <c r="AP164" i="5"/>
  <c r="X161" i="5"/>
  <c r="S167" i="5"/>
  <c r="AS160" i="5"/>
  <c r="AL168" i="5"/>
  <c r="AS161" i="5"/>
  <c r="W163" i="5"/>
  <c r="AQ163" i="5"/>
  <c r="V164" i="5"/>
  <c r="AN165" i="5"/>
  <c r="D206" i="5" a="1"/>
  <c r="D206" i="5" s="1"/>
  <c r="F206" i="5"/>
  <c r="I206" i="5"/>
  <c r="T166" i="5"/>
  <c r="AR162" i="5"/>
  <c r="R168" i="5"/>
  <c r="AP182" i="23"/>
  <c r="U182" i="23"/>
  <c r="T182" i="23"/>
  <c r="S182" i="23"/>
  <c r="AL182" i="23"/>
  <c r="X182" i="23"/>
  <c r="AO182" i="23"/>
  <c r="AT182" i="23"/>
  <c r="W182" i="23"/>
  <c r="AN182" i="23"/>
  <c r="Y182" i="23"/>
  <c r="AR182" i="23"/>
  <c r="V182" i="23"/>
  <c r="R182" i="23"/>
  <c r="AQ182" i="23"/>
  <c r="AM182" i="23"/>
  <c r="Z158" i="20"/>
  <c r="U141" i="20"/>
  <c r="T143" i="20"/>
  <c r="T142" i="20"/>
  <c r="AR138" i="20"/>
  <c r="Z137" i="20"/>
  <c r="V140" i="20"/>
  <c r="O96" i="20"/>
  <c r="N95" i="20"/>
  <c r="AQ139" i="20"/>
  <c r="AL158" i="20"/>
  <c r="R158" i="20"/>
  <c r="S158" i="20"/>
  <c r="AM158" i="20"/>
  <c r="T158" i="20"/>
  <c r="AN158" i="20"/>
  <c r="AO158" i="20"/>
  <c r="U158" i="20"/>
  <c r="AP158" i="20"/>
  <c r="V158" i="20"/>
  <c r="AQ158" i="20"/>
  <c r="W158" i="20"/>
  <c r="AR158" i="20"/>
  <c r="X158" i="20"/>
  <c r="Y158" i="20"/>
  <c r="AS158" i="20"/>
  <c r="AM144" i="20"/>
  <c r="X139" i="20"/>
  <c r="AP140" i="20"/>
  <c r="AM143" i="20"/>
  <c r="AT136" i="20"/>
  <c r="J183" i="20"/>
  <c r="D183" i="20" a="1"/>
  <c r="D183" i="20" s="1"/>
  <c r="F183" i="20"/>
  <c r="AP141" i="20"/>
  <c r="J182" i="20"/>
  <c r="D182" i="20" a="1"/>
  <c r="D182" i="20" s="1"/>
  <c r="F182" i="20"/>
  <c r="AP142" i="20"/>
  <c r="R144" i="20"/>
  <c r="AT137" i="20"/>
  <c r="X138" i="20"/>
  <c r="AS161" i="23"/>
  <c r="AO165" i="23"/>
  <c r="R167" i="23"/>
  <c r="AM167" i="23"/>
  <c r="I205" i="23"/>
  <c r="F205" i="23"/>
  <c r="Z182" i="23"/>
  <c r="D205" i="23" a="1"/>
  <c r="D205" i="23" s="1"/>
  <c r="X162" i="23"/>
  <c r="Z160" i="23"/>
  <c r="AT160" i="23"/>
  <c r="AN166" i="23"/>
  <c r="V164" i="23"/>
  <c r="AQ163" i="23"/>
  <c r="U165" i="23"/>
  <c r="AL168" i="23"/>
  <c r="Q120" i="23"/>
  <c r="P119" i="23"/>
  <c r="R168" i="23"/>
  <c r="Y161" i="23"/>
  <c r="AR162" i="23"/>
  <c r="AP164" i="23"/>
  <c r="W163" i="23"/>
  <c r="AH120" i="23"/>
  <c r="AG119" i="23"/>
  <c r="T166" i="23"/>
  <c r="D206" i="23" a="1"/>
  <c r="D206" i="23" s="1"/>
  <c r="I206" i="23"/>
  <c r="F206" i="23"/>
  <c r="BA99" i="22" l="1"/>
  <c r="AZ98" i="22"/>
  <c r="DM99" i="22"/>
  <c r="DL98" i="22"/>
  <c r="I182" i="20"/>
  <c r="AL159" i="20" s="1"/>
  <c r="I183" i="20"/>
  <c r="Z160" i="20" s="1"/>
  <c r="AH96" i="20"/>
  <c r="AG95" i="20"/>
  <c r="AI120" i="5"/>
  <c r="AH119" i="5"/>
  <c r="H206" i="5"/>
  <c r="R183" i="5" s="1"/>
  <c r="AR163" i="5"/>
  <c r="AQ164" i="5"/>
  <c r="AN167" i="5"/>
  <c r="AT160" i="5"/>
  <c r="N120" i="5"/>
  <c r="M119" i="5"/>
  <c r="S168" i="5"/>
  <c r="X163" i="5"/>
  <c r="AL182" i="5"/>
  <c r="R182" i="5"/>
  <c r="AM182" i="5"/>
  <c r="S182" i="5"/>
  <c r="AN182" i="5"/>
  <c r="T182" i="5"/>
  <c r="U182" i="5"/>
  <c r="AO182" i="5"/>
  <c r="AP182" i="5"/>
  <c r="V182" i="5"/>
  <c r="W182" i="5"/>
  <c r="AQ182" i="5"/>
  <c r="AR182" i="5"/>
  <c r="X182" i="5"/>
  <c r="AS182" i="5"/>
  <c r="Y182" i="5"/>
  <c r="AT182" i="5"/>
  <c r="Z182" i="5"/>
  <c r="T167" i="5"/>
  <c r="Y162" i="5"/>
  <c r="AO165" i="5"/>
  <c r="W164" i="5"/>
  <c r="AO166" i="5"/>
  <c r="I207" i="5"/>
  <c r="F207" i="5"/>
  <c r="D207" i="5" a="1"/>
  <c r="D207" i="5" s="1"/>
  <c r="V165" i="5"/>
  <c r="AS162" i="5"/>
  <c r="AT161" i="5"/>
  <c r="U166" i="5"/>
  <c r="AM168" i="5"/>
  <c r="Y161" i="5"/>
  <c r="H206" i="23"/>
  <c r="Y184" i="23" s="1"/>
  <c r="H205" i="23"/>
  <c r="AT183" i="23" s="1"/>
  <c r="AQ142" i="20"/>
  <c r="Q159" i="20"/>
  <c r="AK159" i="20"/>
  <c r="AR139" i="20"/>
  <c r="AS138" i="20"/>
  <c r="AQ140" i="20"/>
  <c r="Y138" i="20"/>
  <c r="N96" i="20"/>
  <c r="M95" i="20"/>
  <c r="Y139" i="20"/>
  <c r="U142" i="20"/>
  <c r="W140" i="20"/>
  <c r="U143" i="20"/>
  <c r="S144" i="20"/>
  <c r="AN144" i="20"/>
  <c r="AQ141" i="20"/>
  <c r="AN143" i="20"/>
  <c r="D184" i="20" a="1"/>
  <c r="D184" i="20" s="1"/>
  <c r="J184" i="20"/>
  <c r="F184" i="20"/>
  <c r="V141" i="20"/>
  <c r="AQ164" i="23"/>
  <c r="W164" i="23"/>
  <c r="U166" i="23"/>
  <c r="AM168" i="23"/>
  <c r="AO166" i="23"/>
  <c r="AN167" i="23"/>
  <c r="Y162" i="23"/>
  <c r="P120" i="23"/>
  <c r="O119" i="23"/>
  <c r="S167" i="23"/>
  <c r="AS162" i="23"/>
  <c r="AP165" i="23"/>
  <c r="AG120" i="23"/>
  <c r="AF119" i="23"/>
  <c r="Z161" i="23"/>
  <c r="V165" i="23"/>
  <c r="AT161" i="23"/>
  <c r="X163" i="23"/>
  <c r="S168" i="23"/>
  <c r="AR163" i="23"/>
  <c r="F207" i="23"/>
  <c r="D207" i="23" a="1"/>
  <c r="D207" i="23" s="1"/>
  <c r="I207" i="23"/>
  <c r="AQ160" i="20" l="1"/>
  <c r="AS159" i="20"/>
  <c r="AM160" i="20"/>
  <c r="Y159" i="20"/>
  <c r="P160" i="20"/>
  <c r="X159" i="20"/>
  <c r="AR159" i="20"/>
  <c r="AN159" i="20"/>
  <c r="T159" i="20"/>
  <c r="DL99" i="22"/>
  <c r="DK98" i="22"/>
  <c r="AZ99" i="22"/>
  <c r="AY98" i="22"/>
  <c r="AO159" i="20"/>
  <c r="X160" i="20"/>
  <c r="U159" i="20"/>
  <c r="AT160" i="20"/>
  <c r="T160" i="20"/>
  <c r="AK160" i="20"/>
  <c r="AQ159" i="20"/>
  <c r="S159" i="20"/>
  <c r="W160" i="20"/>
  <c r="R160" i="20"/>
  <c r="Z159" i="20"/>
  <c r="AM159" i="20"/>
  <c r="S160" i="20"/>
  <c r="AP160" i="20"/>
  <c r="AL160" i="20"/>
  <c r="V160" i="20"/>
  <c r="AS160" i="20"/>
  <c r="AO160" i="20"/>
  <c r="W159" i="20"/>
  <c r="AT159" i="20"/>
  <c r="Y160" i="20"/>
  <c r="U160" i="20"/>
  <c r="AJ160" i="20"/>
  <c r="AP159" i="20"/>
  <c r="R159" i="20"/>
  <c r="AR160" i="20"/>
  <c r="AN160" i="20"/>
  <c r="Q160" i="20"/>
  <c r="V159" i="20"/>
  <c r="AK183" i="5"/>
  <c r="AS183" i="5"/>
  <c r="AL183" i="5"/>
  <c r="Q183" i="5"/>
  <c r="U184" i="23"/>
  <c r="AO184" i="23"/>
  <c r="AG96" i="20"/>
  <c r="AF95" i="20"/>
  <c r="Y183" i="5"/>
  <c r="AQ183" i="5"/>
  <c r="U183" i="5"/>
  <c r="AP183" i="5"/>
  <c r="AO183" i="5"/>
  <c r="S183" i="5"/>
  <c r="X183" i="5"/>
  <c r="H207" i="5"/>
  <c r="AS184" i="5" s="1"/>
  <c r="T183" i="5"/>
  <c r="AR183" i="5"/>
  <c r="AN183" i="5"/>
  <c r="W183" i="5"/>
  <c r="AM183" i="5"/>
  <c r="V183" i="5"/>
  <c r="AT183" i="5"/>
  <c r="Z183" i="5"/>
  <c r="AH120" i="5"/>
  <c r="AG119" i="5"/>
  <c r="AO167" i="5"/>
  <c r="AT162" i="5"/>
  <c r="AP165" i="5"/>
  <c r="Y163" i="5"/>
  <c r="Z161" i="5"/>
  <c r="AN168" i="5"/>
  <c r="W165" i="5"/>
  <c r="AP166" i="5"/>
  <c r="Z162" i="5"/>
  <c r="T168" i="5"/>
  <c r="AR164" i="5"/>
  <c r="V166" i="5"/>
  <c r="M120" i="5"/>
  <c r="L119" i="5"/>
  <c r="X164" i="5"/>
  <c r="U167" i="5"/>
  <c r="AS163" i="5"/>
  <c r="AK184" i="23"/>
  <c r="Q184" i="23"/>
  <c r="AQ183" i="23"/>
  <c r="AN184" i="23"/>
  <c r="AJ184" i="23"/>
  <c r="X184" i="23"/>
  <c r="W183" i="23"/>
  <c r="S183" i="23"/>
  <c r="AM183" i="23"/>
  <c r="AR184" i="23"/>
  <c r="AP183" i="23"/>
  <c r="AL183" i="23"/>
  <c r="Z183" i="23"/>
  <c r="V183" i="23"/>
  <c r="R183" i="23"/>
  <c r="T184" i="23"/>
  <c r="P184" i="23"/>
  <c r="Z184" i="23"/>
  <c r="Y183" i="23"/>
  <c r="AO183" i="23"/>
  <c r="AK183" i="23"/>
  <c r="AQ184" i="23"/>
  <c r="S184" i="23"/>
  <c r="AS184" i="23"/>
  <c r="AS183" i="23"/>
  <c r="U183" i="23"/>
  <c r="Q183" i="23"/>
  <c r="W184" i="23"/>
  <c r="AM184" i="23"/>
  <c r="AT184" i="23"/>
  <c r="X183" i="23"/>
  <c r="AN183" i="23"/>
  <c r="V184" i="23"/>
  <c r="AL184" i="23"/>
  <c r="AR183" i="23"/>
  <c r="T183" i="23"/>
  <c r="AP184" i="23"/>
  <c r="R184" i="23"/>
  <c r="V142" i="20"/>
  <c r="W141" i="20"/>
  <c r="AR141" i="20"/>
  <c r="Z138" i="20"/>
  <c r="AS139" i="20"/>
  <c r="AO143" i="20"/>
  <c r="M96" i="20"/>
  <c r="L95" i="20"/>
  <c r="AT138" i="20"/>
  <c r="T144" i="20"/>
  <c r="Z139" i="20"/>
  <c r="V143" i="20"/>
  <c r="AR140" i="20"/>
  <c r="AO144" i="20"/>
  <c r="I184" i="20"/>
  <c r="X140" i="20"/>
  <c r="AR142" i="20"/>
  <c r="Y163" i="23"/>
  <c r="H207" i="23"/>
  <c r="Z185" i="23" s="1"/>
  <c r="AF120" i="23"/>
  <c r="AE119" i="23"/>
  <c r="T167" i="23"/>
  <c r="X164" i="23"/>
  <c r="AQ165" i="23"/>
  <c r="AR164" i="23"/>
  <c r="W165" i="23"/>
  <c r="AN168" i="23"/>
  <c r="F208" i="23"/>
  <c r="D208" i="23" a="1"/>
  <c r="D208" i="23" s="1"/>
  <c r="I208" i="23"/>
  <c r="AT162" i="23"/>
  <c r="Z162" i="23"/>
  <c r="V166" i="23"/>
  <c r="AO167" i="23"/>
  <c r="AS163" i="23"/>
  <c r="O120" i="23"/>
  <c r="N119" i="23"/>
  <c r="AP166" i="23"/>
  <c r="T168" i="23"/>
  <c r="AY99" i="22" l="1"/>
  <c r="AX98" i="22"/>
  <c r="DK99" i="22"/>
  <c r="DJ98" i="22"/>
  <c r="R184" i="5"/>
  <c r="Q184" i="5"/>
  <c r="AE95" i="20"/>
  <c r="AF96" i="20"/>
  <c r="V184" i="5"/>
  <c r="T184" i="5"/>
  <c r="AJ184" i="5"/>
  <c r="W184" i="5"/>
  <c r="AR184" i="5"/>
  <c r="AO184" i="5"/>
  <c r="U184" i="5"/>
  <c r="P184" i="5"/>
  <c r="AN184" i="5"/>
  <c r="Y184" i="5"/>
  <c r="S184" i="5"/>
  <c r="AQ184" i="5"/>
  <c r="AK184" i="5"/>
  <c r="X184" i="5"/>
  <c r="AM184" i="5"/>
  <c r="AT184" i="5"/>
  <c r="AP184" i="5"/>
  <c r="AL184" i="5"/>
  <c r="Z184" i="5"/>
  <c r="AG120" i="5"/>
  <c r="AF119" i="5"/>
  <c r="I209" i="5"/>
  <c r="D209" i="5" a="1"/>
  <c r="D209" i="5" s="1"/>
  <c r="F209" i="5"/>
  <c r="AQ165" i="5"/>
  <c r="AT163" i="5"/>
  <c r="AQ166" i="5"/>
  <c r="W166" i="5"/>
  <c r="X165" i="5"/>
  <c r="V167" i="5"/>
  <c r="Z163" i="5"/>
  <c r="AO168" i="5"/>
  <c r="L120" i="5"/>
  <c r="K119" i="5"/>
  <c r="F208" i="5"/>
  <c r="D208" i="5" a="1"/>
  <c r="D208" i="5" s="1"/>
  <c r="I208" i="5"/>
  <c r="AS164" i="5"/>
  <c r="Y164" i="5"/>
  <c r="U168" i="5"/>
  <c r="AP167" i="5"/>
  <c r="AT185" i="23"/>
  <c r="W143" i="20"/>
  <c r="L96" i="20"/>
  <c r="K95" i="20"/>
  <c r="Y140" i="20"/>
  <c r="AS141" i="20"/>
  <c r="AP143" i="20"/>
  <c r="X141" i="20"/>
  <c r="AI161" i="20"/>
  <c r="O161" i="20"/>
  <c r="AJ161" i="20"/>
  <c r="P161" i="20"/>
  <c r="Q161" i="20"/>
  <c r="AK161" i="20"/>
  <c r="AL161" i="20"/>
  <c r="R161" i="20"/>
  <c r="S161" i="20"/>
  <c r="AM161" i="20"/>
  <c r="AN161" i="20"/>
  <c r="T161" i="20"/>
  <c r="AO161" i="20"/>
  <c r="U161" i="20"/>
  <c r="V161" i="20"/>
  <c r="AP161" i="20"/>
  <c r="AQ161" i="20"/>
  <c r="W161" i="20"/>
  <c r="X161" i="20"/>
  <c r="AR161" i="20"/>
  <c r="Y161" i="20"/>
  <c r="AS161" i="20"/>
  <c r="Z161" i="20"/>
  <c r="AT161" i="20"/>
  <c r="J186" i="20"/>
  <c r="D186" i="20" a="1"/>
  <c r="D186" i="20" s="1"/>
  <c r="I186" i="20" s="1"/>
  <c r="Z163" i="20" s="1"/>
  <c r="F186" i="20"/>
  <c r="AP144" i="20"/>
  <c r="AT139" i="20"/>
  <c r="W142" i="20"/>
  <c r="U144" i="20"/>
  <c r="AS140" i="20"/>
  <c r="J185" i="20"/>
  <c r="D185" i="20" a="1"/>
  <c r="D185" i="20" s="1"/>
  <c r="I185" i="20" s="1"/>
  <c r="Z162" i="20" s="1"/>
  <c r="F185" i="20"/>
  <c r="AS142" i="20"/>
  <c r="AT163" i="23"/>
  <c r="U167" i="23"/>
  <c r="U168" i="23"/>
  <c r="X165" i="23"/>
  <c r="AP167" i="23"/>
  <c r="AE120" i="23"/>
  <c r="AD119" i="23"/>
  <c r="AQ166" i="23"/>
  <c r="W166" i="23"/>
  <c r="Z163" i="23"/>
  <c r="AS164" i="23"/>
  <c r="H208" i="23"/>
  <c r="AR165" i="23"/>
  <c r="AI185" i="23"/>
  <c r="O185" i="23"/>
  <c r="AJ185" i="23"/>
  <c r="P185" i="23"/>
  <c r="Q185" i="23"/>
  <c r="AK185" i="23"/>
  <c r="R185" i="23"/>
  <c r="AL185" i="23"/>
  <c r="S185" i="23"/>
  <c r="AM185" i="23"/>
  <c r="T185" i="23"/>
  <c r="AN185" i="23"/>
  <c r="U185" i="23"/>
  <c r="AO185" i="23"/>
  <c r="V185" i="23"/>
  <c r="AP185" i="23"/>
  <c r="W185" i="23"/>
  <c r="AQ185" i="23"/>
  <c r="AR185" i="23"/>
  <c r="X185" i="23"/>
  <c r="AS185" i="23"/>
  <c r="Y185" i="23"/>
  <c r="N120" i="23"/>
  <c r="M119" i="23"/>
  <c r="F209" i="23"/>
  <c r="I209" i="23"/>
  <c r="D209" i="23" a="1"/>
  <c r="D209" i="23" s="1"/>
  <c r="AO168" i="23"/>
  <c r="Y164" i="23"/>
  <c r="DJ99" i="22" l="1"/>
  <c r="DI98" i="22"/>
  <c r="AX99" i="22"/>
  <c r="AW98" i="22"/>
  <c r="AD95" i="20"/>
  <c r="AE96" i="20"/>
  <c r="H208" i="5"/>
  <c r="O185" i="5" s="1"/>
  <c r="H209" i="5"/>
  <c r="AT186" i="5" s="1"/>
  <c r="AE119" i="5"/>
  <c r="AF120" i="5"/>
  <c r="Z164" i="5"/>
  <c r="AR165" i="5"/>
  <c r="Y165" i="5"/>
  <c r="W167" i="5"/>
  <c r="AT164" i="5"/>
  <c r="K120" i="5"/>
  <c r="J119" i="5"/>
  <c r="AQ167" i="5"/>
  <c r="AP168" i="5"/>
  <c r="X166" i="5"/>
  <c r="V168" i="5"/>
  <c r="D210" i="5" a="1"/>
  <c r="D210" i="5" s="1"/>
  <c r="I210" i="5"/>
  <c r="F210" i="5"/>
  <c r="AR166" i="5"/>
  <c r="H209" i="23"/>
  <c r="O187" i="23" s="1"/>
  <c r="AT141" i="20"/>
  <c r="Z140" i="20"/>
  <c r="AH162" i="20"/>
  <c r="N162" i="20"/>
  <c r="AI162" i="20"/>
  <c r="O162" i="20"/>
  <c r="P162" i="20"/>
  <c r="AJ162" i="20"/>
  <c r="Q162" i="20"/>
  <c r="AK162" i="20"/>
  <c r="AL162" i="20"/>
  <c r="R162" i="20"/>
  <c r="AM162" i="20"/>
  <c r="S162" i="20"/>
  <c r="T162" i="20"/>
  <c r="AN162" i="20"/>
  <c r="U162" i="20"/>
  <c r="AO162" i="20"/>
  <c r="V162" i="20"/>
  <c r="AP162" i="20"/>
  <c r="W162" i="20"/>
  <c r="AQ162" i="20"/>
  <c r="X162" i="20"/>
  <c r="AR162" i="20"/>
  <c r="Y162" i="20"/>
  <c r="AS162" i="20"/>
  <c r="V144" i="20"/>
  <c r="X142" i="20"/>
  <c r="M163" i="20"/>
  <c r="AG163" i="20"/>
  <c r="N163" i="20"/>
  <c r="O163" i="20"/>
  <c r="AH163" i="20"/>
  <c r="P163" i="20"/>
  <c r="AI163" i="20"/>
  <c r="Q163" i="20"/>
  <c r="AJ163" i="20"/>
  <c r="AK163" i="20"/>
  <c r="R163" i="20"/>
  <c r="AL163" i="20"/>
  <c r="S163" i="20"/>
  <c r="AM163" i="20"/>
  <c r="T163" i="20"/>
  <c r="AN163" i="20"/>
  <c r="U163" i="20"/>
  <c r="V163" i="20"/>
  <c r="AO163" i="20"/>
  <c r="AP163" i="20"/>
  <c r="W163" i="20"/>
  <c r="X163" i="20"/>
  <c r="AQ163" i="20"/>
  <c r="AR163" i="20"/>
  <c r="Y163" i="20"/>
  <c r="AS163" i="20"/>
  <c r="Y141" i="20"/>
  <c r="K96" i="20"/>
  <c r="J95" i="20"/>
  <c r="AT142" i="20"/>
  <c r="AT162" i="20"/>
  <c r="AT163" i="20"/>
  <c r="AT140" i="20"/>
  <c r="AQ144" i="20"/>
  <c r="AQ143" i="20"/>
  <c r="X143" i="20"/>
  <c r="Z164" i="23"/>
  <c r="M120" i="23"/>
  <c r="L119" i="23"/>
  <c r="AS165" i="23"/>
  <c r="X166" i="23"/>
  <c r="Y165" i="23"/>
  <c r="AP168" i="23"/>
  <c r="N186" i="23"/>
  <c r="AH186" i="23"/>
  <c r="AI186" i="23"/>
  <c r="O186" i="23"/>
  <c r="AJ186" i="23"/>
  <c r="P186" i="23"/>
  <c r="AK186" i="23"/>
  <c r="Q186" i="23"/>
  <c r="R186" i="23"/>
  <c r="AL186" i="23"/>
  <c r="S186" i="23"/>
  <c r="AM186" i="23"/>
  <c r="T186" i="23"/>
  <c r="AN186" i="23"/>
  <c r="AO186" i="23"/>
  <c r="U186" i="23"/>
  <c r="AP186" i="23"/>
  <c r="V186" i="23"/>
  <c r="AQ186" i="23"/>
  <c r="W186" i="23"/>
  <c r="X186" i="23"/>
  <c r="AR186" i="23"/>
  <c r="AS186" i="23"/>
  <c r="Y186" i="23"/>
  <c r="AR166" i="23"/>
  <c r="V168" i="23"/>
  <c r="AT164" i="23"/>
  <c r="AO187" i="23"/>
  <c r="AD120" i="23"/>
  <c r="AC119" i="23"/>
  <c r="V167" i="23"/>
  <c r="AT186" i="23"/>
  <c r="Z186" i="23"/>
  <c r="D210" i="23" a="1"/>
  <c r="D210" i="23" s="1"/>
  <c r="F210" i="23"/>
  <c r="I210" i="23"/>
  <c r="AQ167" i="23"/>
  <c r="AW99" i="22" l="1"/>
  <c r="AV98" i="22"/>
  <c r="DI99" i="22"/>
  <c r="DH98" i="22"/>
  <c r="AL185" i="5"/>
  <c r="AI185" i="5"/>
  <c r="V185" i="5"/>
  <c r="R185" i="5"/>
  <c r="U185" i="5"/>
  <c r="AM185" i="5"/>
  <c r="AN187" i="23"/>
  <c r="Q187" i="23"/>
  <c r="AK187" i="23"/>
  <c r="M187" i="23"/>
  <c r="Y187" i="23"/>
  <c r="AT187" i="23"/>
  <c r="Z185" i="5"/>
  <c r="Y185" i="5"/>
  <c r="AP186" i="5"/>
  <c r="AQ185" i="5"/>
  <c r="U187" i="23"/>
  <c r="T187" i="23"/>
  <c r="AD96" i="20"/>
  <c r="AC95" i="20"/>
  <c r="AL186" i="5"/>
  <c r="N186" i="5"/>
  <c r="AO186" i="5"/>
  <c r="AS186" i="5"/>
  <c r="U186" i="5"/>
  <c r="AK186" i="5"/>
  <c r="AT185" i="5"/>
  <c r="AP185" i="5"/>
  <c r="Q185" i="5"/>
  <c r="AR186" i="5"/>
  <c r="AN186" i="5"/>
  <c r="P186" i="5"/>
  <c r="AS185" i="5"/>
  <c r="T185" i="5"/>
  <c r="AK185" i="5"/>
  <c r="T186" i="5"/>
  <c r="P185" i="5"/>
  <c r="AQ186" i="5"/>
  <c r="S186" i="5"/>
  <c r="O186" i="5"/>
  <c r="W185" i="5"/>
  <c r="AN185" i="5"/>
  <c r="AJ185" i="5"/>
  <c r="Y186" i="5"/>
  <c r="Q186" i="5"/>
  <c r="X186" i="5"/>
  <c r="AJ186" i="5"/>
  <c r="X185" i="5"/>
  <c r="AO185" i="5"/>
  <c r="W186" i="5"/>
  <c r="AM186" i="5"/>
  <c r="AI186" i="5"/>
  <c r="AR185" i="5"/>
  <c r="S185" i="5"/>
  <c r="Z186" i="5"/>
  <c r="V186" i="5"/>
  <c r="R186" i="5"/>
  <c r="AH186" i="5"/>
  <c r="H210" i="5"/>
  <c r="P187" i="5" s="1"/>
  <c r="AE120" i="5"/>
  <c r="AD119" i="5"/>
  <c r="W168" i="5"/>
  <c r="AS166" i="5"/>
  <c r="Y166" i="5"/>
  <c r="AS165" i="5"/>
  <c r="J120" i="5"/>
  <c r="I119" i="5"/>
  <c r="X167" i="5"/>
  <c r="AR167" i="5"/>
  <c r="AQ168" i="5"/>
  <c r="Z165" i="5"/>
  <c r="I211" i="5"/>
  <c r="D211" i="5" a="1"/>
  <c r="D211" i="5" s="1"/>
  <c r="F211" i="5"/>
  <c r="Z187" i="23"/>
  <c r="AJ187" i="23"/>
  <c r="AR187" i="23"/>
  <c r="AI187" i="23"/>
  <c r="AP187" i="23"/>
  <c r="P187" i="23"/>
  <c r="AH187" i="23"/>
  <c r="X187" i="23"/>
  <c r="S187" i="23"/>
  <c r="N187" i="23"/>
  <c r="W187" i="23"/>
  <c r="AL187" i="23"/>
  <c r="V187" i="23"/>
  <c r="R187" i="23"/>
  <c r="AG187" i="23"/>
  <c r="AS187" i="23"/>
  <c r="AQ187" i="23"/>
  <c r="AM187" i="23"/>
  <c r="AR143" i="20"/>
  <c r="Y142" i="20"/>
  <c r="J96" i="20"/>
  <c r="I95" i="20"/>
  <c r="W144" i="20"/>
  <c r="AR144" i="20"/>
  <c r="Z141" i="20"/>
  <c r="J187" i="20"/>
  <c r="D187" i="20" a="1"/>
  <c r="D187" i="20" s="1"/>
  <c r="F187" i="20"/>
  <c r="Y143" i="20"/>
  <c r="AQ168" i="23"/>
  <c r="AR167" i="23"/>
  <c r="AT165" i="23"/>
  <c r="I211" i="23"/>
  <c r="F211" i="23"/>
  <c r="D211" i="23" a="1"/>
  <c r="D211" i="23" s="1"/>
  <c r="W168" i="23"/>
  <c r="Y166" i="23"/>
  <c r="W167" i="23"/>
  <c r="AS166" i="23"/>
  <c r="AC120" i="23"/>
  <c r="AB119" i="23"/>
  <c r="L120" i="23"/>
  <c r="K119" i="23"/>
  <c r="Z165" i="23"/>
  <c r="H210" i="23"/>
  <c r="AV99" i="22" l="1"/>
  <c r="AU98" i="22"/>
  <c r="DH99" i="22"/>
  <c r="DG98" i="22"/>
  <c r="AC96" i="20"/>
  <c r="AB95" i="20"/>
  <c r="AQ187" i="5"/>
  <c r="AP187" i="5"/>
  <c r="AN187" i="5"/>
  <c r="S187" i="5"/>
  <c r="AJ187" i="5"/>
  <c r="AI187" i="5"/>
  <c r="AR187" i="5"/>
  <c r="O187" i="5"/>
  <c r="W187" i="5"/>
  <c r="AG187" i="5"/>
  <c r="AM187" i="5"/>
  <c r="R187" i="5"/>
  <c r="AH187" i="5"/>
  <c r="AT187" i="5"/>
  <c r="V187" i="5"/>
  <c r="AL187" i="5"/>
  <c r="N187" i="5"/>
  <c r="AS187" i="5"/>
  <c r="U187" i="5"/>
  <c r="AK187" i="5"/>
  <c r="Z187" i="5"/>
  <c r="Y187" i="5"/>
  <c r="AO187" i="5"/>
  <c r="Q187" i="5"/>
  <c r="M187" i="5"/>
  <c r="H211" i="5"/>
  <c r="AH188" i="5" s="1"/>
  <c r="X187" i="5"/>
  <c r="T187" i="5"/>
  <c r="AD120" i="5"/>
  <c r="AC119" i="5"/>
  <c r="I120" i="5"/>
  <c r="H119" i="5"/>
  <c r="X168" i="5"/>
  <c r="I212" i="5"/>
  <c r="F212" i="5"/>
  <c r="D212" i="5" a="1"/>
  <c r="D212" i="5" s="1"/>
  <c r="AR168" i="5"/>
  <c r="AT166" i="5"/>
  <c r="AS167" i="5"/>
  <c r="AT165" i="5"/>
  <c r="Y167" i="5"/>
  <c r="Z166" i="5"/>
  <c r="H211" i="23"/>
  <c r="AH189" i="23" s="1"/>
  <c r="J188" i="20"/>
  <c r="D188" i="20" a="1"/>
  <c r="D188" i="20" s="1"/>
  <c r="F188" i="20"/>
  <c r="I96" i="20"/>
  <c r="H95" i="20"/>
  <c r="Z143" i="20"/>
  <c r="Z142" i="20"/>
  <c r="AS144" i="20"/>
  <c r="I187" i="20"/>
  <c r="X144" i="20"/>
  <c r="AS143" i="20"/>
  <c r="AS167" i="23"/>
  <c r="AR168" i="23"/>
  <c r="X168" i="23"/>
  <c r="L188" i="23"/>
  <c r="AF188" i="23"/>
  <c r="M188" i="23"/>
  <c r="AG188" i="23"/>
  <c r="N188" i="23"/>
  <c r="AH188" i="23"/>
  <c r="AI188" i="23"/>
  <c r="O188" i="23"/>
  <c r="AJ188" i="23"/>
  <c r="P188" i="23"/>
  <c r="AK188" i="23"/>
  <c r="Q188" i="23"/>
  <c r="R188" i="23"/>
  <c r="AL188" i="23"/>
  <c r="S188" i="23"/>
  <c r="AM188" i="23"/>
  <c r="AN188" i="23"/>
  <c r="T188" i="23"/>
  <c r="U188" i="23"/>
  <c r="AO188" i="23"/>
  <c r="AP188" i="23"/>
  <c r="V188" i="23"/>
  <c r="W188" i="23"/>
  <c r="AQ188" i="23"/>
  <c r="AR188" i="23"/>
  <c r="X188" i="23"/>
  <c r="Y188" i="23"/>
  <c r="AS188" i="23"/>
  <c r="Z188" i="23"/>
  <c r="I212" i="23"/>
  <c r="F212" i="23"/>
  <c r="D212" i="23" a="1"/>
  <c r="D212" i="23" s="1"/>
  <c r="X167" i="23"/>
  <c r="AT188" i="23"/>
  <c r="K120" i="23"/>
  <c r="J119" i="23"/>
  <c r="Z166" i="23"/>
  <c r="AB120" i="23"/>
  <c r="AA119" i="23"/>
  <c r="AA120" i="23" s="1"/>
  <c r="AT166" i="23"/>
  <c r="AU99" i="22" l="1"/>
  <c r="AT98" i="22"/>
  <c r="DG99" i="22"/>
  <c r="DF98" i="22"/>
  <c r="U189" i="23"/>
  <c r="P189" i="23"/>
  <c r="AE189" i="23"/>
  <c r="AB96" i="20"/>
  <c r="AA95" i="20"/>
  <c r="AA96" i="20" s="1"/>
  <c r="AG188" i="5"/>
  <c r="AR188" i="5"/>
  <c r="L188" i="5"/>
  <c r="Q188" i="5"/>
  <c r="Y188" i="5"/>
  <c r="U188" i="5"/>
  <c r="AN188" i="5"/>
  <c r="P188" i="5"/>
  <c r="T188" i="5"/>
  <c r="AF188" i="5"/>
  <c r="AQ188" i="5"/>
  <c r="O188" i="5"/>
  <c r="S188" i="5"/>
  <c r="R188" i="5"/>
  <c r="V188" i="5"/>
  <c r="AT188" i="5"/>
  <c r="Z188" i="5"/>
  <c r="X188" i="5"/>
  <c r="AJ188" i="5"/>
  <c r="AM188" i="5"/>
  <c r="W188" i="5"/>
  <c r="AI188" i="5"/>
  <c r="AP188" i="5"/>
  <c r="N188" i="5"/>
  <c r="AL188" i="5"/>
  <c r="AS188" i="5"/>
  <c r="AO188" i="5"/>
  <c r="AK188" i="5"/>
  <c r="M188" i="5"/>
  <c r="H212" i="5"/>
  <c r="AS189" i="5" s="1"/>
  <c r="AC120" i="5"/>
  <c r="AB119" i="5"/>
  <c r="AT167" i="5"/>
  <c r="Y168" i="5"/>
  <c r="Z167" i="5"/>
  <c r="I213" i="5"/>
  <c r="F213" i="5"/>
  <c r="D213" i="5" a="1"/>
  <c r="D213" i="5" s="1"/>
  <c r="H120" i="5"/>
  <c r="G119" i="5"/>
  <c r="G120" i="5" s="1"/>
  <c r="AS168" i="5"/>
  <c r="AJ189" i="23"/>
  <c r="AN189" i="23"/>
  <c r="AO189" i="23"/>
  <c r="AI189" i="23"/>
  <c r="K189" i="23"/>
  <c r="Y189" i="23"/>
  <c r="T189" i="23"/>
  <c r="O189" i="23"/>
  <c r="AS189" i="23"/>
  <c r="AR189" i="23"/>
  <c r="AM189" i="23"/>
  <c r="AG189" i="23"/>
  <c r="AT189" i="23"/>
  <c r="X189" i="23"/>
  <c r="S189" i="23"/>
  <c r="M189" i="23"/>
  <c r="AQ189" i="23"/>
  <c r="AK189" i="23"/>
  <c r="L189" i="23"/>
  <c r="W189" i="23"/>
  <c r="Q189" i="23"/>
  <c r="AF189" i="23"/>
  <c r="Z189" i="23"/>
  <c r="V189" i="23"/>
  <c r="AL189" i="23"/>
  <c r="N189" i="23"/>
  <c r="AP189" i="23"/>
  <c r="R189" i="23"/>
  <c r="H212" i="23"/>
  <c r="AS190" i="23" s="1"/>
  <c r="D190" i="20" a="1"/>
  <c r="D190" i="20" s="1"/>
  <c r="J190" i="20"/>
  <c r="F190" i="20"/>
  <c r="AT143" i="20"/>
  <c r="H96" i="20"/>
  <c r="G95" i="20"/>
  <c r="G96" i="20" s="1"/>
  <c r="AF164" i="20"/>
  <c r="L164" i="20"/>
  <c r="M164" i="20"/>
  <c r="AG164" i="20"/>
  <c r="AH164" i="20"/>
  <c r="N164" i="20"/>
  <c r="AI164" i="20"/>
  <c r="O164" i="20"/>
  <c r="P164" i="20"/>
  <c r="AJ164" i="20"/>
  <c r="Q164" i="20"/>
  <c r="AK164" i="20"/>
  <c r="R164" i="20"/>
  <c r="AL164" i="20"/>
  <c r="S164" i="20"/>
  <c r="AM164" i="20"/>
  <c r="T164" i="20"/>
  <c r="AN164" i="20"/>
  <c r="U164" i="20"/>
  <c r="AO164" i="20"/>
  <c r="AP164" i="20"/>
  <c r="V164" i="20"/>
  <c r="AQ164" i="20"/>
  <c r="W164" i="20"/>
  <c r="AR164" i="20"/>
  <c r="X164" i="20"/>
  <c r="Y164" i="20"/>
  <c r="AS164" i="20"/>
  <c r="AT164" i="20"/>
  <c r="Z164" i="20"/>
  <c r="AT144" i="20"/>
  <c r="J189" i="20"/>
  <c r="D189" i="20" a="1"/>
  <c r="D189" i="20" s="1"/>
  <c r="F189" i="20"/>
  <c r="Y144" i="20"/>
  <c r="I188" i="20"/>
  <c r="Y167" i="23"/>
  <c r="AS168" i="23"/>
  <c r="Y168" i="23"/>
  <c r="I213" i="23"/>
  <c r="F213" i="23"/>
  <c r="D213" i="23" a="1"/>
  <c r="D213" i="23" s="1"/>
  <c r="AT167" i="23"/>
  <c r="J120" i="23"/>
  <c r="I119" i="23"/>
  <c r="AT99" i="22" l="1"/>
  <c r="AS98" i="22"/>
  <c r="DF99" i="22"/>
  <c r="DE98" i="22"/>
  <c r="AH190" i="23"/>
  <c r="AF190" i="23"/>
  <c r="Z190" i="23"/>
  <c r="AE190" i="23"/>
  <c r="S190" i="23"/>
  <c r="I189" i="20"/>
  <c r="Z166" i="20" s="1"/>
  <c r="I190" i="20"/>
  <c r="AS167" i="20" s="1"/>
  <c r="T189" i="5"/>
  <c r="AM189" i="5"/>
  <c r="S189" i="5"/>
  <c r="P189" i="5"/>
  <c r="AR189" i="5"/>
  <c r="O189" i="5"/>
  <c r="Y189" i="5"/>
  <c r="N189" i="5"/>
  <c r="AQ189" i="5"/>
  <c r="AF189" i="5"/>
  <c r="U189" i="5"/>
  <c r="X189" i="5"/>
  <c r="AK189" i="5"/>
  <c r="M189" i="5"/>
  <c r="W189" i="5"/>
  <c r="AJ189" i="5"/>
  <c r="AE189" i="5"/>
  <c r="AO189" i="5"/>
  <c r="Q189" i="5"/>
  <c r="L189" i="5"/>
  <c r="AN189" i="5"/>
  <c r="AI189" i="5"/>
  <c r="K189" i="5"/>
  <c r="AP189" i="5"/>
  <c r="AL189" i="5"/>
  <c r="AH189" i="5"/>
  <c r="AT189" i="5"/>
  <c r="V189" i="5"/>
  <c r="R189" i="5"/>
  <c r="AG189" i="5"/>
  <c r="Z189" i="5"/>
  <c r="AB120" i="5"/>
  <c r="AA119" i="5"/>
  <c r="AA120" i="5" s="1"/>
  <c r="H213" i="5"/>
  <c r="AD190" i="5" s="1"/>
  <c r="Z168" i="5"/>
  <c r="AT168" i="5"/>
  <c r="D214" i="5" a="1"/>
  <c r="D214" i="5" s="1"/>
  <c r="I214" i="5"/>
  <c r="F214" i="5"/>
  <c r="K190" i="23"/>
  <c r="V190" i="23"/>
  <c r="AN190" i="23"/>
  <c r="AM190" i="23"/>
  <c r="R190" i="23"/>
  <c r="AD190" i="23"/>
  <c r="AR190" i="23"/>
  <c r="P190" i="23"/>
  <c r="W190" i="23"/>
  <c r="O190" i="23"/>
  <c r="Y190" i="23"/>
  <c r="AQ190" i="23"/>
  <c r="AI190" i="23"/>
  <c r="AL190" i="23"/>
  <c r="AP190" i="23"/>
  <c r="N190" i="23"/>
  <c r="J190" i="23"/>
  <c r="AO190" i="23"/>
  <c r="AG190" i="23"/>
  <c r="M190" i="23"/>
  <c r="AK190" i="23"/>
  <c r="U190" i="23"/>
  <c r="Q190" i="23"/>
  <c r="AT190" i="23"/>
  <c r="X190" i="23"/>
  <c r="T190" i="23"/>
  <c r="AJ190" i="23"/>
  <c r="L190" i="23"/>
  <c r="H213" i="23"/>
  <c r="AS191" i="23" s="1"/>
  <c r="AE165" i="20"/>
  <c r="K165" i="20"/>
  <c r="AF165" i="20"/>
  <c r="L165" i="20"/>
  <c r="AG165" i="20"/>
  <c r="AH165" i="20"/>
  <c r="M165" i="20"/>
  <c r="AI165" i="20"/>
  <c r="N165" i="20"/>
  <c r="O165" i="20"/>
  <c r="AJ165" i="20"/>
  <c r="AK165" i="20"/>
  <c r="P165" i="20"/>
  <c r="Q165" i="20"/>
  <c r="AL165" i="20"/>
  <c r="R165" i="20"/>
  <c r="AM165" i="20"/>
  <c r="AN165" i="20"/>
  <c r="S165" i="20"/>
  <c r="T165" i="20"/>
  <c r="AO165" i="20"/>
  <c r="AP165" i="20"/>
  <c r="U165" i="20"/>
  <c r="V165" i="20"/>
  <c r="AQ165" i="20"/>
  <c r="W165" i="20"/>
  <c r="AR165" i="20"/>
  <c r="AS165" i="20"/>
  <c r="X165" i="20"/>
  <c r="Y165" i="20"/>
  <c r="AT165" i="20"/>
  <c r="Z165" i="20"/>
  <c r="Z144" i="20"/>
  <c r="Z168" i="23"/>
  <c r="I120" i="23"/>
  <c r="H119" i="23"/>
  <c r="AT168" i="23"/>
  <c r="Z167" i="23"/>
  <c r="S190" i="5" l="1"/>
  <c r="AE167" i="20"/>
  <c r="DE99" i="22"/>
  <c r="DD98" i="22"/>
  <c r="AS99" i="22"/>
  <c r="AR98" i="22"/>
  <c r="AH166" i="20"/>
  <c r="X166" i="20"/>
  <c r="L166" i="20"/>
  <c r="AM191" i="23"/>
  <c r="W166" i="20"/>
  <c r="AT166" i="20"/>
  <c r="T166" i="20"/>
  <c r="AK167" i="20"/>
  <c r="P166" i="20"/>
  <c r="AO167" i="20"/>
  <c r="AP166" i="20"/>
  <c r="M167" i="20"/>
  <c r="AL166" i="20"/>
  <c r="Z167" i="20"/>
  <c r="P167" i="20"/>
  <c r="V167" i="20"/>
  <c r="AJ167" i="20"/>
  <c r="L167" i="20"/>
  <c r="O166" i="20"/>
  <c r="AG166" i="20"/>
  <c r="AT167" i="20"/>
  <c r="AM167" i="20"/>
  <c r="AS166" i="20"/>
  <c r="AQ167" i="20"/>
  <c r="T167" i="20"/>
  <c r="O167" i="20"/>
  <c r="K167" i="20"/>
  <c r="V166" i="20"/>
  <c r="R166" i="20"/>
  <c r="N166" i="20"/>
  <c r="J166" i="20"/>
  <c r="X167" i="20"/>
  <c r="AL167" i="20"/>
  <c r="AH167" i="20"/>
  <c r="AC167" i="20"/>
  <c r="AR166" i="20"/>
  <c r="AN166" i="20"/>
  <c r="AJ166" i="20"/>
  <c r="AF166" i="20"/>
  <c r="AP167" i="20"/>
  <c r="S167" i="20"/>
  <c r="N167" i="20"/>
  <c r="J167" i="20"/>
  <c r="AQ166" i="20"/>
  <c r="AM166" i="20"/>
  <c r="AI166" i="20"/>
  <c r="AE166" i="20"/>
  <c r="AN167" i="20"/>
  <c r="S166" i="20"/>
  <c r="Y167" i="20"/>
  <c r="AI167" i="20"/>
  <c r="AD167" i="20"/>
  <c r="AO166" i="20"/>
  <c r="AK166" i="20"/>
  <c r="K166" i="20"/>
  <c r="W167" i="20"/>
  <c r="R167" i="20"/>
  <c r="AG167" i="20"/>
  <c r="Y166" i="20"/>
  <c r="U166" i="20"/>
  <c r="Q166" i="20"/>
  <c r="M166" i="20"/>
  <c r="AD166" i="20"/>
  <c r="Q190" i="5"/>
  <c r="AS190" i="5"/>
  <c r="AR191" i="23"/>
  <c r="AN190" i="5"/>
  <c r="AR167" i="20"/>
  <c r="U167" i="20"/>
  <c r="Q167" i="20"/>
  <c r="AF167" i="20"/>
  <c r="I167" i="20"/>
  <c r="AF190" i="5"/>
  <c r="J190" i="5"/>
  <c r="Y190" i="5"/>
  <c r="P190" i="5"/>
  <c r="X190" i="5"/>
  <c r="O190" i="5"/>
  <c r="U190" i="5"/>
  <c r="AI190" i="5"/>
  <c r="AO190" i="5"/>
  <c r="N190" i="5"/>
  <c r="T190" i="5"/>
  <c r="AE190" i="5"/>
  <c r="AR190" i="5"/>
  <c r="AM190" i="5"/>
  <c r="L190" i="5"/>
  <c r="W190" i="5"/>
  <c r="AJ190" i="5"/>
  <c r="K190" i="5"/>
  <c r="AQ190" i="5"/>
  <c r="AL190" i="5"/>
  <c r="AG190" i="5"/>
  <c r="V190" i="5"/>
  <c r="AK190" i="5"/>
  <c r="M190" i="5"/>
  <c r="AP190" i="5"/>
  <c r="R190" i="5"/>
  <c r="AH190" i="5"/>
  <c r="Z190" i="5"/>
  <c r="AT190" i="5"/>
  <c r="F215" i="5"/>
  <c r="I215" i="5"/>
  <c r="D215" i="5" a="1"/>
  <c r="D215" i="5" s="1"/>
  <c r="H214" i="5"/>
  <c r="R191" i="23"/>
  <c r="Q191" i="23"/>
  <c r="AJ191" i="23"/>
  <c r="AF191" i="23"/>
  <c r="I191" i="23"/>
  <c r="W191" i="23"/>
  <c r="M191" i="23"/>
  <c r="V191" i="23"/>
  <c r="K191" i="23"/>
  <c r="AN191" i="23"/>
  <c r="AE191" i="23"/>
  <c r="X191" i="23"/>
  <c r="AQ191" i="23"/>
  <c r="O191" i="23"/>
  <c r="J191" i="23"/>
  <c r="Y191" i="23"/>
  <c r="AP191" i="23"/>
  <c r="N191" i="23"/>
  <c r="S191" i="23"/>
  <c r="AI191" i="23"/>
  <c r="U191" i="23"/>
  <c r="AL191" i="23"/>
  <c r="AH191" i="23"/>
  <c r="AD191" i="23"/>
  <c r="T191" i="23"/>
  <c r="P191" i="23"/>
  <c r="AG191" i="23"/>
  <c r="AC191" i="23"/>
  <c r="AO191" i="23"/>
  <c r="AK191" i="23"/>
  <c r="L191" i="23"/>
  <c r="AT191" i="23"/>
  <c r="D191" i="20" a="1"/>
  <c r="D191" i="20" s="1"/>
  <c r="J191" i="20"/>
  <c r="F191" i="20"/>
  <c r="D214" i="23" a="1"/>
  <c r="D214" i="23" s="1"/>
  <c r="I214" i="23"/>
  <c r="F214" i="23"/>
  <c r="Z191" i="23"/>
  <c r="H120" i="23"/>
  <c r="G119" i="23"/>
  <c r="G120" i="23" s="1"/>
  <c r="I215" i="23"/>
  <c r="D215" i="23" a="1"/>
  <c r="D215" i="23" s="1"/>
  <c r="F215" i="23"/>
  <c r="AR99" i="22" l="1"/>
  <c r="AQ98" i="22"/>
  <c r="DD99" i="22"/>
  <c r="DC98" i="22"/>
  <c r="H215" i="5"/>
  <c r="Z192" i="5" s="1"/>
  <c r="AC191" i="5"/>
  <c r="I191" i="5"/>
  <c r="AD191" i="5"/>
  <c r="J191" i="5"/>
  <c r="AE191" i="5"/>
  <c r="K191" i="5"/>
  <c r="L191" i="5"/>
  <c r="AF191" i="5"/>
  <c r="AG191" i="5"/>
  <c r="M191" i="5"/>
  <c r="AH191" i="5"/>
  <c r="N191" i="5"/>
  <c r="AI191" i="5"/>
  <c r="O191" i="5"/>
  <c r="AJ191" i="5"/>
  <c r="P191" i="5"/>
  <c r="Q191" i="5"/>
  <c r="AK191" i="5"/>
  <c r="R191" i="5"/>
  <c r="AL191" i="5"/>
  <c r="S191" i="5"/>
  <c r="AM191" i="5"/>
  <c r="AN191" i="5"/>
  <c r="T191" i="5"/>
  <c r="U191" i="5"/>
  <c r="AO191" i="5"/>
  <c r="V191" i="5"/>
  <c r="AP191" i="5"/>
  <c r="W191" i="5"/>
  <c r="AQ191" i="5"/>
  <c r="AR191" i="5"/>
  <c r="X191" i="5"/>
  <c r="Y191" i="5"/>
  <c r="AS191" i="5"/>
  <c r="AT191" i="5"/>
  <c r="Z191" i="5"/>
  <c r="I191" i="20"/>
  <c r="H215" i="23"/>
  <c r="H214" i="23"/>
  <c r="DC99" i="22" l="1"/>
  <c r="DB98" i="22"/>
  <c r="AQ99" i="22"/>
  <c r="AP98" i="22"/>
  <c r="AS192" i="5"/>
  <c r="AG192" i="5"/>
  <c r="V192" i="5"/>
  <c r="M192" i="5"/>
  <c r="U192" i="5"/>
  <c r="J192" i="5"/>
  <c r="AO192" i="5"/>
  <c r="AL192" i="5"/>
  <c r="AC192" i="5"/>
  <c r="I192" i="5"/>
  <c r="AK192" i="5"/>
  <c r="AT192" i="5"/>
  <c r="Q192" i="5"/>
  <c r="Y192" i="5"/>
  <c r="N192" i="5"/>
  <c r="H192" i="5"/>
  <c r="X192" i="5"/>
  <c r="P192" i="5"/>
  <c r="T192" i="5"/>
  <c r="L192" i="5"/>
  <c r="S192" i="5"/>
  <c r="AE192" i="5"/>
  <c r="AQ192" i="5"/>
  <c r="AM192" i="5"/>
  <c r="O192" i="5"/>
  <c r="K192" i="5"/>
  <c r="AN192" i="5"/>
  <c r="AF192" i="5"/>
  <c r="AR192" i="5"/>
  <c r="AJ192" i="5"/>
  <c r="AB192" i="5"/>
  <c r="W192" i="5"/>
  <c r="AI192" i="5"/>
  <c r="AP192" i="5"/>
  <c r="R192" i="5"/>
  <c r="AH192" i="5"/>
  <c r="AD192" i="5"/>
  <c r="AB168" i="20"/>
  <c r="AC168" i="20"/>
  <c r="H168" i="20"/>
  <c r="I168" i="20"/>
  <c r="AD168" i="20"/>
  <c r="AE168" i="20"/>
  <c r="J168" i="20"/>
  <c r="AF168" i="20"/>
  <c r="K168" i="20"/>
  <c r="L168" i="20"/>
  <c r="AG168" i="20"/>
  <c r="AH168" i="20"/>
  <c r="M168" i="20"/>
  <c r="AI168" i="20"/>
  <c r="N168" i="20"/>
  <c r="O168" i="20"/>
  <c r="AJ168" i="20"/>
  <c r="P168" i="20"/>
  <c r="AK168" i="20"/>
  <c r="AL168" i="20"/>
  <c r="Q168" i="20"/>
  <c r="AM168" i="20"/>
  <c r="R168" i="20"/>
  <c r="AN168" i="20"/>
  <c r="S168" i="20"/>
  <c r="AO168" i="20"/>
  <c r="T168" i="20"/>
  <c r="U168" i="20"/>
  <c r="AP168" i="20"/>
  <c r="AQ168" i="20"/>
  <c r="V168" i="20"/>
  <c r="W168" i="20"/>
  <c r="AR168" i="20"/>
  <c r="X168" i="20"/>
  <c r="AS168" i="20"/>
  <c r="AT168" i="20"/>
  <c r="Y168" i="20"/>
  <c r="Z168" i="20"/>
  <c r="AB192" i="23"/>
  <c r="H192" i="23"/>
  <c r="I192" i="23"/>
  <c r="AC192" i="23"/>
  <c r="AD192" i="23"/>
  <c r="J192" i="23"/>
  <c r="AE192" i="23"/>
  <c r="K192" i="23"/>
  <c r="L192" i="23"/>
  <c r="AF192" i="23"/>
  <c r="M192" i="23"/>
  <c r="AG192" i="23"/>
  <c r="AH192" i="23"/>
  <c r="N192" i="23"/>
  <c r="O192" i="23"/>
  <c r="AI192" i="23"/>
  <c r="P192" i="23"/>
  <c r="AJ192" i="23"/>
  <c r="AK192" i="23"/>
  <c r="Q192" i="23"/>
  <c r="AL192" i="23"/>
  <c r="R192" i="23"/>
  <c r="S192" i="23"/>
  <c r="AM192" i="23"/>
  <c r="T192" i="23"/>
  <c r="AN192" i="23"/>
  <c r="AO192" i="23"/>
  <c r="U192" i="23"/>
  <c r="V192" i="23"/>
  <c r="AP192" i="23"/>
  <c r="AQ192" i="23"/>
  <c r="W192" i="23"/>
  <c r="AR192" i="23"/>
  <c r="X192" i="23"/>
  <c r="AS192" i="23"/>
  <c r="Y192" i="23"/>
  <c r="Z192" i="23"/>
  <c r="AT192" i="23"/>
  <c r="AP99" i="22" l="1"/>
  <c r="AO98" i="22"/>
  <c r="DB99" i="22"/>
  <c r="DA98" i="22"/>
  <c r="AO99" i="22" l="1"/>
  <c r="AN98" i="22"/>
  <c r="DA99" i="22"/>
  <c r="CZ98" i="22"/>
  <c r="CZ99" i="22" l="1"/>
  <c r="CY98" i="22"/>
  <c r="AN99" i="22"/>
  <c r="AM98" i="22"/>
  <c r="AM99" i="22" l="1"/>
  <c r="AL98" i="22"/>
  <c r="CY99" i="22"/>
  <c r="CX98" i="22"/>
  <c r="CX99" i="22" l="1"/>
  <c r="CW98" i="22"/>
  <c r="AL99" i="22"/>
  <c r="AK98" i="22"/>
  <c r="AK99" i="22" l="1"/>
  <c r="AJ98" i="22"/>
  <c r="CW99" i="22"/>
  <c r="CV98" i="22"/>
  <c r="CV99" i="22" l="1"/>
  <c r="CU98" i="22"/>
  <c r="AJ99" i="22"/>
  <c r="AI98" i="22"/>
  <c r="AI99" i="22" l="1"/>
  <c r="AH98" i="22"/>
  <c r="CU99" i="22"/>
  <c r="CT98" i="22"/>
  <c r="CT99" i="22" l="1"/>
  <c r="CS98" i="22"/>
  <c r="AH99" i="22"/>
  <c r="AG98" i="22"/>
  <c r="AG99" i="22" l="1"/>
  <c r="AF98" i="22"/>
  <c r="CS99" i="22"/>
  <c r="CR98" i="22"/>
  <c r="AF99" i="22" l="1"/>
  <c r="AE98" i="22"/>
  <c r="CR99" i="22"/>
  <c r="CQ98" i="22"/>
  <c r="CQ99" i="22" l="1"/>
  <c r="CP98" i="22"/>
  <c r="AE99" i="22"/>
  <c r="AD98" i="22"/>
  <c r="AD99" i="22" l="1"/>
  <c r="AC98" i="22"/>
  <c r="CP99" i="22"/>
  <c r="CO98" i="22"/>
  <c r="AC99" i="22" l="1"/>
  <c r="AB98" i="22"/>
  <c r="CO99" i="22"/>
  <c r="CN98" i="22"/>
  <c r="AB99" i="22" l="1"/>
  <c r="AA98" i="22"/>
  <c r="CN99" i="22"/>
  <c r="CM98" i="22"/>
  <c r="CM99" i="22" l="1"/>
  <c r="CL98" i="22"/>
  <c r="AA99" i="22"/>
  <c r="Z98" i="22"/>
  <c r="Z99" i="22" l="1"/>
  <c r="Y98" i="22"/>
  <c r="CL99" i="22"/>
  <c r="CK98" i="22"/>
  <c r="CK99" i="22" l="1"/>
  <c r="CJ98" i="22"/>
  <c r="Y99" i="22"/>
  <c r="X98" i="22"/>
  <c r="X99" i="22" l="1"/>
  <c r="W98" i="22"/>
  <c r="CJ99" i="22"/>
  <c r="CI98" i="22"/>
  <c r="CI99" i="22" l="1"/>
  <c r="CH98" i="22"/>
  <c r="W99" i="22"/>
  <c r="V98" i="22"/>
  <c r="V99" i="22" l="1"/>
  <c r="U98" i="22"/>
  <c r="CH99" i="22"/>
  <c r="CG98" i="22"/>
  <c r="CG99" i="22" l="1"/>
  <c r="CF98" i="22"/>
  <c r="U99" i="22"/>
  <c r="T98" i="22"/>
  <c r="CF99" i="22" l="1"/>
  <c r="CE98" i="22"/>
  <c r="T99" i="22"/>
  <c r="S98" i="22"/>
  <c r="CE99" i="22" l="1"/>
  <c r="CD98" i="22"/>
  <c r="S99" i="22"/>
  <c r="R98" i="22"/>
  <c r="CD99" i="22" l="1"/>
  <c r="CC98" i="22"/>
  <c r="R99" i="22"/>
  <c r="Q98" i="22"/>
  <c r="Q99" i="22" l="1"/>
  <c r="P98" i="22"/>
  <c r="CC99" i="22"/>
  <c r="CB98" i="22"/>
  <c r="CB99" i="22" l="1"/>
  <c r="CA98" i="22"/>
  <c r="P99" i="22"/>
  <c r="O98" i="22"/>
  <c r="O99" i="22" l="1"/>
  <c r="N98" i="22"/>
  <c r="CA99" i="22"/>
  <c r="BZ98" i="22"/>
  <c r="N99" i="22" l="1"/>
  <c r="M98" i="22"/>
  <c r="BZ99" i="22"/>
  <c r="BY98" i="22"/>
  <c r="BY99" i="22" l="1"/>
  <c r="BX98" i="22"/>
  <c r="M99" i="22"/>
  <c r="L98" i="22"/>
  <c r="BX99" i="22" l="1"/>
  <c r="BW98" i="22"/>
  <c r="L99" i="22"/>
  <c r="K98" i="22"/>
  <c r="K99" i="22" l="1"/>
  <c r="J98" i="22"/>
  <c r="BW99" i="22"/>
  <c r="BV98" i="22"/>
  <c r="BV99" i="22" l="1"/>
  <c r="BU98" i="22"/>
  <c r="J99" i="22"/>
  <c r="I98" i="22"/>
  <c r="I99" i="22" l="1"/>
  <c r="H98" i="22"/>
  <c r="BU99" i="22"/>
  <c r="BT98" i="22"/>
  <c r="H99" i="22" l="1"/>
  <c r="H101" i="22" s="1" a="1"/>
  <c r="H101" i="22" s="1"/>
  <c r="G98" i="22"/>
  <c r="G99" i="22" s="1"/>
  <c r="BT99" i="22"/>
  <c r="BS98" i="22"/>
  <c r="BS99" i="22" l="1"/>
  <c r="BR98" i="22"/>
  <c r="I101" i="22" a="1"/>
  <c r="I101" i="22" s="1"/>
  <c r="G101" i="22" a="1"/>
  <c r="G101" i="22" s="1"/>
  <c r="BM101" i="22" a="1"/>
  <c r="BM101" i="22" s="1"/>
  <c r="T106" i="22" s="1" a="1"/>
  <c r="T106" i="22" s="1"/>
  <c r="BL101" i="22" a="1"/>
  <c r="BL101" i="22" s="1"/>
  <c r="BK101" i="22" a="1"/>
  <c r="BK101" i="22" s="1"/>
  <c r="BJ101" i="22" a="1"/>
  <c r="BJ101" i="22" s="1"/>
  <c r="T107" i="22" s="1" a="1"/>
  <c r="T107" i="22" s="1"/>
  <c r="BI101" i="22" a="1"/>
  <c r="BI101" i="22" s="1"/>
  <c r="BH101" i="22" a="1"/>
  <c r="BH101" i="22" s="1"/>
  <c r="BG101" i="22" a="1"/>
  <c r="BG101" i="22" s="1"/>
  <c r="T108" i="22" s="1" a="1"/>
  <c r="T108" i="22" s="1"/>
  <c r="BF101" i="22" a="1"/>
  <c r="BF101" i="22" s="1"/>
  <c r="BE101" i="22" a="1"/>
  <c r="BE101" i="22" s="1"/>
  <c r="BD101" i="22" a="1"/>
  <c r="BD101" i="22" s="1"/>
  <c r="T109" i="22" s="1" a="1"/>
  <c r="T109" i="22" s="1"/>
  <c r="BC101" i="22" a="1"/>
  <c r="BC101" i="22" s="1"/>
  <c r="BB101" i="22" a="1"/>
  <c r="BB101" i="22" s="1"/>
  <c r="BA101" i="22" a="1"/>
  <c r="BA101" i="22" s="1"/>
  <c r="T110" i="22" s="1" a="1"/>
  <c r="T110" i="22" s="1"/>
  <c r="AZ101" i="22" a="1"/>
  <c r="AZ101" i="22" s="1"/>
  <c r="AY101" i="22" a="1"/>
  <c r="AY101" i="22" s="1"/>
  <c r="AX101" i="22" a="1"/>
  <c r="AX101" i="22" s="1"/>
  <c r="T111" i="22" s="1" a="1"/>
  <c r="T111" i="22" s="1"/>
  <c r="AW101" i="22" a="1"/>
  <c r="AW101" i="22" s="1"/>
  <c r="AV101" i="22" a="1"/>
  <c r="AV101" i="22" s="1"/>
  <c r="AU101" i="22" a="1"/>
  <c r="AU101" i="22" s="1"/>
  <c r="T112" i="22" s="1" a="1"/>
  <c r="T112" i="22" s="1"/>
  <c r="AT101" i="22" a="1"/>
  <c r="AT101" i="22" s="1"/>
  <c r="AS101" i="22" a="1"/>
  <c r="AS101" i="22" s="1"/>
  <c r="AR101" i="22" a="1"/>
  <c r="AR101" i="22" s="1"/>
  <c r="T113" i="22" s="1" a="1"/>
  <c r="T113" i="22" s="1"/>
  <c r="AQ101" i="22" a="1"/>
  <c r="AQ101" i="22" s="1"/>
  <c r="AP101" i="22" a="1"/>
  <c r="AP101" i="22" s="1"/>
  <c r="AO101" i="22" a="1"/>
  <c r="AO101" i="22" s="1"/>
  <c r="T114" i="22" s="1" a="1"/>
  <c r="T114" i="22" s="1"/>
  <c r="AN101" i="22" a="1"/>
  <c r="AN101" i="22" s="1"/>
  <c r="AM101" i="22" a="1"/>
  <c r="AM101" i="22" s="1"/>
  <c r="AL101" i="22" a="1"/>
  <c r="AL101" i="22" s="1"/>
  <c r="T115" i="22" s="1" a="1"/>
  <c r="T115" i="22" s="1"/>
  <c r="AK101" i="22" a="1"/>
  <c r="AK101" i="22" s="1"/>
  <c r="AJ101" i="22" a="1"/>
  <c r="AJ101" i="22" s="1"/>
  <c r="AI101" i="22" a="1"/>
  <c r="AI101" i="22" s="1"/>
  <c r="T116" i="22" s="1" a="1"/>
  <c r="T116" i="22" s="1"/>
  <c r="AH101" i="22" a="1"/>
  <c r="AH101" i="22" s="1"/>
  <c r="AG101" i="22" a="1"/>
  <c r="AG101" i="22" s="1"/>
  <c r="AF101" i="22" a="1"/>
  <c r="AF101" i="22" s="1"/>
  <c r="T117" i="22" s="1" a="1"/>
  <c r="T117" i="22" s="1"/>
  <c r="AE101" i="22" a="1"/>
  <c r="AE101" i="22" s="1"/>
  <c r="AD101" i="22" a="1"/>
  <c r="AD101" i="22" s="1"/>
  <c r="AC101" i="22" a="1"/>
  <c r="AC101" i="22" s="1"/>
  <c r="T118" i="22" s="1" a="1"/>
  <c r="T118" i="22" s="1"/>
  <c r="AB101" i="22" a="1"/>
  <c r="AB101" i="22" s="1"/>
  <c r="AA101" i="22" a="1"/>
  <c r="AA101" i="22" s="1"/>
  <c r="Z101" i="22" a="1"/>
  <c r="Z101" i="22" s="1"/>
  <c r="T119" i="22" s="1" a="1"/>
  <c r="T119" i="22" s="1"/>
  <c r="Y101" i="22" a="1"/>
  <c r="Y101" i="22" s="1"/>
  <c r="X101" i="22" a="1"/>
  <c r="X101" i="22" s="1"/>
  <c r="W101" i="22" a="1"/>
  <c r="W101" i="22" s="1"/>
  <c r="T120" i="22" s="1" a="1"/>
  <c r="T120" i="22" s="1"/>
  <c r="V101" i="22" a="1"/>
  <c r="V101" i="22" s="1"/>
  <c r="U101" i="22" a="1"/>
  <c r="U101" i="22" s="1"/>
  <c r="T101" i="22" a="1"/>
  <c r="T101" i="22" s="1"/>
  <c r="T121" i="22" s="1" a="1"/>
  <c r="T121" i="22" s="1"/>
  <c r="S101" i="22" a="1"/>
  <c r="S101" i="22" s="1"/>
  <c r="R101" i="22" a="1"/>
  <c r="R101" i="22" s="1"/>
  <c r="Q101" i="22" a="1"/>
  <c r="Q101" i="22" s="1"/>
  <c r="T122" i="22" s="1" a="1"/>
  <c r="T122" i="22" s="1"/>
  <c r="P101" i="22" a="1"/>
  <c r="P101" i="22" s="1"/>
  <c r="O101" i="22" a="1"/>
  <c r="O101" i="22" s="1"/>
  <c r="N101" i="22" a="1"/>
  <c r="N101" i="22" s="1"/>
  <c r="T123" i="22" s="1" a="1"/>
  <c r="T123" i="22" s="1"/>
  <c r="M101" i="22" a="1"/>
  <c r="M101" i="22" s="1"/>
  <c r="L101" i="22" a="1"/>
  <c r="L101" i="22" s="1"/>
  <c r="K101" i="22" a="1"/>
  <c r="K101" i="22" s="1"/>
  <c r="T124" i="22" s="1" a="1"/>
  <c r="T124" i="22" s="1"/>
  <c r="J101" i="22" a="1"/>
  <c r="J101" i="22" s="1"/>
  <c r="U107" i="22" l="1"/>
  <c r="W107" i="22" s="1"/>
  <c r="V107" i="22"/>
  <c r="AB107" i="22" s="1"/>
  <c r="AC107" i="22" s="1"/>
  <c r="U109" i="22"/>
  <c r="W109" i="22" s="1"/>
  <c r="V109" i="22"/>
  <c r="AB109" i="22" s="1"/>
  <c r="AC109" i="22" s="1"/>
  <c r="V120" i="22"/>
  <c r="AB120" i="22" s="1"/>
  <c r="AC120" i="22" s="1"/>
  <c r="U120" i="22"/>
  <c r="W120" i="22" s="1"/>
  <c r="U117" i="22"/>
  <c r="W117" i="22" s="1"/>
  <c r="V117" i="22"/>
  <c r="AB117" i="22" s="1"/>
  <c r="AC117" i="22" s="1"/>
  <c r="U122" i="22"/>
  <c r="W122" i="22" s="1"/>
  <c r="V122" i="22"/>
  <c r="AB122" i="22" s="1"/>
  <c r="AC122" i="22" s="1"/>
  <c r="U114" i="22"/>
  <c r="W114" i="22" s="1"/>
  <c r="V114" i="22"/>
  <c r="AB114" i="22" s="1"/>
  <c r="AC114" i="22" s="1"/>
  <c r="V106" i="22"/>
  <c r="AB106" i="22" s="1"/>
  <c r="AC106" i="22" s="1"/>
  <c r="U106" i="22"/>
  <c r="W106" i="22" s="1"/>
  <c r="U123" i="22"/>
  <c r="W123" i="22" s="1"/>
  <c r="V123" i="22"/>
  <c r="AB123" i="22" s="1"/>
  <c r="AC123" i="22" s="1"/>
  <c r="U112" i="22"/>
  <c r="W112" i="22" s="1"/>
  <c r="V112" i="22"/>
  <c r="AB112" i="22" s="1"/>
  <c r="AC112" i="22" s="1"/>
  <c r="V111" i="22"/>
  <c r="AB111" i="22" s="1"/>
  <c r="AC111" i="22" s="1"/>
  <c r="U111" i="22"/>
  <c r="W111" i="22" s="1"/>
  <c r="V116" i="22"/>
  <c r="AB116" i="22" s="1"/>
  <c r="AC116" i="22" s="1"/>
  <c r="U116" i="22"/>
  <c r="W116" i="22" s="1"/>
  <c r="V108" i="22"/>
  <c r="AB108" i="22" s="1"/>
  <c r="AC108" i="22" s="1"/>
  <c r="U108" i="22"/>
  <c r="W108" i="22" s="1"/>
  <c r="V121" i="22"/>
  <c r="AB121" i="22" s="1"/>
  <c r="AC121" i="22" s="1"/>
  <c r="U121" i="22"/>
  <c r="W121" i="22" s="1"/>
  <c r="V113" i="22"/>
  <c r="AB113" i="22" s="1"/>
  <c r="AC113" i="22" s="1"/>
  <c r="U113" i="22"/>
  <c r="W113" i="22" s="1"/>
  <c r="U115" i="22"/>
  <c r="W115" i="22" s="1"/>
  <c r="V115" i="22"/>
  <c r="AB115" i="22" s="1"/>
  <c r="AC115" i="22" s="1"/>
  <c r="V119" i="22"/>
  <c r="AB119" i="22" s="1"/>
  <c r="AC119" i="22" s="1"/>
  <c r="U119" i="22"/>
  <c r="W119" i="22" s="1"/>
  <c r="U124" i="22"/>
  <c r="W124" i="22" s="1"/>
  <c r="V124" i="22"/>
  <c r="AB124" i="22" s="1"/>
  <c r="AC124" i="22" s="1"/>
  <c r="V118" i="22"/>
  <c r="AB118" i="22" s="1"/>
  <c r="AC118" i="22" s="1"/>
  <c r="U118" i="22"/>
  <c r="W118" i="22" s="1"/>
  <c r="U110" i="22"/>
  <c r="W110" i="22" s="1"/>
  <c r="V110" i="22"/>
  <c r="AB110" i="22" s="1"/>
  <c r="AC110" i="22" s="1"/>
  <c r="BR99" i="22"/>
  <c r="BQ98" i="22"/>
  <c r="BQ99" i="22" s="1"/>
  <c r="BS101" i="22" a="1"/>
  <c r="BS101" i="22" s="1"/>
  <c r="AD118" i="22" l="1"/>
  <c r="AE118" i="22"/>
  <c r="D114" i="22"/>
  <c r="Y114" i="22"/>
  <c r="I114" i="22"/>
  <c r="X114" i="22"/>
  <c r="AD107" i="22"/>
  <c r="AE107" i="22"/>
  <c r="X119" i="22"/>
  <c r="I119" i="22"/>
  <c r="D119" i="22"/>
  <c r="Y119" i="22"/>
  <c r="AE113" i="22"/>
  <c r="AD113" i="22"/>
  <c r="Y109" i="22"/>
  <c r="X109" i="22"/>
  <c r="I109" i="22"/>
  <c r="D109" i="22"/>
  <c r="AD122" i="22"/>
  <c r="AE122" i="22"/>
  <c r="AE111" i="22"/>
  <c r="AD111" i="22"/>
  <c r="AE124" i="22"/>
  <c r="AD124" i="22"/>
  <c r="X121" i="22"/>
  <c r="I121" i="22"/>
  <c r="Y121" i="22"/>
  <c r="D121" i="22"/>
  <c r="AE112" i="22"/>
  <c r="AD112" i="22"/>
  <c r="I124" i="22"/>
  <c r="X124" i="22"/>
  <c r="D124" i="22"/>
  <c r="Y124" i="22"/>
  <c r="AE121" i="22"/>
  <c r="AD121" i="22"/>
  <c r="D112" i="22"/>
  <c r="Y112" i="22"/>
  <c r="I112" i="22"/>
  <c r="X112" i="22"/>
  <c r="D122" i="22"/>
  <c r="I122" i="22"/>
  <c r="X122" i="22"/>
  <c r="Y122" i="22"/>
  <c r="Y107" i="22"/>
  <c r="I107" i="22"/>
  <c r="X107" i="22"/>
  <c r="D107" i="22"/>
  <c r="BQ101" i="22" a="1"/>
  <c r="BQ101" i="22" s="1"/>
  <c r="DW101" i="22" a="1"/>
  <c r="DW101" i="22" s="1"/>
  <c r="DV101" i="22" a="1"/>
  <c r="DV101" i="22" s="1"/>
  <c r="DU101" i="22" a="1"/>
  <c r="DU101" i="22" s="1"/>
  <c r="DT101" i="22" a="1"/>
  <c r="DT101" i="22" s="1"/>
  <c r="DS101" i="22" a="1"/>
  <c r="DS101" i="22" s="1"/>
  <c r="DR101" i="22" a="1"/>
  <c r="DR101" i="22" s="1"/>
  <c r="DQ101" i="22" a="1"/>
  <c r="DQ101" i="22" s="1"/>
  <c r="DP101" i="22" a="1"/>
  <c r="DP101" i="22" s="1"/>
  <c r="DO101" i="22" a="1"/>
  <c r="DO101" i="22" s="1"/>
  <c r="DN101" i="22" a="1"/>
  <c r="DN101" i="22" s="1"/>
  <c r="DM101" i="22" a="1"/>
  <c r="DM101" i="22" s="1"/>
  <c r="DL101" i="22" a="1"/>
  <c r="DL101" i="22" s="1"/>
  <c r="DK101" i="22" a="1"/>
  <c r="DK101" i="22" s="1"/>
  <c r="DJ101" i="22" a="1"/>
  <c r="DJ101" i="22" s="1"/>
  <c r="DI101" i="22" a="1"/>
  <c r="DI101" i="22" s="1"/>
  <c r="DH101" i="22" a="1"/>
  <c r="DH101" i="22" s="1"/>
  <c r="DG101" i="22" a="1"/>
  <c r="DG101" i="22" s="1"/>
  <c r="DF101" i="22" a="1"/>
  <c r="DF101" i="22" s="1"/>
  <c r="DE101" i="22" a="1"/>
  <c r="DE101" i="22" s="1"/>
  <c r="DD101" i="22" a="1"/>
  <c r="DD101" i="22" s="1"/>
  <c r="DC101" i="22" a="1"/>
  <c r="DC101" i="22" s="1"/>
  <c r="DB101" i="22" a="1"/>
  <c r="DB101" i="22" s="1"/>
  <c r="DA101" i="22" a="1"/>
  <c r="DA101" i="22" s="1"/>
  <c r="CZ101" i="22" a="1"/>
  <c r="CZ101" i="22" s="1"/>
  <c r="CY101" i="22" a="1"/>
  <c r="CY101" i="22" s="1"/>
  <c r="CX101" i="22" a="1"/>
  <c r="CX101" i="22" s="1"/>
  <c r="CW101" i="22" a="1"/>
  <c r="CW101" i="22" s="1"/>
  <c r="CV101" i="22" a="1"/>
  <c r="CV101" i="22" s="1"/>
  <c r="CU101" i="22" a="1"/>
  <c r="CU101" i="22" s="1"/>
  <c r="CT101" i="22" a="1"/>
  <c r="CT101" i="22" s="1"/>
  <c r="CS101" i="22" a="1"/>
  <c r="CS101" i="22" s="1"/>
  <c r="CR101" i="22" a="1"/>
  <c r="CR101" i="22" s="1"/>
  <c r="CQ101" i="22" a="1"/>
  <c r="CQ101" i="22" s="1"/>
  <c r="CP101" i="22" a="1"/>
  <c r="CP101" i="22" s="1"/>
  <c r="CO101" i="22" a="1"/>
  <c r="CO101" i="22" s="1"/>
  <c r="CN101" i="22" a="1"/>
  <c r="CN101" i="22" s="1"/>
  <c r="CM101" i="22" a="1"/>
  <c r="CM101" i="22" s="1"/>
  <c r="CL101" i="22" a="1"/>
  <c r="CL101" i="22" s="1"/>
  <c r="CK101" i="22" a="1"/>
  <c r="CK101" i="22" s="1"/>
  <c r="CJ101" i="22" a="1"/>
  <c r="CJ101" i="22" s="1"/>
  <c r="CI101" i="22" a="1"/>
  <c r="CI101" i="22" s="1"/>
  <c r="CH101" i="22" a="1"/>
  <c r="CH101" i="22" s="1"/>
  <c r="CG101" i="22" a="1"/>
  <c r="CG101" i="22" s="1"/>
  <c r="CF101" i="22" a="1"/>
  <c r="CF101" i="22" s="1"/>
  <c r="CE101" i="22" a="1"/>
  <c r="CE101" i="22" s="1"/>
  <c r="CD101" i="22" a="1"/>
  <c r="CD101" i="22" s="1"/>
  <c r="CC101" i="22" a="1"/>
  <c r="CC101" i="22" s="1"/>
  <c r="CB101" i="22" a="1"/>
  <c r="CB101" i="22" s="1"/>
  <c r="CA101" i="22" a="1"/>
  <c r="CA101" i="22" s="1"/>
  <c r="BZ101" i="22" a="1"/>
  <c r="BZ101" i="22" s="1"/>
  <c r="BY101" i="22" a="1"/>
  <c r="BY101" i="22" s="1"/>
  <c r="BX101" i="22" a="1"/>
  <c r="BX101" i="22" s="1"/>
  <c r="BW101" i="22" a="1"/>
  <c r="BW101" i="22" s="1"/>
  <c r="BV101" i="22" a="1"/>
  <c r="BV101" i="22" s="1"/>
  <c r="BU101" i="22" a="1"/>
  <c r="BU101" i="22" s="1"/>
  <c r="BT101" i="22" a="1"/>
  <c r="BT101" i="22" s="1"/>
  <c r="D108" i="22"/>
  <c r="I108" i="22"/>
  <c r="X108" i="22"/>
  <c r="Y108" i="22"/>
  <c r="AD123" i="22"/>
  <c r="AE123" i="22"/>
  <c r="AD117" i="22"/>
  <c r="AE117" i="22"/>
  <c r="BR101" i="22" a="1"/>
  <c r="BR101" i="22" s="1"/>
  <c r="AE119" i="22"/>
  <c r="AD119" i="22"/>
  <c r="AD108" i="22"/>
  <c r="AE108" i="22"/>
  <c r="Y123" i="22"/>
  <c r="I123" i="22"/>
  <c r="X123" i="22"/>
  <c r="D123" i="22"/>
  <c r="Y117" i="22"/>
  <c r="X117" i="22"/>
  <c r="I117" i="22"/>
  <c r="D117" i="22"/>
  <c r="AE110" i="22"/>
  <c r="AD110" i="22"/>
  <c r="AD115" i="22"/>
  <c r="AE115" i="22"/>
  <c r="D116" i="22"/>
  <c r="Y116" i="22"/>
  <c r="X116" i="22"/>
  <c r="I116" i="22"/>
  <c r="D106" i="22"/>
  <c r="X106" i="22"/>
  <c r="Y106" i="22"/>
  <c r="I106" i="22"/>
  <c r="D120" i="22"/>
  <c r="I120" i="22"/>
  <c r="X120" i="22"/>
  <c r="Y120" i="22"/>
  <c r="D110" i="22"/>
  <c r="I110" i="22"/>
  <c r="X110" i="22"/>
  <c r="Y110" i="22"/>
  <c r="Y115" i="22"/>
  <c r="D115" i="22"/>
  <c r="I115" i="22"/>
  <c r="X115" i="22"/>
  <c r="AD116" i="22"/>
  <c r="AE116" i="22"/>
  <c r="AD106" i="22"/>
  <c r="AE106" i="22"/>
  <c r="AD120" i="22"/>
  <c r="AE120" i="22"/>
  <c r="D118" i="22"/>
  <c r="X118" i="22"/>
  <c r="Y118" i="22"/>
  <c r="I118" i="22"/>
  <c r="X113" i="22"/>
  <c r="I113" i="22"/>
  <c r="Y113" i="22"/>
  <c r="D113" i="22"/>
  <c r="X111" i="22"/>
  <c r="I111" i="22"/>
  <c r="D111" i="22"/>
  <c r="Y111" i="22"/>
  <c r="AE114" i="22"/>
  <c r="AD114" i="22"/>
  <c r="AD109" i="22"/>
  <c r="AE109" i="22"/>
  <c r="G111" i="22" l="1"/>
  <c r="AL111" i="22"/>
  <c r="AM111" i="22" s="1"/>
  <c r="H111" i="22"/>
  <c r="H117" i="22"/>
  <c r="G117" i="22"/>
  <c r="AL117" i="22"/>
  <c r="AM117" i="22" s="1"/>
  <c r="AL118" i="22"/>
  <c r="AM118" i="22" s="1"/>
  <c r="H118" i="22"/>
  <c r="G118" i="22"/>
  <c r="AL112" i="22"/>
  <c r="AM112" i="22" s="1"/>
  <c r="H112" i="22"/>
  <c r="G112" i="22"/>
  <c r="H113" i="22"/>
  <c r="G113" i="22"/>
  <c r="AL113" i="22"/>
  <c r="AM113" i="22" s="1"/>
  <c r="G115" i="22"/>
  <c r="H115" i="22"/>
  <c r="AL115" i="22"/>
  <c r="AM115" i="22" s="1"/>
  <c r="H121" i="22"/>
  <c r="AL121" i="22"/>
  <c r="AM121" i="22" s="1"/>
  <c r="G121" i="22"/>
  <c r="H107" i="22"/>
  <c r="G107" i="22"/>
  <c r="AL107" i="22"/>
  <c r="AM107" i="22" s="1"/>
  <c r="H106" i="22"/>
  <c r="G106" i="22"/>
  <c r="AL106" i="22"/>
  <c r="AM106" i="22" s="1"/>
  <c r="AL120" i="22"/>
  <c r="AM120" i="22" s="1"/>
  <c r="H120" i="22"/>
  <c r="G120" i="22"/>
  <c r="G119" i="22"/>
  <c r="H119" i="22"/>
  <c r="AL119" i="22"/>
  <c r="AM119" i="22" s="1"/>
  <c r="H114" i="22"/>
  <c r="G114" i="22"/>
  <c r="AL114" i="22"/>
  <c r="AM114" i="22" s="1"/>
  <c r="AL110" i="22"/>
  <c r="AM110" i="22" s="1"/>
  <c r="G110" i="22"/>
  <c r="H110" i="22"/>
  <c r="AL116" i="22"/>
  <c r="AM116" i="22" s="1"/>
  <c r="H116" i="22"/>
  <c r="G116" i="22"/>
  <c r="G123" i="22"/>
  <c r="H123" i="22"/>
  <c r="AL123" i="22"/>
  <c r="AM123" i="22" s="1"/>
  <c r="AL108" i="22"/>
  <c r="AM108" i="22" s="1"/>
  <c r="H108" i="22"/>
  <c r="G108" i="22"/>
  <c r="H109" i="22"/>
  <c r="AL109" i="22"/>
  <c r="AM109" i="22" s="1"/>
  <c r="G109" i="22"/>
  <c r="AL122" i="22"/>
  <c r="AM122" i="22" s="1"/>
  <c r="G122" i="22"/>
  <c r="H122" i="22"/>
  <c r="AL124" i="22"/>
  <c r="AM124" i="22" s="1"/>
  <c r="H124" i="22"/>
  <c r="G124" i="22"/>
  <c r="G125" i="22" l="1"/>
  <c r="D125" i="22" s="1"/>
  <c r="G126" i="22"/>
  <c r="D126" i="22" s="1"/>
  <c r="AL126" i="22" l="1"/>
  <c r="AM126" i="22" s="1"/>
  <c r="H126" i="22"/>
  <c r="H125" i="22"/>
  <c r="AL125" i="22"/>
  <c r="AM125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3C4D61-1476-824C-A7E5-9318E7D4B356}" keepAlive="1" name="Consulta - aperturas" description="Conexión a la consulta 'aperturas' en el libro." type="5" refreshedVersion="8" background="1" saveData="1">
    <dbPr connection="Provider=Microsoft.Mashup.OleDb.1;Data Source=$Workbook$;Location=aperturas;Extended Properties=&quot;&quot;" command="SELECT * FROM [aperturas]"/>
  </connection>
  <connection id="2" xr16:uid="{34C01986-C655-8D42-96C0-82E948C68564}" keepAlive="1" name="Consulta - periodicidades" description="Conexión a la consulta 'periodicidades' en el libro." type="5" refreshedVersion="0" background="1">
    <dbPr connection="Provider=Microsoft.Mashup.OleDb.1;Data Source=$Workbook$;Location=periodicidades;Extended Properties=&quot;&quot;" command="SELECT * FROM [periodicidade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<sst xmlns="http://schemas.openxmlformats.org/spreadsheetml/2006/main" count="28911" uniqueCount="206">
  <si>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</si>
  <si>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</si>
  <si>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</si>
  <si>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</si>
  <si>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</si>
  <si>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</si>
  <si>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</si>
  <si>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</si>
  <si>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</si>
  <si>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</si>
  <si>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</si>
  <si>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</si>
  <si>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</si>
  <si>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</si>
  <si>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</si>
  <si>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NO BANCA</t>
  </si>
  <si>
    <t>VIDA</t>
  </si>
  <si>
    <t>RESTO</t>
  </si>
  <si>
    <t>BANCA</t>
  </si>
  <si>
    <t>BANCA VOLUNTARIOS</t>
  </si>
  <si>
    <t>BANCO AGRARIO</t>
  </si>
  <si>
    <t>BANCO DE OCCIDENTE</t>
  </si>
  <si>
    <t>BANCO W</t>
  </si>
  <si>
    <t>BANCO-L</t>
  </si>
  <si>
    <t>BANCO-SL</t>
  </si>
  <si>
    <t>CAVIPETROL</t>
  </si>
  <si>
    <t>EG</t>
  </si>
  <si>
    <t>INV</t>
  </si>
  <si>
    <t>SCOTIABANK</t>
  </si>
  <si>
    <t>SUDAMERIS</t>
  </si>
  <si>
    <t>TC BANCOLOMBIA</t>
  </si>
  <si>
    <t>TUYA</t>
  </si>
  <si>
    <t>Etiquetas de fila</t>
  </si>
  <si>
    <t>Trimestral</t>
  </si>
  <si>
    <t>Pago</t>
  </si>
  <si>
    <t>Anual</t>
  </si>
  <si>
    <t>Mensual</t>
  </si>
  <si>
    <t>Semestral</t>
  </si>
  <si>
    <t>Ratios</t>
  </si>
  <si>
    <t>Periodo inicial</t>
  </si>
  <si>
    <t>Periodo final</t>
  </si>
  <si>
    <t>Percentil</t>
  </si>
  <si>
    <t>Incurrido</t>
  </si>
  <si>
    <t>PROMEDIO</t>
  </si>
  <si>
    <t>MEDIANA</t>
  </si>
  <si>
    <t>PROMEDIO PONDERADO</t>
  </si>
  <si>
    <t>MINIMO</t>
  </si>
  <si>
    <t>MAXIMO</t>
  </si>
  <si>
    <t>PERCENTIL 1</t>
  </si>
  <si>
    <t>PERCENTIL 2</t>
  </si>
  <si>
    <t>PROMEDIO VENTANA</t>
  </si>
  <si>
    <t>MEDIANA VENTANA</t>
  </si>
  <si>
    <t>PROMEDIO PONDERADO VENTANA</t>
  </si>
  <si>
    <t>MINIMO VENTANA</t>
  </si>
  <si>
    <t>MAXIMO VENTANA</t>
  </si>
  <si>
    <t>PERCENTIL 1 VENTANA</t>
  </si>
  <si>
    <t>PERCENTIL 2 VENTANA</t>
  </si>
  <si>
    <t>FACTORES SELECCIONADOS</t>
  </si>
  <si>
    <t>FACTORES ACUMULADOS</t>
  </si>
  <si>
    <t>DESARROLLO</t>
  </si>
  <si>
    <t>Evolucion Chain-Ladder</t>
  </si>
  <si>
    <t>Evolucion</t>
  </si>
  <si>
    <t>Pagos</t>
  </si>
  <si>
    <t>Incurridos</t>
  </si>
  <si>
    <t>Ultimate</t>
  </si>
  <si>
    <t>Metodologia</t>
  </si>
  <si>
    <t>Chain-Ladder</t>
  </si>
  <si>
    <t>Indicador</t>
  </si>
  <si>
    <t>Comentarios</t>
  </si>
  <si>
    <t>Factor escala</t>
  </si>
  <si>
    <t>Ult Chain-Ladder</t>
  </si>
  <si>
    <t>Ninguna</t>
  </si>
  <si>
    <t>Atributo</t>
  </si>
  <si>
    <t>Prima Devengada</t>
  </si>
  <si>
    <t>Mes</t>
  </si>
  <si>
    <t>Severidad</t>
  </si>
  <si>
    <t>apertura_reservas</t>
  </si>
  <si>
    <t>ramo_desc</t>
  </si>
  <si>
    <t>apertura_canal_desc</t>
  </si>
  <si>
    <t>apertura_amparo_desc</t>
  </si>
  <si>
    <t>periodicidad_ocurrencia</t>
  </si>
  <si>
    <t>periodo_ocurrencia</t>
  </si>
  <si>
    <t>pago_bruto</t>
  </si>
  <si>
    <t>incurrido_bruto</t>
  </si>
  <si>
    <t>conteo_pago</t>
  </si>
  <si>
    <t>conteo_incurrido</t>
  </si>
  <si>
    <t>conteo_desistido</t>
  </si>
  <si>
    <t>pago_retenido</t>
  </si>
  <si>
    <t>incurrido_retenido</t>
  </si>
  <si>
    <t>expuestos</t>
  </si>
  <si>
    <t>prima_bruta</t>
  </si>
  <si>
    <t>prima_retenida</t>
  </si>
  <si>
    <t>prima_bruta_devengada</t>
  </si>
  <si>
    <t>prima_retenida_devengada</t>
  </si>
  <si>
    <t>vigentes</t>
  </si>
  <si>
    <t>01 - 025 - SEGURO DESEMPLEO</t>
  </si>
  <si>
    <t>01 - 083 - VIDA DE GRUPO</t>
  </si>
  <si>
    <t>01 - 084 - ACCIDENTES PERSONALES</t>
  </si>
  <si>
    <t>01 - 086 - EXEQUIAL</t>
  </si>
  <si>
    <t>02 - 069 - DESEMPLEO</t>
  </si>
  <si>
    <t>02 - 081 - VIDA INDIVIDUAL</t>
  </si>
  <si>
    <t>02 - 083 - VIDA DE GRUPO</t>
  </si>
  <si>
    <t>SERFINANZA</t>
  </si>
  <si>
    <t>02 - 084 - ACCIDENTES PERSONALES</t>
  </si>
  <si>
    <t>02 - 086 - EXEQUIAL</t>
  </si>
  <si>
    <t>02 - 181 - MASVIDA</t>
  </si>
  <si>
    <t>02 - AAV - AMPAROS ADICIONALES DE VIDA</t>
  </si>
  <si>
    <t>01 - 069 - DESEMPLEO</t>
  </si>
  <si>
    <t>01 - 181 - MASVIDA</t>
  </si>
  <si>
    <t>01 - AAV - AMPAROS ADICIONALES DE VIDA</t>
  </si>
  <si>
    <t>01_025_RESTO_RESTO</t>
  </si>
  <si>
    <t>01_083_RESTO_RESTO</t>
  </si>
  <si>
    <t>01_084_RESTO_RESTO</t>
  </si>
  <si>
    <t>01_086_RESTO_RESTO</t>
  </si>
  <si>
    <t>02_069_RESTO_RESTO</t>
  </si>
  <si>
    <t>02_081_BANCA VOLUNTARIOS_RESTO</t>
  </si>
  <si>
    <t>02_081_BANCA VOLUNTARIOS_VIDA</t>
  </si>
  <si>
    <t>02_081_BANCA_RESTO</t>
  </si>
  <si>
    <t>02_081_NO BANCA_RESTO</t>
  </si>
  <si>
    <t>02_081_NO BANCA_VIDA</t>
  </si>
  <si>
    <t>02_083_BANCO AGRARIO_RESTO</t>
  </si>
  <si>
    <t>02_083_BANCO DE OCCIDENTE_RESTO</t>
  </si>
  <si>
    <t>02_083_BANCO W_RESTO</t>
  </si>
  <si>
    <t>02_083_BANCO-L_RESTO</t>
  </si>
  <si>
    <t>02_083_BANCO-L_VIDA</t>
  </si>
  <si>
    <t>02_083_BANCO-SL_RESTO</t>
  </si>
  <si>
    <t>02_083_BANCO-SL_VIDA</t>
  </si>
  <si>
    <t>02_083_CAVIPETROL_RESTO</t>
  </si>
  <si>
    <t>02_083_NO BANCA_EG</t>
  </si>
  <si>
    <t>02_083_NO BANCA_INV</t>
  </si>
  <si>
    <t>02_083_NO BANCA_RESTO</t>
  </si>
  <si>
    <t>02_083_NO BANCA_VIDA</t>
  </si>
  <si>
    <t>02_083_SCOTIABANK_RESTO</t>
  </si>
  <si>
    <t>02_083_SERFINANZA_RESTO</t>
  </si>
  <si>
    <t>02_083_SUDAMERIS_RESTO</t>
  </si>
  <si>
    <t>02_083_TC BANCOLOMBIA_RESTO</t>
  </si>
  <si>
    <t>02_083_TUYA_RESTO</t>
  </si>
  <si>
    <t>02_084_RESTO_RESTO</t>
  </si>
  <si>
    <t>02_086_RESTO_RESTO</t>
  </si>
  <si>
    <t>02_181_RESTO_RESTO</t>
  </si>
  <si>
    <t>02_AAV_BANCA VOLUNTARIOS_RESTO</t>
  </si>
  <si>
    <t>02_AAV_BANCA_RESTO</t>
  </si>
  <si>
    <t>02_AAV_NO BANCA_RESTO</t>
  </si>
  <si>
    <t>pago</t>
  </si>
  <si>
    <t>incurrido</t>
  </si>
  <si>
    <t>periodicidad</t>
  </si>
  <si>
    <t>Frecuencia</t>
  </si>
  <si>
    <t>Exclusiones</t>
  </si>
  <si>
    <t>Base</t>
  </si>
  <si>
    <t>Ocurrencia</t>
  </si>
  <si>
    <t>Tipo indexacion</t>
  </si>
  <si>
    <t>Medida indexacion</t>
  </si>
  <si>
    <t>frec_ultimate</t>
  </si>
  <si>
    <t>seve_ultimate_bruto</t>
  </si>
  <si>
    <t>seve_ultimate_retenido</t>
  </si>
  <si>
    <t>plata_ultimate_bruto</t>
  </si>
  <si>
    <t>plata_ultimate_retenido</t>
  </si>
  <si>
    <t>/Users/sebatoec/.venv/bin/python3</t>
  </si>
  <si>
    <t>FACTOR COMPLETITUD DIAGONAL</t>
  </si>
  <si>
    <t>plata_ultimate_contable_bruto</t>
  </si>
  <si>
    <t>plata_ultimate_contable_retenido</t>
  </si>
  <si>
    <t>Completar diagonal</t>
  </si>
  <si>
    <t>Estimar</t>
  </si>
  <si>
    <t>Mes corte</t>
  </si>
  <si>
    <t>Mes anterior</t>
  </si>
  <si>
    <t>conteo_ultimate</t>
  </si>
  <si>
    <t>bruto</t>
  </si>
  <si>
    <t>retenido</t>
  </si>
  <si>
    <t>% SUE</t>
  </si>
  <si>
    <t>Ajuste SUE</t>
  </si>
  <si>
    <t>Alerta</t>
  </si>
  <si>
    <t>atipico</t>
  </si>
  <si>
    <t>Ultim Actuarial Ant</t>
  </si>
  <si>
    <t>Ultim Contable Ant</t>
  </si>
  <si>
    <t>Prima Dev Anterior</t>
  </si>
  <si>
    <t>% SUE Anterior</t>
  </si>
  <si>
    <t>Pagos Triangulo</t>
  </si>
  <si>
    <t>Incurridos Triangulo</t>
  </si>
  <si>
    <t>Velocidad Triangulo</t>
  </si>
  <si>
    <t>Factor completitud</t>
  </si>
  <si>
    <t>Diagonal completa</t>
  </si>
  <si>
    <t>Velocidad actual</t>
  </si>
  <si>
    <t>Metodologia 1: Mantener velocidades, completar diagonal</t>
  </si>
  <si>
    <t>% SUE BF</t>
  </si>
  <si>
    <t>Velocidad BF</t>
  </si>
  <si>
    <t>Metodologia 2: Bornhuetter-Ferguson</t>
  </si>
  <si>
    <t>% SUE Nuevo</t>
  </si>
  <si>
    <t>Metodologia 3: % Siniestralidad</t>
  </si>
  <si>
    <t>% Ajuste</t>
  </si>
  <si>
    <t>Ajuste parcial</t>
  </si>
  <si>
    <t>Ultimate Contable</t>
  </si>
  <si>
    <t>Comentarios Aj.</t>
  </si>
  <si>
    <t>Ajuste Parcial</t>
  </si>
  <si>
    <t>Modifique las celdas de este color</t>
  </si>
  <si>
    <t>Ultima Ocurrencia</t>
  </si>
  <si>
    <t>Variable a despejar</t>
  </si>
  <si>
    <t>mes_corte</t>
  </si>
  <si>
    <t>aviso_bruto</t>
  </si>
  <si>
    <t>aviso_retenido</t>
  </si>
  <si>
    <t>ibnr_bruto</t>
  </si>
  <si>
    <t>ibnr_contable_bruto</t>
  </si>
  <si>
    <t>ibnr_retenido</t>
  </si>
  <si>
    <t>ibnr_contable_retenido</t>
  </si>
  <si>
    <t>Mes del periodo</t>
  </si>
  <si>
    <t>% Siniestralidad</t>
  </si>
  <si>
    <t>PREPARAR_PLANTILLA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</si>
</sst>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_);_(&quot;$&quot;* \(#,##0\);_(&quot;$&quot;* &quot;-&quot;_);_(@_)"/>
    <numFmt numFmtId="165" formatCode="_(* #,##0_);_(* \(#,##0\);_(* &quot;-&quot;_);_(@_)"/>
    <numFmt numFmtId="166" formatCode="#,##0.0000"/>
    <numFmt numFmtId="167" formatCode="&quot;$&quot;#,##0"/>
    <numFmt numFmtId="168" formatCode="0.0000%"/>
    <numFmt numFmtId="169" formatCode="#,##0.0000%"/>
    <numFmt numFmtId="170" formatCode="0.000%"/>
  </numFmts>
  <fonts count="5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2"/>
      <color rgb="FFFFFFFF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3" fillId="2" borderId="0" xfId="0" applyFont="1" applyFill="1"/>
    <xf numFmtId="0" fontId="0" fillId="3" borderId="0" xfId="0" applyFill="1"/>
    <xf numFmtId="0" fontId="0" fillId="4" borderId="0" xfId="0" applyFill="1"/>
    <xf numFmtId="1" fontId="0" fillId="0" borderId="0" xfId="0" applyNumberFormat="1"/>
    <xf numFmtId="165" fontId="0" fillId="0" borderId="0" xfId="2" applyFont="1"/>
    <xf numFmtId="165" fontId="3" fillId="5" borderId="0" xfId="2" applyFont="1" applyFill="1"/>
    <xf numFmtId="166" fontId="0" fillId="0" borderId="0" xfId="0" applyNumberFormat="1"/>
    <xf numFmtId="3" fontId="0" fillId="0" borderId="0" xfId="0" applyNumberFormat="1"/>
    <xf numFmtId="0" fontId="1" fillId="6" borderId="0" xfId="0" applyFont="1" applyFill="1" applyAlignment="1">
      <alignment horizontal="center"/>
    </xf>
    <xf numFmtId="0" fontId="1" fillId="3" borderId="0" xfId="0" applyFont="1" applyFill="1"/>
    <xf numFmtId="0" fontId="1" fillId="4" borderId="0" xfId="0" applyFont="1" applyFill="1"/>
    <xf numFmtId="10" fontId="0" fillId="0" borderId="0" xfId="0" applyNumberFormat="1"/>
    <xf numFmtId="166" fontId="1" fillId="0" borderId="0" xfId="0" applyNumberFormat="1" applyFont="1"/>
    <xf numFmtId="0" fontId="0" fillId="6" borderId="0" xfId="0" applyFill="1"/>
    <xf numFmtId="167" fontId="0" fillId="0" borderId="0" xfId="0" applyNumberFormat="1"/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0" fillId="7" borderId="0" xfId="0" applyFill="1"/>
    <xf numFmtId="164" fontId="3" fillId="12" borderId="0" xfId="1" applyFont="1" applyFill="1"/>
    <xf numFmtId="164" fontId="3" fillId="11" borderId="0" xfId="1" applyFont="1" applyFill="1"/>
    <xf numFmtId="164" fontId="3" fillId="9" borderId="0" xfId="1" applyFont="1" applyFill="1"/>
    <xf numFmtId="164" fontId="3" fillId="13" borderId="0" xfId="1" applyFont="1" applyFill="1"/>
    <xf numFmtId="170" fontId="3" fillId="5" borderId="0" xfId="3" applyNumberFormat="1" applyFont="1" applyFill="1"/>
    <xf numFmtId="170" fontId="0" fillId="0" borderId="0" xfId="3" applyNumberFormat="1" applyFont="1"/>
    <xf numFmtId="3" fontId="0" fillId="7" borderId="0" xfId="0" applyNumberFormat="1" applyFill="1"/>
    <xf numFmtId="10" fontId="0" fillId="7" borderId="0" xfId="0" applyNumberFormat="1" applyFill="1"/>
    <xf numFmtId="0" fontId="4" fillId="11" borderId="0" xfId="0" applyFont="1" applyFill="1"/>
    <xf numFmtId="167" fontId="1" fillId="7" borderId="0" xfId="0" applyNumberFormat="1" applyFont="1" applyFill="1"/>
    <xf numFmtId="0" fontId="3" fillId="14" borderId="0" xfId="0" applyFont="1" applyFill="1"/>
    <xf numFmtId="164" fontId="0" fillId="0" borderId="0" xfId="0" applyNumberFormat="1"/>
    <xf numFmtId="0" fontId="0" fillId="0" borderId="0" xfId="0" applyNumberFormat="1"/>
    <xf numFmtId="0" fontId="0" fillId="7" borderId="0" xfId="0" applyNumberFormat="1" applyFill="1"/>
    <xf numFmtId="0" fontId="1" fillId="7" borderId="0" xfId="0" applyNumberFormat="1" applyFont="1" applyFill="1"/>
    <xf numFmtId="10" fontId="1" fillId="7" borderId="0" xfId="0" applyNumberFormat="1" applyFont="1" applyFill="1"/>
  </cellXfs>
  <cellStyles count="4">
    <cellStyle name="Millares [0]" xfId="2" builtinId="6"/>
    <cellStyle name="Moneda [0]" xfId="1" builtinId="7"/>
    <cellStyle name="Normal" xfId="0" builtinId="0"/>
    <cellStyle name="Porcentaje" xfId="3" builtinId="5"/>
  </cellStyles>
  <dxfs count="13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Plantilla_Frec!$A$197:$A$215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Plantilla_Frec!$B$197:$B$215</c:f>
              <c:numCache>
                <c:formatCode>0.0000%</c:formatCode>
                <c:ptCount val="19"/>
                <c:pt idx="0">
                  <c:v>0</c:v>
                </c:pt>
                <c:pt idx="1">
                  <c:v>0.20011043067965065</c:v>
                </c:pt>
                <c:pt idx="2">
                  <c:v>0.17957397033821401</c:v>
                </c:pt>
                <c:pt idx="3">
                  <c:v>0.22047635444877026</c:v>
                </c:pt>
                <c:pt idx="4">
                  <c:v>0.3948610089800243</c:v>
                </c:pt>
                <c:pt idx="5">
                  <c:v>0.37677041582489768</c:v>
                </c:pt>
                <c:pt idx="6">
                  <c:v>0.41151481551234265</c:v>
                </c:pt>
                <c:pt idx="7">
                  <c:v>0.72340864992185028</c:v>
                </c:pt>
                <c:pt idx="8">
                  <c:v>0.37656932904226242</c:v>
                </c:pt>
                <c:pt idx="9">
                  <c:v>0.2508194786999437</c:v>
                </c:pt>
                <c:pt idx="10">
                  <c:v>0.28554644840314863</c:v>
                </c:pt>
                <c:pt idx="11">
                  <c:v>0.23102083779956842</c:v>
                </c:pt>
                <c:pt idx="12">
                  <c:v>0.25631700641556232</c:v>
                </c:pt>
                <c:pt idx="13">
                  <c:v>0.2290550407788548</c:v>
                </c:pt>
                <c:pt idx="14">
                  <c:v>0.25665486858723008</c:v>
                </c:pt>
                <c:pt idx="15">
                  <c:v>0.2786737127058283</c:v>
                </c:pt>
                <c:pt idx="16">
                  <c:v>0.24987607554279972</c:v>
                </c:pt>
                <c:pt idx="17">
                  <c:v>0.26231017859198424</c:v>
                </c:pt>
                <c:pt idx="18">
                  <c:v>0.16451756557326189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F8-E448-A883-DA3BBFD5DD1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Plantilla_Frec!$C$197:$C$215</c:f>
              <c:numCache>
                <c:formatCode>0.0000%</c:formatCode>
                <c:ptCount val="19"/>
                <c:pt idx="0">
                  <c:v>0</c:v>
                </c:pt>
                <c:pt idx="1">
                  <c:v>0.20011043067965065</c:v>
                </c:pt>
                <c:pt idx="2">
                  <c:v>0.17957397033821401</c:v>
                </c:pt>
                <c:pt idx="3">
                  <c:v>0.22079542297908686</c:v>
                </c:pt>
                <c:pt idx="4">
                  <c:v>0.39550253783295691</c:v>
                </c:pt>
                <c:pt idx="5">
                  <c:v>0.37709107149794013</c:v>
                </c:pt>
                <c:pt idx="6">
                  <c:v>0.41183555971773028</c:v>
                </c:pt>
                <c:pt idx="7">
                  <c:v>0.72402431685795388</c:v>
                </c:pt>
                <c:pt idx="8">
                  <c:v>0.37687773963115867</c:v>
                </c:pt>
                <c:pt idx="9">
                  <c:v>0.25112685551207597</c:v>
                </c:pt>
                <c:pt idx="10">
                  <c:v>0.28585348759497997</c:v>
                </c:pt>
                <c:pt idx="11">
                  <c:v>0.23163936748577879</c:v>
                </c:pt>
                <c:pt idx="12">
                  <c:v>0.2566292073977981</c:v>
                </c:pt>
                <c:pt idx="13">
                  <c:v>0.22969042230667408</c:v>
                </c:pt>
                <c:pt idx="14">
                  <c:v>0.25698223449104035</c:v>
                </c:pt>
                <c:pt idx="15">
                  <c:v>0.27900117887822057</c:v>
                </c:pt>
                <c:pt idx="16">
                  <c:v>0.25020356712280339</c:v>
                </c:pt>
                <c:pt idx="17">
                  <c:v>0.26298276879350219</c:v>
                </c:pt>
                <c:pt idx="18">
                  <c:v>0.17546186714573211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F8-E448-A883-DA3BBFD5DD1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Plantilla_Frec!$D$197:$D$215</c:f>
              <c:numCache>
                <c:formatCode>0.0000%</c:formatCode>
                <c:ptCount val="19"/>
                <c:pt idx="0">
                  <c:v>0</c:v>
                </c:pt>
                <c:pt idx="1">
                  <c:v>0.20011043067965065</c:v>
                </c:pt>
                <c:pt idx="2">
                  <c:v>0.17985368057238568</c:v>
                </c:pt>
                <c:pt idx="3">
                  <c:v>0.2208197755616188</c:v>
                </c:pt>
                <c:pt idx="4">
                  <c:v>0.39671910427730384</c:v>
                </c:pt>
                <c:pt idx="5">
                  <c:v>0.37986017410830031</c:v>
                </c:pt>
                <c:pt idx="6">
                  <c:v>0.41556811688004897</c:v>
                </c:pt>
                <c:pt idx="7">
                  <c:v>0.73254473615491478</c:v>
                </c:pt>
                <c:pt idx="8">
                  <c:v>0.38488938775987436</c:v>
                </c:pt>
                <c:pt idx="9">
                  <c:v>0.25892031034954643</c:v>
                </c:pt>
                <c:pt idx="10">
                  <c:v>0.29812088456884611</c:v>
                </c:pt>
                <c:pt idx="11">
                  <c:v>0.24550134729393938</c:v>
                </c:pt>
                <c:pt idx="12">
                  <c:v>0.2808103283972932</c:v>
                </c:pt>
                <c:pt idx="13">
                  <c:v>0.26237673823310403</c:v>
                </c:pt>
                <c:pt idx="14">
                  <c:v>0.29712279387272272</c:v>
                </c:pt>
                <c:pt idx="15">
                  <c:v>0.32669970927474279</c:v>
                </c:pt>
                <c:pt idx="16">
                  <c:v>0.2989879507404074</c:v>
                </c:pt>
                <c:pt idx="17">
                  <c:v>0.33092197936894241</c:v>
                </c:pt>
                <c:pt idx="18">
                  <c:v>0.3614927423414645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F8-E448-A883-DA3BBFD5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69312"/>
        <c:axId val="1768646592"/>
      </c:lineChart>
      <c:catAx>
        <c:axId val="176796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8646592"/>
        <c:crosses val="autoZero"/>
        <c:auto val="1"/>
        <c:lblAlgn val="ctr"/>
        <c:lblOffset val="100"/>
        <c:noMultiLvlLbl val="0"/>
      </c:catAx>
      <c:valAx>
        <c:axId val="176864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796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Severidad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Plantilla_Seve!$A$197:$A$215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Plantilla_Seve!$B$197:$B$215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24844958.836702954</c:v>
                </c:pt>
                <c:pt idx="2">
                  <c:v>26328402.453462217</c:v>
                </c:pt>
                <c:pt idx="3">
                  <c:v>28945066.21001447</c:v>
                </c:pt>
                <c:pt idx="4">
                  <c:v>30436343.35743298</c:v>
                </c:pt>
                <c:pt idx="5">
                  <c:v>31894611.24851064</c:v>
                </c:pt>
                <c:pt idx="6">
                  <c:v>34265127.48246298</c:v>
                </c:pt>
                <c:pt idx="7">
                  <c:v>39688344.678314894</c:v>
                </c:pt>
                <c:pt idx="8">
                  <c:v>33392980.53071253</c:v>
                </c:pt>
                <c:pt idx="9">
                  <c:v>31524103.578431372</c:v>
                </c:pt>
                <c:pt idx="10">
                  <c:v>33954186.761290319</c:v>
                </c:pt>
                <c:pt idx="11">
                  <c:v>34270751.703480586</c:v>
                </c:pt>
                <c:pt idx="12">
                  <c:v>36603432.9683313</c:v>
                </c:pt>
                <c:pt idx="13">
                  <c:v>34471832.015256591</c:v>
                </c:pt>
                <c:pt idx="14">
                  <c:v>30584365.321428571</c:v>
                </c:pt>
                <c:pt idx="15">
                  <c:v>33324451.760282021</c:v>
                </c:pt>
                <c:pt idx="16">
                  <c:v>31170222.900393184</c:v>
                </c:pt>
                <c:pt idx="17">
                  <c:v>30271043.269230768</c:v>
                </c:pt>
                <c:pt idx="18">
                  <c:v>28365538.474248927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5D-E24B-A171-A6A31691488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Plantilla_Seve!$C$197:$C$215</c:f>
              <c:numCache>
                <c:formatCode>"$"#,##0</c:formatCode>
                <c:ptCount val="19"/>
                <c:pt idx="0">
                  <c:v>23586096.958039209</c:v>
                </c:pt>
                <c:pt idx="1">
                  <c:v>24851435.98136859</c:v>
                </c:pt>
                <c:pt idx="2">
                  <c:v>26550271.296467479</c:v>
                </c:pt>
                <c:pt idx="3">
                  <c:v>29447596.088280346</c:v>
                </c:pt>
                <c:pt idx="4">
                  <c:v>30509837.41836169</c:v>
                </c:pt>
                <c:pt idx="5">
                  <c:v>31891146.341096949</c:v>
                </c:pt>
                <c:pt idx="6">
                  <c:v>34259916.189174466</c:v>
                </c:pt>
                <c:pt idx="7">
                  <c:v>39722074.238452382</c:v>
                </c:pt>
                <c:pt idx="8">
                  <c:v>33407815.98630932</c:v>
                </c:pt>
                <c:pt idx="9">
                  <c:v>31928356.470734399</c:v>
                </c:pt>
                <c:pt idx="10">
                  <c:v>34566956.922330834</c:v>
                </c:pt>
                <c:pt idx="11">
                  <c:v>34854427.817930587</c:v>
                </c:pt>
                <c:pt idx="12">
                  <c:v>37725921.995669097</c:v>
                </c:pt>
                <c:pt idx="13">
                  <c:v>36192909.61302904</c:v>
                </c:pt>
                <c:pt idx="14">
                  <c:v>32260779.830662426</c:v>
                </c:pt>
                <c:pt idx="15">
                  <c:v>35044957.503861502</c:v>
                </c:pt>
                <c:pt idx="16">
                  <c:v>32870767.70185864</c:v>
                </c:pt>
                <c:pt idx="17">
                  <c:v>33001648.283887468</c:v>
                </c:pt>
                <c:pt idx="18">
                  <c:v>32589713.997947685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5D-E24B-A171-A6A31691488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Plantilla_Seve!$D$197:$D$215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24828399.880044401</c:v>
                </c:pt>
                <c:pt idx="2">
                  <c:v>26310339.013372548</c:v>
                </c:pt>
                <c:pt idx="3">
                  <c:v>28911257.036269806</c:v>
                </c:pt>
                <c:pt idx="4">
                  <c:v>30393789.738446999</c:v>
                </c:pt>
                <c:pt idx="5">
                  <c:v>31851466.920005914</c:v>
                </c:pt>
                <c:pt idx="6">
                  <c:v>34304831.17270942</c:v>
                </c:pt>
                <c:pt idx="7">
                  <c:v>39789860.227526814</c:v>
                </c:pt>
                <c:pt idx="8">
                  <c:v>33322046.877590172</c:v>
                </c:pt>
                <c:pt idx="9">
                  <c:v>31315906.654002983</c:v>
                </c:pt>
                <c:pt idx="10">
                  <c:v>33612466.183433801</c:v>
                </c:pt>
                <c:pt idx="11">
                  <c:v>33666862.523025081</c:v>
                </c:pt>
                <c:pt idx="12">
                  <c:v>35716258.096755348</c:v>
                </c:pt>
                <c:pt idx="13">
                  <c:v>32938428.694021937</c:v>
                </c:pt>
                <c:pt idx="14">
                  <c:v>29180009.098578896</c:v>
                </c:pt>
                <c:pt idx="15">
                  <c:v>31692775.604441207</c:v>
                </c:pt>
                <c:pt idx="16">
                  <c:v>29694958.424696755</c:v>
                </c:pt>
                <c:pt idx="17">
                  <c:v>29652508.017731983</c:v>
                </c:pt>
                <c:pt idx="18">
                  <c:v>32576591.66417665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5D-E24B-A171-A6A316914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09775"/>
        <c:axId val="37311487"/>
      </c:lineChart>
      <c:catAx>
        <c:axId val="37309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11487"/>
        <c:crosses val="autoZero"/>
        <c:auto val="1"/>
        <c:lblAlgn val="ctr"/>
        <c:lblOffset val="100"/>
        <c:noMultiLvlLbl val="0"/>
      </c:catAx>
      <c:valAx>
        <c:axId val="3731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09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Plantilla_Plata!$A$173:$A$191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Plantilla_Plata!$B$173:$B$191</c:f>
              <c:numCache>
                <c:formatCode>"$"#,##0</c:formatCode>
                <c:ptCount val="19"/>
                <c:pt idx="0">
                  <c:v>13231800393.459999</c:v>
                </c:pt>
                <c:pt idx="1">
                  <c:v>15975308532</c:v>
                </c:pt>
                <c:pt idx="2">
                  <c:v>14980860996.02</c:v>
                </c:pt>
                <c:pt idx="3">
                  <c:v>20001040751.119999</c:v>
                </c:pt>
                <c:pt idx="4">
                  <c:v>37467138673</c:v>
                </c:pt>
                <c:pt idx="5">
                  <c:v>37476168217</c:v>
                </c:pt>
                <c:pt idx="6">
                  <c:v>43962158560</c:v>
                </c:pt>
                <c:pt idx="7">
                  <c:v>93267609994.040009</c:v>
                </c:pt>
                <c:pt idx="8">
                  <c:v>40772829228</c:v>
                </c:pt>
                <c:pt idx="9">
                  <c:v>25723668520</c:v>
                </c:pt>
                <c:pt idx="10">
                  <c:v>31577393688</c:v>
                </c:pt>
                <c:pt idx="11">
                  <c:v>25600251522.5</c:v>
                </c:pt>
                <c:pt idx="12">
                  <c:v>30051418467</c:v>
                </c:pt>
                <c:pt idx="13">
                  <c:v>24854190883</c:v>
                </c:pt>
                <c:pt idx="14">
                  <c:v>23978142412</c:v>
                </c:pt>
                <c:pt idx="15">
                  <c:v>28359108448</c:v>
                </c:pt>
                <c:pt idx="16">
                  <c:v>23782880073</c:v>
                </c:pt>
                <c:pt idx="17">
                  <c:v>23611413750</c:v>
                </c:pt>
                <c:pt idx="18">
                  <c:v>13218340929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C-7642-A635-D49D0817292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Plantilla_Plata!$C$173:$C$191</c:f>
              <c:numCache>
                <c:formatCode>"$"#,##0</c:formatCode>
                <c:ptCount val="19"/>
                <c:pt idx="0">
                  <c:v>13231800393.459997</c:v>
                </c:pt>
                <c:pt idx="1">
                  <c:v>15979473336.020002</c:v>
                </c:pt>
                <c:pt idx="2">
                  <c:v>15107104367.689997</c:v>
                </c:pt>
                <c:pt idx="3">
                  <c:v>20377736493.09</c:v>
                </c:pt>
                <c:pt idx="4">
                  <c:v>37618629536.839966</c:v>
                </c:pt>
                <c:pt idx="5">
                  <c:v>37503988097.130013</c:v>
                </c:pt>
                <c:pt idx="6">
                  <c:v>43989732386.900017</c:v>
                </c:pt>
                <c:pt idx="7">
                  <c:v>93426318608.839996</c:v>
                </c:pt>
                <c:pt idx="8">
                  <c:v>40824351135.269989</c:v>
                </c:pt>
                <c:pt idx="9">
                  <c:v>26085467236.590004</c:v>
                </c:pt>
                <c:pt idx="10">
                  <c:v>32181836894.690006</c:v>
                </c:pt>
                <c:pt idx="11">
                  <c:v>26105966435.630009</c:v>
                </c:pt>
                <c:pt idx="12">
                  <c:v>31010707880.439995</c:v>
                </c:pt>
                <c:pt idx="13">
                  <c:v>26167473650.219997</c:v>
                </c:pt>
                <c:pt idx="14">
                  <c:v>25324712167.070004</c:v>
                </c:pt>
                <c:pt idx="15">
                  <c:v>29858303793.289997</c:v>
                </c:pt>
                <c:pt idx="16">
                  <c:v>25113266524.220001</c:v>
                </c:pt>
                <c:pt idx="17">
                  <c:v>25807288958</c:v>
                </c:pt>
                <c:pt idx="18">
                  <c:v>16197087856.98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4C-7642-A635-D49D08172921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Plantilla_Plata!$D$173:$D$191</c:f>
              <c:numCache>
                <c:formatCode>"$"#,##0</c:formatCode>
                <c:ptCount val="19"/>
                <c:pt idx="0">
                  <c:v>13231800393.459999</c:v>
                </c:pt>
                <c:pt idx="1">
                  <c:v>15978538158.939671</c:v>
                </c:pt>
                <c:pt idx="2">
                  <c:v>15012179788.441051</c:v>
                </c:pt>
                <c:pt idx="3">
                  <c:v>20166176524.300098</c:v>
                </c:pt>
                <c:pt idx="4">
                  <c:v>38002334953.661819</c:v>
                </c:pt>
                <c:pt idx="5">
                  <c:v>38121986999.81678</c:v>
                </c:pt>
                <c:pt idx="6">
                  <c:v>44877531689.501488</c:v>
                </c:pt>
                <c:pt idx="7">
                  <c:v>95506332581.626404</c:v>
                </c:pt>
                <c:pt idx="8">
                  <c:v>41965125918.084076</c:v>
                </c:pt>
                <c:pt idx="9">
                  <c:v>26592876230.713009</c:v>
                </c:pt>
                <c:pt idx="10">
                  <c:v>32897467714.426651</c:v>
                </c:pt>
                <c:pt idx="11">
                  <c:v>26930048631.982098</c:v>
                </c:pt>
                <c:pt idx="12">
                  <c:v>32361357128.772713</c:v>
                </c:pt>
                <c:pt idx="13">
                  <c:v>27405045767.53035</c:v>
                </c:pt>
                <c:pt idx="14">
                  <c:v>26685325401.937893</c:v>
                </c:pt>
                <c:pt idx="15">
                  <c:v>31859616583.015541</c:v>
                </c:pt>
                <c:pt idx="16">
                  <c:v>27310375234.807751</c:v>
                </c:pt>
                <c:pt idx="17">
                  <c:v>29384012493.303612</c:v>
                </c:pt>
                <c:pt idx="18">
                  <c:v>33651961410.698727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4C-7642-A635-D49D0817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9439808"/>
        <c:axId val="2089282400"/>
      </c:lineChart>
      <c:catAx>
        <c:axId val="20894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282400"/>
        <c:crosses val="autoZero"/>
        <c:auto val="1"/>
        <c:lblAlgn val="ctr"/>
        <c:lblOffset val="100"/>
        <c:noMultiLvlLbl val="0"/>
      </c:catAx>
      <c:valAx>
        <c:axId val="208928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43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Plantilla_Entremes!$A$106:$A$126</c:f>
              <c:numCache>
                <c:formatCode>General</c:formatCode>
                <c:ptCount val="21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  <c:pt idx="19">
                  <c:v>202404</c:v>
                </c:pt>
                <c:pt idx="20">
                  <c:v>202405</c:v>
                </c:pt>
              </c:numCache>
            </c:numRef>
          </c:cat>
          <c:val>
            <c:numRef>
              <c:f>Plantilla_Entremes!$B$106:$B$126</c:f>
              <c:numCache>
                <c:formatCode>"$"#,##0</c:formatCode>
                <c:ptCount val="21"/>
                <c:pt idx="0">
                  <c:v>0</c:v>
                </c:pt>
                <c:pt idx="1">
                  <c:v>1514064617</c:v>
                </c:pt>
                <c:pt idx="2">
                  <c:v>2081110863</c:v>
                </c:pt>
                <c:pt idx="3">
                  <c:v>1937114448</c:v>
                </c:pt>
                <c:pt idx="4">
                  <c:v>3193448877</c:v>
                </c:pt>
                <c:pt idx="5">
                  <c:v>5844650489</c:v>
                </c:pt>
                <c:pt idx="6">
                  <c:v>6009554886</c:v>
                </c:pt>
                <c:pt idx="7">
                  <c:v>7927166027</c:v>
                </c:pt>
                <c:pt idx="8">
                  <c:v>5623298133</c:v>
                </c:pt>
                <c:pt idx="9">
                  <c:v>5062760842</c:v>
                </c:pt>
                <c:pt idx="10">
                  <c:v>3373421697</c:v>
                </c:pt>
                <c:pt idx="11">
                  <c:v>1639116486</c:v>
                </c:pt>
                <c:pt idx="12">
                  <c:v>2970159582</c:v>
                </c:pt>
                <c:pt idx="13">
                  <c:v>2038012252</c:v>
                </c:pt>
                <c:pt idx="14">
                  <c:v>2075079131</c:v>
                </c:pt>
                <c:pt idx="15">
                  <c:v>2552991301</c:v>
                </c:pt>
                <c:pt idx="16">
                  <c:v>1941144109</c:v>
                </c:pt>
                <c:pt idx="17">
                  <c:v>3249829434</c:v>
                </c:pt>
                <c:pt idx="18">
                  <c:v>1202709282</c:v>
                </c:pt>
                <c:pt idx="19">
                  <c:v>1847690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E-8649-89B2-052984FC1C2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Plantilla_Entremes!$C$106:$C$126</c:f>
              <c:numCache>
                <c:formatCode>"$"#,##0</c:formatCode>
                <c:ptCount val="21"/>
                <c:pt idx="0">
                  <c:v>0</c:v>
                </c:pt>
                <c:pt idx="1">
                  <c:v>1514064617</c:v>
                </c:pt>
                <c:pt idx="2">
                  <c:v>2081110863</c:v>
                </c:pt>
                <c:pt idx="3">
                  <c:v>1937114448</c:v>
                </c:pt>
                <c:pt idx="4">
                  <c:v>3193448877</c:v>
                </c:pt>
                <c:pt idx="5">
                  <c:v>5844650489.2300005</c:v>
                </c:pt>
                <c:pt idx="6">
                  <c:v>6009554886.000001</c:v>
                </c:pt>
                <c:pt idx="7">
                  <c:v>7927166027.000001</c:v>
                </c:pt>
                <c:pt idx="8">
                  <c:v>5627242692.8600006</c:v>
                </c:pt>
                <c:pt idx="9">
                  <c:v>5121111399.3399992</c:v>
                </c:pt>
                <c:pt idx="10">
                  <c:v>3373421696.9999995</c:v>
                </c:pt>
                <c:pt idx="11">
                  <c:v>1639116486</c:v>
                </c:pt>
                <c:pt idx="12">
                  <c:v>2983136481.499999</c:v>
                </c:pt>
                <c:pt idx="13">
                  <c:v>2054321664.04</c:v>
                </c:pt>
                <c:pt idx="14">
                  <c:v>2118992451.5600004</c:v>
                </c:pt>
                <c:pt idx="15">
                  <c:v>2609475092.7100005</c:v>
                </c:pt>
                <c:pt idx="16">
                  <c:v>1962025664.73</c:v>
                </c:pt>
                <c:pt idx="17">
                  <c:v>3434124254.8800001</c:v>
                </c:pt>
                <c:pt idx="18">
                  <c:v>1205183456.0699999</c:v>
                </c:pt>
                <c:pt idx="19">
                  <c:v>102321210.85000001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E-8649-89B2-052984FC1C2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Plantilla_Entremes!$D$106:$D$126</c:f>
              <c:numCache>
                <c:formatCode>"$"#,##0</c:formatCode>
                <c:ptCount val="21"/>
                <c:pt idx="0">
                  <c:v>0</c:v>
                </c:pt>
                <c:pt idx="1">
                  <c:v>1514064617</c:v>
                </c:pt>
                <c:pt idx="2">
                  <c:v>2081110863</c:v>
                </c:pt>
                <c:pt idx="3">
                  <c:v>1937114448</c:v>
                </c:pt>
                <c:pt idx="4">
                  <c:v>3193448877</c:v>
                </c:pt>
                <c:pt idx="5">
                  <c:v>5844650489</c:v>
                </c:pt>
                <c:pt idx="6">
                  <c:v>6009554886</c:v>
                </c:pt>
                <c:pt idx="7">
                  <c:v>7927166027</c:v>
                </c:pt>
                <c:pt idx="8">
                  <c:v>5623298133</c:v>
                </c:pt>
                <c:pt idx="9">
                  <c:v>5062760842</c:v>
                </c:pt>
                <c:pt idx="10">
                  <c:v>3373421697</c:v>
                </c:pt>
                <c:pt idx="11">
                  <c:v>1639116486</c:v>
                </c:pt>
                <c:pt idx="12">
                  <c:v>2970829669.5000215</c:v>
                </c:pt>
                <c:pt idx="13">
                  <c:v>2044562619.6561041</c:v>
                </c:pt>
                <c:pt idx="14">
                  <c:v>2075079131</c:v>
                </c:pt>
                <c:pt idx="15">
                  <c:v>2554249777.454392</c:v>
                </c:pt>
                <c:pt idx="16">
                  <c:v>1942305933.0563109</c:v>
                </c:pt>
                <c:pt idx="17">
                  <c:v>3272602547.8354774</c:v>
                </c:pt>
                <c:pt idx="18">
                  <c:v>1264114265.9512525</c:v>
                </c:pt>
                <c:pt idx="19">
                  <c:v>526758972.26813382</c:v>
                </c:pt>
                <c:pt idx="20">
                  <c:v>530969173.97897947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0E-8649-89B2-052984FC1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572048"/>
        <c:axId val="2138041679"/>
      </c:lineChart>
      <c:catAx>
        <c:axId val="195457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38041679"/>
        <c:crosses val="autoZero"/>
        <c:auto val="1"/>
        <c:lblAlgn val="ctr"/>
        <c:lblOffset val="100"/>
        <c:noMultiLvlLbl val="0"/>
      </c:catAx>
      <c:valAx>
        <c:axId val="2138041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457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214488</xdr:colOff>
      <xdr:row>5</xdr:row>
      <xdr:rowOff>59266</xdr:rowOff>
    </xdr:to>
    <xdr:sp macro="[0]!preparar_plantilla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E628DEC8-7F86-B346-9C41-5A18C2AC7DA5}"/>
            </a:ext>
          </a:extLst>
        </xdr:cNvPr>
        <xdr:cNvSpPr/>
      </xdr:nvSpPr>
      <xdr:spPr>
        <a:xfrm>
          <a:off x="2857500" y="203200"/>
          <a:ext cx="11669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Preparar plantilla</a:t>
          </a:r>
        </a:p>
      </xdr:txBody>
    </xdr:sp>
    <xdr:clientData/>
  </xdr:twoCellAnchor>
  <xdr:twoCellAnchor>
    <xdr:from>
      <xdr:col>4</xdr:col>
      <xdr:colOff>520700</xdr:colOff>
      <xdr:row>1</xdr:row>
      <xdr:rowOff>0</xdr:rowOff>
    </xdr:from>
    <xdr:to>
      <xdr:col>6</xdr:col>
      <xdr:colOff>88900</xdr:colOff>
      <xdr:row>5</xdr:row>
      <xdr:rowOff>59266</xdr:rowOff>
    </xdr:to>
    <xdr:sp macro="[0]!almacenar_analisi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602977F2-30B4-FB47-90B7-F59AEE165BC0}"/>
            </a:ext>
          </a:extLst>
        </xdr:cNvPr>
        <xdr:cNvSpPr/>
      </xdr:nvSpPr>
      <xdr:spPr>
        <a:xfrm>
          <a:off x="4330700" y="203200"/>
          <a:ext cx="1473200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Almacenar</a:t>
          </a:r>
          <a:r>
            <a:rPr lang="es-MX" sz="1600" baseline="0"/>
            <a:t> análisis</a:t>
          </a:r>
          <a:endParaRPr lang="es-MX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17</xdr:col>
      <xdr:colOff>469900</xdr:colOff>
      <xdr:row>18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">
              <a:extLst>
                <a:ext uri="{FF2B5EF4-FFF2-40B4-BE49-F238E27FC236}">
                  <a16:creationId xmlns:a16="http://schemas.microsoft.com/office/drawing/2014/main" id="{AD79BEEA-B305-3340-9A35-B314FBBD35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203200"/>
              <a:ext cx="2374900" cy="3619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0</xdr:colOff>
      <xdr:row>20</xdr:row>
      <xdr:rowOff>0</xdr:rowOff>
    </xdr:from>
    <xdr:to>
      <xdr:col>17</xdr:col>
      <xdr:colOff>469900</xdr:colOff>
      <xdr:row>32</xdr:row>
      <xdr:rowOff>180972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pertura_Amparo_Desc">
              <a:extLst>
                <a:ext uri="{FF2B5EF4-FFF2-40B4-BE49-F238E27FC236}">
                  <a16:creationId xmlns:a16="http://schemas.microsoft.com/office/drawing/2014/main" id="{393B8F58-36E5-6F44-A03B-AD30BABA49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4064000"/>
              <a:ext cx="23749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1</xdr:row>
      <xdr:rowOff>0</xdr:rowOff>
    </xdr:from>
    <xdr:to>
      <xdr:col>19</xdr:col>
      <xdr:colOff>876300</xdr:colOff>
      <xdr:row>22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pertura_Canal_Desc">
              <a:extLst>
                <a:ext uri="{FF2B5EF4-FFF2-40B4-BE49-F238E27FC236}">
                  <a16:creationId xmlns:a16="http://schemas.microsoft.com/office/drawing/2014/main" id="{4239B2B7-CCC6-7743-9CD3-F0A373C9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203200"/>
              <a:ext cx="18288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24</xdr:row>
      <xdr:rowOff>0</xdr:rowOff>
    </xdr:from>
    <xdr:to>
      <xdr:col>19</xdr:col>
      <xdr:colOff>876300</xdr:colOff>
      <xdr:row>30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Atributo">
              <a:extLst>
                <a:ext uri="{FF2B5EF4-FFF2-40B4-BE49-F238E27FC236}">
                  <a16:creationId xmlns:a16="http://schemas.microsoft.com/office/drawing/2014/main" id="{30A4A733-12BC-BF40-9CD4-DAA9F699DB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4876800"/>
              <a:ext cx="1828800" cy="1244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0</xdr:row>
      <xdr:rowOff>115712</xdr:rowOff>
    </xdr:from>
    <xdr:to>
      <xdr:col>4</xdr:col>
      <xdr:colOff>846666</xdr:colOff>
      <xdr:row>5</xdr:row>
      <xdr:rowOff>0</xdr:rowOff>
    </xdr:to>
    <xdr:sp macro="[0]!importar_triangulos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A3450DC0-8C53-20DF-A0CD-D070B66E05E5}"/>
            </a:ext>
          </a:extLst>
        </xdr:cNvPr>
        <xdr:cNvSpPr/>
      </xdr:nvSpPr>
      <xdr:spPr>
        <a:xfrm>
          <a:off x="3136900" y="115712"/>
          <a:ext cx="11669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38100</xdr:colOff>
      <xdr:row>0</xdr:row>
      <xdr:rowOff>117124</xdr:rowOff>
    </xdr:from>
    <xdr:to>
      <xdr:col>5</xdr:col>
      <xdr:colOff>1371600</xdr:colOff>
      <xdr:row>2</xdr:row>
      <xdr:rowOff>87773</xdr:rowOff>
    </xdr:to>
    <xdr:sp macro="[0]!guardar_estimacion_triangulo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1248BB61-B020-C44D-B5A4-C84827053560}"/>
            </a:ext>
          </a:extLst>
        </xdr:cNvPr>
        <xdr:cNvSpPr/>
      </xdr:nvSpPr>
      <xdr:spPr>
        <a:xfrm>
          <a:off x="4454878" y="117124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28222</xdr:colOff>
      <xdr:row>3</xdr:row>
      <xdr:rowOff>42334</xdr:rowOff>
    </xdr:from>
    <xdr:to>
      <xdr:col>5</xdr:col>
      <xdr:colOff>1361722</xdr:colOff>
      <xdr:row>5</xdr:row>
      <xdr:rowOff>12983</xdr:rowOff>
    </xdr:to>
    <xdr:sp macro="[0]!traer_estimacion_triangulo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B72CFD16-7B5D-1C4B-8413-F743646BB05A}"/>
            </a:ext>
          </a:extLst>
        </xdr:cNvPr>
        <xdr:cNvSpPr/>
      </xdr:nvSpPr>
      <xdr:spPr>
        <a:xfrm>
          <a:off x="4445000" y="635001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Ramo_Desc 1">
              <a:extLst>
                <a:ext uri="{FF2B5EF4-FFF2-40B4-BE49-F238E27FC236}">
                  <a16:creationId xmlns:a16="http://schemas.microsoft.com/office/drawing/2014/main" id="{743614B0-B355-6C47-A793-2D0B7B3880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566364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Apertura_Amparo_Desc 1">
              <a:extLst>
                <a:ext uri="{FF2B5EF4-FFF2-40B4-BE49-F238E27FC236}">
                  <a16:creationId xmlns:a16="http://schemas.microsoft.com/office/drawing/2014/main" id="{05EE3092-6B1D-3841-8415-C66DB9E691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568960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2" name="Atributo 1">
              <a:extLst>
                <a:ext uri="{FF2B5EF4-FFF2-40B4-BE49-F238E27FC236}">
                  <a16:creationId xmlns:a16="http://schemas.microsoft.com/office/drawing/2014/main" id="{1CB33982-5C2F-2B49-A593-98DFEBAB25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pertura_Canal_Desc 1">
              <a:extLst>
                <a:ext uri="{FF2B5EF4-FFF2-40B4-BE49-F238E27FC236}">
                  <a16:creationId xmlns:a16="http://schemas.microsoft.com/office/drawing/2014/main" id="{868003A9-5617-C94D-8267-052387DE77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95D0953-2564-1B4E-8B73-8DA88DC2B0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0</xdr:row>
      <xdr:rowOff>115712</xdr:rowOff>
    </xdr:from>
    <xdr:to>
      <xdr:col>4</xdr:col>
      <xdr:colOff>846666</xdr:colOff>
      <xdr:row>5</xdr:row>
      <xdr:rowOff>0</xdr:rowOff>
    </xdr:to>
    <xdr:sp macro="[0]!importar_triangul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303A351-0CA0-FA4E-A594-4B149078A23F}"/>
            </a:ext>
          </a:extLst>
        </xdr:cNvPr>
        <xdr:cNvSpPr/>
      </xdr:nvSpPr>
      <xdr:spPr>
        <a:xfrm>
          <a:off x="3136900" y="115712"/>
          <a:ext cx="1164166" cy="90028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38100</xdr:colOff>
      <xdr:row>0</xdr:row>
      <xdr:rowOff>117124</xdr:rowOff>
    </xdr:from>
    <xdr:to>
      <xdr:col>5</xdr:col>
      <xdr:colOff>1371600</xdr:colOff>
      <xdr:row>2</xdr:row>
      <xdr:rowOff>87773</xdr:rowOff>
    </xdr:to>
    <xdr:sp macro="[0]!guardar_estimacion_triangul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F3DFF831-6AFD-D742-B5D4-331A72F0B4B4}"/>
            </a:ext>
          </a:extLst>
        </xdr:cNvPr>
        <xdr:cNvSpPr/>
      </xdr:nvSpPr>
      <xdr:spPr>
        <a:xfrm>
          <a:off x="4445000" y="11712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28222</xdr:colOff>
      <xdr:row>3</xdr:row>
      <xdr:rowOff>42334</xdr:rowOff>
    </xdr:from>
    <xdr:to>
      <xdr:col>5</xdr:col>
      <xdr:colOff>1361722</xdr:colOff>
      <xdr:row>5</xdr:row>
      <xdr:rowOff>12983</xdr:rowOff>
    </xdr:to>
    <xdr:sp macro="[0]!traer_estimacion_triangulo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409C1E8D-1727-7A45-B74D-A0D1A476565B}"/>
            </a:ext>
          </a:extLst>
        </xdr:cNvPr>
        <xdr:cNvSpPr/>
      </xdr:nvSpPr>
      <xdr:spPr>
        <a:xfrm>
          <a:off x="4435122" y="65193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 2">
              <a:extLst>
                <a:ext uri="{FF2B5EF4-FFF2-40B4-BE49-F238E27FC236}">
                  <a16:creationId xmlns:a16="http://schemas.microsoft.com/office/drawing/2014/main" id="{0CE0BA27-EFCC-AB4C-A4AC-7B700D0BB6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171252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pertura_Amparo_Desc 2">
              <a:extLst>
                <a:ext uri="{FF2B5EF4-FFF2-40B4-BE49-F238E27FC236}">
                  <a16:creationId xmlns:a16="http://schemas.microsoft.com/office/drawing/2014/main" id="{28EEB509-39CE-544D-96F5-DB8069D218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272627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tributo 2">
              <a:extLst>
                <a:ext uri="{FF2B5EF4-FFF2-40B4-BE49-F238E27FC236}">
                  <a16:creationId xmlns:a16="http://schemas.microsoft.com/office/drawing/2014/main" id="{2D64B041-8F56-A74B-BF71-115E24275A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Apertura_Canal_Desc 2">
              <a:extLst>
                <a:ext uri="{FF2B5EF4-FFF2-40B4-BE49-F238E27FC236}">
                  <a16:creationId xmlns:a16="http://schemas.microsoft.com/office/drawing/2014/main" id="{A84E7514-49A1-1840-AC24-558AAE56DD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B95E757-3CE4-E27D-4BD9-EF7AE97336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391160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4">
              <a:extLst>
                <a:ext uri="{FF2B5EF4-FFF2-40B4-BE49-F238E27FC236}">
                  <a16:creationId xmlns:a16="http://schemas.microsoft.com/office/drawing/2014/main" id="{B0A04EEB-551A-5348-8556-D7ED7B6573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11</xdr:col>
      <xdr:colOff>1291223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4">
              <a:extLst>
                <a:ext uri="{FF2B5EF4-FFF2-40B4-BE49-F238E27FC236}">
                  <a16:creationId xmlns:a16="http://schemas.microsoft.com/office/drawing/2014/main" id="{51D0B6AD-D260-FD48-ADEC-5024EDC667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647700</xdr:colOff>
      <xdr:row>0</xdr:row>
      <xdr:rowOff>165100</xdr:rowOff>
    </xdr:from>
    <xdr:to>
      <xdr:col>4</xdr:col>
      <xdr:colOff>824088</xdr:colOff>
      <xdr:row>5</xdr:row>
      <xdr:rowOff>21166</xdr:rowOff>
    </xdr:to>
    <xdr:sp macro="[0]!importar_triangulo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6A009EDC-A9C6-2F40-B4B3-E9E6F92C1A39}"/>
            </a:ext>
          </a:extLst>
        </xdr:cNvPr>
        <xdr:cNvSpPr/>
      </xdr:nvSpPr>
      <xdr:spPr>
        <a:xfrm>
          <a:off x="3340100" y="165100"/>
          <a:ext cx="11669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22578</xdr:colOff>
      <xdr:row>0</xdr:row>
      <xdr:rowOff>166512</xdr:rowOff>
    </xdr:from>
    <xdr:to>
      <xdr:col>5</xdr:col>
      <xdr:colOff>1356078</xdr:colOff>
      <xdr:row>2</xdr:row>
      <xdr:rowOff>125872</xdr:rowOff>
    </xdr:to>
    <xdr:sp macro="[0]!guardar_estimacion_triangulo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D3A9977F-E7D2-C244-AE8D-CA612764A9EE}"/>
            </a:ext>
          </a:extLst>
        </xdr:cNvPr>
        <xdr:cNvSpPr/>
      </xdr:nvSpPr>
      <xdr:spPr>
        <a:xfrm>
          <a:off x="4658078" y="166512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12700</xdr:colOff>
      <xdr:row>3</xdr:row>
      <xdr:rowOff>74789</xdr:rowOff>
    </xdr:from>
    <xdr:to>
      <xdr:col>5</xdr:col>
      <xdr:colOff>1346200</xdr:colOff>
      <xdr:row>5</xdr:row>
      <xdr:rowOff>34149</xdr:rowOff>
    </xdr:to>
    <xdr:sp macro="[0]!traer_estimacion_triangul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D1D72FC0-FFCF-3848-A192-21ED35D952B8}"/>
            </a:ext>
          </a:extLst>
        </xdr:cNvPr>
        <xdr:cNvSpPr/>
      </xdr:nvSpPr>
      <xdr:spPr>
        <a:xfrm>
          <a:off x="4648200" y="684389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584201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4">
              <a:extLst>
                <a:ext uri="{FF2B5EF4-FFF2-40B4-BE49-F238E27FC236}">
                  <a16:creationId xmlns:a16="http://schemas.microsoft.com/office/drawing/2014/main" id="{A2B04287-F6E3-1043-B9DB-7BAE21BE4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584200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4">
              <a:extLst>
                <a:ext uri="{FF2B5EF4-FFF2-40B4-BE49-F238E27FC236}">
                  <a16:creationId xmlns:a16="http://schemas.microsoft.com/office/drawing/2014/main" id="{1AFB4476-8642-3745-9D12-70622D0D0C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150</xdr:row>
      <xdr:rowOff>0</xdr:rowOff>
    </xdr:from>
    <xdr:to>
      <xdr:col>3</xdr:col>
      <xdr:colOff>1244600</xdr:colOff>
      <xdr:row>163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C7FA632-23AE-978B-6E7C-E436A6BB9B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543560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5">
              <a:extLst>
                <a:ext uri="{FF2B5EF4-FFF2-40B4-BE49-F238E27FC236}">
                  <a16:creationId xmlns:a16="http://schemas.microsoft.com/office/drawing/2014/main" id="{E9A5903B-00A0-E44E-A853-C6E0D7E666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12</xdr:col>
      <xdr:colOff>160923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5">
              <a:extLst>
                <a:ext uri="{FF2B5EF4-FFF2-40B4-BE49-F238E27FC236}">
                  <a16:creationId xmlns:a16="http://schemas.microsoft.com/office/drawing/2014/main" id="{542DCF0D-31F3-EE4F-BF91-BFA48CE207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647700</xdr:colOff>
      <xdr:row>0</xdr:row>
      <xdr:rowOff>165100</xdr:rowOff>
    </xdr:from>
    <xdr:to>
      <xdr:col>4</xdr:col>
      <xdr:colOff>824088</xdr:colOff>
      <xdr:row>5</xdr:row>
      <xdr:rowOff>21166</xdr:rowOff>
    </xdr:to>
    <xdr:sp macro="[0]!importar_triangulo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34BEB63B-7691-1842-B3AA-FDC69D18DB73}"/>
            </a:ext>
          </a:extLst>
        </xdr:cNvPr>
        <xdr:cNvSpPr/>
      </xdr:nvSpPr>
      <xdr:spPr>
        <a:xfrm>
          <a:off x="3898900" y="165100"/>
          <a:ext cx="14463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22578</xdr:colOff>
      <xdr:row>0</xdr:row>
      <xdr:rowOff>166512</xdr:rowOff>
    </xdr:from>
    <xdr:to>
      <xdr:col>5</xdr:col>
      <xdr:colOff>1356078</xdr:colOff>
      <xdr:row>2</xdr:row>
      <xdr:rowOff>125872</xdr:rowOff>
    </xdr:to>
    <xdr:sp macro="[0]!guardar_estimacion_triangulo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DFA67569-C291-C343-BD87-C4C8452CE4FE}"/>
            </a:ext>
          </a:extLst>
        </xdr:cNvPr>
        <xdr:cNvSpPr/>
      </xdr:nvSpPr>
      <xdr:spPr>
        <a:xfrm>
          <a:off x="5496278" y="166512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12700</xdr:colOff>
      <xdr:row>3</xdr:row>
      <xdr:rowOff>74789</xdr:rowOff>
    </xdr:from>
    <xdr:to>
      <xdr:col>5</xdr:col>
      <xdr:colOff>1346200</xdr:colOff>
      <xdr:row>5</xdr:row>
      <xdr:rowOff>34149</xdr:rowOff>
    </xdr:to>
    <xdr:sp macro="[0]!traer_estimacion_triangul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6F6BAB6D-EDEC-BD43-84BD-3301BFDE3FEB}"/>
            </a:ext>
          </a:extLst>
        </xdr:cNvPr>
        <xdr:cNvSpPr/>
      </xdr:nvSpPr>
      <xdr:spPr>
        <a:xfrm>
          <a:off x="5486400" y="684389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660401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5">
              <a:extLst>
                <a:ext uri="{FF2B5EF4-FFF2-40B4-BE49-F238E27FC236}">
                  <a16:creationId xmlns:a16="http://schemas.microsoft.com/office/drawing/2014/main" id="{3DAC71A7-7745-A744-A4B9-06860E11D1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660400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5">
              <a:extLst>
                <a:ext uri="{FF2B5EF4-FFF2-40B4-BE49-F238E27FC236}">
                  <a16:creationId xmlns:a16="http://schemas.microsoft.com/office/drawing/2014/main" id="{C4F15B19-D681-A843-81E2-1353B674B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81</xdr:row>
      <xdr:rowOff>0</xdr:rowOff>
    </xdr:from>
    <xdr:to>
      <xdr:col>3</xdr:col>
      <xdr:colOff>1130300</xdr:colOff>
      <xdr:row>94</xdr:row>
      <xdr:rowOff>101600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996E74B0-3937-DC2B-3321-05860A6904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579.766575810187" createdVersion="8" refreshedVersion="8" minRefreshableVersion="3" recordCount="33" xr:uid="{4761BDA2-4E29-2844-9846-830171AFFCA2}">
  <cacheSource type="worksheet">
    <worksheetSource name="aperturas"/>
  </cacheSource>
  <cacheFields count="5">
    <cacheField name="apertura_reservas" numFmtId="0">
      <sharedItems count="33">
        <s v="01_025_RESTO_RESTO"/>
        <s v="01_083_RESTO_RESTO"/>
        <s v="01_084_RESTO_RESTO"/>
        <s v="01_086_RESTO_RESTO"/>
        <s v="02_069_RESTO_RESTO"/>
        <s v="02_081_BANCA VOLUNTARIOS_RESTO"/>
        <s v="02_081_BANCA VOLUNTARIOS_VIDA"/>
        <s v="02_081_BANCA_RESTO"/>
        <s v="02_081_NO BANCA_RESTO"/>
        <s v="02_081_NO BANCA_VIDA"/>
        <s v="02_083_BANCO AGRARIO_RESTO"/>
        <s v="02_083_BANCO DE OCCIDENTE_RESTO"/>
        <s v="02_083_BANCO W_RESTO"/>
        <s v="02_083_BANCO-L_RESTO"/>
        <s v="02_083_BANCO-L_VIDA"/>
        <s v="02_083_BANCO-SL_RESTO"/>
        <s v="02_083_BANCO-SL_VIDA"/>
        <s v="02_083_CAVIPETROL_RESTO"/>
        <s v="02_083_NO BANCA_EG"/>
        <s v="02_083_NO BANCA_INV"/>
        <s v="02_083_NO BANCA_RESTO"/>
        <s v="02_083_NO BANCA_VIDA"/>
        <s v="02_083_SCOTIABANK_RESTO"/>
        <s v="02_083_SERFINANZA_RESTO"/>
        <s v="02_083_SUDAMERIS_RESTO"/>
        <s v="02_083_TC BANCOLOMBIA_RESTO"/>
        <s v="02_083_TUYA_RESTO"/>
        <s v="02_084_RESTO_RESTO"/>
        <s v="02_086_RESTO_RESTO"/>
        <s v="02_181_RESTO_RESTO"/>
        <s v="02_AAV_BANCA VOLUNTARIOS_RESTO"/>
        <s v="02_AAV_BANCA_RESTO"/>
        <s v="02_AAV_NO BANCA_RESTO"/>
      </sharedItems>
    </cacheField>
    <cacheField name="ramo_desc" numFmtId="0">
      <sharedItems count="22">
        <s v="01 - 025 - SEGURO DESEMPLEO"/>
        <s v="01 - 083 - VIDA DE GRUPO"/>
        <s v="01 - 084 - ACCIDENTES PERSONALES"/>
        <s v="01 - 086 - EXEQUIAL"/>
        <s v="02 - 069 - DESEMPLEO"/>
        <s v="02 - 081 - VIDA INDIVIDUAL"/>
        <s v="02 - 083 - VIDA DE GRUPO"/>
        <s v="02 - 084 - ACCIDENTES PERSONALES"/>
        <s v="02 - 086 - EXEQUIAL"/>
        <s v="02 - 181 - MASVIDA"/>
        <s v="02 - AAV - AMPAROS ADICIONALES DE VIDA"/>
        <s v="025G - SEGURO DESEMPLEO GENERALES" u="1"/>
        <s v="069 - DESEMPLEO" u="1"/>
        <s v="081 - VIDA INDIVIDUAL" u="1"/>
        <s v="083G - VIDA DE GRUPO GENERALES" u="1"/>
        <s v="083 - VIDA DE GRUPO" u="1"/>
        <s v="084 - ACCIDENTES PERSONALES" u="1"/>
        <s v="084G - ACCIDENTES PERSONALES GENERALES" u="1"/>
        <s v="086 - EXEQUIAL" u="1"/>
        <s v="086G - EXEQUIAL GENERALES" u="1"/>
        <s v="181 - MASVIDA" u="1"/>
        <s v="AAV - ANEXOS VI" u="1"/>
      </sharedItems>
    </cacheField>
    <cacheField name="apertura_canal_desc" numFmtId="0">
      <sharedItems count="15">
        <s v="RESTO"/>
        <s v="BANCA VOLUNTARIOS"/>
        <s v="BANCA"/>
        <s v="NO BANCA"/>
        <s v="BANCO AGRARIO"/>
        <s v="BANCO DE OCCIDENTE"/>
        <s v="BANCO W"/>
        <s v="BANCO-L"/>
        <s v="BANCO-SL"/>
        <s v="CAVIPETROL"/>
        <s v="SCOTIABANK"/>
        <s v="SERFINANZA"/>
        <s v="SUDAMERIS"/>
        <s v="TC BANCOLOMBIA"/>
        <s v="TUYA"/>
      </sharedItems>
    </cacheField>
    <cacheField name="apertura_amparo_desc" numFmtId="0">
      <sharedItems count="5">
        <s v="RESTO"/>
        <s v="VIDA"/>
        <s v="EG"/>
        <s v="INV"/>
        <s v="SOBREVIVENCIA" u="1"/>
      </sharedItems>
    </cacheField>
    <cacheField name="periodicidad" numFmtId="0">
      <sharedItems count="1">
        <s v="Trimestral"/>
      </sharedItems>
    </cacheField>
  </cacheFields>
  <extLst>
    <ext xmlns:x14="http://schemas.microsoft.com/office/spreadsheetml/2009/9/main" uri="{725AE2AE-9491-48be-B2B4-4EB974FC3084}">
      <x14:pivotCacheDefinition pivotCacheId="191276632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579.766576041664" createdVersion="8" refreshedVersion="8" minRefreshableVersion="3" recordCount="2" xr:uid="{FF8E7014-2F36-7149-9E19-DB6E5EC995D7}">
  <cacheSource type="worksheet">
    <worksheetSource name="Tabla3"/>
  </cacheSource>
  <cacheFields count="1">
    <cacheField name="Atributo" numFmtId="0">
      <sharedItems count="2">
        <s v="bruto"/>
        <s v="retenido"/>
      </sharedItems>
    </cacheField>
  </cacheFields>
  <extLst>
    <ext xmlns:x14="http://schemas.microsoft.com/office/spreadsheetml/2009/9/main" uri="{725AE2AE-9491-48be-B2B4-4EB974FC3084}">
      <x14:pivotCacheDefinition pivotCacheId="18550684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x v="0"/>
    <x v="0"/>
    <x v="0"/>
  </r>
  <r>
    <x v="1"/>
    <x v="1"/>
    <x v="0"/>
    <x v="0"/>
    <x v="0"/>
  </r>
  <r>
    <x v="2"/>
    <x v="2"/>
    <x v="0"/>
    <x v="0"/>
    <x v="0"/>
  </r>
  <r>
    <x v="3"/>
    <x v="3"/>
    <x v="0"/>
    <x v="0"/>
    <x v="0"/>
  </r>
  <r>
    <x v="4"/>
    <x v="4"/>
    <x v="0"/>
    <x v="0"/>
    <x v="0"/>
  </r>
  <r>
    <x v="5"/>
    <x v="5"/>
    <x v="1"/>
    <x v="0"/>
    <x v="0"/>
  </r>
  <r>
    <x v="6"/>
    <x v="5"/>
    <x v="1"/>
    <x v="1"/>
    <x v="0"/>
  </r>
  <r>
    <x v="7"/>
    <x v="5"/>
    <x v="2"/>
    <x v="0"/>
    <x v="0"/>
  </r>
  <r>
    <x v="8"/>
    <x v="5"/>
    <x v="3"/>
    <x v="0"/>
    <x v="0"/>
  </r>
  <r>
    <x v="9"/>
    <x v="5"/>
    <x v="3"/>
    <x v="1"/>
    <x v="0"/>
  </r>
  <r>
    <x v="10"/>
    <x v="6"/>
    <x v="4"/>
    <x v="0"/>
    <x v="0"/>
  </r>
  <r>
    <x v="11"/>
    <x v="6"/>
    <x v="5"/>
    <x v="0"/>
    <x v="0"/>
  </r>
  <r>
    <x v="12"/>
    <x v="6"/>
    <x v="6"/>
    <x v="0"/>
    <x v="0"/>
  </r>
  <r>
    <x v="13"/>
    <x v="6"/>
    <x v="7"/>
    <x v="0"/>
    <x v="0"/>
  </r>
  <r>
    <x v="14"/>
    <x v="6"/>
    <x v="7"/>
    <x v="1"/>
    <x v="0"/>
  </r>
  <r>
    <x v="15"/>
    <x v="6"/>
    <x v="8"/>
    <x v="0"/>
    <x v="0"/>
  </r>
  <r>
    <x v="16"/>
    <x v="6"/>
    <x v="8"/>
    <x v="1"/>
    <x v="0"/>
  </r>
  <r>
    <x v="17"/>
    <x v="6"/>
    <x v="9"/>
    <x v="0"/>
    <x v="0"/>
  </r>
  <r>
    <x v="18"/>
    <x v="6"/>
    <x v="3"/>
    <x v="2"/>
    <x v="0"/>
  </r>
  <r>
    <x v="19"/>
    <x v="6"/>
    <x v="3"/>
    <x v="3"/>
    <x v="0"/>
  </r>
  <r>
    <x v="20"/>
    <x v="6"/>
    <x v="3"/>
    <x v="0"/>
    <x v="0"/>
  </r>
  <r>
    <x v="21"/>
    <x v="6"/>
    <x v="3"/>
    <x v="1"/>
    <x v="0"/>
  </r>
  <r>
    <x v="22"/>
    <x v="6"/>
    <x v="10"/>
    <x v="0"/>
    <x v="0"/>
  </r>
  <r>
    <x v="23"/>
    <x v="6"/>
    <x v="11"/>
    <x v="0"/>
    <x v="0"/>
  </r>
  <r>
    <x v="24"/>
    <x v="6"/>
    <x v="12"/>
    <x v="0"/>
    <x v="0"/>
  </r>
  <r>
    <x v="25"/>
    <x v="6"/>
    <x v="13"/>
    <x v="0"/>
    <x v="0"/>
  </r>
  <r>
    <x v="26"/>
    <x v="6"/>
    <x v="14"/>
    <x v="0"/>
    <x v="0"/>
  </r>
  <r>
    <x v="27"/>
    <x v="7"/>
    <x v="0"/>
    <x v="0"/>
    <x v="0"/>
  </r>
  <r>
    <x v="28"/>
    <x v="8"/>
    <x v="0"/>
    <x v="0"/>
    <x v="0"/>
  </r>
  <r>
    <x v="29"/>
    <x v="9"/>
    <x v="0"/>
    <x v="0"/>
    <x v="0"/>
  </r>
  <r>
    <x v="30"/>
    <x v="10"/>
    <x v="1"/>
    <x v="0"/>
    <x v="0"/>
  </r>
  <r>
    <x v="31"/>
    <x v="10"/>
    <x v="2"/>
    <x v="0"/>
    <x v="0"/>
  </r>
  <r>
    <x v="32"/>
    <x v="10"/>
    <x v="3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</r>
  <r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859926-9D8D-D24B-8A0F-D927ABD9140C}" name="TablaDinámica1" cacheId="4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1:A2" firstHeaderRow="1" firstDataRow="1" firstDataCol="1"/>
  <pivotFields count="1">
    <pivotField axis="axisRow" subtotalTop="0" showAll="0" defaultSubtotal="0">
      <items count="2">
        <item x="0"/>
        <item h="1" x="1"/>
      </items>
    </pivotField>
  </pivotFields>
  <rowFields count="1">
    <field x="0"/>
  </rowFields>
  <rowItems count="1">
    <i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EB91F7-70DA-1D42-B96B-49264B55112D}" name="TablaDinámica2" cacheId="4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1:E2" firstHeaderRow="1" firstDataRow="1" firstDataCol="5"/>
  <pivotFields count="5">
    <pivotField axis="axisRow" compact="0" outline="0" subtotalTop="0" showAll="0" defaultSubtota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</items>
    </pivotField>
    <pivotField axis="axisRow" compact="0" outline="0" showAll="0" defaultSubtotal="0">
      <items count="22">
        <item m="1" x="11"/>
        <item m="1" x="12"/>
        <item m="1" x="13"/>
        <item m="1" x="15"/>
        <item m="1" x="14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5">
        <item h="1" x="2"/>
        <item h="1" x="1"/>
        <item h="1" x="4"/>
        <item h="1" x="5"/>
        <item h="1" x="6"/>
        <item h="1" x="7"/>
        <item h="1" x="8"/>
        <item x="9"/>
        <item h="1" x="3"/>
        <item h="1" x="0"/>
        <item h="1" x="10"/>
        <item h="1" x="12"/>
        <item h="1" x="13"/>
        <item h="1" x="14"/>
        <item h="1" x="11"/>
      </items>
    </pivotField>
    <pivotField axis="axisRow" compact="0" outline="0" showAll="0" defaultSubtotal="0">
      <items count="5">
        <item h="1" x="2"/>
        <item h="1" x="3"/>
        <item x="0"/>
        <item h="1" m="1" x="4"/>
        <item h="1" x="1"/>
      </items>
    </pivotField>
    <pivotField axis="axisRow" compact="0" outline="0" subtotalTop="0" showAll="0" defaultSubtotal="0">
      <items count="1">
        <item x="0"/>
      </items>
    </pivotField>
  </pivotFields>
  <rowFields count="5">
    <field x="0"/>
    <field x="1"/>
    <field x="2"/>
    <field x="3"/>
    <field x="4"/>
  </rowFields>
  <rowItems count="1">
    <i>
      <x v="17"/>
      <x v="17"/>
      <x v="7"/>
      <x v="2"/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C17EA614-E848-124B-B2FA-73642FA3679A}" autoFormatId="16" applyNumberFormats="0" applyBorderFormats="0" applyFontFormats="0" applyPatternFormats="0" applyAlignmentFormats="0" applyWidthHeightFormats="0">
  <queryTableRefresh nextId="8">
    <queryTableFields count="5">
      <queryTableField id="5" name="apertura_reservas" tableColumnId="1"/>
      <queryTableField id="2" name="Ramo_Desc" tableColumnId="2"/>
      <queryTableField id="3" name="Apertura_Canal_Desc" tableColumnId="3"/>
      <queryTableField id="4" name="Apertura_Amparo_Desc" tableColumnId="4"/>
      <queryTableField id="7" name="periodicidad" tableColumnId="5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Desc" xr10:uid="{683C3207-84CC-7944-B51C-11861E29B86C}" sourceName="Ramo_Desc">
  <pivotTables>
    <pivotTable tabId="7" name="TablaDinámica2"/>
  </pivotTables>
  <data>
    <tabular pivotCacheId="1912766327" showMissing="0">
      <items count="22">
        <i x="6" s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  <i x="11" s="1" nd="1"/>
        <i x="12" s="1" nd="1"/>
        <i x="13" s="1" nd="1"/>
        <i x="15" s="1" nd="1"/>
        <i x="14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Canal_Desc" xr10:uid="{6823EC44-11FA-F54D-8BBF-C79C0EE0B41B}" sourceName="Apertura_Canal_Desc">
  <pivotTables>
    <pivotTable tabId="7" name="TablaDinámica2"/>
  </pivotTables>
  <data>
    <tabular pivotCacheId="1912766327" showMissing="0">
      <items count="15">
        <i x="2"/>
        <i x="1"/>
        <i x="4"/>
        <i x="5"/>
        <i x="6"/>
        <i x="7"/>
        <i x="8"/>
        <i x="9" s="1"/>
        <i x="3"/>
        <i x="0"/>
        <i x="10"/>
        <i x="11"/>
        <i x="12"/>
        <i x="13"/>
        <i x="14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Amparo_Desc" xr10:uid="{F75B4F53-5A43-6146-B6C3-660CE127C906}" sourceName="Apertura_Amparo_Desc">
  <pivotTables>
    <pivotTable tabId="7" name="TablaDinámica2"/>
  </pivotTables>
  <data>
    <tabular pivotCacheId="1912766327" showMissing="0">
      <items count="5">
        <i x="0" s="1"/>
        <i x="2" nd="1"/>
        <i x="3" nd="1"/>
        <i x="1" nd="1"/>
        <i x="4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tributo" xr10:uid="{1E54BEDC-5C1A-BD48-9265-0D423E05D83A}" sourceName="Atributo">
  <pivotTables>
    <pivotTable tabId="17" name="TablaDinámica1"/>
  </pivotTables>
  <data>
    <tabular pivotCacheId="1855068429" showMissing="0">
      <items count="2">
        <i x="0" s="1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" xr10:uid="{C4976412-2F54-BE48-AAC9-072E25703CCB}" cache="SegmentaciónDeDatos_Ramo_Desc" caption="Ramo_Desc" rowHeight="251883"/>
  <slicer name="Apertura_Canal_Desc" xr10:uid="{EAE8B2D3-3183-434A-AC6B-5D5BA6D8C803}" cache="SegmentaciónDeDatos_Apertura_Canal_Desc" caption="Apertura_Canal_Desc" rowHeight="251883"/>
  <slicer name="Apertura_Amparo_Desc" xr10:uid="{3DA39A36-4E52-AC42-9294-C38B85C59503}" cache="SegmentaciónDeDatos_Apertura_Amparo_Desc" caption="Apertura_Amparo_Desc" rowHeight="251883"/>
  <slicer name="Atributo" xr10:uid="{3B9D1C9C-4B6F-E34A-BAA4-CAA02DA63920}" cache="SegmentaciónDeDatos_Atributo" caption="Atributo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1" xr10:uid="{D2C7F7D5-82F2-FB46-9C9D-DA4C2B804E7F}" cache="SegmentaciónDeDatos_Ramo_Desc" caption="Ramo_Desc" rowHeight="251882"/>
  <slicer name="Apertura_Canal_Desc 1" xr10:uid="{B2F164AD-C4F8-0340-ACD0-05DB35EE8F15}" cache="SegmentaciónDeDatos_Apertura_Canal_Desc" caption="Apertura_Canal_Desc" rowHeight="251883"/>
  <slicer name="Apertura_Amparo_Desc 1" xr10:uid="{4E54A4AE-6BCE-5343-914B-58C35CF37F68}" cache="SegmentaciónDeDatos_Apertura_Amparo_Desc" caption="Apertura_Amparo_Desc" columnCount="3" rowHeight="251883"/>
  <slicer name="Atributo 1" xr10:uid="{3DBA7C3C-FEBF-0B46-BD67-82596238D77F}" cache="SegmentaciónDeDatos_Atributo" caption="Atributo" rowHeight="251883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2" xr10:uid="{E9DA452D-CFA0-2A44-8F12-BC0FE5C2281C}" cache="SegmentaciónDeDatos_Ramo_Desc" caption="Ramo_Desc" rowHeight="251882"/>
  <slicer name="Apertura_Canal_Desc 2" xr10:uid="{AB8063F0-6ED9-C241-8A27-A0A1F097DA73}" cache="SegmentaciónDeDatos_Apertura_Canal_Desc" caption="Apertura_Canal_Desc" rowHeight="251883"/>
  <slicer name="Apertura_Amparo_Desc 2" xr10:uid="{E62872B3-5C54-1B43-913D-FA214D98C70A}" cache="SegmentaciónDeDatos_Apertura_Amparo_Desc" caption="Apertura_Amparo_Desc" columnCount="3" rowHeight="251883"/>
  <slicer name="Atributo 2" xr10:uid="{8BB46565-92F3-354E-8772-80BE7B7514A3}" cache="SegmentaciónDeDatos_Atributo" caption="Atributo" rowHeight="251883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4" xr10:uid="{0904DA2E-154A-9546-8484-F8B95D95ABEE}" cache="SegmentaciónDeDatos_Ramo_Desc" caption="Ramo_Desc" rowHeight="251882"/>
  <slicer name="Apertura_Canal_Desc 4" xr10:uid="{D7373F3B-BC78-784C-BFC3-3805B6D453B6}" cache="SegmentaciónDeDatos_Apertura_Canal_Desc" caption="Apertura_Canal_Desc" rowHeight="251883"/>
  <slicer name="Apertura_Amparo_Desc 4" xr10:uid="{4B74874A-855B-BF45-96D2-819599090A15}" cache="SegmentaciónDeDatos_Apertura_Amparo_Desc" caption="Apertura_Amparo_Desc" columnCount="3" rowHeight="251883"/>
  <slicer name="Atributo 4" xr10:uid="{E12CF0A8-BF06-E24C-9FFB-F5A0B003CDFE}" cache="SegmentaciónDeDatos_Atributo" caption="Atributo" rowHeight="251883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5" xr10:uid="{12E9E459-7B8B-EF40-A6ED-8F45550197C9}" cache="SegmentaciónDeDatos_Ramo_Desc" caption="Ramo_Desc" rowHeight="251882"/>
  <slicer name="Apertura_Canal_Desc 5" xr10:uid="{26828792-DB6A-A54E-8BE4-624D8C5AD1F0}" cache="SegmentaciónDeDatos_Apertura_Canal_Desc" caption="Apertura_Canal_Desc" rowHeight="251883"/>
  <slicer name="Apertura_Amparo_Desc 5" xr10:uid="{F7408124-FD01-F943-B2D4-DFCEF60B6503}" cache="SegmentaciónDeDatos_Apertura_Amparo_Desc" caption="Apertura_Amparo_Desc" columnCount="3" rowHeight="251883"/>
  <slicer name="Atributo 5" xr10:uid="{CA62AFC1-80BE-674C-95B0-FE562860A6FC}" cache="SegmentaciónDeDatos_Atributo" caption="Atributo" rowHeight="251883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84F598-DFF2-BE41-BCD2-44B570293A29}" name="Tabla3" displayName="Tabla3" ref="C1:C3" totalsRowShown="0">
  <autoFilter ref="C1:C3" xr:uid="{1584F598-DFF2-BE41-BCD2-44B570293A29}"/>
  <tableColumns count="1">
    <tableColumn id="1" xr3:uid="{2CA8A1A5-B8F1-B846-B847-57CACF0408C0}" name="Atributo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75B6A9-CE23-2340-8207-6A671735E2BF}" name="aperturas" displayName="aperturas" ref="G1:K34" tableType="queryTable" totalsRowShown="0">
  <autoFilter ref="G1:K34" xr:uid="{A575B6A9-CE23-2340-8207-6A671735E2BF}"/>
  <tableColumns count="5">
    <tableColumn id="1" xr3:uid="{84CCA567-C308-4643-8472-CDA141E7528D}" uniqueName="1" name="apertura_reservas" queryTableFieldId="5" dataDxfId="137"/>
    <tableColumn id="2" xr3:uid="{B1712C66-0B83-014D-82CC-2BA97ABD20CA}" uniqueName="2" name="ramo_desc" queryTableFieldId="2" dataDxfId="136"/>
    <tableColumn id="3" xr3:uid="{A32BECC2-1E5E-7247-90B4-63156FF7E9F1}" uniqueName="3" name="apertura_canal_desc" queryTableFieldId="3" dataDxfId="135"/>
    <tableColumn id="4" xr3:uid="{67756B0C-CF83-4841-A9D5-344F4AC54E82}" uniqueName="4" name="apertura_amparo_desc" queryTableFieldId="4" dataDxfId="134"/>
    <tableColumn id="5" xr3:uid="{5C469C37-454F-5747-83AC-9CB48B5FD352}" uniqueName="5" name="periodicidad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A12A25-D760-9644-8BDF-B5BFE86C74EA}" name="periodicidades" displayName="periodicidades" ref="M1:N34" totalsRowShown="0">
  <autoFilter ref="M1:N34" xr:uid="{3DA12A25-D760-9644-8BDF-B5BFE86C74EA}"/>
  <tableColumns count="2">
    <tableColumn id="1" xr3:uid="{2BCAC1CF-B5CD-1447-B0FE-34C30D3A1A34}" name="apertura_reservas"/>
    <tableColumn id="2" xr3:uid="{AE20F2FB-283D-A34C-BA03-C80232794E7F}" name="periodicidad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_Office_Sura">
  <a:themeElements>
    <a:clrScheme name="SURA">
      <a:dk1>
        <a:srgbClr val="656867"/>
      </a:dk1>
      <a:lt1>
        <a:sysClr val="window" lastClr="FFFFFF"/>
      </a:lt1>
      <a:dk2>
        <a:srgbClr val="768692"/>
      </a:dk2>
      <a:lt2>
        <a:srgbClr val="C7C9C7"/>
      </a:lt2>
      <a:accent1>
        <a:srgbClr val="0033A0"/>
      </a:accent1>
      <a:accent2>
        <a:srgbClr val="E3E829"/>
      </a:accent2>
      <a:accent3>
        <a:srgbClr val="00AEC7"/>
      </a:accent3>
      <a:accent4>
        <a:srgbClr val="707372"/>
      </a:accent4>
      <a:accent5>
        <a:srgbClr val="ED8B00"/>
      </a:accent5>
      <a:accent6>
        <a:srgbClr val="78BE20"/>
      </a:accent6>
      <a:hlink>
        <a:srgbClr val="4EC3FF"/>
      </a:hlink>
      <a:folHlink>
        <a:srgbClr val="F9423A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A0"/>
        </a:solidFill>
        <a:ln>
          <a:noFill/>
        </a:ln>
        <a:effectLst/>
      </a:spPr>
      <a:bodyPr anchor="ctr"/>
      <a:lstStyle>
        <a:defPPr algn="ctr" defTabSz="608853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Tema_Office_Sura" id="{E32F5AB9-4A42-4802-9E29-E76B3B05C03A}" vid="{9B42DE5C-F1BB-4564-9601-BD5D32A357D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C8278-558E-EC41-B259-7545915757AE}">
  <sheetPr codeName="Hoja7">
    <tabColor theme="0"/>
  </sheetPr>
  <dimension ref="A1:B6"/>
  <sheetViews>
    <sheetView showGridLines="0" tabSelected="1" workbookViewId="0">
      <selection activeCell="M21" sqref="M21"/>
    </sheetView>
  </sheetViews>
  <sheetFormatPr baseColWidth="10" defaultRowHeight="16" x14ac:dyDescent="0.2"/>
  <sheetData>
    <row r="1" spans="1:2" x14ac:dyDescent="0.2">
      <c r="A1" t="s">
        <v>205</v>
      </c>
    </row>
    <row r="2" spans="1:2" x14ac:dyDescent="0.2">
      <c r="A2">
        <v>0.54558515548706055</v>
      </c>
    </row>
    <row r="4" spans="1:2" x14ac:dyDescent="0.2">
      <c r="A4" s="36" t="s">
        <v>163</v>
      </c>
      <c r="B4" s="22">
        <v>202405</v>
      </c>
    </row>
    <row r="5" spans="1:2" x14ac:dyDescent="0.2">
      <c r="A5" s="36" t="s">
        <v>164</v>
      </c>
      <c r="B5" s="22">
        <v>202404</v>
      </c>
    </row>
    <row r="6" spans="1:2" x14ac:dyDescent="0.2">
      <c r="A6" s="36" t="s">
        <v>203</v>
      </c>
      <c r="B6" s="22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7634A-BA22-3B4F-9A35-358277D10134}">
  <sheetPr codeName="Hoja9">
    <tabColor theme="0"/>
  </sheetPr>
  <dimension ref="A1:C3"/>
  <sheetViews>
    <sheetView workbookViewId="0">
      <selection activeCell="C2" sqref="C2"/>
    </sheetView>
  </sheetViews>
  <sheetFormatPr baseColWidth="10" defaultRowHeight="16" x14ac:dyDescent="0.2"/>
  <cols>
    <col min="1" max="1" width="16.140625" bestFit="1" customWidth="1"/>
    <col min="2" max="2" width="3" customWidth="1"/>
  </cols>
  <sheetData>
    <row r="1" spans="1:3" x14ac:dyDescent="0.2">
      <c r="A1" s="4" t="s">
        <v>32</v>
      </c>
      <c r="C1" t="s">
        <v>72</v>
      </c>
    </row>
    <row r="2" spans="1:3" x14ac:dyDescent="0.2">
      <c r="A2" s="5" t="s">
        <v>166</v>
      </c>
      <c r="C2" t="s">
        <v>166</v>
      </c>
    </row>
    <row r="3" spans="1:3" x14ac:dyDescent="0.2">
      <c r="C3" t="s">
        <v>167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A4C1C-1C15-3A42-B97B-A3825BB3472F}">
  <sheetPr codeName="Hoja2">
    <tabColor theme="0"/>
  </sheetPr>
  <dimension ref="A1:N34"/>
  <sheetViews>
    <sheetView workbookViewId="0">
      <selection activeCell="D18" sqref="D18"/>
    </sheetView>
  </sheetViews>
  <sheetFormatPr baseColWidth="10" defaultRowHeight="16" x14ac:dyDescent="0.2"/>
  <cols>
    <col min="1" max="1" width="27" bestFit="1" customWidth="1"/>
    <col min="2" max="2" width="44.140625" bestFit="1" customWidth="1"/>
    <col min="3" max="4" width="22.5703125" bestFit="1" customWidth="1"/>
    <col min="5" max="5" width="13.140625" bestFit="1" customWidth="1"/>
    <col min="6" max="6" width="3" customWidth="1"/>
    <col min="7" max="7" width="35.140625" bestFit="1" customWidth="1"/>
    <col min="8" max="8" width="38" bestFit="1" customWidth="1"/>
    <col min="9" max="9" width="20.85546875" bestFit="1" customWidth="1"/>
    <col min="10" max="10" width="22.5703125" bestFit="1" customWidth="1"/>
    <col min="11" max="11" width="13.140625" bestFit="1" customWidth="1"/>
    <col min="12" max="12" width="4.140625" customWidth="1"/>
    <col min="13" max="13" width="35" bestFit="1" customWidth="1"/>
    <col min="14" max="14" width="13" customWidth="1"/>
  </cols>
  <sheetData>
    <row r="1" spans="1:14" x14ac:dyDescent="0.2">
      <c r="A1" s="4" t="s">
        <v>76</v>
      </c>
      <c r="B1" s="4" t="s">
        <v>77</v>
      </c>
      <c r="C1" s="4" t="s">
        <v>78</v>
      </c>
      <c r="D1" s="4" t="s">
        <v>79</v>
      </c>
      <c r="E1" s="4" t="s">
        <v>145</v>
      </c>
      <c r="G1" t="s">
        <v>76</v>
      </c>
      <c r="H1" t="s">
        <v>77</v>
      </c>
      <c r="I1" t="s">
        <v>78</v>
      </c>
      <c r="J1" t="s">
        <v>79</v>
      </c>
      <c r="K1" t="s">
        <v>145</v>
      </c>
      <c r="M1" t="s">
        <v>76</v>
      </c>
      <c r="N1" t="s">
        <v>145</v>
      </c>
    </row>
    <row r="2" spans="1:14" x14ac:dyDescent="0.2">
      <c r="A2" t="s">
        <v>127</v>
      </c>
      <c r="B2" t="s">
        <v>101</v>
      </c>
      <c r="C2" t="s">
        <v>25</v>
      </c>
      <c r="D2" t="s">
        <v>17</v>
      </c>
      <c r="E2" t="s">
        <v>33</v>
      </c>
      <c r="G2" t="s">
        <v>110</v>
      </c>
      <c r="H2" t="s">
        <v>95</v>
      </c>
      <c r="I2" t="s">
        <v>17</v>
      </c>
      <c r="J2" t="s">
        <v>17</v>
      </c>
      <c r="K2" t="s">
        <v>33</v>
      </c>
      <c r="M2" t="s">
        <v>110</v>
      </c>
      <c r="N2" t="s">
        <v>33</v>
      </c>
    </row>
    <row r="3" spans="1:14" x14ac:dyDescent="0.2">
      <c r="G3" t="s">
        <v>111</v>
      </c>
      <c r="H3" t="s">
        <v>96</v>
      </c>
      <c r="I3" t="s">
        <v>17</v>
      </c>
      <c r="J3" t="s">
        <v>17</v>
      </c>
      <c r="K3" t="s">
        <v>33</v>
      </c>
      <c r="M3" t="s">
        <v>111</v>
      </c>
      <c r="N3" t="s">
        <v>33</v>
      </c>
    </row>
    <row r="4" spans="1:14" x14ac:dyDescent="0.2">
      <c r="G4" t="s">
        <v>112</v>
      </c>
      <c r="H4" t="s">
        <v>97</v>
      </c>
      <c r="I4" t="s">
        <v>17</v>
      </c>
      <c r="J4" t="s">
        <v>17</v>
      </c>
      <c r="K4" t="s">
        <v>33</v>
      </c>
      <c r="M4" t="s">
        <v>112</v>
      </c>
      <c r="N4" t="s">
        <v>33</v>
      </c>
    </row>
    <row r="5" spans="1:14" x14ac:dyDescent="0.2">
      <c r="G5" t="s">
        <v>113</v>
      </c>
      <c r="H5" t="s">
        <v>98</v>
      </c>
      <c r="I5" t="s">
        <v>17</v>
      </c>
      <c r="J5" t="s">
        <v>17</v>
      </c>
      <c r="K5" t="s">
        <v>33</v>
      </c>
      <c r="M5" t="s">
        <v>113</v>
      </c>
      <c r="N5" t="s">
        <v>33</v>
      </c>
    </row>
    <row r="6" spans="1:14" x14ac:dyDescent="0.2">
      <c r="G6" t="s">
        <v>114</v>
      </c>
      <c r="H6" t="s">
        <v>99</v>
      </c>
      <c r="I6" t="s">
        <v>17</v>
      </c>
      <c r="J6" t="s">
        <v>17</v>
      </c>
      <c r="K6" t="s">
        <v>33</v>
      </c>
      <c r="M6" t="s">
        <v>114</v>
      </c>
      <c r="N6" t="s">
        <v>33</v>
      </c>
    </row>
    <row r="7" spans="1:14" x14ac:dyDescent="0.2">
      <c r="G7" t="s">
        <v>115</v>
      </c>
      <c r="H7" t="s">
        <v>100</v>
      </c>
      <c r="I7" t="s">
        <v>19</v>
      </c>
      <c r="J7" t="s">
        <v>17</v>
      </c>
      <c r="K7" t="s">
        <v>33</v>
      </c>
      <c r="M7" t="s">
        <v>115</v>
      </c>
      <c r="N7" t="s">
        <v>33</v>
      </c>
    </row>
    <row r="8" spans="1:14" x14ac:dyDescent="0.2">
      <c r="G8" t="s">
        <v>116</v>
      </c>
      <c r="H8" t="s">
        <v>100</v>
      </c>
      <c r="I8" t="s">
        <v>19</v>
      </c>
      <c r="J8" t="s">
        <v>16</v>
      </c>
      <c r="K8" t="s">
        <v>33</v>
      </c>
      <c r="M8" t="s">
        <v>116</v>
      </c>
      <c r="N8" t="s">
        <v>33</v>
      </c>
    </row>
    <row r="9" spans="1:14" x14ac:dyDescent="0.2">
      <c r="G9" t="s">
        <v>117</v>
      </c>
      <c r="H9" t="s">
        <v>100</v>
      </c>
      <c r="I9" t="s">
        <v>18</v>
      </c>
      <c r="J9" t="s">
        <v>17</v>
      </c>
      <c r="K9" t="s">
        <v>33</v>
      </c>
      <c r="M9" t="s">
        <v>117</v>
      </c>
      <c r="N9" t="s">
        <v>33</v>
      </c>
    </row>
    <row r="10" spans="1:14" x14ac:dyDescent="0.2">
      <c r="G10" t="s">
        <v>118</v>
      </c>
      <c r="H10" t="s">
        <v>100</v>
      </c>
      <c r="I10" t="s">
        <v>15</v>
      </c>
      <c r="J10" t="s">
        <v>17</v>
      </c>
      <c r="K10" t="s">
        <v>33</v>
      </c>
      <c r="M10" t="s">
        <v>118</v>
      </c>
      <c r="N10" t="s">
        <v>33</v>
      </c>
    </row>
    <row r="11" spans="1:14" x14ac:dyDescent="0.2">
      <c r="G11" t="s">
        <v>119</v>
      </c>
      <c r="H11" t="s">
        <v>100</v>
      </c>
      <c r="I11" t="s">
        <v>15</v>
      </c>
      <c r="J11" t="s">
        <v>16</v>
      </c>
      <c r="K11" t="s">
        <v>33</v>
      </c>
      <c r="M11" t="s">
        <v>119</v>
      </c>
      <c r="N11" t="s">
        <v>33</v>
      </c>
    </row>
    <row r="12" spans="1:14" x14ac:dyDescent="0.2">
      <c r="G12" t="s">
        <v>120</v>
      </c>
      <c r="H12" t="s">
        <v>101</v>
      </c>
      <c r="I12" t="s">
        <v>20</v>
      </c>
      <c r="J12" t="s">
        <v>17</v>
      </c>
      <c r="K12" t="s">
        <v>33</v>
      </c>
      <c r="M12" t="s">
        <v>120</v>
      </c>
      <c r="N12" t="s">
        <v>33</v>
      </c>
    </row>
    <row r="13" spans="1:14" x14ac:dyDescent="0.2">
      <c r="G13" t="s">
        <v>121</v>
      </c>
      <c r="H13" t="s">
        <v>101</v>
      </c>
      <c r="I13" t="s">
        <v>21</v>
      </c>
      <c r="J13" t="s">
        <v>17</v>
      </c>
      <c r="K13" t="s">
        <v>33</v>
      </c>
      <c r="M13" t="s">
        <v>121</v>
      </c>
      <c r="N13" t="s">
        <v>33</v>
      </c>
    </row>
    <row r="14" spans="1:14" x14ac:dyDescent="0.2">
      <c r="G14" t="s">
        <v>122</v>
      </c>
      <c r="H14" t="s">
        <v>101</v>
      </c>
      <c r="I14" t="s">
        <v>22</v>
      </c>
      <c r="J14" t="s">
        <v>17</v>
      </c>
      <c r="K14" t="s">
        <v>33</v>
      </c>
      <c r="M14" t="s">
        <v>122</v>
      </c>
      <c r="N14" t="s">
        <v>33</v>
      </c>
    </row>
    <row r="15" spans="1:14" x14ac:dyDescent="0.2">
      <c r="G15" t="s">
        <v>123</v>
      </c>
      <c r="H15" t="s">
        <v>101</v>
      </c>
      <c r="I15" t="s">
        <v>23</v>
      </c>
      <c r="J15" t="s">
        <v>17</v>
      </c>
      <c r="K15" t="s">
        <v>33</v>
      </c>
      <c r="M15" t="s">
        <v>123</v>
      </c>
      <c r="N15" t="s">
        <v>33</v>
      </c>
    </row>
    <row r="16" spans="1:14" x14ac:dyDescent="0.2">
      <c r="G16" t="s">
        <v>124</v>
      </c>
      <c r="H16" t="s">
        <v>101</v>
      </c>
      <c r="I16" t="s">
        <v>23</v>
      </c>
      <c r="J16" t="s">
        <v>16</v>
      </c>
      <c r="K16" t="s">
        <v>33</v>
      </c>
      <c r="M16" t="s">
        <v>124</v>
      </c>
      <c r="N16" t="s">
        <v>33</v>
      </c>
    </row>
    <row r="17" spans="7:14" x14ac:dyDescent="0.2">
      <c r="G17" t="s">
        <v>125</v>
      </c>
      <c r="H17" t="s">
        <v>101</v>
      </c>
      <c r="I17" t="s">
        <v>24</v>
      </c>
      <c r="J17" t="s">
        <v>17</v>
      </c>
      <c r="K17" t="s">
        <v>33</v>
      </c>
      <c r="M17" t="s">
        <v>125</v>
      </c>
      <c r="N17" t="s">
        <v>33</v>
      </c>
    </row>
    <row r="18" spans="7:14" x14ac:dyDescent="0.2">
      <c r="G18" t="s">
        <v>126</v>
      </c>
      <c r="H18" t="s">
        <v>101</v>
      </c>
      <c r="I18" t="s">
        <v>24</v>
      </c>
      <c r="J18" t="s">
        <v>16</v>
      </c>
      <c r="K18" t="s">
        <v>33</v>
      </c>
      <c r="M18" t="s">
        <v>126</v>
      </c>
      <c r="N18" t="s">
        <v>33</v>
      </c>
    </row>
    <row r="19" spans="7:14" x14ac:dyDescent="0.2">
      <c r="G19" t="s">
        <v>127</v>
      </c>
      <c r="H19" t="s">
        <v>101</v>
      </c>
      <c r="I19" t="s">
        <v>25</v>
      </c>
      <c r="J19" t="s">
        <v>17</v>
      </c>
      <c r="K19" t="s">
        <v>33</v>
      </c>
      <c r="M19" t="s">
        <v>127</v>
      </c>
      <c r="N19" t="s">
        <v>33</v>
      </c>
    </row>
    <row r="20" spans="7:14" x14ac:dyDescent="0.2">
      <c r="G20" t="s">
        <v>128</v>
      </c>
      <c r="H20" t="s">
        <v>101</v>
      </c>
      <c r="I20" t="s">
        <v>15</v>
      </c>
      <c r="J20" t="s">
        <v>26</v>
      </c>
      <c r="K20" t="s">
        <v>33</v>
      </c>
      <c r="M20" t="s">
        <v>128</v>
      </c>
      <c r="N20" t="s">
        <v>33</v>
      </c>
    </row>
    <row r="21" spans="7:14" x14ac:dyDescent="0.2">
      <c r="G21" t="s">
        <v>129</v>
      </c>
      <c r="H21" t="s">
        <v>101</v>
      </c>
      <c r="I21" t="s">
        <v>15</v>
      </c>
      <c r="J21" t="s">
        <v>27</v>
      </c>
      <c r="K21" t="s">
        <v>33</v>
      </c>
      <c r="M21" t="s">
        <v>129</v>
      </c>
      <c r="N21" t="s">
        <v>33</v>
      </c>
    </row>
    <row r="22" spans="7:14" x14ac:dyDescent="0.2">
      <c r="G22" t="s">
        <v>130</v>
      </c>
      <c r="H22" t="s">
        <v>101</v>
      </c>
      <c r="I22" t="s">
        <v>15</v>
      </c>
      <c r="J22" t="s">
        <v>17</v>
      </c>
      <c r="K22" t="s">
        <v>33</v>
      </c>
      <c r="M22" t="s">
        <v>130</v>
      </c>
      <c r="N22" t="s">
        <v>33</v>
      </c>
    </row>
    <row r="23" spans="7:14" x14ac:dyDescent="0.2">
      <c r="G23" t="s">
        <v>131</v>
      </c>
      <c r="H23" t="s">
        <v>101</v>
      </c>
      <c r="I23" t="s">
        <v>15</v>
      </c>
      <c r="J23" t="s">
        <v>16</v>
      </c>
      <c r="K23" t="s">
        <v>33</v>
      </c>
      <c r="M23" t="s">
        <v>131</v>
      </c>
      <c r="N23" t="s">
        <v>33</v>
      </c>
    </row>
    <row r="24" spans="7:14" x14ac:dyDescent="0.2">
      <c r="G24" t="s">
        <v>132</v>
      </c>
      <c r="H24" t="s">
        <v>101</v>
      </c>
      <c r="I24" t="s">
        <v>28</v>
      </c>
      <c r="J24" t="s">
        <v>17</v>
      </c>
      <c r="K24" t="s">
        <v>33</v>
      </c>
      <c r="M24" t="s">
        <v>132</v>
      </c>
      <c r="N24" t="s">
        <v>33</v>
      </c>
    </row>
    <row r="25" spans="7:14" x14ac:dyDescent="0.2">
      <c r="G25" t="s">
        <v>133</v>
      </c>
      <c r="H25" t="s">
        <v>101</v>
      </c>
      <c r="I25" t="s">
        <v>102</v>
      </c>
      <c r="J25" t="s">
        <v>17</v>
      </c>
      <c r="K25" t="s">
        <v>33</v>
      </c>
      <c r="M25" t="s">
        <v>133</v>
      </c>
      <c r="N25" t="s">
        <v>33</v>
      </c>
    </row>
    <row r="26" spans="7:14" x14ac:dyDescent="0.2">
      <c r="G26" t="s">
        <v>134</v>
      </c>
      <c r="H26" t="s">
        <v>101</v>
      </c>
      <c r="I26" t="s">
        <v>29</v>
      </c>
      <c r="J26" t="s">
        <v>17</v>
      </c>
      <c r="K26" t="s">
        <v>33</v>
      </c>
      <c r="M26" t="s">
        <v>134</v>
      </c>
      <c r="N26" t="s">
        <v>33</v>
      </c>
    </row>
    <row r="27" spans="7:14" x14ac:dyDescent="0.2">
      <c r="G27" t="s">
        <v>135</v>
      </c>
      <c r="H27" t="s">
        <v>101</v>
      </c>
      <c r="I27" t="s">
        <v>30</v>
      </c>
      <c r="J27" t="s">
        <v>17</v>
      </c>
      <c r="K27" t="s">
        <v>33</v>
      </c>
      <c r="M27" t="s">
        <v>135</v>
      </c>
      <c r="N27" t="s">
        <v>33</v>
      </c>
    </row>
    <row r="28" spans="7:14" x14ac:dyDescent="0.2">
      <c r="G28" t="s">
        <v>136</v>
      </c>
      <c r="H28" t="s">
        <v>101</v>
      </c>
      <c r="I28" t="s">
        <v>31</v>
      </c>
      <c r="J28" t="s">
        <v>17</v>
      </c>
      <c r="K28" t="s">
        <v>33</v>
      </c>
      <c r="M28" t="s">
        <v>136</v>
      </c>
      <c r="N28" t="s">
        <v>33</v>
      </c>
    </row>
    <row r="29" spans="7:14" x14ac:dyDescent="0.2">
      <c r="G29" t="s">
        <v>137</v>
      </c>
      <c r="H29" t="s">
        <v>103</v>
      </c>
      <c r="I29" t="s">
        <v>17</v>
      </c>
      <c r="J29" t="s">
        <v>17</v>
      </c>
      <c r="K29" t="s">
        <v>33</v>
      </c>
      <c r="M29" t="s">
        <v>137</v>
      </c>
      <c r="N29" t="s">
        <v>33</v>
      </c>
    </row>
    <row r="30" spans="7:14" x14ac:dyDescent="0.2">
      <c r="G30" t="s">
        <v>138</v>
      </c>
      <c r="H30" t="s">
        <v>104</v>
      </c>
      <c r="I30" t="s">
        <v>17</v>
      </c>
      <c r="J30" t="s">
        <v>17</v>
      </c>
      <c r="K30" t="s">
        <v>33</v>
      </c>
      <c r="M30" t="s">
        <v>138</v>
      </c>
      <c r="N30" t="s">
        <v>33</v>
      </c>
    </row>
    <row r="31" spans="7:14" x14ac:dyDescent="0.2">
      <c r="G31" t="s">
        <v>139</v>
      </c>
      <c r="H31" t="s">
        <v>105</v>
      </c>
      <c r="I31" t="s">
        <v>17</v>
      </c>
      <c r="J31" t="s">
        <v>17</v>
      </c>
      <c r="K31" t="s">
        <v>33</v>
      </c>
      <c r="M31" t="s">
        <v>139</v>
      </c>
      <c r="N31" t="s">
        <v>33</v>
      </c>
    </row>
    <row r="32" spans="7:14" x14ac:dyDescent="0.2">
      <c r="G32" t="s">
        <v>140</v>
      </c>
      <c r="H32" t="s">
        <v>106</v>
      </c>
      <c r="I32" t="s">
        <v>19</v>
      </c>
      <c r="J32" t="s">
        <v>17</v>
      </c>
      <c r="K32" t="s">
        <v>33</v>
      </c>
      <c r="M32" t="s">
        <v>140</v>
      </c>
      <c r="N32" t="s">
        <v>33</v>
      </c>
    </row>
    <row r="33" spans="7:14" x14ac:dyDescent="0.2">
      <c r="G33" t="s">
        <v>141</v>
      </c>
      <c r="H33" t="s">
        <v>106</v>
      </c>
      <c r="I33" t="s">
        <v>18</v>
      </c>
      <c r="J33" t="s">
        <v>17</v>
      </c>
      <c r="K33" t="s">
        <v>33</v>
      </c>
      <c r="M33" t="s">
        <v>141</v>
      </c>
      <c r="N33" t="s">
        <v>33</v>
      </c>
    </row>
    <row r="34" spans="7:14" x14ac:dyDescent="0.2">
      <c r="G34" t="s">
        <v>142</v>
      </c>
      <c r="H34" t="s">
        <v>106</v>
      </c>
      <c r="I34" t="s">
        <v>15</v>
      </c>
      <c r="J34" t="s">
        <v>17</v>
      </c>
      <c r="K34" t="s">
        <v>33</v>
      </c>
      <c r="M34" t="s">
        <v>142</v>
      </c>
      <c r="N34" t="s">
        <v>33</v>
      </c>
    </row>
  </sheetData>
  <pageMargins left="0.7" right="0.7" top="0.75" bottom="0.75" header="0.3" footer="0.3"/>
  <drawing r:id="rId2"/>
  <tableParts count="2">
    <tablePart r:id="rId3"/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FD97-158D-EE47-8EFE-B5BC9FB227ED}">
  <sheetPr codeName="Hoja11">
    <tabColor theme="0"/>
  </sheetPr>
  <dimension ref="A1:B6"/>
  <sheetViews>
    <sheetView workbookViewId="0">
      <selection activeCell="J20" sqref="J20"/>
    </sheetView>
  </sheetViews>
  <sheetFormatPr baseColWidth="10" defaultRowHeight="16" x14ac:dyDescent="0.2"/>
  <sheetData>
    <row r="1" spans="1:2" x14ac:dyDescent="0.2">
      <c r="A1" t="s">
        <v>74</v>
      </c>
      <c r="B1" t="s">
        <v>71</v>
      </c>
    </row>
    <row r="2" spans="1:2" x14ac:dyDescent="0.2">
      <c r="A2">
        <v>201801</v>
      </c>
    </row>
    <row r="3" spans="1:2" x14ac:dyDescent="0.2">
      <c r="A3">
        <f>+A2+1</f>
        <v>201802</v>
      </c>
    </row>
    <row r="4" spans="1:2" x14ac:dyDescent="0.2">
      <c r="A4">
        <f t="shared" ref="A4:A6" si="0">+A3+1</f>
        <v>201803</v>
      </c>
    </row>
    <row r="5" spans="1:2" x14ac:dyDescent="0.2">
      <c r="A5">
        <f t="shared" si="0"/>
        <v>201804</v>
      </c>
    </row>
    <row r="6" spans="1:2" x14ac:dyDescent="0.2">
      <c r="A6">
        <f t="shared" si="0"/>
        <v>201805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4D411-35A5-6047-B625-59D9DE5A9458}">
  <sheetPr codeName="Hoja3">
    <tabColor theme="6" tint="0.79998168889431442"/>
  </sheetPr>
  <dimension ref="A2:AT215"/>
  <sheetViews>
    <sheetView showGridLines="0" zoomScale="90" zoomScaleNormal="90" workbookViewId="0">
      <pane xSplit="6" ySplit="8" topLeftCell="G192" activePane="bottomRight" state="frozen"/>
      <selection pane="topRight" activeCell="G1" sqref="G1"/>
      <selection pane="bottomLeft" activeCell="A9" sqref="A9"/>
      <selection pane="bottomRight" activeCell="A216" sqref="A216:XFD1048576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17" width="9.5703125" customWidth="1"/>
    <col min="18" max="25" width="10.85546875" bestFit="1" customWidth="1"/>
    <col min="26" max="26" width="11.42578125" bestFit="1" customWidth="1"/>
    <col min="27" max="45" width="10.85546875" bestFit="1" customWidth="1"/>
    <col min="46" max="46" width="11.42578125" bestFit="1" customWidth="1"/>
  </cols>
  <sheetData>
    <row r="2" spans="2:46" x14ac:dyDescent="0.2">
      <c r="B2" s="21" t="s">
        <v>65</v>
      </c>
      <c r="C2" s="22" t="s">
        <v>34</v>
      </c>
    </row>
    <row r="7" spans="2:46" x14ac:dyDescent="0.2">
      <c r="F7" s="19"/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8" t="s">
        <v>85</v>
      </c>
      <c r="AB7" s="8" t="s">
        <v>85</v>
      </c>
      <c r="AC7" s="8" t="s">
        <v>85</v>
      </c>
      <c r="AD7" s="8" t="s">
        <v>85</v>
      </c>
      <c r="AE7" s="8" t="s">
        <v>85</v>
      </c>
      <c r="AF7" s="8" t="s">
        <v>85</v>
      </c>
      <c r="AG7" s="8" t="s">
        <v>85</v>
      </c>
      <c r="AH7" s="8" t="s">
        <v>85</v>
      </c>
      <c r="AI7" s="8" t="s">
        <v>85</v>
      </c>
      <c r="AJ7" s="8" t="s">
        <v>85</v>
      </c>
      <c r="AK7" s="8" t="s">
        <v>85</v>
      </c>
      <c r="AL7" s="8" t="s">
        <v>85</v>
      </c>
      <c r="AM7" s="8" t="s">
        <v>85</v>
      </c>
      <c r="AN7" s="8" t="s">
        <v>85</v>
      </c>
      <c r="AO7" s="8" t="s">
        <v>85</v>
      </c>
      <c r="AP7" s="8" t="s">
        <v>85</v>
      </c>
      <c r="AQ7" s="8" t="s">
        <v>85</v>
      </c>
      <c r="AR7" s="8" t="s">
        <v>85</v>
      </c>
      <c r="AS7" s="8" t="s">
        <v>85</v>
      </c>
      <c r="AT7" s="8" t="s">
        <v>85</v>
      </c>
    </row>
    <row r="8" spans="2:46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8">
        <v>1</v>
      </c>
      <c r="AB8" s="8">
        <v>2</v>
      </c>
      <c r="AC8" s="8">
        <v>3</v>
      </c>
      <c r="AD8" s="8">
        <v>4</v>
      </c>
      <c r="AE8" s="8">
        <v>5</v>
      </c>
      <c r="AF8" s="8">
        <v>6</v>
      </c>
      <c r="AG8" s="8">
        <v>7</v>
      </c>
      <c r="AH8" s="8">
        <v>8</v>
      </c>
      <c r="AI8" s="8">
        <v>9</v>
      </c>
      <c r="AJ8" s="8">
        <v>10</v>
      </c>
      <c r="AK8" s="8">
        <v>11</v>
      </c>
      <c r="AL8" s="8">
        <v>12</v>
      </c>
      <c r="AM8" s="8">
        <v>13</v>
      </c>
      <c r="AN8" s="8">
        <v>14</v>
      </c>
      <c r="AO8" s="8">
        <v>15</v>
      </c>
      <c r="AP8" s="8">
        <v>16</v>
      </c>
      <c r="AQ8" s="8">
        <v>17</v>
      </c>
      <c r="AR8" s="8">
        <v>18</v>
      </c>
      <c r="AS8" s="8">
        <v>19</v>
      </c>
      <c r="AT8" s="8">
        <v>20</v>
      </c>
    </row>
    <row r="9" spans="2:46" x14ac:dyDescent="0.2">
      <c r="F9">
        <v>201906</v>
      </c>
      <c r="G9">
        <v>549</v>
      </c>
      <c r="H9">
        <v>969</v>
      </c>
      <c r="I9">
        <v>1081</v>
      </c>
      <c r="J9">
        <v>1130</v>
      </c>
      <c r="K9">
        <v>1145</v>
      </c>
      <c r="L9">
        <v>1220</v>
      </c>
      <c r="M9">
        <v>1230</v>
      </c>
      <c r="N9">
        <v>1232</v>
      </c>
      <c r="O9">
        <v>1238</v>
      </c>
      <c r="P9">
        <v>1247</v>
      </c>
      <c r="Q9">
        <v>1252</v>
      </c>
      <c r="R9">
        <v>1264</v>
      </c>
      <c r="S9">
        <v>1266</v>
      </c>
      <c r="T9">
        <v>1271</v>
      </c>
      <c r="U9">
        <v>1272</v>
      </c>
      <c r="V9">
        <v>1272</v>
      </c>
      <c r="W9">
        <v>1292</v>
      </c>
      <c r="X9">
        <v>1295</v>
      </c>
      <c r="Y9">
        <v>1297</v>
      </c>
      <c r="Z9">
        <v>1297</v>
      </c>
      <c r="AA9">
        <v>676</v>
      </c>
      <c r="AB9">
        <v>1023</v>
      </c>
      <c r="AC9">
        <v>1104</v>
      </c>
      <c r="AD9">
        <v>1142</v>
      </c>
      <c r="AE9">
        <v>1150</v>
      </c>
      <c r="AF9">
        <v>1227</v>
      </c>
      <c r="AG9">
        <v>1236</v>
      </c>
      <c r="AH9">
        <v>1241</v>
      </c>
      <c r="AI9">
        <v>1245</v>
      </c>
      <c r="AJ9">
        <v>1251</v>
      </c>
      <c r="AK9">
        <v>1254</v>
      </c>
      <c r="AL9">
        <v>1266</v>
      </c>
      <c r="AM9">
        <v>1268</v>
      </c>
      <c r="AN9">
        <v>1272</v>
      </c>
      <c r="AO9">
        <v>1273</v>
      </c>
      <c r="AP9">
        <v>1273</v>
      </c>
      <c r="AQ9">
        <v>1298</v>
      </c>
      <c r="AR9">
        <v>1298</v>
      </c>
      <c r="AS9">
        <v>1298</v>
      </c>
      <c r="AT9">
        <v>1298</v>
      </c>
    </row>
    <row r="10" spans="2:46" x14ac:dyDescent="0.2">
      <c r="F10">
        <v>201909</v>
      </c>
      <c r="G10">
        <v>154</v>
      </c>
      <c r="H10">
        <v>417</v>
      </c>
      <c r="I10">
        <v>481</v>
      </c>
      <c r="J10">
        <v>486</v>
      </c>
      <c r="K10">
        <v>492</v>
      </c>
      <c r="L10">
        <v>494</v>
      </c>
      <c r="M10">
        <v>497</v>
      </c>
      <c r="N10">
        <v>499</v>
      </c>
      <c r="O10">
        <v>533</v>
      </c>
      <c r="P10">
        <v>548</v>
      </c>
      <c r="Q10">
        <v>548</v>
      </c>
      <c r="R10">
        <v>548</v>
      </c>
      <c r="S10">
        <v>549</v>
      </c>
      <c r="T10">
        <v>549</v>
      </c>
      <c r="U10">
        <v>549</v>
      </c>
      <c r="V10">
        <v>559</v>
      </c>
      <c r="W10">
        <v>561</v>
      </c>
      <c r="X10">
        <v>561</v>
      </c>
      <c r="Y10">
        <v>561</v>
      </c>
      <c r="AA10">
        <v>255</v>
      </c>
      <c r="AB10">
        <v>463</v>
      </c>
      <c r="AC10">
        <v>485</v>
      </c>
      <c r="AD10">
        <v>486</v>
      </c>
      <c r="AE10">
        <v>493</v>
      </c>
      <c r="AF10">
        <v>495</v>
      </c>
      <c r="AG10">
        <v>497</v>
      </c>
      <c r="AH10">
        <v>499</v>
      </c>
      <c r="AI10">
        <v>535</v>
      </c>
      <c r="AJ10">
        <v>548</v>
      </c>
      <c r="AK10">
        <v>548</v>
      </c>
      <c r="AL10">
        <v>548</v>
      </c>
      <c r="AM10">
        <v>549</v>
      </c>
      <c r="AN10">
        <v>549</v>
      </c>
      <c r="AO10">
        <v>549</v>
      </c>
      <c r="AP10">
        <v>561</v>
      </c>
      <c r="AQ10">
        <v>561</v>
      </c>
      <c r="AR10">
        <v>561</v>
      </c>
      <c r="AS10">
        <v>561</v>
      </c>
    </row>
    <row r="11" spans="2:46" x14ac:dyDescent="0.2">
      <c r="F11">
        <v>201912</v>
      </c>
      <c r="G11">
        <v>93</v>
      </c>
      <c r="H11">
        <v>513</v>
      </c>
      <c r="I11">
        <v>550</v>
      </c>
      <c r="J11">
        <v>560</v>
      </c>
      <c r="K11">
        <v>573</v>
      </c>
      <c r="L11">
        <v>574</v>
      </c>
      <c r="M11">
        <v>581</v>
      </c>
      <c r="N11">
        <v>581</v>
      </c>
      <c r="O11">
        <v>626</v>
      </c>
      <c r="P11">
        <v>629</v>
      </c>
      <c r="Q11">
        <v>629</v>
      </c>
      <c r="R11">
        <v>629</v>
      </c>
      <c r="S11">
        <v>629</v>
      </c>
      <c r="T11">
        <v>630</v>
      </c>
      <c r="U11">
        <v>638</v>
      </c>
      <c r="V11">
        <v>642</v>
      </c>
      <c r="W11">
        <v>642</v>
      </c>
      <c r="X11">
        <v>643</v>
      </c>
      <c r="AA11">
        <v>254</v>
      </c>
      <c r="AB11">
        <v>531</v>
      </c>
      <c r="AC11">
        <v>554</v>
      </c>
      <c r="AD11">
        <v>564</v>
      </c>
      <c r="AE11">
        <v>576</v>
      </c>
      <c r="AF11">
        <v>578</v>
      </c>
      <c r="AG11">
        <v>583</v>
      </c>
      <c r="AH11">
        <v>583</v>
      </c>
      <c r="AI11">
        <v>631</v>
      </c>
      <c r="AJ11">
        <v>631</v>
      </c>
      <c r="AK11">
        <v>631</v>
      </c>
      <c r="AL11">
        <v>631</v>
      </c>
      <c r="AM11">
        <v>631</v>
      </c>
      <c r="AN11">
        <v>631</v>
      </c>
      <c r="AO11">
        <v>642</v>
      </c>
      <c r="AP11">
        <v>642</v>
      </c>
      <c r="AQ11">
        <v>642</v>
      </c>
      <c r="AR11">
        <v>643</v>
      </c>
    </row>
    <row r="12" spans="2:46" x14ac:dyDescent="0.2">
      <c r="F12">
        <v>202003</v>
      </c>
      <c r="G12">
        <v>234</v>
      </c>
      <c r="H12">
        <v>404</v>
      </c>
      <c r="I12">
        <v>473</v>
      </c>
      <c r="J12">
        <v>510</v>
      </c>
      <c r="K12">
        <v>526</v>
      </c>
      <c r="L12">
        <v>536</v>
      </c>
      <c r="M12">
        <v>540</v>
      </c>
      <c r="N12">
        <v>541</v>
      </c>
      <c r="O12">
        <v>558</v>
      </c>
      <c r="P12">
        <v>563</v>
      </c>
      <c r="Q12">
        <v>564</v>
      </c>
      <c r="R12">
        <v>564</v>
      </c>
      <c r="S12">
        <v>564</v>
      </c>
      <c r="T12">
        <v>566</v>
      </c>
      <c r="U12">
        <v>568</v>
      </c>
      <c r="V12">
        <v>569</v>
      </c>
      <c r="W12">
        <v>569</v>
      </c>
      <c r="AA12">
        <v>270</v>
      </c>
      <c r="AB12">
        <v>419</v>
      </c>
      <c r="AC12">
        <v>487</v>
      </c>
      <c r="AD12">
        <v>515</v>
      </c>
      <c r="AE12">
        <v>532</v>
      </c>
      <c r="AF12">
        <v>536</v>
      </c>
      <c r="AG12">
        <v>540</v>
      </c>
      <c r="AH12">
        <v>541</v>
      </c>
      <c r="AI12">
        <v>558</v>
      </c>
      <c r="AJ12">
        <v>563</v>
      </c>
      <c r="AK12">
        <v>564</v>
      </c>
      <c r="AL12">
        <v>564</v>
      </c>
      <c r="AM12">
        <v>564</v>
      </c>
      <c r="AN12">
        <v>567</v>
      </c>
      <c r="AO12">
        <v>568</v>
      </c>
      <c r="AP12">
        <v>569</v>
      </c>
      <c r="AQ12">
        <v>569</v>
      </c>
    </row>
    <row r="13" spans="2:46" x14ac:dyDescent="0.2">
      <c r="F13">
        <v>202006</v>
      </c>
      <c r="G13">
        <v>156</v>
      </c>
      <c r="H13">
        <v>539</v>
      </c>
      <c r="I13">
        <v>624</v>
      </c>
      <c r="J13">
        <v>640</v>
      </c>
      <c r="K13">
        <v>654</v>
      </c>
      <c r="L13">
        <v>656</v>
      </c>
      <c r="M13">
        <v>660</v>
      </c>
      <c r="N13">
        <v>678</v>
      </c>
      <c r="O13">
        <v>682</v>
      </c>
      <c r="P13">
        <v>685</v>
      </c>
      <c r="Q13">
        <v>687</v>
      </c>
      <c r="R13">
        <v>687</v>
      </c>
      <c r="S13">
        <v>688</v>
      </c>
      <c r="T13">
        <v>690</v>
      </c>
      <c r="U13">
        <v>690</v>
      </c>
      <c r="V13">
        <v>691</v>
      </c>
      <c r="AA13">
        <v>220</v>
      </c>
      <c r="AB13">
        <v>559</v>
      </c>
      <c r="AC13">
        <v>635</v>
      </c>
      <c r="AD13">
        <v>646</v>
      </c>
      <c r="AE13">
        <v>655</v>
      </c>
      <c r="AF13">
        <v>659</v>
      </c>
      <c r="AG13">
        <v>662</v>
      </c>
      <c r="AH13">
        <v>680</v>
      </c>
      <c r="AI13">
        <v>684</v>
      </c>
      <c r="AJ13">
        <v>685</v>
      </c>
      <c r="AK13">
        <v>687</v>
      </c>
      <c r="AL13">
        <v>687</v>
      </c>
      <c r="AM13">
        <v>688</v>
      </c>
      <c r="AN13">
        <v>690</v>
      </c>
      <c r="AO13">
        <v>690</v>
      </c>
      <c r="AP13">
        <v>692</v>
      </c>
    </row>
    <row r="14" spans="2:46" x14ac:dyDescent="0.2">
      <c r="F14">
        <v>202009</v>
      </c>
      <c r="G14">
        <v>451</v>
      </c>
      <c r="H14">
        <v>1073</v>
      </c>
      <c r="I14">
        <v>1155</v>
      </c>
      <c r="J14">
        <v>1182</v>
      </c>
      <c r="K14">
        <v>1196</v>
      </c>
      <c r="L14">
        <v>1199</v>
      </c>
      <c r="M14">
        <v>1208</v>
      </c>
      <c r="N14">
        <v>1213</v>
      </c>
      <c r="O14">
        <v>1215</v>
      </c>
      <c r="P14">
        <v>1217</v>
      </c>
      <c r="Q14">
        <v>1219</v>
      </c>
      <c r="R14">
        <v>1219</v>
      </c>
      <c r="S14">
        <v>1229</v>
      </c>
      <c r="T14">
        <v>1230</v>
      </c>
      <c r="U14">
        <v>1231</v>
      </c>
      <c r="AA14">
        <v>607</v>
      </c>
      <c r="AB14">
        <v>1105</v>
      </c>
      <c r="AC14">
        <v>1164</v>
      </c>
      <c r="AD14">
        <v>1183</v>
      </c>
      <c r="AE14">
        <v>1197</v>
      </c>
      <c r="AF14">
        <v>1200</v>
      </c>
      <c r="AG14">
        <v>1209</v>
      </c>
      <c r="AH14">
        <v>1214</v>
      </c>
      <c r="AI14">
        <v>1216</v>
      </c>
      <c r="AJ14">
        <v>1218</v>
      </c>
      <c r="AK14">
        <v>1220</v>
      </c>
      <c r="AL14">
        <v>1221</v>
      </c>
      <c r="AM14">
        <v>1230</v>
      </c>
      <c r="AN14">
        <v>1230</v>
      </c>
      <c r="AO14">
        <v>1233</v>
      </c>
    </row>
    <row r="15" spans="2:46" x14ac:dyDescent="0.2">
      <c r="F15">
        <v>202012</v>
      </c>
      <c r="G15">
        <v>398</v>
      </c>
      <c r="H15">
        <v>975</v>
      </c>
      <c r="I15">
        <v>1109</v>
      </c>
      <c r="J15">
        <v>1138</v>
      </c>
      <c r="K15">
        <v>1146</v>
      </c>
      <c r="L15">
        <v>1156</v>
      </c>
      <c r="M15">
        <v>1160</v>
      </c>
      <c r="N15">
        <v>1162</v>
      </c>
      <c r="O15">
        <v>1163</v>
      </c>
      <c r="P15">
        <v>1163</v>
      </c>
      <c r="Q15">
        <v>1163</v>
      </c>
      <c r="R15">
        <v>1174</v>
      </c>
      <c r="S15">
        <v>1174</v>
      </c>
      <c r="T15">
        <v>1175</v>
      </c>
      <c r="AA15">
        <v>559</v>
      </c>
      <c r="AB15">
        <v>1047</v>
      </c>
      <c r="AC15">
        <v>1114</v>
      </c>
      <c r="AD15">
        <v>1138</v>
      </c>
      <c r="AE15">
        <v>1147</v>
      </c>
      <c r="AF15">
        <v>1156</v>
      </c>
      <c r="AG15">
        <v>1160</v>
      </c>
      <c r="AH15">
        <v>1162</v>
      </c>
      <c r="AI15">
        <v>1163</v>
      </c>
      <c r="AJ15">
        <v>1163</v>
      </c>
      <c r="AK15">
        <v>1163</v>
      </c>
      <c r="AL15">
        <v>1174</v>
      </c>
      <c r="AM15">
        <v>1174</v>
      </c>
      <c r="AN15">
        <v>1176</v>
      </c>
    </row>
    <row r="16" spans="2:46" x14ac:dyDescent="0.2">
      <c r="F16">
        <v>202103</v>
      </c>
      <c r="G16">
        <v>386</v>
      </c>
      <c r="H16">
        <v>1150</v>
      </c>
      <c r="I16">
        <v>1204</v>
      </c>
      <c r="J16">
        <v>1220</v>
      </c>
      <c r="K16">
        <v>1224</v>
      </c>
      <c r="L16">
        <v>1227</v>
      </c>
      <c r="M16">
        <v>1229</v>
      </c>
      <c r="N16">
        <v>1232</v>
      </c>
      <c r="O16">
        <v>1235</v>
      </c>
      <c r="P16">
        <v>1239</v>
      </c>
      <c r="Q16">
        <v>1240</v>
      </c>
      <c r="R16">
        <v>1282</v>
      </c>
      <c r="S16">
        <v>1283</v>
      </c>
      <c r="AA16">
        <v>699</v>
      </c>
      <c r="AB16">
        <v>1158</v>
      </c>
      <c r="AC16">
        <v>1204</v>
      </c>
      <c r="AD16">
        <v>1220</v>
      </c>
      <c r="AE16">
        <v>1224</v>
      </c>
      <c r="AF16">
        <v>1227</v>
      </c>
      <c r="AG16">
        <v>1229</v>
      </c>
      <c r="AH16">
        <v>1233</v>
      </c>
      <c r="AI16">
        <v>1235</v>
      </c>
      <c r="AJ16">
        <v>1239</v>
      </c>
      <c r="AK16">
        <v>1240</v>
      </c>
      <c r="AL16">
        <v>1283</v>
      </c>
      <c r="AM16">
        <v>1284</v>
      </c>
    </row>
    <row r="17" spans="6:46" x14ac:dyDescent="0.2">
      <c r="F17">
        <v>202106</v>
      </c>
      <c r="G17">
        <v>817</v>
      </c>
      <c r="H17">
        <v>2015</v>
      </c>
      <c r="I17">
        <v>2155</v>
      </c>
      <c r="J17">
        <v>2190</v>
      </c>
      <c r="K17">
        <v>2207</v>
      </c>
      <c r="L17">
        <v>2218</v>
      </c>
      <c r="M17">
        <v>2222</v>
      </c>
      <c r="N17">
        <v>2228</v>
      </c>
      <c r="O17">
        <v>2232</v>
      </c>
      <c r="P17">
        <v>2289</v>
      </c>
      <c r="Q17">
        <v>2348</v>
      </c>
      <c r="R17">
        <v>2350</v>
      </c>
      <c r="AA17">
        <v>1023</v>
      </c>
      <c r="AB17">
        <v>2047</v>
      </c>
      <c r="AC17">
        <v>2166</v>
      </c>
      <c r="AD17">
        <v>2196</v>
      </c>
      <c r="AE17">
        <v>2210</v>
      </c>
      <c r="AF17">
        <v>2223</v>
      </c>
      <c r="AG17">
        <v>2225</v>
      </c>
      <c r="AH17">
        <v>2230</v>
      </c>
      <c r="AI17">
        <v>2233</v>
      </c>
      <c r="AJ17">
        <v>2290</v>
      </c>
      <c r="AK17">
        <v>2348</v>
      </c>
      <c r="AL17">
        <v>2352</v>
      </c>
    </row>
    <row r="18" spans="6:46" x14ac:dyDescent="0.2">
      <c r="F18">
        <v>202109</v>
      </c>
      <c r="G18">
        <v>649</v>
      </c>
      <c r="H18">
        <v>1031</v>
      </c>
      <c r="I18">
        <v>1104</v>
      </c>
      <c r="J18">
        <v>1119</v>
      </c>
      <c r="K18">
        <v>1126</v>
      </c>
      <c r="L18">
        <v>1130</v>
      </c>
      <c r="M18">
        <v>1132</v>
      </c>
      <c r="N18">
        <v>1135</v>
      </c>
      <c r="O18">
        <v>1220</v>
      </c>
      <c r="P18">
        <v>1221</v>
      </c>
      <c r="Q18">
        <v>1221</v>
      </c>
      <c r="AA18">
        <v>752</v>
      </c>
      <c r="AB18">
        <v>1042</v>
      </c>
      <c r="AC18">
        <v>1106</v>
      </c>
      <c r="AD18">
        <v>1119</v>
      </c>
      <c r="AE18">
        <v>1126</v>
      </c>
      <c r="AF18">
        <v>1130</v>
      </c>
      <c r="AG18">
        <v>1132</v>
      </c>
      <c r="AH18">
        <v>1135</v>
      </c>
      <c r="AI18">
        <v>1220</v>
      </c>
      <c r="AJ18">
        <v>1221</v>
      </c>
      <c r="AK18">
        <v>1222</v>
      </c>
    </row>
    <row r="19" spans="6:46" x14ac:dyDescent="0.2">
      <c r="F19">
        <v>202112</v>
      </c>
      <c r="G19">
        <v>266</v>
      </c>
      <c r="H19">
        <v>660</v>
      </c>
      <c r="I19">
        <v>699</v>
      </c>
      <c r="J19">
        <v>714</v>
      </c>
      <c r="K19">
        <v>727</v>
      </c>
      <c r="L19">
        <v>732</v>
      </c>
      <c r="M19">
        <v>735</v>
      </c>
      <c r="N19">
        <v>814</v>
      </c>
      <c r="O19">
        <v>815</v>
      </c>
      <c r="P19">
        <v>816</v>
      </c>
      <c r="AA19">
        <v>362</v>
      </c>
      <c r="AB19">
        <v>665</v>
      </c>
      <c r="AC19">
        <v>701</v>
      </c>
      <c r="AD19">
        <v>718</v>
      </c>
      <c r="AE19">
        <v>727</v>
      </c>
      <c r="AF19">
        <v>732</v>
      </c>
      <c r="AG19">
        <v>735</v>
      </c>
      <c r="AH19">
        <v>814</v>
      </c>
      <c r="AI19">
        <v>815</v>
      </c>
      <c r="AJ19">
        <v>817</v>
      </c>
    </row>
    <row r="20" spans="6:46" x14ac:dyDescent="0.2">
      <c r="F20">
        <v>202203</v>
      </c>
      <c r="G20">
        <v>453</v>
      </c>
      <c r="H20">
        <v>785</v>
      </c>
      <c r="I20">
        <v>819</v>
      </c>
      <c r="J20">
        <v>828</v>
      </c>
      <c r="K20">
        <v>837</v>
      </c>
      <c r="L20">
        <v>837</v>
      </c>
      <c r="M20">
        <v>906</v>
      </c>
      <c r="N20">
        <v>929</v>
      </c>
      <c r="O20">
        <v>930</v>
      </c>
      <c r="AA20">
        <v>520</v>
      </c>
      <c r="AB20">
        <v>793</v>
      </c>
      <c r="AC20">
        <v>822</v>
      </c>
      <c r="AD20">
        <v>830</v>
      </c>
      <c r="AE20">
        <v>838</v>
      </c>
      <c r="AF20">
        <v>838</v>
      </c>
      <c r="AG20">
        <v>920</v>
      </c>
      <c r="AH20">
        <v>929</v>
      </c>
      <c r="AI20">
        <v>931</v>
      </c>
    </row>
    <row r="21" spans="6:46" x14ac:dyDescent="0.2">
      <c r="F21">
        <v>202206</v>
      </c>
      <c r="G21">
        <v>337</v>
      </c>
      <c r="H21">
        <v>632</v>
      </c>
      <c r="I21">
        <v>666</v>
      </c>
      <c r="J21">
        <v>672</v>
      </c>
      <c r="K21">
        <v>677</v>
      </c>
      <c r="L21">
        <v>679</v>
      </c>
      <c r="M21">
        <v>743</v>
      </c>
      <c r="N21">
        <v>747</v>
      </c>
      <c r="AA21">
        <v>373</v>
      </c>
      <c r="AB21">
        <v>640</v>
      </c>
      <c r="AC21">
        <v>669</v>
      </c>
      <c r="AD21">
        <v>673</v>
      </c>
      <c r="AE21">
        <v>677</v>
      </c>
      <c r="AF21">
        <v>679</v>
      </c>
      <c r="AG21">
        <v>743</v>
      </c>
      <c r="AH21">
        <v>749</v>
      </c>
    </row>
    <row r="22" spans="6:46" x14ac:dyDescent="0.2">
      <c r="F22">
        <v>202209</v>
      </c>
      <c r="G22">
        <v>437</v>
      </c>
      <c r="H22">
        <v>735</v>
      </c>
      <c r="I22">
        <v>770</v>
      </c>
      <c r="J22">
        <v>788</v>
      </c>
      <c r="K22">
        <v>794</v>
      </c>
      <c r="L22">
        <v>817</v>
      </c>
      <c r="M22">
        <v>821</v>
      </c>
      <c r="AA22">
        <v>492</v>
      </c>
      <c r="AB22">
        <v>743</v>
      </c>
      <c r="AC22">
        <v>774</v>
      </c>
      <c r="AD22">
        <v>788</v>
      </c>
      <c r="AE22">
        <v>794</v>
      </c>
      <c r="AF22">
        <v>817</v>
      </c>
      <c r="AG22">
        <v>822</v>
      </c>
    </row>
    <row r="23" spans="6:46" x14ac:dyDescent="0.2">
      <c r="F23">
        <v>202212</v>
      </c>
      <c r="G23">
        <v>328</v>
      </c>
      <c r="H23">
        <v>640</v>
      </c>
      <c r="I23">
        <v>684</v>
      </c>
      <c r="J23">
        <v>697</v>
      </c>
      <c r="K23">
        <v>714</v>
      </c>
      <c r="L23">
        <v>721</v>
      </c>
      <c r="AA23">
        <v>355</v>
      </c>
      <c r="AB23">
        <v>649</v>
      </c>
      <c r="AC23">
        <v>684</v>
      </c>
      <c r="AD23">
        <v>698</v>
      </c>
      <c r="AE23">
        <v>714</v>
      </c>
      <c r="AF23">
        <v>723</v>
      </c>
    </row>
    <row r="24" spans="6:46" x14ac:dyDescent="0.2">
      <c r="F24">
        <v>202303</v>
      </c>
      <c r="G24">
        <v>422</v>
      </c>
      <c r="H24">
        <v>717</v>
      </c>
      <c r="I24">
        <v>764</v>
      </c>
      <c r="J24">
        <v>775</v>
      </c>
      <c r="K24">
        <v>784</v>
      </c>
      <c r="AA24">
        <v>473</v>
      </c>
      <c r="AB24">
        <v>727</v>
      </c>
      <c r="AC24">
        <v>766</v>
      </c>
      <c r="AD24">
        <v>775</v>
      </c>
      <c r="AE24">
        <v>785</v>
      </c>
    </row>
    <row r="25" spans="6:46" x14ac:dyDescent="0.2">
      <c r="F25">
        <v>202306</v>
      </c>
      <c r="G25">
        <v>461</v>
      </c>
      <c r="H25">
        <v>800</v>
      </c>
      <c r="I25">
        <v>830</v>
      </c>
      <c r="J25">
        <v>851</v>
      </c>
      <c r="AA25">
        <v>517</v>
      </c>
      <c r="AB25">
        <v>806</v>
      </c>
      <c r="AC25">
        <v>832</v>
      </c>
      <c r="AD25">
        <v>852</v>
      </c>
    </row>
    <row r="26" spans="6:46" x14ac:dyDescent="0.2">
      <c r="F26">
        <v>202309</v>
      </c>
      <c r="G26">
        <v>435</v>
      </c>
      <c r="H26">
        <v>727</v>
      </c>
      <c r="I26">
        <v>763</v>
      </c>
      <c r="AA26">
        <v>493</v>
      </c>
      <c r="AB26">
        <v>733</v>
      </c>
      <c r="AC26">
        <v>764</v>
      </c>
    </row>
    <row r="27" spans="6:46" x14ac:dyDescent="0.2">
      <c r="F27">
        <v>202312</v>
      </c>
      <c r="G27">
        <v>419</v>
      </c>
      <c r="H27">
        <v>780</v>
      </c>
      <c r="AA27">
        <v>467</v>
      </c>
      <c r="AB27">
        <v>782</v>
      </c>
    </row>
    <row r="28" spans="6:46" x14ac:dyDescent="0.2">
      <c r="F28">
        <v>202403</v>
      </c>
      <c r="G28">
        <v>466</v>
      </c>
      <c r="AA28">
        <v>497</v>
      </c>
    </row>
    <row r="31" spans="6:46" x14ac:dyDescent="0.2">
      <c r="F31" s="19" t="s">
        <v>146</v>
      </c>
      <c r="G31" s="7" t="s">
        <v>84</v>
      </c>
      <c r="H31" s="7" t="s">
        <v>84</v>
      </c>
      <c r="I31" s="7" t="s">
        <v>84</v>
      </c>
      <c r="J31" s="7" t="s">
        <v>84</v>
      </c>
      <c r="K31" s="7" t="s">
        <v>84</v>
      </c>
      <c r="L31" s="7" t="s">
        <v>84</v>
      </c>
      <c r="M31" s="7" t="s">
        <v>84</v>
      </c>
      <c r="N31" s="7" t="s">
        <v>84</v>
      </c>
      <c r="O31" s="7" t="s">
        <v>84</v>
      </c>
      <c r="P31" s="7" t="s">
        <v>84</v>
      </c>
      <c r="Q31" s="7" t="s">
        <v>84</v>
      </c>
      <c r="R31" s="7" t="s">
        <v>84</v>
      </c>
      <c r="S31" s="7" t="s">
        <v>84</v>
      </c>
      <c r="T31" s="7" t="s">
        <v>84</v>
      </c>
      <c r="U31" s="7" t="s">
        <v>84</v>
      </c>
      <c r="V31" s="7" t="s">
        <v>84</v>
      </c>
      <c r="W31" s="7" t="s">
        <v>84</v>
      </c>
      <c r="X31" s="7" t="s">
        <v>84</v>
      </c>
      <c r="Y31" s="7" t="s">
        <v>84</v>
      </c>
      <c r="Z31" s="7" t="s">
        <v>84</v>
      </c>
      <c r="AA31" s="8" t="s">
        <v>85</v>
      </c>
      <c r="AB31" s="8" t="s">
        <v>85</v>
      </c>
      <c r="AC31" s="8" t="s">
        <v>85</v>
      </c>
      <c r="AD31" s="8" t="s">
        <v>85</v>
      </c>
      <c r="AE31" s="8" t="s">
        <v>85</v>
      </c>
      <c r="AF31" s="8" t="s">
        <v>85</v>
      </c>
      <c r="AG31" s="8" t="s">
        <v>85</v>
      </c>
      <c r="AH31" s="8" t="s">
        <v>85</v>
      </c>
      <c r="AI31" s="8" t="s">
        <v>85</v>
      </c>
      <c r="AJ31" s="8" t="s">
        <v>85</v>
      </c>
      <c r="AK31" s="8" t="s">
        <v>85</v>
      </c>
      <c r="AL31" s="8" t="s">
        <v>85</v>
      </c>
      <c r="AM31" s="8" t="s">
        <v>85</v>
      </c>
      <c r="AN31" s="8" t="s">
        <v>85</v>
      </c>
      <c r="AO31" s="8" t="s">
        <v>85</v>
      </c>
      <c r="AP31" s="8" t="s">
        <v>85</v>
      </c>
      <c r="AQ31" s="8" t="s">
        <v>85</v>
      </c>
      <c r="AR31" s="8" t="s">
        <v>85</v>
      </c>
      <c r="AS31" s="8" t="s">
        <v>85</v>
      </c>
      <c r="AT31" s="8" t="s">
        <v>85</v>
      </c>
    </row>
    <row r="32" spans="6:46" x14ac:dyDescent="0.2">
      <c r="F32" s="19" t="s">
        <v>81</v>
      </c>
      <c r="G32" s="7">
        <v>1</v>
      </c>
      <c r="H32" s="7">
        <v>2</v>
      </c>
      <c r="I32" s="7">
        <v>3</v>
      </c>
      <c r="J32" s="7">
        <v>4</v>
      </c>
      <c r="K32" s="7">
        <v>5</v>
      </c>
      <c r="L32" s="7">
        <v>6</v>
      </c>
      <c r="M32" s="7">
        <v>7</v>
      </c>
      <c r="N32" s="7">
        <v>8</v>
      </c>
      <c r="O32" s="7">
        <v>9</v>
      </c>
      <c r="P32" s="7">
        <v>10</v>
      </c>
      <c r="Q32" s="7">
        <v>11</v>
      </c>
      <c r="R32" s="7">
        <v>12</v>
      </c>
      <c r="S32" s="7">
        <v>13</v>
      </c>
      <c r="T32" s="7">
        <v>14</v>
      </c>
      <c r="U32" s="7">
        <v>15</v>
      </c>
      <c r="V32" s="7">
        <v>16</v>
      </c>
      <c r="W32" s="7">
        <v>17</v>
      </c>
      <c r="X32" s="7">
        <v>18</v>
      </c>
      <c r="Y32" s="7">
        <v>19</v>
      </c>
      <c r="Z32" s="7">
        <v>20</v>
      </c>
      <c r="AA32" s="8">
        <v>1</v>
      </c>
      <c r="AB32" s="8">
        <v>2</v>
      </c>
      <c r="AC32" s="8">
        <v>3</v>
      </c>
      <c r="AD32" s="8">
        <v>4</v>
      </c>
      <c r="AE32" s="8">
        <v>5</v>
      </c>
      <c r="AF32" s="8">
        <v>6</v>
      </c>
      <c r="AG32" s="8">
        <v>7</v>
      </c>
      <c r="AH32" s="8">
        <v>8</v>
      </c>
      <c r="AI32" s="8">
        <v>9</v>
      </c>
      <c r="AJ32" s="8">
        <v>10</v>
      </c>
      <c r="AK32" s="8">
        <v>11</v>
      </c>
      <c r="AL32" s="8">
        <v>12</v>
      </c>
      <c r="AM32" s="8">
        <v>13</v>
      </c>
      <c r="AN32" s="8">
        <v>14</v>
      </c>
      <c r="AO32" s="8">
        <v>15</v>
      </c>
      <c r="AP32" s="8">
        <v>16</v>
      </c>
      <c r="AQ32" s="8">
        <v>17</v>
      </c>
      <c r="AR32" s="8">
        <v>18</v>
      </c>
      <c r="AS32" s="8">
        <v>19</v>
      </c>
      <c r="AT32" s="8">
        <v>20</v>
      </c>
    </row>
    <row r="33" spans="6:46" x14ac:dyDescent="0.2">
      <c r="F33">
        <v>201906</v>
      </c>
      <c r="G33" s="23">
        <f>IF(G9 = "", "", IFERROR(G9 / SUMIFS(Aux_Totales!$N:$N, Aux_Totales!$F:$F, $F33, Aux_Totales!$A:$A, Aperturas!$A$2), 0))</f>
        <v>0</v>
      </c>
      <c r="H33" s="23">
        <f>IF(H9 = "", "", IFERROR(H9 / SUMIFS(Aux_Totales!$N:$N, Aux_Totales!$F:$F, $F33, Aux_Totales!$A:$A, Aperturas!$A$2), 0))</f>
        <v>0</v>
      </c>
      <c r="I33" s="23">
        <f>IF(I9 = "", "", IFERROR(I9 / SUMIFS(Aux_Totales!$N:$N, Aux_Totales!$F:$F, $F33, Aux_Totales!$A:$A, Aperturas!$A$2), 0))</f>
        <v>0</v>
      </c>
      <c r="J33" s="23">
        <f>IF(J9 = "", "", IFERROR(J9 / SUMIFS(Aux_Totales!$N:$N, Aux_Totales!$F:$F, $F33, Aux_Totales!$A:$A, Aperturas!$A$2), 0))</f>
        <v>0</v>
      </c>
      <c r="K33" s="23">
        <f>IF(K9 = "", "", IFERROR(K9 / SUMIFS(Aux_Totales!$N:$N, Aux_Totales!$F:$F, $F33, Aux_Totales!$A:$A, Aperturas!$A$2), 0))</f>
        <v>0</v>
      </c>
      <c r="L33" s="23">
        <f>IF(L9 = "", "", IFERROR(L9 / SUMIFS(Aux_Totales!$N:$N, Aux_Totales!$F:$F, $F33, Aux_Totales!$A:$A, Aperturas!$A$2), 0))</f>
        <v>0</v>
      </c>
      <c r="M33" s="23">
        <f>IF(M9 = "", "", IFERROR(M9 / SUMIFS(Aux_Totales!$N:$N, Aux_Totales!$F:$F, $F33, Aux_Totales!$A:$A, Aperturas!$A$2), 0))</f>
        <v>0</v>
      </c>
      <c r="N33" s="23">
        <f>IF(N9 = "", "", IFERROR(N9 / SUMIFS(Aux_Totales!$N:$N, Aux_Totales!$F:$F, $F33, Aux_Totales!$A:$A, Aperturas!$A$2), 0))</f>
        <v>0</v>
      </c>
      <c r="O33" s="23">
        <f>IF(O9 = "", "", IFERROR(O9 / SUMIFS(Aux_Totales!$N:$N, Aux_Totales!$F:$F, $F33, Aux_Totales!$A:$A, Aperturas!$A$2), 0))</f>
        <v>0</v>
      </c>
      <c r="P33" s="23">
        <f>IF(P9 = "", "", IFERROR(P9 / SUMIFS(Aux_Totales!$N:$N, Aux_Totales!$F:$F, $F33, Aux_Totales!$A:$A, Aperturas!$A$2), 0))</f>
        <v>0</v>
      </c>
      <c r="Q33" s="23">
        <f>IF(Q9 = "", "", IFERROR(Q9 / SUMIFS(Aux_Totales!$N:$N, Aux_Totales!$F:$F, $F33, Aux_Totales!$A:$A, Aperturas!$A$2), 0))</f>
        <v>0</v>
      </c>
      <c r="R33" s="23">
        <f>IF(R9 = "", "", IFERROR(R9 / SUMIFS(Aux_Totales!$N:$N, Aux_Totales!$F:$F, $F33, Aux_Totales!$A:$A, Aperturas!$A$2), 0))</f>
        <v>0</v>
      </c>
      <c r="S33" s="23">
        <f>IF(S9 = "", "", IFERROR(S9 / SUMIFS(Aux_Totales!$N:$N, Aux_Totales!$F:$F, $F33, Aux_Totales!$A:$A, Aperturas!$A$2), 0))</f>
        <v>0</v>
      </c>
      <c r="T33" s="23">
        <f>IF(T9 = "", "", IFERROR(T9 / SUMIFS(Aux_Totales!$N:$N, Aux_Totales!$F:$F, $F33, Aux_Totales!$A:$A, Aperturas!$A$2), 0))</f>
        <v>0</v>
      </c>
      <c r="U33" s="23">
        <f>IF(U9 = "", "", IFERROR(U9 / SUMIFS(Aux_Totales!$N:$N, Aux_Totales!$F:$F, $F33, Aux_Totales!$A:$A, Aperturas!$A$2), 0))</f>
        <v>0</v>
      </c>
      <c r="V33" s="23">
        <f>IF(V9 = "", "", IFERROR(V9 / SUMIFS(Aux_Totales!$N:$N, Aux_Totales!$F:$F, $F33, Aux_Totales!$A:$A, Aperturas!$A$2), 0))</f>
        <v>0</v>
      </c>
      <c r="W33" s="23">
        <f>IF(W9 = "", "", IFERROR(W9 / SUMIFS(Aux_Totales!$N:$N, Aux_Totales!$F:$F, $F33, Aux_Totales!$A:$A, Aperturas!$A$2), 0))</f>
        <v>0</v>
      </c>
      <c r="X33" s="23">
        <f>IF(X9 = "", "", IFERROR(X9 / SUMIFS(Aux_Totales!$N:$N, Aux_Totales!$F:$F, $F33, Aux_Totales!$A:$A, Aperturas!$A$2), 0))</f>
        <v>0</v>
      </c>
      <c r="Y33" s="23">
        <f>IF(Y9 = "", "", IFERROR(Y9 / SUMIFS(Aux_Totales!$N:$N, Aux_Totales!$F:$F, $F33, Aux_Totales!$A:$A, Aperturas!$A$2), 0))</f>
        <v>0</v>
      </c>
      <c r="Z33" s="23">
        <f>IF(Z9 = "", "", IFERROR(Z9 / SUMIFS(Aux_Totales!$N:$N, Aux_Totales!$F:$F, $F33, Aux_Totales!$A:$A, Aperturas!$A$2), 0))</f>
        <v>0</v>
      </c>
      <c r="AA33" s="23">
        <f>IF(AA9 = "", "", IFERROR(AA9 / SUMIFS(Aux_Totales!$N:$N, Aux_Totales!$F:$F, $F33, Aux_Totales!$A:$A, Aperturas!$A$2), 0))</f>
        <v>0</v>
      </c>
      <c r="AB33" s="23">
        <f>IF(AB9 = "", "", IFERROR(AB9 / SUMIFS(Aux_Totales!$N:$N, Aux_Totales!$F:$F, $F33, Aux_Totales!$A:$A, Aperturas!$A$2), 0))</f>
        <v>0</v>
      </c>
      <c r="AC33" s="23">
        <f>IF(AC9 = "", "", IFERROR(AC9 / SUMIFS(Aux_Totales!$N:$N, Aux_Totales!$F:$F, $F33, Aux_Totales!$A:$A, Aperturas!$A$2), 0))</f>
        <v>0</v>
      </c>
      <c r="AD33" s="23">
        <f>IF(AD9 = "", "", IFERROR(AD9 / SUMIFS(Aux_Totales!$N:$N, Aux_Totales!$F:$F, $F33, Aux_Totales!$A:$A, Aperturas!$A$2), 0))</f>
        <v>0</v>
      </c>
      <c r="AE33" s="23">
        <f>IF(AE9 = "", "", IFERROR(AE9 / SUMIFS(Aux_Totales!$N:$N, Aux_Totales!$F:$F, $F33, Aux_Totales!$A:$A, Aperturas!$A$2), 0))</f>
        <v>0</v>
      </c>
      <c r="AF33" s="23">
        <f>IF(AF9 = "", "", IFERROR(AF9 / SUMIFS(Aux_Totales!$N:$N, Aux_Totales!$F:$F, $F33, Aux_Totales!$A:$A, Aperturas!$A$2), 0))</f>
        <v>0</v>
      </c>
      <c r="AG33" s="23">
        <f>IF(AG9 = "", "", IFERROR(AG9 / SUMIFS(Aux_Totales!$N:$N, Aux_Totales!$F:$F, $F33, Aux_Totales!$A:$A, Aperturas!$A$2), 0))</f>
        <v>0</v>
      </c>
      <c r="AH33" s="23">
        <f>IF(AH9 = "", "", IFERROR(AH9 / SUMIFS(Aux_Totales!$N:$N, Aux_Totales!$F:$F, $F33, Aux_Totales!$A:$A, Aperturas!$A$2), 0))</f>
        <v>0</v>
      </c>
      <c r="AI33" s="23">
        <f>IF(AI9 = "", "", IFERROR(AI9 / SUMIFS(Aux_Totales!$N:$N, Aux_Totales!$F:$F, $F33, Aux_Totales!$A:$A, Aperturas!$A$2), 0))</f>
        <v>0</v>
      </c>
      <c r="AJ33" s="23">
        <f>IF(AJ9 = "", "", IFERROR(AJ9 / SUMIFS(Aux_Totales!$N:$N, Aux_Totales!$F:$F, $F33, Aux_Totales!$A:$A, Aperturas!$A$2), 0))</f>
        <v>0</v>
      </c>
      <c r="AK33" s="23">
        <f>IF(AK9 = "", "", IFERROR(AK9 / SUMIFS(Aux_Totales!$N:$N, Aux_Totales!$F:$F, $F33, Aux_Totales!$A:$A, Aperturas!$A$2), 0))</f>
        <v>0</v>
      </c>
      <c r="AL33" s="23">
        <f>IF(AL9 = "", "", IFERROR(AL9 / SUMIFS(Aux_Totales!$N:$N, Aux_Totales!$F:$F, $F33, Aux_Totales!$A:$A, Aperturas!$A$2), 0))</f>
        <v>0</v>
      </c>
      <c r="AM33" s="23">
        <f>IF(AM9 = "", "", IFERROR(AM9 / SUMIFS(Aux_Totales!$N:$N, Aux_Totales!$F:$F, $F33, Aux_Totales!$A:$A, Aperturas!$A$2), 0))</f>
        <v>0</v>
      </c>
      <c r="AN33" s="23">
        <f>IF(AN9 = "", "", IFERROR(AN9 / SUMIFS(Aux_Totales!$N:$N, Aux_Totales!$F:$F, $F33, Aux_Totales!$A:$A, Aperturas!$A$2), 0))</f>
        <v>0</v>
      </c>
      <c r="AO33" s="23">
        <f>IF(AO9 = "", "", IFERROR(AO9 / SUMIFS(Aux_Totales!$N:$N, Aux_Totales!$F:$F, $F33, Aux_Totales!$A:$A, Aperturas!$A$2), 0))</f>
        <v>0</v>
      </c>
      <c r="AP33" s="23">
        <f>IF(AP9 = "", "", IFERROR(AP9 / SUMIFS(Aux_Totales!$N:$N, Aux_Totales!$F:$F, $F33, Aux_Totales!$A:$A, Aperturas!$A$2), 0))</f>
        <v>0</v>
      </c>
      <c r="AQ33" s="23">
        <f>IF(AQ9 = "", "", IFERROR(AQ9 / SUMIFS(Aux_Totales!$N:$N, Aux_Totales!$F:$F, $F33, Aux_Totales!$A:$A, Aperturas!$A$2), 0))</f>
        <v>0</v>
      </c>
      <c r="AR33" s="23">
        <f>IF(AR9 = "", "", IFERROR(AR9 / SUMIFS(Aux_Totales!$N:$N, Aux_Totales!$F:$F, $F33, Aux_Totales!$A:$A, Aperturas!$A$2), 0))</f>
        <v>0</v>
      </c>
      <c r="AS33" s="23">
        <f>IF(AS9 = "", "", IFERROR(AS9 / SUMIFS(Aux_Totales!$N:$N, Aux_Totales!$F:$F, $F33, Aux_Totales!$A:$A, Aperturas!$A$2), 0))</f>
        <v>0</v>
      </c>
      <c r="AT33" s="23">
        <f>IF(AT9 = "", "", IFERROR(AT9 / SUMIFS(Aux_Totales!$N:$N, Aux_Totales!$F:$F, $F33, Aux_Totales!$A:$A, Aperturas!$A$2), 0))</f>
        <v>0</v>
      </c>
    </row>
    <row r="34" spans="6:46" x14ac:dyDescent="0.2">
      <c r="F34">
        <v>201909</v>
      </c>
      <c r="G34" s="23">
        <f>IF(G10 = "", "", IFERROR(G10 / SUMIFS(Aux_Totales!$N:$N, Aux_Totales!$F:$F, $F34, Aux_Totales!$A:$A, Aperturas!$A$2), 0))</f>
        <v>0</v>
      </c>
      <c r="H34" s="23">
        <f>IF(H10 = "", "", IFERROR(H10 / SUMIFS(Aux_Totales!$N:$N, Aux_Totales!$F:$F, $F34, Aux_Totales!$A:$A, Aperturas!$A$2), 0))</f>
        <v>0</v>
      </c>
      <c r="I34" s="23">
        <f>IF(I10 = "", "", IFERROR(I10 / SUMIFS(Aux_Totales!$N:$N, Aux_Totales!$F:$F, $F34, Aux_Totales!$A:$A, Aperturas!$A$2), 0))</f>
        <v>0</v>
      </c>
      <c r="J34" s="23">
        <f>IF(J10 = "", "", IFERROR(J10 / SUMIFS(Aux_Totales!$N:$N, Aux_Totales!$F:$F, $F34, Aux_Totales!$A:$A, Aperturas!$A$2), 0))</f>
        <v>0</v>
      </c>
      <c r="K34" s="23">
        <f>IF(K10 = "", "", IFERROR(K10 / SUMIFS(Aux_Totales!$N:$N, Aux_Totales!$F:$F, $F34, Aux_Totales!$A:$A, Aperturas!$A$2), 0))</f>
        <v>0</v>
      </c>
      <c r="L34" s="23">
        <f>IF(L10 = "", "", IFERROR(L10 / SUMIFS(Aux_Totales!$N:$N, Aux_Totales!$F:$F, $F34, Aux_Totales!$A:$A, Aperturas!$A$2), 0))</f>
        <v>0</v>
      </c>
      <c r="M34" s="23">
        <f>IF(M10 = "", "", IFERROR(M10 / SUMIFS(Aux_Totales!$N:$N, Aux_Totales!$F:$F, $F34, Aux_Totales!$A:$A, Aperturas!$A$2), 0))</f>
        <v>0</v>
      </c>
      <c r="N34" s="23">
        <f>IF(N10 = "", "", IFERROR(N10 / SUMIFS(Aux_Totales!$N:$N, Aux_Totales!$F:$F, $F34, Aux_Totales!$A:$A, Aperturas!$A$2), 0))</f>
        <v>0</v>
      </c>
      <c r="O34" s="23">
        <f>IF(O10 = "", "", IFERROR(O10 / SUMIFS(Aux_Totales!$N:$N, Aux_Totales!$F:$F, $F34, Aux_Totales!$A:$A, Aperturas!$A$2), 0))</f>
        <v>0</v>
      </c>
      <c r="P34" s="23">
        <f>IF(P10 = "", "", IFERROR(P10 / SUMIFS(Aux_Totales!$N:$N, Aux_Totales!$F:$F, $F34, Aux_Totales!$A:$A, Aperturas!$A$2), 0))</f>
        <v>0</v>
      </c>
      <c r="Q34" s="23">
        <f>IF(Q10 = "", "", IFERROR(Q10 / SUMIFS(Aux_Totales!$N:$N, Aux_Totales!$F:$F, $F34, Aux_Totales!$A:$A, Aperturas!$A$2), 0))</f>
        <v>0</v>
      </c>
      <c r="R34" s="23">
        <f>IF(R10 = "", "", IFERROR(R10 / SUMIFS(Aux_Totales!$N:$N, Aux_Totales!$F:$F, $F34, Aux_Totales!$A:$A, Aperturas!$A$2), 0))</f>
        <v>0</v>
      </c>
      <c r="S34" s="23">
        <f>IF(S10 = "", "", IFERROR(S10 / SUMIFS(Aux_Totales!$N:$N, Aux_Totales!$F:$F, $F34, Aux_Totales!$A:$A, Aperturas!$A$2), 0))</f>
        <v>0</v>
      </c>
      <c r="T34" s="23">
        <f>IF(T10 = "", "", IFERROR(T10 / SUMIFS(Aux_Totales!$N:$N, Aux_Totales!$F:$F, $F34, Aux_Totales!$A:$A, Aperturas!$A$2), 0))</f>
        <v>0</v>
      </c>
      <c r="U34" s="23">
        <f>IF(U10 = "", "", IFERROR(U10 / SUMIFS(Aux_Totales!$N:$N, Aux_Totales!$F:$F, $F34, Aux_Totales!$A:$A, Aperturas!$A$2), 0))</f>
        <v>0</v>
      </c>
      <c r="V34" s="23">
        <f>IF(V10 = "", "", IFERROR(V10 / SUMIFS(Aux_Totales!$N:$N, Aux_Totales!$F:$F, $F34, Aux_Totales!$A:$A, Aperturas!$A$2), 0))</f>
        <v>0</v>
      </c>
      <c r="W34" s="23">
        <f>IF(W10 = "", "", IFERROR(W10 / SUMIFS(Aux_Totales!$N:$N, Aux_Totales!$F:$F, $F34, Aux_Totales!$A:$A, Aperturas!$A$2), 0))</f>
        <v>0</v>
      </c>
      <c r="X34" s="23">
        <f>IF(X10 = "", "", IFERROR(X10 / SUMIFS(Aux_Totales!$N:$N, Aux_Totales!$F:$F, $F34, Aux_Totales!$A:$A, Aperturas!$A$2), 0))</f>
        <v>0</v>
      </c>
      <c r="Y34" s="23">
        <f>IF(Y10 = "", "", IFERROR(Y10 / SUMIFS(Aux_Totales!$N:$N, Aux_Totales!$F:$F, $F34, Aux_Totales!$A:$A, Aperturas!$A$2), 0))</f>
        <v>0</v>
      </c>
      <c r="Z34" s="23" t="str">
        <f>IF(Z10 = "", "", IFERROR(Z10 / SUMIFS(Aux_Totales!$N:$N, Aux_Totales!$F:$F, $F34, Aux_Totales!$A:$A, Aperturas!$A$2), 0))</f>
        <v/>
      </c>
      <c r="AA34" s="23">
        <f>IF(AA10 = "", "", IFERROR(AA10 / SUMIFS(Aux_Totales!$N:$N, Aux_Totales!$F:$F, $F34, Aux_Totales!$A:$A, Aperturas!$A$2), 0))</f>
        <v>0</v>
      </c>
      <c r="AB34" s="23">
        <f>IF(AB10 = "", "", IFERROR(AB10 / SUMIFS(Aux_Totales!$N:$N, Aux_Totales!$F:$F, $F34, Aux_Totales!$A:$A, Aperturas!$A$2), 0))</f>
        <v>0</v>
      </c>
      <c r="AC34" s="23">
        <f>IF(AC10 = "", "", IFERROR(AC10 / SUMIFS(Aux_Totales!$N:$N, Aux_Totales!$F:$F, $F34, Aux_Totales!$A:$A, Aperturas!$A$2), 0))</f>
        <v>0</v>
      </c>
      <c r="AD34" s="23">
        <f>IF(AD10 = "", "", IFERROR(AD10 / SUMIFS(Aux_Totales!$N:$N, Aux_Totales!$F:$F, $F34, Aux_Totales!$A:$A, Aperturas!$A$2), 0))</f>
        <v>0</v>
      </c>
      <c r="AE34" s="23">
        <f>IF(AE10 = "", "", IFERROR(AE10 / SUMIFS(Aux_Totales!$N:$N, Aux_Totales!$F:$F, $F34, Aux_Totales!$A:$A, Aperturas!$A$2), 0))</f>
        <v>0</v>
      </c>
      <c r="AF34" s="23">
        <f>IF(AF10 = "", "", IFERROR(AF10 / SUMIFS(Aux_Totales!$N:$N, Aux_Totales!$F:$F, $F34, Aux_Totales!$A:$A, Aperturas!$A$2), 0))</f>
        <v>0</v>
      </c>
      <c r="AG34" s="23">
        <f>IF(AG10 = "", "", IFERROR(AG10 / SUMIFS(Aux_Totales!$N:$N, Aux_Totales!$F:$F, $F34, Aux_Totales!$A:$A, Aperturas!$A$2), 0))</f>
        <v>0</v>
      </c>
      <c r="AH34" s="23">
        <f>IF(AH10 = "", "", IFERROR(AH10 / SUMIFS(Aux_Totales!$N:$N, Aux_Totales!$F:$F, $F34, Aux_Totales!$A:$A, Aperturas!$A$2), 0))</f>
        <v>0</v>
      </c>
      <c r="AI34" s="23">
        <f>IF(AI10 = "", "", IFERROR(AI10 / SUMIFS(Aux_Totales!$N:$N, Aux_Totales!$F:$F, $F34, Aux_Totales!$A:$A, Aperturas!$A$2), 0))</f>
        <v>0</v>
      </c>
      <c r="AJ34" s="23">
        <f>IF(AJ10 = "", "", IFERROR(AJ10 / SUMIFS(Aux_Totales!$N:$N, Aux_Totales!$F:$F, $F34, Aux_Totales!$A:$A, Aperturas!$A$2), 0))</f>
        <v>0</v>
      </c>
      <c r="AK34" s="23">
        <f>IF(AK10 = "", "", IFERROR(AK10 / SUMIFS(Aux_Totales!$N:$N, Aux_Totales!$F:$F, $F34, Aux_Totales!$A:$A, Aperturas!$A$2), 0))</f>
        <v>0</v>
      </c>
      <c r="AL34" s="23">
        <f>IF(AL10 = "", "", IFERROR(AL10 / SUMIFS(Aux_Totales!$N:$N, Aux_Totales!$F:$F, $F34, Aux_Totales!$A:$A, Aperturas!$A$2), 0))</f>
        <v>0</v>
      </c>
      <c r="AM34" s="23">
        <f>IF(AM10 = "", "", IFERROR(AM10 / SUMIFS(Aux_Totales!$N:$N, Aux_Totales!$F:$F, $F34, Aux_Totales!$A:$A, Aperturas!$A$2), 0))</f>
        <v>0</v>
      </c>
      <c r="AN34" s="23">
        <f>IF(AN10 = "", "", IFERROR(AN10 / SUMIFS(Aux_Totales!$N:$N, Aux_Totales!$F:$F, $F34, Aux_Totales!$A:$A, Aperturas!$A$2), 0))</f>
        <v>0</v>
      </c>
      <c r="AO34" s="23">
        <f>IF(AO10 = "", "", IFERROR(AO10 / SUMIFS(Aux_Totales!$N:$N, Aux_Totales!$F:$F, $F34, Aux_Totales!$A:$A, Aperturas!$A$2), 0))</f>
        <v>0</v>
      </c>
      <c r="AP34" s="23">
        <f>IF(AP10 = "", "", IFERROR(AP10 / SUMIFS(Aux_Totales!$N:$N, Aux_Totales!$F:$F, $F34, Aux_Totales!$A:$A, Aperturas!$A$2), 0))</f>
        <v>0</v>
      </c>
      <c r="AQ34" s="23">
        <f>IF(AQ10 = "", "", IFERROR(AQ10 / SUMIFS(Aux_Totales!$N:$N, Aux_Totales!$F:$F, $F34, Aux_Totales!$A:$A, Aperturas!$A$2), 0))</f>
        <v>0</v>
      </c>
      <c r="AR34" s="23">
        <f>IF(AR10 = "", "", IFERROR(AR10 / SUMIFS(Aux_Totales!$N:$N, Aux_Totales!$F:$F, $F34, Aux_Totales!$A:$A, Aperturas!$A$2), 0))</f>
        <v>0</v>
      </c>
      <c r="AS34" s="23">
        <f>IF(AS10 = "", "", IFERROR(AS10 / SUMIFS(Aux_Totales!$N:$N, Aux_Totales!$F:$F, $F34, Aux_Totales!$A:$A, Aperturas!$A$2), 0))</f>
        <v>0</v>
      </c>
      <c r="AT34" s="23" t="str">
        <f>IF(AT10 = "", "", IFERROR(AT10 / SUMIFS(Aux_Totales!$N:$N, Aux_Totales!$F:$F, $F34, Aux_Totales!$A:$A, Aperturas!$A$2), 0))</f>
        <v/>
      </c>
    </row>
    <row r="35" spans="6:46" x14ac:dyDescent="0.2">
      <c r="F35">
        <v>201912</v>
      </c>
      <c r="G35" s="23">
        <f>IF(G11 = "", "", IFERROR(G11 / SUMIFS(Aux_Totales!$N:$N, Aux_Totales!$F:$F, $F35, Aux_Totales!$A:$A, Aperturas!$A$2), 0))</f>
        <v>2.8942877221162535E-2</v>
      </c>
      <c r="H35" s="23">
        <f>IF(H11 = "", "", IFERROR(H11 / SUMIFS(Aux_Totales!$N:$N, Aux_Totales!$F:$F, $F35, Aux_Totales!$A:$A, Aperturas!$A$2), 0))</f>
        <v>0.15965264531673529</v>
      </c>
      <c r="I35" s="23">
        <f>IF(I11 = "", "", IFERROR(I11 / SUMIFS(Aux_Totales!$N:$N, Aux_Totales!$F:$F, $F35, Aux_Totales!$A:$A, Aperturas!$A$2), 0))</f>
        <v>0.17116755345848811</v>
      </c>
      <c r="J35" s="23">
        <f>IF(J11 = "", "", IFERROR(J11 / SUMIFS(Aux_Totales!$N:$N, Aux_Totales!$F:$F, $F35, Aux_Totales!$A:$A, Aperturas!$A$2), 0))</f>
        <v>0.174279690794097</v>
      </c>
      <c r="K35" s="23">
        <f>IF(K11 = "", "", IFERROR(K11 / SUMIFS(Aux_Totales!$N:$N, Aux_Totales!$F:$F, $F35, Aux_Totales!$A:$A, Aperturas!$A$2), 0))</f>
        <v>0.17832546933038854</v>
      </c>
      <c r="L35" s="23">
        <f>IF(L11 = "", "", IFERROR(L11 / SUMIFS(Aux_Totales!$N:$N, Aux_Totales!$F:$F, $F35, Aux_Totales!$A:$A, Aperturas!$A$2), 0))</f>
        <v>0.17863668306394942</v>
      </c>
      <c r="M35" s="23">
        <f>IF(M11 = "", "", IFERROR(M11 / SUMIFS(Aux_Totales!$N:$N, Aux_Totales!$F:$F, $F35, Aux_Totales!$A:$A, Aperturas!$A$2), 0))</f>
        <v>0.18081517919887563</v>
      </c>
      <c r="N35" s="23">
        <f>IF(N11 = "", "", IFERROR(N11 / SUMIFS(Aux_Totales!$N:$N, Aux_Totales!$F:$F, $F35, Aux_Totales!$A:$A, Aperturas!$A$2), 0))</f>
        <v>0.18081517919887563</v>
      </c>
      <c r="O35" s="23">
        <f>IF(O11 = "", "", IFERROR(O11 / SUMIFS(Aux_Totales!$N:$N, Aux_Totales!$F:$F, $F35, Aux_Totales!$A:$A, Aperturas!$A$2), 0))</f>
        <v>0.19481979720911557</v>
      </c>
      <c r="P35" s="23">
        <f>IF(P11 = "", "", IFERROR(P11 / SUMIFS(Aux_Totales!$N:$N, Aux_Totales!$F:$F, $F35, Aux_Totales!$A:$A, Aperturas!$A$2), 0))</f>
        <v>0.19575343840979822</v>
      </c>
      <c r="Q35" s="23">
        <f>IF(Q11 = "", "", IFERROR(Q11 / SUMIFS(Aux_Totales!$N:$N, Aux_Totales!$F:$F, $F35, Aux_Totales!$A:$A, Aperturas!$A$2), 0))</f>
        <v>0.19575343840979822</v>
      </c>
      <c r="R35" s="23">
        <f>IF(R11 = "", "", IFERROR(R11 / SUMIFS(Aux_Totales!$N:$N, Aux_Totales!$F:$F, $F35, Aux_Totales!$A:$A, Aperturas!$A$2), 0))</f>
        <v>0.19575343840979822</v>
      </c>
      <c r="S35" s="23">
        <f>IF(S11 = "", "", IFERROR(S11 / SUMIFS(Aux_Totales!$N:$N, Aux_Totales!$F:$F, $F35, Aux_Totales!$A:$A, Aperturas!$A$2), 0))</f>
        <v>0.19575343840979822</v>
      </c>
      <c r="T35" s="23">
        <f>IF(T11 = "", "", IFERROR(T11 / SUMIFS(Aux_Totales!$N:$N, Aux_Totales!$F:$F, $F35, Aux_Totales!$A:$A, Aperturas!$A$2), 0))</f>
        <v>0.19606465214335911</v>
      </c>
      <c r="U35" s="23">
        <f>IF(U11 = "", "", IFERROR(U11 / SUMIFS(Aux_Totales!$N:$N, Aux_Totales!$F:$F, $F35, Aux_Totales!$A:$A, Aperturas!$A$2), 0))</f>
        <v>0.1985543620118462</v>
      </c>
      <c r="V35" s="23">
        <f>IF(V11 = "", "", IFERROR(V11 / SUMIFS(Aux_Totales!$N:$N, Aux_Totales!$F:$F, $F35, Aux_Totales!$A:$A, Aperturas!$A$2), 0))</f>
        <v>0.19979921694608976</v>
      </c>
      <c r="W35" s="23">
        <f>IF(W11 = "", "", IFERROR(W11 / SUMIFS(Aux_Totales!$N:$N, Aux_Totales!$F:$F, $F35, Aux_Totales!$A:$A, Aperturas!$A$2), 0))</f>
        <v>0.19979921694608976</v>
      </c>
      <c r="X35" s="23">
        <f>IF(X11 = "", "", IFERROR(X11 / SUMIFS(Aux_Totales!$N:$N, Aux_Totales!$F:$F, $F35, Aux_Totales!$A:$A, Aperturas!$A$2), 0))</f>
        <v>0.20011043067965065</v>
      </c>
      <c r="Y35" s="23" t="str">
        <f>IF(Y11 = "", "", IFERROR(Y11 / SUMIFS(Aux_Totales!$N:$N, Aux_Totales!$F:$F, $F35, Aux_Totales!$A:$A, Aperturas!$A$2), 0))</f>
        <v/>
      </c>
      <c r="Z35" s="23" t="str">
        <f>IF(Z11 = "", "", IFERROR(Z11 / SUMIFS(Aux_Totales!$N:$N, Aux_Totales!$F:$F, $F35, Aux_Totales!$A:$A, Aperturas!$A$2), 0))</f>
        <v/>
      </c>
      <c r="AA35" s="23">
        <f>IF(AA11 = "", "", IFERROR(AA11 / SUMIFS(Aux_Totales!$N:$N, Aux_Totales!$F:$F, $F35, Aux_Totales!$A:$A, Aperturas!$A$2), 0))</f>
        <v>7.9048288324465421E-2</v>
      </c>
      <c r="AB35" s="23">
        <f>IF(AB11 = "", "", IFERROR(AB11 / SUMIFS(Aux_Totales!$N:$N, Aux_Totales!$F:$F, $F35, Aux_Totales!$A:$A, Aperturas!$A$2), 0))</f>
        <v>0.16525449252083124</v>
      </c>
      <c r="AC35" s="23">
        <f>IF(AC11 = "", "", IFERROR(AC11 / SUMIFS(Aux_Totales!$N:$N, Aux_Totales!$F:$F, $F35, Aux_Totales!$A:$A, Aperturas!$A$2), 0))</f>
        <v>0.17241240839273167</v>
      </c>
      <c r="AD35" s="23">
        <f>IF(AD11 = "", "", IFERROR(AD11 / SUMIFS(Aux_Totales!$N:$N, Aux_Totales!$F:$F, $F35, Aux_Totales!$A:$A, Aperturas!$A$2), 0))</f>
        <v>0.17552454572834053</v>
      </c>
      <c r="AE35" s="23">
        <f>IF(AE11 = "", "", IFERROR(AE11 / SUMIFS(Aux_Totales!$N:$N, Aux_Totales!$F:$F, $F35, Aux_Totales!$A:$A, Aperturas!$A$2), 0))</f>
        <v>0.17925911053107119</v>
      </c>
      <c r="AF35" s="23">
        <f>IF(AF11 = "", "", IFERROR(AF11 / SUMIFS(Aux_Totales!$N:$N, Aux_Totales!$F:$F, $F35, Aux_Totales!$A:$A, Aperturas!$A$2), 0))</f>
        <v>0.17988153799819295</v>
      </c>
      <c r="AG35" s="23">
        <f>IF(AG11 = "", "", IFERROR(AG11 / SUMIFS(Aux_Totales!$N:$N, Aux_Totales!$F:$F, $F35, Aux_Totales!$A:$A, Aperturas!$A$2), 0))</f>
        <v>0.1814376066659974</v>
      </c>
      <c r="AH35" s="23">
        <f>IF(AH11 = "", "", IFERROR(AH11 / SUMIFS(Aux_Totales!$N:$N, Aux_Totales!$F:$F, $F35, Aux_Totales!$A:$A, Aperturas!$A$2), 0))</f>
        <v>0.1814376066659974</v>
      </c>
      <c r="AI35" s="23">
        <f>IF(AI11 = "", "", IFERROR(AI11 / SUMIFS(Aux_Totales!$N:$N, Aux_Totales!$F:$F, $F35, Aux_Totales!$A:$A, Aperturas!$A$2), 0))</f>
        <v>0.19637586587691999</v>
      </c>
      <c r="AJ35" s="23">
        <f>IF(AJ11 = "", "", IFERROR(AJ11 / SUMIFS(Aux_Totales!$N:$N, Aux_Totales!$F:$F, $F35, Aux_Totales!$A:$A, Aperturas!$A$2), 0))</f>
        <v>0.19637586587691999</v>
      </c>
      <c r="AK35" s="23">
        <f>IF(AK11 = "", "", IFERROR(AK11 / SUMIFS(Aux_Totales!$N:$N, Aux_Totales!$F:$F, $F35, Aux_Totales!$A:$A, Aperturas!$A$2), 0))</f>
        <v>0.19637586587691999</v>
      </c>
      <c r="AL35" s="23">
        <f>IF(AL11 = "", "", IFERROR(AL11 / SUMIFS(Aux_Totales!$N:$N, Aux_Totales!$F:$F, $F35, Aux_Totales!$A:$A, Aperturas!$A$2), 0))</f>
        <v>0.19637586587691999</v>
      </c>
      <c r="AM35" s="23">
        <f>IF(AM11 = "", "", IFERROR(AM11 / SUMIFS(Aux_Totales!$N:$N, Aux_Totales!$F:$F, $F35, Aux_Totales!$A:$A, Aperturas!$A$2), 0))</f>
        <v>0.19637586587691999</v>
      </c>
      <c r="AN35" s="23">
        <f>IF(AN11 = "", "", IFERROR(AN11 / SUMIFS(Aux_Totales!$N:$N, Aux_Totales!$F:$F, $F35, Aux_Totales!$A:$A, Aperturas!$A$2), 0))</f>
        <v>0.19637586587691999</v>
      </c>
      <c r="AO35" s="23">
        <f>IF(AO11 = "", "", IFERROR(AO11 / SUMIFS(Aux_Totales!$N:$N, Aux_Totales!$F:$F, $F35, Aux_Totales!$A:$A, Aperturas!$A$2), 0))</f>
        <v>0.19979921694608976</v>
      </c>
      <c r="AP35" s="23">
        <f>IF(AP11 = "", "", IFERROR(AP11 / SUMIFS(Aux_Totales!$N:$N, Aux_Totales!$F:$F, $F35, Aux_Totales!$A:$A, Aperturas!$A$2), 0))</f>
        <v>0.19979921694608976</v>
      </c>
      <c r="AQ35" s="23">
        <f>IF(AQ11 = "", "", IFERROR(AQ11 / SUMIFS(Aux_Totales!$N:$N, Aux_Totales!$F:$F, $F35, Aux_Totales!$A:$A, Aperturas!$A$2), 0))</f>
        <v>0.19979921694608976</v>
      </c>
      <c r="AR35" s="23">
        <f>IF(AR11 = "", "", IFERROR(AR11 / SUMIFS(Aux_Totales!$N:$N, Aux_Totales!$F:$F, $F35, Aux_Totales!$A:$A, Aperturas!$A$2), 0))</f>
        <v>0.20011043067965065</v>
      </c>
      <c r="AS35" s="23" t="str">
        <f>IF(AS11 = "", "", IFERROR(AS11 / SUMIFS(Aux_Totales!$N:$N, Aux_Totales!$F:$F, $F35, Aux_Totales!$A:$A, Aperturas!$A$2), 0))</f>
        <v/>
      </c>
      <c r="AT35" s="23" t="str">
        <f>IF(AT11 = "", "", IFERROR(AT11 / SUMIFS(Aux_Totales!$N:$N, Aux_Totales!$F:$F, $F35, Aux_Totales!$A:$A, Aperturas!$A$2), 0))</f>
        <v/>
      </c>
    </row>
    <row r="36" spans="6:46" x14ac:dyDescent="0.2">
      <c r="F36">
        <v>202003</v>
      </c>
      <c r="G36" s="23">
        <f>IF(G12 = "", "", IFERROR(G12 / SUMIFS(Aux_Totales!$N:$N, Aux_Totales!$F:$F, $F36, Aux_Totales!$A:$A, Aperturas!$A$2), 0))</f>
        <v>7.3849400806928076E-2</v>
      </c>
      <c r="H36" s="23">
        <f>IF(H12 = "", "", IFERROR(H12 / SUMIFS(Aux_Totales!$N:$N, Aux_Totales!$F:$F, $F36, Aux_Totales!$A:$A, Aperturas!$A$2), 0))</f>
        <v>0.12750067489743139</v>
      </c>
      <c r="I36" s="23">
        <f>IF(I12 = "", "", IFERROR(I12 / SUMIFS(Aux_Totales!$N:$N, Aux_Totales!$F:$F, $F36, Aux_Totales!$A:$A, Aperturas!$A$2), 0))</f>
        <v>0.14927678026357685</v>
      </c>
      <c r="J36" s="23">
        <f>IF(J12 = "", "", IFERROR(J12 / SUMIFS(Aux_Totales!$N:$N, Aux_Totales!$F:$F, $F36, Aux_Totales!$A:$A, Aperturas!$A$2), 0))</f>
        <v>0.16095382227150992</v>
      </c>
      <c r="K36" s="23">
        <f>IF(K12 = "", "", IFERROR(K12 / SUMIFS(Aux_Totales!$N:$N, Aux_Totales!$F:$F, $F36, Aux_Totales!$A:$A, Aperturas!$A$2), 0))</f>
        <v>0.16600335395061611</v>
      </c>
      <c r="L36" s="23">
        <f>IF(L12 = "", "", IFERROR(L12 / SUMIFS(Aux_Totales!$N:$N, Aux_Totales!$F:$F, $F36, Aux_Totales!$A:$A, Aperturas!$A$2), 0))</f>
        <v>0.16915931125005748</v>
      </c>
      <c r="M36" s="23">
        <f>IF(M12 = "", "", IFERROR(M12 / SUMIFS(Aux_Totales!$N:$N, Aux_Totales!$F:$F, $F36, Aux_Totales!$A:$A, Aperturas!$A$2), 0))</f>
        <v>0.17042169416983402</v>
      </c>
      <c r="N36" s="23">
        <f>IF(N12 = "", "", IFERROR(N12 / SUMIFS(Aux_Totales!$N:$N, Aux_Totales!$F:$F, $F36, Aux_Totales!$A:$A, Aperturas!$A$2), 0))</f>
        <v>0.17073728989977816</v>
      </c>
      <c r="O36" s="23">
        <f>IF(O12 = "", "", IFERROR(O12 / SUMIFS(Aux_Totales!$N:$N, Aux_Totales!$F:$F, $F36, Aux_Totales!$A:$A, Aperturas!$A$2), 0))</f>
        <v>0.1761024173088285</v>
      </c>
      <c r="P36" s="23">
        <f>IF(P12 = "", "", IFERROR(P12 / SUMIFS(Aux_Totales!$N:$N, Aux_Totales!$F:$F, $F36, Aux_Totales!$A:$A, Aperturas!$A$2), 0))</f>
        <v>0.17768039595854918</v>
      </c>
      <c r="Q36" s="23">
        <f>IF(Q12 = "", "", IFERROR(Q12 / SUMIFS(Aux_Totales!$N:$N, Aux_Totales!$F:$F, $F36, Aux_Totales!$A:$A, Aperturas!$A$2), 0))</f>
        <v>0.17799599168849331</v>
      </c>
      <c r="R36" s="23">
        <f>IF(R12 = "", "", IFERROR(R12 / SUMIFS(Aux_Totales!$N:$N, Aux_Totales!$F:$F, $F36, Aux_Totales!$A:$A, Aperturas!$A$2), 0))</f>
        <v>0.17799599168849331</v>
      </c>
      <c r="S36" s="23">
        <f>IF(S12 = "", "", IFERROR(S12 / SUMIFS(Aux_Totales!$N:$N, Aux_Totales!$F:$F, $F36, Aux_Totales!$A:$A, Aperturas!$A$2), 0))</f>
        <v>0.17799599168849331</v>
      </c>
      <c r="T36" s="23">
        <f>IF(T12 = "", "", IFERROR(T12 / SUMIFS(Aux_Totales!$N:$N, Aux_Totales!$F:$F, $F36, Aux_Totales!$A:$A, Aperturas!$A$2), 0))</f>
        <v>0.17862718314838158</v>
      </c>
      <c r="U36" s="23">
        <f>IF(U12 = "", "", IFERROR(U12 / SUMIFS(Aux_Totales!$N:$N, Aux_Totales!$F:$F, $F36, Aux_Totales!$A:$A, Aperturas!$A$2), 0))</f>
        <v>0.17925837460826988</v>
      </c>
      <c r="V36" s="23">
        <f>IF(V12 = "", "", IFERROR(V12 / SUMIFS(Aux_Totales!$N:$N, Aux_Totales!$F:$F, $F36, Aux_Totales!$A:$A, Aperturas!$A$2), 0))</f>
        <v>0.17957397033821401</v>
      </c>
      <c r="W36" s="23">
        <f>IF(W12 = "", "", IFERROR(W12 / SUMIFS(Aux_Totales!$N:$N, Aux_Totales!$F:$F, $F36, Aux_Totales!$A:$A, Aperturas!$A$2), 0))</f>
        <v>0.17957397033821401</v>
      </c>
      <c r="X36" s="23" t="str">
        <f>IF(X12 = "", "", IFERROR(X12 / SUMIFS(Aux_Totales!$N:$N, Aux_Totales!$F:$F, $F36, Aux_Totales!$A:$A, Aperturas!$A$2), 0))</f>
        <v/>
      </c>
      <c r="Y36" s="23" t="str">
        <f>IF(Y12 = "", "", IFERROR(Y12 / SUMIFS(Aux_Totales!$N:$N, Aux_Totales!$F:$F, $F36, Aux_Totales!$A:$A, Aperturas!$A$2), 0))</f>
        <v/>
      </c>
      <c r="Z36" s="23" t="str">
        <f>IF(Z12 = "", "", IFERROR(Z12 / SUMIFS(Aux_Totales!$N:$N, Aux_Totales!$F:$F, $F36, Aux_Totales!$A:$A, Aperturas!$A$2), 0))</f>
        <v/>
      </c>
      <c r="AA36" s="23">
        <f>IF(AA12 = "", "", IFERROR(AA12 / SUMIFS(Aux_Totales!$N:$N, Aux_Totales!$F:$F, $F36, Aux_Totales!$A:$A, Aperturas!$A$2), 0))</f>
        <v>8.521084708491701E-2</v>
      </c>
      <c r="AB36" s="23">
        <f>IF(AB12 = "", "", IFERROR(AB12 / SUMIFS(Aux_Totales!$N:$N, Aux_Totales!$F:$F, $F36, Aux_Totales!$A:$A, Aperturas!$A$2), 0))</f>
        <v>0.13223461084659344</v>
      </c>
      <c r="AC36" s="23">
        <f>IF(AC12 = "", "", IFERROR(AC12 / SUMIFS(Aux_Totales!$N:$N, Aux_Totales!$F:$F, $F36, Aux_Totales!$A:$A, Aperturas!$A$2), 0))</f>
        <v>0.15369512048279477</v>
      </c>
      <c r="AD36" s="23">
        <f>IF(AD12 = "", "", IFERROR(AD12 / SUMIFS(Aux_Totales!$N:$N, Aux_Totales!$F:$F, $F36, Aux_Totales!$A:$A, Aperturas!$A$2), 0))</f>
        <v>0.1625318009212306</v>
      </c>
      <c r="AE36" s="23">
        <f>IF(AE12 = "", "", IFERROR(AE12 / SUMIFS(Aux_Totales!$N:$N, Aux_Totales!$F:$F, $F36, Aux_Totales!$A:$A, Aperturas!$A$2), 0))</f>
        <v>0.16789692833028094</v>
      </c>
      <c r="AF36" s="23">
        <f>IF(AF12 = "", "", IFERROR(AF12 / SUMIFS(Aux_Totales!$N:$N, Aux_Totales!$F:$F, $F36, Aux_Totales!$A:$A, Aperturas!$A$2), 0))</f>
        <v>0.16915931125005748</v>
      </c>
      <c r="AG36" s="23">
        <f>IF(AG12 = "", "", IFERROR(AG12 / SUMIFS(Aux_Totales!$N:$N, Aux_Totales!$F:$F, $F36, Aux_Totales!$A:$A, Aperturas!$A$2), 0))</f>
        <v>0.17042169416983402</v>
      </c>
      <c r="AH36" s="23">
        <f>IF(AH12 = "", "", IFERROR(AH12 / SUMIFS(Aux_Totales!$N:$N, Aux_Totales!$F:$F, $F36, Aux_Totales!$A:$A, Aperturas!$A$2), 0))</f>
        <v>0.17073728989977816</v>
      </c>
      <c r="AI36" s="23">
        <f>IF(AI12 = "", "", IFERROR(AI12 / SUMIFS(Aux_Totales!$N:$N, Aux_Totales!$F:$F, $F36, Aux_Totales!$A:$A, Aperturas!$A$2), 0))</f>
        <v>0.1761024173088285</v>
      </c>
      <c r="AJ36" s="23">
        <f>IF(AJ12 = "", "", IFERROR(AJ12 / SUMIFS(Aux_Totales!$N:$N, Aux_Totales!$F:$F, $F36, Aux_Totales!$A:$A, Aperturas!$A$2), 0))</f>
        <v>0.17768039595854918</v>
      </c>
      <c r="AK36" s="23">
        <f>IF(AK12 = "", "", IFERROR(AK12 / SUMIFS(Aux_Totales!$N:$N, Aux_Totales!$F:$F, $F36, Aux_Totales!$A:$A, Aperturas!$A$2), 0))</f>
        <v>0.17799599168849331</v>
      </c>
      <c r="AL36" s="23">
        <f>IF(AL12 = "", "", IFERROR(AL12 / SUMIFS(Aux_Totales!$N:$N, Aux_Totales!$F:$F, $F36, Aux_Totales!$A:$A, Aperturas!$A$2), 0))</f>
        <v>0.17799599168849331</v>
      </c>
      <c r="AM36" s="23">
        <f>IF(AM12 = "", "", IFERROR(AM12 / SUMIFS(Aux_Totales!$N:$N, Aux_Totales!$F:$F, $F36, Aux_Totales!$A:$A, Aperturas!$A$2), 0))</f>
        <v>0.17799599168849331</v>
      </c>
      <c r="AN36" s="23">
        <f>IF(AN12 = "", "", IFERROR(AN12 / SUMIFS(Aux_Totales!$N:$N, Aux_Totales!$F:$F, $F36, Aux_Totales!$A:$A, Aperturas!$A$2), 0))</f>
        <v>0.17894277887832574</v>
      </c>
      <c r="AO36" s="23">
        <f>IF(AO12 = "", "", IFERROR(AO12 / SUMIFS(Aux_Totales!$N:$N, Aux_Totales!$F:$F, $F36, Aux_Totales!$A:$A, Aperturas!$A$2), 0))</f>
        <v>0.17925837460826988</v>
      </c>
      <c r="AP36" s="23">
        <f>IF(AP12 = "", "", IFERROR(AP12 / SUMIFS(Aux_Totales!$N:$N, Aux_Totales!$F:$F, $F36, Aux_Totales!$A:$A, Aperturas!$A$2), 0))</f>
        <v>0.17957397033821401</v>
      </c>
      <c r="AQ36" s="23">
        <f>IF(AQ12 = "", "", IFERROR(AQ12 / SUMIFS(Aux_Totales!$N:$N, Aux_Totales!$F:$F, $F36, Aux_Totales!$A:$A, Aperturas!$A$2), 0))</f>
        <v>0.17957397033821401</v>
      </c>
      <c r="AR36" s="23" t="str">
        <f>IF(AR12 = "", "", IFERROR(AR12 / SUMIFS(Aux_Totales!$N:$N, Aux_Totales!$F:$F, $F36, Aux_Totales!$A:$A, Aperturas!$A$2), 0))</f>
        <v/>
      </c>
      <c r="AS36" s="23" t="str">
        <f>IF(AS12 = "", "", IFERROR(AS12 / SUMIFS(Aux_Totales!$N:$N, Aux_Totales!$F:$F, $F36, Aux_Totales!$A:$A, Aperturas!$A$2), 0))</f>
        <v/>
      </c>
      <c r="AT36" s="23" t="str">
        <f>IF(AT12 = "", "", IFERROR(AT12 / SUMIFS(Aux_Totales!$N:$N, Aux_Totales!$F:$F, $F36, Aux_Totales!$A:$A, Aperturas!$A$2), 0))</f>
        <v/>
      </c>
    </row>
    <row r="37" spans="6:46" x14ac:dyDescent="0.2">
      <c r="F37">
        <v>202006</v>
      </c>
      <c r="G37" s="23">
        <f>IF(G13 = "", "", IFERROR(G13 / SUMIFS(Aux_Totales!$N:$N, Aux_Totales!$F:$F, $F37, Aux_Totales!$A:$A, Aperturas!$A$2), 0))</f>
        <v>4.9774690729389517E-2</v>
      </c>
      <c r="H37" s="23">
        <f>IF(H13 = "", "", IFERROR(H13 / SUMIFS(Aux_Totales!$N:$N, Aux_Totales!$F:$F, $F37, Aux_Totales!$A:$A, Aperturas!$A$2), 0))</f>
        <v>0.17197793784064713</v>
      </c>
      <c r="I37" s="23">
        <f>IF(I13 = "", "", IFERROR(I13 / SUMIFS(Aux_Totales!$N:$N, Aux_Totales!$F:$F, $F37, Aux_Totales!$A:$A, Aperturas!$A$2), 0))</f>
        <v>0.19909876291755807</v>
      </c>
      <c r="J37" s="23">
        <f>IF(J13 = "", "", IFERROR(J13 / SUMIFS(Aux_Totales!$N:$N, Aux_Totales!$F:$F, $F37, Aux_Totales!$A:$A, Aperturas!$A$2), 0))</f>
        <v>0.20420385940262367</v>
      </c>
      <c r="K37" s="23">
        <f>IF(K13 = "", "", IFERROR(K13 / SUMIFS(Aux_Totales!$N:$N, Aux_Totales!$F:$F, $F37, Aux_Totales!$A:$A, Aperturas!$A$2), 0))</f>
        <v>0.20867081882705607</v>
      </c>
      <c r="L37" s="23">
        <f>IF(L13 = "", "", IFERROR(L13 / SUMIFS(Aux_Totales!$N:$N, Aux_Totales!$F:$F, $F37, Aux_Totales!$A:$A, Aperturas!$A$2), 0))</f>
        <v>0.20930895588768927</v>
      </c>
      <c r="M37" s="23">
        <f>IF(M13 = "", "", IFERROR(M13 / SUMIFS(Aux_Totales!$N:$N, Aux_Totales!$F:$F, $F37, Aux_Totales!$A:$A, Aperturas!$A$2), 0))</f>
        <v>0.21058523000895565</v>
      </c>
      <c r="N37" s="23">
        <f>IF(N13 = "", "", IFERROR(N13 / SUMIFS(Aux_Totales!$N:$N, Aux_Totales!$F:$F, $F37, Aux_Totales!$A:$A, Aperturas!$A$2), 0))</f>
        <v>0.21632846355465446</v>
      </c>
      <c r="O37" s="23">
        <f>IF(O13 = "", "", IFERROR(O13 / SUMIFS(Aux_Totales!$N:$N, Aux_Totales!$F:$F, $F37, Aux_Totales!$A:$A, Aperturas!$A$2), 0))</f>
        <v>0.21760473767592087</v>
      </c>
      <c r="P37" s="23">
        <f>IF(P13 = "", "", IFERROR(P13 / SUMIFS(Aux_Totales!$N:$N, Aux_Totales!$F:$F, $F37, Aux_Totales!$A:$A, Aperturas!$A$2), 0))</f>
        <v>0.21856194326687065</v>
      </c>
      <c r="Q37" s="23">
        <f>IF(Q13 = "", "", IFERROR(Q13 / SUMIFS(Aux_Totales!$N:$N, Aux_Totales!$F:$F, $F37, Aux_Totales!$A:$A, Aperturas!$A$2), 0))</f>
        <v>0.21920008032750385</v>
      </c>
      <c r="R37" s="23">
        <f>IF(R13 = "", "", IFERROR(R13 / SUMIFS(Aux_Totales!$N:$N, Aux_Totales!$F:$F, $F37, Aux_Totales!$A:$A, Aperturas!$A$2), 0))</f>
        <v>0.21920008032750385</v>
      </c>
      <c r="S37" s="23">
        <f>IF(S13 = "", "", IFERROR(S13 / SUMIFS(Aux_Totales!$N:$N, Aux_Totales!$F:$F, $F37, Aux_Totales!$A:$A, Aperturas!$A$2), 0))</f>
        <v>0.21951914885782045</v>
      </c>
      <c r="T37" s="23">
        <f>IF(T13 = "", "", IFERROR(T13 / SUMIFS(Aux_Totales!$N:$N, Aux_Totales!$F:$F, $F37, Aux_Totales!$A:$A, Aperturas!$A$2), 0))</f>
        <v>0.22015728591845365</v>
      </c>
      <c r="U37" s="23">
        <f>IF(U13 = "", "", IFERROR(U13 / SUMIFS(Aux_Totales!$N:$N, Aux_Totales!$F:$F, $F37, Aux_Totales!$A:$A, Aperturas!$A$2), 0))</f>
        <v>0.22015728591845365</v>
      </c>
      <c r="V37" s="23">
        <f>IF(V13 = "", "", IFERROR(V13 / SUMIFS(Aux_Totales!$N:$N, Aux_Totales!$F:$F, $F37, Aux_Totales!$A:$A, Aperturas!$A$2), 0))</f>
        <v>0.22047635444877026</v>
      </c>
      <c r="W37" s="23" t="str">
        <f>IF(W13 = "", "", IFERROR(W13 / SUMIFS(Aux_Totales!$N:$N, Aux_Totales!$F:$F, $F37, Aux_Totales!$A:$A, Aperturas!$A$2), 0))</f>
        <v/>
      </c>
      <c r="X37" s="23" t="str">
        <f>IF(X13 = "", "", IFERROR(X13 / SUMIFS(Aux_Totales!$N:$N, Aux_Totales!$F:$F, $F37, Aux_Totales!$A:$A, Aperturas!$A$2), 0))</f>
        <v/>
      </c>
      <c r="Y37" s="23" t="str">
        <f>IF(Y13 = "", "", IFERROR(Y13 / SUMIFS(Aux_Totales!$N:$N, Aux_Totales!$F:$F, $F37, Aux_Totales!$A:$A, Aperturas!$A$2), 0))</f>
        <v/>
      </c>
      <c r="Z37" s="23" t="str">
        <f>IF(Z13 = "", "", IFERROR(Z13 / SUMIFS(Aux_Totales!$N:$N, Aux_Totales!$F:$F, $F37, Aux_Totales!$A:$A, Aperturas!$A$2), 0))</f>
        <v/>
      </c>
      <c r="AA37" s="23">
        <f>IF(AA13 = "", "", IFERROR(AA13 / SUMIFS(Aux_Totales!$N:$N, Aux_Totales!$F:$F, $F37, Aux_Totales!$A:$A, Aperturas!$A$2), 0))</f>
        <v>7.0195076669651885E-2</v>
      </c>
      <c r="AB37" s="23">
        <f>IF(AB13 = "", "", IFERROR(AB13 / SUMIFS(Aux_Totales!$N:$N, Aux_Totales!$F:$F, $F37, Aux_Totales!$A:$A, Aperturas!$A$2), 0))</f>
        <v>0.17835930844697911</v>
      </c>
      <c r="AC37" s="23">
        <f>IF(AC13 = "", "", IFERROR(AC13 / SUMIFS(Aux_Totales!$N:$N, Aux_Totales!$F:$F, $F37, Aux_Totales!$A:$A, Aperturas!$A$2), 0))</f>
        <v>0.20260851675104069</v>
      </c>
      <c r="AD37" s="23">
        <f>IF(AD13 = "", "", IFERROR(AD13 / SUMIFS(Aux_Totales!$N:$N, Aux_Totales!$F:$F, $F37, Aux_Totales!$A:$A, Aperturas!$A$2), 0))</f>
        <v>0.20611827058452328</v>
      </c>
      <c r="AE37" s="23">
        <f>IF(AE13 = "", "", IFERROR(AE13 / SUMIFS(Aux_Totales!$N:$N, Aux_Totales!$F:$F, $F37, Aux_Totales!$A:$A, Aperturas!$A$2), 0))</f>
        <v>0.20898988735737267</v>
      </c>
      <c r="AF37" s="23">
        <f>IF(AF13 = "", "", IFERROR(AF13 / SUMIFS(Aux_Totales!$N:$N, Aux_Totales!$F:$F, $F37, Aux_Totales!$A:$A, Aperturas!$A$2), 0))</f>
        <v>0.21026616147863905</v>
      </c>
      <c r="AG37" s="23">
        <f>IF(AG13 = "", "", IFERROR(AG13 / SUMIFS(Aux_Totales!$N:$N, Aux_Totales!$F:$F, $F37, Aux_Totales!$A:$A, Aperturas!$A$2), 0))</f>
        <v>0.21122336706958886</v>
      </c>
      <c r="AH37" s="23">
        <f>IF(AH13 = "", "", IFERROR(AH13 / SUMIFS(Aux_Totales!$N:$N, Aux_Totales!$F:$F, $F37, Aux_Totales!$A:$A, Aperturas!$A$2), 0))</f>
        <v>0.21696660061528766</v>
      </c>
      <c r="AI37" s="23">
        <f>IF(AI13 = "", "", IFERROR(AI13 / SUMIFS(Aux_Totales!$N:$N, Aux_Totales!$F:$F, $F37, Aux_Totales!$A:$A, Aperturas!$A$2), 0))</f>
        <v>0.21824287473655404</v>
      </c>
      <c r="AJ37" s="23">
        <f>IF(AJ13 = "", "", IFERROR(AJ13 / SUMIFS(Aux_Totales!$N:$N, Aux_Totales!$F:$F, $F37, Aux_Totales!$A:$A, Aperturas!$A$2), 0))</f>
        <v>0.21856194326687065</v>
      </c>
      <c r="AK37" s="23">
        <f>IF(AK13 = "", "", IFERROR(AK13 / SUMIFS(Aux_Totales!$N:$N, Aux_Totales!$F:$F, $F37, Aux_Totales!$A:$A, Aperturas!$A$2), 0))</f>
        <v>0.21920008032750385</v>
      </c>
      <c r="AL37" s="23">
        <f>IF(AL13 = "", "", IFERROR(AL13 / SUMIFS(Aux_Totales!$N:$N, Aux_Totales!$F:$F, $F37, Aux_Totales!$A:$A, Aperturas!$A$2), 0))</f>
        <v>0.21920008032750385</v>
      </c>
      <c r="AM37" s="23">
        <f>IF(AM13 = "", "", IFERROR(AM13 / SUMIFS(Aux_Totales!$N:$N, Aux_Totales!$F:$F, $F37, Aux_Totales!$A:$A, Aperturas!$A$2), 0))</f>
        <v>0.21951914885782045</v>
      </c>
      <c r="AN37" s="23">
        <f>IF(AN13 = "", "", IFERROR(AN13 / SUMIFS(Aux_Totales!$N:$N, Aux_Totales!$F:$F, $F37, Aux_Totales!$A:$A, Aperturas!$A$2), 0))</f>
        <v>0.22015728591845365</v>
      </c>
      <c r="AO37" s="23">
        <f>IF(AO13 = "", "", IFERROR(AO13 / SUMIFS(Aux_Totales!$N:$N, Aux_Totales!$F:$F, $F37, Aux_Totales!$A:$A, Aperturas!$A$2), 0))</f>
        <v>0.22015728591845365</v>
      </c>
      <c r="AP37" s="23">
        <f>IF(AP13 = "", "", IFERROR(AP13 / SUMIFS(Aux_Totales!$N:$N, Aux_Totales!$F:$F, $F37, Aux_Totales!$A:$A, Aperturas!$A$2), 0))</f>
        <v>0.22079542297908686</v>
      </c>
      <c r="AQ37" s="23" t="str">
        <f>IF(AQ13 = "", "", IFERROR(AQ13 / SUMIFS(Aux_Totales!$N:$N, Aux_Totales!$F:$F, $F37, Aux_Totales!$A:$A, Aperturas!$A$2), 0))</f>
        <v/>
      </c>
      <c r="AR37" s="23" t="str">
        <f>IF(AR13 = "", "", IFERROR(AR13 / SUMIFS(Aux_Totales!$N:$N, Aux_Totales!$F:$F, $F37, Aux_Totales!$A:$A, Aperturas!$A$2), 0))</f>
        <v/>
      </c>
      <c r="AS37" s="23" t="str">
        <f>IF(AS13 = "", "", IFERROR(AS13 / SUMIFS(Aux_Totales!$N:$N, Aux_Totales!$F:$F, $F37, Aux_Totales!$A:$A, Aperturas!$A$2), 0))</f>
        <v/>
      </c>
      <c r="AT37" s="23" t="str">
        <f>IF(AT13 = "", "", IFERROR(AT13 / SUMIFS(Aux_Totales!$N:$N, Aux_Totales!$F:$F, $F37, Aux_Totales!$A:$A, Aperturas!$A$2), 0))</f>
        <v/>
      </c>
    </row>
    <row r="38" spans="6:46" x14ac:dyDescent="0.2">
      <c r="F38">
        <v>202009</v>
      </c>
      <c r="G38" s="23">
        <f>IF(G14 = "", "", IFERROR(G14 / SUMIFS(Aux_Totales!$N:$N, Aux_Totales!$F:$F, $F38, Aux_Totales!$A:$A, Aperturas!$A$2), 0))</f>
        <v>0.1446647563363046</v>
      </c>
      <c r="H38" s="23">
        <f>IF(H14 = "", "", IFERROR(H14 / SUMIFS(Aux_Totales!$N:$N, Aux_Totales!$F:$F, $F38, Aux_Totales!$A:$A, Aperturas!$A$2), 0))</f>
        <v>0.34418022959834776</v>
      </c>
      <c r="I38" s="23">
        <f>IF(I14 = "", "", IFERROR(I14 / SUMIFS(Aux_Totales!$N:$N, Aux_Totales!$F:$F, $F38, Aux_Totales!$A:$A, Aperturas!$A$2), 0))</f>
        <v>0.37048291256858495</v>
      </c>
      <c r="J38" s="23">
        <f>IF(J14 = "", "", IFERROR(J14 / SUMIFS(Aux_Totales!$N:$N, Aux_Totales!$F:$F, $F38, Aux_Totales!$A:$A, Aperturas!$A$2), 0))</f>
        <v>0.37914355208317524</v>
      </c>
      <c r="K38" s="23">
        <f>IF(K14 = "", "", IFERROR(K14 / SUMIFS(Aux_Totales!$N:$N, Aux_Totales!$F:$F, $F38, Aux_Totales!$A:$A, Aperturas!$A$2), 0))</f>
        <v>0.38363425405370355</v>
      </c>
      <c r="L38" s="23">
        <f>IF(L14 = "", "", IFERROR(L14 / SUMIFS(Aux_Totales!$N:$N, Aux_Totales!$F:$F, $F38, Aux_Totales!$A:$A, Aperturas!$A$2), 0))</f>
        <v>0.3845965473331025</v>
      </c>
      <c r="M38" s="23">
        <f>IF(M14 = "", "", IFERROR(M14 / SUMIFS(Aux_Totales!$N:$N, Aux_Totales!$F:$F, $F38, Aux_Totales!$A:$A, Aperturas!$A$2), 0))</f>
        <v>0.38748342717129924</v>
      </c>
      <c r="N38" s="23">
        <f>IF(N14 = "", "", IFERROR(N14 / SUMIFS(Aux_Totales!$N:$N, Aux_Totales!$F:$F, $F38, Aux_Totales!$A:$A, Aperturas!$A$2), 0))</f>
        <v>0.38908724930363081</v>
      </c>
      <c r="O38" s="23">
        <f>IF(O14 = "", "", IFERROR(O14 / SUMIFS(Aux_Totales!$N:$N, Aux_Totales!$F:$F, $F38, Aux_Totales!$A:$A, Aperturas!$A$2), 0))</f>
        <v>0.38972877815656337</v>
      </c>
      <c r="P38" s="23">
        <f>IF(P14 = "", "", IFERROR(P14 / SUMIFS(Aux_Totales!$N:$N, Aux_Totales!$F:$F, $F38, Aux_Totales!$A:$A, Aperturas!$A$2), 0))</f>
        <v>0.39037030700949599</v>
      </c>
      <c r="Q38" s="23">
        <f>IF(Q14 = "", "", IFERROR(Q14 / SUMIFS(Aux_Totales!$N:$N, Aux_Totales!$F:$F, $F38, Aux_Totales!$A:$A, Aperturas!$A$2), 0))</f>
        <v>0.3910118358624286</v>
      </c>
      <c r="R38" s="23">
        <f>IF(R14 = "", "", IFERROR(R14 / SUMIFS(Aux_Totales!$N:$N, Aux_Totales!$F:$F, $F38, Aux_Totales!$A:$A, Aperturas!$A$2), 0))</f>
        <v>0.3910118358624286</v>
      </c>
      <c r="S38" s="23">
        <f>IF(S14 = "", "", IFERROR(S14 / SUMIFS(Aux_Totales!$N:$N, Aux_Totales!$F:$F, $F38, Aux_Totales!$A:$A, Aperturas!$A$2), 0))</f>
        <v>0.39421948012709168</v>
      </c>
      <c r="T38" s="23">
        <f>IF(T14 = "", "", IFERROR(T14 / SUMIFS(Aux_Totales!$N:$N, Aux_Totales!$F:$F, $F38, Aux_Totales!$A:$A, Aperturas!$A$2), 0))</f>
        <v>0.39454024455355802</v>
      </c>
      <c r="U38" s="23">
        <f>IF(U14 = "", "", IFERROR(U14 / SUMIFS(Aux_Totales!$N:$N, Aux_Totales!$F:$F, $F38, Aux_Totales!$A:$A, Aperturas!$A$2), 0))</f>
        <v>0.3948610089800243</v>
      </c>
      <c r="V38" s="23" t="str">
        <f>IF(V14 = "", "", IFERROR(V14 / SUMIFS(Aux_Totales!$N:$N, Aux_Totales!$F:$F, $F38, Aux_Totales!$A:$A, Aperturas!$A$2), 0))</f>
        <v/>
      </c>
      <c r="W38" s="23" t="str">
        <f>IF(W14 = "", "", IFERROR(W14 / SUMIFS(Aux_Totales!$N:$N, Aux_Totales!$F:$F, $F38, Aux_Totales!$A:$A, Aperturas!$A$2), 0))</f>
        <v/>
      </c>
      <c r="X38" s="23" t="str">
        <f>IF(X14 = "", "", IFERROR(X14 / SUMIFS(Aux_Totales!$N:$N, Aux_Totales!$F:$F, $F38, Aux_Totales!$A:$A, Aperturas!$A$2), 0))</f>
        <v/>
      </c>
      <c r="Y38" s="23" t="str">
        <f>IF(Y14 = "", "", IFERROR(Y14 / SUMIFS(Aux_Totales!$N:$N, Aux_Totales!$F:$F, $F38, Aux_Totales!$A:$A, Aperturas!$A$2), 0))</f>
        <v/>
      </c>
      <c r="Z38" s="23" t="str">
        <f>IF(Z14 = "", "", IFERROR(Z14 / SUMIFS(Aux_Totales!$N:$N, Aux_Totales!$F:$F, $F38, Aux_Totales!$A:$A, Aperturas!$A$2), 0))</f>
        <v/>
      </c>
      <c r="AA38" s="23">
        <f>IF(AA14 = "", "", IFERROR(AA14 / SUMIFS(Aux_Totales!$N:$N, Aux_Totales!$F:$F, $F38, Aux_Totales!$A:$A, Aperturas!$A$2), 0))</f>
        <v>0.19470400686504855</v>
      </c>
      <c r="AB38" s="23">
        <f>IF(AB14 = "", "", IFERROR(AB14 / SUMIFS(Aux_Totales!$N:$N, Aux_Totales!$F:$F, $F38, Aux_Totales!$A:$A, Aperturas!$A$2), 0))</f>
        <v>0.35444469124526962</v>
      </c>
      <c r="AC38" s="23">
        <f>IF(AC14 = "", "", IFERROR(AC14 / SUMIFS(Aux_Totales!$N:$N, Aux_Totales!$F:$F, $F38, Aux_Totales!$A:$A, Aperturas!$A$2), 0))</f>
        <v>0.3733697924067817</v>
      </c>
      <c r="AD38" s="23">
        <f>IF(AD14 = "", "", IFERROR(AD14 / SUMIFS(Aux_Totales!$N:$N, Aux_Totales!$F:$F, $F38, Aux_Totales!$A:$A, Aperturas!$A$2), 0))</f>
        <v>0.37946431650964157</v>
      </c>
      <c r="AE38" s="23">
        <f>IF(AE14 = "", "", IFERROR(AE14 / SUMIFS(Aux_Totales!$N:$N, Aux_Totales!$F:$F, $F38, Aux_Totales!$A:$A, Aperturas!$A$2), 0))</f>
        <v>0.38395501848016989</v>
      </c>
      <c r="AF38" s="23">
        <f>IF(AF14 = "", "", IFERROR(AF14 / SUMIFS(Aux_Totales!$N:$N, Aux_Totales!$F:$F, $F38, Aux_Totales!$A:$A, Aperturas!$A$2), 0))</f>
        <v>0.38491731175956878</v>
      </c>
      <c r="AG38" s="23">
        <f>IF(AG14 = "", "", IFERROR(AG14 / SUMIFS(Aux_Totales!$N:$N, Aux_Totales!$F:$F, $F38, Aux_Totales!$A:$A, Aperturas!$A$2), 0))</f>
        <v>0.38780419159776558</v>
      </c>
      <c r="AH38" s="23">
        <f>IF(AH14 = "", "", IFERROR(AH14 / SUMIFS(Aux_Totales!$N:$N, Aux_Totales!$F:$F, $F38, Aux_Totales!$A:$A, Aperturas!$A$2), 0))</f>
        <v>0.38940801373009709</v>
      </c>
      <c r="AI38" s="23">
        <f>IF(AI14 = "", "", IFERROR(AI14 / SUMIFS(Aux_Totales!$N:$N, Aux_Totales!$F:$F, $F38, Aux_Totales!$A:$A, Aperturas!$A$2), 0))</f>
        <v>0.39004954258302971</v>
      </c>
      <c r="AJ38" s="23">
        <f>IF(AJ14 = "", "", IFERROR(AJ14 / SUMIFS(Aux_Totales!$N:$N, Aux_Totales!$F:$F, $F38, Aux_Totales!$A:$A, Aperturas!$A$2), 0))</f>
        <v>0.39069107143596232</v>
      </c>
      <c r="AK38" s="23">
        <f>IF(AK14 = "", "", IFERROR(AK14 / SUMIFS(Aux_Totales!$N:$N, Aux_Totales!$F:$F, $F38, Aux_Totales!$A:$A, Aperturas!$A$2), 0))</f>
        <v>0.39133260028889494</v>
      </c>
      <c r="AL38" s="23">
        <f>IF(AL14 = "", "", IFERROR(AL14 / SUMIFS(Aux_Totales!$N:$N, Aux_Totales!$F:$F, $F38, Aux_Totales!$A:$A, Aperturas!$A$2), 0))</f>
        <v>0.39165336471536122</v>
      </c>
      <c r="AM38" s="23">
        <f>IF(AM14 = "", "", IFERROR(AM14 / SUMIFS(Aux_Totales!$N:$N, Aux_Totales!$F:$F, $F38, Aux_Totales!$A:$A, Aperturas!$A$2), 0))</f>
        <v>0.39454024455355802</v>
      </c>
      <c r="AN38" s="23">
        <f>IF(AN14 = "", "", IFERROR(AN14 / SUMIFS(Aux_Totales!$N:$N, Aux_Totales!$F:$F, $F38, Aux_Totales!$A:$A, Aperturas!$A$2), 0))</f>
        <v>0.39454024455355802</v>
      </c>
      <c r="AO38" s="23">
        <f>IF(AO14 = "", "", IFERROR(AO14 / SUMIFS(Aux_Totales!$N:$N, Aux_Totales!$F:$F, $F38, Aux_Totales!$A:$A, Aperturas!$A$2), 0))</f>
        <v>0.39550253783295691</v>
      </c>
      <c r="AP38" s="23" t="str">
        <f>IF(AP14 = "", "", IFERROR(AP14 / SUMIFS(Aux_Totales!$N:$N, Aux_Totales!$F:$F, $F38, Aux_Totales!$A:$A, Aperturas!$A$2), 0))</f>
        <v/>
      </c>
      <c r="AQ38" s="23" t="str">
        <f>IF(AQ14 = "", "", IFERROR(AQ14 / SUMIFS(Aux_Totales!$N:$N, Aux_Totales!$F:$F, $F38, Aux_Totales!$A:$A, Aperturas!$A$2), 0))</f>
        <v/>
      </c>
      <c r="AR38" s="23" t="str">
        <f>IF(AR14 = "", "", IFERROR(AR14 / SUMIFS(Aux_Totales!$N:$N, Aux_Totales!$F:$F, $F38, Aux_Totales!$A:$A, Aperturas!$A$2), 0))</f>
        <v/>
      </c>
      <c r="AS38" s="23" t="str">
        <f>IF(AS14 = "", "", IFERROR(AS14 / SUMIFS(Aux_Totales!$N:$N, Aux_Totales!$F:$F, $F38, Aux_Totales!$A:$A, Aperturas!$A$2), 0))</f>
        <v/>
      </c>
      <c r="AT38" s="23" t="str">
        <f>IF(AT14 = "", "", IFERROR(AT14 / SUMIFS(Aux_Totales!$N:$N, Aux_Totales!$F:$F, $F38, Aux_Totales!$A:$A, Aperturas!$A$2), 0))</f>
        <v/>
      </c>
    </row>
    <row r="39" spans="6:46" x14ac:dyDescent="0.2">
      <c r="F39">
        <v>202012</v>
      </c>
      <c r="G39" s="23">
        <f>IF(G15 = "", "", IFERROR(G15 / SUMIFS(Aux_Totales!$N:$N, Aux_Totales!$F:$F, $F39, Aux_Totales!$A:$A, Aperturas!$A$2), 0))</f>
        <v>0.1276209578709015</v>
      </c>
      <c r="H39" s="23">
        <f>IF(H15 = "", "", IFERROR(H15 / SUMIFS(Aux_Totales!$N:$N, Aux_Totales!$F:$F, $F39, Aux_Totales!$A:$A, Aperturas!$A$2), 0))</f>
        <v>0.31263928121640444</v>
      </c>
      <c r="I39" s="23">
        <f>IF(I15 = "", "", IFERROR(I15 / SUMIFS(Aux_Totales!$N:$N, Aux_Totales!$F:$F, $F39, Aux_Totales!$A:$A, Aperturas!$A$2), 0))</f>
        <v>0.35560714140409488</v>
      </c>
      <c r="J39" s="23">
        <f>IF(J15 = "", "", IFERROR(J15 / SUMIFS(Aux_Totales!$N:$N, Aux_Totales!$F:$F, $F39, Aux_Totales!$A:$A, Aperturas!$A$2), 0))</f>
        <v>0.36490615592232645</v>
      </c>
      <c r="K39" s="23">
        <f>IF(K15 = "", "", IFERROR(K15 / SUMIFS(Aux_Totales!$N:$N, Aux_Totales!$F:$F, $F39, Aux_Totales!$A:$A, Aperturas!$A$2), 0))</f>
        <v>0.36747140130666617</v>
      </c>
      <c r="L39" s="23">
        <f>IF(L15 = "", "", IFERROR(L15 / SUMIFS(Aux_Totales!$N:$N, Aux_Totales!$F:$F, $F39, Aux_Totales!$A:$A, Aperturas!$A$2), 0))</f>
        <v>0.3706779580370908</v>
      </c>
      <c r="M39" s="23">
        <f>IF(M15 = "", "", IFERROR(M15 / SUMIFS(Aux_Totales!$N:$N, Aux_Totales!$F:$F, $F39, Aux_Totales!$A:$A, Aperturas!$A$2), 0))</f>
        <v>0.37196058072926069</v>
      </c>
      <c r="N39" s="23">
        <f>IF(N15 = "", "", IFERROR(N15 / SUMIFS(Aux_Totales!$N:$N, Aux_Totales!$F:$F, $F39, Aux_Totales!$A:$A, Aperturas!$A$2), 0))</f>
        <v>0.37260189207534561</v>
      </c>
      <c r="O39" s="23">
        <f>IF(O15 = "", "", IFERROR(O15 / SUMIFS(Aux_Totales!$N:$N, Aux_Totales!$F:$F, $F39, Aux_Totales!$A:$A, Aperturas!$A$2), 0))</f>
        <v>0.37292254774838807</v>
      </c>
      <c r="P39" s="23">
        <f>IF(P15 = "", "", IFERROR(P15 / SUMIFS(Aux_Totales!$N:$N, Aux_Totales!$F:$F, $F39, Aux_Totales!$A:$A, Aperturas!$A$2), 0))</f>
        <v>0.37292254774838807</v>
      </c>
      <c r="Q39" s="23">
        <f>IF(Q15 = "", "", IFERROR(Q15 / SUMIFS(Aux_Totales!$N:$N, Aux_Totales!$F:$F, $F39, Aux_Totales!$A:$A, Aperturas!$A$2), 0))</f>
        <v>0.37292254774838807</v>
      </c>
      <c r="R39" s="23">
        <f>IF(R15 = "", "", IFERROR(R15 / SUMIFS(Aux_Totales!$N:$N, Aux_Totales!$F:$F, $F39, Aux_Totales!$A:$A, Aperturas!$A$2), 0))</f>
        <v>0.37644976015185522</v>
      </c>
      <c r="S39" s="23">
        <f>IF(S15 = "", "", IFERROR(S15 / SUMIFS(Aux_Totales!$N:$N, Aux_Totales!$F:$F, $F39, Aux_Totales!$A:$A, Aperturas!$A$2), 0))</f>
        <v>0.37644976015185522</v>
      </c>
      <c r="T39" s="23">
        <f>IF(T15 = "", "", IFERROR(T15 / SUMIFS(Aux_Totales!$N:$N, Aux_Totales!$F:$F, $F39, Aux_Totales!$A:$A, Aperturas!$A$2), 0))</f>
        <v>0.37677041582489768</v>
      </c>
      <c r="U39" s="23" t="str">
        <f>IF(U15 = "", "", IFERROR(U15 / SUMIFS(Aux_Totales!$N:$N, Aux_Totales!$F:$F, $F39, Aux_Totales!$A:$A, Aperturas!$A$2), 0))</f>
        <v/>
      </c>
      <c r="V39" s="23" t="str">
        <f>IF(V15 = "", "", IFERROR(V15 / SUMIFS(Aux_Totales!$N:$N, Aux_Totales!$F:$F, $F39, Aux_Totales!$A:$A, Aperturas!$A$2), 0))</f>
        <v/>
      </c>
      <c r="W39" s="23" t="str">
        <f>IF(W15 = "", "", IFERROR(W15 / SUMIFS(Aux_Totales!$N:$N, Aux_Totales!$F:$F, $F39, Aux_Totales!$A:$A, Aperturas!$A$2), 0))</f>
        <v/>
      </c>
      <c r="X39" s="23" t="str">
        <f>IF(X15 = "", "", IFERROR(X15 / SUMIFS(Aux_Totales!$N:$N, Aux_Totales!$F:$F, $F39, Aux_Totales!$A:$A, Aperturas!$A$2), 0))</f>
        <v/>
      </c>
      <c r="Y39" s="23" t="str">
        <f>IF(Y15 = "", "", IFERROR(Y15 / SUMIFS(Aux_Totales!$N:$N, Aux_Totales!$F:$F, $F39, Aux_Totales!$A:$A, Aperturas!$A$2), 0))</f>
        <v/>
      </c>
      <c r="Z39" s="23" t="str">
        <f>IF(Z15 = "", "", IFERROR(Z15 / SUMIFS(Aux_Totales!$N:$N, Aux_Totales!$F:$F, $F39, Aux_Totales!$A:$A, Aperturas!$A$2), 0))</f>
        <v/>
      </c>
      <c r="AA39" s="23">
        <f>IF(AA15 = "", "", IFERROR(AA15 / SUMIFS(Aux_Totales!$N:$N, Aux_Totales!$F:$F, $F39, Aux_Totales!$A:$A, Aperturas!$A$2), 0))</f>
        <v>0.17924652123073856</v>
      </c>
      <c r="AB39" s="23">
        <f>IF(AB15 = "", "", IFERROR(AB15 / SUMIFS(Aux_Totales!$N:$N, Aux_Totales!$F:$F, $F39, Aux_Totales!$A:$A, Aperturas!$A$2), 0))</f>
        <v>0.33572648967546198</v>
      </c>
      <c r="AC39" s="23">
        <f>IF(AC15 = "", "", IFERROR(AC15 / SUMIFS(Aux_Totales!$N:$N, Aux_Totales!$F:$F, $F39, Aux_Totales!$A:$A, Aperturas!$A$2), 0))</f>
        <v>0.35721041976930723</v>
      </c>
      <c r="AD39" s="23">
        <f>IF(AD15 = "", "", IFERROR(AD15 / SUMIFS(Aux_Totales!$N:$N, Aux_Totales!$F:$F, $F39, Aux_Totales!$A:$A, Aperturas!$A$2), 0))</f>
        <v>0.36490615592232645</v>
      </c>
      <c r="AE39" s="23">
        <f>IF(AE15 = "", "", IFERROR(AE15 / SUMIFS(Aux_Totales!$N:$N, Aux_Totales!$F:$F, $F39, Aux_Totales!$A:$A, Aperturas!$A$2), 0))</f>
        <v>0.36779205697970863</v>
      </c>
      <c r="AF39" s="23">
        <f>IF(AF15 = "", "", IFERROR(AF15 / SUMIFS(Aux_Totales!$N:$N, Aux_Totales!$F:$F, $F39, Aux_Totales!$A:$A, Aperturas!$A$2), 0))</f>
        <v>0.3706779580370908</v>
      </c>
      <c r="AG39" s="23">
        <f>IF(AG15 = "", "", IFERROR(AG15 / SUMIFS(Aux_Totales!$N:$N, Aux_Totales!$F:$F, $F39, Aux_Totales!$A:$A, Aperturas!$A$2), 0))</f>
        <v>0.37196058072926069</v>
      </c>
      <c r="AH39" s="23">
        <f>IF(AH15 = "", "", IFERROR(AH15 / SUMIFS(Aux_Totales!$N:$N, Aux_Totales!$F:$F, $F39, Aux_Totales!$A:$A, Aperturas!$A$2), 0))</f>
        <v>0.37260189207534561</v>
      </c>
      <c r="AI39" s="23">
        <f>IF(AI15 = "", "", IFERROR(AI15 / SUMIFS(Aux_Totales!$N:$N, Aux_Totales!$F:$F, $F39, Aux_Totales!$A:$A, Aperturas!$A$2), 0))</f>
        <v>0.37292254774838807</v>
      </c>
      <c r="AJ39" s="23">
        <f>IF(AJ15 = "", "", IFERROR(AJ15 / SUMIFS(Aux_Totales!$N:$N, Aux_Totales!$F:$F, $F39, Aux_Totales!$A:$A, Aperturas!$A$2), 0))</f>
        <v>0.37292254774838807</v>
      </c>
      <c r="AK39" s="23">
        <f>IF(AK15 = "", "", IFERROR(AK15 / SUMIFS(Aux_Totales!$N:$N, Aux_Totales!$F:$F, $F39, Aux_Totales!$A:$A, Aperturas!$A$2), 0))</f>
        <v>0.37292254774838807</v>
      </c>
      <c r="AL39" s="23">
        <f>IF(AL15 = "", "", IFERROR(AL15 / SUMIFS(Aux_Totales!$N:$N, Aux_Totales!$F:$F, $F39, Aux_Totales!$A:$A, Aperturas!$A$2), 0))</f>
        <v>0.37644976015185522</v>
      </c>
      <c r="AM39" s="23">
        <f>IF(AM15 = "", "", IFERROR(AM15 / SUMIFS(Aux_Totales!$N:$N, Aux_Totales!$F:$F, $F39, Aux_Totales!$A:$A, Aperturas!$A$2), 0))</f>
        <v>0.37644976015185522</v>
      </c>
      <c r="AN39" s="23">
        <f>IF(AN15 = "", "", IFERROR(AN15 / SUMIFS(Aux_Totales!$N:$N, Aux_Totales!$F:$F, $F39, Aux_Totales!$A:$A, Aperturas!$A$2), 0))</f>
        <v>0.37709107149794013</v>
      </c>
      <c r="AO39" s="23" t="str">
        <f>IF(AO15 = "", "", IFERROR(AO15 / SUMIFS(Aux_Totales!$N:$N, Aux_Totales!$F:$F, $F39, Aux_Totales!$A:$A, Aperturas!$A$2), 0))</f>
        <v/>
      </c>
      <c r="AP39" s="23" t="str">
        <f>IF(AP15 = "", "", IFERROR(AP15 / SUMIFS(Aux_Totales!$N:$N, Aux_Totales!$F:$F, $F39, Aux_Totales!$A:$A, Aperturas!$A$2), 0))</f>
        <v/>
      </c>
      <c r="AQ39" s="23" t="str">
        <f>IF(AQ15 = "", "", IFERROR(AQ15 / SUMIFS(Aux_Totales!$N:$N, Aux_Totales!$F:$F, $F39, Aux_Totales!$A:$A, Aperturas!$A$2), 0))</f>
        <v/>
      </c>
      <c r="AR39" s="23" t="str">
        <f>IF(AR15 = "", "", IFERROR(AR15 / SUMIFS(Aux_Totales!$N:$N, Aux_Totales!$F:$F, $F39, Aux_Totales!$A:$A, Aperturas!$A$2), 0))</f>
        <v/>
      </c>
      <c r="AS39" s="23" t="str">
        <f>IF(AS15 = "", "", IFERROR(AS15 / SUMIFS(Aux_Totales!$N:$N, Aux_Totales!$F:$F, $F39, Aux_Totales!$A:$A, Aperturas!$A$2), 0))</f>
        <v/>
      </c>
      <c r="AT39" s="23" t="str">
        <f>IF(AT15 = "", "", IFERROR(AT15 / SUMIFS(Aux_Totales!$N:$N, Aux_Totales!$F:$F, $F39, Aux_Totales!$A:$A, Aperturas!$A$2), 0))</f>
        <v/>
      </c>
    </row>
    <row r="40" spans="6:46" x14ac:dyDescent="0.2">
      <c r="F40">
        <v>202103</v>
      </c>
      <c r="G40" s="23">
        <f>IF(G16 = "", "", IFERROR(G16 / SUMIFS(Aux_Totales!$N:$N, Aux_Totales!$F:$F, $F40, Aux_Totales!$A:$A, Aperturas!$A$2), 0))</f>
        <v>0.1238072632796292</v>
      </c>
      <c r="H40" s="23">
        <f>IF(H16 = "", "", IFERROR(H16 / SUMIFS(Aux_Totales!$N:$N, Aux_Totales!$F:$F, $F40, Aux_Totales!$A:$A, Aperturas!$A$2), 0))</f>
        <v>0.36885583619578649</v>
      </c>
      <c r="I40" s="23">
        <f>IF(I16 = "", "", IFERROR(I16 / SUMIFS(Aux_Totales!$N:$N, Aux_Totales!$F:$F, $F40, Aux_Totales!$A:$A, Aperturas!$A$2), 0))</f>
        <v>0.38617602328671907</v>
      </c>
      <c r="J40" s="23">
        <f>IF(J16 = "", "", IFERROR(J16 / SUMIFS(Aux_Totales!$N:$N, Aux_Totales!$F:$F, $F40, Aux_Totales!$A:$A, Aperturas!$A$2), 0))</f>
        <v>0.39130793057292129</v>
      </c>
      <c r="K40" s="23">
        <f>IF(K16 = "", "", IFERROR(K16 / SUMIFS(Aux_Totales!$N:$N, Aux_Totales!$F:$F, $F40, Aux_Totales!$A:$A, Aperturas!$A$2), 0))</f>
        <v>0.39259090739447183</v>
      </c>
      <c r="L40" s="23">
        <f>IF(L16 = "", "", IFERROR(L16 / SUMIFS(Aux_Totales!$N:$N, Aux_Totales!$F:$F, $F40, Aux_Totales!$A:$A, Aperturas!$A$2), 0))</f>
        <v>0.39355314001063479</v>
      </c>
      <c r="M40" s="23">
        <f>IF(M16 = "", "", IFERROR(M16 / SUMIFS(Aux_Totales!$N:$N, Aux_Totales!$F:$F, $F40, Aux_Totales!$A:$A, Aperturas!$A$2), 0))</f>
        <v>0.39419462842141006</v>
      </c>
      <c r="N40" s="23">
        <f>IF(N16 = "", "", IFERROR(N16 / SUMIFS(Aux_Totales!$N:$N, Aux_Totales!$F:$F, $F40, Aux_Totales!$A:$A, Aperturas!$A$2), 0))</f>
        <v>0.39515686103757297</v>
      </c>
      <c r="O40" s="23">
        <f>IF(O16 = "", "", IFERROR(O16 / SUMIFS(Aux_Totales!$N:$N, Aux_Totales!$F:$F, $F40, Aux_Totales!$A:$A, Aperturas!$A$2), 0))</f>
        <v>0.39611909365373588</v>
      </c>
      <c r="P40" s="23">
        <f>IF(P16 = "", "", IFERROR(P16 / SUMIFS(Aux_Totales!$N:$N, Aux_Totales!$F:$F, $F40, Aux_Totales!$A:$A, Aperturas!$A$2), 0))</f>
        <v>0.39740207047528647</v>
      </c>
      <c r="Q40" s="23">
        <f>IF(Q16 = "", "", IFERROR(Q16 / SUMIFS(Aux_Totales!$N:$N, Aux_Totales!$F:$F, $F40, Aux_Totales!$A:$A, Aperturas!$A$2), 0))</f>
        <v>0.39772281468067411</v>
      </c>
      <c r="R40" s="23">
        <f>IF(R16 = "", "", IFERROR(R16 / SUMIFS(Aux_Totales!$N:$N, Aux_Totales!$F:$F, $F40, Aux_Totales!$A:$A, Aperturas!$A$2), 0))</f>
        <v>0.41119407130695501</v>
      </c>
      <c r="S40" s="23">
        <f>IF(S16 = "", "", IFERROR(S16 / SUMIFS(Aux_Totales!$N:$N, Aux_Totales!$F:$F, $F40, Aux_Totales!$A:$A, Aperturas!$A$2), 0))</f>
        <v>0.41151481551234265</v>
      </c>
      <c r="T40" s="23" t="str">
        <f>IF(T16 = "", "", IFERROR(T16 / SUMIFS(Aux_Totales!$N:$N, Aux_Totales!$F:$F, $F40, Aux_Totales!$A:$A, Aperturas!$A$2), 0))</f>
        <v/>
      </c>
      <c r="U40" s="23" t="str">
        <f>IF(U16 = "", "", IFERROR(U16 / SUMIFS(Aux_Totales!$N:$N, Aux_Totales!$F:$F, $F40, Aux_Totales!$A:$A, Aperturas!$A$2), 0))</f>
        <v/>
      </c>
      <c r="V40" s="23" t="str">
        <f>IF(V16 = "", "", IFERROR(V16 / SUMIFS(Aux_Totales!$N:$N, Aux_Totales!$F:$F, $F40, Aux_Totales!$A:$A, Aperturas!$A$2), 0))</f>
        <v/>
      </c>
      <c r="W40" s="23" t="str">
        <f>IF(W16 = "", "", IFERROR(W16 / SUMIFS(Aux_Totales!$N:$N, Aux_Totales!$F:$F, $F40, Aux_Totales!$A:$A, Aperturas!$A$2), 0))</f>
        <v/>
      </c>
      <c r="X40" s="23" t="str">
        <f>IF(X16 = "", "", IFERROR(X16 / SUMIFS(Aux_Totales!$N:$N, Aux_Totales!$F:$F, $F40, Aux_Totales!$A:$A, Aperturas!$A$2), 0))</f>
        <v/>
      </c>
      <c r="Y40" s="23" t="str">
        <f>IF(Y16 = "", "", IFERROR(Y16 / SUMIFS(Aux_Totales!$N:$N, Aux_Totales!$F:$F, $F40, Aux_Totales!$A:$A, Aperturas!$A$2), 0))</f>
        <v/>
      </c>
      <c r="Z40" s="23" t="str">
        <f>IF(Z16 = "", "", IFERROR(Z16 / SUMIFS(Aux_Totales!$N:$N, Aux_Totales!$F:$F, $F40, Aux_Totales!$A:$A, Aperturas!$A$2), 0))</f>
        <v/>
      </c>
      <c r="AA40" s="23">
        <f>IF(AA16 = "", "", IFERROR(AA16 / SUMIFS(Aux_Totales!$N:$N, Aux_Totales!$F:$F, $F40, Aux_Totales!$A:$A, Aperturas!$A$2), 0))</f>
        <v>0.22420019956596066</v>
      </c>
      <c r="AB40" s="23">
        <f>IF(AB16 = "", "", IFERROR(AB16 / SUMIFS(Aux_Totales!$N:$N, Aux_Totales!$F:$F, $F40, Aux_Totales!$A:$A, Aperturas!$A$2), 0))</f>
        <v>0.37142178983888757</v>
      </c>
      <c r="AC40" s="23">
        <f>IF(AC16 = "", "", IFERROR(AC16 / SUMIFS(Aux_Totales!$N:$N, Aux_Totales!$F:$F, $F40, Aux_Totales!$A:$A, Aperturas!$A$2), 0))</f>
        <v>0.38617602328671907</v>
      </c>
      <c r="AD40" s="23">
        <f>IF(AD16 = "", "", IFERROR(AD16 / SUMIFS(Aux_Totales!$N:$N, Aux_Totales!$F:$F, $F40, Aux_Totales!$A:$A, Aperturas!$A$2), 0))</f>
        <v>0.39130793057292129</v>
      </c>
      <c r="AE40" s="23">
        <f>IF(AE16 = "", "", IFERROR(AE16 / SUMIFS(Aux_Totales!$N:$N, Aux_Totales!$F:$F, $F40, Aux_Totales!$A:$A, Aperturas!$A$2), 0))</f>
        <v>0.39259090739447183</v>
      </c>
      <c r="AF40" s="23">
        <f>IF(AF16 = "", "", IFERROR(AF16 / SUMIFS(Aux_Totales!$N:$N, Aux_Totales!$F:$F, $F40, Aux_Totales!$A:$A, Aperturas!$A$2), 0))</f>
        <v>0.39355314001063479</v>
      </c>
      <c r="AG40" s="23">
        <f>IF(AG16 = "", "", IFERROR(AG16 / SUMIFS(Aux_Totales!$N:$N, Aux_Totales!$F:$F, $F40, Aux_Totales!$A:$A, Aperturas!$A$2), 0))</f>
        <v>0.39419462842141006</v>
      </c>
      <c r="AH40" s="23">
        <f>IF(AH16 = "", "", IFERROR(AH16 / SUMIFS(Aux_Totales!$N:$N, Aux_Totales!$F:$F, $F40, Aux_Totales!$A:$A, Aperturas!$A$2), 0))</f>
        <v>0.39547760524296061</v>
      </c>
      <c r="AI40" s="23">
        <f>IF(AI16 = "", "", IFERROR(AI16 / SUMIFS(Aux_Totales!$N:$N, Aux_Totales!$F:$F, $F40, Aux_Totales!$A:$A, Aperturas!$A$2), 0))</f>
        <v>0.39611909365373588</v>
      </c>
      <c r="AJ40" s="23">
        <f>IF(AJ16 = "", "", IFERROR(AJ16 / SUMIFS(Aux_Totales!$N:$N, Aux_Totales!$F:$F, $F40, Aux_Totales!$A:$A, Aperturas!$A$2), 0))</f>
        <v>0.39740207047528647</v>
      </c>
      <c r="AK40" s="23">
        <f>IF(AK16 = "", "", IFERROR(AK16 / SUMIFS(Aux_Totales!$N:$N, Aux_Totales!$F:$F, $F40, Aux_Totales!$A:$A, Aperturas!$A$2), 0))</f>
        <v>0.39772281468067411</v>
      </c>
      <c r="AL40" s="23">
        <f>IF(AL16 = "", "", IFERROR(AL16 / SUMIFS(Aux_Totales!$N:$N, Aux_Totales!$F:$F, $F40, Aux_Totales!$A:$A, Aperturas!$A$2), 0))</f>
        <v>0.41151481551234265</v>
      </c>
      <c r="AM40" s="23">
        <f>IF(AM16 = "", "", IFERROR(AM16 / SUMIFS(Aux_Totales!$N:$N, Aux_Totales!$F:$F, $F40, Aux_Totales!$A:$A, Aperturas!$A$2), 0))</f>
        <v>0.41183555971773028</v>
      </c>
      <c r="AN40" s="23" t="str">
        <f>IF(AN16 = "", "", IFERROR(AN16 / SUMIFS(Aux_Totales!$N:$N, Aux_Totales!$F:$F, $F40, Aux_Totales!$A:$A, Aperturas!$A$2), 0))</f>
        <v/>
      </c>
      <c r="AO40" s="23" t="str">
        <f>IF(AO16 = "", "", IFERROR(AO16 / SUMIFS(Aux_Totales!$N:$N, Aux_Totales!$F:$F, $F40, Aux_Totales!$A:$A, Aperturas!$A$2), 0))</f>
        <v/>
      </c>
      <c r="AP40" s="23" t="str">
        <f>IF(AP16 = "", "", IFERROR(AP16 / SUMIFS(Aux_Totales!$N:$N, Aux_Totales!$F:$F, $F40, Aux_Totales!$A:$A, Aperturas!$A$2), 0))</f>
        <v/>
      </c>
      <c r="AQ40" s="23" t="str">
        <f>IF(AQ16 = "", "", IFERROR(AQ16 / SUMIFS(Aux_Totales!$N:$N, Aux_Totales!$F:$F, $F40, Aux_Totales!$A:$A, Aperturas!$A$2), 0))</f>
        <v/>
      </c>
      <c r="AR40" s="23" t="str">
        <f>IF(AR16 = "", "", IFERROR(AR16 / SUMIFS(Aux_Totales!$N:$N, Aux_Totales!$F:$F, $F40, Aux_Totales!$A:$A, Aperturas!$A$2), 0))</f>
        <v/>
      </c>
      <c r="AS40" s="23" t="str">
        <f>IF(AS16 = "", "", IFERROR(AS16 / SUMIFS(Aux_Totales!$N:$N, Aux_Totales!$F:$F, $F40, Aux_Totales!$A:$A, Aperturas!$A$2), 0))</f>
        <v/>
      </c>
      <c r="AT40" s="23" t="str">
        <f>IF(AT16 = "", "", IFERROR(AT16 / SUMIFS(Aux_Totales!$N:$N, Aux_Totales!$F:$F, $F40, Aux_Totales!$A:$A, Aperturas!$A$2), 0))</f>
        <v/>
      </c>
    </row>
    <row r="41" spans="6:46" x14ac:dyDescent="0.2">
      <c r="F41">
        <v>202106</v>
      </c>
      <c r="G41" s="23">
        <f>IF(G17 = "", "", IFERROR(G17 / SUMIFS(Aux_Totales!$N:$N, Aux_Totales!$F:$F, $F41, Aux_Totales!$A:$A, Aperturas!$A$2), 0))</f>
        <v>0.2514999433983624</v>
      </c>
      <c r="H41" s="23">
        <f>IF(H17 = "", "", IFERROR(H17 / SUMIFS(Aux_Totales!$N:$N, Aux_Totales!$F:$F, $F41, Aux_Totales!$A:$A, Aperturas!$A$2), 0))</f>
        <v>0.62028443812448009</v>
      </c>
      <c r="I41" s="23">
        <f>IF(I17 = "", "", IFERROR(I17 / SUMIFS(Aux_Totales!$N:$N, Aux_Totales!$F:$F, $F41, Aux_Totales!$A:$A, Aperturas!$A$2), 0))</f>
        <v>0.66338112365173929</v>
      </c>
      <c r="J41" s="23">
        <f>IF(J17 = "", "", IFERROR(J17 / SUMIFS(Aux_Totales!$N:$N, Aux_Totales!$F:$F, $F41, Aux_Totales!$A:$A, Aperturas!$A$2), 0))</f>
        <v>0.67415529503355409</v>
      </c>
      <c r="K41" s="23">
        <f>IF(K17 = "", "", IFERROR(K17 / SUMIFS(Aux_Totales!$N:$N, Aux_Totales!$F:$F, $F41, Aux_Totales!$A:$A, Aperturas!$A$2), 0))</f>
        <v>0.67938846399043551</v>
      </c>
      <c r="L41" s="23">
        <f>IF(L17 = "", "", IFERROR(L17 / SUMIFS(Aux_Totales!$N:$N, Aux_Totales!$F:$F, $F41, Aux_Totales!$A:$A, Aperturas!$A$2), 0))</f>
        <v>0.68277463213900591</v>
      </c>
      <c r="M41" s="23">
        <f>IF(M17 = "", "", IFERROR(M17 / SUMIFS(Aux_Totales!$N:$N, Aux_Totales!$F:$F, $F41, Aux_Totales!$A:$A, Aperturas!$A$2), 0))</f>
        <v>0.68400596601121333</v>
      </c>
      <c r="N41" s="23">
        <f>IF(N17 = "", "", IFERROR(N17 / SUMIFS(Aux_Totales!$N:$N, Aux_Totales!$F:$F, $F41, Aux_Totales!$A:$A, Aperturas!$A$2), 0))</f>
        <v>0.68585296681952435</v>
      </c>
      <c r="O41" s="23">
        <f>IF(O17 = "", "", IFERROR(O17 / SUMIFS(Aux_Totales!$N:$N, Aux_Totales!$F:$F, $F41, Aux_Totales!$A:$A, Aperturas!$A$2), 0))</f>
        <v>0.68708430069173176</v>
      </c>
      <c r="P41" s="23">
        <f>IF(P17 = "", "", IFERROR(P17 / SUMIFS(Aux_Totales!$N:$N, Aux_Totales!$F:$F, $F41, Aux_Totales!$A:$A, Aperturas!$A$2), 0))</f>
        <v>0.70463080837068726</v>
      </c>
      <c r="Q41" s="23">
        <f>IF(Q17 = "", "", IFERROR(Q17 / SUMIFS(Aux_Totales!$N:$N, Aux_Totales!$F:$F, $F41, Aux_Totales!$A:$A, Aperturas!$A$2), 0))</f>
        <v>0.72279298298574657</v>
      </c>
      <c r="R41" s="23">
        <f>IF(R17 = "", "", IFERROR(R17 / SUMIFS(Aux_Totales!$N:$N, Aux_Totales!$F:$F, $F41, Aux_Totales!$A:$A, Aperturas!$A$2), 0))</f>
        <v>0.72340864992185028</v>
      </c>
      <c r="S41" s="23" t="str">
        <f>IF(S17 = "", "", IFERROR(S17 / SUMIFS(Aux_Totales!$N:$N, Aux_Totales!$F:$F, $F41, Aux_Totales!$A:$A, Aperturas!$A$2), 0))</f>
        <v/>
      </c>
      <c r="T41" s="23" t="str">
        <f>IF(T17 = "", "", IFERROR(T17 / SUMIFS(Aux_Totales!$N:$N, Aux_Totales!$F:$F, $F41, Aux_Totales!$A:$A, Aperturas!$A$2), 0))</f>
        <v/>
      </c>
      <c r="U41" s="23" t="str">
        <f>IF(U17 = "", "", IFERROR(U17 / SUMIFS(Aux_Totales!$N:$N, Aux_Totales!$F:$F, $F41, Aux_Totales!$A:$A, Aperturas!$A$2), 0))</f>
        <v/>
      </c>
      <c r="V41" s="23" t="str">
        <f>IF(V17 = "", "", IFERROR(V17 / SUMIFS(Aux_Totales!$N:$N, Aux_Totales!$F:$F, $F41, Aux_Totales!$A:$A, Aperturas!$A$2), 0))</f>
        <v/>
      </c>
      <c r="W41" s="23" t="str">
        <f>IF(W17 = "", "", IFERROR(W17 / SUMIFS(Aux_Totales!$N:$N, Aux_Totales!$F:$F, $F41, Aux_Totales!$A:$A, Aperturas!$A$2), 0))</f>
        <v/>
      </c>
      <c r="X41" s="23" t="str">
        <f>IF(X17 = "", "", IFERROR(X17 / SUMIFS(Aux_Totales!$N:$N, Aux_Totales!$F:$F, $F41, Aux_Totales!$A:$A, Aperturas!$A$2), 0))</f>
        <v/>
      </c>
      <c r="Y41" s="23" t="str">
        <f>IF(Y17 = "", "", IFERROR(Y17 / SUMIFS(Aux_Totales!$N:$N, Aux_Totales!$F:$F, $F41, Aux_Totales!$A:$A, Aperturas!$A$2), 0))</f>
        <v/>
      </c>
      <c r="Z41" s="23" t="str">
        <f>IF(Z17 = "", "", IFERROR(Z17 / SUMIFS(Aux_Totales!$N:$N, Aux_Totales!$F:$F, $F41, Aux_Totales!$A:$A, Aperturas!$A$2), 0))</f>
        <v/>
      </c>
      <c r="AA41" s="23">
        <f>IF(AA17 = "", "", IFERROR(AA17 / SUMIFS(Aux_Totales!$N:$N, Aux_Totales!$F:$F, $F41, Aux_Totales!$A:$A, Aperturas!$A$2), 0))</f>
        <v>0.31491363781704373</v>
      </c>
      <c r="AB41" s="23">
        <f>IF(AB17 = "", "", IFERROR(AB17 / SUMIFS(Aux_Totales!$N:$N, Aux_Totales!$F:$F, $F41, Aux_Totales!$A:$A, Aperturas!$A$2), 0))</f>
        <v>0.63013510910213932</v>
      </c>
      <c r="AC41" s="23">
        <f>IF(AC17 = "", "", IFERROR(AC17 / SUMIFS(Aux_Totales!$N:$N, Aux_Totales!$F:$F, $F41, Aux_Totales!$A:$A, Aperturas!$A$2), 0))</f>
        <v>0.66676729180030958</v>
      </c>
      <c r="AD41" s="23">
        <f>IF(AD17 = "", "", IFERROR(AD17 / SUMIFS(Aux_Totales!$N:$N, Aux_Totales!$F:$F, $F41, Aux_Totales!$A:$A, Aperturas!$A$2), 0))</f>
        <v>0.67600229584186511</v>
      </c>
      <c r="AE41" s="23">
        <f>IF(AE17 = "", "", IFERROR(AE17 / SUMIFS(Aux_Totales!$N:$N, Aux_Totales!$F:$F, $F41, Aux_Totales!$A:$A, Aperturas!$A$2), 0))</f>
        <v>0.68031196439459107</v>
      </c>
      <c r="AF41" s="23">
        <f>IF(AF17 = "", "", IFERROR(AF17 / SUMIFS(Aux_Totales!$N:$N, Aux_Totales!$F:$F, $F41, Aux_Totales!$A:$A, Aperturas!$A$2), 0))</f>
        <v>0.68431379947926507</v>
      </c>
      <c r="AG41" s="23">
        <f>IF(AG17 = "", "", IFERROR(AG17 / SUMIFS(Aux_Totales!$N:$N, Aux_Totales!$F:$F, $F41, Aux_Totales!$A:$A, Aperturas!$A$2), 0))</f>
        <v>0.68492946641536878</v>
      </c>
      <c r="AH41" s="23">
        <f>IF(AH17 = "", "", IFERROR(AH17 / SUMIFS(Aux_Totales!$N:$N, Aux_Totales!$F:$F, $F41, Aux_Totales!$A:$A, Aperturas!$A$2), 0))</f>
        <v>0.68646863375562805</v>
      </c>
      <c r="AI41" s="23">
        <f>IF(AI17 = "", "", IFERROR(AI17 / SUMIFS(Aux_Totales!$N:$N, Aux_Totales!$F:$F, $F41, Aux_Totales!$A:$A, Aperturas!$A$2), 0))</f>
        <v>0.68739213415978362</v>
      </c>
      <c r="AJ41" s="23">
        <f>IF(AJ17 = "", "", IFERROR(AJ17 / SUMIFS(Aux_Totales!$N:$N, Aux_Totales!$F:$F, $F41, Aux_Totales!$A:$A, Aperturas!$A$2), 0))</f>
        <v>0.70493864183873911</v>
      </c>
      <c r="AK41" s="23">
        <f>IF(AK17 = "", "", IFERROR(AK17 / SUMIFS(Aux_Totales!$N:$N, Aux_Totales!$F:$F, $F41, Aux_Totales!$A:$A, Aperturas!$A$2), 0))</f>
        <v>0.72279298298574657</v>
      </c>
      <c r="AL41" s="23">
        <f>IF(AL17 = "", "", IFERROR(AL17 / SUMIFS(Aux_Totales!$N:$N, Aux_Totales!$F:$F, $F41, Aux_Totales!$A:$A, Aperturas!$A$2), 0))</f>
        <v>0.72402431685795388</v>
      </c>
      <c r="AM41" s="23" t="str">
        <f>IF(AM17 = "", "", IFERROR(AM17 / SUMIFS(Aux_Totales!$N:$N, Aux_Totales!$F:$F, $F41, Aux_Totales!$A:$A, Aperturas!$A$2), 0))</f>
        <v/>
      </c>
      <c r="AN41" s="23" t="str">
        <f>IF(AN17 = "", "", IFERROR(AN17 / SUMIFS(Aux_Totales!$N:$N, Aux_Totales!$F:$F, $F41, Aux_Totales!$A:$A, Aperturas!$A$2), 0))</f>
        <v/>
      </c>
      <c r="AO41" s="23" t="str">
        <f>IF(AO17 = "", "", IFERROR(AO17 / SUMIFS(Aux_Totales!$N:$N, Aux_Totales!$F:$F, $F41, Aux_Totales!$A:$A, Aperturas!$A$2), 0))</f>
        <v/>
      </c>
      <c r="AP41" s="23" t="str">
        <f>IF(AP17 = "", "", IFERROR(AP17 / SUMIFS(Aux_Totales!$N:$N, Aux_Totales!$F:$F, $F41, Aux_Totales!$A:$A, Aperturas!$A$2), 0))</f>
        <v/>
      </c>
      <c r="AQ41" s="23" t="str">
        <f>IF(AQ17 = "", "", IFERROR(AQ17 / SUMIFS(Aux_Totales!$N:$N, Aux_Totales!$F:$F, $F41, Aux_Totales!$A:$A, Aperturas!$A$2), 0))</f>
        <v/>
      </c>
      <c r="AR41" s="23" t="str">
        <f>IF(AR17 = "", "", IFERROR(AR17 / SUMIFS(Aux_Totales!$N:$N, Aux_Totales!$F:$F, $F41, Aux_Totales!$A:$A, Aperturas!$A$2), 0))</f>
        <v/>
      </c>
      <c r="AS41" s="23" t="str">
        <f>IF(AS17 = "", "", IFERROR(AS17 / SUMIFS(Aux_Totales!$N:$N, Aux_Totales!$F:$F, $F41, Aux_Totales!$A:$A, Aperturas!$A$2), 0))</f>
        <v/>
      </c>
      <c r="AT41" s="23" t="str">
        <f>IF(AT17 = "", "", IFERROR(AT17 / SUMIFS(Aux_Totales!$N:$N, Aux_Totales!$F:$F, $F41, Aux_Totales!$A:$A, Aperturas!$A$2), 0))</f>
        <v/>
      </c>
    </row>
    <row r="42" spans="6:46" x14ac:dyDescent="0.2">
      <c r="F42">
        <v>202109</v>
      </c>
      <c r="G42" s="23">
        <f>IF(G18 = "", "", IFERROR(G18 / SUMIFS(Aux_Totales!$N:$N, Aux_Totales!$F:$F, $F42, Aux_Totales!$A:$A, Aperturas!$A$2), 0))</f>
        <v>0.200158472193635</v>
      </c>
      <c r="H42" s="23">
        <f>IF(H18 = "", "", IFERROR(H18 / SUMIFS(Aux_Totales!$N:$N, Aux_Totales!$F:$F, $F42, Aux_Totales!$A:$A, Aperturas!$A$2), 0))</f>
        <v>0.31797131715198412</v>
      </c>
      <c r="I42" s="23">
        <f>IF(I18 = "", "", IFERROR(I18 / SUMIFS(Aux_Totales!$N:$N, Aux_Totales!$F:$F, $F42, Aux_Totales!$A:$A, Aperturas!$A$2), 0))</f>
        <v>0.34048529014140683</v>
      </c>
      <c r="J42" s="23">
        <f>IF(J18 = "", "", IFERROR(J18 / SUMIFS(Aux_Totales!$N:$N, Aux_Totales!$F:$F, $F42, Aux_Totales!$A:$A, Aperturas!$A$2), 0))</f>
        <v>0.34511144897484985</v>
      </c>
      <c r="K42" s="23">
        <f>IF(K18 = "", "", IFERROR(K18 / SUMIFS(Aux_Totales!$N:$N, Aux_Totales!$F:$F, $F42, Aux_Totales!$A:$A, Aperturas!$A$2), 0))</f>
        <v>0.34727032309712325</v>
      </c>
      <c r="L42" s="23">
        <f>IF(L18 = "", "", IFERROR(L18 / SUMIFS(Aux_Totales!$N:$N, Aux_Totales!$F:$F, $F42, Aux_Totales!$A:$A, Aperturas!$A$2), 0))</f>
        <v>0.34850396545270806</v>
      </c>
      <c r="M42" s="23">
        <f>IF(M18 = "", "", IFERROR(M18 / SUMIFS(Aux_Totales!$N:$N, Aux_Totales!$F:$F, $F42, Aux_Totales!$A:$A, Aperturas!$A$2), 0))</f>
        <v>0.3491207866305005</v>
      </c>
      <c r="N42" s="23">
        <f>IF(N18 = "", "", IFERROR(N18 / SUMIFS(Aux_Totales!$N:$N, Aux_Totales!$F:$F, $F42, Aux_Totales!$A:$A, Aperturas!$A$2), 0))</f>
        <v>0.35004601839718907</v>
      </c>
      <c r="O42" s="23">
        <f>IF(O18 = "", "", IFERROR(O18 / SUMIFS(Aux_Totales!$N:$N, Aux_Totales!$F:$F, $F42, Aux_Totales!$A:$A, Aperturas!$A$2), 0))</f>
        <v>0.37626091845336623</v>
      </c>
      <c r="P42" s="23">
        <f>IF(P18 = "", "", IFERROR(P18 / SUMIFS(Aux_Totales!$N:$N, Aux_Totales!$F:$F, $F42, Aux_Totales!$A:$A, Aperturas!$A$2), 0))</f>
        <v>0.37656932904226242</v>
      </c>
      <c r="Q42" s="23">
        <f>IF(Q18 = "", "", IFERROR(Q18 / SUMIFS(Aux_Totales!$N:$N, Aux_Totales!$F:$F, $F42, Aux_Totales!$A:$A, Aperturas!$A$2), 0))</f>
        <v>0.37656932904226242</v>
      </c>
      <c r="R42" s="23" t="str">
        <f>IF(R18 = "", "", IFERROR(R18 / SUMIFS(Aux_Totales!$N:$N, Aux_Totales!$F:$F, $F42, Aux_Totales!$A:$A, Aperturas!$A$2), 0))</f>
        <v/>
      </c>
      <c r="S42" s="23" t="str">
        <f>IF(S18 = "", "", IFERROR(S18 / SUMIFS(Aux_Totales!$N:$N, Aux_Totales!$F:$F, $F42, Aux_Totales!$A:$A, Aperturas!$A$2), 0))</f>
        <v/>
      </c>
      <c r="T42" s="23" t="str">
        <f>IF(T18 = "", "", IFERROR(T18 / SUMIFS(Aux_Totales!$N:$N, Aux_Totales!$F:$F, $F42, Aux_Totales!$A:$A, Aperturas!$A$2), 0))</f>
        <v/>
      </c>
      <c r="U42" s="23" t="str">
        <f>IF(U18 = "", "", IFERROR(U18 / SUMIFS(Aux_Totales!$N:$N, Aux_Totales!$F:$F, $F42, Aux_Totales!$A:$A, Aperturas!$A$2), 0))</f>
        <v/>
      </c>
      <c r="V42" s="23" t="str">
        <f>IF(V18 = "", "", IFERROR(V18 / SUMIFS(Aux_Totales!$N:$N, Aux_Totales!$F:$F, $F42, Aux_Totales!$A:$A, Aperturas!$A$2), 0))</f>
        <v/>
      </c>
      <c r="W42" s="23" t="str">
        <f>IF(W18 = "", "", IFERROR(W18 / SUMIFS(Aux_Totales!$N:$N, Aux_Totales!$F:$F, $F42, Aux_Totales!$A:$A, Aperturas!$A$2), 0))</f>
        <v/>
      </c>
      <c r="X42" s="23" t="str">
        <f>IF(X18 = "", "", IFERROR(X18 / SUMIFS(Aux_Totales!$N:$N, Aux_Totales!$F:$F, $F42, Aux_Totales!$A:$A, Aperturas!$A$2), 0))</f>
        <v/>
      </c>
      <c r="Y42" s="23" t="str">
        <f>IF(Y18 = "", "", IFERROR(Y18 / SUMIFS(Aux_Totales!$N:$N, Aux_Totales!$F:$F, $F42, Aux_Totales!$A:$A, Aperturas!$A$2), 0))</f>
        <v/>
      </c>
      <c r="Z42" s="23" t="str">
        <f>IF(Z18 = "", "", IFERROR(Z18 / SUMIFS(Aux_Totales!$N:$N, Aux_Totales!$F:$F, $F42, Aux_Totales!$A:$A, Aperturas!$A$2), 0))</f>
        <v/>
      </c>
      <c r="AA42" s="23">
        <f>IF(AA18 = "", "", IFERROR(AA18 / SUMIFS(Aux_Totales!$N:$N, Aux_Totales!$F:$F, $F42, Aux_Totales!$A:$A, Aperturas!$A$2), 0))</f>
        <v>0.23192476284994379</v>
      </c>
      <c r="AB42" s="23">
        <f>IF(AB18 = "", "", IFERROR(AB18 / SUMIFS(Aux_Totales!$N:$N, Aux_Totales!$F:$F, $F42, Aux_Totales!$A:$A, Aperturas!$A$2), 0))</f>
        <v>0.32136383362984233</v>
      </c>
      <c r="AC42" s="23">
        <f>IF(AC18 = "", "", IFERROR(AC18 / SUMIFS(Aux_Totales!$N:$N, Aux_Totales!$F:$F, $F42, Aux_Totales!$A:$A, Aperturas!$A$2), 0))</f>
        <v>0.34110211131919926</v>
      </c>
      <c r="AD42" s="23">
        <f>IF(AD18 = "", "", IFERROR(AD18 / SUMIFS(Aux_Totales!$N:$N, Aux_Totales!$F:$F, $F42, Aux_Totales!$A:$A, Aperturas!$A$2), 0))</f>
        <v>0.34511144897484985</v>
      </c>
      <c r="AE42" s="23">
        <f>IF(AE18 = "", "", IFERROR(AE18 / SUMIFS(Aux_Totales!$N:$N, Aux_Totales!$F:$F, $F42, Aux_Totales!$A:$A, Aperturas!$A$2), 0))</f>
        <v>0.34727032309712325</v>
      </c>
      <c r="AF42" s="23">
        <f>IF(AF18 = "", "", IFERROR(AF18 / SUMIFS(Aux_Totales!$N:$N, Aux_Totales!$F:$F, $F42, Aux_Totales!$A:$A, Aperturas!$A$2), 0))</f>
        <v>0.34850396545270806</v>
      </c>
      <c r="AG42" s="23">
        <f>IF(AG18 = "", "", IFERROR(AG18 / SUMIFS(Aux_Totales!$N:$N, Aux_Totales!$F:$F, $F42, Aux_Totales!$A:$A, Aperturas!$A$2), 0))</f>
        <v>0.3491207866305005</v>
      </c>
      <c r="AH42" s="23">
        <f>IF(AH18 = "", "", IFERROR(AH18 / SUMIFS(Aux_Totales!$N:$N, Aux_Totales!$F:$F, $F42, Aux_Totales!$A:$A, Aperturas!$A$2), 0))</f>
        <v>0.35004601839718907</v>
      </c>
      <c r="AI42" s="23">
        <f>IF(AI18 = "", "", IFERROR(AI18 / SUMIFS(Aux_Totales!$N:$N, Aux_Totales!$F:$F, $F42, Aux_Totales!$A:$A, Aperturas!$A$2), 0))</f>
        <v>0.37626091845336623</v>
      </c>
      <c r="AJ42" s="23">
        <f>IF(AJ18 = "", "", IFERROR(AJ18 / SUMIFS(Aux_Totales!$N:$N, Aux_Totales!$F:$F, $F42, Aux_Totales!$A:$A, Aperturas!$A$2), 0))</f>
        <v>0.37656932904226242</v>
      </c>
      <c r="AK42" s="23">
        <f>IF(AK18 = "", "", IFERROR(AK18 / SUMIFS(Aux_Totales!$N:$N, Aux_Totales!$F:$F, $F42, Aux_Totales!$A:$A, Aperturas!$A$2), 0))</f>
        <v>0.37687773963115867</v>
      </c>
      <c r="AL42" s="23" t="str">
        <f>IF(AL18 = "", "", IFERROR(AL18 / SUMIFS(Aux_Totales!$N:$N, Aux_Totales!$F:$F, $F42, Aux_Totales!$A:$A, Aperturas!$A$2), 0))</f>
        <v/>
      </c>
      <c r="AM42" s="23" t="str">
        <f>IF(AM18 = "", "", IFERROR(AM18 / SUMIFS(Aux_Totales!$N:$N, Aux_Totales!$F:$F, $F42, Aux_Totales!$A:$A, Aperturas!$A$2), 0))</f>
        <v/>
      </c>
      <c r="AN42" s="23" t="str">
        <f>IF(AN18 = "", "", IFERROR(AN18 / SUMIFS(Aux_Totales!$N:$N, Aux_Totales!$F:$F, $F42, Aux_Totales!$A:$A, Aperturas!$A$2), 0))</f>
        <v/>
      </c>
      <c r="AO42" s="23" t="str">
        <f>IF(AO18 = "", "", IFERROR(AO18 / SUMIFS(Aux_Totales!$N:$N, Aux_Totales!$F:$F, $F42, Aux_Totales!$A:$A, Aperturas!$A$2), 0))</f>
        <v/>
      </c>
      <c r="AP42" s="23" t="str">
        <f>IF(AP18 = "", "", IFERROR(AP18 / SUMIFS(Aux_Totales!$N:$N, Aux_Totales!$F:$F, $F42, Aux_Totales!$A:$A, Aperturas!$A$2), 0))</f>
        <v/>
      </c>
      <c r="AQ42" s="23" t="str">
        <f>IF(AQ18 = "", "", IFERROR(AQ18 / SUMIFS(Aux_Totales!$N:$N, Aux_Totales!$F:$F, $F42, Aux_Totales!$A:$A, Aperturas!$A$2), 0))</f>
        <v/>
      </c>
      <c r="AR42" s="23" t="str">
        <f>IF(AR18 = "", "", IFERROR(AR18 / SUMIFS(Aux_Totales!$N:$N, Aux_Totales!$F:$F, $F42, Aux_Totales!$A:$A, Aperturas!$A$2), 0))</f>
        <v/>
      </c>
      <c r="AS42" s="23" t="str">
        <f>IF(AS18 = "", "", IFERROR(AS18 / SUMIFS(Aux_Totales!$N:$N, Aux_Totales!$F:$F, $F42, Aux_Totales!$A:$A, Aperturas!$A$2), 0))</f>
        <v/>
      </c>
      <c r="AT42" s="23" t="str">
        <f>IF(AT18 = "", "", IFERROR(AT18 / SUMIFS(Aux_Totales!$N:$N, Aux_Totales!$F:$F, $F42, Aux_Totales!$A:$A, Aperturas!$A$2), 0))</f>
        <v/>
      </c>
    </row>
    <row r="43" spans="6:46" x14ac:dyDescent="0.2">
      <c r="F43">
        <v>202112</v>
      </c>
      <c r="G43" s="23">
        <f>IF(G19 = "", "", IFERROR(G19 / SUMIFS(Aux_Totales!$N:$N, Aux_Totales!$F:$F, $F43, Aux_Totales!$A:$A, Aperturas!$A$2), 0))</f>
        <v>8.1762232027187534E-2</v>
      </c>
      <c r="H43" s="23">
        <f>IF(H19 = "", "", IFERROR(H19 / SUMIFS(Aux_Totales!$N:$N, Aux_Totales!$F:$F, $F43, Aux_Totales!$A:$A, Aperturas!$A$2), 0))</f>
        <v>0.20286869600730742</v>
      </c>
      <c r="I43" s="23">
        <f>IF(I19 = "", "", IFERROR(I19 / SUMIFS(Aux_Totales!$N:$N, Aux_Totales!$F:$F, $F43, Aux_Totales!$A:$A, Aperturas!$A$2), 0))</f>
        <v>0.2148563916804665</v>
      </c>
      <c r="J43" s="23">
        <f>IF(J19 = "", "", IFERROR(J19 / SUMIFS(Aux_Totales!$N:$N, Aux_Totales!$F:$F, $F43, Aux_Totales!$A:$A, Aperturas!$A$2), 0))</f>
        <v>0.21946704386245075</v>
      </c>
      <c r="K43" s="23">
        <f>IF(K19 = "", "", IFERROR(K19 / SUMIFS(Aux_Totales!$N:$N, Aux_Totales!$F:$F, $F43, Aux_Totales!$A:$A, Aperturas!$A$2), 0))</f>
        <v>0.22346294242017045</v>
      </c>
      <c r="L43" s="23">
        <f>IF(L19 = "", "", IFERROR(L19 / SUMIFS(Aux_Totales!$N:$N, Aux_Totales!$F:$F, $F43, Aux_Totales!$A:$A, Aperturas!$A$2), 0))</f>
        <v>0.22499982648083186</v>
      </c>
      <c r="M43" s="23">
        <f>IF(M19 = "", "", IFERROR(M19 / SUMIFS(Aux_Totales!$N:$N, Aux_Totales!$F:$F, $F43, Aux_Totales!$A:$A, Aperturas!$A$2), 0))</f>
        <v>0.22592195691722872</v>
      </c>
      <c r="N43" s="23">
        <f>IF(N19 = "", "", IFERROR(N19 / SUMIFS(Aux_Totales!$N:$N, Aux_Totales!$F:$F, $F43, Aux_Totales!$A:$A, Aperturas!$A$2), 0))</f>
        <v>0.25020472507567915</v>
      </c>
      <c r="O43" s="23">
        <f>IF(O19 = "", "", IFERROR(O19 / SUMIFS(Aux_Totales!$N:$N, Aux_Totales!$F:$F, $F43, Aux_Totales!$A:$A, Aperturas!$A$2), 0))</f>
        <v>0.25051210188781142</v>
      </c>
      <c r="P43" s="23">
        <f>IF(P19 = "", "", IFERROR(P19 / SUMIFS(Aux_Totales!$N:$N, Aux_Totales!$F:$F, $F43, Aux_Totales!$A:$A, Aperturas!$A$2), 0))</f>
        <v>0.2508194786999437</v>
      </c>
      <c r="Q43" s="23" t="str">
        <f>IF(Q19 = "", "", IFERROR(Q19 / SUMIFS(Aux_Totales!$N:$N, Aux_Totales!$F:$F, $F43, Aux_Totales!$A:$A, Aperturas!$A$2), 0))</f>
        <v/>
      </c>
      <c r="R43" s="23" t="str">
        <f>IF(R19 = "", "", IFERROR(R19 / SUMIFS(Aux_Totales!$N:$N, Aux_Totales!$F:$F, $F43, Aux_Totales!$A:$A, Aperturas!$A$2), 0))</f>
        <v/>
      </c>
      <c r="S43" s="23" t="str">
        <f>IF(S19 = "", "", IFERROR(S19 / SUMIFS(Aux_Totales!$N:$N, Aux_Totales!$F:$F, $F43, Aux_Totales!$A:$A, Aperturas!$A$2), 0))</f>
        <v/>
      </c>
      <c r="T43" s="23" t="str">
        <f>IF(T19 = "", "", IFERROR(T19 / SUMIFS(Aux_Totales!$N:$N, Aux_Totales!$F:$F, $F43, Aux_Totales!$A:$A, Aperturas!$A$2), 0))</f>
        <v/>
      </c>
      <c r="U43" s="23" t="str">
        <f>IF(U19 = "", "", IFERROR(U19 / SUMIFS(Aux_Totales!$N:$N, Aux_Totales!$F:$F, $F43, Aux_Totales!$A:$A, Aperturas!$A$2), 0))</f>
        <v/>
      </c>
      <c r="V43" s="23" t="str">
        <f>IF(V19 = "", "", IFERROR(V19 / SUMIFS(Aux_Totales!$N:$N, Aux_Totales!$F:$F, $F43, Aux_Totales!$A:$A, Aperturas!$A$2), 0))</f>
        <v/>
      </c>
      <c r="W43" s="23" t="str">
        <f>IF(W19 = "", "", IFERROR(W19 / SUMIFS(Aux_Totales!$N:$N, Aux_Totales!$F:$F, $F43, Aux_Totales!$A:$A, Aperturas!$A$2), 0))</f>
        <v/>
      </c>
      <c r="X43" s="23" t="str">
        <f>IF(X19 = "", "", IFERROR(X19 / SUMIFS(Aux_Totales!$N:$N, Aux_Totales!$F:$F, $F43, Aux_Totales!$A:$A, Aperturas!$A$2), 0))</f>
        <v/>
      </c>
      <c r="Y43" s="23" t="str">
        <f>IF(Y19 = "", "", IFERROR(Y19 / SUMIFS(Aux_Totales!$N:$N, Aux_Totales!$F:$F, $F43, Aux_Totales!$A:$A, Aperturas!$A$2), 0))</f>
        <v/>
      </c>
      <c r="Z43" s="23" t="str">
        <f>IF(Z19 = "", "", IFERROR(Z19 / SUMIFS(Aux_Totales!$N:$N, Aux_Totales!$F:$F, $F43, Aux_Totales!$A:$A, Aperturas!$A$2), 0))</f>
        <v/>
      </c>
      <c r="AA43" s="23">
        <f>IF(AA19 = "", "", IFERROR(AA19 / SUMIFS(Aux_Totales!$N:$N, Aux_Totales!$F:$F, $F43, Aux_Totales!$A:$A, Aperturas!$A$2), 0))</f>
        <v>0.1112704059918868</v>
      </c>
      <c r="AB43" s="23">
        <f>IF(AB19 = "", "", IFERROR(AB19 / SUMIFS(Aux_Totales!$N:$N, Aux_Totales!$F:$F, $F43, Aux_Totales!$A:$A, Aperturas!$A$2), 0))</f>
        <v>0.20440558006796883</v>
      </c>
      <c r="AC43" s="23">
        <f>IF(AC19 = "", "", IFERROR(AC19 / SUMIFS(Aux_Totales!$N:$N, Aux_Totales!$F:$F, $F43, Aux_Totales!$A:$A, Aperturas!$A$2), 0))</f>
        <v>0.21547114530473105</v>
      </c>
      <c r="AD43" s="23">
        <f>IF(AD19 = "", "", IFERROR(AD19 / SUMIFS(Aux_Totales!$N:$N, Aux_Totales!$F:$F, $F43, Aux_Totales!$A:$A, Aperturas!$A$2), 0))</f>
        <v>0.22069655111097988</v>
      </c>
      <c r="AE43" s="23">
        <f>IF(AE19 = "", "", IFERROR(AE19 / SUMIFS(Aux_Totales!$N:$N, Aux_Totales!$F:$F, $F43, Aux_Totales!$A:$A, Aperturas!$A$2), 0))</f>
        <v>0.22346294242017045</v>
      </c>
      <c r="AF43" s="23">
        <f>IF(AF19 = "", "", IFERROR(AF19 / SUMIFS(Aux_Totales!$N:$N, Aux_Totales!$F:$F, $F43, Aux_Totales!$A:$A, Aperturas!$A$2), 0))</f>
        <v>0.22499982648083186</v>
      </c>
      <c r="AG43" s="23">
        <f>IF(AG19 = "", "", IFERROR(AG19 / SUMIFS(Aux_Totales!$N:$N, Aux_Totales!$F:$F, $F43, Aux_Totales!$A:$A, Aperturas!$A$2), 0))</f>
        <v>0.22592195691722872</v>
      </c>
      <c r="AH43" s="23">
        <f>IF(AH19 = "", "", IFERROR(AH19 / SUMIFS(Aux_Totales!$N:$N, Aux_Totales!$F:$F, $F43, Aux_Totales!$A:$A, Aperturas!$A$2), 0))</f>
        <v>0.25020472507567915</v>
      </c>
      <c r="AI43" s="23">
        <f>IF(AI19 = "", "", IFERROR(AI19 / SUMIFS(Aux_Totales!$N:$N, Aux_Totales!$F:$F, $F43, Aux_Totales!$A:$A, Aperturas!$A$2), 0))</f>
        <v>0.25051210188781142</v>
      </c>
      <c r="AJ43" s="23">
        <f>IF(AJ19 = "", "", IFERROR(AJ19 / SUMIFS(Aux_Totales!$N:$N, Aux_Totales!$F:$F, $F43, Aux_Totales!$A:$A, Aperturas!$A$2), 0))</f>
        <v>0.25112685551207597</v>
      </c>
      <c r="AK43" s="23" t="str">
        <f>IF(AK19 = "", "", IFERROR(AK19 / SUMIFS(Aux_Totales!$N:$N, Aux_Totales!$F:$F, $F43, Aux_Totales!$A:$A, Aperturas!$A$2), 0))</f>
        <v/>
      </c>
      <c r="AL43" s="23" t="str">
        <f>IF(AL19 = "", "", IFERROR(AL19 / SUMIFS(Aux_Totales!$N:$N, Aux_Totales!$F:$F, $F43, Aux_Totales!$A:$A, Aperturas!$A$2), 0))</f>
        <v/>
      </c>
      <c r="AM43" s="23" t="str">
        <f>IF(AM19 = "", "", IFERROR(AM19 / SUMIFS(Aux_Totales!$N:$N, Aux_Totales!$F:$F, $F43, Aux_Totales!$A:$A, Aperturas!$A$2), 0))</f>
        <v/>
      </c>
      <c r="AN43" s="23" t="str">
        <f>IF(AN19 = "", "", IFERROR(AN19 / SUMIFS(Aux_Totales!$N:$N, Aux_Totales!$F:$F, $F43, Aux_Totales!$A:$A, Aperturas!$A$2), 0))</f>
        <v/>
      </c>
      <c r="AO43" s="23" t="str">
        <f>IF(AO19 = "", "", IFERROR(AO19 / SUMIFS(Aux_Totales!$N:$N, Aux_Totales!$F:$F, $F43, Aux_Totales!$A:$A, Aperturas!$A$2), 0))</f>
        <v/>
      </c>
      <c r="AP43" s="23" t="str">
        <f>IF(AP19 = "", "", IFERROR(AP19 / SUMIFS(Aux_Totales!$N:$N, Aux_Totales!$F:$F, $F43, Aux_Totales!$A:$A, Aperturas!$A$2), 0))</f>
        <v/>
      </c>
      <c r="AQ43" s="23" t="str">
        <f>IF(AQ19 = "", "", IFERROR(AQ19 / SUMIFS(Aux_Totales!$N:$N, Aux_Totales!$F:$F, $F43, Aux_Totales!$A:$A, Aperturas!$A$2), 0))</f>
        <v/>
      </c>
      <c r="AR43" s="23" t="str">
        <f>IF(AR19 = "", "", IFERROR(AR19 / SUMIFS(Aux_Totales!$N:$N, Aux_Totales!$F:$F, $F43, Aux_Totales!$A:$A, Aperturas!$A$2), 0))</f>
        <v/>
      </c>
      <c r="AS43" s="23" t="str">
        <f>IF(AS19 = "", "", IFERROR(AS19 / SUMIFS(Aux_Totales!$N:$N, Aux_Totales!$F:$F, $F43, Aux_Totales!$A:$A, Aperturas!$A$2), 0))</f>
        <v/>
      </c>
      <c r="AT43" s="23" t="str">
        <f>IF(AT19 = "", "", IFERROR(AT19 / SUMIFS(Aux_Totales!$N:$N, Aux_Totales!$F:$F, $F43, Aux_Totales!$A:$A, Aperturas!$A$2), 0))</f>
        <v/>
      </c>
    </row>
    <row r="44" spans="6:46" x14ac:dyDescent="0.2">
      <c r="F44">
        <v>202203</v>
      </c>
      <c r="G44" s="23">
        <f>IF(G20 = "", "", IFERROR(G20 / SUMIFS(Aux_Totales!$N:$N, Aux_Totales!$F:$F, $F44, Aux_Totales!$A:$A, Aperturas!$A$2), 0))</f>
        <v>0.13908875389959821</v>
      </c>
      <c r="H44" s="23">
        <f>IF(H20 = "", "", IFERROR(H20 / SUMIFS(Aux_Totales!$N:$N, Aux_Totales!$F:$F, $F44, Aux_Totales!$A:$A, Aperturas!$A$2), 0))</f>
        <v>0.24102576558760397</v>
      </c>
      <c r="I44" s="23">
        <f>IF(I20 = "", "", IFERROR(I20 / SUMIFS(Aux_Totales!$N:$N, Aux_Totales!$F:$F, $F44, Aux_Totales!$A:$A, Aperturas!$A$2), 0))</f>
        <v>0.25146509810986961</v>
      </c>
      <c r="J44" s="23">
        <f>IF(J20 = "", "", IFERROR(J20 / SUMIFS(Aux_Totales!$N:$N, Aux_Totales!$F:$F, $F44, Aux_Totales!$A:$A, Aperturas!$A$2), 0))</f>
        <v>0.2542284508363517</v>
      </c>
      <c r="K44" s="23">
        <f>IF(K20 = "", "", IFERROR(K20 / SUMIFS(Aux_Totales!$N:$N, Aux_Totales!$F:$F, $F44, Aux_Totales!$A:$A, Aperturas!$A$2), 0))</f>
        <v>0.2569918035628338</v>
      </c>
      <c r="L44" s="23">
        <f>IF(L20 = "", "", IFERROR(L20 / SUMIFS(Aux_Totales!$N:$N, Aux_Totales!$F:$F, $F44, Aux_Totales!$A:$A, Aperturas!$A$2), 0))</f>
        <v>0.2569918035628338</v>
      </c>
      <c r="M44" s="23">
        <f>IF(M20 = "", "", IFERROR(M20 / SUMIFS(Aux_Totales!$N:$N, Aux_Totales!$F:$F, $F44, Aux_Totales!$A:$A, Aperturas!$A$2), 0))</f>
        <v>0.27817750779919642</v>
      </c>
      <c r="N44" s="23">
        <f>IF(N20 = "", "", IFERROR(N20 / SUMIFS(Aux_Totales!$N:$N, Aux_Totales!$F:$F, $F44, Aux_Totales!$A:$A, Aperturas!$A$2), 0))</f>
        <v>0.2852394092113173</v>
      </c>
      <c r="O44" s="23">
        <f>IF(O20 = "", "", IFERROR(O20 / SUMIFS(Aux_Totales!$N:$N, Aux_Totales!$F:$F, $F44, Aux_Totales!$A:$A, Aperturas!$A$2), 0))</f>
        <v>0.28554644840314863</v>
      </c>
      <c r="P44" s="23" t="str">
        <f>IF(P20 = "", "", IFERROR(P20 / SUMIFS(Aux_Totales!$N:$N, Aux_Totales!$F:$F, $F44, Aux_Totales!$A:$A, Aperturas!$A$2), 0))</f>
        <v/>
      </c>
      <c r="Q44" s="23" t="str">
        <f>IF(Q20 = "", "", IFERROR(Q20 / SUMIFS(Aux_Totales!$N:$N, Aux_Totales!$F:$F, $F44, Aux_Totales!$A:$A, Aperturas!$A$2), 0))</f>
        <v/>
      </c>
      <c r="R44" s="23" t="str">
        <f>IF(R20 = "", "", IFERROR(R20 / SUMIFS(Aux_Totales!$N:$N, Aux_Totales!$F:$F, $F44, Aux_Totales!$A:$A, Aperturas!$A$2), 0))</f>
        <v/>
      </c>
      <c r="S44" s="23" t="str">
        <f>IF(S20 = "", "", IFERROR(S20 / SUMIFS(Aux_Totales!$N:$N, Aux_Totales!$F:$F, $F44, Aux_Totales!$A:$A, Aperturas!$A$2), 0))</f>
        <v/>
      </c>
      <c r="T44" s="23" t="str">
        <f>IF(T20 = "", "", IFERROR(T20 / SUMIFS(Aux_Totales!$N:$N, Aux_Totales!$F:$F, $F44, Aux_Totales!$A:$A, Aperturas!$A$2), 0))</f>
        <v/>
      </c>
      <c r="U44" s="23" t="str">
        <f>IF(U20 = "", "", IFERROR(U20 / SUMIFS(Aux_Totales!$N:$N, Aux_Totales!$F:$F, $F44, Aux_Totales!$A:$A, Aperturas!$A$2), 0))</f>
        <v/>
      </c>
      <c r="V44" s="23" t="str">
        <f>IF(V20 = "", "", IFERROR(V20 / SUMIFS(Aux_Totales!$N:$N, Aux_Totales!$F:$F, $F44, Aux_Totales!$A:$A, Aperturas!$A$2), 0))</f>
        <v/>
      </c>
      <c r="W44" s="23" t="str">
        <f>IF(W20 = "", "", IFERROR(W20 / SUMIFS(Aux_Totales!$N:$N, Aux_Totales!$F:$F, $F44, Aux_Totales!$A:$A, Aperturas!$A$2), 0))</f>
        <v/>
      </c>
      <c r="X44" s="23" t="str">
        <f>IF(X20 = "", "", IFERROR(X20 / SUMIFS(Aux_Totales!$N:$N, Aux_Totales!$F:$F, $F44, Aux_Totales!$A:$A, Aperturas!$A$2), 0))</f>
        <v/>
      </c>
      <c r="Y44" s="23" t="str">
        <f>IF(Y20 = "", "", IFERROR(Y20 / SUMIFS(Aux_Totales!$N:$N, Aux_Totales!$F:$F, $F44, Aux_Totales!$A:$A, Aperturas!$A$2), 0))</f>
        <v/>
      </c>
      <c r="Z44" s="23" t="str">
        <f>IF(Z20 = "", "", IFERROR(Z20 / SUMIFS(Aux_Totales!$N:$N, Aux_Totales!$F:$F, $F44, Aux_Totales!$A:$A, Aperturas!$A$2), 0))</f>
        <v/>
      </c>
      <c r="AA44" s="23">
        <f>IF(AA20 = "", "", IFERROR(AA20 / SUMIFS(Aux_Totales!$N:$N, Aux_Totales!$F:$F, $F44, Aux_Totales!$A:$A, Aperturas!$A$2), 0))</f>
        <v>0.15966037975229816</v>
      </c>
      <c r="AB44" s="23">
        <f>IF(AB20 = "", "", IFERROR(AB20 / SUMIFS(Aux_Totales!$N:$N, Aux_Totales!$F:$F, $F44, Aux_Totales!$A:$A, Aperturas!$A$2), 0))</f>
        <v>0.2434820791222547</v>
      </c>
      <c r="AC44" s="23">
        <f>IF(AC20 = "", "", IFERROR(AC20 / SUMIFS(Aux_Totales!$N:$N, Aux_Totales!$F:$F, $F44, Aux_Totales!$A:$A, Aperturas!$A$2), 0))</f>
        <v>0.25238621568536362</v>
      </c>
      <c r="AD44" s="23">
        <f>IF(AD20 = "", "", IFERROR(AD20 / SUMIFS(Aux_Totales!$N:$N, Aux_Totales!$F:$F, $F44, Aux_Totales!$A:$A, Aperturas!$A$2), 0))</f>
        <v>0.25484252922001438</v>
      </c>
      <c r="AE44" s="23">
        <f>IF(AE20 = "", "", IFERROR(AE20 / SUMIFS(Aux_Totales!$N:$N, Aux_Totales!$F:$F, $F44, Aux_Totales!$A:$A, Aperturas!$A$2), 0))</f>
        <v>0.25729884275466514</v>
      </c>
      <c r="AF44" s="23">
        <f>IF(AF20 = "", "", IFERROR(AF20 / SUMIFS(Aux_Totales!$N:$N, Aux_Totales!$F:$F, $F44, Aux_Totales!$A:$A, Aperturas!$A$2), 0))</f>
        <v>0.25729884275466514</v>
      </c>
      <c r="AG44" s="23">
        <f>IF(AG20 = "", "", IFERROR(AG20 / SUMIFS(Aux_Totales!$N:$N, Aux_Totales!$F:$F, $F44, Aux_Totales!$A:$A, Aperturas!$A$2), 0))</f>
        <v>0.2824760564848352</v>
      </c>
      <c r="AH44" s="23">
        <f>IF(AH20 = "", "", IFERROR(AH20 / SUMIFS(Aux_Totales!$N:$N, Aux_Totales!$F:$F, $F44, Aux_Totales!$A:$A, Aperturas!$A$2), 0))</f>
        <v>0.2852394092113173</v>
      </c>
      <c r="AI44" s="23">
        <f>IF(AI20 = "", "", IFERROR(AI20 / SUMIFS(Aux_Totales!$N:$N, Aux_Totales!$F:$F, $F44, Aux_Totales!$A:$A, Aperturas!$A$2), 0))</f>
        <v>0.28585348759497997</v>
      </c>
      <c r="AJ44" s="23" t="str">
        <f>IF(AJ20 = "", "", IFERROR(AJ20 / SUMIFS(Aux_Totales!$N:$N, Aux_Totales!$F:$F, $F44, Aux_Totales!$A:$A, Aperturas!$A$2), 0))</f>
        <v/>
      </c>
      <c r="AK44" s="23" t="str">
        <f>IF(AK20 = "", "", IFERROR(AK20 / SUMIFS(Aux_Totales!$N:$N, Aux_Totales!$F:$F, $F44, Aux_Totales!$A:$A, Aperturas!$A$2), 0))</f>
        <v/>
      </c>
      <c r="AL44" s="23" t="str">
        <f>IF(AL20 = "", "", IFERROR(AL20 / SUMIFS(Aux_Totales!$N:$N, Aux_Totales!$F:$F, $F44, Aux_Totales!$A:$A, Aperturas!$A$2), 0))</f>
        <v/>
      </c>
      <c r="AM44" s="23" t="str">
        <f>IF(AM20 = "", "", IFERROR(AM20 / SUMIFS(Aux_Totales!$N:$N, Aux_Totales!$F:$F, $F44, Aux_Totales!$A:$A, Aperturas!$A$2), 0))</f>
        <v/>
      </c>
      <c r="AN44" s="23" t="str">
        <f>IF(AN20 = "", "", IFERROR(AN20 / SUMIFS(Aux_Totales!$N:$N, Aux_Totales!$F:$F, $F44, Aux_Totales!$A:$A, Aperturas!$A$2), 0))</f>
        <v/>
      </c>
      <c r="AO44" s="23" t="str">
        <f>IF(AO20 = "", "", IFERROR(AO20 / SUMIFS(Aux_Totales!$N:$N, Aux_Totales!$F:$F, $F44, Aux_Totales!$A:$A, Aperturas!$A$2), 0))</f>
        <v/>
      </c>
      <c r="AP44" s="23" t="str">
        <f>IF(AP20 = "", "", IFERROR(AP20 / SUMIFS(Aux_Totales!$N:$N, Aux_Totales!$F:$F, $F44, Aux_Totales!$A:$A, Aperturas!$A$2), 0))</f>
        <v/>
      </c>
      <c r="AQ44" s="23" t="str">
        <f>IF(AQ20 = "", "", IFERROR(AQ20 / SUMIFS(Aux_Totales!$N:$N, Aux_Totales!$F:$F, $F44, Aux_Totales!$A:$A, Aperturas!$A$2), 0))</f>
        <v/>
      </c>
      <c r="AR44" s="23" t="str">
        <f>IF(AR20 = "", "", IFERROR(AR20 / SUMIFS(Aux_Totales!$N:$N, Aux_Totales!$F:$F, $F44, Aux_Totales!$A:$A, Aperturas!$A$2), 0))</f>
        <v/>
      </c>
      <c r="AS44" s="23" t="str">
        <f>IF(AS20 = "", "", IFERROR(AS20 / SUMIFS(Aux_Totales!$N:$N, Aux_Totales!$F:$F, $F44, Aux_Totales!$A:$A, Aperturas!$A$2), 0))</f>
        <v/>
      </c>
      <c r="AT44" s="23" t="str">
        <f>IF(AT20 = "", "", IFERROR(AT20 / SUMIFS(Aux_Totales!$N:$N, Aux_Totales!$F:$F, $F44, Aux_Totales!$A:$A, Aperturas!$A$2), 0))</f>
        <v/>
      </c>
    </row>
    <row r="45" spans="6:46" x14ac:dyDescent="0.2">
      <c r="F45">
        <v>202206</v>
      </c>
      <c r="G45" s="23">
        <f>IF(G21 = "", "", IFERROR(G21 / SUMIFS(Aux_Totales!$N:$N, Aux_Totales!$F:$F, $F45, Aux_Totales!$A:$A, Aperturas!$A$2), 0))</f>
        <v>0.10422225212644519</v>
      </c>
      <c r="H45" s="23">
        <f>IF(H21 = "", "", IFERROR(H21 / SUMIFS(Aux_Totales!$N:$N, Aux_Totales!$F:$F, $F45, Aux_Totales!$A:$A, Aperturas!$A$2), 0))</f>
        <v>0.19545538084247288</v>
      </c>
      <c r="I45" s="23">
        <f>IF(I21 = "", "", IFERROR(I21 / SUMIFS(Aux_Totales!$N:$N, Aux_Totales!$F:$F, $F45, Aux_Totales!$A:$A, Aperturas!$A$2), 0))</f>
        <v>0.20597038550804897</v>
      </c>
      <c r="J45" s="23">
        <f>IF(J21 = "", "", IFERROR(J21 / SUMIFS(Aux_Totales!$N:$N, Aux_Totales!$F:$F, $F45, Aux_Totales!$A:$A, Aperturas!$A$2), 0))</f>
        <v>0.20782597456668003</v>
      </c>
      <c r="K45" s="23">
        <f>IF(K21 = "", "", IFERROR(K21 / SUMIFS(Aux_Totales!$N:$N, Aux_Totales!$F:$F, $F45, Aux_Totales!$A:$A, Aperturas!$A$2), 0))</f>
        <v>0.20937229878220592</v>
      </c>
      <c r="L45" s="23">
        <f>IF(L21 = "", "", IFERROR(L21 / SUMIFS(Aux_Totales!$N:$N, Aux_Totales!$F:$F, $F45, Aux_Totales!$A:$A, Aperturas!$A$2), 0))</f>
        <v>0.20999082846841627</v>
      </c>
      <c r="M45" s="23">
        <f>IF(M21 = "", "", IFERROR(M21 / SUMIFS(Aux_Totales!$N:$N, Aux_Totales!$F:$F, $F45, Aux_Totales!$A:$A, Aperturas!$A$2), 0))</f>
        <v>0.2297837784271477</v>
      </c>
      <c r="N45" s="23">
        <f>IF(N21 = "", "", IFERROR(N21 / SUMIFS(Aux_Totales!$N:$N, Aux_Totales!$F:$F, $F45, Aux_Totales!$A:$A, Aperturas!$A$2), 0))</f>
        <v>0.23102083779956842</v>
      </c>
      <c r="O45" s="23" t="str">
        <f>IF(O21 = "", "", IFERROR(O21 / SUMIFS(Aux_Totales!$N:$N, Aux_Totales!$F:$F, $F45, Aux_Totales!$A:$A, Aperturas!$A$2), 0))</f>
        <v/>
      </c>
      <c r="P45" s="23" t="str">
        <f>IF(P21 = "", "", IFERROR(P21 / SUMIFS(Aux_Totales!$N:$N, Aux_Totales!$F:$F, $F45, Aux_Totales!$A:$A, Aperturas!$A$2), 0))</f>
        <v/>
      </c>
      <c r="Q45" s="23" t="str">
        <f>IF(Q21 = "", "", IFERROR(Q21 / SUMIFS(Aux_Totales!$N:$N, Aux_Totales!$F:$F, $F45, Aux_Totales!$A:$A, Aperturas!$A$2), 0))</f>
        <v/>
      </c>
      <c r="R45" s="23" t="str">
        <f>IF(R21 = "", "", IFERROR(R21 / SUMIFS(Aux_Totales!$N:$N, Aux_Totales!$F:$F, $F45, Aux_Totales!$A:$A, Aperturas!$A$2), 0))</f>
        <v/>
      </c>
      <c r="S45" s="23" t="str">
        <f>IF(S21 = "", "", IFERROR(S21 / SUMIFS(Aux_Totales!$N:$N, Aux_Totales!$F:$F, $F45, Aux_Totales!$A:$A, Aperturas!$A$2), 0))</f>
        <v/>
      </c>
      <c r="T45" s="23" t="str">
        <f>IF(T21 = "", "", IFERROR(T21 / SUMIFS(Aux_Totales!$N:$N, Aux_Totales!$F:$F, $F45, Aux_Totales!$A:$A, Aperturas!$A$2), 0))</f>
        <v/>
      </c>
      <c r="U45" s="23" t="str">
        <f>IF(U21 = "", "", IFERROR(U21 / SUMIFS(Aux_Totales!$N:$N, Aux_Totales!$F:$F, $F45, Aux_Totales!$A:$A, Aperturas!$A$2), 0))</f>
        <v/>
      </c>
      <c r="V45" s="23" t="str">
        <f>IF(V21 = "", "", IFERROR(V21 / SUMIFS(Aux_Totales!$N:$N, Aux_Totales!$F:$F, $F45, Aux_Totales!$A:$A, Aperturas!$A$2), 0))</f>
        <v/>
      </c>
      <c r="W45" s="23" t="str">
        <f>IF(W21 = "", "", IFERROR(W21 / SUMIFS(Aux_Totales!$N:$N, Aux_Totales!$F:$F, $F45, Aux_Totales!$A:$A, Aperturas!$A$2), 0))</f>
        <v/>
      </c>
      <c r="X45" s="23" t="str">
        <f>IF(X21 = "", "", IFERROR(X21 / SUMIFS(Aux_Totales!$N:$N, Aux_Totales!$F:$F, $F45, Aux_Totales!$A:$A, Aperturas!$A$2), 0))</f>
        <v/>
      </c>
      <c r="Y45" s="23" t="str">
        <f>IF(Y21 = "", "", IFERROR(Y21 / SUMIFS(Aux_Totales!$N:$N, Aux_Totales!$F:$F, $F45, Aux_Totales!$A:$A, Aperturas!$A$2), 0))</f>
        <v/>
      </c>
      <c r="Z45" s="23" t="str">
        <f>IF(Z21 = "", "", IFERROR(Z21 / SUMIFS(Aux_Totales!$N:$N, Aux_Totales!$F:$F, $F45, Aux_Totales!$A:$A, Aperturas!$A$2), 0))</f>
        <v/>
      </c>
      <c r="AA45" s="23">
        <f>IF(AA21 = "", "", IFERROR(AA21 / SUMIFS(Aux_Totales!$N:$N, Aux_Totales!$F:$F, $F45, Aux_Totales!$A:$A, Aperturas!$A$2), 0))</f>
        <v>0.11535578647823162</v>
      </c>
      <c r="AB45" s="23">
        <f>IF(AB21 = "", "", IFERROR(AB21 / SUMIFS(Aux_Totales!$N:$N, Aux_Totales!$F:$F, $F45, Aux_Totales!$A:$A, Aperturas!$A$2), 0))</f>
        <v>0.19792949958731432</v>
      </c>
      <c r="AC45" s="23">
        <f>IF(AC21 = "", "", IFERROR(AC21 / SUMIFS(Aux_Totales!$N:$N, Aux_Totales!$F:$F, $F45, Aux_Totales!$A:$A, Aperturas!$A$2), 0))</f>
        <v>0.20689818003736449</v>
      </c>
      <c r="AD45" s="23">
        <f>IF(AD21 = "", "", IFERROR(AD21 / SUMIFS(Aux_Totales!$N:$N, Aux_Totales!$F:$F, $F45, Aux_Totales!$A:$A, Aperturas!$A$2), 0))</f>
        <v>0.20813523940978521</v>
      </c>
      <c r="AE45" s="23">
        <f>IF(AE21 = "", "", IFERROR(AE21 / SUMIFS(Aux_Totales!$N:$N, Aux_Totales!$F:$F, $F45, Aux_Totales!$A:$A, Aperturas!$A$2), 0))</f>
        <v>0.20937229878220592</v>
      </c>
      <c r="AF45" s="23">
        <f>IF(AF21 = "", "", IFERROR(AF21 / SUMIFS(Aux_Totales!$N:$N, Aux_Totales!$F:$F, $F45, Aux_Totales!$A:$A, Aperturas!$A$2), 0))</f>
        <v>0.20999082846841627</v>
      </c>
      <c r="AG45" s="23">
        <f>IF(AG21 = "", "", IFERROR(AG21 / SUMIFS(Aux_Totales!$N:$N, Aux_Totales!$F:$F, $F45, Aux_Totales!$A:$A, Aperturas!$A$2), 0))</f>
        <v>0.2297837784271477</v>
      </c>
      <c r="AH45" s="23">
        <f>IF(AH21 = "", "", IFERROR(AH21 / SUMIFS(Aux_Totales!$N:$N, Aux_Totales!$F:$F, $F45, Aux_Totales!$A:$A, Aperturas!$A$2), 0))</f>
        <v>0.23163936748577879</v>
      </c>
      <c r="AI45" s="23" t="str">
        <f>IF(AI21 = "", "", IFERROR(AI21 / SUMIFS(Aux_Totales!$N:$N, Aux_Totales!$F:$F, $F45, Aux_Totales!$A:$A, Aperturas!$A$2), 0))</f>
        <v/>
      </c>
      <c r="AJ45" s="23" t="str">
        <f>IF(AJ21 = "", "", IFERROR(AJ21 / SUMIFS(Aux_Totales!$N:$N, Aux_Totales!$F:$F, $F45, Aux_Totales!$A:$A, Aperturas!$A$2), 0))</f>
        <v/>
      </c>
      <c r="AK45" s="23" t="str">
        <f>IF(AK21 = "", "", IFERROR(AK21 / SUMIFS(Aux_Totales!$N:$N, Aux_Totales!$F:$F, $F45, Aux_Totales!$A:$A, Aperturas!$A$2), 0))</f>
        <v/>
      </c>
      <c r="AL45" s="23" t="str">
        <f>IF(AL21 = "", "", IFERROR(AL21 / SUMIFS(Aux_Totales!$N:$N, Aux_Totales!$F:$F, $F45, Aux_Totales!$A:$A, Aperturas!$A$2), 0))</f>
        <v/>
      </c>
      <c r="AM45" s="23" t="str">
        <f>IF(AM21 = "", "", IFERROR(AM21 / SUMIFS(Aux_Totales!$N:$N, Aux_Totales!$F:$F, $F45, Aux_Totales!$A:$A, Aperturas!$A$2), 0))</f>
        <v/>
      </c>
      <c r="AN45" s="23" t="str">
        <f>IF(AN21 = "", "", IFERROR(AN21 / SUMIFS(Aux_Totales!$N:$N, Aux_Totales!$F:$F, $F45, Aux_Totales!$A:$A, Aperturas!$A$2), 0))</f>
        <v/>
      </c>
      <c r="AO45" s="23" t="str">
        <f>IF(AO21 = "", "", IFERROR(AO21 / SUMIFS(Aux_Totales!$N:$N, Aux_Totales!$F:$F, $F45, Aux_Totales!$A:$A, Aperturas!$A$2), 0))</f>
        <v/>
      </c>
      <c r="AP45" s="23" t="str">
        <f>IF(AP21 = "", "", IFERROR(AP21 / SUMIFS(Aux_Totales!$N:$N, Aux_Totales!$F:$F, $F45, Aux_Totales!$A:$A, Aperturas!$A$2), 0))</f>
        <v/>
      </c>
      <c r="AQ45" s="23" t="str">
        <f>IF(AQ21 = "", "", IFERROR(AQ21 / SUMIFS(Aux_Totales!$N:$N, Aux_Totales!$F:$F, $F45, Aux_Totales!$A:$A, Aperturas!$A$2), 0))</f>
        <v/>
      </c>
      <c r="AR45" s="23" t="str">
        <f>IF(AR21 = "", "", IFERROR(AR21 / SUMIFS(Aux_Totales!$N:$N, Aux_Totales!$F:$F, $F45, Aux_Totales!$A:$A, Aperturas!$A$2), 0))</f>
        <v/>
      </c>
      <c r="AS45" s="23" t="str">
        <f>IF(AS21 = "", "", IFERROR(AS21 / SUMIFS(Aux_Totales!$N:$N, Aux_Totales!$F:$F, $F45, Aux_Totales!$A:$A, Aperturas!$A$2), 0))</f>
        <v/>
      </c>
      <c r="AT45" s="23" t="str">
        <f>IF(AT21 = "", "", IFERROR(AT21 / SUMIFS(Aux_Totales!$N:$N, Aux_Totales!$F:$F, $F45, Aux_Totales!$A:$A, Aperturas!$A$2), 0))</f>
        <v/>
      </c>
    </row>
    <row r="46" spans="6:46" x14ac:dyDescent="0.2">
      <c r="F46">
        <v>202209</v>
      </c>
      <c r="G46" s="23">
        <f>IF(G22 = "", "", IFERROR(G22 / SUMIFS(Aux_Totales!$N:$N, Aux_Totales!$F:$F, $F46, Aux_Totales!$A:$A, Aperturas!$A$2), 0))</f>
        <v>0.1364318292370289</v>
      </c>
      <c r="H46" s="23">
        <f>IF(H22 = "", "", IFERROR(H22 / SUMIFS(Aux_Totales!$N:$N, Aux_Totales!$F:$F, $F46, Aux_Totales!$A:$A, Aperturas!$A$2), 0))</f>
        <v>0.2294677219432866</v>
      </c>
      <c r="I46" s="23">
        <f>IF(I22 = "", "", IFERROR(I22 / SUMIFS(Aux_Totales!$N:$N, Aux_Totales!$F:$F, $F46, Aux_Totales!$A:$A, Aperturas!$A$2), 0))</f>
        <v>0.24039475632153834</v>
      </c>
      <c r="J46" s="23">
        <f>IF(J22 = "", "", IFERROR(J22 / SUMIFS(Aux_Totales!$N:$N, Aux_Totales!$F:$F, $F46, Aux_Totales!$A:$A, Aperturas!$A$2), 0))</f>
        <v>0.24601437400178211</v>
      </c>
      <c r="K46" s="23">
        <f>IF(K22 = "", "", IFERROR(K22 / SUMIFS(Aux_Totales!$N:$N, Aux_Totales!$F:$F, $F46, Aux_Totales!$A:$A, Aperturas!$A$2), 0))</f>
        <v>0.24788757989519669</v>
      </c>
      <c r="L46" s="23">
        <f>IF(L22 = "", "", IFERROR(L22 / SUMIFS(Aux_Totales!$N:$N, Aux_Totales!$F:$F, $F46, Aux_Totales!$A:$A, Aperturas!$A$2), 0))</f>
        <v>0.25506820248661927</v>
      </c>
      <c r="M46" s="23">
        <f>IF(M22 = "", "", IFERROR(M22 / SUMIFS(Aux_Totales!$N:$N, Aux_Totales!$F:$F, $F46, Aux_Totales!$A:$A, Aperturas!$A$2), 0))</f>
        <v>0.25631700641556232</v>
      </c>
      <c r="N46" s="23" t="str">
        <f>IF(N22 = "", "", IFERROR(N22 / SUMIFS(Aux_Totales!$N:$N, Aux_Totales!$F:$F, $F46, Aux_Totales!$A:$A, Aperturas!$A$2), 0))</f>
        <v/>
      </c>
      <c r="O46" s="23" t="str">
        <f>IF(O22 = "", "", IFERROR(O22 / SUMIFS(Aux_Totales!$N:$N, Aux_Totales!$F:$F, $F46, Aux_Totales!$A:$A, Aperturas!$A$2), 0))</f>
        <v/>
      </c>
      <c r="P46" s="23" t="str">
        <f>IF(P22 = "", "", IFERROR(P22 / SUMIFS(Aux_Totales!$N:$N, Aux_Totales!$F:$F, $F46, Aux_Totales!$A:$A, Aperturas!$A$2), 0))</f>
        <v/>
      </c>
      <c r="Q46" s="23" t="str">
        <f>IF(Q22 = "", "", IFERROR(Q22 / SUMIFS(Aux_Totales!$N:$N, Aux_Totales!$F:$F, $F46, Aux_Totales!$A:$A, Aperturas!$A$2), 0))</f>
        <v/>
      </c>
      <c r="R46" s="23" t="str">
        <f>IF(R22 = "", "", IFERROR(R22 / SUMIFS(Aux_Totales!$N:$N, Aux_Totales!$F:$F, $F46, Aux_Totales!$A:$A, Aperturas!$A$2), 0))</f>
        <v/>
      </c>
      <c r="S46" s="23" t="str">
        <f>IF(S22 = "", "", IFERROR(S22 / SUMIFS(Aux_Totales!$N:$N, Aux_Totales!$F:$F, $F46, Aux_Totales!$A:$A, Aperturas!$A$2), 0))</f>
        <v/>
      </c>
      <c r="T46" s="23" t="str">
        <f>IF(T22 = "", "", IFERROR(T22 / SUMIFS(Aux_Totales!$N:$N, Aux_Totales!$F:$F, $F46, Aux_Totales!$A:$A, Aperturas!$A$2), 0))</f>
        <v/>
      </c>
      <c r="U46" s="23" t="str">
        <f>IF(U22 = "", "", IFERROR(U22 / SUMIFS(Aux_Totales!$N:$N, Aux_Totales!$F:$F, $F46, Aux_Totales!$A:$A, Aperturas!$A$2), 0))</f>
        <v/>
      </c>
      <c r="V46" s="23" t="str">
        <f>IF(V22 = "", "", IFERROR(V22 / SUMIFS(Aux_Totales!$N:$N, Aux_Totales!$F:$F, $F46, Aux_Totales!$A:$A, Aperturas!$A$2), 0))</f>
        <v/>
      </c>
      <c r="W46" s="23" t="str">
        <f>IF(W22 = "", "", IFERROR(W22 / SUMIFS(Aux_Totales!$N:$N, Aux_Totales!$F:$F, $F46, Aux_Totales!$A:$A, Aperturas!$A$2), 0))</f>
        <v/>
      </c>
      <c r="X46" s="23" t="str">
        <f>IF(X22 = "", "", IFERROR(X22 / SUMIFS(Aux_Totales!$N:$N, Aux_Totales!$F:$F, $F46, Aux_Totales!$A:$A, Aperturas!$A$2), 0))</f>
        <v/>
      </c>
      <c r="Y46" s="23" t="str">
        <f>IF(Y22 = "", "", IFERROR(Y22 / SUMIFS(Aux_Totales!$N:$N, Aux_Totales!$F:$F, $F46, Aux_Totales!$A:$A, Aperturas!$A$2), 0))</f>
        <v/>
      </c>
      <c r="Z46" s="23" t="str">
        <f>IF(Z22 = "", "", IFERROR(Z22 / SUMIFS(Aux_Totales!$N:$N, Aux_Totales!$F:$F, $F46, Aux_Totales!$A:$A, Aperturas!$A$2), 0))</f>
        <v/>
      </c>
      <c r="AA46" s="23">
        <f>IF(AA22 = "", "", IFERROR(AA22 / SUMIFS(Aux_Totales!$N:$N, Aux_Totales!$F:$F, $F46, Aux_Totales!$A:$A, Aperturas!$A$2), 0))</f>
        <v>0.15360288325999594</v>
      </c>
      <c r="AB46" s="23">
        <f>IF(AB22 = "", "", IFERROR(AB22 / SUMIFS(Aux_Totales!$N:$N, Aux_Totales!$F:$F, $F46, Aux_Totales!$A:$A, Aperturas!$A$2), 0))</f>
        <v>0.23196532980117271</v>
      </c>
      <c r="AC46" s="23">
        <f>IF(AC22 = "", "", IFERROR(AC22 / SUMIFS(Aux_Totales!$N:$N, Aux_Totales!$F:$F, $F46, Aux_Totales!$A:$A, Aperturas!$A$2), 0))</f>
        <v>0.24164356025048139</v>
      </c>
      <c r="AD46" s="23">
        <f>IF(AD22 = "", "", IFERROR(AD22 / SUMIFS(Aux_Totales!$N:$N, Aux_Totales!$F:$F, $F46, Aux_Totales!$A:$A, Aperturas!$A$2), 0))</f>
        <v>0.24601437400178211</v>
      </c>
      <c r="AE46" s="23">
        <f>IF(AE22 = "", "", IFERROR(AE22 / SUMIFS(Aux_Totales!$N:$N, Aux_Totales!$F:$F, $F46, Aux_Totales!$A:$A, Aperturas!$A$2), 0))</f>
        <v>0.24788757989519669</v>
      </c>
      <c r="AF46" s="23">
        <f>IF(AF22 = "", "", IFERROR(AF22 / SUMIFS(Aux_Totales!$N:$N, Aux_Totales!$F:$F, $F46, Aux_Totales!$A:$A, Aperturas!$A$2), 0))</f>
        <v>0.25506820248661927</v>
      </c>
      <c r="AG46" s="23">
        <f>IF(AG22 = "", "", IFERROR(AG22 / SUMIFS(Aux_Totales!$N:$N, Aux_Totales!$F:$F, $F46, Aux_Totales!$A:$A, Aperturas!$A$2), 0))</f>
        <v>0.2566292073977981</v>
      </c>
      <c r="AH46" s="23" t="str">
        <f>IF(AH22 = "", "", IFERROR(AH22 / SUMIFS(Aux_Totales!$N:$N, Aux_Totales!$F:$F, $F46, Aux_Totales!$A:$A, Aperturas!$A$2), 0))</f>
        <v/>
      </c>
      <c r="AI46" s="23" t="str">
        <f>IF(AI22 = "", "", IFERROR(AI22 / SUMIFS(Aux_Totales!$N:$N, Aux_Totales!$F:$F, $F46, Aux_Totales!$A:$A, Aperturas!$A$2), 0))</f>
        <v/>
      </c>
      <c r="AJ46" s="23" t="str">
        <f>IF(AJ22 = "", "", IFERROR(AJ22 / SUMIFS(Aux_Totales!$N:$N, Aux_Totales!$F:$F, $F46, Aux_Totales!$A:$A, Aperturas!$A$2), 0))</f>
        <v/>
      </c>
      <c r="AK46" s="23" t="str">
        <f>IF(AK22 = "", "", IFERROR(AK22 / SUMIFS(Aux_Totales!$N:$N, Aux_Totales!$F:$F, $F46, Aux_Totales!$A:$A, Aperturas!$A$2), 0))</f>
        <v/>
      </c>
      <c r="AL46" s="23" t="str">
        <f>IF(AL22 = "", "", IFERROR(AL22 / SUMIFS(Aux_Totales!$N:$N, Aux_Totales!$F:$F, $F46, Aux_Totales!$A:$A, Aperturas!$A$2), 0))</f>
        <v/>
      </c>
      <c r="AM46" s="23" t="str">
        <f>IF(AM22 = "", "", IFERROR(AM22 / SUMIFS(Aux_Totales!$N:$N, Aux_Totales!$F:$F, $F46, Aux_Totales!$A:$A, Aperturas!$A$2), 0))</f>
        <v/>
      </c>
      <c r="AN46" s="23" t="str">
        <f>IF(AN22 = "", "", IFERROR(AN22 / SUMIFS(Aux_Totales!$N:$N, Aux_Totales!$F:$F, $F46, Aux_Totales!$A:$A, Aperturas!$A$2), 0))</f>
        <v/>
      </c>
      <c r="AO46" s="23" t="str">
        <f>IF(AO22 = "", "", IFERROR(AO22 / SUMIFS(Aux_Totales!$N:$N, Aux_Totales!$F:$F, $F46, Aux_Totales!$A:$A, Aperturas!$A$2), 0))</f>
        <v/>
      </c>
      <c r="AP46" s="23" t="str">
        <f>IF(AP22 = "", "", IFERROR(AP22 / SUMIFS(Aux_Totales!$N:$N, Aux_Totales!$F:$F, $F46, Aux_Totales!$A:$A, Aperturas!$A$2), 0))</f>
        <v/>
      </c>
      <c r="AQ46" s="23" t="str">
        <f>IF(AQ22 = "", "", IFERROR(AQ22 / SUMIFS(Aux_Totales!$N:$N, Aux_Totales!$F:$F, $F46, Aux_Totales!$A:$A, Aperturas!$A$2), 0))</f>
        <v/>
      </c>
      <c r="AR46" s="23" t="str">
        <f>IF(AR22 = "", "", IFERROR(AR22 / SUMIFS(Aux_Totales!$N:$N, Aux_Totales!$F:$F, $F46, Aux_Totales!$A:$A, Aperturas!$A$2), 0))</f>
        <v/>
      </c>
      <c r="AS46" s="23" t="str">
        <f>IF(AS22 = "", "", IFERROR(AS22 / SUMIFS(Aux_Totales!$N:$N, Aux_Totales!$F:$F, $F46, Aux_Totales!$A:$A, Aperturas!$A$2), 0))</f>
        <v/>
      </c>
      <c r="AT46" s="23" t="str">
        <f>IF(AT22 = "", "", IFERROR(AT22 / SUMIFS(Aux_Totales!$N:$N, Aux_Totales!$F:$F, $F46, Aux_Totales!$A:$A, Aperturas!$A$2), 0))</f>
        <v/>
      </c>
    </row>
    <row r="47" spans="6:46" x14ac:dyDescent="0.2">
      <c r="F47">
        <v>202212</v>
      </c>
      <c r="G47" s="23">
        <f>IF(G23 = "", "", IFERROR(G23 / SUMIFS(Aux_Totales!$N:$N, Aux_Totales!$F:$F, $F47, Aux_Totales!$A:$A, Aperturas!$A$2), 0))</f>
        <v>0.1042025705623639</v>
      </c>
      <c r="H47" s="23">
        <f>IF(H23 = "", "", IFERROR(H23 / SUMIFS(Aux_Totales!$N:$N, Aux_Totales!$F:$F, $F47, Aux_Totales!$A:$A, Aperturas!$A$2), 0))</f>
        <v>0.20332208890217346</v>
      </c>
      <c r="I47" s="23">
        <f>IF(I23 = "", "", IFERROR(I23 / SUMIFS(Aux_Totales!$N:$N, Aux_Totales!$F:$F, $F47, Aux_Totales!$A:$A, Aperturas!$A$2), 0))</f>
        <v>0.2173004825141979</v>
      </c>
      <c r="J47" s="23">
        <f>IF(J23 = "", "", IFERROR(J23 / SUMIFS(Aux_Totales!$N:$N, Aux_Totales!$F:$F, $F47, Aux_Totales!$A:$A, Aperturas!$A$2), 0))</f>
        <v>0.22143046244502329</v>
      </c>
      <c r="K47" s="23">
        <f>IF(K23 = "", "", IFERROR(K23 / SUMIFS(Aux_Totales!$N:$N, Aux_Totales!$F:$F, $F47, Aux_Totales!$A:$A, Aperturas!$A$2), 0))</f>
        <v>0.22683120543148727</v>
      </c>
      <c r="L47" s="23">
        <f>IF(L23 = "", "", IFERROR(L23 / SUMIFS(Aux_Totales!$N:$N, Aux_Totales!$F:$F, $F47, Aux_Totales!$A:$A, Aperturas!$A$2), 0))</f>
        <v>0.2290550407788548</v>
      </c>
      <c r="M47" s="23" t="str">
        <f>IF(M23 = "", "", IFERROR(M23 / SUMIFS(Aux_Totales!$N:$N, Aux_Totales!$F:$F, $F47, Aux_Totales!$A:$A, Aperturas!$A$2), 0))</f>
        <v/>
      </c>
      <c r="N47" s="23" t="str">
        <f>IF(N23 = "", "", IFERROR(N23 / SUMIFS(Aux_Totales!$N:$N, Aux_Totales!$F:$F, $F47, Aux_Totales!$A:$A, Aperturas!$A$2), 0))</f>
        <v/>
      </c>
      <c r="O47" s="23" t="str">
        <f>IF(O23 = "", "", IFERROR(O23 / SUMIFS(Aux_Totales!$N:$N, Aux_Totales!$F:$F, $F47, Aux_Totales!$A:$A, Aperturas!$A$2), 0))</f>
        <v/>
      </c>
      <c r="P47" s="23" t="str">
        <f>IF(P23 = "", "", IFERROR(P23 / SUMIFS(Aux_Totales!$N:$N, Aux_Totales!$F:$F, $F47, Aux_Totales!$A:$A, Aperturas!$A$2), 0))</f>
        <v/>
      </c>
      <c r="Q47" s="23" t="str">
        <f>IF(Q23 = "", "", IFERROR(Q23 / SUMIFS(Aux_Totales!$N:$N, Aux_Totales!$F:$F, $F47, Aux_Totales!$A:$A, Aperturas!$A$2), 0))</f>
        <v/>
      </c>
      <c r="R47" s="23" t="str">
        <f>IF(R23 = "", "", IFERROR(R23 / SUMIFS(Aux_Totales!$N:$N, Aux_Totales!$F:$F, $F47, Aux_Totales!$A:$A, Aperturas!$A$2), 0))</f>
        <v/>
      </c>
      <c r="S47" s="23" t="str">
        <f>IF(S23 = "", "", IFERROR(S23 / SUMIFS(Aux_Totales!$N:$N, Aux_Totales!$F:$F, $F47, Aux_Totales!$A:$A, Aperturas!$A$2), 0))</f>
        <v/>
      </c>
      <c r="T47" s="23" t="str">
        <f>IF(T23 = "", "", IFERROR(T23 / SUMIFS(Aux_Totales!$N:$N, Aux_Totales!$F:$F, $F47, Aux_Totales!$A:$A, Aperturas!$A$2), 0))</f>
        <v/>
      </c>
      <c r="U47" s="23" t="str">
        <f>IF(U23 = "", "", IFERROR(U23 / SUMIFS(Aux_Totales!$N:$N, Aux_Totales!$F:$F, $F47, Aux_Totales!$A:$A, Aperturas!$A$2), 0))</f>
        <v/>
      </c>
      <c r="V47" s="23" t="str">
        <f>IF(V23 = "", "", IFERROR(V23 / SUMIFS(Aux_Totales!$N:$N, Aux_Totales!$F:$F, $F47, Aux_Totales!$A:$A, Aperturas!$A$2), 0))</f>
        <v/>
      </c>
      <c r="W47" s="23" t="str">
        <f>IF(W23 = "", "", IFERROR(W23 / SUMIFS(Aux_Totales!$N:$N, Aux_Totales!$F:$F, $F47, Aux_Totales!$A:$A, Aperturas!$A$2), 0))</f>
        <v/>
      </c>
      <c r="X47" s="23" t="str">
        <f>IF(X23 = "", "", IFERROR(X23 / SUMIFS(Aux_Totales!$N:$N, Aux_Totales!$F:$F, $F47, Aux_Totales!$A:$A, Aperturas!$A$2), 0))</f>
        <v/>
      </c>
      <c r="Y47" s="23" t="str">
        <f>IF(Y23 = "", "", IFERROR(Y23 / SUMIFS(Aux_Totales!$N:$N, Aux_Totales!$F:$F, $F47, Aux_Totales!$A:$A, Aperturas!$A$2), 0))</f>
        <v/>
      </c>
      <c r="Z47" s="23" t="str">
        <f>IF(Z23 = "", "", IFERROR(Z23 / SUMIFS(Aux_Totales!$N:$N, Aux_Totales!$F:$F, $F47, Aux_Totales!$A:$A, Aperturas!$A$2), 0))</f>
        <v/>
      </c>
      <c r="AA47" s="23">
        <f>IF(AA23 = "", "", IFERROR(AA23 / SUMIFS(Aux_Totales!$N:$N, Aux_Totales!$F:$F, $F47, Aux_Totales!$A:$A, Aperturas!$A$2), 0))</f>
        <v>0.11278022118792434</v>
      </c>
      <c r="AB47" s="23">
        <f>IF(AB23 = "", "", IFERROR(AB23 / SUMIFS(Aux_Totales!$N:$N, Aux_Totales!$F:$F, $F47, Aux_Totales!$A:$A, Aperturas!$A$2), 0))</f>
        <v>0.20618130577736027</v>
      </c>
      <c r="AC47" s="23">
        <f>IF(AC23 = "", "", IFERROR(AC23 / SUMIFS(Aux_Totales!$N:$N, Aux_Totales!$F:$F, $F47, Aux_Totales!$A:$A, Aperturas!$A$2), 0))</f>
        <v>0.2173004825141979</v>
      </c>
      <c r="AD47" s="23">
        <f>IF(AD23 = "", "", IFERROR(AD23 / SUMIFS(Aux_Totales!$N:$N, Aux_Totales!$F:$F, $F47, Aux_Totales!$A:$A, Aperturas!$A$2), 0))</f>
        <v>0.22174815320893293</v>
      </c>
      <c r="AE47" s="23">
        <f>IF(AE23 = "", "", IFERROR(AE23 / SUMIFS(Aux_Totales!$N:$N, Aux_Totales!$F:$F, $F47, Aux_Totales!$A:$A, Aperturas!$A$2), 0))</f>
        <v>0.22683120543148727</v>
      </c>
      <c r="AF47" s="23">
        <f>IF(AF23 = "", "", IFERROR(AF23 / SUMIFS(Aux_Totales!$N:$N, Aux_Totales!$F:$F, $F47, Aux_Totales!$A:$A, Aperturas!$A$2), 0))</f>
        <v>0.22969042230667408</v>
      </c>
      <c r="AG47" s="23" t="str">
        <f>IF(AG23 = "", "", IFERROR(AG23 / SUMIFS(Aux_Totales!$N:$N, Aux_Totales!$F:$F, $F47, Aux_Totales!$A:$A, Aperturas!$A$2), 0))</f>
        <v/>
      </c>
      <c r="AH47" s="23" t="str">
        <f>IF(AH23 = "", "", IFERROR(AH23 / SUMIFS(Aux_Totales!$N:$N, Aux_Totales!$F:$F, $F47, Aux_Totales!$A:$A, Aperturas!$A$2), 0))</f>
        <v/>
      </c>
      <c r="AI47" s="23" t="str">
        <f>IF(AI23 = "", "", IFERROR(AI23 / SUMIFS(Aux_Totales!$N:$N, Aux_Totales!$F:$F, $F47, Aux_Totales!$A:$A, Aperturas!$A$2), 0))</f>
        <v/>
      </c>
      <c r="AJ47" s="23" t="str">
        <f>IF(AJ23 = "", "", IFERROR(AJ23 / SUMIFS(Aux_Totales!$N:$N, Aux_Totales!$F:$F, $F47, Aux_Totales!$A:$A, Aperturas!$A$2), 0))</f>
        <v/>
      </c>
      <c r="AK47" s="23" t="str">
        <f>IF(AK23 = "", "", IFERROR(AK23 / SUMIFS(Aux_Totales!$N:$N, Aux_Totales!$F:$F, $F47, Aux_Totales!$A:$A, Aperturas!$A$2), 0))</f>
        <v/>
      </c>
      <c r="AL47" s="23" t="str">
        <f>IF(AL23 = "", "", IFERROR(AL23 / SUMIFS(Aux_Totales!$N:$N, Aux_Totales!$F:$F, $F47, Aux_Totales!$A:$A, Aperturas!$A$2), 0))</f>
        <v/>
      </c>
      <c r="AM47" s="23" t="str">
        <f>IF(AM23 = "", "", IFERROR(AM23 / SUMIFS(Aux_Totales!$N:$N, Aux_Totales!$F:$F, $F47, Aux_Totales!$A:$A, Aperturas!$A$2), 0))</f>
        <v/>
      </c>
      <c r="AN47" s="23" t="str">
        <f>IF(AN23 = "", "", IFERROR(AN23 / SUMIFS(Aux_Totales!$N:$N, Aux_Totales!$F:$F, $F47, Aux_Totales!$A:$A, Aperturas!$A$2), 0))</f>
        <v/>
      </c>
      <c r="AO47" s="23" t="str">
        <f>IF(AO23 = "", "", IFERROR(AO23 / SUMIFS(Aux_Totales!$N:$N, Aux_Totales!$F:$F, $F47, Aux_Totales!$A:$A, Aperturas!$A$2), 0))</f>
        <v/>
      </c>
      <c r="AP47" s="23" t="str">
        <f>IF(AP23 = "", "", IFERROR(AP23 / SUMIFS(Aux_Totales!$N:$N, Aux_Totales!$F:$F, $F47, Aux_Totales!$A:$A, Aperturas!$A$2), 0))</f>
        <v/>
      </c>
      <c r="AQ47" s="23" t="str">
        <f>IF(AQ23 = "", "", IFERROR(AQ23 / SUMIFS(Aux_Totales!$N:$N, Aux_Totales!$F:$F, $F47, Aux_Totales!$A:$A, Aperturas!$A$2), 0))</f>
        <v/>
      </c>
      <c r="AR47" s="23" t="str">
        <f>IF(AR23 = "", "", IFERROR(AR23 / SUMIFS(Aux_Totales!$N:$N, Aux_Totales!$F:$F, $F47, Aux_Totales!$A:$A, Aperturas!$A$2), 0))</f>
        <v/>
      </c>
      <c r="AS47" s="23" t="str">
        <f>IF(AS23 = "", "", IFERROR(AS23 / SUMIFS(Aux_Totales!$N:$N, Aux_Totales!$F:$F, $F47, Aux_Totales!$A:$A, Aperturas!$A$2), 0))</f>
        <v/>
      </c>
      <c r="AT47" s="23" t="str">
        <f>IF(AT23 = "", "", IFERROR(AT23 / SUMIFS(Aux_Totales!$N:$N, Aux_Totales!$F:$F, $F47, Aux_Totales!$A:$A, Aperturas!$A$2), 0))</f>
        <v/>
      </c>
    </row>
    <row r="48" spans="6:46" x14ac:dyDescent="0.2">
      <c r="F48">
        <v>202303</v>
      </c>
      <c r="G48" s="23">
        <f>IF(G24 = "", "", IFERROR(G24 / SUMIFS(Aux_Totales!$N:$N, Aux_Totales!$F:$F, $F48, Aux_Totales!$A:$A, Aperturas!$A$2), 0))</f>
        <v>0.13814841140792231</v>
      </c>
      <c r="H48" s="23">
        <f>IF(H24 = "", "", IFERROR(H24 / SUMIFS(Aux_Totales!$N:$N, Aux_Totales!$F:$F, $F48, Aux_Totales!$A:$A, Aperturas!$A$2), 0))</f>
        <v>0.23472135303194386</v>
      </c>
      <c r="I48" s="23">
        <f>IF(I24 = "", "", IFERROR(I24 / SUMIFS(Aux_Totales!$N:$N, Aux_Totales!$F:$F, $F48, Aux_Totales!$A:$A, Aperturas!$A$2), 0))</f>
        <v>0.25010755051102523</v>
      </c>
      <c r="J48" s="23">
        <f>IF(J24 = "", "", IFERROR(J24 / SUMIFS(Aux_Totales!$N:$N, Aux_Totales!$F:$F, $F48, Aux_Totales!$A:$A, Aperturas!$A$2), 0))</f>
        <v>0.2537085754529379</v>
      </c>
      <c r="K48" s="23">
        <f>IF(K24 = "", "", IFERROR(K24 / SUMIFS(Aux_Totales!$N:$N, Aux_Totales!$F:$F, $F48, Aux_Totales!$A:$A, Aperturas!$A$2), 0))</f>
        <v>0.25665486858723008</v>
      </c>
      <c r="L48" s="23" t="str">
        <f>IF(L24 = "", "", IFERROR(L24 / SUMIFS(Aux_Totales!$N:$N, Aux_Totales!$F:$F, $F48, Aux_Totales!$A:$A, Aperturas!$A$2), 0))</f>
        <v/>
      </c>
      <c r="M48" s="23" t="str">
        <f>IF(M24 = "", "", IFERROR(M24 / SUMIFS(Aux_Totales!$N:$N, Aux_Totales!$F:$F, $F48, Aux_Totales!$A:$A, Aperturas!$A$2), 0))</f>
        <v/>
      </c>
      <c r="N48" s="23" t="str">
        <f>IF(N24 = "", "", IFERROR(N24 / SUMIFS(Aux_Totales!$N:$N, Aux_Totales!$F:$F, $F48, Aux_Totales!$A:$A, Aperturas!$A$2), 0))</f>
        <v/>
      </c>
      <c r="O48" s="23" t="str">
        <f>IF(O24 = "", "", IFERROR(O24 / SUMIFS(Aux_Totales!$N:$N, Aux_Totales!$F:$F, $F48, Aux_Totales!$A:$A, Aperturas!$A$2), 0))</f>
        <v/>
      </c>
      <c r="P48" s="23" t="str">
        <f>IF(P24 = "", "", IFERROR(P24 / SUMIFS(Aux_Totales!$N:$N, Aux_Totales!$F:$F, $F48, Aux_Totales!$A:$A, Aperturas!$A$2), 0))</f>
        <v/>
      </c>
      <c r="Q48" s="23" t="str">
        <f>IF(Q24 = "", "", IFERROR(Q24 / SUMIFS(Aux_Totales!$N:$N, Aux_Totales!$F:$F, $F48, Aux_Totales!$A:$A, Aperturas!$A$2), 0))</f>
        <v/>
      </c>
      <c r="R48" s="23" t="str">
        <f>IF(R24 = "", "", IFERROR(R24 / SUMIFS(Aux_Totales!$N:$N, Aux_Totales!$F:$F, $F48, Aux_Totales!$A:$A, Aperturas!$A$2), 0))</f>
        <v/>
      </c>
      <c r="S48" s="23" t="str">
        <f>IF(S24 = "", "", IFERROR(S24 / SUMIFS(Aux_Totales!$N:$N, Aux_Totales!$F:$F, $F48, Aux_Totales!$A:$A, Aperturas!$A$2), 0))</f>
        <v/>
      </c>
      <c r="T48" s="23" t="str">
        <f>IF(T24 = "", "", IFERROR(T24 / SUMIFS(Aux_Totales!$N:$N, Aux_Totales!$F:$F, $F48, Aux_Totales!$A:$A, Aperturas!$A$2), 0))</f>
        <v/>
      </c>
      <c r="U48" s="23" t="str">
        <f>IF(U24 = "", "", IFERROR(U24 / SUMIFS(Aux_Totales!$N:$N, Aux_Totales!$F:$F, $F48, Aux_Totales!$A:$A, Aperturas!$A$2), 0))</f>
        <v/>
      </c>
      <c r="V48" s="23" t="str">
        <f>IF(V24 = "", "", IFERROR(V24 / SUMIFS(Aux_Totales!$N:$N, Aux_Totales!$F:$F, $F48, Aux_Totales!$A:$A, Aperturas!$A$2), 0))</f>
        <v/>
      </c>
      <c r="W48" s="23" t="str">
        <f>IF(W24 = "", "", IFERROR(W24 / SUMIFS(Aux_Totales!$N:$N, Aux_Totales!$F:$F, $F48, Aux_Totales!$A:$A, Aperturas!$A$2), 0))</f>
        <v/>
      </c>
      <c r="X48" s="23" t="str">
        <f>IF(X24 = "", "", IFERROR(X24 / SUMIFS(Aux_Totales!$N:$N, Aux_Totales!$F:$F, $F48, Aux_Totales!$A:$A, Aperturas!$A$2), 0))</f>
        <v/>
      </c>
      <c r="Y48" s="23" t="str">
        <f>IF(Y24 = "", "", IFERROR(Y24 / SUMIFS(Aux_Totales!$N:$N, Aux_Totales!$F:$F, $F48, Aux_Totales!$A:$A, Aperturas!$A$2), 0))</f>
        <v/>
      </c>
      <c r="Z48" s="23" t="str">
        <f>IF(Z24 = "", "", IFERROR(Z24 / SUMIFS(Aux_Totales!$N:$N, Aux_Totales!$F:$F, $F48, Aux_Totales!$A:$A, Aperturas!$A$2), 0))</f>
        <v/>
      </c>
      <c r="AA48" s="23">
        <f>IF(AA24 = "", "", IFERROR(AA24 / SUMIFS(Aux_Totales!$N:$N, Aux_Totales!$F:$F, $F48, Aux_Totales!$A:$A, Aperturas!$A$2), 0))</f>
        <v>0.15484407250224469</v>
      </c>
      <c r="AB48" s="23">
        <f>IF(AB24 = "", "", IFERROR(AB24 / SUMIFS(Aux_Totales!$N:$N, Aux_Totales!$F:$F, $F48, Aux_Totales!$A:$A, Aperturas!$A$2), 0))</f>
        <v>0.23799501207004628</v>
      </c>
      <c r="AC48" s="23">
        <f>IF(AC24 = "", "", IFERROR(AC24 / SUMIFS(Aux_Totales!$N:$N, Aux_Totales!$F:$F, $F48, Aux_Totales!$A:$A, Aperturas!$A$2), 0))</f>
        <v>0.25076228231864572</v>
      </c>
      <c r="AD48" s="23">
        <f>IF(AD24 = "", "", IFERROR(AD24 / SUMIFS(Aux_Totales!$N:$N, Aux_Totales!$F:$F, $F48, Aux_Totales!$A:$A, Aperturas!$A$2), 0))</f>
        <v>0.2537085754529379</v>
      </c>
      <c r="AE48" s="23">
        <f>IF(AE24 = "", "", IFERROR(AE24 / SUMIFS(Aux_Totales!$N:$N, Aux_Totales!$F:$F, $F48, Aux_Totales!$A:$A, Aperturas!$A$2), 0))</f>
        <v>0.25698223449104035</v>
      </c>
      <c r="AF48" s="23" t="str">
        <f>IF(AF24 = "", "", IFERROR(AF24 / SUMIFS(Aux_Totales!$N:$N, Aux_Totales!$F:$F, $F48, Aux_Totales!$A:$A, Aperturas!$A$2), 0))</f>
        <v/>
      </c>
      <c r="AG48" s="23" t="str">
        <f>IF(AG24 = "", "", IFERROR(AG24 / SUMIFS(Aux_Totales!$N:$N, Aux_Totales!$F:$F, $F48, Aux_Totales!$A:$A, Aperturas!$A$2), 0))</f>
        <v/>
      </c>
      <c r="AH48" s="23" t="str">
        <f>IF(AH24 = "", "", IFERROR(AH24 / SUMIFS(Aux_Totales!$N:$N, Aux_Totales!$F:$F, $F48, Aux_Totales!$A:$A, Aperturas!$A$2), 0))</f>
        <v/>
      </c>
      <c r="AI48" s="23" t="str">
        <f>IF(AI24 = "", "", IFERROR(AI24 / SUMIFS(Aux_Totales!$N:$N, Aux_Totales!$F:$F, $F48, Aux_Totales!$A:$A, Aperturas!$A$2), 0))</f>
        <v/>
      </c>
      <c r="AJ48" s="23" t="str">
        <f>IF(AJ24 = "", "", IFERROR(AJ24 / SUMIFS(Aux_Totales!$N:$N, Aux_Totales!$F:$F, $F48, Aux_Totales!$A:$A, Aperturas!$A$2), 0))</f>
        <v/>
      </c>
      <c r="AK48" s="23" t="str">
        <f>IF(AK24 = "", "", IFERROR(AK24 / SUMIFS(Aux_Totales!$N:$N, Aux_Totales!$F:$F, $F48, Aux_Totales!$A:$A, Aperturas!$A$2), 0))</f>
        <v/>
      </c>
      <c r="AL48" s="23" t="str">
        <f>IF(AL24 = "", "", IFERROR(AL24 / SUMIFS(Aux_Totales!$N:$N, Aux_Totales!$F:$F, $F48, Aux_Totales!$A:$A, Aperturas!$A$2), 0))</f>
        <v/>
      </c>
      <c r="AM48" s="23" t="str">
        <f>IF(AM24 = "", "", IFERROR(AM24 / SUMIFS(Aux_Totales!$N:$N, Aux_Totales!$F:$F, $F48, Aux_Totales!$A:$A, Aperturas!$A$2), 0))</f>
        <v/>
      </c>
      <c r="AN48" s="23" t="str">
        <f>IF(AN24 = "", "", IFERROR(AN24 / SUMIFS(Aux_Totales!$N:$N, Aux_Totales!$F:$F, $F48, Aux_Totales!$A:$A, Aperturas!$A$2), 0))</f>
        <v/>
      </c>
      <c r="AO48" s="23" t="str">
        <f>IF(AO24 = "", "", IFERROR(AO24 / SUMIFS(Aux_Totales!$N:$N, Aux_Totales!$F:$F, $F48, Aux_Totales!$A:$A, Aperturas!$A$2), 0))</f>
        <v/>
      </c>
      <c r="AP48" s="23" t="str">
        <f>IF(AP24 = "", "", IFERROR(AP24 / SUMIFS(Aux_Totales!$N:$N, Aux_Totales!$F:$F, $F48, Aux_Totales!$A:$A, Aperturas!$A$2), 0))</f>
        <v/>
      </c>
      <c r="AQ48" s="23" t="str">
        <f>IF(AQ24 = "", "", IFERROR(AQ24 / SUMIFS(Aux_Totales!$N:$N, Aux_Totales!$F:$F, $F48, Aux_Totales!$A:$A, Aperturas!$A$2), 0))</f>
        <v/>
      </c>
      <c r="AR48" s="23" t="str">
        <f>IF(AR24 = "", "", IFERROR(AR24 / SUMIFS(Aux_Totales!$N:$N, Aux_Totales!$F:$F, $F48, Aux_Totales!$A:$A, Aperturas!$A$2), 0))</f>
        <v/>
      </c>
      <c r="AS48" s="23" t="str">
        <f>IF(AS24 = "", "", IFERROR(AS24 / SUMIFS(Aux_Totales!$N:$N, Aux_Totales!$F:$F, $F48, Aux_Totales!$A:$A, Aperturas!$A$2), 0))</f>
        <v/>
      </c>
      <c r="AT48" s="23" t="str">
        <f>IF(AT24 = "", "", IFERROR(AT24 / SUMIFS(Aux_Totales!$N:$N, Aux_Totales!$F:$F, $F48, Aux_Totales!$A:$A, Aperturas!$A$2), 0))</f>
        <v/>
      </c>
    </row>
    <row r="49" spans="6:46" x14ac:dyDescent="0.2">
      <c r="F49">
        <v>202306</v>
      </c>
      <c r="G49" s="23">
        <f>IF(G25 = "", "", IFERROR(G25 / SUMIFS(Aux_Totales!$N:$N, Aux_Totales!$F:$F, $F49, Aux_Totales!$A:$A, Aperturas!$A$2), 0))</f>
        <v>0.15096190547284002</v>
      </c>
      <c r="H49" s="23">
        <f>IF(H25 = "", "", IFERROR(H25 / SUMIFS(Aux_Totales!$N:$N, Aux_Totales!$F:$F, $F49, Aux_Totales!$A:$A, Aperturas!$A$2), 0))</f>
        <v>0.26197293791382215</v>
      </c>
      <c r="I49" s="23">
        <f>IF(I25 = "", "", IFERROR(I25 / SUMIFS(Aux_Totales!$N:$N, Aux_Totales!$F:$F, $F49, Aux_Totales!$A:$A, Aperturas!$A$2), 0))</f>
        <v>0.2717969230855905</v>
      </c>
      <c r="J49" s="23">
        <f>IF(J25 = "", "", IFERROR(J25 / SUMIFS(Aux_Totales!$N:$N, Aux_Totales!$F:$F, $F49, Aux_Totales!$A:$A, Aperturas!$A$2), 0))</f>
        <v>0.2786737127058283</v>
      </c>
      <c r="K49" s="23" t="str">
        <f>IF(K25 = "", "", IFERROR(K25 / SUMIFS(Aux_Totales!$N:$N, Aux_Totales!$F:$F, $F49, Aux_Totales!$A:$A, Aperturas!$A$2), 0))</f>
        <v/>
      </c>
      <c r="L49" s="23" t="str">
        <f>IF(L25 = "", "", IFERROR(L25 / SUMIFS(Aux_Totales!$N:$N, Aux_Totales!$F:$F, $F49, Aux_Totales!$A:$A, Aperturas!$A$2), 0))</f>
        <v/>
      </c>
      <c r="M49" s="23" t="str">
        <f>IF(M25 = "", "", IFERROR(M25 / SUMIFS(Aux_Totales!$N:$N, Aux_Totales!$F:$F, $F49, Aux_Totales!$A:$A, Aperturas!$A$2), 0))</f>
        <v/>
      </c>
      <c r="N49" s="23" t="str">
        <f>IF(N25 = "", "", IFERROR(N25 / SUMIFS(Aux_Totales!$N:$N, Aux_Totales!$F:$F, $F49, Aux_Totales!$A:$A, Aperturas!$A$2), 0))</f>
        <v/>
      </c>
      <c r="O49" s="23" t="str">
        <f>IF(O25 = "", "", IFERROR(O25 / SUMIFS(Aux_Totales!$N:$N, Aux_Totales!$F:$F, $F49, Aux_Totales!$A:$A, Aperturas!$A$2), 0))</f>
        <v/>
      </c>
      <c r="P49" s="23" t="str">
        <f>IF(P25 = "", "", IFERROR(P25 / SUMIFS(Aux_Totales!$N:$N, Aux_Totales!$F:$F, $F49, Aux_Totales!$A:$A, Aperturas!$A$2), 0))</f>
        <v/>
      </c>
      <c r="Q49" s="23" t="str">
        <f>IF(Q25 = "", "", IFERROR(Q25 / SUMIFS(Aux_Totales!$N:$N, Aux_Totales!$F:$F, $F49, Aux_Totales!$A:$A, Aperturas!$A$2), 0))</f>
        <v/>
      </c>
      <c r="R49" s="23" t="str">
        <f>IF(R25 = "", "", IFERROR(R25 / SUMIFS(Aux_Totales!$N:$N, Aux_Totales!$F:$F, $F49, Aux_Totales!$A:$A, Aperturas!$A$2), 0))</f>
        <v/>
      </c>
      <c r="S49" s="23" t="str">
        <f>IF(S25 = "", "", IFERROR(S25 / SUMIFS(Aux_Totales!$N:$N, Aux_Totales!$F:$F, $F49, Aux_Totales!$A:$A, Aperturas!$A$2), 0))</f>
        <v/>
      </c>
      <c r="T49" s="23" t="str">
        <f>IF(T25 = "", "", IFERROR(T25 / SUMIFS(Aux_Totales!$N:$N, Aux_Totales!$F:$F, $F49, Aux_Totales!$A:$A, Aperturas!$A$2), 0))</f>
        <v/>
      </c>
      <c r="U49" s="23" t="str">
        <f>IF(U25 = "", "", IFERROR(U25 / SUMIFS(Aux_Totales!$N:$N, Aux_Totales!$F:$F, $F49, Aux_Totales!$A:$A, Aperturas!$A$2), 0))</f>
        <v/>
      </c>
      <c r="V49" s="23" t="str">
        <f>IF(V25 = "", "", IFERROR(V25 / SUMIFS(Aux_Totales!$N:$N, Aux_Totales!$F:$F, $F49, Aux_Totales!$A:$A, Aperturas!$A$2), 0))</f>
        <v/>
      </c>
      <c r="W49" s="23" t="str">
        <f>IF(W25 = "", "", IFERROR(W25 / SUMIFS(Aux_Totales!$N:$N, Aux_Totales!$F:$F, $F49, Aux_Totales!$A:$A, Aperturas!$A$2), 0))</f>
        <v/>
      </c>
      <c r="X49" s="23" t="str">
        <f>IF(X25 = "", "", IFERROR(X25 / SUMIFS(Aux_Totales!$N:$N, Aux_Totales!$F:$F, $F49, Aux_Totales!$A:$A, Aperturas!$A$2), 0))</f>
        <v/>
      </c>
      <c r="Y49" s="23" t="str">
        <f>IF(Y25 = "", "", IFERROR(Y25 / SUMIFS(Aux_Totales!$N:$N, Aux_Totales!$F:$F, $F49, Aux_Totales!$A:$A, Aperturas!$A$2), 0))</f>
        <v/>
      </c>
      <c r="Z49" s="23" t="str">
        <f>IF(Z25 = "", "", IFERROR(Z25 / SUMIFS(Aux_Totales!$N:$N, Aux_Totales!$F:$F, $F49, Aux_Totales!$A:$A, Aperturas!$A$2), 0))</f>
        <v/>
      </c>
      <c r="AA49" s="23">
        <f>IF(AA25 = "", "", IFERROR(AA25 / SUMIFS(Aux_Totales!$N:$N, Aux_Totales!$F:$F, $F49, Aux_Totales!$A:$A, Aperturas!$A$2), 0))</f>
        <v>0.16930001112680756</v>
      </c>
      <c r="AB49" s="23">
        <f>IF(AB25 = "", "", IFERROR(AB25 / SUMIFS(Aux_Totales!$N:$N, Aux_Totales!$F:$F, $F49, Aux_Totales!$A:$A, Aperturas!$A$2), 0))</f>
        <v>0.2639377349481758</v>
      </c>
      <c r="AC49" s="23">
        <f>IF(AC25 = "", "", IFERROR(AC25 / SUMIFS(Aux_Totales!$N:$N, Aux_Totales!$F:$F, $F49, Aux_Totales!$A:$A, Aperturas!$A$2), 0))</f>
        <v>0.27245185543037503</v>
      </c>
      <c r="AD49" s="23">
        <f>IF(AD25 = "", "", IFERROR(AD25 / SUMIFS(Aux_Totales!$N:$N, Aux_Totales!$F:$F, $F49, Aux_Totales!$A:$A, Aperturas!$A$2), 0))</f>
        <v>0.27900117887822057</v>
      </c>
      <c r="AE49" s="23" t="str">
        <f>IF(AE25 = "", "", IFERROR(AE25 / SUMIFS(Aux_Totales!$N:$N, Aux_Totales!$F:$F, $F49, Aux_Totales!$A:$A, Aperturas!$A$2), 0))</f>
        <v/>
      </c>
      <c r="AF49" s="23" t="str">
        <f>IF(AF25 = "", "", IFERROR(AF25 / SUMIFS(Aux_Totales!$N:$N, Aux_Totales!$F:$F, $F49, Aux_Totales!$A:$A, Aperturas!$A$2), 0))</f>
        <v/>
      </c>
      <c r="AG49" s="23" t="str">
        <f>IF(AG25 = "", "", IFERROR(AG25 / SUMIFS(Aux_Totales!$N:$N, Aux_Totales!$F:$F, $F49, Aux_Totales!$A:$A, Aperturas!$A$2), 0))</f>
        <v/>
      </c>
      <c r="AH49" s="23" t="str">
        <f>IF(AH25 = "", "", IFERROR(AH25 / SUMIFS(Aux_Totales!$N:$N, Aux_Totales!$F:$F, $F49, Aux_Totales!$A:$A, Aperturas!$A$2), 0))</f>
        <v/>
      </c>
      <c r="AI49" s="23" t="str">
        <f>IF(AI25 = "", "", IFERROR(AI25 / SUMIFS(Aux_Totales!$N:$N, Aux_Totales!$F:$F, $F49, Aux_Totales!$A:$A, Aperturas!$A$2), 0))</f>
        <v/>
      </c>
      <c r="AJ49" s="23" t="str">
        <f>IF(AJ25 = "", "", IFERROR(AJ25 / SUMIFS(Aux_Totales!$N:$N, Aux_Totales!$F:$F, $F49, Aux_Totales!$A:$A, Aperturas!$A$2), 0))</f>
        <v/>
      </c>
      <c r="AK49" s="23" t="str">
        <f>IF(AK25 = "", "", IFERROR(AK25 / SUMIFS(Aux_Totales!$N:$N, Aux_Totales!$F:$F, $F49, Aux_Totales!$A:$A, Aperturas!$A$2), 0))</f>
        <v/>
      </c>
      <c r="AL49" s="23" t="str">
        <f>IF(AL25 = "", "", IFERROR(AL25 / SUMIFS(Aux_Totales!$N:$N, Aux_Totales!$F:$F, $F49, Aux_Totales!$A:$A, Aperturas!$A$2), 0))</f>
        <v/>
      </c>
      <c r="AM49" s="23" t="str">
        <f>IF(AM25 = "", "", IFERROR(AM25 / SUMIFS(Aux_Totales!$N:$N, Aux_Totales!$F:$F, $F49, Aux_Totales!$A:$A, Aperturas!$A$2), 0))</f>
        <v/>
      </c>
      <c r="AN49" s="23" t="str">
        <f>IF(AN25 = "", "", IFERROR(AN25 / SUMIFS(Aux_Totales!$N:$N, Aux_Totales!$F:$F, $F49, Aux_Totales!$A:$A, Aperturas!$A$2), 0))</f>
        <v/>
      </c>
      <c r="AO49" s="23" t="str">
        <f>IF(AO25 = "", "", IFERROR(AO25 / SUMIFS(Aux_Totales!$N:$N, Aux_Totales!$F:$F, $F49, Aux_Totales!$A:$A, Aperturas!$A$2), 0))</f>
        <v/>
      </c>
      <c r="AP49" s="23" t="str">
        <f>IF(AP25 = "", "", IFERROR(AP25 / SUMIFS(Aux_Totales!$N:$N, Aux_Totales!$F:$F, $F49, Aux_Totales!$A:$A, Aperturas!$A$2), 0))</f>
        <v/>
      </c>
      <c r="AQ49" s="23" t="str">
        <f>IF(AQ25 = "", "", IFERROR(AQ25 / SUMIFS(Aux_Totales!$N:$N, Aux_Totales!$F:$F, $F49, Aux_Totales!$A:$A, Aperturas!$A$2), 0))</f>
        <v/>
      </c>
      <c r="AR49" s="23" t="str">
        <f>IF(AR25 = "", "", IFERROR(AR25 / SUMIFS(Aux_Totales!$N:$N, Aux_Totales!$F:$F, $F49, Aux_Totales!$A:$A, Aperturas!$A$2), 0))</f>
        <v/>
      </c>
      <c r="AS49" s="23" t="str">
        <f>IF(AS25 = "", "", IFERROR(AS25 / SUMIFS(Aux_Totales!$N:$N, Aux_Totales!$F:$F, $F49, Aux_Totales!$A:$A, Aperturas!$A$2), 0))</f>
        <v/>
      </c>
      <c r="AT49" s="23" t="str">
        <f>IF(AT25 = "", "", IFERROR(AT25 / SUMIFS(Aux_Totales!$N:$N, Aux_Totales!$F:$F, $F49, Aux_Totales!$A:$A, Aperturas!$A$2), 0))</f>
        <v/>
      </c>
    </row>
    <row r="50" spans="6:46" x14ac:dyDescent="0.2">
      <c r="F50">
        <v>202309</v>
      </c>
      <c r="G50" s="23">
        <f>IF(G26 = "", "", IFERROR(G26 / SUMIFS(Aux_Totales!$N:$N, Aux_Totales!$F:$F, $F50, Aux_Totales!$A:$A, Aperturas!$A$2), 0))</f>
        <v>0.14245883730159617</v>
      </c>
      <c r="H50" s="23">
        <f>IF(H26 = "", "", IFERROR(H26 / SUMIFS(Aux_Totales!$N:$N, Aux_Totales!$F:$F, $F50, Aux_Totales!$A:$A, Aperturas!$A$2), 0))</f>
        <v>0.2380863786626676</v>
      </c>
      <c r="I50" s="23">
        <f>IF(I26 = "", "", IFERROR(I26 / SUMIFS(Aux_Totales!$N:$N, Aux_Totales!$F:$F, $F50, Aux_Totales!$A:$A, Aperturas!$A$2), 0))</f>
        <v>0.24987607554279972</v>
      </c>
      <c r="J50" s="23" t="str">
        <f>IF(J26 = "", "", IFERROR(J26 / SUMIFS(Aux_Totales!$N:$N, Aux_Totales!$F:$F, $F50, Aux_Totales!$A:$A, Aperturas!$A$2), 0))</f>
        <v/>
      </c>
      <c r="K50" s="23" t="str">
        <f>IF(K26 = "", "", IFERROR(K26 / SUMIFS(Aux_Totales!$N:$N, Aux_Totales!$F:$F, $F50, Aux_Totales!$A:$A, Aperturas!$A$2), 0))</f>
        <v/>
      </c>
      <c r="L50" s="23" t="str">
        <f>IF(L26 = "", "", IFERROR(L26 / SUMIFS(Aux_Totales!$N:$N, Aux_Totales!$F:$F, $F50, Aux_Totales!$A:$A, Aperturas!$A$2), 0))</f>
        <v/>
      </c>
      <c r="M50" s="23" t="str">
        <f>IF(M26 = "", "", IFERROR(M26 / SUMIFS(Aux_Totales!$N:$N, Aux_Totales!$F:$F, $F50, Aux_Totales!$A:$A, Aperturas!$A$2), 0))</f>
        <v/>
      </c>
      <c r="N50" s="23" t="str">
        <f>IF(N26 = "", "", IFERROR(N26 / SUMIFS(Aux_Totales!$N:$N, Aux_Totales!$F:$F, $F50, Aux_Totales!$A:$A, Aperturas!$A$2), 0))</f>
        <v/>
      </c>
      <c r="O50" s="23" t="str">
        <f>IF(O26 = "", "", IFERROR(O26 / SUMIFS(Aux_Totales!$N:$N, Aux_Totales!$F:$F, $F50, Aux_Totales!$A:$A, Aperturas!$A$2), 0))</f>
        <v/>
      </c>
      <c r="P50" s="23" t="str">
        <f>IF(P26 = "", "", IFERROR(P26 / SUMIFS(Aux_Totales!$N:$N, Aux_Totales!$F:$F, $F50, Aux_Totales!$A:$A, Aperturas!$A$2), 0))</f>
        <v/>
      </c>
      <c r="Q50" s="23" t="str">
        <f>IF(Q26 = "", "", IFERROR(Q26 / SUMIFS(Aux_Totales!$N:$N, Aux_Totales!$F:$F, $F50, Aux_Totales!$A:$A, Aperturas!$A$2), 0))</f>
        <v/>
      </c>
      <c r="R50" s="23" t="str">
        <f>IF(R26 = "", "", IFERROR(R26 / SUMIFS(Aux_Totales!$N:$N, Aux_Totales!$F:$F, $F50, Aux_Totales!$A:$A, Aperturas!$A$2), 0))</f>
        <v/>
      </c>
      <c r="S50" s="23" t="str">
        <f>IF(S26 = "", "", IFERROR(S26 / SUMIFS(Aux_Totales!$N:$N, Aux_Totales!$F:$F, $F50, Aux_Totales!$A:$A, Aperturas!$A$2), 0))</f>
        <v/>
      </c>
      <c r="T50" s="23" t="str">
        <f>IF(T26 = "", "", IFERROR(T26 / SUMIFS(Aux_Totales!$N:$N, Aux_Totales!$F:$F, $F50, Aux_Totales!$A:$A, Aperturas!$A$2), 0))</f>
        <v/>
      </c>
      <c r="U50" s="23" t="str">
        <f>IF(U26 = "", "", IFERROR(U26 / SUMIFS(Aux_Totales!$N:$N, Aux_Totales!$F:$F, $F50, Aux_Totales!$A:$A, Aperturas!$A$2), 0))</f>
        <v/>
      </c>
      <c r="V50" s="23" t="str">
        <f>IF(V26 = "", "", IFERROR(V26 / SUMIFS(Aux_Totales!$N:$N, Aux_Totales!$F:$F, $F50, Aux_Totales!$A:$A, Aperturas!$A$2), 0))</f>
        <v/>
      </c>
      <c r="W50" s="23" t="str">
        <f>IF(W26 = "", "", IFERROR(W26 / SUMIFS(Aux_Totales!$N:$N, Aux_Totales!$F:$F, $F50, Aux_Totales!$A:$A, Aperturas!$A$2), 0))</f>
        <v/>
      </c>
      <c r="X50" s="23" t="str">
        <f>IF(X26 = "", "", IFERROR(X26 / SUMIFS(Aux_Totales!$N:$N, Aux_Totales!$F:$F, $F50, Aux_Totales!$A:$A, Aperturas!$A$2), 0))</f>
        <v/>
      </c>
      <c r="Y50" s="23" t="str">
        <f>IF(Y26 = "", "", IFERROR(Y26 / SUMIFS(Aux_Totales!$N:$N, Aux_Totales!$F:$F, $F50, Aux_Totales!$A:$A, Aperturas!$A$2), 0))</f>
        <v/>
      </c>
      <c r="Z50" s="23" t="str">
        <f>IF(Z26 = "", "", IFERROR(Z26 / SUMIFS(Aux_Totales!$N:$N, Aux_Totales!$F:$F, $F50, Aux_Totales!$A:$A, Aperturas!$A$2), 0))</f>
        <v/>
      </c>
      <c r="AA50" s="23">
        <f>IF(AA26 = "", "", IFERROR(AA26 / SUMIFS(Aux_Totales!$N:$N, Aux_Totales!$F:$F, $F50, Aux_Totales!$A:$A, Aperturas!$A$2), 0))</f>
        <v>0.16145334894180899</v>
      </c>
      <c r="AB50" s="23">
        <f>IF(AB26 = "", "", IFERROR(AB26 / SUMIFS(Aux_Totales!$N:$N, Aux_Totales!$F:$F, $F50, Aux_Totales!$A:$A, Aperturas!$A$2), 0))</f>
        <v>0.24005132814268962</v>
      </c>
      <c r="AC50" s="23">
        <f>IF(AC26 = "", "", IFERROR(AC26 / SUMIFS(Aux_Totales!$N:$N, Aux_Totales!$F:$F, $F50, Aux_Totales!$A:$A, Aperturas!$A$2), 0))</f>
        <v>0.25020356712280339</v>
      </c>
      <c r="AD50" s="23" t="str">
        <f>IF(AD26 = "", "", IFERROR(AD26 / SUMIFS(Aux_Totales!$N:$N, Aux_Totales!$F:$F, $F50, Aux_Totales!$A:$A, Aperturas!$A$2), 0))</f>
        <v/>
      </c>
      <c r="AE50" s="23" t="str">
        <f>IF(AE26 = "", "", IFERROR(AE26 / SUMIFS(Aux_Totales!$N:$N, Aux_Totales!$F:$F, $F50, Aux_Totales!$A:$A, Aperturas!$A$2), 0))</f>
        <v/>
      </c>
      <c r="AF50" s="23" t="str">
        <f>IF(AF26 = "", "", IFERROR(AF26 / SUMIFS(Aux_Totales!$N:$N, Aux_Totales!$F:$F, $F50, Aux_Totales!$A:$A, Aperturas!$A$2), 0))</f>
        <v/>
      </c>
      <c r="AG50" s="23" t="str">
        <f>IF(AG26 = "", "", IFERROR(AG26 / SUMIFS(Aux_Totales!$N:$N, Aux_Totales!$F:$F, $F50, Aux_Totales!$A:$A, Aperturas!$A$2), 0))</f>
        <v/>
      </c>
      <c r="AH50" s="23" t="str">
        <f>IF(AH26 = "", "", IFERROR(AH26 / SUMIFS(Aux_Totales!$N:$N, Aux_Totales!$F:$F, $F50, Aux_Totales!$A:$A, Aperturas!$A$2), 0))</f>
        <v/>
      </c>
      <c r="AI50" s="23" t="str">
        <f>IF(AI26 = "", "", IFERROR(AI26 / SUMIFS(Aux_Totales!$N:$N, Aux_Totales!$F:$F, $F50, Aux_Totales!$A:$A, Aperturas!$A$2), 0))</f>
        <v/>
      </c>
      <c r="AJ50" s="23" t="str">
        <f>IF(AJ26 = "", "", IFERROR(AJ26 / SUMIFS(Aux_Totales!$N:$N, Aux_Totales!$F:$F, $F50, Aux_Totales!$A:$A, Aperturas!$A$2), 0))</f>
        <v/>
      </c>
      <c r="AK50" s="23" t="str">
        <f>IF(AK26 = "", "", IFERROR(AK26 / SUMIFS(Aux_Totales!$N:$N, Aux_Totales!$F:$F, $F50, Aux_Totales!$A:$A, Aperturas!$A$2), 0))</f>
        <v/>
      </c>
      <c r="AL50" s="23" t="str">
        <f>IF(AL26 = "", "", IFERROR(AL26 / SUMIFS(Aux_Totales!$N:$N, Aux_Totales!$F:$F, $F50, Aux_Totales!$A:$A, Aperturas!$A$2), 0))</f>
        <v/>
      </c>
      <c r="AM50" s="23" t="str">
        <f>IF(AM26 = "", "", IFERROR(AM26 / SUMIFS(Aux_Totales!$N:$N, Aux_Totales!$F:$F, $F50, Aux_Totales!$A:$A, Aperturas!$A$2), 0))</f>
        <v/>
      </c>
      <c r="AN50" s="23" t="str">
        <f>IF(AN26 = "", "", IFERROR(AN26 / SUMIFS(Aux_Totales!$N:$N, Aux_Totales!$F:$F, $F50, Aux_Totales!$A:$A, Aperturas!$A$2), 0))</f>
        <v/>
      </c>
      <c r="AO50" s="23" t="str">
        <f>IF(AO26 = "", "", IFERROR(AO26 / SUMIFS(Aux_Totales!$N:$N, Aux_Totales!$F:$F, $F50, Aux_Totales!$A:$A, Aperturas!$A$2), 0))</f>
        <v/>
      </c>
      <c r="AP50" s="23" t="str">
        <f>IF(AP26 = "", "", IFERROR(AP26 / SUMIFS(Aux_Totales!$N:$N, Aux_Totales!$F:$F, $F50, Aux_Totales!$A:$A, Aperturas!$A$2), 0))</f>
        <v/>
      </c>
      <c r="AQ50" s="23" t="str">
        <f>IF(AQ26 = "", "", IFERROR(AQ26 / SUMIFS(Aux_Totales!$N:$N, Aux_Totales!$F:$F, $F50, Aux_Totales!$A:$A, Aperturas!$A$2), 0))</f>
        <v/>
      </c>
      <c r="AR50" s="23" t="str">
        <f>IF(AR26 = "", "", IFERROR(AR26 / SUMIFS(Aux_Totales!$N:$N, Aux_Totales!$F:$F, $F50, Aux_Totales!$A:$A, Aperturas!$A$2), 0))</f>
        <v/>
      </c>
      <c r="AS50" s="23" t="str">
        <f>IF(AS26 = "", "", IFERROR(AS26 / SUMIFS(Aux_Totales!$N:$N, Aux_Totales!$F:$F, $F50, Aux_Totales!$A:$A, Aperturas!$A$2), 0))</f>
        <v/>
      </c>
      <c r="AT50" s="23" t="str">
        <f>IF(AT26 = "", "", IFERROR(AT26 / SUMIFS(Aux_Totales!$N:$N, Aux_Totales!$F:$F, $F50, Aux_Totales!$A:$A, Aperturas!$A$2), 0))</f>
        <v/>
      </c>
    </row>
    <row r="51" spans="6:46" x14ac:dyDescent="0.2">
      <c r="F51">
        <v>202312</v>
      </c>
      <c r="G51" s="23">
        <f>IF(G27 = "", "", IFERROR(G27 / SUMIFS(Aux_Totales!$N:$N, Aux_Totales!$F:$F, $F51, Aux_Totales!$A:$A, Aperturas!$A$2), 0))</f>
        <v>0.14090764721800181</v>
      </c>
      <c r="H51" s="23">
        <f>IF(H27 = "", "", IFERROR(H27 / SUMIFS(Aux_Totales!$N:$N, Aux_Totales!$F:$F, $F51, Aux_Totales!$A:$A, Aperturas!$A$2), 0))</f>
        <v>0.26231017859198424</v>
      </c>
      <c r="I51" s="23" t="str">
        <f>IF(I27 = "", "", IFERROR(I27 / SUMIFS(Aux_Totales!$N:$N, Aux_Totales!$F:$F, $F51, Aux_Totales!$A:$A, Aperturas!$A$2), 0))</f>
        <v/>
      </c>
      <c r="J51" s="23" t="str">
        <f>IF(J27 = "", "", IFERROR(J27 / SUMIFS(Aux_Totales!$N:$N, Aux_Totales!$F:$F, $F51, Aux_Totales!$A:$A, Aperturas!$A$2), 0))</f>
        <v/>
      </c>
      <c r="K51" s="23" t="str">
        <f>IF(K27 = "", "", IFERROR(K27 / SUMIFS(Aux_Totales!$N:$N, Aux_Totales!$F:$F, $F51, Aux_Totales!$A:$A, Aperturas!$A$2), 0))</f>
        <v/>
      </c>
      <c r="L51" s="23" t="str">
        <f>IF(L27 = "", "", IFERROR(L27 / SUMIFS(Aux_Totales!$N:$N, Aux_Totales!$F:$F, $F51, Aux_Totales!$A:$A, Aperturas!$A$2), 0))</f>
        <v/>
      </c>
      <c r="M51" s="23" t="str">
        <f>IF(M27 = "", "", IFERROR(M27 / SUMIFS(Aux_Totales!$N:$N, Aux_Totales!$F:$F, $F51, Aux_Totales!$A:$A, Aperturas!$A$2), 0))</f>
        <v/>
      </c>
      <c r="N51" s="23" t="str">
        <f>IF(N27 = "", "", IFERROR(N27 / SUMIFS(Aux_Totales!$N:$N, Aux_Totales!$F:$F, $F51, Aux_Totales!$A:$A, Aperturas!$A$2), 0))</f>
        <v/>
      </c>
      <c r="O51" s="23" t="str">
        <f>IF(O27 = "", "", IFERROR(O27 / SUMIFS(Aux_Totales!$N:$N, Aux_Totales!$F:$F, $F51, Aux_Totales!$A:$A, Aperturas!$A$2), 0))</f>
        <v/>
      </c>
      <c r="P51" s="23" t="str">
        <f>IF(P27 = "", "", IFERROR(P27 / SUMIFS(Aux_Totales!$N:$N, Aux_Totales!$F:$F, $F51, Aux_Totales!$A:$A, Aperturas!$A$2), 0))</f>
        <v/>
      </c>
      <c r="Q51" s="23" t="str">
        <f>IF(Q27 = "", "", IFERROR(Q27 / SUMIFS(Aux_Totales!$N:$N, Aux_Totales!$F:$F, $F51, Aux_Totales!$A:$A, Aperturas!$A$2), 0))</f>
        <v/>
      </c>
      <c r="R51" s="23" t="str">
        <f>IF(R27 = "", "", IFERROR(R27 / SUMIFS(Aux_Totales!$N:$N, Aux_Totales!$F:$F, $F51, Aux_Totales!$A:$A, Aperturas!$A$2), 0))</f>
        <v/>
      </c>
      <c r="S51" s="23" t="str">
        <f>IF(S27 = "", "", IFERROR(S27 / SUMIFS(Aux_Totales!$N:$N, Aux_Totales!$F:$F, $F51, Aux_Totales!$A:$A, Aperturas!$A$2), 0))</f>
        <v/>
      </c>
      <c r="T51" s="23" t="str">
        <f>IF(T27 = "", "", IFERROR(T27 / SUMIFS(Aux_Totales!$N:$N, Aux_Totales!$F:$F, $F51, Aux_Totales!$A:$A, Aperturas!$A$2), 0))</f>
        <v/>
      </c>
      <c r="U51" s="23" t="str">
        <f>IF(U27 = "", "", IFERROR(U27 / SUMIFS(Aux_Totales!$N:$N, Aux_Totales!$F:$F, $F51, Aux_Totales!$A:$A, Aperturas!$A$2), 0))</f>
        <v/>
      </c>
      <c r="V51" s="23" t="str">
        <f>IF(V27 = "", "", IFERROR(V27 / SUMIFS(Aux_Totales!$N:$N, Aux_Totales!$F:$F, $F51, Aux_Totales!$A:$A, Aperturas!$A$2), 0))</f>
        <v/>
      </c>
      <c r="W51" s="23" t="str">
        <f>IF(W27 = "", "", IFERROR(W27 / SUMIFS(Aux_Totales!$N:$N, Aux_Totales!$F:$F, $F51, Aux_Totales!$A:$A, Aperturas!$A$2), 0))</f>
        <v/>
      </c>
      <c r="X51" s="23" t="str">
        <f>IF(X27 = "", "", IFERROR(X27 / SUMIFS(Aux_Totales!$N:$N, Aux_Totales!$F:$F, $F51, Aux_Totales!$A:$A, Aperturas!$A$2), 0))</f>
        <v/>
      </c>
      <c r="Y51" s="23" t="str">
        <f>IF(Y27 = "", "", IFERROR(Y27 / SUMIFS(Aux_Totales!$N:$N, Aux_Totales!$F:$F, $F51, Aux_Totales!$A:$A, Aperturas!$A$2), 0))</f>
        <v/>
      </c>
      <c r="Z51" s="23" t="str">
        <f>IF(Z27 = "", "", IFERROR(Z27 / SUMIFS(Aux_Totales!$N:$N, Aux_Totales!$F:$F, $F51, Aux_Totales!$A:$A, Aperturas!$A$2), 0))</f>
        <v/>
      </c>
      <c r="AA51" s="23">
        <f>IF(AA27 = "", "", IFERROR(AA27 / SUMIFS(Aux_Totales!$N:$N, Aux_Totales!$F:$F, $F51, Aux_Totales!$A:$A, Aperturas!$A$2), 0))</f>
        <v>0.15704981205443161</v>
      </c>
      <c r="AB51" s="23">
        <f>IF(AB27 = "", "", IFERROR(AB27 / SUMIFS(Aux_Totales!$N:$N, Aux_Totales!$F:$F, $F51, Aux_Totales!$A:$A, Aperturas!$A$2), 0))</f>
        <v>0.26298276879350219</v>
      </c>
      <c r="AC51" s="23" t="str">
        <f>IF(AC27 = "", "", IFERROR(AC27 / SUMIFS(Aux_Totales!$N:$N, Aux_Totales!$F:$F, $F51, Aux_Totales!$A:$A, Aperturas!$A$2), 0))</f>
        <v/>
      </c>
      <c r="AD51" s="23" t="str">
        <f>IF(AD27 = "", "", IFERROR(AD27 / SUMIFS(Aux_Totales!$N:$N, Aux_Totales!$F:$F, $F51, Aux_Totales!$A:$A, Aperturas!$A$2), 0))</f>
        <v/>
      </c>
      <c r="AE51" s="23" t="str">
        <f>IF(AE27 = "", "", IFERROR(AE27 / SUMIFS(Aux_Totales!$N:$N, Aux_Totales!$F:$F, $F51, Aux_Totales!$A:$A, Aperturas!$A$2), 0))</f>
        <v/>
      </c>
      <c r="AF51" s="23" t="str">
        <f>IF(AF27 = "", "", IFERROR(AF27 / SUMIFS(Aux_Totales!$N:$N, Aux_Totales!$F:$F, $F51, Aux_Totales!$A:$A, Aperturas!$A$2), 0))</f>
        <v/>
      </c>
      <c r="AG51" s="23" t="str">
        <f>IF(AG27 = "", "", IFERROR(AG27 / SUMIFS(Aux_Totales!$N:$N, Aux_Totales!$F:$F, $F51, Aux_Totales!$A:$A, Aperturas!$A$2), 0))</f>
        <v/>
      </c>
      <c r="AH51" s="23" t="str">
        <f>IF(AH27 = "", "", IFERROR(AH27 / SUMIFS(Aux_Totales!$N:$N, Aux_Totales!$F:$F, $F51, Aux_Totales!$A:$A, Aperturas!$A$2), 0))</f>
        <v/>
      </c>
      <c r="AI51" s="23" t="str">
        <f>IF(AI27 = "", "", IFERROR(AI27 / SUMIFS(Aux_Totales!$N:$N, Aux_Totales!$F:$F, $F51, Aux_Totales!$A:$A, Aperturas!$A$2), 0))</f>
        <v/>
      </c>
      <c r="AJ51" s="23" t="str">
        <f>IF(AJ27 = "", "", IFERROR(AJ27 / SUMIFS(Aux_Totales!$N:$N, Aux_Totales!$F:$F, $F51, Aux_Totales!$A:$A, Aperturas!$A$2), 0))</f>
        <v/>
      </c>
      <c r="AK51" s="23" t="str">
        <f>IF(AK27 = "", "", IFERROR(AK27 / SUMIFS(Aux_Totales!$N:$N, Aux_Totales!$F:$F, $F51, Aux_Totales!$A:$A, Aperturas!$A$2), 0))</f>
        <v/>
      </c>
      <c r="AL51" s="23" t="str">
        <f>IF(AL27 = "", "", IFERROR(AL27 / SUMIFS(Aux_Totales!$N:$N, Aux_Totales!$F:$F, $F51, Aux_Totales!$A:$A, Aperturas!$A$2), 0))</f>
        <v/>
      </c>
      <c r="AM51" s="23" t="str">
        <f>IF(AM27 = "", "", IFERROR(AM27 / SUMIFS(Aux_Totales!$N:$N, Aux_Totales!$F:$F, $F51, Aux_Totales!$A:$A, Aperturas!$A$2), 0))</f>
        <v/>
      </c>
      <c r="AN51" s="23" t="str">
        <f>IF(AN27 = "", "", IFERROR(AN27 / SUMIFS(Aux_Totales!$N:$N, Aux_Totales!$F:$F, $F51, Aux_Totales!$A:$A, Aperturas!$A$2), 0))</f>
        <v/>
      </c>
      <c r="AO51" s="23" t="str">
        <f>IF(AO27 = "", "", IFERROR(AO27 / SUMIFS(Aux_Totales!$N:$N, Aux_Totales!$F:$F, $F51, Aux_Totales!$A:$A, Aperturas!$A$2), 0))</f>
        <v/>
      </c>
      <c r="AP51" s="23" t="str">
        <f>IF(AP27 = "", "", IFERROR(AP27 / SUMIFS(Aux_Totales!$N:$N, Aux_Totales!$F:$F, $F51, Aux_Totales!$A:$A, Aperturas!$A$2), 0))</f>
        <v/>
      </c>
      <c r="AQ51" s="23" t="str">
        <f>IF(AQ27 = "", "", IFERROR(AQ27 / SUMIFS(Aux_Totales!$N:$N, Aux_Totales!$F:$F, $F51, Aux_Totales!$A:$A, Aperturas!$A$2), 0))</f>
        <v/>
      </c>
      <c r="AR51" s="23" t="str">
        <f>IF(AR27 = "", "", IFERROR(AR27 / SUMIFS(Aux_Totales!$N:$N, Aux_Totales!$F:$F, $F51, Aux_Totales!$A:$A, Aperturas!$A$2), 0))</f>
        <v/>
      </c>
      <c r="AS51" s="23" t="str">
        <f>IF(AS27 = "", "", IFERROR(AS27 / SUMIFS(Aux_Totales!$N:$N, Aux_Totales!$F:$F, $F51, Aux_Totales!$A:$A, Aperturas!$A$2), 0))</f>
        <v/>
      </c>
      <c r="AT51" s="23" t="str">
        <f>IF(AT27 = "", "", IFERROR(AT27 / SUMIFS(Aux_Totales!$N:$N, Aux_Totales!$F:$F, $F51, Aux_Totales!$A:$A, Aperturas!$A$2), 0))</f>
        <v/>
      </c>
    </row>
    <row r="52" spans="6:46" x14ac:dyDescent="0.2">
      <c r="F52">
        <v>202403</v>
      </c>
      <c r="G52" s="23">
        <f>IF(G28 = "", "", IFERROR(G28 / SUMIFS(Aux_Totales!$N:$N, Aux_Totales!$F:$F, $F52, Aux_Totales!$A:$A, Aperturas!$A$2), 0))</f>
        <v>0.16451756557326189</v>
      </c>
      <c r="H52" s="23" t="str">
        <f>IF(H28 = "", "", IFERROR(H28 / SUMIFS(Aux_Totales!$N:$N, Aux_Totales!$F:$F, $F52, Aux_Totales!$A:$A, Aperturas!$A$2), 0))</f>
        <v/>
      </c>
      <c r="I52" s="23" t="str">
        <f>IF(I28 = "", "", IFERROR(I28 / SUMIFS(Aux_Totales!$N:$N, Aux_Totales!$F:$F, $F52, Aux_Totales!$A:$A, Aperturas!$A$2), 0))</f>
        <v/>
      </c>
      <c r="J52" s="23" t="str">
        <f>IF(J28 = "", "", IFERROR(J28 / SUMIFS(Aux_Totales!$N:$N, Aux_Totales!$F:$F, $F52, Aux_Totales!$A:$A, Aperturas!$A$2), 0))</f>
        <v/>
      </c>
      <c r="K52" s="23" t="str">
        <f>IF(K28 = "", "", IFERROR(K28 / SUMIFS(Aux_Totales!$N:$N, Aux_Totales!$F:$F, $F52, Aux_Totales!$A:$A, Aperturas!$A$2), 0))</f>
        <v/>
      </c>
      <c r="L52" s="23" t="str">
        <f>IF(L28 = "", "", IFERROR(L28 / SUMIFS(Aux_Totales!$N:$N, Aux_Totales!$F:$F, $F52, Aux_Totales!$A:$A, Aperturas!$A$2), 0))</f>
        <v/>
      </c>
      <c r="M52" s="23" t="str">
        <f>IF(M28 = "", "", IFERROR(M28 / SUMIFS(Aux_Totales!$N:$N, Aux_Totales!$F:$F, $F52, Aux_Totales!$A:$A, Aperturas!$A$2), 0))</f>
        <v/>
      </c>
      <c r="N52" s="23" t="str">
        <f>IF(N28 = "", "", IFERROR(N28 / SUMIFS(Aux_Totales!$N:$N, Aux_Totales!$F:$F, $F52, Aux_Totales!$A:$A, Aperturas!$A$2), 0))</f>
        <v/>
      </c>
      <c r="O52" s="23" t="str">
        <f>IF(O28 = "", "", IFERROR(O28 / SUMIFS(Aux_Totales!$N:$N, Aux_Totales!$F:$F, $F52, Aux_Totales!$A:$A, Aperturas!$A$2), 0))</f>
        <v/>
      </c>
      <c r="P52" s="23" t="str">
        <f>IF(P28 = "", "", IFERROR(P28 / SUMIFS(Aux_Totales!$N:$N, Aux_Totales!$F:$F, $F52, Aux_Totales!$A:$A, Aperturas!$A$2), 0))</f>
        <v/>
      </c>
      <c r="Q52" s="23" t="str">
        <f>IF(Q28 = "", "", IFERROR(Q28 / SUMIFS(Aux_Totales!$N:$N, Aux_Totales!$F:$F, $F52, Aux_Totales!$A:$A, Aperturas!$A$2), 0))</f>
        <v/>
      </c>
      <c r="R52" s="23" t="str">
        <f>IF(R28 = "", "", IFERROR(R28 / SUMIFS(Aux_Totales!$N:$N, Aux_Totales!$F:$F, $F52, Aux_Totales!$A:$A, Aperturas!$A$2), 0))</f>
        <v/>
      </c>
      <c r="S52" s="23" t="str">
        <f>IF(S28 = "", "", IFERROR(S28 / SUMIFS(Aux_Totales!$N:$N, Aux_Totales!$F:$F, $F52, Aux_Totales!$A:$A, Aperturas!$A$2), 0))</f>
        <v/>
      </c>
      <c r="T52" s="23" t="str">
        <f>IF(T28 = "", "", IFERROR(T28 / SUMIFS(Aux_Totales!$N:$N, Aux_Totales!$F:$F, $F52, Aux_Totales!$A:$A, Aperturas!$A$2), 0))</f>
        <v/>
      </c>
      <c r="U52" s="23" t="str">
        <f>IF(U28 = "", "", IFERROR(U28 / SUMIFS(Aux_Totales!$N:$N, Aux_Totales!$F:$F, $F52, Aux_Totales!$A:$A, Aperturas!$A$2), 0))</f>
        <v/>
      </c>
      <c r="V52" s="23" t="str">
        <f>IF(V28 = "", "", IFERROR(V28 / SUMIFS(Aux_Totales!$N:$N, Aux_Totales!$F:$F, $F52, Aux_Totales!$A:$A, Aperturas!$A$2), 0))</f>
        <v/>
      </c>
      <c r="W52" s="23" t="str">
        <f>IF(W28 = "", "", IFERROR(W28 / SUMIFS(Aux_Totales!$N:$N, Aux_Totales!$F:$F, $F52, Aux_Totales!$A:$A, Aperturas!$A$2), 0))</f>
        <v/>
      </c>
      <c r="X52" s="23" t="str">
        <f>IF(X28 = "", "", IFERROR(X28 / SUMIFS(Aux_Totales!$N:$N, Aux_Totales!$F:$F, $F52, Aux_Totales!$A:$A, Aperturas!$A$2), 0))</f>
        <v/>
      </c>
      <c r="Y52" s="23" t="str">
        <f>IF(Y28 = "", "", IFERROR(Y28 / SUMIFS(Aux_Totales!$N:$N, Aux_Totales!$F:$F, $F52, Aux_Totales!$A:$A, Aperturas!$A$2), 0))</f>
        <v/>
      </c>
      <c r="Z52" s="23" t="str">
        <f>IF(Z28 = "", "", IFERROR(Z28 / SUMIFS(Aux_Totales!$N:$N, Aux_Totales!$F:$F, $F52, Aux_Totales!$A:$A, Aperturas!$A$2), 0))</f>
        <v/>
      </c>
      <c r="AA52" s="23">
        <f>IF(AA28 = "", "", IFERROR(AA28 / SUMIFS(Aux_Totales!$N:$N, Aux_Totales!$F:$F, $F52, Aux_Totales!$A:$A, Aperturas!$A$2), 0))</f>
        <v>0.17546186714573211</v>
      </c>
      <c r="AB52" s="23" t="str">
        <f>IF(AB28 = "", "", IFERROR(AB28 / SUMIFS(Aux_Totales!$N:$N, Aux_Totales!$F:$F, $F52, Aux_Totales!$A:$A, Aperturas!$A$2), 0))</f>
        <v/>
      </c>
      <c r="AC52" s="23" t="str">
        <f>IF(AC28 = "", "", IFERROR(AC28 / SUMIFS(Aux_Totales!$N:$N, Aux_Totales!$F:$F, $F52, Aux_Totales!$A:$A, Aperturas!$A$2), 0))</f>
        <v/>
      </c>
      <c r="AD52" s="23" t="str">
        <f>IF(AD28 = "", "", IFERROR(AD28 / SUMIFS(Aux_Totales!$N:$N, Aux_Totales!$F:$F, $F52, Aux_Totales!$A:$A, Aperturas!$A$2), 0))</f>
        <v/>
      </c>
      <c r="AE52" s="23" t="str">
        <f>IF(AE28 = "", "", IFERROR(AE28 / SUMIFS(Aux_Totales!$N:$N, Aux_Totales!$F:$F, $F52, Aux_Totales!$A:$A, Aperturas!$A$2), 0))</f>
        <v/>
      </c>
      <c r="AF52" s="23" t="str">
        <f>IF(AF28 = "", "", IFERROR(AF28 / SUMIFS(Aux_Totales!$N:$N, Aux_Totales!$F:$F, $F52, Aux_Totales!$A:$A, Aperturas!$A$2), 0))</f>
        <v/>
      </c>
      <c r="AG52" s="23" t="str">
        <f>IF(AG28 = "", "", IFERROR(AG28 / SUMIFS(Aux_Totales!$N:$N, Aux_Totales!$F:$F, $F52, Aux_Totales!$A:$A, Aperturas!$A$2), 0))</f>
        <v/>
      </c>
      <c r="AH52" s="23" t="str">
        <f>IF(AH28 = "", "", IFERROR(AH28 / SUMIFS(Aux_Totales!$N:$N, Aux_Totales!$F:$F, $F52, Aux_Totales!$A:$A, Aperturas!$A$2), 0))</f>
        <v/>
      </c>
      <c r="AI52" s="23" t="str">
        <f>IF(AI28 = "", "", IFERROR(AI28 / SUMIFS(Aux_Totales!$N:$N, Aux_Totales!$F:$F, $F52, Aux_Totales!$A:$A, Aperturas!$A$2), 0))</f>
        <v/>
      </c>
      <c r="AJ52" s="23" t="str">
        <f>IF(AJ28 = "", "", IFERROR(AJ28 / SUMIFS(Aux_Totales!$N:$N, Aux_Totales!$F:$F, $F52, Aux_Totales!$A:$A, Aperturas!$A$2), 0))</f>
        <v/>
      </c>
      <c r="AK52" s="23" t="str">
        <f>IF(AK28 = "", "", IFERROR(AK28 / SUMIFS(Aux_Totales!$N:$N, Aux_Totales!$F:$F, $F52, Aux_Totales!$A:$A, Aperturas!$A$2), 0))</f>
        <v/>
      </c>
      <c r="AL52" s="23" t="str">
        <f>IF(AL28 = "", "", IFERROR(AL28 / SUMIFS(Aux_Totales!$N:$N, Aux_Totales!$F:$F, $F52, Aux_Totales!$A:$A, Aperturas!$A$2), 0))</f>
        <v/>
      </c>
      <c r="AM52" s="23" t="str">
        <f>IF(AM28 = "", "", IFERROR(AM28 / SUMIFS(Aux_Totales!$N:$N, Aux_Totales!$F:$F, $F52, Aux_Totales!$A:$A, Aperturas!$A$2), 0))</f>
        <v/>
      </c>
      <c r="AN52" s="23" t="str">
        <f>IF(AN28 = "", "", IFERROR(AN28 / SUMIFS(Aux_Totales!$N:$N, Aux_Totales!$F:$F, $F52, Aux_Totales!$A:$A, Aperturas!$A$2), 0))</f>
        <v/>
      </c>
      <c r="AO52" s="23" t="str">
        <f>IF(AO28 = "", "", IFERROR(AO28 / SUMIFS(Aux_Totales!$N:$N, Aux_Totales!$F:$F, $F52, Aux_Totales!$A:$A, Aperturas!$A$2), 0))</f>
        <v/>
      </c>
      <c r="AP52" s="23" t="str">
        <f>IF(AP28 = "", "", IFERROR(AP28 / SUMIFS(Aux_Totales!$N:$N, Aux_Totales!$F:$F, $F52, Aux_Totales!$A:$A, Aperturas!$A$2), 0))</f>
        <v/>
      </c>
      <c r="AQ52" s="23" t="str">
        <f>IF(AQ28 = "", "", IFERROR(AQ28 / SUMIFS(Aux_Totales!$N:$N, Aux_Totales!$F:$F, $F52, Aux_Totales!$A:$A, Aperturas!$A$2), 0))</f>
        <v/>
      </c>
      <c r="AR52" s="23" t="str">
        <f>IF(AR28 = "", "", IFERROR(AR28 / SUMIFS(Aux_Totales!$N:$N, Aux_Totales!$F:$F, $F52, Aux_Totales!$A:$A, Aperturas!$A$2), 0))</f>
        <v/>
      </c>
      <c r="AS52" s="23" t="str">
        <f>IF(AS28 = "", "", IFERROR(AS28 / SUMIFS(Aux_Totales!$N:$N, Aux_Totales!$F:$F, $F52, Aux_Totales!$A:$A, Aperturas!$A$2), 0))</f>
        <v/>
      </c>
      <c r="AT52" s="23" t="str">
        <f>IF(AT28 = "", "", IFERROR(AT28 / SUMIFS(Aux_Totales!$N:$N, Aux_Totales!$F:$F, $F52, Aux_Totales!$A:$A, Aperturas!$A$2), 0))</f>
        <v/>
      </c>
    </row>
    <row r="55" spans="6:46" x14ac:dyDescent="0.2">
      <c r="F55" s="19" t="s">
        <v>38</v>
      </c>
      <c r="G55" s="7" t="s">
        <v>84</v>
      </c>
      <c r="H55" s="7" t="s">
        <v>84</v>
      </c>
      <c r="I55" s="7" t="s">
        <v>84</v>
      </c>
      <c r="J55" s="7" t="s">
        <v>84</v>
      </c>
      <c r="K55" s="7" t="s">
        <v>84</v>
      </c>
      <c r="L55" s="7" t="s">
        <v>84</v>
      </c>
      <c r="M55" s="7" t="s">
        <v>84</v>
      </c>
      <c r="N55" s="7" t="s">
        <v>84</v>
      </c>
      <c r="O55" s="7" t="s">
        <v>84</v>
      </c>
      <c r="P55" s="7" t="s">
        <v>84</v>
      </c>
      <c r="Q55" s="7" t="s">
        <v>84</v>
      </c>
      <c r="R55" s="7" t="s">
        <v>84</v>
      </c>
      <c r="S55" s="7" t="s">
        <v>84</v>
      </c>
      <c r="T55" s="7" t="s">
        <v>84</v>
      </c>
      <c r="U55" s="7" t="s">
        <v>84</v>
      </c>
      <c r="V55" s="7" t="s">
        <v>84</v>
      </c>
      <c r="W55" s="7" t="s">
        <v>84</v>
      </c>
      <c r="X55" s="7" t="s">
        <v>84</v>
      </c>
      <c r="Y55" s="7" t="s">
        <v>84</v>
      </c>
      <c r="Z55" s="7" t="s">
        <v>84</v>
      </c>
      <c r="AA55" s="8" t="s">
        <v>85</v>
      </c>
      <c r="AB55" s="8" t="s">
        <v>85</v>
      </c>
      <c r="AC55" s="8" t="s">
        <v>85</v>
      </c>
      <c r="AD55" s="8" t="s">
        <v>85</v>
      </c>
      <c r="AE55" s="8" t="s">
        <v>85</v>
      </c>
      <c r="AF55" s="8" t="s">
        <v>85</v>
      </c>
      <c r="AG55" s="8" t="s">
        <v>85</v>
      </c>
      <c r="AH55" s="8" t="s">
        <v>85</v>
      </c>
      <c r="AI55" s="8" t="s">
        <v>85</v>
      </c>
      <c r="AJ55" s="8" t="s">
        <v>85</v>
      </c>
      <c r="AK55" s="8" t="s">
        <v>85</v>
      </c>
      <c r="AL55" s="8" t="s">
        <v>85</v>
      </c>
      <c r="AM55" s="8" t="s">
        <v>85</v>
      </c>
      <c r="AN55" s="8" t="s">
        <v>85</v>
      </c>
      <c r="AO55" s="8" t="s">
        <v>85</v>
      </c>
      <c r="AP55" s="8" t="s">
        <v>85</v>
      </c>
      <c r="AQ55" s="8" t="s">
        <v>85</v>
      </c>
      <c r="AR55" s="8" t="s">
        <v>85</v>
      </c>
      <c r="AS55" s="8" t="s">
        <v>85</v>
      </c>
      <c r="AT55" s="8" t="s">
        <v>85</v>
      </c>
    </row>
    <row r="56" spans="6:46" x14ac:dyDescent="0.2">
      <c r="F56" s="19" t="s">
        <v>81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7">
        <v>6</v>
      </c>
      <c r="M56" s="7">
        <v>7</v>
      </c>
      <c r="N56" s="7">
        <v>8</v>
      </c>
      <c r="O56" s="7">
        <v>9</v>
      </c>
      <c r="P56" s="7">
        <v>10</v>
      </c>
      <c r="Q56" s="7">
        <v>11</v>
      </c>
      <c r="R56" s="7">
        <v>12</v>
      </c>
      <c r="S56" s="7">
        <v>13</v>
      </c>
      <c r="T56" s="7">
        <v>14</v>
      </c>
      <c r="U56" s="7">
        <v>15</v>
      </c>
      <c r="V56" s="7">
        <v>16</v>
      </c>
      <c r="W56" s="7">
        <v>17</v>
      </c>
      <c r="X56" s="7">
        <v>18</v>
      </c>
      <c r="Y56" s="7">
        <v>19</v>
      </c>
      <c r="Z56" s="7">
        <v>20</v>
      </c>
      <c r="AA56" s="8">
        <v>1</v>
      </c>
      <c r="AB56" s="8">
        <v>2</v>
      </c>
      <c r="AC56" s="8">
        <v>3</v>
      </c>
      <c r="AD56" s="8">
        <v>4</v>
      </c>
      <c r="AE56" s="8">
        <v>5</v>
      </c>
      <c r="AF56" s="8">
        <v>6</v>
      </c>
      <c r="AG56" s="8">
        <v>7</v>
      </c>
      <c r="AH56" s="8">
        <v>8</v>
      </c>
      <c r="AI56" s="8">
        <v>9</v>
      </c>
      <c r="AJ56" s="8">
        <v>10</v>
      </c>
      <c r="AK56" s="8">
        <v>11</v>
      </c>
      <c r="AL56" s="8">
        <v>12</v>
      </c>
      <c r="AM56" s="8">
        <v>13</v>
      </c>
      <c r="AN56" s="8">
        <v>14</v>
      </c>
      <c r="AO56" s="8">
        <v>15</v>
      </c>
      <c r="AP56" s="8">
        <v>16</v>
      </c>
      <c r="AQ56" s="8">
        <v>17</v>
      </c>
      <c r="AR56" s="8">
        <v>18</v>
      </c>
      <c r="AS56" s="8">
        <v>19</v>
      </c>
      <c r="AT56" s="8">
        <v>20</v>
      </c>
    </row>
    <row r="57" spans="6:46" x14ac:dyDescent="0.2">
      <c r="F57">
        <v>201906</v>
      </c>
      <c r="G57" s="12" t="str">
        <f t="shared" ref="G57:AS57" si="0">IF(OR(H33 = "", H$8 &lt; G$8), "", IFERROR(H33/G33, ""))</f>
        <v/>
      </c>
      <c r="H57" s="12" t="str">
        <f t="shared" si="0"/>
        <v/>
      </c>
      <c r="I57" s="12" t="str">
        <f t="shared" si="0"/>
        <v/>
      </c>
      <c r="J57" s="12" t="str">
        <f t="shared" si="0"/>
        <v/>
      </c>
      <c r="K57" s="12" t="str">
        <f t="shared" si="0"/>
        <v/>
      </c>
      <c r="L57" s="12" t="str">
        <f t="shared" si="0"/>
        <v/>
      </c>
      <c r="M57" s="12" t="str">
        <f t="shared" si="0"/>
        <v/>
      </c>
      <c r="N57" s="12" t="str">
        <f t="shared" si="0"/>
        <v/>
      </c>
      <c r="O57" s="12" t="str">
        <f t="shared" si="0"/>
        <v/>
      </c>
      <c r="P57" s="12" t="str">
        <f t="shared" si="0"/>
        <v/>
      </c>
      <c r="Q57" s="12" t="str">
        <f t="shared" si="0"/>
        <v/>
      </c>
      <c r="R57" s="12" t="str">
        <f t="shared" si="0"/>
        <v/>
      </c>
      <c r="S57" s="12" t="str">
        <f t="shared" si="0"/>
        <v/>
      </c>
      <c r="T57" s="12" t="str">
        <f t="shared" si="0"/>
        <v/>
      </c>
      <c r="U57" s="12" t="str">
        <f t="shared" si="0"/>
        <v/>
      </c>
      <c r="V57" s="12" t="str">
        <f t="shared" si="0"/>
        <v/>
      </c>
      <c r="W57" s="12" t="str">
        <f t="shared" si="0"/>
        <v/>
      </c>
      <c r="X57" s="12" t="str">
        <f t="shared" si="0"/>
        <v/>
      </c>
      <c r="Y57" s="12" t="str">
        <f t="shared" si="0"/>
        <v/>
      </c>
      <c r="Z57" s="12" t="str">
        <f t="shared" si="0"/>
        <v/>
      </c>
      <c r="AA57" s="12" t="str">
        <f t="shared" si="0"/>
        <v/>
      </c>
      <c r="AB57" s="12" t="str">
        <f t="shared" si="0"/>
        <v/>
      </c>
      <c r="AC57" s="12" t="str">
        <f t="shared" si="0"/>
        <v/>
      </c>
      <c r="AD57" s="12" t="str">
        <f t="shared" si="0"/>
        <v/>
      </c>
      <c r="AE57" s="12" t="str">
        <f t="shared" si="0"/>
        <v/>
      </c>
      <c r="AF57" s="12" t="str">
        <f t="shared" si="0"/>
        <v/>
      </c>
      <c r="AG57" s="12" t="str">
        <f t="shared" si="0"/>
        <v/>
      </c>
      <c r="AH57" s="12" t="str">
        <f t="shared" si="0"/>
        <v/>
      </c>
      <c r="AI57" s="12" t="str">
        <f t="shared" si="0"/>
        <v/>
      </c>
      <c r="AJ57" s="12" t="str">
        <f t="shared" si="0"/>
        <v/>
      </c>
      <c r="AK57" s="12" t="str">
        <f t="shared" si="0"/>
        <v/>
      </c>
      <c r="AL57" s="12" t="str">
        <f t="shared" si="0"/>
        <v/>
      </c>
      <c r="AM57" s="12" t="str">
        <f t="shared" si="0"/>
        <v/>
      </c>
      <c r="AN57" s="12" t="str">
        <f t="shared" si="0"/>
        <v/>
      </c>
      <c r="AO57" s="12" t="str">
        <f t="shared" si="0"/>
        <v/>
      </c>
      <c r="AP57" s="12" t="str">
        <f t="shared" si="0"/>
        <v/>
      </c>
      <c r="AQ57" s="12" t="str">
        <f t="shared" si="0"/>
        <v/>
      </c>
      <c r="AR57" s="12" t="str">
        <f t="shared" si="0"/>
        <v/>
      </c>
      <c r="AS57" s="12" t="str">
        <f t="shared" si="0"/>
        <v/>
      </c>
      <c r="AT57" s="12" t="e">
        <f>IF(OR(#REF! = "",#REF! &lt; AT$8), "", IFERROR(#REF!/AT33, ""))</f>
        <v>#REF!</v>
      </c>
    </row>
    <row r="58" spans="6:46" x14ac:dyDescent="0.2">
      <c r="F58">
        <v>201909</v>
      </c>
      <c r="G58" s="12" t="str">
        <f t="shared" ref="G58:AS58" si="1">IF(OR(H34 = "", H$8 &lt; G$8), "", IFERROR(H34/G34, ""))</f>
        <v/>
      </c>
      <c r="H58" s="12" t="str">
        <f t="shared" si="1"/>
        <v/>
      </c>
      <c r="I58" s="12" t="str">
        <f t="shared" si="1"/>
        <v/>
      </c>
      <c r="J58" s="12" t="str">
        <f t="shared" si="1"/>
        <v/>
      </c>
      <c r="K58" s="12" t="str">
        <f t="shared" si="1"/>
        <v/>
      </c>
      <c r="L58" s="12" t="str">
        <f t="shared" si="1"/>
        <v/>
      </c>
      <c r="M58" s="12" t="str">
        <f t="shared" si="1"/>
        <v/>
      </c>
      <c r="N58" s="12" t="str">
        <f t="shared" si="1"/>
        <v/>
      </c>
      <c r="O58" s="12" t="str">
        <f t="shared" si="1"/>
        <v/>
      </c>
      <c r="P58" s="12" t="str">
        <f t="shared" si="1"/>
        <v/>
      </c>
      <c r="Q58" s="12" t="str">
        <f t="shared" si="1"/>
        <v/>
      </c>
      <c r="R58" s="12" t="str">
        <f t="shared" si="1"/>
        <v/>
      </c>
      <c r="S58" s="12" t="str">
        <f t="shared" si="1"/>
        <v/>
      </c>
      <c r="T58" s="12" t="str">
        <f t="shared" si="1"/>
        <v/>
      </c>
      <c r="U58" s="12" t="str">
        <f t="shared" si="1"/>
        <v/>
      </c>
      <c r="V58" s="12" t="str">
        <f t="shared" si="1"/>
        <v/>
      </c>
      <c r="W58" s="12" t="str">
        <f t="shared" si="1"/>
        <v/>
      </c>
      <c r="X58" s="12" t="str">
        <f t="shared" si="1"/>
        <v/>
      </c>
      <c r="Y58" s="12" t="str">
        <f t="shared" si="1"/>
        <v/>
      </c>
      <c r="Z58" s="12" t="str">
        <f t="shared" si="1"/>
        <v/>
      </c>
      <c r="AA58" s="12" t="str">
        <f t="shared" si="1"/>
        <v/>
      </c>
      <c r="AB58" s="12" t="str">
        <f t="shared" si="1"/>
        <v/>
      </c>
      <c r="AC58" s="12" t="str">
        <f t="shared" si="1"/>
        <v/>
      </c>
      <c r="AD58" s="12" t="str">
        <f t="shared" si="1"/>
        <v/>
      </c>
      <c r="AE58" s="12" t="str">
        <f t="shared" si="1"/>
        <v/>
      </c>
      <c r="AF58" s="12" t="str">
        <f t="shared" si="1"/>
        <v/>
      </c>
      <c r="AG58" s="12" t="str">
        <f t="shared" si="1"/>
        <v/>
      </c>
      <c r="AH58" s="12" t="str">
        <f t="shared" si="1"/>
        <v/>
      </c>
      <c r="AI58" s="12" t="str">
        <f t="shared" si="1"/>
        <v/>
      </c>
      <c r="AJ58" s="12" t="str">
        <f t="shared" si="1"/>
        <v/>
      </c>
      <c r="AK58" s="12" t="str">
        <f t="shared" si="1"/>
        <v/>
      </c>
      <c r="AL58" s="12" t="str">
        <f t="shared" si="1"/>
        <v/>
      </c>
      <c r="AM58" s="12" t="str">
        <f t="shared" si="1"/>
        <v/>
      </c>
      <c r="AN58" s="12" t="str">
        <f t="shared" si="1"/>
        <v/>
      </c>
      <c r="AO58" s="12" t="str">
        <f t="shared" si="1"/>
        <v/>
      </c>
      <c r="AP58" s="12" t="str">
        <f t="shared" si="1"/>
        <v/>
      </c>
      <c r="AQ58" s="12" t="str">
        <f t="shared" si="1"/>
        <v/>
      </c>
      <c r="AR58" s="12" t="str">
        <f t="shared" si="1"/>
        <v/>
      </c>
      <c r="AS58" s="12" t="str">
        <f t="shared" si="1"/>
        <v/>
      </c>
      <c r="AT58" s="12" t="e">
        <f>IF(OR(#REF! = "",#REF! &lt; AT$8), "", IFERROR(#REF!/AT34, ""))</f>
        <v>#REF!</v>
      </c>
    </row>
    <row r="59" spans="6:46" x14ac:dyDescent="0.2">
      <c r="F59">
        <v>201912</v>
      </c>
      <c r="G59" s="12">
        <f t="shared" ref="G59:AS59" si="2">IF(OR(H35 = "", H$8 &lt; G$8), "", IFERROR(H35/G35, ""))</f>
        <v>5.5161290322580649</v>
      </c>
      <c r="H59" s="12">
        <f t="shared" si="2"/>
        <v>1.0721247563352825</v>
      </c>
      <c r="I59" s="12">
        <f t="shared" si="2"/>
        <v>1.0181818181818183</v>
      </c>
      <c r="J59" s="12">
        <f t="shared" si="2"/>
        <v>1.0232142857142856</v>
      </c>
      <c r="K59" s="12">
        <f t="shared" si="2"/>
        <v>1.0017452006980803</v>
      </c>
      <c r="L59" s="12">
        <f t="shared" si="2"/>
        <v>1.0121951219512195</v>
      </c>
      <c r="M59" s="12">
        <f t="shared" si="2"/>
        <v>1</v>
      </c>
      <c r="N59" s="12">
        <f t="shared" si="2"/>
        <v>1.0774526678141136</v>
      </c>
      <c r="O59" s="12">
        <f t="shared" si="2"/>
        <v>1.0047923322683705</v>
      </c>
      <c r="P59" s="12">
        <f t="shared" si="2"/>
        <v>1</v>
      </c>
      <c r="Q59" s="12">
        <f t="shared" si="2"/>
        <v>1</v>
      </c>
      <c r="R59" s="12">
        <f t="shared" si="2"/>
        <v>1</v>
      </c>
      <c r="S59" s="12">
        <f t="shared" si="2"/>
        <v>1.0015898251192368</v>
      </c>
      <c r="T59" s="12">
        <f t="shared" si="2"/>
        <v>1.0126984126984127</v>
      </c>
      <c r="U59" s="12">
        <f t="shared" si="2"/>
        <v>1.0062695924764891</v>
      </c>
      <c r="V59" s="12">
        <f t="shared" si="2"/>
        <v>1</v>
      </c>
      <c r="W59" s="12">
        <f t="shared" si="2"/>
        <v>1.0015576323987538</v>
      </c>
      <c r="X59" s="12" t="str">
        <f t="shared" si="2"/>
        <v/>
      </c>
      <c r="Y59" s="12" t="str">
        <f t="shared" si="2"/>
        <v/>
      </c>
      <c r="Z59" s="12" t="str">
        <f t="shared" si="2"/>
        <v/>
      </c>
      <c r="AA59" s="12">
        <f t="shared" si="2"/>
        <v>2.090551181102362</v>
      </c>
      <c r="AB59" s="12">
        <f t="shared" si="2"/>
        <v>1.0433145009416196</v>
      </c>
      <c r="AC59" s="12">
        <f t="shared" si="2"/>
        <v>1.0180505415162453</v>
      </c>
      <c r="AD59" s="12">
        <f t="shared" si="2"/>
        <v>1.021276595744681</v>
      </c>
      <c r="AE59" s="12">
        <f t="shared" si="2"/>
        <v>1.0034722222222221</v>
      </c>
      <c r="AF59" s="12">
        <f t="shared" si="2"/>
        <v>1.0086505190311419</v>
      </c>
      <c r="AG59" s="12">
        <f t="shared" si="2"/>
        <v>1</v>
      </c>
      <c r="AH59" s="12">
        <f t="shared" si="2"/>
        <v>1.0823327615780445</v>
      </c>
      <c r="AI59" s="12">
        <f t="shared" si="2"/>
        <v>1</v>
      </c>
      <c r="AJ59" s="12">
        <f t="shared" si="2"/>
        <v>1</v>
      </c>
      <c r="AK59" s="12">
        <f t="shared" si="2"/>
        <v>1</v>
      </c>
      <c r="AL59" s="12">
        <f t="shared" si="2"/>
        <v>1</v>
      </c>
      <c r="AM59" s="12">
        <f t="shared" si="2"/>
        <v>1</v>
      </c>
      <c r="AN59" s="12">
        <f t="shared" si="2"/>
        <v>1.0174326465927099</v>
      </c>
      <c r="AO59" s="12">
        <f t="shared" si="2"/>
        <v>1</v>
      </c>
      <c r="AP59" s="12">
        <f t="shared" si="2"/>
        <v>1</v>
      </c>
      <c r="AQ59" s="12">
        <f t="shared" si="2"/>
        <v>1.0015576323987538</v>
      </c>
      <c r="AR59" s="12" t="str">
        <f t="shared" si="2"/>
        <v/>
      </c>
      <c r="AS59" s="12" t="str">
        <f t="shared" si="2"/>
        <v/>
      </c>
      <c r="AT59" s="12" t="e">
        <f>IF(OR(#REF! = "",#REF! &lt; AT$8), "", IFERROR(#REF!/AT35, ""))</f>
        <v>#REF!</v>
      </c>
    </row>
    <row r="60" spans="6:46" x14ac:dyDescent="0.2">
      <c r="F60">
        <v>202003</v>
      </c>
      <c r="G60" s="12">
        <f t="shared" ref="G60:AS60" si="3">IF(OR(H36 = "", H$8 &lt; G$8), "", IFERROR(H36/G36, ""))</f>
        <v>1.7264957264957266</v>
      </c>
      <c r="H60" s="12">
        <f t="shared" si="3"/>
        <v>1.1707920792079209</v>
      </c>
      <c r="I60" s="12">
        <f t="shared" si="3"/>
        <v>1.0782241014799154</v>
      </c>
      <c r="J60" s="12">
        <f t="shared" si="3"/>
        <v>1.0313725490196077</v>
      </c>
      <c r="K60" s="12">
        <f t="shared" si="3"/>
        <v>1.0190114068441065</v>
      </c>
      <c r="L60" s="12">
        <f t="shared" si="3"/>
        <v>1.0074626865671641</v>
      </c>
      <c r="M60" s="12">
        <f t="shared" si="3"/>
        <v>1.0018518518518518</v>
      </c>
      <c r="N60" s="12">
        <f t="shared" si="3"/>
        <v>1.0314232902033273</v>
      </c>
      <c r="O60" s="12">
        <f t="shared" si="3"/>
        <v>1.0089605734767024</v>
      </c>
      <c r="P60" s="12">
        <f t="shared" si="3"/>
        <v>1.0017761989342806</v>
      </c>
      <c r="Q60" s="12">
        <f t="shared" si="3"/>
        <v>1</v>
      </c>
      <c r="R60" s="12">
        <f t="shared" si="3"/>
        <v>1</v>
      </c>
      <c r="S60" s="12">
        <f t="shared" si="3"/>
        <v>1.0035460992907801</v>
      </c>
      <c r="T60" s="12">
        <f t="shared" si="3"/>
        <v>1.0035335689045937</v>
      </c>
      <c r="U60" s="12">
        <f t="shared" si="3"/>
        <v>1.0017605633802817</v>
      </c>
      <c r="V60" s="12">
        <f t="shared" si="3"/>
        <v>1</v>
      </c>
      <c r="W60" s="12" t="str">
        <f t="shared" si="3"/>
        <v/>
      </c>
      <c r="X60" s="12" t="str">
        <f t="shared" si="3"/>
        <v/>
      </c>
      <c r="Y60" s="12" t="str">
        <f t="shared" si="3"/>
        <v/>
      </c>
      <c r="Z60" s="12" t="str">
        <f t="shared" si="3"/>
        <v/>
      </c>
      <c r="AA60" s="12">
        <f t="shared" si="3"/>
        <v>1.5518518518518518</v>
      </c>
      <c r="AB60" s="12">
        <f t="shared" si="3"/>
        <v>1.162291169451074</v>
      </c>
      <c r="AC60" s="12">
        <f t="shared" si="3"/>
        <v>1.0574948665297741</v>
      </c>
      <c r="AD60" s="12">
        <f t="shared" si="3"/>
        <v>1.0330097087378642</v>
      </c>
      <c r="AE60" s="12">
        <f t="shared" si="3"/>
        <v>1.007518796992481</v>
      </c>
      <c r="AF60" s="12">
        <f t="shared" si="3"/>
        <v>1.0074626865671641</v>
      </c>
      <c r="AG60" s="12">
        <f t="shared" si="3"/>
        <v>1.0018518518518518</v>
      </c>
      <c r="AH60" s="12">
        <f t="shared" si="3"/>
        <v>1.0314232902033273</v>
      </c>
      <c r="AI60" s="12">
        <f t="shared" si="3"/>
        <v>1.0089605734767024</v>
      </c>
      <c r="AJ60" s="12">
        <f t="shared" si="3"/>
        <v>1.0017761989342806</v>
      </c>
      <c r="AK60" s="12">
        <f t="shared" si="3"/>
        <v>1</v>
      </c>
      <c r="AL60" s="12">
        <f t="shared" si="3"/>
        <v>1</v>
      </c>
      <c r="AM60" s="12">
        <f t="shared" si="3"/>
        <v>1.0053191489361704</v>
      </c>
      <c r="AN60" s="12">
        <f t="shared" si="3"/>
        <v>1.001763668430335</v>
      </c>
      <c r="AO60" s="12">
        <f t="shared" si="3"/>
        <v>1.0017605633802817</v>
      </c>
      <c r="AP60" s="12">
        <f t="shared" si="3"/>
        <v>1</v>
      </c>
      <c r="AQ60" s="12" t="str">
        <f t="shared" si="3"/>
        <v/>
      </c>
      <c r="AR60" s="12" t="str">
        <f t="shared" si="3"/>
        <v/>
      </c>
      <c r="AS60" s="12" t="str">
        <f t="shared" si="3"/>
        <v/>
      </c>
      <c r="AT60" s="12" t="e">
        <f>IF(OR(#REF! = "",#REF! &lt; AT$8), "", IFERROR(#REF!/AT36, ""))</f>
        <v>#REF!</v>
      </c>
    </row>
    <row r="61" spans="6:46" x14ac:dyDescent="0.2">
      <c r="F61">
        <v>202006</v>
      </c>
      <c r="G61" s="12">
        <f t="shared" ref="G61:AS61" si="4">IF(OR(H37 = "", H$8 &lt; G$8), "", IFERROR(H37/G37, ""))</f>
        <v>3.4551282051282053</v>
      </c>
      <c r="H61" s="12">
        <f t="shared" si="4"/>
        <v>1.1576994434137291</v>
      </c>
      <c r="I61" s="12">
        <f t="shared" si="4"/>
        <v>1.0256410256410258</v>
      </c>
      <c r="J61" s="12">
        <f t="shared" si="4"/>
        <v>1.0218750000000001</v>
      </c>
      <c r="K61" s="12">
        <f t="shared" si="4"/>
        <v>1.0030581039755353</v>
      </c>
      <c r="L61" s="12">
        <f t="shared" si="4"/>
        <v>1.0060975609756098</v>
      </c>
      <c r="M61" s="12">
        <f t="shared" si="4"/>
        <v>1.0272727272727273</v>
      </c>
      <c r="N61" s="12">
        <f t="shared" si="4"/>
        <v>1.0058997050147493</v>
      </c>
      <c r="O61" s="12">
        <f t="shared" si="4"/>
        <v>1.0043988269794721</v>
      </c>
      <c r="P61" s="12">
        <f t="shared" si="4"/>
        <v>1.0029197080291972</v>
      </c>
      <c r="Q61" s="12">
        <f t="shared" si="4"/>
        <v>1</v>
      </c>
      <c r="R61" s="12">
        <f t="shared" si="4"/>
        <v>1.0014556040756915</v>
      </c>
      <c r="S61" s="12">
        <f t="shared" si="4"/>
        <v>1.0029069767441861</v>
      </c>
      <c r="T61" s="12">
        <f t="shared" si="4"/>
        <v>1</v>
      </c>
      <c r="U61" s="12">
        <f t="shared" si="4"/>
        <v>1.0014492753623188</v>
      </c>
      <c r="V61" s="12" t="str">
        <f t="shared" si="4"/>
        <v/>
      </c>
      <c r="W61" s="12" t="str">
        <f t="shared" si="4"/>
        <v/>
      </c>
      <c r="X61" s="12" t="str">
        <f t="shared" si="4"/>
        <v/>
      </c>
      <c r="Y61" s="12" t="str">
        <f t="shared" si="4"/>
        <v/>
      </c>
      <c r="Z61" s="12" t="str">
        <f t="shared" si="4"/>
        <v/>
      </c>
      <c r="AA61" s="12">
        <f t="shared" si="4"/>
        <v>2.540909090909091</v>
      </c>
      <c r="AB61" s="12">
        <f t="shared" si="4"/>
        <v>1.1359570661896243</v>
      </c>
      <c r="AC61" s="12">
        <f t="shared" si="4"/>
        <v>1.0173228346456693</v>
      </c>
      <c r="AD61" s="12">
        <f t="shared" si="4"/>
        <v>1.0139318885448916</v>
      </c>
      <c r="AE61" s="12">
        <f t="shared" si="4"/>
        <v>1.0061068702290075</v>
      </c>
      <c r="AF61" s="12">
        <f t="shared" si="4"/>
        <v>1.0045523520485584</v>
      </c>
      <c r="AG61" s="12">
        <f t="shared" si="4"/>
        <v>1.0271903323262841</v>
      </c>
      <c r="AH61" s="12">
        <f t="shared" si="4"/>
        <v>1.0058823529411764</v>
      </c>
      <c r="AI61" s="12">
        <f t="shared" si="4"/>
        <v>1.0014619883040936</v>
      </c>
      <c r="AJ61" s="12">
        <f t="shared" si="4"/>
        <v>1.0029197080291972</v>
      </c>
      <c r="AK61" s="12">
        <f t="shared" si="4"/>
        <v>1</v>
      </c>
      <c r="AL61" s="12">
        <f t="shared" si="4"/>
        <v>1.0014556040756915</v>
      </c>
      <c r="AM61" s="12">
        <f t="shared" si="4"/>
        <v>1.0029069767441861</v>
      </c>
      <c r="AN61" s="12">
        <f t="shared" si="4"/>
        <v>1</v>
      </c>
      <c r="AO61" s="12">
        <f t="shared" si="4"/>
        <v>1.0028985507246377</v>
      </c>
      <c r="AP61" s="12" t="str">
        <f t="shared" si="4"/>
        <v/>
      </c>
      <c r="AQ61" s="12" t="str">
        <f t="shared" si="4"/>
        <v/>
      </c>
      <c r="AR61" s="12" t="str">
        <f t="shared" si="4"/>
        <v/>
      </c>
      <c r="AS61" s="12" t="str">
        <f t="shared" si="4"/>
        <v/>
      </c>
      <c r="AT61" s="12" t="e">
        <f>IF(OR(#REF! = "",#REF! &lt; AT$8), "", IFERROR(#REF!/AT37, ""))</f>
        <v>#REF!</v>
      </c>
    </row>
    <row r="62" spans="6:46" x14ac:dyDescent="0.2">
      <c r="F62">
        <v>202009</v>
      </c>
      <c r="G62" s="12">
        <f t="shared" ref="G62:AS62" si="5">IF(OR(H38 = "", H$8 &lt; G$8), "", IFERROR(H38/G38, ""))</f>
        <v>2.379157427937916</v>
      </c>
      <c r="H62" s="12">
        <f t="shared" si="5"/>
        <v>1.076421248835042</v>
      </c>
      <c r="I62" s="12">
        <f t="shared" si="5"/>
        <v>1.0233766233766233</v>
      </c>
      <c r="J62" s="12">
        <f t="shared" si="5"/>
        <v>1.011844331641286</v>
      </c>
      <c r="K62" s="12">
        <f t="shared" si="5"/>
        <v>1.0025083612040135</v>
      </c>
      <c r="L62" s="12">
        <f t="shared" si="5"/>
        <v>1.0075062552126772</v>
      </c>
      <c r="M62" s="12">
        <f t="shared" si="5"/>
        <v>1.0041390728476822</v>
      </c>
      <c r="N62" s="12">
        <f t="shared" si="5"/>
        <v>1.0016488046166527</v>
      </c>
      <c r="O62" s="12">
        <f t="shared" si="5"/>
        <v>1.0016460905349793</v>
      </c>
      <c r="P62" s="12">
        <f t="shared" si="5"/>
        <v>1.0016433853738702</v>
      </c>
      <c r="Q62" s="12">
        <f t="shared" si="5"/>
        <v>1</v>
      </c>
      <c r="R62" s="12">
        <f t="shared" si="5"/>
        <v>1.0082034454470878</v>
      </c>
      <c r="S62" s="12">
        <f t="shared" si="5"/>
        <v>1.0008136696501222</v>
      </c>
      <c r="T62" s="12">
        <f t="shared" si="5"/>
        <v>1.0008130081300812</v>
      </c>
      <c r="U62" s="12" t="str">
        <f t="shared" si="5"/>
        <v/>
      </c>
      <c r="V62" s="12" t="str">
        <f t="shared" si="5"/>
        <v/>
      </c>
      <c r="W62" s="12" t="str">
        <f t="shared" si="5"/>
        <v/>
      </c>
      <c r="X62" s="12" t="str">
        <f t="shared" si="5"/>
        <v/>
      </c>
      <c r="Y62" s="12" t="str">
        <f t="shared" si="5"/>
        <v/>
      </c>
      <c r="Z62" s="12" t="str">
        <f t="shared" si="5"/>
        <v/>
      </c>
      <c r="AA62" s="12">
        <f t="shared" si="5"/>
        <v>1.8204283360790776</v>
      </c>
      <c r="AB62" s="12">
        <f t="shared" si="5"/>
        <v>1.0533936651583709</v>
      </c>
      <c r="AC62" s="12">
        <f t="shared" si="5"/>
        <v>1.016323024054983</v>
      </c>
      <c r="AD62" s="12">
        <f t="shared" si="5"/>
        <v>1.0118343195266273</v>
      </c>
      <c r="AE62" s="12">
        <f t="shared" si="5"/>
        <v>1.0025062656641603</v>
      </c>
      <c r="AF62" s="12">
        <f t="shared" si="5"/>
        <v>1.0075000000000001</v>
      </c>
      <c r="AG62" s="12">
        <f t="shared" si="5"/>
        <v>1.0041356492969395</v>
      </c>
      <c r="AH62" s="12">
        <f t="shared" si="5"/>
        <v>1.0016474464579901</v>
      </c>
      <c r="AI62" s="12">
        <f t="shared" si="5"/>
        <v>1.0016447368421053</v>
      </c>
      <c r="AJ62" s="12">
        <f t="shared" si="5"/>
        <v>1.0016420361247949</v>
      </c>
      <c r="AK62" s="12">
        <f t="shared" si="5"/>
        <v>1.0008196721311475</v>
      </c>
      <c r="AL62" s="12">
        <f t="shared" si="5"/>
        <v>1.0073710073710074</v>
      </c>
      <c r="AM62" s="12">
        <f t="shared" si="5"/>
        <v>1</v>
      </c>
      <c r="AN62" s="12">
        <f t="shared" si="5"/>
        <v>1.0024390243902439</v>
      </c>
      <c r="AO62" s="12" t="str">
        <f t="shared" si="5"/>
        <v/>
      </c>
      <c r="AP62" s="12" t="str">
        <f t="shared" si="5"/>
        <v/>
      </c>
      <c r="AQ62" s="12" t="str">
        <f t="shared" si="5"/>
        <v/>
      </c>
      <c r="AR62" s="12" t="str">
        <f t="shared" si="5"/>
        <v/>
      </c>
      <c r="AS62" s="12" t="str">
        <f t="shared" si="5"/>
        <v/>
      </c>
      <c r="AT62" s="12" t="e">
        <f>IF(OR(#REF! = "",#REF! &lt; AT$8), "", IFERROR(#REF!/AT38, ""))</f>
        <v>#REF!</v>
      </c>
    </row>
    <row r="63" spans="6:46" x14ac:dyDescent="0.2">
      <c r="F63">
        <v>202012</v>
      </c>
      <c r="G63" s="12">
        <f t="shared" ref="G63:AS63" si="6">IF(OR(H39 = "", H$8 &lt; G$8), "", IFERROR(H39/G39, ""))</f>
        <v>2.449748743718593</v>
      </c>
      <c r="H63" s="12">
        <f t="shared" si="6"/>
        <v>1.1374358974358973</v>
      </c>
      <c r="I63" s="12">
        <f t="shared" si="6"/>
        <v>1.0261496844003608</v>
      </c>
      <c r="J63" s="12">
        <f t="shared" si="6"/>
        <v>1.0070298769771528</v>
      </c>
      <c r="K63" s="12">
        <f t="shared" si="6"/>
        <v>1.0087260034904013</v>
      </c>
      <c r="L63" s="12">
        <f t="shared" si="6"/>
        <v>1.0034602076124568</v>
      </c>
      <c r="M63" s="12">
        <f t="shared" si="6"/>
        <v>1.0017241379310344</v>
      </c>
      <c r="N63" s="12">
        <f t="shared" si="6"/>
        <v>1.0008605851979346</v>
      </c>
      <c r="O63" s="12">
        <f t="shared" si="6"/>
        <v>1</v>
      </c>
      <c r="P63" s="12">
        <f t="shared" si="6"/>
        <v>1</v>
      </c>
      <c r="Q63" s="12">
        <f t="shared" si="6"/>
        <v>1.009458297506449</v>
      </c>
      <c r="R63" s="12">
        <f t="shared" si="6"/>
        <v>1</v>
      </c>
      <c r="S63" s="12">
        <f t="shared" si="6"/>
        <v>1.0008517887563884</v>
      </c>
      <c r="T63" s="12" t="str">
        <f t="shared" si="6"/>
        <v/>
      </c>
      <c r="U63" s="12" t="str">
        <f t="shared" si="6"/>
        <v/>
      </c>
      <c r="V63" s="12" t="str">
        <f t="shared" si="6"/>
        <v/>
      </c>
      <c r="W63" s="12" t="str">
        <f t="shared" si="6"/>
        <v/>
      </c>
      <c r="X63" s="12" t="str">
        <f t="shared" si="6"/>
        <v/>
      </c>
      <c r="Y63" s="12" t="str">
        <f t="shared" si="6"/>
        <v/>
      </c>
      <c r="Z63" s="12" t="str">
        <f t="shared" si="6"/>
        <v/>
      </c>
      <c r="AA63" s="12">
        <f t="shared" si="6"/>
        <v>1.8729874776386402</v>
      </c>
      <c r="AB63" s="12">
        <f t="shared" si="6"/>
        <v>1.063992359121299</v>
      </c>
      <c r="AC63" s="12">
        <f t="shared" si="6"/>
        <v>1.0215439856373429</v>
      </c>
      <c r="AD63" s="12">
        <f t="shared" si="6"/>
        <v>1.007908611599297</v>
      </c>
      <c r="AE63" s="12">
        <f t="shared" si="6"/>
        <v>1.0078465562336529</v>
      </c>
      <c r="AF63" s="12">
        <f t="shared" si="6"/>
        <v>1.0034602076124568</v>
      </c>
      <c r="AG63" s="12">
        <f t="shared" si="6"/>
        <v>1.0017241379310344</v>
      </c>
      <c r="AH63" s="12">
        <f t="shared" si="6"/>
        <v>1.0008605851979346</v>
      </c>
      <c r="AI63" s="12">
        <f t="shared" si="6"/>
        <v>1</v>
      </c>
      <c r="AJ63" s="12">
        <f t="shared" si="6"/>
        <v>1</v>
      </c>
      <c r="AK63" s="12">
        <f t="shared" si="6"/>
        <v>1.009458297506449</v>
      </c>
      <c r="AL63" s="12">
        <f t="shared" si="6"/>
        <v>1</v>
      </c>
      <c r="AM63" s="12">
        <f t="shared" si="6"/>
        <v>1.0017035775127767</v>
      </c>
      <c r="AN63" s="12" t="str">
        <f t="shared" si="6"/>
        <v/>
      </c>
      <c r="AO63" s="12" t="str">
        <f t="shared" si="6"/>
        <v/>
      </c>
      <c r="AP63" s="12" t="str">
        <f t="shared" si="6"/>
        <v/>
      </c>
      <c r="AQ63" s="12" t="str">
        <f t="shared" si="6"/>
        <v/>
      </c>
      <c r="AR63" s="12" t="str">
        <f t="shared" si="6"/>
        <v/>
      </c>
      <c r="AS63" s="12" t="str">
        <f t="shared" si="6"/>
        <v/>
      </c>
      <c r="AT63" s="12" t="e">
        <f>IF(OR(#REF! = "",#REF! &lt; AT$8), "", IFERROR(#REF!/AT39, ""))</f>
        <v>#REF!</v>
      </c>
    </row>
    <row r="64" spans="6:46" x14ac:dyDescent="0.2">
      <c r="F64">
        <v>202103</v>
      </c>
      <c r="G64" s="12">
        <f t="shared" ref="G64:AS64" si="7">IF(OR(H40 = "", H$8 &lt; G$8), "", IFERROR(H40/G40, ""))</f>
        <v>2.9792746113989641</v>
      </c>
      <c r="H64" s="12">
        <f t="shared" si="7"/>
        <v>1.0469565217391303</v>
      </c>
      <c r="I64" s="12">
        <f t="shared" si="7"/>
        <v>1.0132890365448504</v>
      </c>
      <c r="J64" s="12">
        <f t="shared" si="7"/>
        <v>1.0032786885245901</v>
      </c>
      <c r="K64" s="12">
        <f t="shared" si="7"/>
        <v>1.0024509803921569</v>
      </c>
      <c r="L64" s="12">
        <f t="shared" si="7"/>
        <v>1.0016299918500406</v>
      </c>
      <c r="M64" s="12">
        <f t="shared" si="7"/>
        <v>1.0024410089503661</v>
      </c>
      <c r="N64" s="12">
        <f t="shared" si="7"/>
        <v>1.0024350649350648</v>
      </c>
      <c r="O64" s="12">
        <f t="shared" si="7"/>
        <v>1.0032388663967613</v>
      </c>
      <c r="P64" s="12">
        <f t="shared" si="7"/>
        <v>1.0008071025020178</v>
      </c>
      <c r="Q64" s="12">
        <f t="shared" si="7"/>
        <v>1.0338709677419355</v>
      </c>
      <c r="R64" s="12">
        <f t="shared" si="7"/>
        <v>1.000780031201248</v>
      </c>
      <c r="S64" s="12" t="str">
        <f t="shared" si="7"/>
        <v/>
      </c>
      <c r="T64" s="12" t="str">
        <f t="shared" si="7"/>
        <v/>
      </c>
      <c r="U64" s="12" t="str">
        <f t="shared" si="7"/>
        <v/>
      </c>
      <c r="V64" s="12" t="str">
        <f t="shared" si="7"/>
        <v/>
      </c>
      <c r="W64" s="12" t="str">
        <f t="shared" si="7"/>
        <v/>
      </c>
      <c r="X64" s="12" t="str">
        <f t="shared" si="7"/>
        <v/>
      </c>
      <c r="Y64" s="12" t="str">
        <f t="shared" si="7"/>
        <v/>
      </c>
      <c r="Z64" s="12" t="str">
        <f t="shared" si="7"/>
        <v/>
      </c>
      <c r="AA64" s="12">
        <f t="shared" si="7"/>
        <v>1.6566523605150212</v>
      </c>
      <c r="AB64" s="12">
        <f t="shared" si="7"/>
        <v>1.0397236614853196</v>
      </c>
      <c r="AC64" s="12">
        <f t="shared" si="7"/>
        <v>1.0132890365448504</v>
      </c>
      <c r="AD64" s="12">
        <f t="shared" si="7"/>
        <v>1.0032786885245901</v>
      </c>
      <c r="AE64" s="12">
        <f t="shared" si="7"/>
        <v>1.0024509803921569</v>
      </c>
      <c r="AF64" s="12">
        <f t="shared" si="7"/>
        <v>1.0016299918500406</v>
      </c>
      <c r="AG64" s="12">
        <f t="shared" si="7"/>
        <v>1.0032546786004881</v>
      </c>
      <c r="AH64" s="12">
        <f t="shared" si="7"/>
        <v>1.0016220600162207</v>
      </c>
      <c r="AI64" s="12">
        <f t="shared" si="7"/>
        <v>1.0032388663967613</v>
      </c>
      <c r="AJ64" s="12">
        <f t="shared" si="7"/>
        <v>1.0008071025020178</v>
      </c>
      <c r="AK64" s="12">
        <f t="shared" si="7"/>
        <v>1.0346774193548387</v>
      </c>
      <c r="AL64" s="12">
        <f t="shared" si="7"/>
        <v>1.0007794232268121</v>
      </c>
      <c r="AM64" s="12" t="str">
        <f t="shared" si="7"/>
        <v/>
      </c>
      <c r="AN64" s="12" t="str">
        <f t="shared" si="7"/>
        <v/>
      </c>
      <c r="AO64" s="12" t="str">
        <f t="shared" si="7"/>
        <v/>
      </c>
      <c r="AP64" s="12" t="str">
        <f t="shared" si="7"/>
        <v/>
      </c>
      <c r="AQ64" s="12" t="str">
        <f t="shared" si="7"/>
        <v/>
      </c>
      <c r="AR64" s="12" t="str">
        <f t="shared" si="7"/>
        <v/>
      </c>
      <c r="AS64" s="12" t="str">
        <f t="shared" si="7"/>
        <v/>
      </c>
      <c r="AT64" s="12" t="e">
        <f>IF(OR(#REF! = "",#REF! &lt; AT$8), "", IFERROR(#REF!/AT40, ""))</f>
        <v>#REF!</v>
      </c>
    </row>
    <row r="65" spans="6:46" x14ac:dyDescent="0.2">
      <c r="F65">
        <v>202106</v>
      </c>
      <c r="G65" s="12">
        <f t="shared" ref="G65:AS65" si="8">IF(OR(H41 = "", H$8 &lt; G$8), "", IFERROR(H41/G41, ""))</f>
        <v>2.4663402692778456</v>
      </c>
      <c r="H65" s="12">
        <f t="shared" si="8"/>
        <v>1.0694789081885856</v>
      </c>
      <c r="I65" s="12">
        <f t="shared" si="8"/>
        <v>1.0162412993039442</v>
      </c>
      <c r="J65" s="12">
        <f t="shared" si="8"/>
        <v>1.0077625570776254</v>
      </c>
      <c r="K65" s="12">
        <f t="shared" si="8"/>
        <v>1.0049841413683733</v>
      </c>
      <c r="L65" s="12">
        <f t="shared" si="8"/>
        <v>1.0018034265103697</v>
      </c>
      <c r="M65" s="12">
        <f t="shared" si="8"/>
        <v>1.0027002700270025</v>
      </c>
      <c r="N65" s="12">
        <f t="shared" si="8"/>
        <v>1.0017953321364452</v>
      </c>
      <c r="O65" s="12">
        <f t="shared" si="8"/>
        <v>1.025537634408602</v>
      </c>
      <c r="P65" s="12">
        <f t="shared" si="8"/>
        <v>1.0257754477937966</v>
      </c>
      <c r="Q65" s="12">
        <f t="shared" si="8"/>
        <v>1.0008517887563884</v>
      </c>
      <c r="R65" s="12" t="str">
        <f t="shared" si="8"/>
        <v/>
      </c>
      <c r="S65" s="12" t="str">
        <f t="shared" si="8"/>
        <v/>
      </c>
      <c r="T65" s="12" t="str">
        <f t="shared" si="8"/>
        <v/>
      </c>
      <c r="U65" s="12" t="str">
        <f t="shared" si="8"/>
        <v/>
      </c>
      <c r="V65" s="12" t="str">
        <f t="shared" si="8"/>
        <v/>
      </c>
      <c r="W65" s="12" t="str">
        <f t="shared" si="8"/>
        <v/>
      </c>
      <c r="X65" s="12" t="str">
        <f t="shared" si="8"/>
        <v/>
      </c>
      <c r="Y65" s="12" t="str">
        <f t="shared" si="8"/>
        <v/>
      </c>
      <c r="Z65" s="12" t="str">
        <f t="shared" si="8"/>
        <v/>
      </c>
      <c r="AA65" s="12">
        <f t="shared" si="8"/>
        <v>2.0009775171065494</v>
      </c>
      <c r="AB65" s="12">
        <f t="shared" si="8"/>
        <v>1.0581338544211041</v>
      </c>
      <c r="AC65" s="12">
        <f t="shared" si="8"/>
        <v>1.0138504155124655</v>
      </c>
      <c r="AD65" s="12">
        <f t="shared" si="8"/>
        <v>1.0063752276867031</v>
      </c>
      <c r="AE65" s="12">
        <f t="shared" si="8"/>
        <v>1.0058823529411764</v>
      </c>
      <c r="AF65" s="12">
        <f t="shared" si="8"/>
        <v>1.0008996851102114</v>
      </c>
      <c r="AG65" s="12">
        <f t="shared" si="8"/>
        <v>1.002247191011236</v>
      </c>
      <c r="AH65" s="12">
        <f t="shared" si="8"/>
        <v>1.0013452914798207</v>
      </c>
      <c r="AI65" s="12">
        <f t="shared" si="8"/>
        <v>1.025526197939991</v>
      </c>
      <c r="AJ65" s="12">
        <f t="shared" si="8"/>
        <v>1.0253275109170308</v>
      </c>
      <c r="AK65" s="12">
        <f t="shared" si="8"/>
        <v>1.0017035775127767</v>
      </c>
      <c r="AL65" s="12" t="str">
        <f t="shared" si="8"/>
        <v/>
      </c>
      <c r="AM65" s="12" t="str">
        <f t="shared" si="8"/>
        <v/>
      </c>
      <c r="AN65" s="12" t="str">
        <f t="shared" si="8"/>
        <v/>
      </c>
      <c r="AO65" s="12" t="str">
        <f t="shared" si="8"/>
        <v/>
      </c>
      <c r="AP65" s="12" t="str">
        <f t="shared" si="8"/>
        <v/>
      </c>
      <c r="AQ65" s="12" t="str">
        <f t="shared" si="8"/>
        <v/>
      </c>
      <c r="AR65" s="12" t="str">
        <f t="shared" si="8"/>
        <v/>
      </c>
      <c r="AS65" s="12" t="str">
        <f t="shared" si="8"/>
        <v/>
      </c>
      <c r="AT65" s="12" t="e">
        <f>IF(OR(#REF! = "",#REF! &lt; AT$8), "", IFERROR(#REF!/AT41, ""))</f>
        <v>#REF!</v>
      </c>
    </row>
    <row r="66" spans="6:46" x14ac:dyDescent="0.2">
      <c r="F66">
        <v>202109</v>
      </c>
      <c r="G66" s="12">
        <f t="shared" ref="G66:AS66" si="9">IF(OR(H42 = "", H$8 &lt; G$8), "", IFERROR(H42/G42, ""))</f>
        <v>1.5885978428351311</v>
      </c>
      <c r="H66" s="12">
        <f t="shared" si="9"/>
        <v>1.0708050436469445</v>
      </c>
      <c r="I66" s="12">
        <f t="shared" si="9"/>
        <v>1.013586956521739</v>
      </c>
      <c r="J66" s="12">
        <f t="shared" si="9"/>
        <v>1.0062555853440571</v>
      </c>
      <c r="K66" s="12">
        <f t="shared" si="9"/>
        <v>1.0035523978685612</v>
      </c>
      <c r="L66" s="12">
        <f t="shared" si="9"/>
        <v>1.001769911504425</v>
      </c>
      <c r="M66" s="12">
        <f t="shared" si="9"/>
        <v>1.002650176678445</v>
      </c>
      <c r="N66" s="12">
        <f t="shared" si="9"/>
        <v>1.0748898678414096</v>
      </c>
      <c r="O66" s="12">
        <f t="shared" si="9"/>
        <v>1.0008196721311475</v>
      </c>
      <c r="P66" s="12">
        <f t="shared" si="9"/>
        <v>1</v>
      </c>
      <c r="Q66" s="12" t="str">
        <f t="shared" si="9"/>
        <v/>
      </c>
      <c r="R66" s="12" t="str">
        <f t="shared" si="9"/>
        <v/>
      </c>
      <c r="S66" s="12" t="str">
        <f t="shared" si="9"/>
        <v/>
      </c>
      <c r="T66" s="12" t="str">
        <f t="shared" si="9"/>
        <v/>
      </c>
      <c r="U66" s="12" t="str">
        <f t="shared" si="9"/>
        <v/>
      </c>
      <c r="V66" s="12" t="str">
        <f t="shared" si="9"/>
        <v/>
      </c>
      <c r="W66" s="12" t="str">
        <f t="shared" si="9"/>
        <v/>
      </c>
      <c r="X66" s="12" t="str">
        <f t="shared" si="9"/>
        <v/>
      </c>
      <c r="Y66" s="12" t="str">
        <f t="shared" si="9"/>
        <v/>
      </c>
      <c r="Z66" s="12" t="str">
        <f t="shared" si="9"/>
        <v/>
      </c>
      <c r="AA66" s="12">
        <f t="shared" si="9"/>
        <v>1.3856382978723405</v>
      </c>
      <c r="AB66" s="12">
        <f t="shared" si="9"/>
        <v>1.0614203454894433</v>
      </c>
      <c r="AC66" s="12">
        <f t="shared" si="9"/>
        <v>1.011754068716094</v>
      </c>
      <c r="AD66" s="12">
        <f t="shared" si="9"/>
        <v>1.0062555853440571</v>
      </c>
      <c r="AE66" s="12">
        <f t="shared" si="9"/>
        <v>1.0035523978685612</v>
      </c>
      <c r="AF66" s="12">
        <f t="shared" si="9"/>
        <v>1.001769911504425</v>
      </c>
      <c r="AG66" s="12">
        <f t="shared" si="9"/>
        <v>1.002650176678445</v>
      </c>
      <c r="AH66" s="12">
        <f t="shared" si="9"/>
        <v>1.0748898678414096</v>
      </c>
      <c r="AI66" s="12">
        <f t="shared" si="9"/>
        <v>1.0008196721311475</v>
      </c>
      <c r="AJ66" s="12">
        <f t="shared" si="9"/>
        <v>1.000819000819001</v>
      </c>
      <c r="AK66" s="12" t="str">
        <f t="shared" si="9"/>
        <v/>
      </c>
      <c r="AL66" s="12" t="str">
        <f t="shared" si="9"/>
        <v/>
      </c>
      <c r="AM66" s="12" t="str">
        <f t="shared" si="9"/>
        <v/>
      </c>
      <c r="AN66" s="12" t="str">
        <f t="shared" si="9"/>
        <v/>
      </c>
      <c r="AO66" s="12" t="str">
        <f t="shared" si="9"/>
        <v/>
      </c>
      <c r="AP66" s="12" t="str">
        <f t="shared" si="9"/>
        <v/>
      </c>
      <c r="AQ66" s="12" t="str">
        <f t="shared" si="9"/>
        <v/>
      </c>
      <c r="AR66" s="12" t="str">
        <f t="shared" si="9"/>
        <v/>
      </c>
      <c r="AS66" s="12" t="str">
        <f t="shared" si="9"/>
        <v/>
      </c>
      <c r="AT66" s="12" t="e">
        <f>IF(OR(#REF! = "",#REF! &lt; AT$8), "", IFERROR(#REF!/AT42, ""))</f>
        <v>#REF!</v>
      </c>
    </row>
    <row r="67" spans="6:46" x14ac:dyDescent="0.2">
      <c r="F67">
        <v>202112</v>
      </c>
      <c r="G67" s="12">
        <f t="shared" ref="G67:AS67" si="10">IF(OR(H43 = "", H$8 &lt; G$8), "", IFERROR(H43/G43, ""))</f>
        <v>2.481203007518797</v>
      </c>
      <c r="H67" s="12">
        <f t="shared" si="10"/>
        <v>1.0590909090909091</v>
      </c>
      <c r="I67" s="12">
        <f t="shared" si="10"/>
        <v>1.0214592274678111</v>
      </c>
      <c r="J67" s="12">
        <f t="shared" si="10"/>
        <v>1.0182072829131652</v>
      </c>
      <c r="K67" s="12">
        <f t="shared" si="10"/>
        <v>1.0068775790921596</v>
      </c>
      <c r="L67" s="12">
        <f t="shared" si="10"/>
        <v>1.0040983606557377</v>
      </c>
      <c r="M67" s="12">
        <f t="shared" si="10"/>
        <v>1.1074829931972789</v>
      </c>
      <c r="N67" s="12">
        <f t="shared" si="10"/>
        <v>1.0012285012285012</v>
      </c>
      <c r="O67" s="12">
        <f t="shared" si="10"/>
        <v>1.0012269938650307</v>
      </c>
      <c r="P67" s="12" t="str">
        <f t="shared" si="10"/>
        <v/>
      </c>
      <c r="Q67" s="12" t="str">
        <f t="shared" si="10"/>
        <v/>
      </c>
      <c r="R67" s="12" t="str">
        <f t="shared" si="10"/>
        <v/>
      </c>
      <c r="S67" s="12" t="str">
        <f t="shared" si="10"/>
        <v/>
      </c>
      <c r="T67" s="12" t="str">
        <f t="shared" si="10"/>
        <v/>
      </c>
      <c r="U67" s="12" t="str">
        <f t="shared" si="10"/>
        <v/>
      </c>
      <c r="V67" s="12" t="str">
        <f t="shared" si="10"/>
        <v/>
      </c>
      <c r="W67" s="12" t="str">
        <f t="shared" si="10"/>
        <v/>
      </c>
      <c r="X67" s="12" t="str">
        <f t="shared" si="10"/>
        <v/>
      </c>
      <c r="Y67" s="12" t="str">
        <f t="shared" si="10"/>
        <v/>
      </c>
      <c r="Z67" s="12" t="str">
        <f t="shared" si="10"/>
        <v/>
      </c>
      <c r="AA67" s="12">
        <f t="shared" si="10"/>
        <v>1.8370165745856353</v>
      </c>
      <c r="AB67" s="12">
        <f t="shared" si="10"/>
        <v>1.0541353383458647</v>
      </c>
      <c r="AC67" s="12">
        <f t="shared" si="10"/>
        <v>1.0242510699001426</v>
      </c>
      <c r="AD67" s="12">
        <f t="shared" si="10"/>
        <v>1.0125348189415042</v>
      </c>
      <c r="AE67" s="12">
        <f t="shared" si="10"/>
        <v>1.0068775790921596</v>
      </c>
      <c r="AF67" s="12">
        <f t="shared" si="10"/>
        <v>1.0040983606557377</v>
      </c>
      <c r="AG67" s="12">
        <f t="shared" si="10"/>
        <v>1.1074829931972789</v>
      </c>
      <c r="AH67" s="12">
        <f t="shared" si="10"/>
        <v>1.0012285012285012</v>
      </c>
      <c r="AI67" s="12">
        <f t="shared" si="10"/>
        <v>1.0024539877300613</v>
      </c>
      <c r="AJ67" s="12" t="str">
        <f t="shared" si="10"/>
        <v/>
      </c>
      <c r="AK67" s="12" t="str">
        <f t="shared" si="10"/>
        <v/>
      </c>
      <c r="AL67" s="12" t="str">
        <f t="shared" si="10"/>
        <v/>
      </c>
      <c r="AM67" s="12" t="str">
        <f t="shared" si="10"/>
        <v/>
      </c>
      <c r="AN67" s="12" t="str">
        <f t="shared" si="10"/>
        <v/>
      </c>
      <c r="AO67" s="12" t="str">
        <f t="shared" si="10"/>
        <v/>
      </c>
      <c r="AP67" s="12" t="str">
        <f t="shared" si="10"/>
        <v/>
      </c>
      <c r="AQ67" s="12" t="str">
        <f t="shared" si="10"/>
        <v/>
      </c>
      <c r="AR67" s="12" t="str">
        <f t="shared" si="10"/>
        <v/>
      </c>
      <c r="AS67" s="12" t="str">
        <f t="shared" si="10"/>
        <v/>
      </c>
      <c r="AT67" s="12" t="e">
        <f>IF(OR(#REF! = "",#REF! &lt; AT$8), "", IFERROR(#REF!/AT43, ""))</f>
        <v>#REF!</v>
      </c>
    </row>
    <row r="68" spans="6:46" x14ac:dyDescent="0.2">
      <c r="F68">
        <v>202203</v>
      </c>
      <c r="G68" s="12">
        <f t="shared" ref="G68:AS68" si="11">IF(OR(H44 = "", H$8 &lt; G$8), "", IFERROR(H44/G44, ""))</f>
        <v>1.7328918322295805</v>
      </c>
      <c r="H68" s="12">
        <f t="shared" si="11"/>
        <v>1.043312101910828</v>
      </c>
      <c r="I68" s="12">
        <f t="shared" si="11"/>
        <v>1.0109890109890109</v>
      </c>
      <c r="J68" s="12">
        <f t="shared" si="11"/>
        <v>1.0108695652173914</v>
      </c>
      <c r="K68" s="12">
        <f t="shared" si="11"/>
        <v>1</v>
      </c>
      <c r="L68" s="12">
        <f t="shared" si="11"/>
        <v>1.0824372759856631</v>
      </c>
      <c r="M68" s="12">
        <f t="shared" si="11"/>
        <v>1.0253863134657837</v>
      </c>
      <c r="N68" s="12">
        <f t="shared" si="11"/>
        <v>1.0010764262648009</v>
      </c>
      <c r="O68" s="12" t="str">
        <f t="shared" si="11"/>
        <v/>
      </c>
      <c r="P68" s="12" t="str">
        <f t="shared" si="11"/>
        <v/>
      </c>
      <c r="Q68" s="12" t="str">
        <f t="shared" si="11"/>
        <v/>
      </c>
      <c r="R68" s="12" t="str">
        <f t="shared" si="11"/>
        <v/>
      </c>
      <c r="S68" s="12" t="str">
        <f t="shared" si="11"/>
        <v/>
      </c>
      <c r="T68" s="12" t="str">
        <f t="shared" si="11"/>
        <v/>
      </c>
      <c r="U68" s="12" t="str">
        <f t="shared" si="11"/>
        <v/>
      </c>
      <c r="V68" s="12" t="str">
        <f t="shared" si="11"/>
        <v/>
      </c>
      <c r="W68" s="12" t="str">
        <f t="shared" si="11"/>
        <v/>
      </c>
      <c r="X68" s="12" t="str">
        <f t="shared" si="11"/>
        <v/>
      </c>
      <c r="Y68" s="12" t="str">
        <f t="shared" si="11"/>
        <v/>
      </c>
      <c r="Z68" s="12" t="str">
        <f t="shared" si="11"/>
        <v/>
      </c>
      <c r="AA68" s="12">
        <f t="shared" si="11"/>
        <v>1.5249999999999999</v>
      </c>
      <c r="AB68" s="12">
        <f t="shared" si="11"/>
        <v>1.0365699873896594</v>
      </c>
      <c r="AC68" s="12">
        <f t="shared" si="11"/>
        <v>1.0097323600973236</v>
      </c>
      <c r="AD68" s="12">
        <f t="shared" si="11"/>
        <v>1.0096385542168675</v>
      </c>
      <c r="AE68" s="12">
        <f t="shared" si="11"/>
        <v>1</v>
      </c>
      <c r="AF68" s="12">
        <f t="shared" si="11"/>
        <v>1.0978520286396181</v>
      </c>
      <c r="AG68" s="12">
        <f t="shared" si="11"/>
        <v>1.0097826086956523</v>
      </c>
      <c r="AH68" s="12">
        <f t="shared" si="11"/>
        <v>1.0021528525296017</v>
      </c>
      <c r="AI68" s="12" t="str">
        <f t="shared" si="11"/>
        <v/>
      </c>
      <c r="AJ68" s="12" t="str">
        <f t="shared" si="11"/>
        <v/>
      </c>
      <c r="AK68" s="12" t="str">
        <f t="shared" si="11"/>
        <v/>
      </c>
      <c r="AL68" s="12" t="str">
        <f t="shared" si="11"/>
        <v/>
      </c>
      <c r="AM68" s="12" t="str">
        <f t="shared" si="11"/>
        <v/>
      </c>
      <c r="AN68" s="12" t="str">
        <f t="shared" si="11"/>
        <v/>
      </c>
      <c r="AO68" s="12" t="str">
        <f t="shared" si="11"/>
        <v/>
      </c>
      <c r="AP68" s="12" t="str">
        <f t="shared" si="11"/>
        <v/>
      </c>
      <c r="AQ68" s="12" t="str">
        <f t="shared" si="11"/>
        <v/>
      </c>
      <c r="AR68" s="12" t="str">
        <f t="shared" si="11"/>
        <v/>
      </c>
      <c r="AS68" s="12" t="str">
        <f t="shared" si="11"/>
        <v/>
      </c>
      <c r="AT68" s="12" t="e">
        <f>IF(OR(#REF! = "",#REF! &lt; AT$8), "", IFERROR(#REF!/AT44, ""))</f>
        <v>#REF!</v>
      </c>
    </row>
    <row r="69" spans="6:46" x14ac:dyDescent="0.2">
      <c r="F69">
        <v>202206</v>
      </c>
      <c r="G69" s="12">
        <f t="shared" ref="G69:AS69" si="12">IF(OR(H45 = "", H$8 &lt; G$8), "", IFERROR(H45/G45, ""))</f>
        <v>1.8753709198813058</v>
      </c>
      <c r="H69" s="12">
        <f t="shared" si="12"/>
        <v>1.0537974683544304</v>
      </c>
      <c r="I69" s="12">
        <f t="shared" si="12"/>
        <v>1.0090090090090089</v>
      </c>
      <c r="J69" s="12">
        <f t="shared" si="12"/>
        <v>1.0074404761904763</v>
      </c>
      <c r="K69" s="12">
        <f t="shared" si="12"/>
        <v>1.0029542097488922</v>
      </c>
      <c r="L69" s="12">
        <f t="shared" si="12"/>
        <v>1.0942562592047129</v>
      </c>
      <c r="M69" s="12">
        <f t="shared" si="12"/>
        <v>1.0053835800807538</v>
      </c>
      <c r="N69" s="12" t="str">
        <f t="shared" si="12"/>
        <v/>
      </c>
      <c r="O69" s="12" t="str">
        <f t="shared" si="12"/>
        <v/>
      </c>
      <c r="P69" s="12" t="str">
        <f t="shared" si="12"/>
        <v/>
      </c>
      <c r="Q69" s="12" t="str">
        <f t="shared" si="12"/>
        <v/>
      </c>
      <c r="R69" s="12" t="str">
        <f t="shared" si="12"/>
        <v/>
      </c>
      <c r="S69" s="12" t="str">
        <f t="shared" si="12"/>
        <v/>
      </c>
      <c r="T69" s="12" t="str">
        <f t="shared" si="12"/>
        <v/>
      </c>
      <c r="U69" s="12" t="str">
        <f t="shared" si="12"/>
        <v/>
      </c>
      <c r="V69" s="12" t="str">
        <f t="shared" si="12"/>
        <v/>
      </c>
      <c r="W69" s="12" t="str">
        <f t="shared" si="12"/>
        <v/>
      </c>
      <c r="X69" s="12" t="str">
        <f t="shared" si="12"/>
        <v/>
      </c>
      <c r="Y69" s="12" t="str">
        <f t="shared" si="12"/>
        <v/>
      </c>
      <c r="Z69" s="12" t="str">
        <f t="shared" si="12"/>
        <v/>
      </c>
      <c r="AA69" s="12">
        <f t="shared" si="12"/>
        <v>1.7158176943699732</v>
      </c>
      <c r="AB69" s="12">
        <f t="shared" si="12"/>
        <v>1.0453124999999999</v>
      </c>
      <c r="AC69" s="12">
        <f t="shared" si="12"/>
        <v>1.0059790732436473</v>
      </c>
      <c r="AD69" s="12">
        <f t="shared" si="12"/>
        <v>1.0059435364041605</v>
      </c>
      <c r="AE69" s="12">
        <f t="shared" si="12"/>
        <v>1.0029542097488922</v>
      </c>
      <c r="AF69" s="12">
        <f t="shared" si="12"/>
        <v>1.0942562592047129</v>
      </c>
      <c r="AG69" s="12">
        <f t="shared" si="12"/>
        <v>1.0080753701211307</v>
      </c>
      <c r="AH69" s="12" t="str">
        <f t="shared" si="12"/>
        <v/>
      </c>
      <c r="AI69" s="12" t="str">
        <f t="shared" si="12"/>
        <v/>
      </c>
      <c r="AJ69" s="12" t="str">
        <f t="shared" si="12"/>
        <v/>
      </c>
      <c r="AK69" s="12" t="str">
        <f t="shared" si="12"/>
        <v/>
      </c>
      <c r="AL69" s="12" t="str">
        <f t="shared" si="12"/>
        <v/>
      </c>
      <c r="AM69" s="12" t="str">
        <f t="shared" si="12"/>
        <v/>
      </c>
      <c r="AN69" s="12" t="str">
        <f t="shared" si="12"/>
        <v/>
      </c>
      <c r="AO69" s="12" t="str">
        <f t="shared" si="12"/>
        <v/>
      </c>
      <c r="AP69" s="12" t="str">
        <f t="shared" si="12"/>
        <v/>
      </c>
      <c r="AQ69" s="12" t="str">
        <f t="shared" si="12"/>
        <v/>
      </c>
      <c r="AR69" s="12" t="str">
        <f t="shared" si="12"/>
        <v/>
      </c>
      <c r="AS69" s="12" t="str">
        <f t="shared" si="12"/>
        <v/>
      </c>
      <c r="AT69" s="12" t="e">
        <f>IF(OR(#REF! = "",#REF! &lt; AT$8), "", IFERROR(#REF!/AT45, ""))</f>
        <v>#REF!</v>
      </c>
    </row>
    <row r="70" spans="6:46" x14ac:dyDescent="0.2">
      <c r="F70">
        <v>202209</v>
      </c>
      <c r="G70" s="12">
        <f t="shared" ref="G70:AS70" si="13">IF(OR(H46 = "", H$8 &lt; G$8), "", IFERROR(H46/G46, ""))</f>
        <v>1.6819221967963387</v>
      </c>
      <c r="H70" s="12">
        <f t="shared" si="13"/>
        <v>1.0476190476190477</v>
      </c>
      <c r="I70" s="12">
        <f t="shared" si="13"/>
        <v>1.0233766233766235</v>
      </c>
      <c r="J70" s="12">
        <f t="shared" si="13"/>
        <v>1.0076142131979695</v>
      </c>
      <c r="K70" s="12">
        <f t="shared" si="13"/>
        <v>1.0289672544080604</v>
      </c>
      <c r="L70" s="12">
        <f t="shared" si="13"/>
        <v>1.0048959608323134</v>
      </c>
      <c r="M70" s="12" t="str">
        <f t="shared" si="13"/>
        <v/>
      </c>
      <c r="N70" s="12" t="str">
        <f t="shared" si="13"/>
        <v/>
      </c>
      <c r="O70" s="12" t="str">
        <f t="shared" si="13"/>
        <v/>
      </c>
      <c r="P70" s="12" t="str">
        <f t="shared" si="13"/>
        <v/>
      </c>
      <c r="Q70" s="12" t="str">
        <f t="shared" si="13"/>
        <v/>
      </c>
      <c r="R70" s="12" t="str">
        <f t="shared" si="13"/>
        <v/>
      </c>
      <c r="S70" s="12" t="str">
        <f t="shared" si="13"/>
        <v/>
      </c>
      <c r="T70" s="12" t="str">
        <f t="shared" si="13"/>
        <v/>
      </c>
      <c r="U70" s="12" t="str">
        <f t="shared" si="13"/>
        <v/>
      </c>
      <c r="V70" s="12" t="str">
        <f t="shared" si="13"/>
        <v/>
      </c>
      <c r="W70" s="12" t="str">
        <f t="shared" si="13"/>
        <v/>
      </c>
      <c r="X70" s="12" t="str">
        <f t="shared" si="13"/>
        <v/>
      </c>
      <c r="Y70" s="12" t="str">
        <f t="shared" si="13"/>
        <v/>
      </c>
      <c r="Z70" s="12" t="str">
        <f t="shared" si="13"/>
        <v/>
      </c>
      <c r="AA70" s="12">
        <f t="shared" si="13"/>
        <v>1.5101626016260161</v>
      </c>
      <c r="AB70" s="12">
        <f t="shared" si="13"/>
        <v>1.0417227456258411</v>
      </c>
      <c r="AC70" s="12">
        <f t="shared" si="13"/>
        <v>1.0180878552971577</v>
      </c>
      <c r="AD70" s="12">
        <f t="shared" si="13"/>
        <v>1.0076142131979695</v>
      </c>
      <c r="AE70" s="12">
        <f t="shared" si="13"/>
        <v>1.0289672544080604</v>
      </c>
      <c r="AF70" s="12">
        <f t="shared" si="13"/>
        <v>1.0061199510403918</v>
      </c>
      <c r="AG70" s="12" t="str">
        <f t="shared" si="13"/>
        <v/>
      </c>
      <c r="AH70" s="12" t="str">
        <f t="shared" si="13"/>
        <v/>
      </c>
      <c r="AI70" s="12" t="str">
        <f t="shared" si="13"/>
        <v/>
      </c>
      <c r="AJ70" s="12" t="str">
        <f t="shared" si="13"/>
        <v/>
      </c>
      <c r="AK70" s="12" t="str">
        <f t="shared" si="13"/>
        <v/>
      </c>
      <c r="AL70" s="12" t="str">
        <f t="shared" si="13"/>
        <v/>
      </c>
      <c r="AM70" s="12" t="str">
        <f t="shared" si="13"/>
        <v/>
      </c>
      <c r="AN70" s="12" t="str">
        <f t="shared" si="13"/>
        <v/>
      </c>
      <c r="AO70" s="12" t="str">
        <f t="shared" si="13"/>
        <v/>
      </c>
      <c r="AP70" s="12" t="str">
        <f t="shared" si="13"/>
        <v/>
      </c>
      <c r="AQ70" s="12" t="str">
        <f t="shared" si="13"/>
        <v/>
      </c>
      <c r="AR70" s="12" t="str">
        <f t="shared" si="13"/>
        <v/>
      </c>
      <c r="AS70" s="12" t="str">
        <f t="shared" si="13"/>
        <v/>
      </c>
      <c r="AT70" s="12" t="e">
        <f>IF(OR(#REF! = "",#REF! &lt; AT$8), "", IFERROR(#REF!/AT46, ""))</f>
        <v>#REF!</v>
      </c>
    </row>
    <row r="71" spans="6:46" x14ac:dyDescent="0.2">
      <c r="F71">
        <v>202212</v>
      </c>
      <c r="G71" s="12">
        <f t="shared" ref="G71:AS71" si="14">IF(OR(H47 = "", H$8 &lt; G$8), "", IFERROR(H47/G47, ""))</f>
        <v>1.9512195121951219</v>
      </c>
      <c r="H71" s="12">
        <f t="shared" si="14"/>
        <v>1.0687500000000001</v>
      </c>
      <c r="I71" s="12">
        <f t="shared" si="14"/>
        <v>1.0190058479532162</v>
      </c>
      <c r="J71" s="12">
        <f t="shared" si="14"/>
        <v>1.024390243902439</v>
      </c>
      <c r="K71" s="12">
        <f t="shared" si="14"/>
        <v>1.0098039215686274</v>
      </c>
      <c r="L71" s="12" t="str">
        <f t="shared" si="14"/>
        <v/>
      </c>
      <c r="M71" s="12" t="str">
        <f t="shared" si="14"/>
        <v/>
      </c>
      <c r="N71" s="12" t="str">
        <f t="shared" si="14"/>
        <v/>
      </c>
      <c r="O71" s="12" t="str">
        <f t="shared" si="14"/>
        <v/>
      </c>
      <c r="P71" s="12" t="str">
        <f t="shared" si="14"/>
        <v/>
      </c>
      <c r="Q71" s="12" t="str">
        <f t="shared" si="14"/>
        <v/>
      </c>
      <c r="R71" s="12" t="str">
        <f t="shared" si="14"/>
        <v/>
      </c>
      <c r="S71" s="12" t="str">
        <f t="shared" si="14"/>
        <v/>
      </c>
      <c r="T71" s="12" t="str">
        <f t="shared" si="14"/>
        <v/>
      </c>
      <c r="U71" s="12" t="str">
        <f t="shared" si="14"/>
        <v/>
      </c>
      <c r="V71" s="12" t="str">
        <f t="shared" si="14"/>
        <v/>
      </c>
      <c r="W71" s="12" t="str">
        <f t="shared" si="14"/>
        <v/>
      </c>
      <c r="X71" s="12" t="str">
        <f t="shared" si="14"/>
        <v/>
      </c>
      <c r="Y71" s="12" t="str">
        <f t="shared" si="14"/>
        <v/>
      </c>
      <c r="Z71" s="12" t="str">
        <f t="shared" si="14"/>
        <v/>
      </c>
      <c r="AA71" s="12">
        <f t="shared" si="14"/>
        <v>1.828169014084507</v>
      </c>
      <c r="AB71" s="12">
        <f t="shared" si="14"/>
        <v>1.0539291217257321</v>
      </c>
      <c r="AC71" s="12">
        <f t="shared" si="14"/>
        <v>1.0204678362573099</v>
      </c>
      <c r="AD71" s="12">
        <f t="shared" si="14"/>
        <v>1.0229226361031518</v>
      </c>
      <c r="AE71" s="12">
        <f t="shared" si="14"/>
        <v>1.0126050420168067</v>
      </c>
      <c r="AF71" s="12" t="str">
        <f t="shared" si="14"/>
        <v/>
      </c>
      <c r="AG71" s="12" t="str">
        <f t="shared" si="14"/>
        <v/>
      </c>
      <c r="AH71" s="12" t="str">
        <f t="shared" si="14"/>
        <v/>
      </c>
      <c r="AI71" s="12" t="str">
        <f t="shared" si="14"/>
        <v/>
      </c>
      <c r="AJ71" s="12" t="str">
        <f t="shared" si="14"/>
        <v/>
      </c>
      <c r="AK71" s="12" t="str">
        <f t="shared" si="14"/>
        <v/>
      </c>
      <c r="AL71" s="12" t="str">
        <f t="shared" si="14"/>
        <v/>
      </c>
      <c r="AM71" s="12" t="str">
        <f t="shared" si="14"/>
        <v/>
      </c>
      <c r="AN71" s="12" t="str">
        <f t="shared" si="14"/>
        <v/>
      </c>
      <c r="AO71" s="12" t="str">
        <f t="shared" si="14"/>
        <v/>
      </c>
      <c r="AP71" s="12" t="str">
        <f t="shared" si="14"/>
        <v/>
      </c>
      <c r="AQ71" s="12" t="str">
        <f t="shared" si="14"/>
        <v/>
      </c>
      <c r="AR71" s="12" t="str">
        <f t="shared" si="14"/>
        <v/>
      </c>
      <c r="AS71" s="12" t="str">
        <f t="shared" si="14"/>
        <v/>
      </c>
      <c r="AT71" s="12" t="e">
        <f>IF(OR(#REF! = "",#REF! &lt; AT$8), "", IFERROR(#REF!/AT47, ""))</f>
        <v>#REF!</v>
      </c>
    </row>
    <row r="72" spans="6:46" x14ac:dyDescent="0.2">
      <c r="F72">
        <v>202303</v>
      </c>
      <c r="G72" s="12">
        <f t="shared" ref="G72:AS72" si="15">IF(OR(H48 = "", H$8 &lt; G$8), "", IFERROR(H48/G48, ""))</f>
        <v>1.6990521327014221</v>
      </c>
      <c r="H72" s="12">
        <f t="shared" si="15"/>
        <v>1.0655509065550905</v>
      </c>
      <c r="I72" s="12">
        <f t="shared" si="15"/>
        <v>1.0143979057591623</v>
      </c>
      <c r="J72" s="12">
        <f t="shared" si="15"/>
        <v>1.0116129032258063</v>
      </c>
      <c r="K72" s="12" t="str">
        <f t="shared" si="15"/>
        <v/>
      </c>
      <c r="L72" s="12" t="str">
        <f t="shared" si="15"/>
        <v/>
      </c>
      <c r="M72" s="12" t="str">
        <f t="shared" si="15"/>
        <v/>
      </c>
      <c r="N72" s="12" t="str">
        <f t="shared" si="15"/>
        <v/>
      </c>
      <c r="O72" s="12" t="str">
        <f t="shared" si="15"/>
        <v/>
      </c>
      <c r="P72" s="12" t="str">
        <f t="shared" si="15"/>
        <v/>
      </c>
      <c r="Q72" s="12" t="str">
        <f t="shared" si="15"/>
        <v/>
      </c>
      <c r="R72" s="12" t="str">
        <f t="shared" si="15"/>
        <v/>
      </c>
      <c r="S72" s="12" t="str">
        <f t="shared" si="15"/>
        <v/>
      </c>
      <c r="T72" s="12" t="str">
        <f t="shared" si="15"/>
        <v/>
      </c>
      <c r="U72" s="12" t="str">
        <f t="shared" si="15"/>
        <v/>
      </c>
      <c r="V72" s="12" t="str">
        <f t="shared" si="15"/>
        <v/>
      </c>
      <c r="W72" s="12" t="str">
        <f t="shared" si="15"/>
        <v/>
      </c>
      <c r="X72" s="12" t="str">
        <f t="shared" si="15"/>
        <v/>
      </c>
      <c r="Y72" s="12" t="str">
        <f t="shared" si="15"/>
        <v/>
      </c>
      <c r="Z72" s="12" t="str">
        <f t="shared" si="15"/>
        <v/>
      </c>
      <c r="AA72" s="12">
        <f t="shared" si="15"/>
        <v>1.5369978858350952</v>
      </c>
      <c r="AB72" s="12">
        <f t="shared" si="15"/>
        <v>1.0536451169188445</v>
      </c>
      <c r="AC72" s="12">
        <f t="shared" si="15"/>
        <v>1.0117493472584855</v>
      </c>
      <c r="AD72" s="12">
        <f t="shared" si="15"/>
        <v>1.0129032258064516</v>
      </c>
      <c r="AE72" s="12" t="str">
        <f t="shared" si="15"/>
        <v/>
      </c>
      <c r="AF72" s="12" t="str">
        <f t="shared" si="15"/>
        <v/>
      </c>
      <c r="AG72" s="12" t="str">
        <f t="shared" si="15"/>
        <v/>
      </c>
      <c r="AH72" s="12" t="str">
        <f t="shared" si="15"/>
        <v/>
      </c>
      <c r="AI72" s="12" t="str">
        <f t="shared" si="15"/>
        <v/>
      </c>
      <c r="AJ72" s="12" t="str">
        <f t="shared" si="15"/>
        <v/>
      </c>
      <c r="AK72" s="12" t="str">
        <f t="shared" si="15"/>
        <v/>
      </c>
      <c r="AL72" s="12" t="str">
        <f t="shared" si="15"/>
        <v/>
      </c>
      <c r="AM72" s="12" t="str">
        <f t="shared" si="15"/>
        <v/>
      </c>
      <c r="AN72" s="12" t="str">
        <f t="shared" si="15"/>
        <v/>
      </c>
      <c r="AO72" s="12" t="str">
        <f t="shared" si="15"/>
        <v/>
      </c>
      <c r="AP72" s="12" t="str">
        <f t="shared" si="15"/>
        <v/>
      </c>
      <c r="AQ72" s="12" t="str">
        <f t="shared" si="15"/>
        <v/>
      </c>
      <c r="AR72" s="12" t="str">
        <f t="shared" si="15"/>
        <v/>
      </c>
      <c r="AS72" s="12" t="str">
        <f t="shared" si="15"/>
        <v/>
      </c>
      <c r="AT72" s="12" t="e">
        <f>IF(OR(#REF! = "",#REF! &lt; AT$8), "", IFERROR(#REF!/AT48, ""))</f>
        <v>#REF!</v>
      </c>
    </row>
    <row r="73" spans="6:46" x14ac:dyDescent="0.2">
      <c r="F73">
        <v>202306</v>
      </c>
      <c r="G73" s="12">
        <f t="shared" ref="G73:AS73" si="16">IF(OR(H49 = "", H$8 &lt; G$8), "", IFERROR(H49/G49, ""))</f>
        <v>1.7353579175704987</v>
      </c>
      <c r="H73" s="12">
        <f t="shared" si="16"/>
        <v>1.0375000000000001</v>
      </c>
      <c r="I73" s="12">
        <f t="shared" si="16"/>
        <v>1.0253012048192769</v>
      </c>
      <c r="J73" s="12" t="str">
        <f t="shared" si="16"/>
        <v/>
      </c>
      <c r="K73" s="12" t="str">
        <f t="shared" si="16"/>
        <v/>
      </c>
      <c r="L73" s="12" t="str">
        <f t="shared" si="16"/>
        <v/>
      </c>
      <c r="M73" s="12" t="str">
        <f t="shared" si="16"/>
        <v/>
      </c>
      <c r="N73" s="12" t="str">
        <f t="shared" si="16"/>
        <v/>
      </c>
      <c r="O73" s="12" t="str">
        <f t="shared" si="16"/>
        <v/>
      </c>
      <c r="P73" s="12" t="str">
        <f t="shared" si="16"/>
        <v/>
      </c>
      <c r="Q73" s="12" t="str">
        <f t="shared" si="16"/>
        <v/>
      </c>
      <c r="R73" s="12" t="str">
        <f t="shared" si="16"/>
        <v/>
      </c>
      <c r="S73" s="12" t="str">
        <f t="shared" si="16"/>
        <v/>
      </c>
      <c r="T73" s="12" t="str">
        <f t="shared" si="16"/>
        <v/>
      </c>
      <c r="U73" s="12" t="str">
        <f t="shared" si="16"/>
        <v/>
      </c>
      <c r="V73" s="12" t="str">
        <f t="shared" si="16"/>
        <v/>
      </c>
      <c r="W73" s="12" t="str">
        <f t="shared" si="16"/>
        <v/>
      </c>
      <c r="X73" s="12" t="str">
        <f t="shared" si="16"/>
        <v/>
      </c>
      <c r="Y73" s="12" t="str">
        <f t="shared" si="16"/>
        <v/>
      </c>
      <c r="Z73" s="12" t="str">
        <f t="shared" si="16"/>
        <v/>
      </c>
      <c r="AA73" s="12">
        <f t="shared" si="16"/>
        <v>1.5589941972920696</v>
      </c>
      <c r="AB73" s="12">
        <f t="shared" si="16"/>
        <v>1.032258064516129</v>
      </c>
      <c r="AC73" s="12">
        <f t="shared" si="16"/>
        <v>1.0240384615384615</v>
      </c>
      <c r="AD73" s="12" t="str">
        <f t="shared" si="16"/>
        <v/>
      </c>
      <c r="AE73" s="12" t="str">
        <f t="shared" si="16"/>
        <v/>
      </c>
      <c r="AF73" s="12" t="str">
        <f t="shared" si="16"/>
        <v/>
      </c>
      <c r="AG73" s="12" t="str">
        <f t="shared" si="16"/>
        <v/>
      </c>
      <c r="AH73" s="12" t="str">
        <f t="shared" si="16"/>
        <v/>
      </c>
      <c r="AI73" s="12" t="str">
        <f t="shared" si="16"/>
        <v/>
      </c>
      <c r="AJ73" s="12" t="str">
        <f t="shared" si="16"/>
        <v/>
      </c>
      <c r="AK73" s="12" t="str">
        <f t="shared" si="16"/>
        <v/>
      </c>
      <c r="AL73" s="12" t="str">
        <f t="shared" si="16"/>
        <v/>
      </c>
      <c r="AM73" s="12" t="str">
        <f t="shared" si="16"/>
        <v/>
      </c>
      <c r="AN73" s="12" t="str">
        <f t="shared" si="16"/>
        <v/>
      </c>
      <c r="AO73" s="12" t="str">
        <f t="shared" si="16"/>
        <v/>
      </c>
      <c r="AP73" s="12" t="str">
        <f t="shared" si="16"/>
        <v/>
      </c>
      <c r="AQ73" s="12" t="str">
        <f t="shared" si="16"/>
        <v/>
      </c>
      <c r="AR73" s="12" t="str">
        <f t="shared" si="16"/>
        <v/>
      </c>
      <c r="AS73" s="12" t="str">
        <f t="shared" si="16"/>
        <v/>
      </c>
      <c r="AT73" s="12" t="e">
        <f>IF(OR(#REF! = "",#REF! &lt; AT$8), "", IFERROR(#REF!/AT49, ""))</f>
        <v>#REF!</v>
      </c>
    </row>
    <row r="74" spans="6:46" x14ac:dyDescent="0.2">
      <c r="F74">
        <v>202309</v>
      </c>
      <c r="G74" s="12">
        <f t="shared" ref="G74:AS74" si="17">IF(OR(H50 = "", H$8 &lt; G$8), "", IFERROR(H50/G50, ""))</f>
        <v>1.6712643678160919</v>
      </c>
      <c r="H74" s="12">
        <f t="shared" si="17"/>
        <v>1.0495185694635489</v>
      </c>
      <c r="I74" s="12" t="str">
        <f t="shared" si="17"/>
        <v/>
      </c>
      <c r="J74" s="12" t="str">
        <f t="shared" si="17"/>
        <v/>
      </c>
      <c r="K74" s="12" t="str">
        <f t="shared" si="17"/>
        <v/>
      </c>
      <c r="L74" s="12" t="str">
        <f t="shared" si="17"/>
        <v/>
      </c>
      <c r="M74" s="12" t="str">
        <f t="shared" si="17"/>
        <v/>
      </c>
      <c r="N74" s="12" t="str">
        <f t="shared" si="17"/>
        <v/>
      </c>
      <c r="O74" s="12" t="str">
        <f t="shared" si="17"/>
        <v/>
      </c>
      <c r="P74" s="12" t="str">
        <f t="shared" si="17"/>
        <v/>
      </c>
      <c r="Q74" s="12" t="str">
        <f t="shared" si="17"/>
        <v/>
      </c>
      <c r="R74" s="12" t="str">
        <f t="shared" si="17"/>
        <v/>
      </c>
      <c r="S74" s="12" t="str">
        <f t="shared" si="17"/>
        <v/>
      </c>
      <c r="T74" s="12" t="str">
        <f t="shared" si="17"/>
        <v/>
      </c>
      <c r="U74" s="12" t="str">
        <f t="shared" si="17"/>
        <v/>
      </c>
      <c r="V74" s="12" t="str">
        <f t="shared" si="17"/>
        <v/>
      </c>
      <c r="W74" s="12" t="str">
        <f t="shared" si="17"/>
        <v/>
      </c>
      <c r="X74" s="12" t="str">
        <f t="shared" si="17"/>
        <v/>
      </c>
      <c r="Y74" s="12" t="str">
        <f t="shared" si="17"/>
        <v/>
      </c>
      <c r="Z74" s="12" t="str">
        <f t="shared" si="17"/>
        <v/>
      </c>
      <c r="AA74" s="12">
        <f t="shared" si="17"/>
        <v>1.486815415821501</v>
      </c>
      <c r="AB74" s="12">
        <f t="shared" si="17"/>
        <v>1.0422919508867667</v>
      </c>
      <c r="AC74" s="12" t="str">
        <f t="shared" si="17"/>
        <v/>
      </c>
      <c r="AD74" s="12" t="str">
        <f t="shared" si="17"/>
        <v/>
      </c>
      <c r="AE74" s="12" t="str">
        <f t="shared" si="17"/>
        <v/>
      </c>
      <c r="AF74" s="12" t="str">
        <f t="shared" si="17"/>
        <v/>
      </c>
      <c r="AG74" s="12" t="str">
        <f t="shared" si="17"/>
        <v/>
      </c>
      <c r="AH74" s="12" t="str">
        <f t="shared" si="17"/>
        <v/>
      </c>
      <c r="AI74" s="12" t="str">
        <f t="shared" si="17"/>
        <v/>
      </c>
      <c r="AJ74" s="12" t="str">
        <f t="shared" si="17"/>
        <v/>
      </c>
      <c r="AK74" s="12" t="str">
        <f t="shared" si="17"/>
        <v/>
      </c>
      <c r="AL74" s="12" t="str">
        <f t="shared" si="17"/>
        <v/>
      </c>
      <c r="AM74" s="12" t="str">
        <f t="shared" si="17"/>
        <v/>
      </c>
      <c r="AN74" s="12" t="str">
        <f t="shared" si="17"/>
        <v/>
      </c>
      <c r="AO74" s="12" t="str">
        <f t="shared" si="17"/>
        <v/>
      </c>
      <c r="AP74" s="12" t="str">
        <f t="shared" si="17"/>
        <v/>
      </c>
      <c r="AQ74" s="12" t="str">
        <f t="shared" si="17"/>
        <v/>
      </c>
      <c r="AR74" s="12" t="str">
        <f t="shared" si="17"/>
        <v/>
      </c>
      <c r="AS74" s="12" t="str">
        <f t="shared" si="17"/>
        <v/>
      </c>
      <c r="AT74" s="12" t="e">
        <f>IF(OR(#REF! = "",#REF! &lt; AT$8), "", IFERROR(#REF!/AT50, ""))</f>
        <v>#REF!</v>
      </c>
    </row>
    <row r="75" spans="6:46" x14ac:dyDescent="0.2">
      <c r="F75">
        <v>202312</v>
      </c>
      <c r="G75" s="12">
        <f t="shared" ref="G75:AS75" si="18">IF(OR(H51 = "", H$8 &lt; G$8), "", IFERROR(H51/G51, ""))</f>
        <v>1.8615751789976132</v>
      </c>
      <c r="H75" s="12" t="str">
        <f t="shared" si="18"/>
        <v/>
      </c>
      <c r="I75" s="12" t="str">
        <f t="shared" si="18"/>
        <v/>
      </c>
      <c r="J75" s="12" t="str">
        <f t="shared" si="18"/>
        <v/>
      </c>
      <c r="K75" s="12" t="str">
        <f t="shared" si="18"/>
        <v/>
      </c>
      <c r="L75" s="12" t="str">
        <f t="shared" si="18"/>
        <v/>
      </c>
      <c r="M75" s="12" t="str">
        <f t="shared" si="18"/>
        <v/>
      </c>
      <c r="N75" s="12" t="str">
        <f t="shared" si="18"/>
        <v/>
      </c>
      <c r="O75" s="12" t="str">
        <f t="shared" si="18"/>
        <v/>
      </c>
      <c r="P75" s="12" t="str">
        <f t="shared" si="18"/>
        <v/>
      </c>
      <c r="Q75" s="12" t="str">
        <f t="shared" si="18"/>
        <v/>
      </c>
      <c r="R75" s="12" t="str">
        <f t="shared" si="18"/>
        <v/>
      </c>
      <c r="S75" s="12" t="str">
        <f t="shared" si="18"/>
        <v/>
      </c>
      <c r="T75" s="12" t="str">
        <f t="shared" si="18"/>
        <v/>
      </c>
      <c r="U75" s="12" t="str">
        <f t="shared" si="18"/>
        <v/>
      </c>
      <c r="V75" s="12" t="str">
        <f t="shared" si="18"/>
        <v/>
      </c>
      <c r="W75" s="12" t="str">
        <f t="shared" si="18"/>
        <v/>
      </c>
      <c r="X75" s="12" t="str">
        <f t="shared" si="18"/>
        <v/>
      </c>
      <c r="Y75" s="12" t="str">
        <f t="shared" si="18"/>
        <v/>
      </c>
      <c r="Z75" s="12" t="str">
        <f t="shared" si="18"/>
        <v/>
      </c>
      <c r="AA75" s="12">
        <f t="shared" si="18"/>
        <v>1.6745182012847966</v>
      </c>
      <c r="AB75" s="12" t="str">
        <f t="shared" si="18"/>
        <v/>
      </c>
      <c r="AC75" s="12" t="str">
        <f t="shared" si="18"/>
        <v/>
      </c>
      <c r="AD75" s="12" t="str">
        <f t="shared" si="18"/>
        <v/>
      </c>
      <c r="AE75" s="12" t="str">
        <f t="shared" si="18"/>
        <v/>
      </c>
      <c r="AF75" s="12" t="str">
        <f t="shared" si="18"/>
        <v/>
      </c>
      <c r="AG75" s="12" t="str">
        <f t="shared" si="18"/>
        <v/>
      </c>
      <c r="AH75" s="12" t="str">
        <f t="shared" si="18"/>
        <v/>
      </c>
      <c r="AI75" s="12" t="str">
        <f t="shared" si="18"/>
        <v/>
      </c>
      <c r="AJ75" s="12" t="str">
        <f t="shared" si="18"/>
        <v/>
      </c>
      <c r="AK75" s="12" t="str">
        <f t="shared" si="18"/>
        <v/>
      </c>
      <c r="AL75" s="12" t="str">
        <f t="shared" si="18"/>
        <v/>
      </c>
      <c r="AM75" s="12" t="str">
        <f t="shared" si="18"/>
        <v/>
      </c>
      <c r="AN75" s="12" t="str">
        <f t="shared" si="18"/>
        <v/>
      </c>
      <c r="AO75" s="12" t="str">
        <f t="shared" si="18"/>
        <v/>
      </c>
      <c r="AP75" s="12" t="str">
        <f t="shared" si="18"/>
        <v/>
      </c>
      <c r="AQ75" s="12" t="str">
        <f t="shared" si="18"/>
        <v/>
      </c>
      <c r="AR75" s="12" t="str">
        <f t="shared" si="18"/>
        <v/>
      </c>
      <c r="AS75" s="12" t="str">
        <f t="shared" si="18"/>
        <v/>
      </c>
      <c r="AT75" s="12" t="e">
        <f>IF(OR(#REF! = "",#REF! &lt; AT$8), "", IFERROR(#REF!/AT51, ""))</f>
        <v>#REF!</v>
      </c>
    </row>
    <row r="76" spans="6:46" x14ac:dyDescent="0.2">
      <c r="F76">
        <v>202403</v>
      </c>
      <c r="G76" s="12" t="str">
        <f t="shared" ref="G76:AS76" si="19">IF(OR(H52 = "", H$8 &lt; G$8), "", IFERROR(H52/G52, ""))</f>
        <v/>
      </c>
      <c r="H76" s="12" t="str">
        <f t="shared" si="19"/>
        <v/>
      </c>
      <c r="I76" s="12" t="str">
        <f t="shared" si="19"/>
        <v/>
      </c>
      <c r="J76" s="12" t="str">
        <f t="shared" si="19"/>
        <v/>
      </c>
      <c r="K76" s="12" t="str">
        <f t="shared" si="19"/>
        <v/>
      </c>
      <c r="L76" s="12" t="str">
        <f t="shared" si="19"/>
        <v/>
      </c>
      <c r="M76" s="12" t="str">
        <f t="shared" si="19"/>
        <v/>
      </c>
      <c r="N76" s="12" t="str">
        <f t="shared" si="19"/>
        <v/>
      </c>
      <c r="O76" s="12" t="str">
        <f t="shared" si="19"/>
        <v/>
      </c>
      <c r="P76" s="12" t="str">
        <f t="shared" si="19"/>
        <v/>
      </c>
      <c r="Q76" s="12" t="str">
        <f t="shared" si="19"/>
        <v/>
      </c>
      <c r="R76" s="12" t="str">
        <f t="shared" si="19"/>
        <v/>
      </c>
      <c r="S76" s="12" t="str">
        <f t="shared" si="19"/>
        <v/>
      </c>
      <c r="T76" s="12" t="str">
        <f t="shared" si="19"/>
        <v/>
      </c>
      <c r="U76" s="12" t="str">
        <f t="shared" si="19"/>
        <v/>
      </c>
      <c r="V76" s="12" t="str">
        <f t="shared" si="19"/>
        <v/>
      </c>
      <c r="W76" s="12" t="str">
        <f t="shared" si="19"/>
        <v/>
      </c>
      <c r="X76" s="12" t="str">
        <f t="shared" si="19"/>
        <v/>
      </c>
      <c r="Y76" s="12" t="str">
        <f t="shared" si="19"/>
        <v/>
      </c>
      <c r="Z76" s="12" t="str">
        <f t="shared" si="19"/>
        <v/>
      </c>
      <c r="AA76" s="12" t="str">
        <f t="shared" si="19"/>
        <v/>
      </c>
      <c r="AB76" s="12" t="str">
        <f t="shared" si="19"/>
        <v/>
      </c>
      <c r="AC76" s="12" t="str">
        <f t="shared" si="19"/>
        <v/>
      </c>
      <c r="AD76" s="12" t="str">
        <f t="shared" si="19"/>
        <v/>
      </c>
      <c r="AE76" s="12" t="str">
        <f t="shared" si="19"/>
        <v/>
      </c>
      <c r="AF76" s="12" t="str">
        <f t="shared" si="19"/>
        <v/>
      </c>
      <c r="AG76" s="12" t="str">
        <f t="shared" si="19"/>
        <v/>
      </c>
      <c r="AH76" s="12" t="str">
        <f t="shared" si="19"/>
        <v/>
      </c>
      <c r="AI76" s="12" t="str">
        <f t="shared" si="19"/>
        <v/>
      </c>
      <c r="AJ76" s="12" t="str">
        <f t="shared" si="19"/>
        <v/>
      </c>
      <c r="AK76" s="12" t="str">
        <f t="shared" si="19"/>
        <v/>
      </c>
      <c r="AL76" s="12" t="str">
        <f t="shared" si="19"/>
        <v/>
      </c>
      <c r="AM76" s="12" t="str">
        <f t="shared" si="19"/>
        <v/>
      </c>
      <c r="AN76" s="12" t="str">
        <f t="shared" si="19"/>
        <v/>
      </c>
      <c r="AO76" s="12" t="str">
        <f t="shared" si="19"/>
        <v/>
      </c>
      <c r="AP76" s="12" t="str">
        <f t="shared" si="19"/>
        <v/>
      </c>
      <c r="AQ76" s="12" t="str">
        <f t="shared" si="19"/>
        <v/>
      </c>
      <c r="AR76" s="12" t="str">
        <f t="shared" si="19"/>
        <v/>
      </c>
      <c r="AS76" s="12" t="str">
        <f t="shared" si="19"/>
        <v/>
      </c>
      <c r="AT76" s="12" t="e">
        <f>IF(OR(#REF! = "",#REF! &lt; AT$8), "", IFERROR(#REF!/AT52, ""))</f>
        <v>#REF!</v>
      </c>
    </row>
    <row r="79" spans="6:46" x14ac:dyDescent="0.2">
      <c r="F79" s="19" t="s">
        <v>147</v>
      </c>
      <c r="G79" s="7" t="s">
        <v>84</v>
      </c>
      <c r="H79" s="7" t="s">
        <v>84</v>
      </c>
      <c r="I79" s="7" t="s">
        <v>84</v>
      </c>
      <c r="J79" s="7" t="s">
        <v>84</v>
      </c>
      <c r="K79" s="7" t="s">
        <v>84</v>
      </c>
      <c r="L79" s="7" t="s">
        <v>84</v>
      </c>
      <c r="M79" s="7" t="s">
        <v>84</v>
      </c>
      <c r="N79" s="7" t="s">
        <v>84</v>
      </c>
      <c r="O79" s="7" t="s">
        <v>84</v>
      </c>
      <c r="P79" s="7" t="s">
        <v>84</v>
      </c>
      <c r="Q79" s="7" t="s">
        <v>84</v>
      </c>
      <c r="R79" s="7" t="s">
        <v>84</v>
      </c>
      <c r="S79" s="7" t="s">
        <v>84</v>
      </c>
      <c r="T79" s="7" t="s">
        <v>84</v>
      </c>
      <c r="U79" s="7" t="s">
        <v>84</v>
      </c>
      <c r="V79" s="7" t="s">
        <v>84</v>
      </c>
      <c r="W79" s="7" t="s">
        <v>84</v>
      </c>
      <c r="X79" s="7" t="s">
        <v>84</v>
      </c>
      <c r="Y79" s="7" t="s">
        <v>84</v>
      </c>
      <c r="Z79" s="7" t="s">
        <v>84</v>
      </c>
      <c r="AA79" s="8" t="s">
        <v>85</v>
      </c>
      <c r="AB79" s="8" t="s">
        <v>85</v>
      </c>
      <c r="AC79" s="8" t="s">
        <v>85</v>
      </c>
      <c r="AD79" s="8" t="s">
        <v>85</v>
      </c>
      <c r="AE79" s="8" t="s">
        <v>85</v>
      </c>
      <c r="AF79" s="8" t="s">
        <v>85</v>
      </c>
      <c r="AG79" s="8" t="s">
        <v>85</v>
      </c>
      <c r="AH79" s="8" t="s">
        <v>85</v>
      </c>
      <c r="AI79" s="8" t="s">
        <v>85</v>
      </c>
      <c r="AJ79" s="8" t="s">
        <v>85</v>
      </c>
      <c r="AK79" s="8" t="s">
        <v>85</v>
      </c>
      <c r="AL79" s="8" t="s">
        <v>85</v>
      </c>
      <c r="AM79" s="8" t="s">
        <v>85</v>
      </c>
      <c r="AN79" s="8" t="s">
        <v>85</v>
      </c>
      <c r="AO79" s="8" t="s">
        <v>85</v>
      </c>
      <c r="AP79" s="8" t="s">
        <v>85</v>
      </c>
      <c r="AQ79" s="8" t="s">
        <v>85</v>
      </c>
      <c r="AR79" s="8" t="s">
        <v>85</v>
      </c>
      <c r="AS79" s="8" t="s">
        <v>85</v>
      </c>
      <c r="AT79" s="8" t="s">
        <v>85</v>
      </c>
    </row>
    <row r="80" spans="6:46" x14ac:dyDescent="0.2">
      <c r="F80" s="19" t="s">
        <v>81</v>
      </c>
      <c r="G80" s="7">
        <v>1</v>
      </c>
      <c r="H80" s="7">
        <v>2</v>
      </c>
      <c r="I80" s="7">
        <v>3</v>
      </c>
      <c r="J80" s="7">
        <v>4</v>
      </c>
      <c r="K80" s="7">
        <v>5</v>
      </c>
      <c r="L80" s="7">
        <v>6</v>
      </c>
      <c r="M80" s="7">
        <v>7</v>
      </c>
      <c r="N80" s="7">
        <v>8</v>
      </c>
      <c r="O80" s="7">
        <v>9</v>
      </c>
      <c r="P80" s="7">
        <v>10</v>
      </c>
      <c r="Q80" s="7">
        <v>11</v>
      </c>
      <c r="R80" s="7">
        <v>12</v>
      </c>
      <c r="S80" s="7">
        <v>13</v>
      </c>
      <c r="T80" s="7">
        <v>14</v>
      </c>
      <c r="U80" s="7">
        <v>15</v>
      </c>
      <c r="V80" s="7">
        <v>16</v>
      </c>
      <c r="W80" s="7">
        <v>17</v>
      </c>
      <c r="X80" s="7">
        <v>18</v>
      </c>
      <c r="Y80" s="7">
        <v>19</v>
      </c>
      <c r="Z80" s="7">
        <v>20</v>
      </c>
      <c r="AA80" s="8">
        <v>1</v>
      </c>
      <c r="AB80" s="8">
        <v>2</v>
      </c>
      <c r="AC80" s="8">
        <v>3</v>
      </c>
      <c r="AD80" s="8">
        <v>4</v>
      </c>
      <c r="AE80" s="8">
        <v>5</v>
      </c>
      <c r="AF80" s="8">
        <v>6</v>
      </c>
      <c r="AG80" s="8">
        <v>7</v>
      </c>
      <c r="AH80" s="8">
        <v>8</v>
      </c>
      <c r="AI80" s="8">
        <v>9</v>
      </c>
      <c r="AJ80" s="8">
        <v>10</v>
      </c>
      <c r="AK80" s="8">
        <v>11</v>
      </c>
      <c r="AL80" s="8">
        <v>12</v>
      </c>
      <c r="AM80" s="8">
        <v>13</v>
      </c>
      <c r="AN80" s="8">
        <v>14</v>
      </c>
      <c r="AO80" s="8">
        <v>15</v>
      </c>
      <c r="AP80" s="8">
        <v>16</v>
      </c>
      <c r="AQ80" s="8">
        <v>17</v>
      </c>
      <c r="AR80" s="8">
        <v>18</v>
      </c>
      <c r="AS80" s="8">
        <v>19</v>
      </c>
      <c r="AT80" s="8">
        <v>20</v>
      </c>
    </row>
    <row r="81" spans="6:46" x14ac:dyDescent="0.2">
      <c r="F81">
        <v>201906</v>
      </c>
      <c r="G81" s="13">
        <f t="shared" ref="G81:AS81" si="20">IF(OR(H33 = "", H$8 &lt; G$8), "", 1)</f>
        <v>1</v>
      </c>
      <c r="H81" s="13">
        <f t="shared" si="20"/>
        <v>1</v>
      </c>
      <c r="I81" s="13">
        <f t="shared" si="20"/>
        <v>1</v>
      </c>
      <c r="J81" s="13">
        <f t="shared" si="20"/>
        <v>1</v>
      </c>
      <c r="K81" s="13">
        <f t="shared" si="20"/>
        <v>1</v>
      </c>
      <c r="L81" s="13">
        <f t="shared" si="20"/>
        <v>1</v>
      </c>
      <c r="M81" s="13">
        <f t="shared" si="20"/>
        <v>1</v>
      </c>
      <c r="N81" s="13">
        <f t="shared" si="20"/>
        <v>1</v>
      </c>
      <c r="O81" s="13">
        <f t="shared" si="20"/>
        <v>1</v>
      </c>
      <c r="P81" s="13">
        <f t="shared" si="20"/>
        <v>1</v>
      </c>
      <c r="Q81" s="13">
        <f t="shared" si="20"/>
        <v>1</v>
      </c>
      <c r="R81" s="13">
        <f t="shared" si="20"/>
        <v>1</v>
      </c>
      <c r="S81" s="13">
        <f t="shared" si="20"/>
        <v>1</v>
      </c>
      <c r="T81" s="13">
        <f t="shared" si="20"/>
        <v>1</v>
      </c>
      <c r="U81" s="13">
        <f t="shared" si="20"/>
        <v>1</v>
      </c>
      <c r="V81" s="13">
        <f t="shared" si="20"/>
        <v>1</v>
      </c>
      <c r="W81" s="13">
        <f t="shared" si="20"/>
        <v>1</v>
      </c>
      <c r="X81" s="13">
        <f t="shared" si="20"/>
        <v>1</v>
      </c>
      <c r="Y81" s="13">
        <f t="shared" si="20"/>
        <v>1</v>
      </c>
      <c r="Z81" s="13" t="str">
        <f t="shared" si="20"/>
        <v/>
      </c>
      <c r="AA81" s="13">
        <f t="shared" si="20"/>
        <v>1</v>
      </c>
      <c r="AB81" s="13">
        <f t="shared" si="20"/>
        <v>1</v>
      </c>
      <c r="AC81" s="13">
        <f t="shared" si="20"/>
        <v>1</v>
      </c>
      <c r="AD81" s="13">
        <f t="shared" si="20"/>
        <v>1</v>
      </c>
      <c r="AE81" s="13">
        <f t="shared" si="20"/>
        <v>1</v>
      </c>
      <c r="AF81" s="13">
        <f t="shared" si="20"/>
        <v>1</v>
      </c>
      <c r="AG81" s="13">
        <f t="shared" si="20"/>
        <v>1</v>
      </c>
      <c r="AH81" s="13">
        <f t="shared" si="20"/>
        <v>1</v>
      </c>
      <c r="AI81" s="13">
        <f t="shared" si="20"/>
        <v>1</v>
      </c>
      <c r="AJ81" s="13">
        <f t="shared" si="20"/>
        <v>1</v>
      </c>
      <c r="AK81" s="13">
        <f t="shared" si="20"/>
        <v>1</v>
      </c>
      <c r="AL81" s="13">
        <f t="shared" si="20"/>
        <v>1</v>
      </c>
      <c r="AM81" s="13">
        <f t="shared" si="20"/>
        <v>1</v>
      </c>
      <c r="AN81" s="13">
        <f t="shared" si="20"/>
        <v>1</v>
      </c>
      <c r="AO81" s="13">
        <f t="shared" si="20"/>
        <v>1</v>
      </c>
      <c r="AP81" s="13">
        <f t="shared" si="20"/>
        <v>1</v>
      </c>
      <c r="AQ81" s="13">
        <f t="shared" si="20"/>
        <v>1</v>
      </c>
      <c r="AR81" s="13">
        <f t="shared" si="20"/>
        <v>1</v>
      </c>
      <c r="AS81" s="13">
        <f t="shared" si="20"/>
        <v>1</v>
      </c>
      <c r="AT81" s="13" t="e">
        <f>IF(OR(#REF! = "",#REF! &lt; AT$8), "", 1)</f>
        <v>#REF!</v>
      </c>
    </row>
    <row r="82" spans="6:46" x14ac:dyDescent="0.2">
      <c r="F82">
        <v>201909</v>
      </c>
      <c r="G82" s="13">
        <f t="shared" ref="G82:AS82" si="21">IF(OR(H34 = "", H$8 &lt; G$8), "", 1)</f>
        <v>1</v>
      </c>
      <c r="H82" s="13">
        <f t="shared" si="21"/>
        <v>1</v>
      </c>
      <c r="I82" s="13">
        <f t="shared" si="21"/>
        <v>1</v>
      </c>
      <c r="J82" s="13">
        <f t="shared" si="21"/>
        <v>1</v>
      </c>
      <c r="K82" s="13">
        <f t="shared" si="21"/>
        <v>1</v>
      </c>
      <c r="L82" s="13">
        <f t="shared" si="21"/>
        <v>1</v>
      </c>
      <c r="M82" s="13">
        <f t="shared" si="21"/>
        <v>1</v>
      </c>
      <c r="N82" s="13">
        <f t="shared" si="21"/>
        <v>1</v>
      </c>
      <c r="O82" s="13">
        <f t="shared" si="21"/>
        <v>1</v>
      </c>
      <c r="P82" s="13">
        <f t="shared" si="21"/>
        <v>1</v>
      </c>
      <c r="Q82" s="13">
        <f t="shared" si="21"/>
        <v>1</v>
      </c>
      <c r="R82" s="13">
        <f t="shared" si="21"/>
        <v>1</v>
      </c>
      <c r="S82" s="13">
        <f t="shared" si="21"/>
        <v>1</v>
      </c>
      <c r="T82" s="13">
        <f t="shared" si="21"/>
        <v>1</v>
      </c>
      <c r="U82" s="13">
        <f t="shared" si="21"/>
        <v>1</v>
      </c>
      <c r="V82" s="13">
        <f t="shared" si="21"/>
        <v>1</v>
      </c>
      <c r="W82" s="13">
        <f t="shared" si="21"/>
        <v>1</v>
      </c>
      <c r="X82" s="13">
        <f t="shared" si="21"/>
        <v>1</v>
      </c>
      <c r="Y82" s="13" t="str">
        <f t="shared" si="21"/>
        <v/>
      </c>
      <c r="Z82" s="13" t="str">
        <f t="shared" si="21"/>
        <v/>
      </c>
      <c r="AA82" s="13">
        <f t="shared" si="21"/>
        <v>1</v>
      </c>
      <c r="AB82" s="13">
        <f t="shared" si="21"/>
        <v>1</v>
      </c>
      <c r="AC82" s="13">
        <f t="shared" si="21"/>
        <v>1</v>
      </c>
      <c r="AD82" s="13">
        <f t="shared" si="21"/>
        <v>1</v>
      </c>
      <c r="AE82" s="13">
        <f t="shared" si="21"/>
        <v>1</v>
      </c>
      <c r="AF82" s="13">
        <f t="shared" si="21"/>
        <v>1</v>
      </c>
      <c r="AG82" s="13">
        <f t="shared" si="21"/>
        <v>1</v>
      </c>
      <c r="AH82" s="13">
        <f t="shared" si="21"/>
        <v>1</v>
      </c>
      <c r="AI82" s="13">
        <f t="shared" si="21"/>
        <v>1</v>
      </c>
      <c r="AJ82" s="13">
        <f t="shared" si="21"/>
        <v>1</v>
      </c>
      <c r="AK82" s="13">
        <f t="shared" si="21"/>
        <v>1</v>
      </c>
      <c r="AL82" s="13">
        <f t="shared" si="21"/>
        <v>1</v>
      </c>
      <c r="AM82" s="13">
        <f t="shared" si="21"/>
        <v>1</v>
      </c>
      <c r="AN82" s="13">
        <f t="shared" si="21"/>
        <v>1</v>
      </c>
      <c r="AO82" s="13">
        <f t="shared" si="21"/>
        <v>1</v>
      </c>
      <c r="AP82" s="13">
        <f t="shared" si="21"/>
        <v>1</v>
      </c>
      <c r="AQ82" s="13">
        <f t="shared" si="21"/>
        <v>1</v>
      </c>
      <c r="AR82" s="13">
        <f t="shared" si="21"/>
        <v>1</v>
      </c>
      <c r="AS82" s="13" t="str">
        <f t="shared" si="21"/>
        <v/>
      </c>
      <c r="AT82" s="13" t="e">
        <f>IF(OR(#REF! = "",#REF! &lt; AT$8), "", 1)</f>
        <v>#REF!</v>
      </c>
    </row>
    <row r="83" spans="6:46" x14ac:dyDescent="0.2">
      <c r="F83">
        <v>201912</v>
      </c>
      <c r="G83" s="13">
        <f t="shared" ref="G83:AS83" si="22">IF(OR(H35 = "", H$8 &lt; G$8), "", 1)</f>
        <v>1</v>
      </c>
      <c r="H83" s="13">
        <f t="shared" si="22"/>
        <v>1</v>
      </c>
      <c r="I83" s="13">
        <f t="shared" si="22"/>
        <v>1</v>
      </c>
      <c r="J83" s="13">
        <f t="shared" si="22"/>
        <v>1</v>
      </c>
      <c r="K83" s="13">
        <f t="shared" si="22"/>
        <v>1</v>
      </c>
      <c r="L83" s="13">
        <f t="shared" si="22"/>
        <v>1</v>
      </c>
      <c r="M83" s="13">
        <f t="shared" si="22"/>
        <v>1</v>
      </c>
      <c r="N83" s="13">
        <f t="shared" si="22"/>
        <v>1</v>
      </c>
      <c r="O83" s="13">
        <f t="shared" si="22"/>
        <v>1</v>
      </c>
      <c r="P83" s="13">
        <f t="shared" si="22"/>
        <v>1</v>
      </c>
      <c r="Q83" s="13">
        <f t="shared" si="22"/>
        <v>1</v>
      </c>
      <c r="R83" s="13">
        <f t="shared" si="22"/>
        <v>1</v>
      </c>
      <c r="S83" s="13">
        <f t="shared" si="22"/>
        <v>1</v>
      </c>
      <c r="T83" s="13">
        <f t="shared" si="22"/>
        <v>1</v>
      </c>
      <c r="U83" s="13">
        <f t="shared" si="22"/>
        <v>1</v>
      </c>
      <c r="V83" s="13">
        <f t="shared" si="22"/>
        <v>1</v>
      </c>
      <c r="W83" s="13">
        <f t="shared" si="22"/>
        <v>1</v>
      </c>
      <c r="X83" s="13" t="str">
        <f t="shared" si="22"/>
        <v/>
      </c>
      <c r="Y83" s="13" t="str">
        <f t="shared" si="22"/>
        <v/>
      </c>
      <c r="Z83" s="13" t="str">
        <f t="shared" si="22"/>
        <v/>
      </c>
      <c r="AA83" s="13">
        <f t="shared" si="22"/>
        <v>1</v>
      </c>
      <c r="AB83" s="13">
        <f t="shared" si="22"/>
        <v>1</v>
      </c>
      <c r="AC83" s="13">
        <f t="shared" si="22"/>
        <v>1</v>
      </c>
      <c r="AD83" s="13">
        <f t="shared" si="22"/>
        <v>1</v>
      </c>
      <c r="AE83" s="13">
        <f t="shared" si="22"/>
        <v>1</v>
      </c>
      <c r="AF83" s="13">
        <f t="shared" si="22"/>
        <v>1</v>
      </c>
      <c r="AG83" s="13">
        <f t="shared" si="22"/>
        <v>1</v>
      </c>
      <c r="AH83" s="13">
        <f t="shared" si="22"/>
        <v>1</v>
      </c>
      <c r="AI83" s="13">
        <f t="shared" si="22"/>
        <v>1</v>
      </c>
      <c r="AJ83" s="13">
        <f t="shared" si="22"/>
        <v>1</v>
      </c>
      <c r="AK83" s="13">
        <f t="shared" si="22"/>
        <v>1</v>
      </c>
      <c r="AL83" s="13">
        <f t="shared" si="22"/>
        <v>1</v>
      </c>
      <c r="AM83" s="13">
        <f t="shared" si="22"/>
        <v>1</v>
      </c>
      <c r="AN83" s="13">
        <f t="shared" si="22"/>
        <v>1</v>
      </c>
      <c r="AO83" s="13">
        <f t="shared" si="22"/>
        <v>1</v>
      </c>
      <c r="AP83" s="13">
        <f t="shared" si="22"/>
        <v>1</v>
      </c>
      <c r="AQ83" s="13">
        <f t="shared" si="22"/>
        <v>1</v>
      </c>
      <c r="AR83" s="13" t="str">
        <f t="shared" si="22"/>
        <v/>
      </c>
      <c r="AS83" s="13" t="str">
        <f t="shared" si="22"/>
        <v/>
      </c>
      <c r="AT83" s="13" t="e">
        <f>IF(OR(#REF! = "",#REF! &lt; AT$8), "", 1)</f>
        <v>#REF!</v>
      </c>
    </row>
    <row r="84" spans="6:46" x14ac:dyDescent="0.2">
      <c r="F84">
        <v>202003</v>
      </c>
      <c r="G84" s="13">
        <f t="shared" ref="G84:AS84" si="23">IF(OR(H36 = "", H$8 &lt; G$8), "", 1)</f>
        <v>1</v>
      </c>
      <c r="H84" s="13">
        <f t="shared" si="23"/>
        <v>1</v>
      </c>
      <c r="I84" s="13">
        <f t="shared" si="23"/>
        <v>1</v>
      </c>
      <c r="J84" s="13">
        <f t="shared" si="23"/>
        <v>1</v>
      </c>
      <c r="K84" s="13">
        <f t="shared" si="23"/>
        <v>1</v>
      </c>
      <c r="L84" s="13">
        <f t="shared" si="23"/>
        <v>1</v>
      </c>
      <c r="M84" s="13">
        <f t="shared" si="23"/>
        <v>1</v>
      </c>
      <c r="N84" s="13">
        <f t="shared" si="23"/>
        <v>1</v>
      </c>
      <c r="O84" s="13">
        <f t="shared" si="23"/>
        <v>1</v>
      </c>
      <c r="P84" s="13">
        <f t="shared" si="23"/>
        <v>1</v>
      </c>
      <c r="Q84" s="13">
        <f t="shared" si="23"/>
        <v>1</v>
      </c>
      <c r="R84" s="13">
        <f t="shared" si="23"/>
        <v>1</v>
      </c>
      <c r="S84" s="13">
        <f t="shared" si="23"/>
        <v>1</v>
      </c>
      <c r="T84" s="13">
        <f t="shared" si="23"/>
        <v>1</v>
      </c>
      <c r="U84" s="13">
        <f t="shared" si="23"/>
        <v>1</v>
      </c>
      <c r="V84" s="13">
        <f t="shared" si="23"/>
        <v>1</v>
      </c>
      <c r="W84" s="13" t="str">
        <f t="shared" si="23"/>
        <v/>
      </c>
      <c r="X84" s="13" t="str">
        <f t="shared" si="23"/>
        <v/>
      </c>
      <c r="Y84" s="13" t="str">
        <f t="shared" si="23"/>
        <v/>
      </c>
      <c r="Z84" s="13" t="str">
        <f t="shared" si="23"/>
        <v/>
      </c>
      <c r="AA84" s="13">
        <f t="shared" si="23"/>
        <v>1</v>
      </c>
      <c r="AB84" s="13">
        <f t="shared" si="23"/>
        <v>1</v>
      </c>
      <c r="AC84" s="13">
        <f t="shared" si="23"/>
        <v>1</v>
      </c>
      <c r="AD84" s="13">
        <f t="shared" si="23"/>
        <v>1</v>
      </c>
      <c r="AE84" s="13">
        <f t="shared" si="23"/>
        <v>1</v>
      </c>
      <c r="AF84" s="13">
        <f t="shared" si="23"/>
        <v>1</v>
      </c>
      <c r="AG84" s="13">
        <f t="shared" si="23"/>
        <v>1</v>
      </c>
      <c r="AH84" s="13">
        <f t="shared" si="23"/>
        <v>1</v>
      </c>
      <c r="AI84" s="13">
        <f t="shared" si="23"/>
        <v>1</v>
      </c>
      <c r="AJ84" s="13">
        <f t="shared" si="23"/>
        <v>1</v>
      </c>
      <c r="AK84" s="13">
        <f t="shared" si="23"/>
        <v>1</v>
      </c>
      <c r="AL84" s="13">
        <f t="shared" si="23"/>
        <v>1</v>
      </c>
      <c r="AM84" s="13">
        <f t="shared" si="23"/>
        <v>1</v>
      </c>
      <c r="AN84" s="13">
        <f t="shared" si="23"/>
        <v>1</v>
      </c>
      <c r="AO84" s="13">
        <f t="shared" si="23"/>
        <v>1</v>
      </c>
      <c r="AP84" s="13">
        <f t="shared" si="23"/>
        <v>1</v>
      </c>
      <c r="AQ84" s="13" t="str">
        <f t="shared" si="23"/>
        <v/>
      </c>
      <c r="AR84" s="13" t="str">
        <f t="shared" si="23"/>
        <v/>
      </c>
      <c r="AS84" s="13" t="str">
        <f t="shared" si="23"/>
        <v/>
      </c>
      <c r="AT84" s="13" t="e">
        <f>IF(OR(#REF! = "",#REF! &lt; AT$8), "", 1)</f>
        <v>#REF!</v>
      </c>
    </row>
    <row r="85" spans="6:46" x14ac:dyDescent="0.2">
      <c r="F85">
        <v>202006</v>
      </c>
      <c r="G85" s="13">
        <f t="shared" ref="G85:AS85" si="24">IF(OR(H37 = "", H$8 &lt; G$8), "", 1)</f>
        <v>1</v>
      </c>
      <c r="H85" s="13">
        <f t="shared" si="24"/>
        <v>1</v>
      </c>
      <c r="I85" s="13">
        <f t="shared" si="24"/>
        <v>1</v>
      </c>
      <c r="J85" s="13">
        <f t="shared" si="24"/>
        <v>1</v>
      </c>
      <c r="K85" s="13">
        <f t="shared" si="24"/>
        <v>1</v>
      </c>
      <c r="L85" s="13">
        <f t="shared" si="24"/>
        <v>1</v>
      </c>
      <c r="M85" s="13">
        <f t="shared" si="24"/>
        <v>1</v>
      </c>
      <c r="N85" s="13">
        <f t="shared" si="24"/>
        <v>1</v>
      </c>
      <c r="O85" s="13">
        <f t="shared" si="24"/>
        <v>1</v>
      </c>
      <c r="P85" s="13">
        <f t="shared" si="24"/>
        <v>1</v>
      </c>
      <c r="Q85" s="13">
        <f t="shared" si="24"/>
        <v>1</v>
      </c>
      <c r="R85" s="13">
        <f t="shared" si="24"/>
        <v>1</v>
      </c>
      <c r="S85" s="13">
        <f t="shared" si="24"/>
        <v>1</v>
      </c>
      <c r="T85" s="13">
        <f t="shared" si="24"/>
        <v>1</v>
      </c>
      <c r="U85" s="13">
        <f t="shared" si="24"/>
        <v>1</v>
      </c>
      <c r="V85" s="13" t="str">
        <f t="shared" si="24"/>
        <v/>
      </c>
      <c r="W85" s="13" t="str">
        <f t="shared" si="24"/>
        <v/>
      </c>
      <c r="X85" s="13" t="str">
        <f t="shared" si="24"/>
        <v/>
      </c>
      <c r="Y85" s="13" t="str">
        <f t="shared" si="24"/>
        <v/>
      </c>
      <c r="Z85" s="13" t="str">
        <f t="shared" si="24"/>
        <v/>
      </c>
      <c r="AA85" s="13">
        <f t="shared" si="24"/>
        <v>1</v>
      </c>
      <c r="AB85" s="13">
        <f t="shared" si="24"/>
        <v>1</v>
      </c>
      <c r="AC85" s="13">
        <f t="shared" si="24"/>
        <v>1</v>
      </c>
      <c r="AD85" s="13">
        <f t="shared" si="24"/>
        <v>1</v>
      </c>
      <c r="AE85" s="13">
        <f t="shared" si="24"/>
        <v>1</v>
      </c>
      <c r="AF85" s="13">
        <f t="shared" si="24"/>
        <v>1</v>
      </c>
      <c r="AG85" s="13">
        <f t="shared" si="24"/>
        <v>1</v>
      </c>
      <c r="AH85" s="13">
        <f t="shared" si="24"/>
        <v>1</v>
      </c>
      <c r="AI85" s="13">
        <f t="shared" si="24"/>
        <v>1</v>
      </c>
      <c r="AJ85" s="13">
        <f t="shared" si="24"/>
        <v>1</v>
      </c>
      <c r="AK85" s="13">
        <f t="shared" si="24"/>
        <v>1</v>
      </c>
      <c r="AL85" s="13">
        <f t="shared" si="24"/>
        <v>1</v>
      </c>
      <c r="AM85" s="13">
        <f t="shared" si="24"/>
        <v>1</v>
      </c>
      <c r="AN85" s="13">
        <f t="shared" si="24"/>
        <v>1</v>
      </c>
      <c r="AO85" s="13">
        <f t="shared" si="24"/>
        <v>1</v>
      </c>
      <c r="AP85" s="13" t="str">
        <f t="shared" si="24"/>
        <v/>
      </c>
      <c r="AQ85" s="13" t="str">
        <f t="shared" si="24"/>
        <v/>
      </c>
      <c r="AR85" s="13" t="str">
        <f t="shared" si="24"/>
        <v/>
      </c>
      <c r="AS85" s="13" t="str">
        <f t="shared" si="24"/>
        <v/>
      </c>
      <c r="AT85" s="13" t="e">
        <f>IF(OR(#REF! = "",#REF! &lt; AT$8), "", 1)</f>
        <v>#REF!</v>
      </c>
    </row>
    <row r="86" spans="6:46" x14ac:dyDescent="0.2">
      <c r="F86">
        <v>202009</v>
      </c>
      <c r="G86" s="13">
        <f t="shared" ref="G86:AS86" si="25">IF(OR(H38 = "", H$8 &lt; G$8), "", 1)</f>
        <v>1</v>
      </c>
      <c r="H86" s="13">
        <f t="shared" si="25"/>
        <v>1</v>
      </c>
      <c r="I86" s="13">
        <f t="shared" si="25"/>
        <v>1</v>
      </c>
      <c r="J86" s="13">
        <f t="shared" si="25"/>
        <v>1</v>
      </c>
      <c r="K86" s="13">
        <f t="shared" si="25"/>
        <v>1</v>
      </c>
      <c r="L86" s="13">
        <f t="shared" si="25"/>
        <v>1</v>
      </c>
      <c r="M86" s="13">
        <f t="shared" si="25"/>
        <v>1</v>
      </c>
      <c r="N86" s="13">
        <f t="shared" si="25"/>
        <v>1</v>
      </c>
      <c r="O86" s="13">
        <f t="shared" si="25"/>
        <v>1</v>
      </c>
      <c r="P86" s="13">
        <f t="shared" si="25"/>
        <v>1</v>
      </c>
      <c r="Q86" s="13">
        <f t="shared" si="25"/>
        <v>1</v>
      </c>
      <c r="R86" s="13">
        <f t="shared" si="25"/>
        <v>1</v>
      </c>
      <c r="S86" s="13">
        <f t="shared" si="25"/>
        <v>1</v>
      </c>
      <c r="T86" s="13">
        <f t="shared" si="25"/>
        <v>1</v>
      </c>
      <c r="U86" s="13" t="str">
        <f t="shared" si="25"/>
        <v/>
      </c>
      <c r="V86" s="13" t="str">
        <f t="shared" si="25"/>
        <v/>
      </c>
      <c r="W86" s="13" t="str">
        <f t="shared" si="25"/>
        <v/>
      </c>
      <c r="X86" s="13" t="str">
        <f t="shared" si="25"/>
        <v/>
      </c>
      <c r="Y86" s="13" t="str">
        <f t="shared" si="25"/>
        <v/>
      </c>
      <c r="Z86" s="13" t="str">
        <f t="shared" si="25"/>
        <v/>
      </c>
      <c r="AA86" s="13">
        <f t="shared" si="25"/>
        <v>1</v>
      </c>
      <c r="AB86" s="13">
        <f t="shared" si="25"/>
        <v>1</v>
      </c>
      <c r="AC86" s="13">
        <f t="shared" si="25"/>
        <v>1</v>
      </c>
      <c r="AD86" s="13">
        <f t="shared" si="25"/>
        <v>1</v>
      </c>
      <c r="AE86" s="13">
        <f t="shared" si="25"/>
        <v>1</v>
      </c>
      <c r="AF86" s="13">
        <f t="shared" si="25"/>
        <v>1</v>
      </c>
      <c r="AG86" s="13">
        <f t="shared" si="25"/>
        <v>1</v>
      </c>
      <c r="AH86" s="13">
        <f t="shared" si="25"/>
        <v>1</v>
      </c>
      <c r="AI86" s="13">
        <f t="shared" si="25"/>
        <v>1</v>
      </c>
      <c r="AJ86" s="13">
        <f t="shared" si="25"/>
        <v>1</v>
      </c>
      <c r="AK86" s="13">
        <f t="shared" si="25"/>
        <v>1</v>
      </c>
      <c r="AL86" s="13">
        <f t="shared" si="25"/>
        <v>1</v>
      </c>
      <c r="AM86" s="13">
        <f t="shared" si="25"/>
        <v>1</v>
      </c>
      <c r="AN86" s="13">
        <f t="shared" si="25"/>
        <v>1</v>
      </c>
      <c r="AO86" s="13" t="str">
        <f t="shared" si="25"/>
        <v/>
      </c>
      <c r="AP86" s="13" t="str">
        <f t="shared" si="25"/>
        <v/>
      </c>
      <c r="AQ86" s="13" t="str">
        <f t="shared" si="25"/>
        <v/>
      </c>
      <c r="AR86" s="13" t="str">
        <f t="shared" si="25"/>
        <v/>
      </c>
      <c r="AS86" s="13" t="str">
        <f t="shared" si="25"/>
        <v/>
      </c>
      <c r="AT86" s="13" t="e">
        <f>IF(OR(#REF! = "",#REF! &lt; AT$8), "", 1)</f>
        <v>#REF!</v>
      </c>
    </row>
    <row r="87" spans="6:46" x14ac:dyDescent="0.2">
      <c r="F87">
        <v>202012</v>
      </c>
      <c r="G87" s="13">
        <f t="shared" ref="G87:AS87" si="26">IF(OR(H39 = "", H$8 &lt; G$8), "", 1)</f>
        <v>1</v>
      </c>
      <c r="H87" s="13">
        <f t="shared" si="26"/>
        <v>1</v>
      </c>
      <c r="I87" s="13">
        <f t="shared" si="26"/>
        <v>1</v>
      </c>
      <c r="J87" s="13">
        <f t="shared" si="26"/>
        <v>1</v>
      </c>
      <c r="K87" s="13">
        <f t="shared" si="26"/>
        <v>1</v>
      </c>
      <c r="L87" s="13">
        <f t="shared" si="26"/>
        <v>1</v>
      </c>
      <c r="M87" s="13">
        <f t="shared" si="26"/>
        <v>1</v>
      </c>
      <c r="N87" s="13">
        <f t="shared" si="26"/>
        <v>1</v>
      </c>
      <c r="O87" s="13">
        <f t="shared" si="26"/>
        <v>1</v>
      </c>
      <c r="P87" s="13">
        <f t="shared" si="26"/>
        <v>1</v>
      </c>
      <c r="Q87" s="13">
        <f t="shared" si="26"/>
        <v>1</v>
      </c>
      <c r="R87" s="13">
        <f t="shared" si="26"/>
        <v>1</v>
      </c>
      <c r="S87" s="13">
        <f t="shared" si="26"/>
        <v>1</v>
      </c>
      <c r="T87" s="13" t="str">
        <f t="shared" si="26"/>
        <v/>
      </c>
      <c r="U87" s="13" t="str">
        <f t="shared" si="26"/>
        <v/>
      </c>
      <c r="V87" s="13" t="str">
        <f t="shared" si="26"/>
        <v/>
      </c>
      <c r="W87" s="13" t="str">
        <f t="shared" si="26"/>
        <v/>
      </c>
      <c r="X87" s="13" t="str">
        <f t="shared" si="26"/>
        <v/>
      </c>
      <c r="Y87" s="13" t="str">
        <f t="shared" si="26"/>
        <v/>
      </c>
      <c r="Z87" s="13" t="str">
        <f t="shared" si="26"/>
        <v/>
      </c>
      <c r="AA87" s="13">
        <f t="shared" si="26"/>
        <v>1</v>
      </c>
      <c r="AB87" s="13">
        <f t="shared" si="26"/>
        <v>1</v>
      </c>
      <c r="AC87" s="13">
        <f t="shared" si="26"/>
        <v>1</v>
      </c>
      <c r="AD87" s="13">
        <f t="shared" si="26"/>
        <v>1</v>
      </c>
      <c r="AE87" s="13">
        <f t="shared" si="26"/>
        <v>1</v>
      </c>
      <c r="AF87" s="13">
        <f t="shared" si="26"/>
        <v>1</v>
      </c>
      <c r="AG87" s="13">
        <f t="shared" si="26"/>
        <v>1</v>
      </c>
      <c r="AH87" s="13">
        <f t="shared" si="26"/>
        <v>1</v>
      </c>
      <c r="AI87" s="13">
        <f t="shared" si="26"/>
        <v>1</v>
      </c>
      <c r="AJ87" s="13">
        <f t="shared" si="26"/>
        <v>1</v>
      </c>
      <c r="AK87" s="13">
        <f t="shared" si="26"/>
        <v>1</v>
      </c>
      <c r="AL87" s="13">
        <f t="shared" si="26"/>
        <v>1</v>
      </c>
      <c r="AM87" s="13">
        <f t="shared" si="26"/>
        <v>1</v>
      </c>
      <c r="AN87" s="13" t="str">
        <f t="shared" si="26"/>
        <v/>
      </c>
      <c r="AO87" s="13" t="str">
        <f t="shared" si="26"/>
        <v/>
      </c>
      <c r="AP87" s="13" t="str">
        <f t="shared" si="26"/>
        <v/>
      </c>
      <c r="AQ87" s="13" t="str">
        <f t="shared" si="26"/>
        <v/>
      </c>
      <c r="AR87" s="13" t="str">
        <f t="shared" si="26"/>
        <v/>
      </c>
      <c r="AS87" s="13" t="str">
        <f t="shared" si="26"/>
        <v/>
      </c>
      <c r="AT87" s="13" t="e">
        <f>IF(OR(#REF! = "",#REF! &lt; AT$8), "", 1)</f>
        <v>#REF!</v>
      </c>
    </row>
    <row r="88" spans="6:46" x14ac:dyDescent="0.2">
      <c r="F88">
        <v>202103</v>
      </c>
      <c r="G88" s="13">
        <f t="shared" ref="G88:AS88" si="27">IF(OR(H40 = "", H$8 &lt; G$8), "", 1)</f>
        <v>1</v>
      </c>
      <c r="H88" s="13">
        <f t="shared" si="27"/>
        <v>1</v>
      </c>
      <c r="I88" s="13">
        <f t="shared" si="27"/>
        <v>1</v>
      </c>
      <c r="J88" s="13">
        <f t="shared" si="27"/>
        <v>1</v>
      </c>
      <c r="K88" s="13">
        <f t="shared" si="27"/>
        <v>1</v>
      </c>
      <c r="L88" s="13">
        <f t="shared" si="27"/>
        <v>1</v>
      </c>
      <c r="M88" s="13">
        <f t="shared" si="27"/>
        <v>1</v>
      </c>
      <c r="N88" s="13">
        <f t="shared" si="27"/>
        <v>1</v>
      </c>
      <c r="O88" s="13">
        <f t="shared" si="27"/>
        <v>1</v>
      </c>
      <c r="P88" s="13">
        <f t="shared" si="27"/>
        <v>1</v>
      </c>
      <c r="Q88" s="13">
        <f t="shared" si="27"/>
        <v>1</v>
      </c>
      <c r="R88" s="13">
        <f t="shared" si="27"/>
        <v>1</v>
      </c>
      <c r="S88" s="13" t="str">
        <f t="shared" si="27"/>
        <v/>
      </c>
      <c r="T88" s="13" t="str">
        <f t="shared" si="27"/>
        <v/>
      </c>
      <c r="U88" s="13" t="str">
        <f t="shared" si="27"/>
        <v/>
      </c>
      <c r="V88" s="13" t="str">
        <f t="shared" si="27"/>
        <v/>
      </c>
      <c r="W88" s="13" t="str">
        <f t="shared" si="27"/>
        <v/>
      </c>
      <c r="X88" s="13" t="str">
        <f t="shared" si="27"/>
        <v/>
      </c>
      <c r="Y88" s="13" t="str">
        <f t="shared" si="27"/>
        <v/>
      </c>
      <c r="Z88" s="13" t="str">
        <f t="shared" si="27"/>
        <v/>
      </c>
      <c r="AA88" s="13">
        <f t="shared" si="27"/>
        <v>1</v>
      </c>
      <c r="AB88" s="13">
        <f t="shared" si="27"/>
        <v>1</v>
      </c>
      <c r="AC88" s="13">
        <f t="shared" si="27"/>
        <v>1</v>
      </c>
      <c r="AD88" s="13">
        <f t="shared" si="27"/>
        <v>1</v>
      </c>
      <c r="AE88" s="13">
        <f t="shared" si="27"/>
        <v>1</v>
      </c>
      <c r="AF88" s="13">
        <f t="shared" si="27"/>
        <v>1</v>
      </c>
      <c r="AG88" s="13">
        <f t="shared" si="27"/>
        <v>1</v>
      </c>
      <c r="AH88" s="13">
        <f t="shared" si="27"/>
        <v>1</v>
      </c>
      <c r="AI88" s="13">
        <f t="shared" si="27"/>
        <v>1</v>
      </c>
      <c r="AJ88" s="13">
        <f t="shared" si="27"/>
        <v>1</v>
      </c>
      <c r="AK88" s="13">
        <f t="shared" si="27"/>
        <v>1</v>
      </c>
      <c r="AL88" s="13">
        <f t="shared" si="27"/>
        <v>1</v>
      </c>
      <c r="AM88" s="13" t="str">
        <f t="shared" si="27"/>
        <v/>
      </c>
      <c r="AN88" s="13" t="str">
        <f t="shared" si="27"/>
        <v/>
      </c>
      <c r="AO88" s="13" t="str">
        <f t="shared" si="27"/>
        <v/>
      </c>
      <c r="AP88" s="13" t="str">
        <f t="shared" si="27"/>
        <v/>
      </c>
      <c r="AQ88" s="13" t="str">
        <f t="shared" si="27"/>
        <v/>
      </c>
      <c r="AR88" s="13" t="str">
        <f t="shared" si="27"/>
        <v/>
      </c>
      <c r="AS88" s="13" t="str">
        <f t="shared" si="27"/>
        <v/>
      </c>
      <c r="AT88" s="13" t="e">
        <f>IF(OR(#REF! = "",#REF! &lt; AT$8), "", 1)</f>
        <v>#REF!</v>
      </c>
    </row>
    <row r="89" spans="6:46" x14ac:dyDescent="0.2">
      <c r="F89">
        <v>202106</v>
      </c>
      <c r="G89" s="13">
        <f t="shared" ref="G89:AS89" si="28">IF(OR(H41 = "", H$8 &lt; G$8), "", 1)</f>
        <v>1</v>
      </c>
      <c r="H89" s="13">
        <f t="shared" si="28"/>
        <v>1</v>
      </c>
      <c r="I89" s="13">
        <f t="shared" si="28"/>
        <v>1</v>
      </c>
      <c r="J89" s="13">
        <f t="shared" si="28"/>
        <v>1</v>
      </c>
      <c r="K89" s="13">
        <f t="shared" si="28"/>
        <v>1</v>
      </c>
      <c r="L89" s="13">
        <f t="shared" si="28"/>
        <v>1</v>
      </c>
      <c r="M89" s="13">
        <f t="shared" si="28"/>
        <v>1</v>
      </c>
      <c r="N89" s="13">
        <f t="shared" si="28"/>
        <v>1</v>
      </c>
      <c r="O89" s="13">
        <f t="shared" si="28"/>
        <v>1</v>
      </c>
      <c r="P89" s="13">
        <f t="shared" si="28"/>
        <v>1</v>
      </c>
      <c r="Q89" s="13">
        <f t="shared" si="28"/>
        <v>1</v>
      </c>
      <c r="R89" s="13" t="str">
        <f t="shared" si="28"/>
        <v/>
      </c>
      <c r="S89" s="13" t="str">
        <f t="shared" si="28"/>
        <v/>
      </c>
      <c r="T89" s="13" t="str">
        <f t="shared" si="28"/>
        <v/>
      </c>
      <c r="U89" s="13" t="str">
        <f t="shared" si="28"/>
        <v/>
      </c>
      <c r="V89" s="13" t="str">
        <f t="shared" si="28"/>
        <v/>
      </c>
      <c r="W89" s="13" t="str">
        <f t="shared" si="28"/>
        <v/>
      </c>
      <c r="X89" s="13" t="str">
        <f t="shared" si="28"/>
        <v/>
      </c>
      <c r="Y89" s="13" t="str">
        <f t="shared" si="28"/>
        <v/>
      </c>
      <c r="Z89" s="13" t="str">
        <f t="shared" si="28"/>
        <v/>
      </c>
      <c r="AA89" s="13">
        <f t="shared" si="28"/>
        <v>1</v>
      </c>
      <c r="AB89" s="13">
        <f t="shared" si="28"/>
        <v>1</v>
      </c>
      <c r="AC89" s="13">
        <f t="shared" si="28"/>
        <v>1</v>
      </c>
      <c r="AD89" s="13">
        <f t="shared" si="28"/>
        <v>1</v>
      </c>
      <c r="AE89" s="13">
        <f t="shared" si="28"/>
        <v>1</v>
      </c>
      <c r="AF89" s="13">
        <f t="shared" si="28"/>
        <v>1</v>
      </c>
      <c r="AG89" s="13">
        <f t="shared" si="28"/>
        <v>1</v>
      </c>
      <c r="AH89" s="13">
        <f t="shared" si="28"/>
        <v>1</v>
      </c>
      <c r="AI89" s="13">
        <f t="shared" si="28"/>
        <v>1</v>
      </c>
      <c r="AJ89" s="13">
        <f t="shared" si="28"/>
        <v>1</v>
      </c>
      <c r="AK89" s="13">
        <f t="shared" si="28"/>
        <v>1</v>
      </c>
      <c r="AL89" s="13" t="str">
        <f t="shared" si="28"/>
        <v/>
      </c>
      <c r="AM89" s="13" t="str">
        <f t="shared" si="28"/>
        <v/>
      </c>
      <c r="AN89" s="13" t="str">
        <f t="shared" si="28"/>
        <v/>
      </c>
      <c r="AO89" s="13" t="str">
        <f t="shared" si="28"/>
        <v/>
      </c>
      <c r="AP89" s="13" t="str">
        <f t="shared" si="28"/>
        <v/>
      </c>
      <c r="AQ89" s="13" t="str">
        <f t="shared" si="28"/>
        <v/>
      </c>
      <c r="AR89" s="13" t="str">
        <f t="shared" si="28"/>
        <v/>
      </c>
      <c r="AS89" s="13" t="str">
        <f t="shared" si="28"/>
        <v/>
      </c>
      <c r="AT89" s="13" t="e">
        <f>IF(OR(#REF! = "",#REF! &lt; AT$8), "", 1)</f>
        <v>#REF!</v>
      </c>
    </row>
    <row r="90" spans="6:46" x14ac:dyDescent="0.2">
      <c r="F90">
        <v>202109</v>
      </c>
      <c r="G90" s="13">
        <f t="shared" ref="G90:AS90" si="29">IF(OR(H42 = "", H$8 &lt; G$8), "", 1)</f>
        <v>1</v>
      </c>
      <c r="H90" s="13">
        <f t="shared" si="29"/>
        <v>1</v>
      </c>
      <c r="I90" s="13">
        <f t="shared" si="29"/>
        <v>1</v>
      </c>
      <c r="J90" s="13">
        <f t="shared" si="29"/>
        <v>1</v>
      </c>
      <c r="K90" s="13">
        <f t="shared" si="29"/>
        <v>1</v>
      </c>
      <c r="L90" s="13">
        <f t="shared" si="29"/>
        <v>1</v>
      </c>
      <c r="M90" s="13">
        <f t="shared" si="29"/>
        <v>1</v>
      </c>
      <c r="N90" s="13">
        <f t="shared" si="29"/>
        <v>1</v>
      </c>
      <c r="O90" s="13">
        <f t="shared" si="29"/>
        <v>1</v>
      </c>
      <c r="P90" s="13">
        <f t="shared" si="29"/>
        <v>1</v>
      </c>
      <c r="Q90" s="13" t="str">
        <f t="shared" si="29"/>
        <v/>
      </c>
      <c r="R90" s="13" t="str">
        <f t="shared" si="29"/>
        <v/>
      </c>
      <c r="S90" s="13" t="str">
        <f t="shared" si="29"/>
        <v/>
      </c>
      <c r="T90" s="13" t="str">
        <f t="shared" si="29"/>
        <v/>
      </c>
      <c r="U90" s="13" t="str">
        <f t="shared" si="29"/>
        <v/>
      </c>
      <c r="V90" s="13" t="str">
        <f t="shared" si="29"/>
        <v/>
      </c>
      <c r="W90" s="13" t="str">
        <f t="shared" si="29"/>
        <v/>
      </c>
      <c r="X90" s="13" t="str">
        <f t="shared" si="29"/>
        <v/>
      </c>
      <c r="Y90" s="13" t="str">
        <f t="shared" si="29"/>
        <v/>
      </c>
      <c r="Z90" s="13" t="str">
        <f t="shared" si="29"/>
        <v/>
      </c>
      <c r="AA90" s="13">
        <f t="shared" si="29"/>
        <v>1</v>
      </c>
      <c r="AB90" s="13">
        <f t="shared" si="29"/>
        <v>1</v>
      </c>
      <c r="AC90" s="13">
        <f t="shared" si="29"/>
        <v>1</v>
      </c>
      <c r="AD90" s="13">
        <f t="shared" si="29"/>
        <v>1</v>
      </c>
      <c r="AE90" s="13">
        <f t="shared" si="29"/>
        <v>1</v>
      </c>
      <c r="AF90" s="13">
        <f t="shared" si="29"/>
        <v>1</v>
      </c>
      <c r="AG90" s="13">
        <f t="shared" si="29"/>
        <v>1</v>
      </c>
      <c r="AH90" s="13">
        <f t="shared" si="29"/>
        <v>1</v>
      </c>
      <c r="AI90" s="13">
        <f t="shared" si="29"/>
        <v>1</v>
      </c>
      <c r="AJ90" s="13">
        <f t="shared" si="29"/>
        <v>1</v>
      </c>
      <c r="AK90" s="13" t="str">
        <f t="shared" si="29"/>
        <v/>
      </c>
      <c r="AL90" s="13" t="str">
        <f t="shared" si="29"/>
        <v/>
      </c>
      <c r="AM90" s="13" t="str">
        <f t="shared" si="29"/>
        <v/>
      </c>
      <c r="AN90" s="13" t="str">
        <f t="shared" si="29"/>
        <v/>
      </c>
      <c r="AO90" s="13" t="str">
        <f t="shared" si="29"/>
        <v/>
      </c>
      <c r="AP90" s="13" t="str">
        <f t="shared" si="29"/>
        <v/>
      </c>
      <c r="AQ90" s="13" t="str">
        <f t="shared" si="29"/>
        <v/>
      </c>
      <c r="AR90" s="13" t="str">
        <f t="shared" si="29"/>
        <v/>
      </c>
      <c r="AS90" s="13" t="str">
        <f t="shared" si="29"/>
        <v/>
      </c>
      <c r="AT90" s="13" t="e">
        <f>IF(OR(#REF! = "",#REF! &lt; AT$8), "", 1)</f>
        <v>#REF!</v>
      </c>
    </row>
    <row r="91" spans="6:46" x14ac:dyDescent="0.2">
      <c r="F91">
        <v>202112</v>
      </c>
      <c r="G91" s="13">
        <f t="shared" ref="G91:AS91" si="30">IF(OR(H43 = "", H$8 &lt; G$8), "", 1)</f>
        <v>1</v>
      </c>
      <c r="H91" s="13">
        <f t="shared" si="30"/>
        <v>1</v>
      </c>
      <c r="I91" s="13">
        <f t="shared" si="30"/>
        <v>1</v>
      </c>
      <c r="J91" s="13">
        <f t="shared" si="30"/>
        <v>1</v>
      </c>
      <c r="K91" s="13">
        <f t="shared" si="30"/>
        <v>1</v>
      </c>
      <c r="L91" s="13">
        <f t="shared" si="30"/>
        <v>1</v>
      </c>
      <c r="M91" s="13">
        <f t="shared" si="30"/>
        <v>1</v>
      </c>
      <c r="N91" s="13">
        <f t="shared" si="30"/>
        <v>1</v>
      </c>
      <c r="O91" s="13">
        <f t="shared" si="30"/>
        <v>1</v>
      </c>
      <c r="P91" s="13" t="str">
        <f t="shared" si="30"/>
        <v/>
      </c>
      <c r="Q91" s="13" t="str">
        <f t="shared" si="30"/>
        <v/>
      </c>
      <c r="R91" s="13" t="str">
        <f t="shared" si="30"/>
        <v/>
      </c>
      <c r="S91" s="13" t="str">
        <f t="shared" si="30"/>
        <v/>
      </c>
      <c r="T91" s="13" t="str">
        <f t="shared" si="30"/>
        <v/>
      </c>
      <c r="U91" s="13" t="str">
        <f t="shared" si="30"/>
        <v/>
      </c>
      <c r="V91" s="13" t="str">
        <f t="shared" si="30"/>
        <v/>
      </c>
      <c r="W91" s="13" t="str">
        <f t="shared" si="30"/>
        <v/>
      </c>
      <c r="X91" s="13" t="str">
        <f t="shared" si="30"/>
        <v/>
      </c>
      <c r="Y91" s="13" t="str">
        <f t="shared" si="30"/>
        <v/>
      </c>
      <c r="Z91" s="13" t="str">
        <f t="shared" si="30"/>
        <v/>
      </c>
      <c r="AA91" s="13">
        <f t="shared" si="30"/>
        <v>1</v>
      </c>
      <c r="AB91" s="13">
        <f t="shared" si="30"/>
        <v>1</v>
      </c>
      <c r="AC91" s="13">
        <f t="shared" si="30"/>
        <v>1</v>
      </c>
      <c r="AD91" s="13">
        <f t="shared" si="30"/>
        <v>1</v>
      </c>
      <c r="AE91" s="13">
        <f t="shared" si="30"/>
        <v>1</v>
      </c>
      <c r="AF91" s="13">
        <f t="shared" si="30"/>
        <v>1</v>
      </c>
      <c r="AG91" s="13">
        <f t="shared" si="30"/>
        <v>1</v>
      </c>
      <c r="AH91" s="13">
        <f t="shared" si="30"/>
        <v>1</v>
      </c>
      <c r="AI91" s="13">
        <f t="shared" si="30"/>
        <v>1</v>
      </c>
      <c r="AJ91" s="13" t="str">
        <f t="shared" si="30"/>
        <v/>
      </c>
      <c r="AK91" s="13" t="str">
        <f t="shared" si="30"/>
        <v/>
      </c>
      <c r="AL91" s="13" t="str">
        <f t="shared" si="30"/>
        <v/>
      </c>
      <c r="AM91" s="13" t="str">
        <f t="shared" si="30"/>
        <v/>
      </c>
      <c r="AN91" s="13" t="str">
        <f t="shared" si="30"/>
        <v/>
      </c>
      <c r="AO91" s="13" t="str">
        <f t="shared" si="30"/>
        <v/>
      </c>
      <c r="AP91" s="13" t="str">
        <f t="shared" si="30"/>
        <v/>
      </c>
      <c r="AQ91" s="13" t="str">
        <f t="shared" si="30"/>
        <v/>
      </c>
      <c r="AR91" s="13" t="str">
        <f t="shared" si="30"/>
        <v/>
      </c>
      <c r="AS91" s="13" t="str">
        <f t="shared" si="30"/>
        <v/>
      </c>
      <c r="AT91" s="13" t="e">
        <f>IF(OR(#REF! = "",#REF! &lt; AT$8), "", 1)</f>
        <v>#REF!</v>
      </c>
    </row>
    <row r="92" spans="6:46" x14ac:dyDescent="0.2">
      <c r="F92">
        <v>202203</v>
      </c>
      <c r="G92" s="13">
        <f t="shared" ref="G92:AS92" si="31">IF(OR(H44 = "", H$8 &lt; G$8), "", 1)</f>
        <v>1</v>
      </c>
      <c r="H92" s="13">
        <f t="shared" si="31"/>
        <v>1</v>
      </c>
      <c r="I92" s="13">
        <f t="shared" si="31"/>
        <v>1</v>
      </c>
      <c r="J92" s="13">
        <f t="shared" si="31"/>
        <v>1</v>
      </c>
      <c r="K92" s="13">
        <f t="shared" si="31"/>
        <v>1</v>
      </c>
      <c r="L92" s="13">
        <f t="shared" si="31"/>
        <v>1</v>
      </c>
      <c r="M92" s="13">
        <f t="shared" si="31"/>
        <v>1</v>
      </c>
      <c r="N92" s="13">
        <f t="shared" si="31"/>
        <v>1</v>
      </c>
      <c r="O92" s="13" t="str">
        <f t="shared" si="31"/>
        <v/>
      </c>
      <c r="P92" s="13" t="str">
        <f t="shared" si="31"/>
        <v/>
      </c>
      <c r="Q92" s="13" t="str">
        <f t="shared" si="31"/>
        <v/>
      </c>
      <c r="R92" s="13" t="str">
        <f t="shared" si="31"/>
        <v/>
      </c>
      <c r="S92" s="13" t="str">
        <f t="shared" si="31"/>
        <v/>
      </c>
      <c r="T92" s="13" t="str">
        <f t="shared" si="31"/>
        <v/>
      </c>
      <c r="U92" s="13" t="str">
        <f t="shared" si="31"/>
        <v/>
      </c>
      <c r="V92" s="13" t="str">
        <f t="shared" si="31"/>
        <v/>
      </c>
      <c r="W92" s="13" t="str">
        <f t="shared" si="31"/>
        <v/>
      </c>
      <c r="X92" s="13" t="str">
        <f t="shared" si="31"/>
        <v/>
      </c>
      <c r="Y92" s="13" t="str">
        <f t="shared" si="31"/>
        <v/>
      </c>
      <c r="Z92" s="13" t="str">
        <f t="shared" si="31"/>
        <v/>
      </c>
      <c r="AA92" s="13">
        <f t="shared" si="31"/>
        <v>1</v>
      </c>
      <c r="AB92" s="13">
        <f t="shared" si="31"/>
        <v>1</v>
      </c>
      <c r="AC92" s="13">
        <f t="shared" si="31"/>
        <v>1</v>
      </c>
      <c r="AD92" s="13">
        <f t="shared" si="31"/>
        <v>1</v>
      </c>
      <c r="AE92" s="13">
        <f t="shared" si="31"/>
        <v>1</v>
      </c>
      <c r="AF92" s="13">
        <f t="shared" si="31"/>
        <v>1</v>
      </c>
      <c r="AG92" s="13">
        <f t="shared" si="31"/>
        <v>1</v>
      </c>
      <c r="AH92" s="13">
        <f t="shared" si="31"/>
        <v>1</v>
      </c>
      <c r="AI92" s="13" t="str">
        <f t="shared" si="31"/>
        <v/>
      </c>
      <c r="AJ92" s="13" t="str">
        <f t="shared" si="31"/>
        <v/>
      </c>
      <c r="AK92" s="13" t="str">
        <f t="shared" si="31"/>
        <v/>
      </c>
      <c r="AL92" s="13" t="str">
        <f t="shared" si="31"/>
        <v/>
      </c>
      <c r="AM92" s="13" t="str">
        <f t="shared" si="31"/>
        <v/>
      </c>
      <c r="AN92" s="13" t="str">
        <f t="shared" si="31"/>
        <v/>
      </c>
      <c r="AO92" s="13" t="str">
        <f t="shared" si="31"/>
        <v/>
      </c>
      <c r="AP92" s="13" t="str">
        <f t="shared" si="31"/>
        <v/>
      </c>
      <c r="AQ92" s="13" t="str">
        <f t="shared" si="31"/>
        <v/>
      </c>
      <c r="AR92" s="13" t="str">
        <f t="shared" si="31"/>
        <v/>
      </c>
      <c r="AS92" s="13" t="str">
        <f t="shared" si="31"/>
        <v/>
      </c>
      <c r="AT92" s="13" t="e">
        <f>IF(OR(#REF! = "",#REF! &lt; AT$8), "", 1)</f>
        <v>#REF!</v>
      </c>
    </row>
    <row r="93" spans="6:46" x14ac:dyDescent="0.2">
      <c r="F93">
        <v>202206</v>
      </c>
      <c r="G93" s="13">
        <f t="shared" ref="G93:AS93" si="32">IF(OR(H45 = "", H$8 &lt; G$8), "", 1)</f>
        <v>1</v>
      </c>
      <c r="H93" s="13">
        <f t="shared" si="32"/>
        <v>1</v>
      </c>
      <c r="I93" s="13">
        <f t="shared" si="32"/>
        <v>1</v>
      </c>
      <c r="J93" s="13">
        <f t="shared" si="32"/>
        <v>1</v>
      </c>
      <c r="K93" s="13">
        <f t="shared" si="32"/>
        <v>1</v>
      </c>
      <c r="L93" s="13">
        <f t="shared" si="32"/>
        <v>1</v>
      </c>
      <c r="M93" s="13">
        <f t="shared" si="32"/>
        <v>1</v>
      </c>
      <c r="N93" s="13" t="str">
        <f t="shared" si="32"/>
        <v/>
      </c>
      <c r="O93" s="13" t="str">
        <f t="shared" si="32"/>
        <v/>
      </c>
      <c r="P93" s="13" t="str">
        <f t="shared" si="32"/>
        <v/>
      </c>
      <c r="Q93" s="13" t="str">
        <f t="shared" si="32"/>
        <v/>
      </c>
      <c r="R93" s="13" t="str">
        <f t="shared" si="32"/>
        <v/>
      </c>
      <c r="S93" s="13" t="str">
        <f t="shared" si="32"/>
        <v/>
      </c>
      <c r="T93" s="13" t="str">
        <f t="shared" si="32"/>
        <v/>
      </c>
      <c r="U93" s="13" t="str">
        <f t="shared" si="32"/>
        <v/>
      </c>
      <c r="V93" s="13" t="str">
        <f t="shared" si="32"/>
        <v/>
      </c>
      <c r="W93" s="13" t="str">
        <f t="shared" si="32"/>
        <v/>
      </c>
      <c r="X93" s="13" t="str">
        <f t="shared" si="32"/>
        <v/>
      </c>
      <c r="Y93" s="13" t="str">
        <f t="shared" si="32"/>
        <v/>
      </c>
      <c r="Z93" s="13" t="str">
        <f t="shared" si="32"/>
        <v/>
      </c>
      <c r="AA93" s="13">
        <f t="shared" si="32"/>
        <v>1</v>
      </c>
      <c r="AB93" s="13">
        <f t="shared" si="32"/>
        <v>1</v>
      </c>
      <c r="AC93" s="13">
        <f t="shared" si="32"/>
        <v>1</v>
      </c>
      <c r="AD93" s="13">
        <f t="shared" si="32"/>
        <v>1</v>
      </c>
      <c r="AE93" s="13">
        <f t="shared" si="32"/>
        <v>1</v>
      </c>
      <c r="AF93" s="13">
        <f t="shared" si="32"/>
        <v>1</v>
      </c>
      <c r="AG93" s="13">
        <f t="shared" si="32"/>
        <v>1</v>
      </c>
      <c r="AH93" s="13" t="str">
        <f t="shared" si="32"/>
        <v/>
      </c>
      <c r="AI93" s="13" t="str">
        <f t="shared" si="32"/>
        <v/>
      </c>
      <c r="AJ93" s="13" t="str">
        <f t="shared" si="32"/>
        <v/>
      </c>
      <c r="AK93" s="13" t="str">
        <f t="shared" si="32"/>
        <v/>
      </c>
      <c r="AL93" s="13" t="str">
        <f t="shared" si="32"/>
        <v/>
      </c>
      <c r="AM93" s="13" t="str">
        <f t="shared" si="32"/>
        <v/>
      </c>
      <c r="AN93" s="13" t="str">
        <f t="shared" si="32"/>
        <v/>
      </c>
      <c r="AO93" s="13" t="str">
        <f t="shared" si="32"/>
        <v/>
      </c>
      <c r="AP93" s="13" t="str">
        <f t="shared" si="32"/>
        <v/>
      </c>
      <c r="AQ93" s="13" t="str">
        <f t="shared" si="32"/>
        <v/>
      </c>
      <c r="AR93" s="13" t="str">
        <f t="shared" si="32"/>
        <v/>
      </c>
      <c r="AS93" s="13" t="str">
        <f t="shared" si="32"/>
        <v/>
      </c>
      <c r="AT93" s="13" t="e">
        <f>IF(OR(#REF! = "",#REF! &lt; AT$8), "", 1)</f>
        <v>#REF!</v>
      </c>
    </row>
    <row r="94" spans="6:46" x14ac:dyDescent="0.2">
      <c r="F94">
        <v>202209</v>
      </c>
      <c r="G94" s="13">
        <f t="shared" ref="G94:AS94" si="33">IF(OR(H46 = "", H$8 &lt; G$8), "", 1)</f>
        <v>1</v>
      </c>
      <c r="H94" s="13">
        <f t="shared" si="33"/>
        <v>1</v>
      </c>
      <c r="I94" s="13">
        <f t="shared" si="33"/>
        <v>1</v>
      </c>
      <c r="J94" s="13">
        <f t="shared" si="33"/>
        <v>1</v>
      </c>
      <c r="K94" s="13">
        <f t="shared" si="33"/>
        <v>1</v>
      </c>
      <c r="L94" s="13">
        <f t="shared" si="33"/>
        <v>1</v>
      </c>
      <c r="M94" s="13" t="str">
        <f t="shared" si="33"/>
        <v/>
      </c>
      <c r="N94" s="13" t="str">
        <f t="shared" si="33"/>
        <v/>
      </c>
      <c r="O94" s="13" t="str">
        <f t="shared" si="33"/>
        <v/>
      </c>
      <c r="P94" s="13" t="str">
        <f t="shared" si="33"/>
        <v/>
      </c>
      <c r="Q94" s="13" t="str">
        <f t="shared" si="33"/>
        <v/>
      </c>
      <c r="R94" s="13" t="str">
        <f t="shared" si="33"/>
        <v/>
      </c>
      <c r="S94" s="13" t="str">
        <f t="shared" si="33"/>
        <v/>
      </c>
      <c r="T94" s="13" t="str">
        <f t="shared" si="33"/>
        <v/>
      </c>
      <c r="U94" s="13" t="str">
        <f t="shared" si="33"/>
        <v/>
      </c>
      <c r="V94" s="13" t="str">
        <f t="shared" si="33"/>
        <v/>
      </c>
      <c r="W94" s="13" t="str">
        <f t="shared" si="33"/>
        <v/>
      </c>
      <c r="X94" s="13" t="str">
        <f t="shared" si="33"/>
        <v/>
      </c>
      <c r="Y94" s="13" t="str">
        <f t="shared" si="33"/>
        <v/>
      </c>
      <c r="Z94" s="13" t="str">
        <f t="shared" si="33"/>
        <v/>
      </c>
      <c r="AA94" s="13">
        <f t="shared" si="33"/>
        <v>1</v>
      </c>
      <c r="AB94" s="13">
        <f t="shared" si="33"/>
        <v>1</v>
      </c>
      <c r="AC94" s="13">
        <f t="shared" si="33"/>
        <v>1</v>
      </c>
      <c r="AD94" s="13">
        <f t="shared" si="33"/>
        <v>1</v>
      </c>
      <c r="AE94" s="13">
        <f t="shared" si="33"/>
        <v>1</v>
      </c>
      <c r="AF94" s="13">
        <f t="shared" si="33"/>
        <v>1</v>
      </c>
      <c r="AG94" s="13" t="str">
        <f t="shared" si="33"/>
        <v/>
      </c>
      <c r="AH94" s="13" t="str">
        <f t="shared" si="33"/>
        <v/>
      </c>
      <c r="AI94" s="13" t="str">
        <f t="shared" si="33"/>
        <v/>
      </c>
      <c r="AJ94" s="13" t="str">
        <f t="shared" si="33"/>
        <v/>
      </c>
      <c r="AK94" s="13" t="str">
        <f t="shared" si="33"/>
        <v/>
      </c>
      <c r="AL94" s="13" t="str">
        <f t="shared" si="33"/>
        <v/>
      </c>
      <c r="AM94" s="13" t="str">
        <f t="shared" si="33"/>
        <v/>
      </c>
      <c r="AN94" s="13" t="str">
        <f t="shared" si="33"/>
        <v/>
      </c>
      <c r="AO94" s="13" t="str">
        <f t="shared" si="33"/>
        <v/>
      </c>
      <c r="AP94" s="13" t="str">
        <f t="shared" si="33"/>
        <v/>
      </c>
      <c r="AQ94" s="13" t="str">
        <f t="shared" si="33"/>
        <v/>
      </c>
      <c r="AR94" s="13" t="str">
        <f t="shared" si="33"/>
        <v/>
      </c>
      <c r="AS94" s="13" t="str">
        <f t="shared" si="33"/>
        <v/>
      </c>
      <c r="AT94" s="13" t="e">
        <f>IF(OR(#REF! = "",#REF! &lt; AT$8), "", 1)</f>
        <v>#REF!</v>
      </c>
    </row>
    <row r="95" spans="6:46" x14ac:dyDescent="0.2">
      <c r="F95">
        <v>202212</v>
      </c>
      <c r="G95" s="13">
        <f t="shared" ref="G95:AS95" si="34">IF(OR(H47 = "", H$8 &lt; G$8), "", 1)</f>
        <v>1</v>
      </c>
      <c r="H95" s="13">
        <f t="shared" si="34"/>
        <v>1</v>
      </c>
      <c r="I95" s="13">
        <f t="shared" si="34"/>
        <v>1</v>
      </c>
      <c r="J95" s="13">
        <f t="shared" si="34"/>
        <v>1</v>
      </c>
      <c r="K95" s="13">
        <f t="shared" si="34"/>
        <v>1</v>
      </c>
      <c r="L95" s="13" t="str">
        <f t="shared" si="34"/>
        <v/>
      </c>
      <c r="M95" s="13" t="str">
        <f t="shared" si="34"/>
        <v/>
      </c>
      <c r="N95" s="13" t="str">
        <f t="shared" si="34"/>
        <v/>
      </c>
      <c r="O95" s="13" t="str">
        <f t="shared" si="34"/>
        <v/>
      </c>
      <c r="P95" s="13" t="str">
        <f t="shared" si="34"/>
        <v/>
      </c>
      <c r="Q95" s="13" t="str">
        <f t="shared" si="34"/>
        <v/>
      </c>
      <c r="R95" s="13" t="str">
        <f t="shared" si="34"/>
        <v/>
      </c>
      <c r="S95" s="13" t="str">
        <f t="shared" si="34"/>
        <v/>
      </c>
      <c r="T95" s="13" t="str">
        <f t="shared" si="34"/>
        <v/>
      </c>
      <c r="U95" s="13" t="str">
        <f t="shared" si="34"/>
        <v/>
      </c>
      <c r="V95" s="13" t="str">
        <f t="shared" si="34"/>
        <v/>
      </c>
      <c r="W95" s="13" t="str">
        <f t="shared" si="34"/>
        <v/>
      </c>
      <c r="X95" s="13" t="str">
        <f t="shared" si="34"/>
        <v/>
      </c>
      <c r="Y95" s="13" t="str">
        <f t="shared" si="34"/>
        <v/>
      </c>
      <c r="Z95" s="13" t="str">
        <f t="shared" si="34"/>
        <v/>
      </c>
      <c r="AA95" s="13">
        <f t="shared" si="34"/>
        <v>1</v>
      </c>
      <c r="AB95" s="13">
        <f t="shared" si="34"/>
        <v>1</v>
      </c>
      <c r="AC95" s="13">
        <f t="shared" si="34"/>
        <v>1</v>
      </c>
      <c r="AD95" s="13">
        <f t="shared" si="34"/>
        <v>1</v>
      </c>
      <c r="AE95" s="13">
        <f t="shared" si="34"/>
        <v>1</v>
      </c>
      <c r="AF95" s="13" t="str">
        <f t="shared" si="34"/>
        <v/>
      </c>
      <c r="AG95" s="13" t="str">
        <f t="shared" si="34"/>
        <v/>
      </c>
      <c r="AH95" s="13" t="str">
        <f t="shared" si="34"/>
        <v/>
      </c>
      <c r="AI95" s="13" t="str">
        <f t="shared" si="34"/>
        <v/>
      </c>
      <c r="AJ95" s="13" t="str">
        <f t="shared" si="34"/>
        <v/>
      </c>
      <c r="AK95" s="13" t="str">
        <f t="shared" si="34"/>
        <v/>
      </c>
      <c r="AL95" s="13" t="str">
        <f t="shared" si="34"/>
        <v/>
      </c>
      <c r="AM95" s="13" t="str">
        <f t="shared" si="34"/>
        <v/>
      </c>
      <c r="AN95" s="13" t="str">
        <f t="shared" si="34"/>
        <v/>
      </c>
      <c r="AO95" s="13" t="str">
        <f t="shared" si="34"/>
        <v/>
      </c>
      <c r="AP95" s="13" t="str">
        <f t="shared" si="34"/>
        <v/>
      </c>
      <c r="AQ95" s="13" t="str">
        <f t="shared" si="34"/>
        <v/>
      </c>
      <c r="AR95" s="13" t="str">
        <f t="shared" si="34"/>
        <v/>
      </c>
      <c r="AS95" s="13" t="str">
        <f t="shared" si="34"/>
        <v/>
      </c>
      <c r="AT95" s="13" t="e">
        <f>IF(OR(#REF! = "",#REF! &lt; AT$8), "", 1)</f>
        <v>#REF!</v>
      </c>
    </row>
    <row r="96" spans="6:46" x14ac:dyDescent="0.2">
      <c r="F96">
        <v>202303</v>
      </c>
      <c r="G96" s="13">
        <f t="shared" ref="G96:AS96" si="35">IF(OR(H48 = "", H$8 &lt; G$8), "", 1)</f>
        <v>1</v>
      </c>
      <c r="H96" s="13">
        <f t="shared" si="35"/>
        <v>1</v>
      </c>
      <c r="I96" s="13">
        <f t="shared" si="35"/>
        <v>1</v>
      </c>
      <c r="J96" s="13">
        <f t="shared" si="35"/>
        <v>1</v>
      </c>
      <c r="K96" s="13" t="str">
        <f t="shared" si="35"/>
        <v/>
      </c>
      <c r="L96" s="13" t="str">
        <f t="shared" si="35"/>
        <v/>
      </c>
      <c r="M96" s="13" t="str">
        <f t="shared" si="35"/>
        <v/>
      </c>
      <c r="N96" s="13" t="str">
        <f t="shared" si="35"/>
        <v/>
      </c>
      <c r="O96" s="13" t="str">
        <f t="shared" si="35"/>
        <v/>
      </c>
      <c r="P96" s="13" t="str">
        <f t="shared" si="35"/>
        <v/>
      </c>
      <c r="Q96" s="13" t="str">
        <f t="shared" si="35"/>
        <v/>
      </c>
      <c r="R96" s="13" t="str">
        <f t="shared" si="35"/>
        <v/>
      </c>
      <c r="S96" s="13" t="str">
        <f t="shared" si="35"/>
        <v/>
      </c>
      <c r="T96" s="13" t="str">
        <f t="shared" si="35"/>
        <v/>
      </c>
      <c r="U96" s="13" t="str">
        <f t="shared" si="35"/>
        <v/>
      </c>
      <c r="V96" s="13" t="str">
        <f t="shared" si="35"/>
        <v/>
      </c>
      <c r="W96" s="13" t="str">
        <f t="shared" si="35"/>
        <v/>
      </c>
      <c r="X96" s="13" t="str">
        <f t="shared" si="35"/>
        <v/>
      </c>
      <c r="Y96" s="13" t="str">
        <f t="shared" si="35"/>
        <v/>
      </c>
      <c r="Z96" s="13" t="str">
        <f t="shared" si="35"/>
        <v/>
      </c>
      <c r="AA96" s="13">
        <f t="shared" si="35"/>
        <v>1</v>
      </c>
      <c r="AB96" s="13">
        <f t="shared" si="35"/>
        <v>1</v>
      </c>
      <c r="AC96" s="13">
        <f t="shared" si="35"/>
        <v>1</v>
      </c>
      <c r="AD96" s="13">
        <f t="shared" si="35"/>
        <v>1</v>
      </c>
      <c r="AE96" s="13" t="str">
        <f t="shared" si="35"/>
        <v/>
      </c>
      <c r="AF96" s="13" t="str">
        <f t="shared" si="35"/>
        <v/>
      </c>
      <c r="AG96" s="13" t="str">
        <f t="shared" si="35"/>
        <v/>
      </c>
      <c r="AH96" s="13" t="str">
        <f t="shared" si="35"/>
        <v/>
      </c>
      <c r="AI96" s="13" t="str">
        <f t="shared" si="35"/>
        <v/>
      </c>
      <c r="AJ96" s="13" t="str">
        <f t="shared" si="35"/>
        <v/>
      </c>
      <c r="AK96" s="13" t="str">
        <f t="shared" si="35"/>
        <v/>
      </c>
      <c r="AL96" s="13" t="str">
        <f t="shared" si="35"/>
        <v/>
      </c>
      <c r="AM96" s="13" t="str">
        <f t="shared" si="35"/>
        <v/>
      </c>
      <c r="AN96" s="13" t="str">
        <f t="shared" si="35"/>
        <v/>
      </c>
      <c r="AO96" s="13" t="str">
        <f t="shared" si="35"/>
        <v/>
      </c>
      <c r="AP96" s="13" t="str">
        <f t="shared" si="35"/>
        <v/>
      </c>
      <c r="AQ96" s="13" t="str">
        <f t="shared" si="35"/>
        <v/>
      </c>
      <c r="AR96" s="13" t="str">
        <f t="shared" si="35"/>
        <v/>
      </c>
      <c r="AS96" s="13" t="str">
        <f t="shared" si="35"/>
        <v/>
      </c>
      <c r="AT96" s="13" t="e">
        <f>IF(OR(#REF! = "",#REF! &lt; AT$8), "", 1)</f>
        <v>#REF!</v>
      </c>
    </row>
    <row r="97" spans="2:46" x14ac:dyDescent="0.2">
      <c r="F97">
        <v>202306</v>
      </c>
      <c r="G97" s="13">
        <f t="shared" ref="G97:AS97" si="36">IF(OR(H49 = "", H$8 &lt; G$8), "", 1)</f>
        <v>1</v>
      </c>
      <c r="H97" s="13">
        <f t="shared" si="36"/>
        <v>1</v>
      </c>
      <c r="I97" s="13">
        <f t="shared" si="36"/>
        <v>1</v>
      </c>
      <c r="J97" s="13" t="str">
        <f t="shared" si="36"/>
        <v/>
      </c>
      <c r="K97" s="13" t="str">
        <f t="shared" si="36"/>
        <v/>
      </c>
      <c r="L97" s="13" t="str">
        <f t="shared" si="36"/>
        <v/>
      </c>
      <c r="M97" s="13" t="str">
        <f t="shared" si="36"/>
        <v/>
      </c>
      <c r="N97" s="13" t="str">
        <f t="shared" si="36"/>
        <v/>
      </c>
      <c r="O97" s="13" t="str">
        <f t="shared" si="36"/>
        <v/>
      </c>
      <c r="P97" s="13" t="str">
        <f t="shared" si="36"/>
        <v/>
      </c>
      <c r="Q97" s="13" t="str">
        <f t="shared" si="36"/>
        <v/>
      </c>
      <c r="R97" s="13" t="str">
        <f t="shared" si="36"/>
        <v/>
      </c>
      <c r="S97" s="13" t="str">
        <f t="shared" si="36"/>
        <v/>
      </c>
      <c r="T97" s="13" t="str">
        <f t="shared" si="36"/>
        <v/>
      </c>
      <c r="U97" s="13" t="str">
        <f t="shared" si="36"/>
        <v/>
      </c>
      <c r="V97" s="13" t="str">
        <f t="shared" si="36"/>
        <v/>
      </c>
      <c r="W97" s="13" t="str">
        <f t="shared" si="36"/>
        <v/>
      </c>
      <c r="X97" s="13" t="str">
        <f t="shared" si="36"/>
        <v/>
      </c>
      <c r="Y97" s="13" t="str">
        <f t="shared" si="36"/>
        <v/>
      </c>
      <c r="Z97" s="13" t="str">
        <f t="shared" si="36"/>
        <v/>
      </c>
      <c r="AA97" s="13">
        <f t="shared" si="36"/>
        <v>1</v>
      </c>
      <c r="AB97" s="13">
        <f t="shared" si="36"/>
        <v>1</v>
      </c>
      <c r="AC97" s="13">
        <f t="shared" si="36"/>
        <v>1</v>
      </c>
      <c r="AD97" s="13" t="str">
        <f t="shared" si="36"/>
        <v/>
      </c>
      <c r="AE97" s="13" t="str">
        <f t="shared" si="36"/>
        <v/>
      </c>
      <c r="AF97" s="13" t="str">
        <f t="shared" si="36"/>
        <v/>
      </c>
      <c r="AG97" s="13" t="str">
        <f t="shared" si="36"/>
        <v/>
      </c>
      <c r="AH97" s="13" t="str">
        <f t="shared" si="36"/>
        <v/>
      </c>
      <c r="AI97" s="13" t="str">
        <f t="shared" si="36"/>
        <v/>
      </c>
      <c r="AJ97" s="13" t="str">
        <f t="shared" si="36"/>
        <v/>
      </c>
      <c r="AK97" s="13" t="str">
        <f t="shared" si="36"/>
        <v/>
      </c>
      <c r="AL97" s="13" t="str">
        <f t="shared" si="36"/>
        <v/>
      </c>
      <c r="AM97" s="13" t="str">
        <f t="shared" si="36"/>
        <v/>
      </c>
      <c r="AN97" s="13" t="str">
        <f t="shared" si="36"/>
        <v/>
      </c>
      <c r="AO97" s="13" t="str">
        <f t="shared" si="36"/>
        <v/>
      </c>
      <c r="AP97" s="13" t="str">
        <f t="shared" si="36"/>
        <v/>
      </c>
      <c r="AQ97" s="13" t="str">
        <f t="shared" si="36"/>
        <v/>
      </c>
      <c r="AR97" s="13" t="str">
        <f t="shared" si="36"/>
        <v/>
      </c>
      <c r="AS97" s="13" t="str">
        <f t="shared" si="36"/>
        <v/>
      </c>
      <c r="AT97" s="13" t="e">
        <f>IF(OR(#REF! = "",#REF! &lt; AT$8), "", 1)</f>
        <v>#REF!</v>
      </c>
    </row>
    <row r="98" spans="2:46" x14ac:dyDescent="0.2">
      <c r="F98">
        <v>202309</v>
      </c>
      <c r="G98" s="13">
        <f t="shared" ref="G98:AS98" si="37">IF(OR(H50 = "", H$8 &lt; G$8), "", 1)</f>
        <v>1</v>
      </c>
      <c r="H98" s="13">
        <f t="shared" si="37"/>
        <v>1</v>
      </c>
      <c r="I98" s="13" t="str">
        <f t="shared" si="37"/>
        <v/>
      </c>
      <c r="J98" s="13" t="str">
        <f t="shared" si="37"/>
        <v/>
      </c>
      <c r="K98" s="13" t="str">
        <f t="shared" si="37"/>
        <v/>
      </c>
      <c r="L98" s="13" t="str">
        <f t="shared" si="37"/>
        <v/>
      </c>
      <c r="M98" s="13" t="str">
        <f t="shared" si="37"/>
        <v/>
      </c>
      <c r="N98" s="13" t="str">
        <f t="shared" si="37"/>
        <v/>
      </c>
      <c r="O98" s="13" t="str">
        <f t="shared" si="37"/>
        <v/>
      </c>
      <c r="P98" s="13" t="str">
        <f t="shared" si="37"/>
        <v/>
      </c>
      <c r="Q98" s="13" t="str">
        <f t="shared" si="37"/>
        <v/>
      </c>
      <c r="R98" s="13" t="str">
        <f t="shared" si="37"/>
        <v/>
      </c>
      <c r="S98" s="13" t="str">
        <f t="shared" si="37"/>
        <v/>
      </c>
      <c r="T98" s="13" t="str">
        <f t="shared" si="37"/>
        <v/>
      </c>
      <c r="U98" s="13" t="str">
        <f t="shared" si="37"/>
        <v/>
      </c>
      <c r="V98" s="13" t="str">
        <f t="shared" si="37"/>
        <v/>
      </c>
      <c r="W98" s="13" t="str">
        <f t="shared" si="37"/>
        <v/>
      </c>
      <c r="X98" s="13" t="str">
        <f t="shared" si="37"/>
        <v/>
      </c>
      <c r="Y98" s="13" t="str">
        <f t="shared" si="37"/>
        <v/>
      </c>
      <c r="Z98" s="13" t="str">
        <f t="shared" si="37"/>
        <v/>
      </c>
      <c r="AA98" s="13">
        <f t="shared" si="37"/>
        <v>1</v>
      </c>
      <c r="AB98" s="13">
        <f t="shared" si="37"/>
        <v>1</v>
      </c>
      <c r="AC98" s="13" t="str">
        <f t="shared" si="37"/>
        <v/>
      </c>
      <c r="AD98" s="13" t="str">
        <f t="shared" si="37"/>
        <v/>
      </c>
      <c r="AE98" s="13" t="str">
        <f t="shared" si="37"/>
        <v/>
      </c>
      <c r="AF98" s="13" t="str">
        <f t="shared" si="37"/>
        <v/>
      </c>
      <c r="AG98" s="13" t="str">
        <f t="shared" si="37"/>
        <v/>
      </c>
      <c r="AH98" s="13" t="str">
        <f t="shared" si="37"/>
        <v/>
      </c>
      <c r="AI98" s="13" t="str">
        <f t="shared" si="37"/>
        <v/>
      </c>
      <c r="AJ98" s="13" t="str">
        <f t="shared" si="37"/>
        <v/>
      </c>
      <c r="AK98" s="13" t="str">
        <f t="shared" si="37"/>
        <v/>
      </c>
      <c r="AL98" s="13" t="str">
        <f t="shared" si="37"/>
        <v/>
      </c>
      <c r="AM98" s="13" t="str">
        <f t="shared" si="37"/>
        <v/>
      </c>
      <c r="AN98" s="13" t="str">
        <f t="shared" si="37"/>
        <v/>
      </c>
      <c r="AO98" s="13" t="str">
        <f t="shared" si="37"/>
        <v/>
      </c>
      <c r="AP98" s="13" t="str">
        <f t="shared" si="37"/>
        <v/>
      </c>
      <c r="AQ98" s="13" t="str">
        <f t="shared" si="37"/>
        <v/>
      </c>
      <c r="AR98" s="13" t="str">
        <f t="shared" si="37"/>
        <v/>
      </c>
      <c r="AS98" s="13" t="str">
        <f t="shared" si="37"/>
        <v/>
      </c>
      <c r="AT98" s="13" t="e">
        <f>IF(OR(#REF! = "",#REF! &lt; AT$8), "", 1)</f>
        <v>#REF!</v>
      </c>
    </row>
    <row r="99" spans="2:46" x14ac:dyDescent="0.2">
      <c r="F99">
        <v>202312</v>
      </c>
      <c r="G99" s="13">
        <f t="shared" ref="G99:AS99" si="38">IF(OR(H51 = "", H$8 &lt; G$8), "", 1)</f>
        <v>1</v>
      </c>
      <c r="H99" s="13" t="str">
        <f t="shared" si="38"/>
        <v/>
      </c>
      <c r="I99" s="13" t="str">
        <f t="shared" si="38"/>
        <v/>
      </c>
      <c r="J99" s="13" t="str">
        <f t="shared" si="38"/>
        <v/>
      </c>
      <c r="K99" s="13" t="str">
        <f t="shared" si="38"/>
        <v/>
      </c>
      <c r="L99" s="13" t="str">
        <f t="shared" si="38"/>
        <v/>
      </c>
      <c r="M99" s="13" t="str">
        <f t="shared" si="38"/>
        <v/>
      </c>
      <c r="N99" s="13" t="str">
        <f t="shared" si="38"/>
        <v/>
      </c>
      <c r="O99" s="13" t="str">
        <f t="shared" si="38"/>
        <v/>
      </c>
      <c r="P99" s="13" t="str">
        <f t="shared" si="38"/>
        <v/>
      </c>
      <c r="Q99" s="13" t="str">
        <f t="shared" si="38"/>
        <v/>
      </c>
      <c r="R99" s="13" t="str">
        <f t="shared" si="38"/>
        <v/>
      </c>
      <c r="S99" s="13" t="str">
        <f t="shared" si="38"/>
        <v/>
      </c>
      <c r="T99" s="13" t="str">
        <f t="shared" si="38"/>
        <v/>
      </c>
      <c r="U99" s="13" t="str">
        <f t="shared" si="38"/>
        <v/>
      </c>
      <c r="V99" s="13" t="str">
        <f t="shared" si="38"/>
        <v/>
      </c>
      <c r="W99" s="13" t="str">
        <f t="shared" si="38"/>
        <v/>
      </c>
      <c r="X99" s="13" t="str">
        <f t="shared" si="38"/>
        <v/>
      </c>
      <c r="Y99" s="13" t="str">
        <f t="shared" si="38"/>
        <v/>
      </c>
      <c r="Z99" s="13" t="str">
        <f t="shared" si="38"/>
        <v/>
      </c>
      <c r="AA99" s="13">
        <f t="shared" si="38"/>
        <v>1</v>
      </c>
      <c r="AB99" s="13" t="str">
        <f t="shared" si="38"/>
        <v/>
      </c>
      <c r="AC99" s="13" t="str">
        <f t="shared" si="38"/>
        <v/>
      </c>
      <c r="AD99" s="13" t="str">
        <f t="shared" si="38"/>
        <v/>
      </c>
      <c r="AE99" s="13" t="str">
        <f t="shared" si="38"/>
        <v/>
      </c>
      <c r="AF99" s="13" t="str">
        <f t="shared" si="38"/>
        <v/>
      </c>
      <c r="AG99" s="13" t="str">
        <f t="shared" si="38"/>
        <v/>
      </c>
      <c r="AH99" s="13" t="str">
        <f t="shared" si="38"/>
        <v/>
      </c>
      <c r="AI99" s="13" t="str">
        <f t="shared" si="38"/>
        <v/>
      </c>
      <c r="AJ99" s="13" t="str">
        <f t="shared" si="38"/>
        <v/>
      </c>
      <c r="AK99" s="13" t="str">
        <f t="shared" si="38"/>
        <v/>
      </c>
      <c r="AL99" s="13" t="str">
        <f t="shared" si="38"/>
        <v/>
      </c>
      <c r="AM99" s="13" t="str">
        <f t="shared" si="38"/>
        <v/>
      </c>
      <c r="AN99" s="13" t="str">
        <f t="shared" si="38"/>
        <v/>
      </c>
      <c r="AO99" s="13" t="str">
        <f t="shared" si="38"/>
        <v/>
      </c>
      <c r="AP99" s="13" t="str">
        <f t="shared" si="38"/>
        <v/>
      </c>
      <c r="AQ99" s="13" t="str">
        <f t="shared" si="38"/>
        <v/>
      </c>
      <c r="AR99" s="13" t="str">
        <f t="shared" si="38"/>
        <v/>
      </c>
      <c r="AS99" s="13" t="str">
        <f t="shared" si="38"/>
        <v/>
      </c>
      <c r="AT99" s="13" t="e">
        <f>IF(OR(#REF! = "",#REF! &lt; AT$8), "", 1)</f>
        <v>#REF!</v>
      </c>
    </row>
    <row r="100" spans="2:46" x14ac:dyDescent="0.2">
      <c r="F100">
        <v>202403</v>
      </c>
      <c r="G100" s="13" t="str">
        <f t="shared" ref="G100:AS100" si="39">IF(OR(H52 = "", H$8 &lt; G$8), "", 1)</f>
        <v/>
      </c>
      <c r="H100" s="13" t="str">
        <f t="shared" si="39"/>
        <v/>
      </c>
      <c r="I100" s="13" t="str">
        <f t="shared" si="39"/>
        <v/>
      </c>
      <c r="J100" s="13" t="str">
        <f t="shared" si="39"/>
        <v/>
      </c>
      <c r="K100" s="13" t="str">
        <f t="shared" si="39"/>
        <v/>
      </c>
      <c r="L100" s="13" t="str">
        <f t="shared" si="39"/>
        <v/>
      </c>
      <c r="M100" s="13" t="str">
        <f t="shared" si="39"/>
        <v/>
      </c>
      <c r="N100" s="13" t="str">
        <f t="shared" si="39"/>
        <v/>
      </c>
      <c r="O100" s="13" t="str">
        <f t="shared" si="39"/>
        <v/>
      </c>
      <c r="P100" s="13" t="str">
        <f t="shared" si="39"/>
        <v/>
      </c>
      <c r="Q100" s="13" t="str">
        <f t="shared" si="39"/>
        <v/>
      </c>
      <c r="R100" s="13" t="str">
        <f t="shared" si="39"/>
        <v/>
      </c>
      <c r="S100" s="13" t="str">
        <f t="shared" si="39"/>
        <v/>
      </c>
      <c r="T100" s="13" t="str">
        <f t="shared" si="39"/>
        <v/>
      </c>
      <c r="U100" s="13" t="str">
        <f t="shared" si="39"/>
        <v/>
      </c>
      <c r="V100" s="13" t="str">
        <f t="shared" si="39"/>
        <v/>
      </c>
      <c r="W100" s="13" t="str">
        <f t="shared" si="39"/>
        <v/>
      </c>
      <c r="X100" s="13" t="str">
        <f t="shared" si="39"/>
        <v/>
      </c>
      <c r="Y100" s="13" t="str">
        <f t="shared" si="39"/>
        <v/>
      </c>
      <c r="Z100" s="13" t="str">
        <f t="shared" si="39"/>
        <v/>
      </c>
      <c r="AA100" s="13" t="str">
        <f t="shared" si="39"/>
        <v/>
      </c>
      <c r="AB100" s="13" t="str">
        <f t="shared" si="39"/>
        <v/>
      </c>
      <c r="AC100" s="13" t="str">
        <f t="shared" si="39"/>
        <v/>
      </c>
      <c r="AD100" s="13" t="str">
        <f t="shared" si="39"/>
        <v/>
      </c>
      <c r="AE100" s="13" t="str">
        <f t="shared" si="39"/>
        <v/>
      </c>
      <c r="AF100" s="13" t="str">
        <f t="shared" si="39"/>
        <v/>
      </c>
      <c r="AG100" s="13" t="str">
        <f t="shared" si="39"/>
        <v/>
      </c>
      <c r="AH100" s="13" t="str">
        <f t="shared" si="39"/>
        <v/>
      </c>
      <c r="AI100" s="13" t="str">
        <f t="shared" si="39"/>
        <v/>
      </c>
      <c r="AJ100" s="13" t="str">
        <f t="shared" si="39"/>
        <v/>
      </c>
      <c r="AK100" s="13" t="str">
        <f t="shared" si="39"/>
        <v/>
      </c>
      <c r="AL100" s="13" t="str">
        <f t="shared" si="39"/>
        <v/>
      </c>
      <c r="AM100" s="13" t="str">
        <f t="shared" si="39"/>
        <v/>
      </c>
      <c r="AN100" s="13" t="str">
        <f t="shared" si="39"/>
        <v/>
      </c>
      <c r="AO100" s="13" t="str">
        <f t="shared" si="39"/>
        <v/>
      </c>
      <c r="AP100" s="13" t="str">
        <f t="shared" si="39"/>
        <v/>
      </c>
      <c r="AQ100" s="13" t="str">
        <f t="shared" si="39"/>
        <v/>
      </c>
      <c r="AR100" s="13" t="str">
        <f t="shared" si="39"/>
        <v/>
      </c>
      <c r="AS100" s="13" t="str">
        <f t="shared" si="39"/>
        <v/>
      </c>
      <c r="AT100" s="13" t="e">
        <f>IF(OR(#REF! = "",#REF! &lt; AT$8), "", 1)</f>
        <v>#REF!</v>
      </c>
    </row>
    <row r="103" spans="2:46" x14ac:dyDescent="0.2">
      <c r="B103" s="14" t="s">
        <v>39</v>
      </c>
      <c r="C103" s="14" t="s">
        <v>40</v>
      </c>
      <c r="D103" s="14" t="s">
        <v>41</v>
      </c>
      <c r="G103" s="15" t="s">
        <v>34</v>
      </c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16" t="s">
        <v>42</v>
      </c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</row>
    <row r="104" spans="2:46" x14ac:dyDescent="0.2">
      <c r="F104" s="19" t="s">
        <v>43</v>
      </c>
      <c r="G104" s="12">
        <f>+IF(G$8 = 20, 1, AVERAGE(_xlfn._xlws.FILTER( G$57:G$76,  G$81:G$100  &gt; 0)))</f>
        <v>2.3088664073386598</v>
      </c>
      <c r="H104" s="12">
        <f t="shared" ref="H104:AT104" si="40">+IF(H$8 = 20, 1, AVERAGE(_xlfn._xlws.FILTER( H$57:H$76,  H$81:H$100  &gt; 0)))</f>
        <v>1.076678306362274</v>
      </c>
      <c r="I104" s="12">
        <f t="shared" si="40"/>
        <v>1.0225486249882925</v>
      </c>
      <c r="J104" s="12">
        <f t="shared" si="40"/>
        <v>1.0137691113532752</v>
      </c>
      <c r="K104" s="12">
        <f t="shared" si="40"/>
        <v>1.0072799662045362</v>
      </c>
      <c r="L104" s="12">
        <f t="shared" si="40"/>
        <v>1.0189677515718656</v>
      </c>
      <c r="M104" s="12">
        <f t="shared" si="40"/>
        <v>1.0164574665729931</v>
      </c>
      <c r="N104" s="12">
        <f t="shared" si="40"/>
        <v>1.0198710245252998</v>
      </c>
      <c r="O104" s="12">
        <f t="shared" si="40"/>
        <v>1.0056245544512294</v>
      </c>
      <c r="P104" s="12">
        <f t="shared" si="40"/>
        <v>1.0041152303291452</v>
      </c>
      <c r="Q104" s="12">
        <f t="shared" si="40"/>
        <v>1.0063115791435391</v>
      </c>
      <c r="R104" s="12">
        <f t="shared" si="40"/>
        <v>1.001739846787338</v>
      </c>
      <c r="S104" s="12">
        <f t="shared" si="40"/>
        <v>1.0019416719121428</v>
      </c>
      <c r="T104" s="12">
        <f t="shared" si="40"/>
        <v>1.0042612474332719</v>
      </c>
      <c r="U104" s="12">
        <f t="shared" si="40"/>
        <v>1.0031598104063633</v>
      </c>
      <c r="V104" s="12">
        <f t="shared" si="40"/>
        <v>1</v>
      </c>
      <c r="W104" s="12">
        <f t="shared" si="40"/>
        <v>1.0015576323987538</v>
      </c>
      <c r="X104" s="12" t="e">
        <f t="shared" si="40"/>
        <v>#DIV/0!</v>
      </c>
      <c r="Y104" s="12" t="e">
        <f t="shared" si="40"/>
        <v>#DIV/0!</v>
      </c>
      <c r="Z104" s="12">
        <f t="shared" si="40"/>
        <v>1</v>
      </c>
      <c r="AA104" s="12">
        <f t="shared" si="40"/>
        <v>1.7407933939985019</v>
      </c>
      <c r="AB104" s="12">
        <f t="shared" si="40"/>
        <v>1.0611307154791683</v>
      </c>
      <c r="AC104" s="12">
        <f t="shared" si="40"/>
        <v>1.0189289851166634</v>
      </c>
      <c r="AD104" s="12">
        <f t="shared" si="40"/>
        <v>1.0125305435984868</v>
      </c>
      <c r="AE104" s="12">
        <f t="shared" si="40"/>
        <v>1.0069800406007183</v>
      </c>
      <c r="AF104" s="12">
        <f t="shared" si="40"/>
        <v>1.0198543294387048</v>
      </c>
      <c r="AG104" s="12">
        <f t="shared" si="40"/>
        <v>1.0153086354282126</v>
      </c>
      <c r="AH104" s="12">
        <f t="shared" si="40"/>
        <v>1.0203385009474026</v>
      </c>
      <c r="AI104" s="12">
        <f t="shared" si="40"/>
        <v>1.0049006692023181</v>
      </c>
      <c r="AJ104" s="12">
        <f t="shared" si="40"/>
        <v>1.0041614446657903</v>
      </c>
      <c r="AK104" s="12">
        <f t="shared" si="40"/>
        <v>1.0066655666436015</v>
      </c>
      <c r="AL104" s="12">
        <f t="shared" si="40"/>
        <v>1.0016010057789184</v>
      </c>
      <c r="AM104" s="12">
        <f t="shared" si="40"/>
        <v>1.0019859406386267</v>
      </c>
      <c r="AN104" s="12">
        <f t="shared" si="40"/>
        <v>1.0054088348533221</v>
      </c>
      <c r="AO104" s="12">
        <f t="shared" si="40"/>
        <v>1.0015530380349731</v>
      </c>
      <c r="AP104" s="12">
        <f t="shared" si="40"/>
        <v>1</v>
      </c>
      <c r="AQ104" s="12">
        <f t="shared" si="40"/>
        <v>1.0015576323987538</v>
      </c>
      <c r="AR104" s="12" t="e">
        <f t="shared" si="40"/>
        <v>#DIV/0!</v>
      </c>
      <c r="AS104" s="12" t="e">
        <f t="shared" si="40"/>
        <v>#DIV/0!</v>
      </c>
      <c r="AT104" s="12">
        <f t="shared" si="40"/>
        <v>1</v>
      </c>
    </row>
    <row r="105" spans="2:46" x14ac:dyDescent="0.2">
      <c r="F105" s="19" t="s">
        <v>44</v>
      </c>
      <c r="G105" s="12">
        <f>+IF(G$8 = 20, 1, MEDIAN(_xlfn._xlws.FILTER( G$57:G$76,  G$81:G$100  &gt; 0)))</f>
        <v>1.8753709198813058</v>
      </c>
      <c r="H105" s="12">
        <f t="shared" ref="H105:AT105" si="41">+IF(H$8 = 20, 1, MEDIAN(_xlfn._xlws.FILTER( H$57:H$76,  H$81:H$100  &gt; 0)))</f>
        <v>1.0671504532775453</v>
      </c>
      <c r="I105" s="12">
        <f t="shared" si="41"/>
        <v>1.0190058479532162</v>
      </c>
      <c r="J105" s="12">
        <f t="shared" si="41"/>
        <v>1.0112412342215988</v>
      </c>
      <c r="K105" s="12">
        <f t="shared" si="41"/>
        <v>1.0035523978685612</v>
      </c>
      <c r="L105" s="12">
        <f t="shared" si="41"/>
        <v>1.0054967609039616</v>
      </c>
      <c r="M105" s="12">
        <f t="shared" si="41"/>
        <v>1.0027002700270025</v>
      </c>
      <c r="N105" s="12">
        <f t="shared" si="41"/>
        <v>1.002115198535755</v>
      </c>
      <c r="O105" s="12">
        <f t="shared" si="41"/>
        <v>1.0032388663967613</v>
      </c>
      <c r="P105" s="12">
        <f t="shared" si="41"/>
        <v>1.0012252439379439</v>
      </c>
      <c r="Q105" s="12">
        <f t="shared" si="41"/>
        <v>1</v>
      </c>
      <c r="R105" s="12">
        <f t="shared" si="41"/>
        <v>1.000390015600624</v>
      </c>
      <c r="S105" s="12">
        <f t="shared" si="41"/>
        <v>1.0015898251192368</v>
      </c>
      <c r="T105" s="12">
        <f t="shared" si="41"/>
        <v>1.0021732885173376</v>
      </c>
      <c r="U105" s="12">
        <f t="shared" si="41"/>
        <v>1.0017605633802817</v>
      </c>
      <c r="V105" s="12">
        <f t="shared" si="41"/>
        <v>1</v>
      </c>
      <c r="W105" s="12">
        <f t="shared" si="41"/>
        <v>1.0015576323987538</v>
      </c>
      <c r="X105" s="12" t="e">
        <f t="shared" si="41"/>
        <v>#NUM!</v>
      </c>
      <c r="Y105" s="12" t="e">
        <f t="shared" si="41"/>
        <v>#NUM!</v>
      </c>
      <c r="Z105" s="12">
        <f t="shared" si="41"/>
        <v>1</v>
      </c>
      <c r="AA105" s="12">
        <f t="shared" si="41"/>
        <v>1.6745182012847966</v>
      </c>
      <c r="AB105" s="12">
        <f t="shared" si="41"/>
        <v>1.0535193910386078</v>
      </c>
      <c r="AC105" s="12">
        <f t="shared" si="41"/>
        <v>1.0173228346456693</v>
      </c>
      <c r="AD105" s="12">
        <f t="shared" si="41"/>
        <v>1.0107364368717473</v>
      </c>
      <c r="AE105" s="12">
        <f t="shared" si="41"/>
        <v>1.0058823529411764</v>
      </c>
      <c r="AF105" s="12">
        <f t="shared" si="41"/>
        <v>1.005336151544475</v>
      </c>
      <c r="AG105" s="12">
        <f t="shared" si="41"/>
        <v>1.0032546786004881</v>
      </c>
      <c r="AH105" s="12">
        <f t="shared" si="41"/>
        <v>1.001900149493796</v>
      </c>
      <c r="AI105" s="12">
        <f t="shared" si="41"/>
        <v>1.0016447368421053</v>
      </c>
      <c r="AJ105" s="12">
        <f t="shared" si="41"/>
        <v>1.0012305184718979</v>
      </c>
      <c r="AK105" s="12">
        <f t="shared" si="41"/>
        <v>1.0008196721311475</v>
      </c>
      <c r="AL105" s="12">
        <f t="shared" si="41"/>
        <v>1.0003897116134062</v>
      </c>
      <c r="AM105" s="12">
        <f t="shared" si="41"/>
        <v>1.0017035775127767</v>
      </c>
      <c r="AN105" s="12">
        <f t="shared" si="41"/>
        <v>1.0021013464102895</v>
      </c>
      <c r="AO105" s="12">
        <f t="shared" si="41"/>
        <v>1.0017605633802817</v>
      </c>
      <c r="AP105" s="12">
        <f t="shared" si="41"/>
        <v>1</v>
      </c>
      <c r="AQ105" s="12">
        <f t="shared" si="41"/>
        <v>1.0015576323987538</v>
      </c>
      <c r="AR105" s="12" t="e">
        <f t="shared" si="41"/>
        <v>#NUM!</v>
      </c>
      <c r="AS105" s="12" t="e">
        <f t="shared" si="41"/>
        <v>#NUM!</v>
      </c>
      <c r="AT105" s="12">
        <f t="shared" si="41"/>
        <v>1</v>
      </c>
    </row>
    <row r="106" spans="2:46" x14ac:dyDescent="0.2">
      <c r="F106" s="19" t="s">
        <v>45</v>
      </c>
      <c r="G106" s="12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2.1006719558827909</v>
      </c>
      <c r="H106" s="12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1.0726860109738341</v>
      </c>
      <c r="I106" s="12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1.0204878827337656</v>
      </c>
      <c r="J106" s="12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1.0116724746195598</v>
      </c>
      <c r="K106" s="12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1.0065372225457356</v>
      </c>
      <c r="L106" s="12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1.0147996776249188</v>
      </c>
      <c r="M106" s="12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1.0128127873218151</v>
      </c>
      <c r="N106" s="12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1.0153610468760481</v>
      </c>
      <c r="O106" s="12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1.0076950133396838</v>
      </c>
      <c r="P106" s="12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1.0070850225345884</v>
      </c>
      <c r="Q106" s="12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1.0071099290214829</v>
      </c>
      <c r="R106" s="12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1.0021717350167492</v>
      </c>
      <c r="S106" s="12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1.0016290789229947</v>
      </c>
      <c r="T106" s="12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1.0034785756487132</v>
      </c>
      <c r="U106" s="12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1.0031431662519221</v>
      </c>
      <c r="V106" s="12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1</v>
      </c>
      <c r="W106" s="12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1.0015576323987538</v>
      </c>
      <c r="X106" s="12" t="e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#DIV/0!</v>
      </c>
      <c r="Y106" s="12" t="e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#DIV/0!</v>
      </c>
      <c r="Z106" s="12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2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1.7115070195865363</v>
      </c>
      <c r="AB106" s="12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1.056912431321974</v>
      </c>
      <c r="AC106" s="12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1.0173674071583891</v>
      </c>
      <c r="AD106" s="12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1.010664373227101</v>
      </c>
      <c r="AE106" s="12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1.0065252428024245</v>
      </c>
      <c r="AF106" s="12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1.0155267461140531</v>
      </c>
      <c r="AG106" s="12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1.011736839036903</v>
      </c>
      <c r="AH106" s="12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1.0155348872074679</v>
      </c>
      <c r="AI106" s="12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1.0072752573322639</v>
      </c>
      <c r="AJ106" s="12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1.0070820997806569</v>
      </c>
      <c r="AK106" s="12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1.0076144877525677</v>
      </c>
      <c r="AL106" s="12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1.0019888973071158</v>
      </c>
      <c r="AM106" s="12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1.0016310840127445</v>
      </c>
      <c r="AN106" s="12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1.0047486497656806</v>
      </c>
      <c r="AO106" s="12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1.001591637368217</v>
      </c>
      <c r="AP106" s="12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1</v>
      </c>
      <c r="AQ106" s="12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1.0015576323987538</v>
      </c>
      <c r="AR106" s="12" t="e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#DIV/0!</v>
      </c>
      <c r="AS106" s="12" t="e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#DIV/0!</v>
      </c>
      <c r="AT106" s="12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2">
      <c r="F107" s="19" t="s">
        <v>46</v>
      </c>
      <c r="G107" s="12">
        <f>+IF(G$8 = 20, 1, MIN(_xlfn._xlws.FILTER( G$57:G$76,  G$81:G$100  &gt; 0)))</f>
        <v>1.5885978428351311</v>
      </c>
      <c r="H107" s="12">
        <f t="shared" ref="H107:AT107" si="42">+IF(H$8 = 20, 1, MIN(_xlfn._xlws.FILTER( H$57:H$76,  H$81:H$100  &gt; 0)))</f>
        <v>1.0375000000000001</v>
      </c>
      <c r="I107" s="12">
        <f t="shared" si="42"/>
        <v>1.0090090090090089</v>
      </c>
      <c r="J107" s="12">
        <f t="shared" si="42"/>
        <v>1.0032786885245901</v>
      </c>
      <c r="K107" s="12">
        <f t="shared" si="42"/>
        <v>1</v>
      </c>
      <c r="L107" s="12">
        <f t="shared" si="42"/>
        <v>1.0016299918500406</v>
      </c>
      <c r="M107" s="12">
        <f t="shared" si="42"/>
        <v>1</v>
      </c>
      <c r="N107" s="12">
        <f t="shared" si="42"/>
        <v>1.0008605851979346</v>
      </c>
      <c r="O107" s="12">
        <f t="shared" si="42"/>
        <v>1</v>
      </c>
      <c r="P107" s="12">
        <f t="shared" si="42"/>
        <v>1</v>
      </c>
      <c r="Q107" s="12">
        <f t="shared" si="42"/>
        <v>1</v>
      </c>
      <c r="R107" s="12">
        <f t="shared" si="42"/>
        <v>1</v>
      </c>
      <c r="S107" s="12">
        <f t="shared" si="42"/>
        <v>1.0008136696501222</v>
      </c>
      <c r="T107" s="12">
        <f t="shared" si="42"/>
        <v>1</v>
      </c>
      <c r="U107" s="12">
        <f t="shared" si="42"/>
        <v>1.0014492753623188</v>
      </c>
      <c r="V107" s="12">
        <f t="shared" si="42"/>
        <v>1</v>
      </c>
      <c r="W107" s="12">
        <f t="shared" si="42"/>
        <v>1.0015576323987538</v>
      </c>
      <c r="X107" s="12">
        <f t="shared" si="42"/>
        <v>0</v>
      </c>
      <c r="Y107" s="12">
        <f t="shared" si="42"/>
        <v>0</v>
      </c>
      <c r="Z107" s="12">
        <f t="shared" si="42"/>
        <v>1</v>
      </c>
      <c r="AA107" s="12">
        <f t="shared" si="42"/>
        <v>1.3856382978723405</v>
      </c>
      <c r="AB107" s="12">
        <f t="shared" si="42"/>
        <v>1.032258064516129</v>
      </c>
      <c r="AC107" s="12">
        <f t="shared" si="42"/>
        <v>1.0059790732436473</v>
      </c>
      <c r="AD107" s="12">
        <f t="shared" si="42"/>
        <v>1.0032786885245901</v>
      </c>
      <c r="AE107" s="12">
        <f t="shared" si="42"/>
        <v>1</v>
      </c>
      <c r="AF107" s="12">
        <f t="shared" si="42"/>
        <v>1.0008996851102114</v>
      </c>
      <c r="AG107" s="12">
        <f t="shared" si="42"/>
        <v>1</v>
      </c>
      <c r="AH107" s="12">
        <f t="shared" si="42"/>
        <v>1.0008605851979346</v>
      </c>
      <c r="AI107" s="12">
        <f t="shared" si="42"/>
        <v>1</v>
      </c>
      <c r="AJ107" s="12">
        <f t="shared" si="42"/>
        <v>1</v>
      </c>
      <c r="AK107" s="12">
        <f t="shared" si="42"/>
        <v>1</v>
      </c>
      <c r="AL107" s="12">
        <f t="shared" si="42"/>
        <v>1</v>
      </c>
      <c r="AM107" s="12">
        <f t="shared" si="42"/>
        <v>1</v>
      </c>
      <c r="AN107" s="12">
        <f t="shared" si="42"/>
        <v>1</v>
      </c>
      <c r="AO107" s="12">
        <f t="shared" si="42"/>
        <v>1</v>
      </c>
      <c r="AP107" s="12">
        <f t="shared" si="42"/>
        <v>1</v>
      </c>
      <c r="AQ107" s="12">
        <f t="shared" si="42"/>
        <v>1.0015576323987538</v>
      </c>
      <c r="AR107" s="12">
        <f t="shared" si="42"/>
        <v>0</v>
      </c>
      <c r="AS107" s="12">
        <f t="shared" si="42"/>
        <v>0</v>
      </c>
      <c r="AT107" s="12">
        <f t="shared" si="42"/>
        <v>1</v>
      </c>
    </row>
    <row r="108" spans="2:46" x14ac:dyDescent="0.2">
      <c r="F108" s="19" t="s">
        <v>47</v>
      </c>
      <c r="G108" s="12">
        <f>+IF(G$8 = 20, 1, MAX(_xlfn._xlws.FILTER( G$57:G$76,  G$81:G$100  &gt; 0)))</f>
        <v>5.5161290322580649</v>
      </c>
      <c r="H108" s="12">
        <f t="shared" ref="H108:AT108" si="43">+IF(H$8 = 20, 1, MAX(_xlfn._xlws.FILTER( H$57:H$76,  H$81:H$100  &gt; 0)))</f>
        <v>1.1707920792079209</v>
      </c>
      <c r="I108" s="12">
        <f t="shared" si="43"/>
        <v>1.0782241014799154</v>
      </c>
      <c r="J108" s="12">
        <f t="shared" si="43"/>
        <v>1.0313725490196077</v>
      </c>
      <c r="K108" s="12">
        <f t="shared" si="43"/>
        <v>1.0289672544080604</v>
      </c>
      <c r="L108" s="12">
        <f t="shared" si="43"/>
        <v>1.0942562592047129</v>
      </c>
      <c r="M108" s="12">
        <f t="shared" si="43"/>
        <v>1.1074829931972789</v>
      </c>
      <c r="N108" s="12">
        <f t="shared" si="43"/>
        <v>1.0774526678141136</v>
      </c>
      <c r="O108" s="12">
        <f t="shared" si="43"/>
        <v>1.025537634408602</v>
      </c>
      <c r="P108" s="12">
        <f t="shared" si="43"/>
        <v>1.0257754477937966</v>
      </c>
      <c r="Q108" s="12">
        <f t="shared" si="43"/>
        <v>1.0338709677419355</v>
      </c>
      <c r="R108" s="12">
        <f t="shared" si="43"/>
        <v>1.0082034454470878</v>
      </c>
      <c r="S108" s="12">
        <f t="shared" si="43"/>
        <v>1.0035460992907801</v>
      </c>
      <c r="T108" s="12">
        <f t="shared" si="43"/>
        <v>1.0126984126984127</v>
      </c>
      <c r="U108" s="12">
        <f t="shared" si="43"/>
        <v>1.0062695924764891</v>
      </c>
      <c r="V108" s="12">
        <f t="shared" si="43"/>
        <v>1</v>
      </c>
      <c r="W108" s="12">
        <f t="shared" si="43"/>
        <v>1.0015576323987538</v>
      </c>
      <c r="X108" s="12">
        <f t="shared" si="43"/>
        <v>0</v>
      </c>
      <c r="Y108" s="12">
        <f t="shared" si="43"/>
        <v>0</v>
      </c>
      <c r="Z108" s="12">
        <f t="shared" si="43"/>
        <v>1</v>
      </c>
      <c r="AA108" s="12">
        <f t="shared" si="43"/>
        <v>2.540909090909091</v>
      </c>
      <c r="AB108" s="12">
        <f t="shared" si="43"/>
        <v>1.162291169451074</v>
      </c>
      <c r="AC108" s="12">
        <f t="shared" si="43"/>
        <v>1.0574948665297741</v>
      </c>
      <c r="AD108" s="12">
        <f t="shared" si="43"/>
        <v>1.0330097087378642</v>
      </c>
      <c r="AE108" s="12">
        <f t="shared" si="43"/>
        <v>1.0289672544080604</v>
      </c>
      <c r="AF108" s="12">
        <f t="shared" si="43"/>
        <v>1.0978520286396181</v>
      </c>
      <c r="AG108" s="12">
        <f t="shared" si="43"/>
        <v>1.1074829931972789</v>
      </c>
      <c r="AH108" s="12">
        <f t="shared" si="43"/>
        <v>1.0823327615780445</v>
      </c>
      <c r="AI108" s="12">
        <f t="shared" si="43"/>
        <v>1.025526197939991</v>
      </c>
      <c r="AJ108" s="12">
        <f t="shared" si="43"/>
        <v>1.0253275109170308</v>
      </c>
      <c r="AK108" s="12">
        <f t="shared" si="43"/>
        <v>1.0346774193548387</v>
      </c>
      <c r="AL108" s="12">
        <f t="shared" si="43"/>
        <v>1.0073710073710074</v>
      </c>
      <c r="AM108" s="12">
        <f t="shared" si="43"/>
        <v>1.0053191489361704</v>
      </c>
      <c r="AN108" s="12">
        <f t="shared" si="43"/>
        <v>1.0174326465927099</v>
      </c>
      <c r="AO108" s="12">
        <f t="shared" si="43"/>
        <v>1.0028985507246377</v>
      </c>
      <c r="AP108" s="12">
        <f t="shared" si="43"/>
        <v>1</v>
      </c>
      <c r="AQ108" s="12">
        <f t="shared" si="43"/>
        <v>1.0015576323987538</v>
      </c>
      <c r="AR108" s="12">
        <f t="shared" si="43"/>
        <v>0</v>
      </c>
      <c r="AS108" s="12">
        <f t="shared" si="43"/>
        <v>0</v>
      </c>
      <c r="AT108" s="12">
        <f t="shared" si="43"/>
        <v>1</v>
      </c>
    </row>
    <row r="109" spans="2:46" x14ac:dyDescent="0.2">
      <c r="D109">
        <v>0.3</v>
      </c>
      <c r="F109" s="19" t="s">
        <v>48</v>
      </c>
      <c r="G109" s="12">
        <f>+IF(G$8 = 20, 1, _xlfn.PERCENTILE.INC(_xlfn._xlws.FILTER( G$57:G$76,  G$81:G$100  &gt; 0), $D109))</f>
        <v>1.7316126110828098</v>
      </c>
      <c r="H109" s="12">
        <f t="shared" ref="H109:AT110" si="44">+IF(H$8 = 20, 1, _xlfn.PERCENTILE.INC(_xlfn._xlws.FILTER( H$57:H$76,  H$81:H$100  &gt; 0), $D109))</f>
        <v>1.0516580189089897</v>
      </c>
      <c r="I109" s="12">
        <f t="shared" si="44"/>
        <v>1.0147665844681186</v>
      </c>
      <c r="J109" s="12">
        <f t="shared" si="44"/>
        <v>1.0075968394972201</v>
      </c>
      <c r="K109" s="12">
        <f t="shared" si="44"/>
        <v>1.0027758703309406</v>
      </c>
      <c r="L109" s="12">
        <f t="shared" si="44"/>
        <v>1.0036516535254409</v>
      </c>
      <c r="M109" s="12">
        <f t="shared" si="44"/>
        <v>1.0024410089503661</v>
      </c>
      <c r="N109" s="12">
        <f t="shared" si="44"/>
        <v>1.0015227136002072</v>
      </c>
      <c r="O109" s="12">
        <f t="shared" si="44"/>
        <v>1.0013946325330101</v>
      </c>
      <c r="P109" s="12">
        <f t="shared" si="44"/>
        <v>1.0000807102502018</v>
      </c>
      <c r="Q109" s="12">
        <f t="shared" si="44"/>
        <v>1</v>
      </c>
      <c r="R109" s="12">
        <f t="shared" si="44"/>
        <v>1</v>
      </c>
      <c r="S109" s="12">
        <f t="shared" si="44"/>
        <v>1.000999396028958</v>
      </c>
      <c r="T109" s="12">
        <f t="shared" si="44"/>
        <v>1.0007317073170732</v>
      </c>
      <c r="U109" s="12">
        <f t="shared" si="44"/>
        <v>1.0016360481730966</v>
      </c>
      <c r="V109" s="12">
        <f t="shared" si="44"/>
        <v>1</v>
      </c>
      <c r="W109" s="12">
        <f t="shared" si="44"/>
        <v>1.0015576323987538</v>
      </c>
      <c r="X109" s="12" t="e">
        <f t="shared" si="44"/>
        <v>#NUM!</v>
      </c>
      <c r="Y109" s="12" t="e">
        <f t="shared" si="44"/>
        <v>#NUM!</v>
      </c>
      <c r="Z109" s="12">
        <f t="shared" si="44"/>
        <v>1</v>
      </c>
      <c r="AA109" s="12">
        <f t="shared" si="44"/>
        <v>1.5488810586485005</v>
      </c>
      <c r="AB109" s="12">
        <f t="shared" si="44"/>
        <v>1.0428032259141933</v>
      </c>
      <c r="AC109" s="12">
        <f t="shared" si="44"/>
        <v>1.0134013123383734</v>
      </c>
      <c r="AD109" s="12">
        <f t="shared" si="44"/>
        <v>1.0074903146468428</v>
      </c>
      <c r="AE109" s="12">
        <f t="shared" si="44"/>
        <v>1.0032650172328901</v>
      </c>
      <c r="AF109" s="12">
        <f t="shared" si="44"/>
        <v>1.0036516535254409</v>
      </c>
      <c r="AG109" s="12">
        <f t="shared" si="44"/>
        <v>1.002247191011236</v>
      </c>
      <c r="AH109" s="12">
        <f t="shared" si="44"/>
        <v>1.0015390294553006</v>
      </c>
      <c r="AI109" s="12">
        <f t="shared" si="44"/>
        <v>1.0010765986003261</v>
      </c>
      <c r="AJ109" s="12">
        <f t="shared" si="44"/>
        <v>1.000808292333716</v>
      </c>
      <c r="AK109" s="12">
        <f t="shared" si="44"/>
        <v>1</v>
      </c>
      <c r="AL109" s="12">
        <f t="shared" si="44"/>
        <v>1</v>
      </c>
      <c r="AM109" s="12">
        <f t="shared" si="44"/>
        <v>1.0003407155025554</v>
      </c>
      <c r="AN109" s="12">
        <f t="shared" si="44"/>
        <v>1.0015873015873016</v>
      </c>
      <c r="AO109" s="12">
        <f t="shared" si="44"/>
        <v>1.001056338028169</v>
      </c>
      <c r="AP109" s="12">
        <f t="shared" si="44"/>
        <v>1</v>
      </c>
      <c r="AQ109" s="12">
        <f t="shared" si="44"/>
        <v>1.0015576323987538</v>
      </c>
      <c r="AR109" s="12" t="e">
        <f t="shared" si="44"/>
        <v>#NUM!</v>
      </c>
      <c r="AS109" s="12" t="e">
        <f t="shared" si="44"/>
        <v>#NUM!</v>
      </c>
      <c r="AT109" s="12">
        <f t="shared" si="44"/>
        <v>1</v>
      </c>
    </row>
    <row r="110" spans="2:46" x14ac:dyDescent="0.2">
      <c r="D110">
        <v>0.7</v>
      </c>
      <c r="F110" s="19" t="s">
        <v>49</v>
      </c>
      <c r="G110" s="12">
        <f>+IF(G$8 = 20, 1, _xlfn.PERCENTILE.INC(_xlfn._xlws.FILTER( G$57:G$76,  G$81:G$100  &gt; 0), $D110))</f>
        <v>2.4530670488304436</v>
      </c>
      <c r="H110" s="12">
        <f t="shared" si="44"/>
        <v>1.0714648999911134</v>
      </c>
      <c r="I110" s="12">
        <f t="shared" si="44"/>
        <v>1.0233766233766235</v>
      </c>
      <c r="J110" s="12">
        <f t="shared" si="44"/>
        <v>1.0185740546218487</v>
      </c>
      <c r="K110" s="12">
        <f t="shared" si="44"/>
        <v>1.0076169488514564</v>
      </c>
      <c r="L110" s="12">
        <f t="shared" si="44"/>
        <v>1.0074931846190234</v>
      </c>
      <c r="M110" s="12">
        <f t="shared" si="44"/>
        <v>1.0053835800807538</v>
      </c>
      <c r="N110" s="12">
        <f t="shared" si="44"/>
        <v>1.0135567805713228</v>
      </c>
      <c r="O110" s="12">
        <f t="shared" si="44"/>
        <v>1.0046349301528112</v>
      </c>
      <c r="P110" s="12">
        <f t="shared" si="44"/>
        <v>1.0017629175782397</v>
      </c>
      <c r="Q110" s="12">
        <f t="shared" si="44"/>
        <v>1.0025730905064005</v>
      </c>
      <c r="R110" s="12">
        <f t="shared" si="44"/>
        <v>1.0011178176384696</v>
      </c>
      <c r="S110" s="12">
        <f t="shared" si="44"/>
        <v>1.0026435464191963</v>
      </c>
      <c r="T110" s="12">
        <f t="shared" si="44"/>
        <v>1.0044500532839755</v>
      </c>
      <c r="U110" s="12">
        <f t="shared" si="44"/>
        <v>1.0035641750187647</v>
      </c>
      <c r="V110" s="12">
        <f t="shared" si="44"/>
        <v>1</v>
      </c>
      <c r="W110" s="12">
        <f t="shared" si="44"/>
        <v>1.0015576323987538</v>
      </c>
      <c r="X110" s="12" t="e">
        <f t="shared" si="44"/>
        <v>#NUM!</v>
      </c>
      <c r="Y110" s="12" t="e">
        <f t="shared" si="44"/>
        <v>#NUM!</v>
      </c>
      <c r="Z110" s="12">
        <f t="shared" si="44"/>
        <v>1</v>
      </c>
      <c r="AA110" s="12">
        <f t="shared" si="44"/>
        <v>1.8299385261847327</v>
      </c>
      <c r="AB110" s="12">
        <f t="shared" si="44"/>
        <v>1.0561345963834845</v>
      </c>
      <c r="AC110" s="12">
        <f t="shared" si="44"/>
        <v>1.0199918400652794</v>
      </c>
      <c r="AD110" s="12">
        <f t="shared" si="44"/>
        <v>1.0130060920802957</v>
      </c>
      <c r="AE110" s="12">
        <f t="shared" si="44"/>
        <v>1.0071340662522881</v>
      </c>
      <c r="AF110" s="12">
        <f t="shared" si="44"/>
        <v>1.0074888059701492</v>
      </c>
      <c r="AG110" s="12">
        <f t="shared" si="44"/>
        <v>1.0080753701211307</v>
      </c>
      <c r="AH110" s="12">
        <f t="shared" si="44"/>
        <v>1.0135446341198218</v>
      </c>
      <c r="AI110" s="12">
        <f t="shared" si="44"/>
        <v>1.0029249149300814</v>
      </c>
      <c r="AJ110" s="12">
        <f t="shared" si="44"/>
        <v>1.001762782653332</v>
      </c>
      <c r="AK110" s="12">
        <f t="shared" si="44"/>
        <v>1.0032545215115112</v>
      </c>
      <c r="AL110" s="12">
        <f t="shared" si="44"/>
        <v>1.0011175136512518</v>
      </c>
      <c r="AM110" s="12">
        <f t="shared" si="44"/>
        <v>1.0026662968979041</v>
      </c>
      <c r="AN110" s="12">
        <f t="shared" si="44"/>
        <v>1.0039383866104905</v>
      </c>
      <c r="AO110" s="12">
        <f t="shared" si="44"/>
        <v>1.0022157583180242</v>
      </c>
      <c r="AP110" s="12">
        <f t="shared" si="44"/>
        <v>1</v>
      </c>
      <c r="AQ110" s="12">
        <f t="shared" si="44"/>
        <v>1.0015576323987538</v>
      </c>
      <c r="AR110" s="12" t="e">
        <f t="shared" si="44"/>
        <v>#NUM!</v>
      </c>
      <c r="AS110" s="12" t="e">
        <f t="shared" si="44"/>
        <v>#NUM!</v>
      </c>
      <c r="AT110" s="12">
        <f t="shared" si="44"/>
        <v>1</v>
      </c>
    </row>
    <row r="111" spans="2:46" x14ac:dyDescent="0.2">
      <c r="B111">
        <v>1</v>
      </c>
      <c r="C111">
        <v>4</v>
      </c>
      <c r="F111" s="19" t="s">
        <v>50</v>
      </c>
      <c r="G111" s="12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1.7418123992714065</v>
      </c>
      <c r="H111" s="12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1.05532986900466</v>
      </c>
      <c r="I111" s="12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1.0205203954770699</v>
      </c>
      <c r="J111" s="12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1.0127644591291729</v>
      </c>
      <c r="K111" s="12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1.010431346431395</v>
      </c>
      <c r="L111" s="12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1.0464219641696066</v>
      </c>
      <c r="M111" s="12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1.0352257658555652</v>
      </c>
      <c r="N111" s="12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1.0197475318677893</v>
      </c>
      <c r="O111" s="12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1.0077057917003853</v>
      </c>
      <c r="P111" s="12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1.0066456375739534</v>
      </c>
      <c r="Q111" s="12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1.0110452635011933</v>
      </c>
      <c r="R111" s="12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1.0026097701810068</v>
      </c>
      <c r="S111" s="12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1.0020296336103691</v>
      </c>
      <c r="T111" s="12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1.0042612474332719</v>
      </c>
      <c r="U111" s="12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1.0031598104063633</v>
      </c>
      <c r="V111" s="12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1</v>
      </c>
      <c r="W111" s="12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1.0015576323987538</v>
      </c>
      <c r="X111" s="12" t="e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#DIV/0!</v>
      </c>
      <c r="Y111" s="12" t="e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#DIV/0!</v>
      </c>
      <c r="Z111" s="12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2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1.5643314250583655</v>
      </c>
      <c r="AB111" s="12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1.0455310635118682</v>
      </c>
      <c r="AC111" s="12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1.0185858750878536</v>
      </c>
      <c r="AD111" s="12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1.0123459028779334</v>
      </c>
      <c r="AE111" s="12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1.0111316265434398</v>
      </c>
      <c r="AF111" s="12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1.050581649885115</v>
      </c>
      <c r="AG111" s="12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1.0319977871731267</v>
      </c>
      <c r="AH111" s="12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1.0199041282698333</v>
      </c>
      <c r="AI111" s="12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1.0080096810494903</v>
      </c>
      <c r="AJ111" s="12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1.0067384035595124</v>
      </c>
      <c r="AK111" s="12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1.0116647416263029</v>
      </c>
      <c r="AL111" s="12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1.0024015086683777</v>
      </c>
      <c r="AM111" s="12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1.0024824257982834</v>
      </c>
      <c r="AN111" s="12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1.0054088348533221</v>
      </c>
      <c r="AO111" s="12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1.0015530380349731</v>
      </c>
      <c r="AP111" s="12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1</v>
      </c>
      <c r="AQ111" s="12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1.0015576323987538</v>
      </c>
      <c r="AR111" s="12" t="e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#DIV/0!</v>
      </c>
      <c r="AS111" s="12" t="e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#DIV/0!</v>
      </c>
      <c r="AT111" s="12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2">
      <c r="B112">
        <v>1</v>
      </c>
      <c r="C112">
        <v>4</v>
      </c>
      <c r="F112" s="19" t="s">
        <v>51</v>
      </c>
      <c r="G112" s="12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1.7172050251359603</v>
      </c>
      <c r="H112" s="12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1.0575347380093199</v>
      </c>
      <c r="I112" s="12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1.02119123566492</v>
      </c>
      <c r="J112" s="12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1.0096135582118879</v>
      </c>
      <c r="K112" s="12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1.0063790656587597</v>
      </c>
      <c r="L112" s="12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1.0436666184089882</v>
      </c>
      <c r="M112" s="12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1.0153849467732687</v>
      </c>
      <c r="N112" s="12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1.0015119166824733</v>
      </c>
      <c r="O112" s="12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1.0022329301308961</v>
      </c>
      <c r="P112" s="12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1.0004035512510088</v>
      </c>
      <c r="Q112" s="12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1.0051550431314187</v>
      </c>
      <c r="R112" s="12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1.0011178176384696</v>
      </c>
      <c r="S112" s="12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1.0018793827502872</v>
      </c>
      <c r="T112" s="12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1.0021732885173376</v>
      </c>
      <c r="U112" s="12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1.0017605633802817</v>
      </c>
      <c r="V112" s="12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1</v>
      </c>
      <c r="W112" s="12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1.0015576323987538</v>
      </c>
      <c r="X112" s="12" t="e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#NUM!</v>
      </c>
      <c r="Y112" s="12" t="e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#NUM!</v>
      </c>
      <c r="Z112" s="12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2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1.5479960415635823</v>
      </c>
      <c r="AB112" s="12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1.0479685339028055</v>
      </c>
      <c r="AC112" s="12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1.0192778457772338</v>
      </c>
      <c r="AD112" s="12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1.0102587195022106</v>
      </c>
      <c r="AE112" s="12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1.0077796258828493</v>
      </c>
      <c r="AF112" s="12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1.0501881051225523</v>
      </c>
      <c r="AG112" s="12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1.0089289894083915</v>
      </c>
      <c r="AH112" s="12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1.0017490720047113</v>
      </c>
      <c r="AI112" s="12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1.0028464270634112</v>
      </c>
      <c r="AJ112" s="12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1.0008130516605094</v>
      </c>
      <c r="AK112" s="12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1.0055809375096127</v>
      </c>
      <c r="AL112" s="12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1.0011175136512518</v>
      </c>
      <c r="AM112" s="12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1.0023052771284813</v>
      </c>
      <c r="AN112" s="12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1.0021013464102895</v>
      </c>
      <c r="AO112" s="12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1.0017605633802817</v>
      </c>
      <c r="AP112" s="12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1</v>
      </c>
      <c r="AQ112" s="12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1.0015576323987538</v>
      </c>
      <c r="AR112" s="12" t="e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#NUM!</v>
      </c>
      <c r="AS112" s="12" t="e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#NUM!</v>
      </c>
      <c r="AT112" s="12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2">
      <c r="B113">
        <v>1</v>
      </c>
      <c r="C113">
        <v>4</v>
      </c>
      <c r="F113" s="19" t="s">
        <v>52</v>
      </c>
      <c r="G113" s="12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1.7417139799575996</v>
      </c>
      <c r="H113" s="12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1.0543418859826643</v>
      </c>
      <c r="I113" s="12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1.0206486505829966</v>
      </c>
      <c r="J113" s="12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1.0126661219840984</v>
      </c>
      <c r="K113" s="12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1.0106504833488128</v>
      </c>
      <c r="L113" s="12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1.0455620700532864</v>
      </c>
      <c r="M113" s="12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1.0309389067708923</v>
      </c>
      <c r="N113" s="12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1.0178577483072002</v>
      </c>
      <c r="O113" s="12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1.0113716608805381</v>
      </c>
      <c r="P113" s="12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1.0099825393985034</v>
      </c>
      <c r="Q113" s="12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1.0093470955830275</v>
      </c>
      <c r="R113" s="12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1.0027523991705432</v>
      </c>
      <c r="S113" s="12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1.0016356567091578</v>
      </c>
      <c r="T113" s="12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1.0034785756487132</v>
      </c>
      <c r="U113" s="12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1.0031431662519221</v>
      </c>
      <c r="V113" s="12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1</v>
      </c>
      <c r="W113" s="12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1.0015576323987538</v>
      </c>
      <c r="X113" s="12" t="e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#DIV/0!</v>
      </c>
      <c r="Y113" s="12" t="e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#DIV/0!</v>
      </c>
      <c r="Z113" s="12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2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1.563792348538549</v>
      </c>
      <c r="AB113" s="12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1.044879097363417</v>
      </c>
      <c r="AC113" s="12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1.0186467937563728</v>
      </c>
      <c r="AD113" s="12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1.0123353036737202</v>
      </c>
      <c r="AE113" s="12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1.0113219494373924</v>
      </c>
      <c r="AF113" s="12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1.0500901602709656</v>
      </c>
      <c r="AG113" s="12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1.0274320527709089</v>
      </c>
      <c r="AH113" s="12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1.0178502489366645</v>
      </c>
      <c r="AI113" s="12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1.0115493367462041</v>
      </c>
      <c r="AJ113" s="12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1.0099811916314896</v>
      </c>
      <c r="AK113" s="12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1.0100125225172989</v>
      </c>
      <c r="AL113" s="12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1.002521194695589</v>
      </c>
      <c r="AM113" s="12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1.0019051996523909</v>
      </c>
      <c r="AN113" s="12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1.0047486497656806</v>
      </c>
      <c r="AO113" s="12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1.001591637368217</v>
      </c>
      <c r="AP113" s="12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1</v>
      </c>
      <c r="AQ113" s="12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1.0015576323987538</v>
      </c>
      <c r="AR113" s="12" t="e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#DIV/0!</v>
      </c>
      <c r="AS113" s="12" t="e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#DIV/0!</v>
      </c>
      <c r="AT113" s="12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2">
      <c r="B114">
        <v>1</v>
      </c>
      <c r="C114">
        <v>4</v>
      </c>
      <c r="F114" s="19" t="s">
        <v>53</v>
      </c>
      <c r="G114" s="12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1.6712643678160919</v>
      </c>
      <c r="H114" s="12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1.0375000000000001</v>
      </c>
      <c r="I114" s="12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1.0143979057591623</v>
      </c>
      <c r="J114" s="12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1.0074404761904763</v>
      </c>
      <c r="K114" s="12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1</v>
      </c>
      <c r="L114" s="12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1.0040983606557377</v>
      </c>
      <c r="M114" s="12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1.002650176678445</v>
      </c>
      <c r="N114" s="12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1.0010764262648009</v>
      </c>
      <c r="O114" s="12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1.0008196721311475</v>
      </c>
      <c r="P114" s="12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1</v>
      </c>
      <c r="Q114" s="12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1</v>
      </c>
      <c r="R114" s="12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1</v>
      </c>
      <c r="S114" s="12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1.0008136696501222</v>
      </c>
      <c r="T114" s="12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1</v>
      </c>
      <c r="U114" s="12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1.0014492753623188</v>
      </c>
      <c r="V114" s="12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1</v>
      </c>
      <c r="W114" s="12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1.0015576323987538</v>
      </c>
      <c r="X114" s="12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0</v>
      </c>
      <c r="Y114" s="12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0</v>
      </c>
      <c r="Z114" s="12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2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1.486815415821501</v>
      </c>
      <c r="AB114" s="12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1.032258064516129</v>
      </c>
      <c r="AC114" s="12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1.0117493472584855</v>
      </c>
      <c r="AD114" s="12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1.0059435364041605</v>
      </c>
      <c r="AE114" s="12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1</v>
      </c>
      <c r="AF114" s="12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1.0040983606557377</v>
      </c>
      <c r="AG114" s="12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1.002650176678445</v>
      </c>
      <c r="AH114" s="12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1.0012285012285012</v>
      </c>
      <c r="AI114" s="12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1.0008196721311475</v>
      </c>
      <c r="AJ114" s="12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1</v>
      </c>
      <c r="AK114" s="12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1.0008196721311475</v>
      </c>
      <c r="AL114" s="12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1</v>
      </c>
      <c r="AM114" s="12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1</v>
      </c>
      <c r="AN114" s="12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1</v>
      </c>
      <c r="AO114" s="12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1</v>
      </c>
      <c r="AP114" s="12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1</v>
      </c>
      <c r="AQ114" s="12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1.0015576323987538</v>
      </c>
      <c r="AR114" s="12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0</v>
      </c>
      <c r="AS114" s="12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0</v>
      </c>
      <c r="AT114" s="12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2">
      <c r="B115">
        <v>1</v>
      </c>
      <c r="C115">
        <v>4</v>
      </c>
      <c r="F115" s="19" t="s">
        <v>54</v>
      </c>
      <c r="G115" s="12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1.8615751789976132</v>
      </c>
      <c r="H115" s="12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1.0687500000000001</v>
      </c>
      <c r="I115" s="12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1.0253012048192769</v>
      </c>
      <c r="J115" s="12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1.024390243902439</v>
      </c>
      <c r="K115" s="12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1.0289672544080604</v>
      </c>
      <c r="L115" s="12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1.0942562592047129</v>
      </c>
      <c r="M115" s="12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1.1074829931972789</v>
      </c>
      <c r="N115" s="12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1.0748898678414096</v>
      </c>
      <c r="O115" s="12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1.025537634408602</v>
      </c>
      <c r="P115" s="12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1.0257754477937966</v>
      </c>
      <c r="Q115" s="12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1.0338709677419355</v>
      </c>
      <c r="R115" s="12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1.0082034454470878</v>
      </c>
      <c r="S115" s="12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1.0035460992907801</v>
      </c>
      <c r="T115" s="12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1.0126984126984127</v>
      </c>
      <c r="U115" s="12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1.0062695924764891</v>
      </c>
      <c r="V115" s="12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1</v>
      </c>
      <c r="W115" s="12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1.0015576323987538</v>
      </c>
      <c r="X115" s="12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0</v>
      </c>
      <c r="Y115" s="12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0</v>
      </c>
      <c r="Z115" s="12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2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1.6745182012847966</v>
      </c>
      <c r="AB115" s="12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1.0539291217257321</v>
      </c>
      <c r="AC115" s="12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1.0240384615384615</v>
      </c>
      <c r="AD115" s="12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1.0229226361031518</v>
      </c>
      <c r="AE115" s="12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1.0289672544080604</v>
      </c>
      <c r="AF115" s="12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1.0978520286396181</v>
      </c>
      <c r="AG115" s="12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1.1074829931972789</v>
      </c>
      <c r="AH115" s="12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1.0748898678414096</v>
      </c>
      <c r="AI115" s="12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1.025526197939991</v>
      </c>
      <c r="AJ115" s="12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1.0253275109170308</v>
      </c>
      <c r="AK115" s="12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1.0346774193548387</v>
      </c>
      <c r="AL115" s="12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1.0073710073710074</v>
      </c>
      <c r="AM115" s="12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1.0053191489361704</v>
      </c>
      <c r="AN115" s="12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1.0174326465927099</v>
      </c>
      <c r="AO115" s="12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1.0028985507246377</v>
      </c>
      <c r="AP115" s="12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1</v>
      </c>
      <c r="AQ115" s="12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1.0015576323987538</v>
      </c>
      <c r="AR115" s="12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0</v>
      </c>
      <c r="AS115" s="12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0</v>
      </c>
      <c r="AT115" s="12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2">
      <c r="B116">
        <v>1</v>
      </c>
      <c r="C116">
        <v>4</v>
      </c>
      <c r="D116">
        <v>0.3</v>
      </c>
      <c r="F116" s="19" t="s">
        <v>55</v>
      </c>
      <c r="G116" s="12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1.6962733562128891</v>
      </c>
      <c r="H116" s="12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1.0483167125171939</v>
      </c>
      <c r="I116" s="12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1.0185450537338108</v>
      </c>
      <c r="J116" s="12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1.0075968394972201</v>
      </c>
      <c r="K116" s="12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1.0026587887740028</v>
      </c>
      <c r="L116" s="12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1.0048162008146557</v>
      </c>
      <c r="M116" s="12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1.0051102397405229</v>
      </c>
      <c r="N116" s="12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1.0012132937321312</v>
      </c>
      <c r="O116" s="12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1.0011862616916423</v>
      </c>
      <c r="P116" s="12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1</v>
      </c>
      <c r="Q116" s="12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1.0007666098807495</v>
      </c>
      <c r="R116" s="12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1.0007020280811232</v>
      </c>
      <c r="S116" s="12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1.0008479768457617</v>
      </c>
      <c r="T116" s="12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1.0007317073170732</v>
      </c>
      <c r="U116" s="12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1.0016360481730966</v>
      </c>
      <c r="V116" s="12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1</v>
      </c>
      <c r="W116" s="12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1.0015576323987538</v>
      </c>
      <c r="X116" s="12" t="e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#NUM!</v>
      </c>
      <c r="Y116" s="12" t="e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#NUM!</v>
      </c>
      <c r="Z116" s="12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2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1.5319796388337359</v>
      </c>
      <c r="AB116" s="12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1.041288562249703</v>
      </c>
      <c r="AC116" s="12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1.0174540044932905</v>
      </c>
      <c r="AD116" s="12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1.0074471455185885</v>
      </c>
      <c r="AE116" s="12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1.0026587887740028</v>
      </c>
      <c r="AF116" s="12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1.0059177920019264</v>
      </c>
      <c r="AG116" s="12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1.0075328507768622</v>
      </c>
      <c r="AH116" s="12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1.0013336124546888</v>
      </c>
      <c r="AI116" s="12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1.00229055617017</v>
      </c>
      <c r="AJ116" s="12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1.0007263922518159</v>
      </c>
      <c r="AK116" s="12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1.0016151869746137</v>
      </c>
      <c r="AL116" s="12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1.0007014809041308</v>
      </c>
      <c r="AM116" s="12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1.001533219761499</v>
      </c>
      <c r="AN116" s="12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1.0015873015873016</v>
      </c>
      <c r="AO116" s="12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1.001056338028169</v>
      </c>
      <c r="AP116" s="12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1</v>
      </c>
      <c r="AQ116" s="12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1.0015576323987538</v>
      </c>
      <c r="AR116" s="12" t="e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#NUM!</v>
      </c>
      <c r="AS116" s="12" t="e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#NUM!</v>
      </c>
      <c r="AT116" s="12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2">
      <c r="B117">
        <v>1</v>
      </c>
      <c r="C117">
        <v>4</v>
      </c>
      <c r="D117">
        <v>0.7</v>
      </c>
      <c r="F117" s="19" t="s">
        <v>56</v>
      </c>
      <c r="G117" s="12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1.7479796437132102</v>
      </c>
      <c r="H117" s="12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1.0658708158995815</v>
      </c>
      <c r="I117" s="12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1.0235690815208889</v>
      </c>
      <c r="J117" s="12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1.0128906372934696</v>
      </c>
      <c r="K117" s="12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1.0117202548525708</v>
      </c>
      <c r="L117" s="12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1.083619174307568</v>
      </c>
      <c r="M117" s="12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1.0335959814389333</v>
      </c>
      <c r="N117" s="12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1.0091047857069417</v>
      </c>
      <c r="O117" s="12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1.0054687431979454</v>
      </c>
      <c r="P117" s="12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1.0033039370311956</v>
      </c>
      <c r="Q117" s="12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1.0118995645299977</v>
      </c>
      <c r="R117" s="12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1.0021303882128312</v>
      </c>
      <c r="S117" s="12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1.0029708889988453</v>
      </c>
      <c r="T117" s="12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1.0044500532839755</v>
      </c>
      <c r="U117" s="12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1.0035641750187647</v>
      </c>
      <c r="V117" s="12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1</v>
      </c>
      <c r="W117" s="12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1.0015576323987538</v>
      </c>
      <c r="X117" s="12" t="e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#NUM!</v>
      </c>
      <c r="Y117" s="12" t="e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#NUM!</v>
      </c>
      <c r="Z117" s="12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2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1.5705465976913422</v>
      </c>
      <c r="AB117" s="12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1.0536735173995333</v>
      </c>
      <c r="AC117" s="12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1.0208248987854249</v>
      </c>
      <c r="AD117" s="12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1.0139051668361216</v>
      </c>
      <c r="AE117" s="12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1.0142412632559321</v>
      </c>
      <c r="AF117" s="12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1.0946158361482035</v>
      </c>
      <c r="AG117" s="12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1.0195526471458149</v>
      </c>
      <c r="AH117" s="12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1.0094265540607825</v>
      </c>
      <c r="AI117" s="12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1.0054675995510842</v>
      </c>
      <c r="AJ117" s="12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1.0032698518288039</v>
      </c>
      <c r="AK117" s="12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1.011980209691288</v>
      </c>
      <c r="AL117" s="12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1.002047144405223</v>
      </c>
      <c r="AM117" s="12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1.0031481939633844</v>
      </c>
      <c r="AN117" s="12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1.0039383866104905</v>
      </c>
      <c r="AO117" s="12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1.0022157583180242</v>
      </c>
      <c r="AP117" s="12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1</v>
      </c>
      <c r="AQ117" s="12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1.0015576323987538</v>
      </c>
      <c r="AR117" s="12" t="e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#NUM!</v>
      </c>
      <c r="AS117" s="12" t="e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#NUM!</v>
      </c>
      <c r="AT117" s="12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2">
      <c r="F118" s="19" t="s">
        <v>57</v>
      </c>
      <c r="G118" s="18">
        <f>+IFERROR(G113, 1)</f>
        <v>1.7417139799575996</v>
      </c>
      <c r="H118" s="18">
        <f t="shared" ref="H118:AT118" si="45">+IFERROR(H113, 1)</f>
        <v>1.0543418859826643</v>
      </c>
      <c r="I118" s="18">
        <f t="shared" si="45"/>
        <v>1.0206486505829966</v>
      </c>
      <c r="J118" s="18">
        <f t="shared" si="45"/>
        <v>1.0126661219840984</v>
      </c>
      <c r="K118" s="18">
        <f t="shared" si="45"/>
        <v>1.0106504833488128</v>
      </c>
      <c r="L118" s="18">
        <f t="shared" si="45"/>
        <v>1.0455620700532864</v>
      </c>
      <c r="M118" s="18">
        <f t="shared" si="45"/>
        <v>1.0309389067708923</v>
      </c>
      <c r="N118" s="18">
        <f t="shared" si="45"/>
        <v>1.0178577483072002</v>
      </c>
      <c r="O118" s="18">
        <f t="shared" si="45"/>
        <v>1.0113716608805381</v>
      </c>
      <c r="P118" s="18">
        <f t="shared" si="45"/>
        <v>1.0099825393985034</v>
      </c>
      <c r="Q118" s="18">
        <f t="shared" si="45"/>
        <v>1.0093470955830275</v>
      </c>
      <c r="R118" s="18">
        <f t="shared" si="45"/>
        <v>1.0027523991705432</v>
      </c>
      <c r="S118" s="18">
        <f t="shared" si="45"/>
        <v>1.0016356567091578</v>
      </c>
      <c r="T118" s="18">
        <f t="shared" si="45"/>
        <v>1.0034785756487132</v>
      </c>
      <c r="U118" s="18">
        <f t="shared" si="45"/>
        <v>1.0031431662519221</v>
      </c>
      <c r="V118" s="18">
        <f t="shared" si="45"/>
        <v>1</v>
      </c>
      <c r="W118" s="18">
        <f t="shared" si="45"/>
        <v>1.0015576323987538</v>
      </c>
      <c r="X118" s="18">
        <f t="shared" si="45"/>
        <v>1</v>
      </c>
      <c r="Y118" s="18">
        <f t="shared" si="45"/>
        <v>1</v>
      </c>
      <c r="Z118" s="18">
        <f t="shared" si="45"/>
        <v>1</v>
      </c>
      <c r="AA118" s="18">
        <f t="shared" si="45"/>
        <v>1.563792348538549</v>
      </c>
      <c r="AB118" s="18">
        <f t="shared" si="45"/>
        <v>1.044879097363417</v>
      </c>
      <c r="AC118" s="18">
        <f t="shared" si="45"/>
        <v>1.0186467937563728</v>
      </c>
      <c r="AD118" s="18">
        <f t="shared" si="45"/>
        <v>1.0123353036737202</v>
      </c>
      <c r="AE118" s="18">
        <f t="shared" si="45"/>
        <v>1.0113219494373924</v>
      </c>
      <c r="AF118" s="18">
        <f t="shared" si="45"/>
        <v>1.0500901602709656</v>
      </c>
      <c r="AG118" s="18">
        <f t="shared" si="45"/>
        <v>1.0274320527709089</v>
      </c>
      <c r="AH118" s="18">
        <f t="shared" si="45"/>
        <v>1.0178502489366645</v>
      </c>
      <c r="AI118" s="18">
        <f t="shared" si="45"/>
        <v>1.0115493367462041</v>
      </c>
      <c r="AJ118" s="18">
        <f t="shared" si="45"/>
        <v>1.0099811916314896</v>
      </c>
      <c r="AK118" s="18">
        <f t="shared" si="45"/>
        <v>1.0100125225172989</v>
      </c>
      <c r="AL118" s="18">
        <f t="shared" si="45"/>
        <v>1.002521194695589</v>
      </c>
      <c r="AM118" s="18">
        <f t="shared" si="45"/>
        <v>1.0019051996523909</v>
      </c>
      <c r="AN118" s="18">
        <f t="shared" si="45"/>
        <v>1.0047486497656806</v>
      </c>
      <c r="AO118" s="18">
        <f t="shared" si="45"/>
        <v>1.001591637368217</v>
      </c>
      <c r="AP118" s="18">
        <f t="shared" si="45"/>
        <v>1</v>
      </c>
      <c r="AQ118" s="18">
        <f t="shared" si="45"/>
        <v>1.0015576323987538</v>
      </c>
      <c r="AR118" s="18">
        <f t="shared" si="45"/>
        <v>1</v>
      </c>
      <c r="AS118" s="18">
        <f t="shared" si="45"/>
        <v>1</v>
      </c>
      <c r="AT118" s="18">
        <f t="shared" si="45"/>
        <v>1</v>
      </c>
    </row>
    <row r="119" spans="2:46" x14ac:dyDescent="0.2">
      <c r="F119" s="19" t="s">
        <v>58</v>
      </c>
      <c r="G119" s="12">
        <f>+IF(G$8 = 20, 1, G118 * H119)</f>
        <v>2.1972896394487851</v>
      </c>
      <c r="H119" s="12">
        <f t="shared" ref="H119:AS119" si="46">+IF(H$8 = 20, 1, H118 * I119)</f>
        <v>1.2615674357177038</v>
      </c>
      <c r="I119" s="12">
        <f t="shared" si="46"/>
        <v>1.1965449276843458</v>
      </c>
      <c r="J119" s="12">
        <f t="shared" si="46"/>
        <v>1.1723377354203888</v>
      </c>
      <c r="K119" s="12">
        <f t="shared" si="46"/>
        <v>1.1576744891232744</v>
      </c>
      <c r="L119" s="12">
        <f t="shared" si="46"/>
        <v>1.1454746306431223</v>
      </c>
      <c r="M119" s="12">
        <f t="shared" si="46"/>
        <v>1.0955587080399196</v>
      </c>
      <c r="N119" s="12">
        <f t="shared" si="46"/>
        <v>1.0626805340691132</v>
      </c>
      <c r="O119" s="12">
        <f t="shared" si="46"/>
        <v>1.0440363949053371</v>
      </c>
      <c r="P119" s="12">
        <f t="shared" si="46"/>
        <v>1.0322974582819138</v>
      </c>
      <c r="Q119" s="12">
        <f t="shared" si="46"/>
        <v>1.022094361053707</v>
      </c>
      <c r="R119" s="12">
        <f t="shared" si="46"/>
        <v>1.0126292189539776</v>
      </c>
      <c r="S119" s="12">
        <f t="shared" si="46"/>
        <v>1.0098497094513106</v>
      </c>
      <c r="T119" s="12">
        <f t="shared" si="46"/>
        <v>1.0082006393114438</v>
      </c>
      <c r="U119" s="12">
        <f t="shared" si="46"/>
        <v>1.0047056945482646</v>
      </c>
      <c r="V119" s="12">
        <f t="shared" si="46"/>
        <v>1.0015576323987538</v>
      </c>
      <c r="W119" s="12">
        <f t="shared" si="46"/>
        <v>1.0015576323987538</v>
      </c>
      <c r="X119" s="12">
        <f t="shared" si="46"/>
        <v>1</v>
      </c>
      <c r="Y119" s="12">
        <f t="shared" si="46"/>
        <v>1</v>
      </c>
      <c r="Z119" s="12">
        <f t="shared" si="46"/>
        <v>1</v>
      </c>
      <c r="AA119" s="12">
        <f t="shared" si="46"/>
        <v>1.9548683864261494</v>
      </c>
      <c r="AB119" s="12">
        <f t="shared" si="46"/>
        <v>1.2500818208076556</v>
      </c>
      <c r="AC119" s="12">
        <f t="shared" si="46"/>
        <v>1.1963889640074479</v>
      </c>
      <c r="AD119" s="12">
        <f t="shared" si="46"/>
        <v>1.174488518827641</v>
      </c>
      <c r="AE119" s="12">
        <f t="shared" si="46"/>
        <v>1.1601773785478724</v>
      </c>
      <c r="AF119" s="12">
        <f t="shared" si="46"/>
        <v>1.1471889631123795</v>
      </c>
      <c r="AG119" s="12">
        <f t="shared" si="46"/>
        <v>1.0924671104587425</v>
      </c>
      <c r="AH119" s="12">
        <f t="shared" si="46"/>
        <v>1.0632986458933598</v>
      </c>
      <c r="AI119" s="12">
        <f t="shared" si="46"/>
        <v>1.0446513590817261</v>
      </c>
      <c r="AJ119" s="12">
        <f t="shared" si="46"/>
        <v>1.0327240809054352</v>
      </c>
      <c r="AK119" s="12">
        <f t="shared" si="46"/>
        <v>1.0225181314883771</v>
      </c>
      <c r="AL119" s="12">
        <f t="shared" si="46"/>
        <v>1.0123816375463444</v>
      </c>
      <c r="AM119" s="12">
        <f t="shared" si="46"/>
        <v>1.0098356452740627</v>
      </c>
      <c r="AN119" s="12">
        <f t="shared" si="46"/>
        <v>1.00791536527051</v>
      </c>
      <c r="AO119" s="12">
        <f t="shared" si="46"/>
        <v>1.0031517489529027</v>
      </c>
      <c r="AP119" s="12">
        <f t="shared" si="46"/>
        <v>1.0015576323987538</v>
      </c>
      <c r="AQ119" s="12">
        <f t="shared" si="46"/>
        <v>1.0015576323987538</v>
      </c>
      <c r="AR119" s="12">
        <f t="shared" si="46"/>
        <v>1</v>
      </c>
      <c r="AS119" s="12">
        <f t="shared" si="46"/>
        <v>1</v>
      </c>
      <c r="AT119" s="12">
        <f>+IF(AT$8 = 20, 1, AT118 *#REF!)</f>
        <v>1</v>
      </c>
    </row>
    <row r="120" spans="2:46" x14ac:dyDescent="0.2">
      <c r="F120" s="19" t="s">
        <v>59</v>
      </c>
      <c r="G120" s="17">
        <f>+IF(G$8 = 20, 1, 1 / G119)</f>
        <v>0.45510613714578896</v>
      </c>
      <c r="H120" s="17">
        <f t="shared" ref="H120:AT120" si="47">+IF(H$8 = 20, 1, 1 / H119)</f>
        <v>0.79266472143132127</v>
      </c>
      <c r="I120" s="17">
        <f t="shared" si="47"/>
        <v>0.83573961734582247</v>
      </c>
      <c r="J120" s="17">
        <f t="shared" si="47"/>
        <v>0.85299651268276355</v>
      </c>
      <c r="K120" s="17">
        <f t="shared" si="47"/>
        <v>0.86380067056441412</v>
      </c>
      <c r="L120" s="17">
        <f t="shared" si="47"/>
        <v>0.87300056522295377</v>
      </c>
      <c r="M120" s="17">
        <f t="shared" si="47"/>
        <v>0.91277627813220064</v>
      </c>
      <c r="N120" s="17">
        <f t="shared" si="47"/>
        <v>0.94101657830401486</v>
      </c>
      <c r="O120" s="17">
        <f t="shared" si="47"/>
        <v>0.95782101551227072</v>
      </c>
      <c r="P120" s="17">
        <f t="shared" si="47"/>
        <v>0.9687130312849288</v>
      </c>
      <c r="Q120" s="17">
        <f t="shared" si="47"/>
        <v>0.97838324728557424</v>
      </c>
      <c r="R120" s="17">
        <f t="shared" si="47"/>
        <v>0.9875282890147854</v>
      </c>
      <c r="S120" s="17">
        <f t="shared" si="47"/>
        <v>0.99024636105835762</v>
      </c>
      <c r="T120" s="17">
        <f t="shared" si="47"/>
        <v>0.99186606416254164</v>
      </c>
      <c r="U120" s="17">
        <f t="shared" si="47"/>
        <v>0.99531634530012247</v>
      </c>
      <c r="V120" s="17">
        <f t="shared" si="47"/>
        <v>0.99844479004665632</v>
      </c>
      <c r="W120" s="17">
        <f t="shared" si="47"/>
        <v>0.99844479004665632</v>
      </c>
      <c r="X120" s="17">
        <f t="shared" si="47"/>
        <v>1</v>
      </c>
      <c r="Y120" s="17">
        <f t="shared" si="47"/>
        <v>1</v>
      </c>
      <c r="Z120" s="17">
        <f t="shared" si="47"/>
        <v>1</v>
      </c>
      <c r="AA120" s="17">
        <f t="shared" si="47"/>
        <v>0.51154338928575116</v>
      </c>
      <c r="AB120" s="17">
        <f t="shared" si="47"/>
        <v>0.79994763811053404</v>
      </c>
      <c r="AC120" s="17">
        <f t="shared" si="47"/>
        <v>0.83584856604693214</v>
      </c>
      <c r="AD120" s="17">
        <f t="shared" si="47"/>
        <v>0.85143446186956928</v>
      </c>
      <c r="AE120" s="17">
        <f t="shared" si="47"/>
        <v>0.86193716451500091</v>
      </c>
      <c r="AF120" s="17">
        <f t="shared" si="47"/>
        <v>0.87169597350984906</v>
      </c>
      <c r="AG120" s="17">
        <f t="shared" si="47"/>
        <v>0.91535936453051281</v>
      </c>
      <c r="AH120" s="17">
        <f t="shared" si="47"/>
        <v>0.94046955092265949</v>
      </c>
      <c r="AI120" s="17">
        <f t="shared" si="47"/>
        <v>0.95725716652398196</v>
      </c>
      <c r="AJ120" s="17">
        <f t="shared" si="47"/>
        <v>0.96831285189288452</v>
      </c>
      <c r="AK120" s="17">
        <f t="shared" si="47"/>
        <v>0.97797776802686154</v>
      </c>
      <c r="AL120" s="17">
        <f t="shared" si="47"/>
        <v>0.98776979245064833</v>
      </c>
      <c r="AM120" s="17">
        <f t="shared" si="47"/>
        <v>0.99026015241183796</v>
      </c>
      <c r="AN120" s="17">
        <f t="shared" si="47"/>
        <v>0.99214679570998943</v>
      </c>
      <c r="AO120" s="17">
        <f t="shared" si="47"/>
        <v>0.99685815335895833</v>
      </c>
      <c r="AP120" s="17">
        <f t="shared" si="47"/>
        <v>0.99844479004665632</v>
      </c>
      <c r="AQ120" s="17">
        <f t="shared" si="47"/>
        <v>0.99844479004665632</v>
      </c>
      <c r="AR120" s="17">
        <f t="shared" si="47"/>
        <v>1</v>
      </c>
      <c r="AS120" s="17">
        <f t="shared" si="47"/>
        <v>1</v>
      </c>
      <c r="AT120" s="17">
        <f t="shared" si="47"/>
        <v>1</v>
      </c>
    </row>
    <row r="123" spans="2:46" x14ac:dyDescent="0.2">
      <c r="F123" s="19" t="s">
        <v>148</v>
      </c>
      <c r="G123" s="7" t="s">
        <v>84</v>
      </c>
      <c r="H123" s="7" t="s">
        <v>84</v>
      </c>
      <c r="I123" s="7" t="s">
        <v>84</v>
      </c>
      <c r="J123" s="7" t="s">
        <v>84</v>
      </c>
      <c r="K123" s="7" t="s">
        <v>84</v>
      </c>
      <c r="L123" s="7" t="s">
        <v>84</v>
      </c>
      <c r="M123" s="7" t="s">
        <v>84</v>
      </c>
      <c r="N123" s="7" t="s">
        <v>84</v>
      </c>
      <c r="O123" s="7" t="s">
        <v>84</v>
      </c>
      <c r="P123" s="7" t="s">
        <v>84</v>
      </c>
      <c r="Q123" s="7" t="s">
        <v>84</v>
      </c>
      <c r="R123" s="7" t="s">
        <v>84</v>
      </c>
      <c r="S123" s="7" t="s">
        <v>84</v>
      </c>
      <c r="T123" s="7" t="s">
        <v>84</v>
      </c>
      <c r="U123" s="7" t="s">
        <v>84</v>
      </c>
      <c r="V123" s="7" t="s">
        <v>84</v>
      </c>
      <c r="W123" s="7" t="s">
        <v>84</v>
      </c>
      <c r="X123" s="7" t="s">
        <v>84</v>
      </c>
      <c r="Y123" s="7" t="s">
        <v>84</v>
      </c>
      <c r="Z123" s="7" t="s">
        <v>84</v>
      </c>
      <c r="AA123" s="8" t="s">
        <v>85</v>
      </c>
      <c r="AB123" s="8" t="s">
        <v>85</v>
      </c>
      <c r="AC123" s="8" t="s">
        <v>85</v>
      </c>
      <c r="AD123" s="8" t="s">
        <v>85</v>
      </c>
      <c r="AE123" s="8" t="s">
        <v>85</v>
      </c>
      <c r="AF123" s="8" t="s">
        <v>85</v>
      </c>
      <c r="AG123" s="8" t="s">
        <v>85</v>
      </c>
      <c r="AH123" s="8" t="s">
        <v>85</v>
      </c>
      <c r="AI123" s="8" t="s">
        <v>85</v>
      </c>
      <c r="AJ123" s="8" t="s">
        <v>85</v>
      </c>
      <c r="AK123" s="8" t="s">
        <v>85</v>
      </c>
      <c r="AL123" s="8" t="s">
        <v>85</v>
      </c>
      <c r="AM123" s="8" t="s">
        <v>85</v>
      </c>
      <c r="AN123" s="8" t="s">
        <v>85</v>
      </c>
      <c r="AO123" s="8" t="s">
        <v>85</v>
      </c>
      <c r="AP123" s="8" t="s">
        <v>85</v>
      </c>
      <c r="AQ123" s="8" t="s">
        <v>85</v>
      </c>
      <c r="AR123" s="8" t="s">
        <v>85</v>
      </c>
      <c r="AS123" s="8" t="s">
        <v>85</v>
      </c>
      <c r="AT123" s="8" t="s">
        <v>85</v>
      </c>
    </row>
    <row r="124" spans="2:46" x14ac:dyDescent="0.2">
      <c r="F124" s="19" t="s">
        <v>81</v>
      </c>
      <c r="G124" s="7">
        <v>1</v>
      </c>
      <c r="H124" s="7">
        <v>2</v>
      </c>
      <c r="I124" s="7">
        <v>3</v>
      </c>
      <c r="J124" s="7">
        <v>4</v>
      </c>
      <c r="K124" s="7">
        <v>5</v>
      </c>
      <c r="L124" s="7">
        <v>6</v>
      </c>
      <c r="M124" s="7">
        <v>7</v>
      </c>
      <c r="N124" s="7">
        <v>8</v>
      </c>
      <c r="O124" s="7">
        <v>9</v>
      </c>
      <c r="P124" s="7">
        <v>10</v>
      </c>
      <c r="Q124" s="7">
        <v>11</v>
      </c>
      <c r="R124" s="7">
        <v>12</v>
      </c>
      <c r="S124" s="7">
        <v>13</v>
      </c>
      <c r="T124" s="7">
        <v>14</v>
      </c>
      <c r="U124" s="7">
        <v>15</v>
      </c>
      <c r="V124" s="7">
        <v>16</v>
      </c>
      <c r="W124" s="7">
        <v>17</v>
      </c>
      <c r="X124" s="7">
        <v>18</v>
      </c>
      <c r="Y124" s="7">
        <v>19</v>
      </c>
      <c r="Z124" s="7">
        <v>20</v>
      </c>
      <c r="AA124" s="8">
        <v>1</v>
      </c>
      <c r="AB124" s="8">
        <v>2</v>
      </c>
      <c r="AC124" s="8">
        <v>3</v>
      </c>
      <c r="AD124" s="8">
        <v>4</v>
      </c>
      <c r="AE124" s="8">
        <v>5</v>
      </c>
      <c r="AF124" s="8">
        <v>6</v>
      </c>
      <c r="AG124" s="8">
        <v>7</v>
      </c>
      <c r="AH124" s="8">
        <v>8</v>
      </c>
      <c r="AI124" s="8">
        <v>9</v>
      </c>
      <c r="AJ124" s="8">
        <v>10</v>
      </c>
      <c r="AK124" s="8">
        <v>11</v>
      </c>
      <c r="AL124" s="8">
        <v>12</v>
      </c>
      <c r="AM124" s="8">
        <v>13</v>
      </c>
      <c r="AN124" s="8">
        <v>14</v>
      </c>
      <c r="AO124" s="8">
        <v>15</v>
      </c>
      <c r="AP124" s="8">
        <v>16</v>
      </c>
      <c r="AQ124" s="8">
        <v>17</v>
      </c>
      <c r="AR124" s="8">
        <v>18</v>
      </c>
      <c r="AS124" s="8">
        <v>19</v>
      </c>
      <c r="AT124" s="8">
        <v>20</v>
      </c>
    </row>
    <row r="125" spans="2:46" x14ac:dyDescent="0.2">
      <c r="F125">
        <v>201906</v>
      </c>
      <c r="G125" s="12">
        <f t="shared" ref="G125:AT125" si="48">IF(G57 = "", G$118,G57)</f>
        <v>1.7417139799575996</v>
      </c>
      <c r="H125" s="12">
        <f t="shared" si="48"/>
        <v>1.0543418859826643</v>
      </c>
      <c r="I125" s="12">
        <f t="shared" si="48"/>
        <v>1.0206486505829966</v>
      </c>
      <c r="J125" s="12">
        <f t="shared" si="48"/>
        <v>1.0126661219840984</v>
      </c>
      <c r="K125" s="12">
        <f t="shared" si="48"/>
        <v>1.0106504833488128</v>
      </c>
      <c r="L125" s="12">
        <f t="shared" si="48"/>
        <v>1.0455620700532864</v>
      </c>
      <c r="M125" s="12">
        <f t="shared" si="48"/>
        <v>1.0309389067708923</v>
      </c>
      <c r="N125" s="12">
        <f t="shared" si="48"/>
        <v>1.0178577483072002</v>
      </c>
      <c r="O125" s="12">
        <f t="shared" si="48"/>
        <v>1.0113716608805381</v>
      </c>
      <c r="P125" s="12">
        <f t="shared" si="48"/>
        <v>1.0099825393985034</v>
      </c>
      <c r="Q125" s="12">
        <f t="shared" si="48"/>
        <v>1.0093470955830275</v>
      </c>
      <c r="R125" s="12">
        <f t="shared" si="48"/>
        <v>1.0027523991705432</v>
      </c>
      <c r="S125" s="12">
        <f t="shared" si="48"/>
        <v>1.0016356567091578</v>
      </c>
      <c r="T125" s="12">
        <f t="shared" si="48"/>
        <v>1.0034785756487132</v>
      </c>
      <c r="U125" s="12">
        <f t="shared" si="48"/>
        <v>1.0031431662519221</v>
      </c>
      <c r="V125" s="12">
        <f t="shared" si="48"/>
        <v>1</v>
      </c>
      <c r="W125" s="12">
        <f t="shared" si="48"/>
        <v>1.0015576323987538</v>
      </c>
      <c r="X125" s="12">
        <f t="shared" si="48"/>
        <v>1</v>
      </c>
      <c r="Y125" s="12">
        <f t="shared" si="48"/>
        <v>1</v>
      </c>
      <c r="Z125" s="12">
        <f t="shared" si="48"/>
        <v>1</v>
      </c>
      <c r="AA125" s="12">
        <f t="shared" si="48"/>
        <v>1.563792348538549</v>
      </c>
      <c r="AB125" s="12">
        <f t="shared" si="48"/>
        <v>1.044879097363417</v>
      </c>
      <c r="AC125" s="12">
        <f t="shared" si="48"/>
        <v>1.0186467937563728</v>
      </c>
      <c r="AD125" s="12">
        <f t="shared" si="48"/>
        <v>1.0123353036737202</v>
      </c>
      <c r="AE125" s="12">
        <f t="shared" si="48"/>
        <v>1.0113219494373924</v>
      </c>
      <c r="AF125" s="12">
        <f t="shared" si="48"/>
        <v>1.0500901602709656</v>
      </c>
      <c r="AG125" s="12">
        <f t="shared" si="48"/>
        <v>1.0274320527709089</v>
      </c>
      <c r="AH125" s="12">
        <f t="shared" si="48"/>
        <v>1.0178502489366645</v>
      </c>
      <c r="AI125" s="12">
        <f t="shared" si="48"/>
        <v>1.0115493367462041</v>
      </c>
      <c r="AJ125" s="12">
        <f t="shared" si="48"/>
        <v>1.0099811916314896</v>
      </c>
      <c r="AK125" s="12">
        <f t="shared" si="48"/>
        <v>1.0100125225172989</v>
      </c>
      <c r="AL125" s="12">
        <f t="shared" si="48"/>
        <v>1.002521194695589</v>
      </c>
      <c r="AM125" s="12">
        <f t="shared" si="48"/>
        <v>1.0019051996523909</v>
      </c>
      <c r="AN125" s="12">
        <f t="shared" si="48"/>
        <v>1.0047486497656806</v>
      </c>
      <c r="AO125" s="12">
        <f t="shared" si="48"/>
        <v>1.001591637368217</v>
      </c>
      <c r="AP125" s="12">
        <f t="shared" si="48"/>
        <v>1</v>
      </c>
      <c r="AQ125" s="12">
        <f t="shared" si="48"/>
        <v>1.0015576323987538</v>
      </c>
      <c r="AR125" s="12">
        <f t="shared" si="48"/>
        <v>1</v>
      </c>
      <c r="AS125" s="12">
        <f t="shared" si="48"/>
        <v>1</v>
      </c>
      <c r="AT125" s="12" t="e">
        <f t="shared" si="48"/>
        <v>#REF!</v>
      </c>
    </row>
    <row r="126" spans="2:46" x14ac:dyDescent="0.2">
      <c r="F126">
        <v>201909</v>
      </c>
      <c r="G126" s="12">
        <f t="shared" ref="G126:AT126" si="49">IF(G58 = "", G$118,G58)</f>
        <v>1.7417139799575996</v>
      </c>
      <c r="H126" s="12">
        <f t="shared" si="49"/>
        <v>1.0543418859826643</v>
      </c>
      <c r="I126" s="12">
        <f t="shared" si="49"/>
        <v>1.0206486505829966</v>
      </c>
      <c r="J126" s="12">
        <f t="shared" si="49"/>
        <v>1.0126661219840984</v>
      </c>
      <c r="K126" s="12">
        <f t="shared" si="49"/>
        <v>1.0106504833488128</v>
      </c>
      <c r="L126" s="12">
        <f t="shared" si="49"/>
        <v>1.0455620700532864</v>
      </c>
      <c r="M126" s="12">
        <f t="shared" si="49"/>
        <v>1.0309389067708923</v>
      </c>
      <c r="N126" s="12">
        <f t="shared" si="49"/>
        <v>1.0178577483072002</v>
      </c>
      <c r="O126" s="12">
        <f t="shared" si="49"/>
        <v>1.0113716608805381</v>
      </c>
      <c r="P126" s="12">
        <f t="shared" si="49"/>
        <v>1.0099825393985034</v>
      </c>
      <c r="Q126" s="12">
        <f t="shared" si="49"/>
        <v>1.0093470955830275</v>
      </c>
      <c r="R126" s="12">
        <f t="shared" si="49"/>
        <v>1.0027523991705432</v>
      </c>
      <c r="S126" s="12">
        <f t="shared" si="49"/>
        <v>1.0016356567091578</v>
      </c>
      <c r="T126" s="12">
        <f t="shared" si="49"/>
        <v>1.0034785756487132</v>
      </c>
      <c r="U126" s="12">
        <f t="shared" si="49"/>
        <v>1.0031431662519221</v>
      </c>
      <c r="V126" s="12">
        <f t="shared" si="49"/>
        <v>1</v>
      </c>
      <c r="W126" s="12">
        <f t="shared" si="49"/>
        <v>1.0015576323987538</v>
      </c>
      <c r="X126" s="12">
        <f t="shared" si="49"/>
        <v>1</v>
      </c>
      <c r="Y126" s="12">
        <f t="shared" si="49"/>
        <v>1</v>
      </c>
      <c r="Z126" s="12">
        <f t="shared" si="49"/>
        <v>1</v>
      </c>
      <c r="AA126" s="12">
        <f t="shared" si="49"/>
        <v>1.563792348538549</v>
      </c>
      <c r="AB126" s="12">
        <f t="shared" si="49"/>
        <v>1.044879097363417</v>
      </c>
      <c r="AC126" s="12">
        <f t="shared" si="49"/>
        <v>1.0186467937563728</v>
      </c>
      <c r="AD126" s="12">
        <f t="shared" si="49"/>
        <v>1.0123353036737202</v>
      </c>
      <c r="AE126" s="12">
        <f t="shared" si="49"/>
        <v>1.0113219494373924</v>
      </c>
      <c r="AF126" s="12">
        <f t="shared" si="49"/>
        <v>1.0500901602709656</v>
      </c>
      <c r="AG126" s="12">
        <f t="shared" si="49"/>
        <v>1.0274320527709089</v>
      </c>
      <c r="AH126" s="12">
        <f t="shared" si="49"/>
        <v>1.0178502489366645</v>
      </c>
      <c r="AI126" s="12">
        <f t="shared" si="49"/>
        <v>1.0115493367462041</v>
      </c>
      <c r="AJ126" s="12">
        <f t="shared" si="49"/>
        <v>1.0099811916314896</v>
      </c>
      <c r="AK126" s="12">
        <f t="shared" si="49"/>
        <v>1.0100125225172989</v>
      </c>
      <c r="AL126" s="12">
        <f t="shared" si="49"/>
        <v>1.002521194695589</v>
      </c>
      <c r="AM126" s="12">
        <f t="shared" si="49"/>
        <v>1.0019051996523909</v>
      </c>
      <c r="AN126" s="12">
        <f t="shared" si="49"/>
        <v>1.0047486497656806</v>
      </c>
      <c r="AO126" s="12">
        <f t="shared" si="49"/>
        <v>1.001591637368217</v>
      </c>
      <c r="AP126" s="12">
        <f t="shared" si="49"/>
        <v>1</v>
      </c>
      <c r="AQ126" s="12">
        <f t="shared" si="49"/>
        <v>1.0015576323987538</v>
      </c>
      <c r="AR126" s="12">
        <f t="shared" si="49"/>
        <v>1</v>
      </c>
      <c r="AS126" s="12">
        <f t="shared" si="49"/>
        <v>1</v>
      </c>
      <c r="AT126" s="12" t="e">
        <f t="shared" si="49"/>
        <v>#REF!</v>
      </c>
    </row>
    <row r="127" spans="2:46" x14ac:dyDescent="0.2">
      <c r="F127">
        <v>201912</v>
      </c>
      <c r="G127" s="12">
        <f t="shared" ref="G127:AT127" si="50">IF(G59 = "", G$118,G59)</f>
        <v>5.5161290322580649</v>
      </c>
      <c r="H127" s="12">
        <f t="shared" si="50"/>
        <v>1.0721247563352825</v>
      </c>
      <c r="I127" s="12">
        <f t="shared" si="50"/>
        <v>1.0181818181818183</v>
      </c>
      <c r="J127" s="12">
        <f t="shared" si="50"/>
        <v>1.0232142857142856</v>
      </c>
      <c r="K127" s="12">
        <f t="shared" si="50"/>
        <v>1.0017452006980803</v>
      </c>
      <c r="L127" s="12">
        <f t="shared" si="50"/>
        <v>1.0121951219512195</v>
      </c>
      <c r="M127" s="12">
        <f t="shared" si="50"/>
        <v>1</v>
      </c>
      <c r="N127" s="12">
        <f t="shared" si="50"/>
        <v>1.0774526678141136</v>
      </c>
      <c r="O127" s="12">
        <f t="shared" si="50"/>
        <v>1.0047923322683705</v>
      </c>
      <c r="P127" s="12">
        <f t="shared" si="50"/>
        <v>1</v>
      </c>
      <c r="Q127" s="12">
        <f t="shared" si="50"/>
        <v>1</v>
      </c>
      <c r="R127" s="12">
        <f t="shared" si="50"/>
        <v>1</v>
      </c>
      <c r="S127" s="12">
        <f t="shared" si="50"/>
        <v>1.0015898251192368</v>
      </c>
      <c r="T127" s="12">
        <f t="shared" si="50"/>
        <v>1.0126984126984127</v>
      </c>
      <c r="U127" s="12">
        <f t="shared" si="50"/>
        <v>1.0062695924764891</v>
      </c>
      <c r="V127" s="12">
        <f t="shared" si="50"/>
        <v>1</v>
      </c>
      <c r="W127" s="12">
        <f t="shared" si="50"/>
        <v>1.0015576323987538</v>
      </c>
      <c r="X127" s="12">
        <f t="shared" si="50"/>
        <v>1</v>
      </c>
      <c r="Y127" s="12">
        <f t="shared" si="50"/>
        <v>1</v>
      </c>
      <c r="Z127" s="12">
        <f t="shared" si="50"/>
        <v>1</v>
      </c>
      <c r="AA127" s="12">
        <f t="shared" si="50"/>
        <v>2.090551181102362</v>
      </c>
      <c r="AB127" s="12">
        <f t="shared" si="50"/>
        <v>1.0433145009416196</v>
      </c>
      <c r="AC127" s="12">
        <f t="shared" si="50"/>
        <v>1.0180505415162453</v>
      </c>
      <c r="AD127" s="12">
        <f t="shared" si="50"/>
        <v>1.021276595744681</v>
      </c>
      <c r="AE127" s="12">
        <f t="shared" si="50"/>
        <v>1.0034722222222221</v>
      </c>
      <c r="AF127" s="12">
        <f t="shared" si="50"/>
        <v>1.0086505190311419</v>
      </c>
      <c r="AG127" s="12">
        <f t="shared" si="50"/>
        <v>1</v>
      </c>
      <c r="AH127" s="12">
        <f t="shared" si="50"/>
        <v>1.0823327615780445</v>
      </c>
      <c r="AI127" s="12">
        <f t="shared" si="50"/>
        <v>1</v>
      </c>
      <c r="AJ127" s="12">
        <f t="shared" si="50"/>
        <v>1</v>
      </c>
      <c r="AK127" s="12">
        <f t="shared" si="50"/>
        <v>1</v>
      </c>
      <c r="AL127" s="12">
        <f t="shared" si="50"/>
        <v>1</v>
      </c>
      <c r="AM127" s="12">
        <f t="shared" si="50"/>
        <v>1</v>
      </c>
      <c r="AN127" s="12">
        <f t="shared" si="50"/>
        <v>1.0174326465927099</v>
      </c>
      <c r="AO127" s="12">
        <f t="shared" si="50"/>
        <v>1</v>
      </c>
      <c r="AP127" s="12">
        <f t="shared" si="50"/>
        <v>1</v>
      </c>
      <c r="AQ127" s="12">
        <f t="shared" si="50"/>
        <v>1.0015576323987538</v>
      </c>
      <c r="AR127" s="12">
        <f t="shared" si="50"/>
        <v>1</v>
      </c>
      <c r="AS127" s="12">
        <f t="shared" si="50"/>
        <v>1</v>
      </c>
      <c r="AT127" s="12" t="e">
        <f t="shared" si="50"/>
        <v>#REF!</v>
      </c>
    </row>
    <row r="128" spans="2:46" x14ac:dyDescent="0.2">
      <c r="F128">
        <v>202003</v>
      </c>
      <c r="G128" s="12">
        <f t="shared" ref="G128:AT128" si="51">IF(G60 = "", G$118,G60)</f>
        <v>1.7264957264957266</v>
      </c>
      <c r="H128" s="12">
        <f t="shared" si="51"/>
        <v>1.1707920792079209</v>
      </c>
      <c r="I128" s="12">
        <f t="shared" si="51"/>
        <v>1.0782241014799154</v>
      </c>
      <c r="J128" s="12">
        <f t="shared" si="51"/>
        <v>1.0313725490196077</v>
      </c>
      <c r="K128" s="12">
        <f t="shared" si="51"/>
        <v>1.0190114068441065</v>
      </c>
      <c r="L128" s="12">
        <f t="shared" si="51"/>
        <v>1.0074626865671641</v>
      </c>
      <c r="M128" s="12">
        <f t="shared" si="51"/>
        <v>1.0018518518518518</v>
      </c>
      <c r="N128" s="12">
        <f t="shared" si="51"/>
        <v>1.0314232902033273</v>
      </c>
      <c r="O128" s="12">
        <f t="shared" si="51"/>
        <v>1.0089605734767024</v>
      </c>
      <c r="P128" s="12">
        <f t="shared" si="51"/>
        <v>1.0017761989342806</v>
      </c>
      <c r="Q128" s="12">
        <f t="shared" si="51"/>
        <v>1</v>
      </c>
      <c r="R128" s="12">
        <f t="shared" si="51"/>
        <v>1</v>
      </c>
      <c r="S128" s="12">
        <f t="shared" si="51"/>
        <v>1.0035460992907801</v>
      </c>
      <c r="T128" s="12">
        <f t="shared" si="51"/>
        <v>1.0035335689045937</v>
      </c>
      <c r="U128" s="12">
        <f t="shared" si="51"/>
        <v>1.0017605633802817</v>
      </c>
      <c r="V128" s="12">
        <f t="shared" si="51"/>
        <v>1</v>
      </c>
      <c r="W128" s="12">
        <f t="shared" si="51"/>
        <v>1.0015576323987538</v>
      </c>
      <c r="X128" s="12">
        <f t="shared" si="51"/>
        <v>1</v>
      </c>
      <c r="Y128" s="12">
        <f t="shared" si="51"/>
        <v>1</v>
      </c>
      <c r="Z128" s="12">
        <f t="shared" si="51"/>
        <v>1</v>
      </c>
      <c r="AA128" s="12">
        <f t="shared" si="51"/>
        <v>1.5518518518518518</v>
      </c>
      <c r="AB128" s="12">
        <f t="shared" si="51"/>
        <v>1.162291169451074</v>
      </c>
      <c r="AC128" s="12">
        <f t="shared" si="51"/>
        <v>1.0574948665297741</v>
      </c>
      <c r="AD128" s="12">
        <f t="shared" si="51"/>
        <v>1.0330097087378642</v>
      </c>
      <c r="AE128" s="12">
        <f t="shared" si="51"/>
        <v>1.007518796992481</v>
      </c>
      <c r="AF128" s="12">
        <f t="shared" si="51"/>
        <v>1.0074626865671641</v>
      </c>
      <c r="AG128" s="12">
        <f t="shared" si="51"/>
        <v>1.0018518518518518</v>
      </c>
      <c r="AH128" s="12">
        <f t="shared" si="51"/>
        <v>1.0314232902033273</v>
      </c>
      <c r="AI128" s="12">
        <f t="shared" si="51"/>
        <v>1.0089605734767024</v>
      </c>
      <c r="AJ128" s="12">
        <f t="shared" si="51"/>
        <v>1.0017761989342806</v>
      </c>
      <c r="AK128" s="12">
        <f t="shared" si="51"/>
        <v>1</v>
      </c>
      <c r="AL128" s="12">
        <f t="shared" si="51"/>
        <v>1</v>
      </c>
      <c r="AM128" s="12">
        <f t="shared" si="51"/>
        <v>1.0053191489361704</v>
      </c>
      <c r="AN128" s="12">
        <f t="shared" si="51"/>
        <v>1.001763668430335</v>
      </c>
      <c r="AO128" s="12">
        <f t="shared" si="51"/>
        <v>1.0017605633802817</v>
      </c>
      <c r="AP128" s="12">
        <f t="shared" si="51"/>
        <v>1</v>
      </c>
      <c r="AQ128" s="12">
        <f t="shared" si="51"/>
        <v>1.0015576323987538</v>
      </c>
      <c r="AR128" s="12">
        <f t="shared" si="51"/>
        <v>1</v>
      </c>
      <c r="AS128" s="12">
        <f t="shared" si="51"/>
        <v>1</v>
      </c>
      <c r="AT128" s="12" t="e">
        <f t="shared" si="51"/>
        <v>#REF!</v>
      </c>
    </row>
    <row r="129" spans="6:46" x14ac:dyDescent="0.2">
      <c r="F129">
        <v>202006</v>
      </c>
      <c r="G129" s="12">
        <f t="shared" ref="G129:AT129" si="52">IF(G61 = "", G$118,G61)</f>
        <v>3.4551282051282053</v>
      </c>
      <c r="H129" s="12">
        <f t="shared" si="52"/>
        <v>1.1576994434137291</v>
      </c>
      <c r="I129" s="12">
        <f t="shared" si="52"/>
        <v>1.0256410256410258</v>
      </c>
      <c r="J129" s="12">
        <f t="shared" si="52"/>
        <v>1.0218750000000001</v>
      </c>
      <c r="K129" s="12">
        <f t="shared" si="52"/>
        <v>1.0030581039755353</v>
      </c>
      <c r="L129" s="12">
        <f t="shared" si="52"/>
        <v>1.0060975609756098</v>
      </c>
      <c r="M129" s="12">
        <f t="shared" si="52"/>
        <v>1.0272727272727273</v>
      </c>
      <c r="N129" s="12">
        <f t="shared" si="52"/>
        <v>1.0058997050147493</v>
      </c>
      <c r="O129" s="12">
        <f t="shared" si="52"/>
        <v>1.0043988269794721</v>
      </c>
      <c r="P129" s="12">
        <f t="shared" si="52"/>
        <v>1.0029197080291972</v>
      </c>
      <c r="Q129" s="12">
        <f t="shared" si="52"/>
        <v>1</v>
      </c>
      <c r="R129" s="12">
        <f t="shared" si="52"/>
        <v>1.0014556040756915</v>
      </c>
      <c r="S129" s="12">
        <f t="shared" si="52"/>
        <v>1.0029069767441861</v>
      </c>
      <c r="T129" s="12">
        <f t="shared" si="52"/>
        <v>1</v>
      </c>
      <c r="U129" s="12">
        <f t="shared" si="52"/>
        <v>1.0014492753623188</v>
      </c>
      <c r="V129" s="12">
        <f t="shared" si="52"/>
        <v>1</v>
      </c>
      <c r="W129" s="12">
        <f t="shared" si="52"/>
        <v>1.0015576323987538</v>
      </c>
      <c r="X129" s="12">
        <f t="shared" si="52"/>
        <v>1</v>
      </c>
      <c r="Y129" s="12">
        <f t="shared" si="52"/>
        <v>1</v>
      </c>
      <c r="Z129" s="12">
        <f t="shared" si="52"/>
        <v>1</v>
      </c>
      <c r="AA129" s="12">
        <f t="shared" si="52"/>
        <v>2.540909090909091</v>
      </c>
      <c r="AB129" s="12">
        <f t="shared" si="52"/>
        <v>1.1359570661896243</v>
      </c>
      <c r="AC129" s="12">
        <f t="shared" si="52"/>
        <v>1.0173228346456693</v>
      </c>
      <c r="AD129" s="12">
        <f t="shared" si="52"/>
        <v>1.0139318885448916</v>
      </c>
      <c r="AE129" s="12">
        <f t="shared" si="52"/>
        <v>1.0061068702290075</v>
      </c>
      <c r="AF129" s="12">
        <f t="shared" si="52"/>
        <v>1.0045523520485584</v>
      </c>
      <c r="AG129" s="12">
        <f t="shared" si="52"/>
        <v>1.0271903323262841</v>
      </c>
      <c r="AH129" s="12">
        <f t="shared" si="52"/>
        <v>1.0058823529411764</v>
      </c>
      <c r="AI129" s="12">
        <f t="shared" si="52"/>
        <v>1.0014619883040936</v>
      </c>
      <c r="AJ129" s="12">
        <f t="shared" si="52"/>
        <v>1.0029197080291972</v>
      </c>
      <c r="AK129" s="12">
        <f t="shared" si="52"/>
        <v>1</v>
      </c>
      <c r="AL129" s="12">
        <f t="shared" si="52"/>
        <v>1.0014556040756915</v>
      </c>
      <c r="AM129" s="12">
        <f t="shared" si="52"/>
        <v>1.0029069767441861</v>
      </c>
      <c r="AN129" s="12">
        <f t="shared" si="52"/>
        <v>1</v>
      </c>
      <c r="AO129" s="12">
        <f t="shared" si="52"/>
        <v>1.0028985507246377</v>
      </c>
      <c r="AP129" s="12">
        <f t="shared" si="52"/>
        <v>1</v>
      </c>
      <c r="AQ129" s="12">
        <f t="shared" si="52"/>
        <v>1.0015576323987538</v>
      </c>
      <c r="AR129" s="12">
        <f t="shared" si="52"/>
        <v>1</v>
      </c>
      <c r="AS129" s="12">
        <f t="shared" si="52"/>
        <v>1</v>
      </c>
      <c r="AT129" s="12" t="e">
        <f t="shared" si="52"/>
        <v>#REF!</v>
      </c>
    </row>
    <row r="130" spans="6:46" x14ac:dyDescent="0.2">
      <c r="F130">
        <v>202009</v>
      </c>
      <c r="G130" s="12">
        <f t="shared" ref="G130:AT130" si="53">IF(G62 = "", G$118,G62)</f>
        <v>2.379157427937916</v>
      </c>
      <c r="H130" s="12">
        <f t="shared" si="53"/>
        <v>1.076421248835042</v>
      </c>
      <c r="I130" s="12">
        <f t="shared" si="53"/>
        <v>1.0233766233766233</v>
      </c>
      <c r="J130" s="12">
        <f t="shared" si="53"/>
        <v>1.011844331641286</v>
      </c>
      <c r="K130" s="12">
        <f t="shared" si="53"/>
        <v>1.0025083612040135</v>
      </c>
      <c r="L130" s="12">
        <f t="shared" si="53"/>
        <v>1.0075062552126772</v>
      </c>
      <c r="M130" s="12">
        <f t="shared" si="53"/>
        <v>1.0041390728476822</v>
      </c>
      <c r="N130" s="12">
        <f t="shared" si="53"/>
        <v>1.0016488046166527</v>
      </c>
      <c r="O130" s="12">
        <f t="shared" si="53"/>
        <v>1.0016460905349793</v>
      </c>
      <c r="P130" s="12">
        <f t="shared" si="53"/>
        <v>1.0016433853738702</v>
      </c>
      <c r="Q130" s="12">
        <f t="shared" si="53"/>
        <v>1</v>
      </c>
      <c r="R130" s="12">
        <f t="shared" si="53"/>
        <v>1.0082034454470878</v>
      </c>
      <c r="S130" s="12">
        <f t="shared" si="53"/>
        <v>1.0008136696501222</v>
      </c>
      <c r="T130" s="12">
        <f t="shared" si="53"/>
        <v>1.0008130081300812</v>
      </c>
      <c r="U130" s="12">
        <f t="shared" si="53"/>
        <v>1.0031431662519221</v>
      </c>
      <c r="V130" s="12">
        <f t="shared" si="53"/>
        <v>1</v>
      </c>
      <c r="W130" s="12">
        <f t="shared" si="53"/>
        <v>1.0015576323987538</v>
      </c>
      <c r="X130" s="12">
        <f t="shared" si="53"/>
        <v>1</v>
      </c>
      <c r="Y130" s="12">
        <f t="shared" si="53"/>
        <v>1</v>
      </c>
      <c r="Z130" s="12">
        <f t="shared" si="53"/>
        <v>1</v>
      </c>
      <c r="AA130" s="12">
        <f t="shared" si="53"/>
        <v>1.8204283360790776</v>
      </c>
      <c r="AB130" s="12">
        <f t="shared" si="53"/>
        <v>1.0533936651583709</v>
      </c>
      <c r="AC130" s="12">
        <f t="shared" si="53"/>
        <v>1.016323024054983</v>
      </c>
      <c r="AD130" s="12">
        <f t="shared" si="53"/>
        <v>1.0118343195266273</v>
      </c>
      <c r="AE130" s="12">
        <f t="shared" si="53"/>
        <v>1.0025062656641603</v>
      </c>
      <c r="AF130" s="12">
        <f t="shared" si="53"/>
        <v>1.0075000000000001</v>
      </c>
      <c r="AG130" s="12">
        <f t="shared" si="53"/>
        <v>1.0041356492969395</v>
      </c>
      <c r="AH130" s="12">
        <f t="shared" si="53"/>
        <v>1.0016474464579901</v>
      </c>
      <c r="AI130" s="12">
        <f t="shared" si="53"/>
        <v>1.0016447368421053</v>
      </c>
      <c r="AJ130" s="12">
        <f t="shared" si="53"/>
        <v>1.0016420361247949</v>
      </c>
      <c r="AK130" s="12">
        <f t="shared" si="53"/>
        <v>1.0008196721311475</v>
      </c>
      <c r="AL130" s="12">
        <f t="shared" si="53"/>
        <v>1.0073710073710074</v>
      </c>
      <c r="AM130" s="12">
        <f t="shared" si="53"/>
        <v>1</v>
      </c>
      <c r="AN130" s="12">
        <f t="shared" si="53"/>
        <v>1.0024390243902439</v>
      </c>
      <c r="AO130" s="12">
        <f t="shared" si="53"/>
        <v>1.001591637368217</v>
      </c>
      <c r="AP130" s="12">
        <f t="shared" si="53"/>
        <v>1</v>
      </c>
      <c r="AQ130" s="12">
        <f t="shared" si="53"/>
        <v>1.0015576323987538</v>
      </c>
      <c r="AR130" s="12">
        <f t="shared" si="53"/>
        <v>1</v>
      </c>
      <c r="AS130" s="12">
        <f t="shared" si="53"/>
        <v>1</v>
      </c>
      <c r="AT130" s="12" t="e">
        <f t="shared" si="53"/>
        <v>#REF!</v>
      </c>
    </row>
    <row r="131" spans="6:46" x14ac:dyDescent="0.2">
      <c r="F131">
        <v>202012</v>
      </c>
      <c r="G131" s="12">
        <f t="shared" ref="G131:AT131" si="54">IF(G63 = "", G$118,G63)</f>
        <v>2.449748743718593</v>
      </c>
      <c r="H131" s="12">
        <f t="shared" si="54"/>
        <v>1.1374358974358973</v>
      </c>
      <c r="I131" s="12">
        <f t="shared" si="54"/>
        <v>1.0261496844003608</v>
      </c>
      <c r="J131" s="12">
        <f t="shared" si="54"/>
        <v>1.0070298769771528</v>
      </c>
      <c r="K131" s="12">
        <f t="shared" si="54"/>
        <v>1.0087260034904013</v>
      </c>
      <c r="L131" s="12">
        <f t="shared" si="54"/>
        <v>1.0034602076124568</v>
      </c>
      <c r="M131" s="12">
        <f t="shared" si="54"/>
        <v>1.0017241379310344</v>
      </c>
      <c r="N131" s="12">
        <f t="shared" si="54"/>
        <v>1.0008605851979346</v>
      </c>
      <c r="O131" s="12">
        <f t="shared" si="54"/>
        <v>1</v>
      </c>
      <c r="P131" s="12">
        <f t="shared" si="54"/>
        <v>1</v>
      </c>
      <c r="Q131" s="12">
        <f t="shared" si="54"/>
        <v>1.009458297506449</v>
      </c>
      <c r="R131" s="12">
        <f t="shared" si="54"/>
        <v>1</v>
      </c>
      <c r="S131" s="12">
        <f t="shared" si="54"/>
        <v>1.0008517887563884</v>
      </c>
      <c r="T131" s="12">
        <f t="shared" si="54"/>
        <v>1.0034785756487132</v>
      </c>
      <c r="U131" s="12">
        <f t="shared" si="54"/>
        <v>1.0031431662519221</v>
      </c>
      <c r="V131" s="12">
        <f t="shared" si="54"/>
        <v>1</v>
      </c>
      <c r="W131" s="12">
        <f t="shared" si="54"/>
        <v>1.0015576323987538</v>
      </c>
      <c r="X131" s="12">
        <f t="shared" si="54"/>
        <v>1</v>
      </c>
      <c r="Y131" s="12">
        <f t="shared" si="54"/>
        <v>1</v>
      </c>
      <c r="Z131" s="12">
        <f t="shared" si="54"/>
        <v>1</v>
      </c>
      <c r="AA131" s="12">
        <f t="shared" si="54"/>
        <v>1.8729874776386402</v>
      </c>
      <c r="AB131" s="12">
        <f t="shared" si="54"/>
        <v>1.063992359121299</v>
      </c>
      <c r="AC131" s="12">
        <f t="shared" si="54"/>
        <v>1.0215439856373429</v>
      </c>
      <c r="AD131" s="12">
        <f t="shared" si="54"/>
        <v>1.007908611599297</v>
      </c>
      <c r="AE131" s="12">
        <f t="shared" si="54"/>
        <v>1.0078465562336529</v>
      </c>
      <c r="AF131" s="12">
        <f t="shared" si="54"/>
        <v>1.0034602076124568</v>
      </c>
      <c r="AG131" s="12">
        <f t="shared" si="54"/>
        <v>1.0017241379310344</v>
      </c>
      <c r="AH131" s="12">
        <f t="shared" si="54"/>
        <v>1.0008605851979346</v>
      </c>
      <c r="AI131" s="12">
        <f t="shared" si="54"/>
        <v>1</v>
      </c>
      <c r="AJ131" s="12">
        <f t="shared" si="54"/>
        <v>1</v>
      </c>
      <c r="AK131" s="12">
        <f t="shared" si="54"/>
        <v>1.009458297506449</v>
      </c>
      <c r="AL131" s="12">
        <f t="shared" si="54"/>
        <v>1</v>
      </c>
      <c r="AM131" s="12">
        <f t="shared" si="54"/>
        <v>1.0017035775127767</v>
      </c>
      <c r="AN131" s="12">
        <f t="shared" si="54"/>
        <v>1.0047486497656806</v>
      </c>
      <c r="AO131" s="12">
        <f t="shared" si="54"/>
        <v>1.001591637368217</v>
      </c>
      <c r="AP131" s="12">
        <f t="shared" si="54"/>
        <v>1</v>
      </c>
      <c r="AQ131" s="12">
        <f t="shared" si="54"/>
        <v>1.0015576323987538</v>
      </c>
      <c r="AR131" s="12">
        <f t="shared" si="54"/>
        <v>1</v>
      </c>
      <c r="AS131" s="12">
        <f t="shared" si="54"/>
        <v>1</v>
      </c>
      <c r="AT131" s="12" t="e">
        <f t="shared" si="54"/>
        <v>#REF!</v>
      </c>
    </row>
    <row r="132" spans="6:46" x14ac:dyDescent="0.2">
      <c r="F132">
        <v>202103</v>
      </c>
      <c r="G132" s="12">
        <f t="shared" ref="G132:AT132" si="55">IF(G64 = "", G$118,G64)</f>
        <v>2.9792746113989641</v>
      </c>
      <c r="H132" s="12">
        <f t="shared" si="55"/>
        <v>1.0469565217391303</v>
      </c>
      <c r="I132" s="12">
        <f t="shared" si="55"/>
        <v>1.0132890365448504</v>
      </c>
      <c r="J132" s="12">
        <f t="shared" si="55"/>
        <v>1.0032786885245901</v>
      </c>
      <c r="K132" s="12">
        <f t="shared" si="55"/>
        <v>1.0024509803921569</v>
      </c>
      <c r="L132" s="12">
        <f t="shared" si="55"/>
        <v>1.0016299918500406</v>
      </c>
      <c r="M132" s="12">
        <f t="shared" si="55"/>
        <v>1.0024410089503661</v>
      </c>
      <c r="N132" s="12">
        <f t="shared" si="55"/>
        <v>1.0024350649350648</v>
      </c>
      <c r="O132" s="12">
        <f t="shared" si="55"/>
        <v>1.0032388663967613</v>
      </c>
      <c r="P132" s="12">
        <f t="shared" si="55"/>
        <v>1.0008071025020178</v>
      </c>
      <c r="Q132" s="12">
        <f t="shared" si="55"/>
        <v>1.0338709677419355</v>
      </c>
      <c r="R132" s="12">
        <f t="shared" si="55"/>
        <v>1.000780031201248</v>
      </c>
      <c r="S132" s="12">
        <f t="shared" si="55"/>
        <v>1.0016356567091578</v>
      </c>
      <c r="T132" s="12">
        <f t="shared" si="55"/>
        <v>1.0034785756487132</v>
      </c>
      <c r="U132" s="12">
        <f t="shared" si="55"/>
        <v>1.0031431662519221</v>
      </c>
      <c r="V132" s="12">
        <f t="shared" si="55"/>
        <v>1</v>
      </c>
      <c r="W132" s="12">
        <f t="shared" si="55"/>
        <v>1.0015576323987538</v>
      </c>
      <c r="X132" s="12">
        <f t="shared" si="55"/>
        <v>1</v>
      </c>
      <c r="Y132" s="12">
        <f t="shared" si="55"/>
        <v>1</v>
      </c>
      <c r="Z132" s="12">
        <f t="shared" si="55"/>
        <v>1</v>
      </c>
      <c r="AA132" s="12">
        <f t="shared" si="55"/>
        <v>1.6566523605150212</v>
      </c>
      <c r="AB132" s="12">
        <f t="shared" si="55"/>
        <v>1.0397236614853196</v>
      </c>
      <c r="AC132" s="12">
        <f t="shared" si="55"/>
        <v>1.0132890365448504</v>
      </c>
      <c r="AD132" s="12">
        <f t="shared" si="55"/>
        <v>1.0032786885245901</v>
      </c>
      <c r="AE132" s="12">
        <f t="shared" si="55"/>
        <v>1.0024509803921569</v>
      </c>
      <c r="AF132" s="12">
        <f t="shared" si="55"/>
        <v>1.0016299918500406</v>
      </c>
      <c r="AG132" s="12">
        <f t="shared" si="55"/>
        <v>1.0032546786004881</v>
      </c>
      <c r="AH132" s="12">
        <f t="shared" si="55"/>
        <v>1.0016220600162207</v>
      </c>
      <c r="AI132" s="12">
        <f t="shared" si="55"/>
        <v>1.0032388663967613</v>
      </c>
      <c r="AJ132" s="12">
        <f t="shared" si="55"/>
        <v>1.0008071025020178</v>
      </c>
      <c r="AK132" s="12">
        <f t="shared" si="55"/>
        <v>1.0346774193548387</v>
      </c>
      <c r="AL132" s="12">
        <f t="shared" si="55"/>
        <v>1.0007794232268121</v>
      </c>
      <c r="AM132" s="12">
        <f t="shared" si="55"/>
        <v>1.0019051996523909</v>
      </c>
      <c r="AN132" s="12">
        <f t="shared" si="55"/>
        <v>1.0047486497656806</v>
      </c>
      <c r="AO132" s="12">
        <f t="shared" si="55"/>
        <v>1.001591637368217</v>
      </c>
      <c r="AP132" s="12">
        <f t="shared" si="55"/>
        <v>1</v>
      </c>
      <c r="AQ132" s="12">
        <f t="shared" si="55"/>
        <v>1.0015576323987538</v>
      </c>
      <c r="AR132" s="12">
        <f t="shared" si="55"/>
        <v>1</v>
      </c>
      <c r="AS132" s="12">
        <f t="shared" si="55"/>
        <v>1</v>
      </c>
      <c r="AT132" s="12" t="e">
        <f t="shared" si="55"/>
        <v>#REF!</v>
      </c>
    </row>
    <row r="133" spans="6:46" x14ac:dyDescent="0.2">
      <c r="F133">
        <v>202106</v>
      </c>
      <c r="G133" s="12">
        <f t="shared" ref="G133:AT133" si="56">IF(G65 = "", G$118,G65)</f>
        <v>2.4663402692778456</v>
      </c>
      <c r="H133" s="12">
        <f t="shared" si="56"/>
        <v>1.0694789081885856</v>
      </c>
      <c r="I133" s="12">
        <f t="shared" si="56"/>
        <v>1.0162412993039442</v>
      </c>
      <c r="J133" s="12">
        <f t="shared" si="56"/>
        <v>1.0077625570776254</v>
      </c>
      <c r="K133" s="12">
        <f t="shared" si="56"/>
        <v>1.0049841413683733</v>
      </c>
      <c r="L133" s="12">
        <f t="shared" si="56"/>
        <v>1.0018034265103697</v>
      </c>
      <c r="M133" s="12">
        <f t="shared" si="56"/>
        <v>1.0027002700270025</v>
      </c>
      <c r="N133" s="12">
        <f t="shared" si="56"/>
        <v>1.0017953321364452</v>
      </c>
      <c r="O133" s="12">
        <f t="shared" si="56"/>
        <v>1.025537634408602</v>
      </c>
      <c r="P133" s="12">
        <f t="shared" si="56"/>
        <v>1.0257754477937966</v>
      </c>
      <c r="Q133" s="12">
        <f t="shared" si="56"/>
        <v>1.0008517887563884</v>
      </c>
      <c r="R133" s="12">
        <f t="shared" si="56"/>
        <v>1.0027523991705432</v>
      </c>
      <c r="S133" s="12">
        <f t="shared" si="56"/>
        <v>1.0016356567091578</v>
      </c>
      <c r="T133" s="12">
        <f t="shared" si="56"/>
        <v>1.0034785756487132</v>
      </c>
      <c r="U133" s="12">
        <f t="shared" si="56"/>
        <v>1.0031431662519221</v>
      </c>
      <c r="V133" s="12">
        <f t="shared" si="56"/>
        <v>1</v>
      </c>
      <c r="W133" s="12">
        <f t="shared" si="56"/>
        <v>1.0015576323987538</v>
      </c>
      <c r="X133" s="12">
        <f t="shared" si="56"/>
        <v>1</v>
      </c>
      <c r="Y133" s="12">
        <f t="shared" si="56"/>
        <v>1</v>
      </c>
      <c r="Z133" s="12">
        <f t="shared" si="56"/>
        <v>1</v>
      </c>
      <c r="AA133" s="12">
        <f t="shared" si="56"/>
        <v>2.0009775171065494</v>
      </c>
      <c r="AB133" s="12">
        <f t="shared" si="56"/>
        <v>1.0581338544211041</v>
      </c>
      <c r="AC133" s="12">
        <f t="shared" si="56"/>
        <v>1.0138504155124655</v>
      </c>
      <c r="AD133" s="12">
        <f t="shared" si="56"/>
        <v>1.0063752276867031</v>
      </c>
      <c r="AE133" s="12">
        <f t="shared" si="56"/>
        <v>1.0058823529411764</v>
      </c>
      <c r="AF133" s="12">
        <f t="shared" si="56"/>
        <v>1.0008996851102114</v>
      </c>
      <c r="AG133" s="12">
        <f t="shared" si="56"/>
        <v>1.002247191011236</v>
      </c>
      <c r="AH133" s="12">
        <f t="shared" si="56"/>
        <v>1.0013452914798207</v>
      </c>
      <c r="AI133" s="12">
        <f t="shared" si="56"/>
        <v>1.025526197939991</v>
      </c>
      <c r="AJ133" s="12">
        <f t="shared" si="56"/>
        <v>1.0253275109170308</v>
      </c>
      <c r="AK133" s="12">
        <f t="shared" si="56"/>
        <v>1.0017035775127767</v>
      </c>
      <c r="AL133" s="12">
        <f t="shared" si="56"/>
        <v>1.002521194695589</v>
      </c>
      <c r="AM133" s="12">
        <f t="shared" si="56"/>
        <v>1.0019051996523909</v>
      </c>
      <c r="AN133" s="12">
        <f t="shared" si="56"/>
        <v>1.0047486497656806</v>
      </c>
      <c r="AO133" s="12">
        <f t="shared" si="56"/>
        <v>1.001591637368217</v>
      </c>
      <c r="AP133" s="12">
        <f t="shared" si="56"/>
        <v>1</v>
      </c>
      <c r="AQ133" s="12">
        <f t="shared" si="56"/>
        <v>1.0015576323987538</v>
      </c>
      <c r="AR133" s="12">
        <f t="shared" si="56"/>
        <v>1</v>
      </c>
      <c r="AS133" s="12">
        <f t="shared" si="56"/>
        <v>1</v>
      </c>
      <c r="AT133" s="12" t="e">
        <f t="shared" si="56"/>
        <v>#REF!</v>
      </c>
    </row>
    <row r="134" spans="6:46" x14ac:dyDescent="0.2">
      <c r="F134">
        <v>202109</v>
      </c>
      <c r="G134" s="12">
        <f t="shared" ref="G134:AT134" si="57">IF(G66 = "", G$118,G66)</f>
        <v>1.5885978428351311</v>
      </c>
      <c r="H134" s="12">
        <f t="shared" si="57"/>
        <v>1.0708050436469445</v>
      </c>
      <c r="I134" s="12">
        <f t="shared" si="57"/>
        <v>1.013586956521739</v>
      </c>
      <c r="J134" s="12">
        <f t="shared" si="57"/>
        <v>1.0062555853440571</v>
      </c>
      <c r="K134" s="12">
        <f t="shared" si="57"/>
        <v>1.0035523978685612</v>
      </c>
      <c r="L134" s="12">
        <f t="shared" si="57"/>
        <v>1.001769911504425</v>
      </c>
      <c r="M134" s="12">
        <f t="shared" si="57"/>
        <v>1.002650176678445</v>
      </c>
      <c r="N134" s="12">
        <f t="shared" si="57"/>
        <v>1.0748898678414096</v>
      </c>
      <c r="O134" s="12">
        <f t="shared" si="57"/>
        <v>1.0008196721311475</v>
      </c>
      <c r="P134" s="12">
        <f t="shared" si="57"/>
        <v>1</v>
      </c>
      <c r="Q134" s="12">
        <f t="shared" si="57"/>
        <v>1.0093470955830275</v>
      </c>
      <c r="R134" s="12">
        <f t="shared" si="57"/>
        <v>1.0027523991705432</v>
      </c>
      <c r="S134" s="12">
        <f t="shared" si="57"/>
        <v>1.0016356567091578</v>
      </c>
      <c r="T134" s="12">
        <f t="shared" si="57"/>
        <v>1.0034785756487132</v>
      </c>
      <c r="U134" s="12">
        <f t="shared" si="57"/>
        <v>1.0031431662519221</v>
      </c>
      <c r="V134" s="12">
        <f t="shared" si="57"/>
        <v>1</v>
      </c>
      <c r="W134" s="12">
        <f t="shared" si="57"/>
        <v>1.0015576323987538</v>
      </c>
      <c r="X134" s="12">
        <f t="shared" si="57"/>
        <v>1</v>
      </c>
      <c r="Y134" s="12">
        <f t="shared" si="57"/>
        <v>1</v>
      </c>
      <c r="Z134" s="12">
        <f t="shared" si="57"/>
        <v>1</v>
      </c>
      <c r="AA134" s="12">
        <f t="shared" si="57"/>
        <v>1.3856382978723405</v>
      </c>
      <c r="AB134" s="12">
        <f t="shared" si="57"/>
        <v>1.0614203454894433</v>
      </c>
      <c r="AC134" s="12">
        <f t="shared" si="57"/>
        <v>1.011754068716094</v>
      </c>
      <c r="AD134" s="12">
        <f t="shared" si="57"/>
        <v>1.0062555853440571</v>
      </c>
      <c r="AE134" s="12">
        <f t="shared" si="57"/>
        <v>1.0035523978685612</v>
      </c>
      <c r="AF134" s="12">
        <f t="shared" si="57"/>
        <v>1.001769911504425</v>
      </c>
      <c r="AG134" s="12">
        <f t="shared" si="57"/>
        <v>1.002650176678445</v>
      </c>
      <c r="AH134" s="12">
        <f t="shared" si="57"/>
        <v>1.0748898678414096</v>
      </c>
      <c r="AI134" s="12">
        <f t="shared" si="57"/>
        <v>1.0008196721311475</v>
      </c>
      <c r="AJ134" s="12">
        <f t="shared" si="57"/>
        <v>1.000819000819001</v>
      </c>
      <c r="AK134" s="12">
        <f t="shared" si="57"/>
        <v>1.0100125225172989</v>
      </c>
      <c r="AL134" s="12">
        <f t="shared" si="57"/>
        <v>1.002521194695589</v>
      </c>
      <c r="AM134" s="12">
        <f t="shared" si="57"/>
        <v>1.0019051996523909</v>
      </c>
      <c r="AN134" s="12">
        <f t="shared" si="57"/>
        <v>1.0047486497656806</v>
      </c>
      <c r="AO134" s="12">
        <f t="shared" si="57"/>
        <v>1.001591637368217</v>
      </c>
      <c r="AP134" s="12">
        <f t="shared" si="57"/>
        <v>1</v>
      </c>
      <c r="AQ134" s="12">
        <f t="shared" si="57"/>
        <v>1.0015576323987538</v>
      </c>
      <c r="AR134" s="12">
        <f t="shared" si="57"/>
        <v>1</v>
      </c>
      <c r="AS134" s="12">
        <f t="shared" si="57"/>
        <v>1</v>
      </c>
      <c r="AT134" s="12" t="e">
        <f t="shared" si="57"/>
        <v>#REF!</v>
      </c>
    </row>
    <row r="135" spans="6:46" x14ac:dyDescent="0.2">
      <c r="F135">
        <v>202112</v>
      </c>
      <c r="G135" s="12">
        <f t="shared" ref="G135:AT135" si="58">IF(G67 = "", G$118,G67)</f>
        <v>2.481203007518797</v>
      </c>
      <c r="H135" s="12">
        <f t="shared" si="58"/>
        <v>1.0590909090909091</v>
      </c>
      <c r="I135" s="12">
        <f t="shared" si="58"/>
        <v>1.0214592274678111</v>
      </c>
      <c r="J135" s="12">
        <f t="shared" si="58"/>
        <v>1.0182072829131652</v>
      </c>
      <c r="K135" s="12">
        <f t="shared" si="58"/>
        <v>1.0068775790921596</v>
      </c>
      <c r="L135" s="12">
        <f t="shared" si="58"/>
        <v>1.0040983606557377</v>
      </c>
      <c r="M135" s="12">
        <f t="shared" si="58"/>
        <v>1.1074829931972789</v>
      </c>
      <c r="N135" s="12">
        <f t="shared" si="58"/>
        <v>1.0012285012285012</v>
      </c>
      <c r="O135" s="12">
        <f t="shared" si="58"/>
        <v>1.0012269938650307</v>
      </c>
      <c r="P135" s="12">
        <f t="shared" si="58"/>
        <v>1.0099825393985034</v>
      </c>
      <c r="Q135" s="12">
        <f t="shared" si="58"/>
        <v>1.0093470955830275</v>
      </c>
      <c r="R135" s="12">
        <f t="shared" si="58"/>
        <v>1.0027523991705432</v>
      </c>
      <c r="S135" s="12">
        <f t="shared" si="58"/>
        <v>1.0016356567091578</v>
      </c>
      <c r="T135" s="12">
        <f t="shared" si="58"/>
        <v>1.0034785756487132</v>
      </c>
      <c r="U135" s="12">
        <f t="shared" si="58"/>
        <v>1.0031431662519221</v>
      </c>
      <c r="V135" s="12">
        <f t="shared" si="58"/>
        <v>1</v>
      </c>
      <c r="W135" s="12">
        <f t="shared" si="58"/>
        <v>1.0015576323987538</v>
      </c>
      <c r="X135" s="12">
        <f t="shared" si="58"/>
        <v>1</v>
      </c>
      <c r="Y135" s="12">
        <f t="shared" si="58"/>
        <v>1</v>
      </c>
      <c r="Z135" s="12">
        <f t="shared" si="58"/>
        <v>1</v>
      </c>
      <c r="AA135" s="12">
        <f t="shared" si="58"/>
        <v>1.8370165745856353</v>
      </c>
      <c r="AB135" s="12">
        <f t="shared" si="58"/>
        <v>1.0541353383458647</v>
      </c>
      <c r="AC135" s="12">
        <f t="shared" si="58"/>
        <v>1.0242510699001426</v>
      </c>
      <c r="AD135" s="12">
        <f t="shared" si="58"/>
        <v>1.0125348189415042</v>
      </c>
      <c r="AE135" s="12">
        <f t="shared" si="58"/>
        <v>1.0068775790921596</v>
      </c>
      <c r="AF135" s="12">
        <f t="shared" si="58"/>
        <v>1.0040983606557377</v>
      </c>
      <c r="AG135" s="12">
        <f t="shared" si="58"/>
        <v>1.1074829931972789</v>
      </c>
      <c r="AH135" s="12">
        <f t="shared" si="58"/>
        <v>1.0012285012285012</v>
      </c>
      <c r="AI135" s="12">
        <f t="shared" si="58"/>
        <v>1.0024539877300613</v>
      </c>
      <c r="AJ135" s="12">
        <f t="shared" si="58"/>
        <v>1.0099811916314896</v>
      </c>
      <c r="AK135" s="12">
        <f t="shared" si="58"/>
        <v>1.0100125225172989</v>
      </c>
      <c r="AL135" s="12">
        <f t="shared" si="58"/>
        <v>1.002521194695589</v>
      </c>
      <c r="AM135" s="12">
        <f t="shared" si="58"/>
        <v>1.0019051996523909</v>
      </c>
      <c r="AN135" s="12">
        <f t="shared" si="58"/>
        <v>1.0047486497656806</v>
      </c>
      <c r="AO135" s="12">
        <f t="shared" si="58"/>
        <v>1.001591637368217</v>
      </c>
      <c r="AP135" s="12">
        <f t="shared" si="58"/>
        <v>1</v>
      </c>
      <c r="AQ135" s="12">
        <f t="shared" si="58"/>
        <v>1.0015576323987538</v>
      </c>
      <c r="AR135" s="12">
        <f t="shared" si="58"/>
        <v>1</v>
      </c>
      <c r="AS135" s="12">
        <f t="shared" si="58"/>
        <v>1</v>
      </c>
      <c r="AT135" s="12" t="e">
        <f t="shared" si="58"/>
        <v>#REF!</v>
      </c>
    </row>
    <row r="136" spans="6:46" x14ac:dyDescent="0.2">
      <c r="F136">
        <v>202203</v>
      </c>
      <c r="G136" s="12">
        <f t="shared" ref="G136:AT136" si="59">IF(G68 = "", G$118,G68)</f>
        <v>1.7328918322295805</v>
      </c>
      <c r="H136" s="12">
        <f t="shared" si="59"/>
        <v>1.043312101910828</v>
      </c>
      <c r="I136" s="12">
        <f t="shared" si="59"/>
        <v>1.0109890109890109</v>
      </c>
      <c r="J136" s="12">
        <f t="shared" si="59"/>
        <v>1.0108695652173914</v>
      </c>
      <c r="K136" s="12">
        <f t="shared" si="59"/>
        <v>1</v>
      </c>
      <c r="L136" s="12">
        <f t="shared" si="59"/>
        <v>1.0824372759856631</v>
      </c>
      <c r="M136" s="12">
        <f t="shared" si="59"/>
        <v>1.0253863134657837</v>
      </c>
      <c r="N136" s="12">
        <f t="shared" si="59"/>
        <v>1.0010764262648009</v>
      </c>
      <c r="O136" s="12">
        <f t="shared" si="59"/>
        <v>1.0113716608805381</v>
      </c>
      <c r="P136" s="12">
        <f t="shared" si="59"/>
        <v>1.0099825393985034</v>
      </c>
      <c r="Q136" s="12">
        <f t="shared" si="59"/>
        <v>1.0093470955830275</v>
      </c>
      <c r="R136" s="12">
        <f t="shared" si="59"/>
        <v>1.0027523991705432</v>
      </c>
      <c r="S136" s="12">
        <f t="shared" si="59"/>
        <v>1.0016356567091578</v>
      </c>
      <c r="T136" s="12">
        <f t="shared" si="59"/>
        <v>1.0034785756487132</v>
      </c>
      <c r="U136" s="12">
        <f t="shared" si="59"/>
        <v>1.0031431662519221</v>
      </c>
      <c r="V136" s="12">
        <f t="shared" si="59"/>
        <v>1</v>
      </c>
      <c r="W136" s="12">
        <f t="shared" si="59"/>
        <v>1.0015576323987538</v>
      </c>
      <c r="X136" s="12">
        <f t="shared" si="59"/>
        <v>1</v>
      </c>
      <c r="Y136" s="12">
        <f t="shared" si="59"/>
        <v>1</v>
      </c>
      <c r="Z136" s="12">
        <f t="shared" si="59"/>
        <v>1</v>
      </c>
      <c r="AA136" s="12">
        <f t="shared" si="59"/>
        <v>1.5249999999999999</v>
      </c>
      <c r="AB136" s="12">
        <f t="shared" si="59"/>
        <v>1.0365699873896594</v>
      </c>
      <c r="AC136" s="12">
        <f t="shared" si="59"/>
        <v>1.0097323600973236</v>
      </c>
      <c r="AD136" s="12">
        <f t="shared" si="59"/>
        <v>1.0096385542168675</v>
      </c>
      <c r="AE136" s="12">
        <f t="shared" si="59"/>
        <v>1</v>
      </c>
      <c r="AF136" s="12">
        <f t="shared" si="59"/>
        <v>1.0978520286396181</v>
      </c>
      <c r="AG136" s="12">
        <f t="shared" si="59"/>
        <v>1.0097826086956523</v>
      </c>
      <c r="AH136" s="12">
        <f t="shared" si="59"/>
        <v>1.0021528525296017</v>
      </c>
      <c r="AI136" s="12">
        <f t="shared" si="59"/>
        <v>1.0115493367462041</v>
      </c>
      <c r="AJ136" s="12">
        <f t="shared" si="59"/>
        <v>1.0099811916314896</v>
      </c>
      <c r="AK136" s="12">
        <f t="shared" si="59"/>
        <v>1.0100125225172989</v>
      </c>
      <c r="AL136" s="12">
        <f t="shared" si="59"/>
        <v>1.002521194695589</v>
      </c>
      <c r="AM136" s="12">
        <f t="shared" si="59"/>
        <v>1.0019051996523909</v>
      </c>
      <c r="AN136" s="12">
        <f t="shared" si="59"/>
        <v>1.0047486497656806</v>
      </c>
      <c r="AO136" s="12">
        <f t="shared" si="59"/>
        <v>1.001591637368217</v>
      </c>
      <c r="AP136" s="12">
        <f t="shared" si="59"/>
        <v>1</v>
      </c>
      <c r="AQ136" s="12">
        <f t="shared" si="59"/>
        <v>1.0015576323987538</v>
      </c>
      <c r="AR136" s="12">
        <f t="shared" si="59"/>
        <v>1</v>
      </c>
      <c r="AS136" s="12">
        <f t="shared" si="59"/>
        <v>1</v>
      </c>
      <c r="AT136" s="12" t="e">
        <f t="shared" si="59"/>
        <v>#REF!</v>
      </c>
    </row>
    <row r="137" spans="6:46" x14ac:dyDescent="0.2">
      <c r="F137">
        <v>202206</v>
      </c>
      <c r="G137" s="12">
        <f t="shared" ref="G137:AT137" si="60">IF(G69 = "", G$118,G69)</f>
        <v>1.8753709198813058</v>
      </c>
      <c r="H137" s="12">
        <f t="shared" si="60"/>
        <v>1.0537974683544304</v>
      </c>
      <c r="I137" s="12">
        <f t="shared" si="60"/>
        <v>1.0090090090090089</v>
      </c>
      <c r="J137" s="12">
        <f t="shared" si="60"/>
        <v>1.0074404761904763</v>
      </c>
      <c r="K137" s="12">
        <f t="shared" si="60"/>
        <v>1.0029542097488922</v>
      </c>
      <c r="L137" s="12">
        <f t="shared" si="60"/>
        <v>1.0942562592047129</v>
      </c>
      <c r="M137" s="12">
        <f t="shared" si="60"/>
        <v>1.0053835800807538</v>
      </c>
      <c r="N137" s="12">
        <f t="shared" si="60"/>
        <v>1.0178577483072002</v>
      </c>
      <c r="O137" s="12">
        <f t="shared" si="60"/>
        <v>1.0113716608805381</v>
      </c>
      <c r="P137" s="12">
        <f t="shared" si="60"/>
        <v>1.0099825393985034</v>
      </c>
      <c r="Q137" s="12">
        <f t="shared" si="60"/>
        <v>1.0093470955830275</v>
      </c>
      <c r="R137" s="12">
        <f t="shared" si="60"/>
        <v>1.0027523991705432</v>
      </c>
      <c r="S137" s="12">
        <f t="shared" si="60"/>
        <v>1.0016356567091578</v>
      </c>
      <c r="T137" s="12">
        <f t="shared" si="60"/>
        <v>1.0034785756487132</v>
      </c>
      <c r="U137" s="12">
        <f t="shared" si="60"/>
        <v>1.0031431662519221</v>
      </c>
      <c r="V137" s="12">
        <f t="shared" si="60"/>
        <v>1</v>
      </c>
      <c r="W137" s="12">
        <f t="shared" si="60"/>
        <v>1.0015576323987538</v>
      </c>
      <c r="X137" s="12">
        <f t="shared" si="60"/>
        <v>1</v>
      </c>
      <c r="Y137" s="12">
        <f t="shared" si="60"/>
        <v>1</v>
      </c>
      <c r="Z137" s="12">
        <f t="shared" si="60"/>
        <v>1</v>
      </c>
      <c r="AA137" s="12">
        <f t="shared" si="60"/>
        <v>1.7158176943699732</v>
      </c>
      <c r="AB137" s="12">
        <f t="shared" si="60"/>
        <v>1.0453124999999999</v>
      </c>
      <c r="AC137" s="12">
        <f t="shared" si="60"/>
        <v>1.0059790732436473</v>
      </c>
      <c r="AD137" s="12">
        <f t="shared" si="60"/>
        <v>1.0059435364041605</v>
      </c>
      <c r="AE137" s="12">
        <f t="shared" si="60"/>
        <v>1.0029542097488922</v>
      </c>
      <c r="AF137" s="12">
        <f t="shared" si="60"/>
        <v>1.0942562592047129</v>
      </c>
      <c r="AG137" s="12">
        <f t="shared" si="60"/>
        <v>1.0080753701211307</v>
      </c>
      <c r="AH137" s="12">
        <f t="shared" si="60"/>
        <v>1.0178502489366645</v>
      </c>
      <c r="AI137" s="12">
        <f t="shared" si="60"/>
        <v>1.0115493367462041</v>
      </c>
      <c r="AJ137" s="12">
        <f t="shared" si="60"/>
        <v>1.0099811916314896</v>
      </c>
      <c r="AK137" s="12">
        <f t="shared" si="60"/>
        <v>1.0100125225172989</v>
      </c>
      <c r="AL137" s="12">
        <f t="shared" si="60"/>
        <v>1.002521194695589</v>
      </c>
      <c r="AM137" s="12">
        <f t="shared" si="60"/>
        <v>1.0019051996523909</v>
      </c>
      <c r="AN137" s="12">
        <f t="shared" si="60"/>
        <v>1.0047486497656806</v>
      </c>
      <c r="AO137" s="12">
        <f t="shared" si="60"/>
        <v>1.001591637368217</v>
      </c>
      <c r="AP137" s="12">
        <f t="shared" si="60"/>
        <v>1</v>
      </c>
      <c r="AQ137" s="12">
        <f t="shared" si="60"/>
        <v>1.0015576323987538</v>
      </c>
      <c r="AR137" s="12">
        <f t="shared" si="60"/>
        <v>1</v>
      </c>
      <c r="AS137" s="12">
        <f t="shared" si="60"/>
        <v>1</v>
      </c>
      <c r="AT137" s="12" t="e">
        <f t="shared" si="60"/>
        <v>#REF!</v>
      </c>
    </row>
    <row r="138" spans="6:46" x14ac:dyDescent="0.2">
      <c r="F138">
        <v>202209</v>
      </c>
      <c r="G138" s="12">
        <f t="shared" ref="G138:AT138" si="61">IF(G70 = "", G$118,G70)</f>
        <v>1.6819221967963387</v>
      </c>
      <c r="H138" s="12">
        <f t="shared" si="61"/>
        <v>1.0476190476190477</v>
      </c>
      <c r="I138" s="12">
        <f t="shared" si="61"/>
        <v>1.0233766233766235</v>
      </c>
      <c r="J138" s="12">
        <f t="shared" si="61"/>
        <v>1.0076142131979695</v>
      </c>
      <c r="K138" s="12">
        <f t="shared" si="61"/>
        <v>1.0289672544080604</v>
      </c>
      <c r="L138" s="12">
        <f t="shared" si="61"/>
        <v>1.0048959608323134</v>
      </c>
      <c r="M138" s="12">
        <f t="shared" si="61"/>
        <v>1.0309389067708923</v>
      </c>
      <c r="N138" s="12">
        <f t="shared" si="61"/>
        <v>1.0178577483072002</v>
      </c>
      <c r="O138" s="12">
        <f t="shared" si="61"/>
        <v>1.0113716608805381</v>
      </c>
      <c r="P138" s="12">
        <f t="shared" si="61"/>
        <v>1.0099825393985034</v>
      </c>
      <c r="Q138" s="12">
        <f t="shared" si="61"/>
        <v>1.0093470955830275</v>
      </c>
      <c r="R138" s="12">
        <f t="shared" si="61"/>
        <v>1.0027523991705432</v>
      </c>
      <c r="S138" s="12">
        <f t="shared" si="61"/>
        <v>1.0016356567091578</v>
      </c>
      <c r="T138" s="12">
        <f t="shared" si="61"/>
        <v>1.0034785756487132</v>
      </c>
      <c r="U138" s="12">
        <f t="shared" si="61"/>
        <v>1.0031431662519221</v>
      </c>
      <c r="V138" s="12">
        <f t="shared" si="61"/>
        <v>1</v>
      </c>
      <c r="W138" s="12">
        <f t="shared" si="61"/>
        <v>1.0015576323987538</v>
      </c>
      <c r="X138" s="12">
        <f t="shared" si="61"/>
        <v>1</v>
      </c>
      <c r="Y138" s="12">
        <f t="shared" si="61"/>
        <v>1</v>
      </c>
      <c r="Z138" s="12">
        <f t="shared" si="61"/>
        <v>1</v>
      </c>
      <c r="AA138" s="12">
        <f t="shared" si="61"/>
        <v>1.5101626016260161</v>
      </c>
      <c r="AB138" s="12">
        <f t="shared" si="61"/>
        <v>1.0417227456258411</v>
      </c>
      <c r="AC138" s="12">
        <f t="shared" si="61"/>
        <v>1.0180878552971577</v>
      </c>
      <c r="AD138" s="12">
        <f t="shared" si="61"/>
        <v>1.0076142131979695</v>
      </c>
      <c r="AE138" s="12">
        <f t="shared" si="61"/>
        <v>1.0289672544080604</v>
      </c>
      <c r="AF138" s="12">
        <f t="shared" si="61"/>
        <v>1.0061199510403918</v>
      </c>
      <c r="AG138" s="12">
        <f t="shared" si="61"/>
        <v>1.0274320527709089</v>
      </c>
      <c r="AH138" s="12">
        <f t="shared" si="61"/>
        <v>1.0178502489366645</v>
      </c>
      <c r="AI138" s="12">
        <f t="shared" si="61"/>
        <v>1.0115493367462041</v>
      </c>
      <c r="AJ138" s="12">
        <f t="shared" si="61"/>
        <v>1.0099811916314896</v>
      </c>
      <c r="AK138" s="12">
        <f t="shared" si="61"/>
        <v>1.0100125225172989</v>
      </c>
      <c r="AL138" s="12">
        <f t="shared" si="61"/>
        <v>1.002521194695589</v>
      </c>
      <c r="AM138" s="12">
        <f t="shared" si="61"/>
        <v>1.0019051996523909</v>
      </c>
      <c r="AN138" s="12">
        <f t="shared" si="61"/>
        <v>1.0047486497656806</v>
      </c>
      <c r="AO138" s="12">
        <f t="shared" si="61"/>
        <v>1.001591637368217</v>
      </c>
      <c r="AP138" s="12">
        <f t="shared" si="61"/>
        <v>1</v>
      </c>
      <c r="AQ138" s="12">
        <f t="shared" si="61"/>
        <v>1.0015576323987538</v>
      </c>
      <c r="AR138" s="12">
        <f t="shared" si="61"/>
        <v>1</v>
      </c>
      <c r="AS138" s="12">
        <f t="shared" si="61"/>
        <v>1</v>
      </c>
      <c r="AT138" s="12" t="e">
        <f t="shared" si="61"/>
        <v>#REF!</v>
      </c>
    </row>
    <row r="139" spans="6:46" x14ac:dyDescent="0.2">
      <c r="F139">
        <v>202212</v>
      </c>
      <c r="G139" s="12">
        <f t="shared" ref="G139:AT139" si="62">IF(G71 = "", G$118,G71)</f>
        <v>1.9512195121951219</v>
      </c>
      <c r="H139" s="12">
        <f t="shared" si="62"/>
        <v>1.0687500000000001</v>
      </c>
      <c r="I139" s="12">
        <f t="shared" si="62"/>
        <v>1.0190058479532162</v>
      </c>
      <c r="J139" s="12">
        <f t="shared" si="62"/>
        <v>1.024390243902439</v>
      </c>
      <c r="K139" s="12">
        <f t="shared" si="62"/>
        <v>1.0098039215686274</v>
      </c>
      <c r="L139" s="12">
        <f t="shared" si="62"/>
        <v>1.0455620700532864</v>
      </c>
      <c r="M139" s="12">
        <f t="shared" si="62"/>
        <v>1.0309389067708923</v>
      </c>
      <c r="N139" s="12">
        <f t="shared" si="62"/>
        <v>1.0178577483072002</v>
      </c>
      <c r="O139" s="12">
        <f t="shared" si="62"/>
        <v>1.0113716608805381</v>
      </c>
      <c r="P139" s="12">
        <f t="shared" si="62"/>
        <v>1.0099825393985034</v>
      </c>
      <c r="Q139" s="12">
        <f t="shared" si="62"/>
        <v>1.0093470955830275</v>
      </c>
      <c r="R139" s="12">
        <f t="shared" si="62"/>
        <v>1.0027523991705432</v>
      </c>
      <c r="S139" s="12">
        <f t="shared" si="62"/>
        <v>1.0016356567091578</v>
      </c>
      <c r="T139" s="12">
        <f t="shared" si="62"/>
        <v>1.0034785756487132</v>
      </c>
      <c r="U139" s="12">
        <f t="shared" si="62"/>
        <v>1.0031431662519221</v>
      </c>
      <c r="V139" s="12">
        <f t="shared" si="62"/>
        <v>1</v>
      </c>
      <c r="W139" s="12">
        <f t="shared" si="62"/>
        <v>1.0015576323987538</v>
      </c>
      <c r="X139" s="12">
        <f t="shared" si="62"/>
        <v>1</v>
      </c>
      <c r="Y139" s="12">
        <f t="shared" si="62"/>
        <v>1</v>
      </c>
      <c r="Z139" s="12">
        <f t="shared" si="62"/>
        <v>1</v>
      </c>
      <c r="AA139" s="12">
        <f t="shared" si="62"/>
        <v>1.828169014084507</v>
      </c>
      <c r="AB139" s="12">
        <f t="shared" si="62"/>
        <v>1.0539291217257321</v>
      </c>
      <c r="AC139" s="12">
        <f t="shared" si="62"/>
        <v>1.0204678362573099</v>
      </c>
      <c r="AD139" s="12">
        <f t="shared" si="62"/>
        <v>1.0229226361031518</v>
      </c>
      <c r="AE139" s="12">
        <f t="shared" si="62"/>
        <v>1.0126050420168067</v>
      </c>
      <c r="AF139" s="12">
        <f t="shared" si="62"/>
        <v>1.0500901602709656</v>
      </c>
      <c r="AG139" s="12">
        <f t="shared" si="62"/>
        <v>1.0274320527709089</v>
      </c>
      <c r="AH139" s="12">
        <f t="shared" si="62"/>
        <v>1.0178502489366645</v>
      </c>
      <c r="AI139" s="12">
        <f t="shared" si="62"/>
        <v>1.0115493367462041</v>
      </c>
      <c r="AJ139" s="12">
        <f t="shared" si="62"/>
        <v>1.0099811916314896</v>
      </c>
      <c r="AK139" s="12">
        <f t="shared" si="62"/>
        <v>1.0100125225172989</v>
      </c>
      <c r="AL139" s="12">
        <f t="shared" si="62"/>
        <v>1.002521194695589</v>
      </c>
      <c r="AM139" s="12">
        <f t="shared" si="62"/>
        <v>1.0019051996523909</v>
      </c>
      <c r="AN139" s="12">
        <f t="shared" si="62"/>
        <v>1.0047486497656806</v>
      </c>
      <c r="AO139" s="12">
        <f t="shared" si="62"/>
        <v>1.001591637368217</v>
      </c>
      <c r="AP139" s="12">
        <f t="shared" si="62"/>
        <v>1</v>
      </c>
      <c r="AQ139" s="12">
        <f t="shared" si="62"/>
        <v>1.0015576323987538</v>
      </c>
      <c r="AR139" s="12">
        <f t="shared" si="62"/>
        <v>1</v>
      </c>
      <c r="AS139" s="12">
        <f t="shared" si="62"/>
        <v>1</v>
      </c>
      <c r="AT139" s="12" t="e">
        <f t="shared" si="62"/>
        <v>#REF!</v>
      </c>
    </row>
    <row r="140" spans="6:46" x14ac:dyDescent="0.2">
      <c r="F140">
        <v>202303</v>
      </c>
      <c r="G140" s="12">
        <f t="shared" ref="G140:AT140" si="63">IF(G72 = "", G$118,G72)</f>
        <v>1.6990521327014221</v>
      </c>
      <c r="H140" s="12">
        <f t="shared" si="63"/>
        <v>1.0655509065550905</v>
      </c>
      <c r="I140" s="12">
        <f t="shared" si="63"/>
        <v>1.0143979057591623</v>
      </c>
      <c r="J140" s="12">
        <f t="shared" si="63"/>
        <v>1.0116129032258063</v>
      </c>
      <c r="K140" s="12">
        <f t="shared" si="63"/>
        <v>1.0106504833488128</v>
      </c>
      <c r="L140" s="12">
        <f t="shared" si="63"/>
        <v>1.0455620700532864</v>
      </c>
      <c r="M140" s="12">
        <f t="shared" si="63"/>
        <v>1.0309389067708923</v>
      </c>
      <c r="N140" s="12">
        <f t="shared" si="63"/>
        <v>1.0178577483072002</v>
      </c>
      <c r="O140" s="12">
        <f t="shared" si="63"/>
        <v>1.0113716608805381</v>
      </c>
      <c r="P140" s="12">
        <f t="shared" si="63"/>
        <v>1.0099825393985034</v>
      </c>
      <c r="Q140" s="12">
        <f t="shared" si="63"/>
        <v>1.0093470955830275</v>
      </c>
      <c r="R140" s="12">
        <f t="shared" si="63"/>
        <v>1.0027523991705432</v>
      </c>
      <c r="S140" s="12">
        <f t="shared" si="63"/>
        <v>1.0016356567091578</v>
      </c>
      <c r="T140" s="12">
        <f t="shared" si="63"/>
        <v>1.0034785756487132</v>
      </c>
      <c r="U140" s="12">
        <f t="shared" si="63"/>
        <v>1.0031431662519221</v>
      </c>
      <c r="V140" s="12">
        <f t="shared" si="63"/>
        <v>1</v>
      </c>
      <c r="W140" s="12">
        <f t="shared" si="63"/>
        <v>1.0015576323987538</v>
      </c>
      <c r="X140" s="12">
        <f t="shared" si="63"/>
        <v>1</v>
      </c>
      <c r="Y140" s="12">
        <f t="shared" si="63"/>
        <v>1</v>
      </c>
      <c r="Z140" s="12">
        <f t="shared" si="63"/>
        <v>1</v>
      </c>
      <c r="AA140" s="12">
        <f t="shared" si="63"/>
        <v>1.5369978858350952</v>
      </c>
      <c r="AB140" s="12">
        <f t="shared" si="63"/>
        <v>1.0536451169188445</v>
      </c>
      <c r="AC140" s="12">
        <f t="shared" si="63"/>
        <v>1.0117493472584855</v>
      </c>
      <c r="AD140" s="12">
        <f t="shared" si="63"/>
        <v>1.0129032258064516</v>
      </c>
      <c r="AE140" s="12">
        <f t="shared" si="63"/>
        <v>1.0113219494373924</v>
      </c>
      <c r="AF140" s="12">
        <f t="shared" si="63"/>
        <v>1.0500901602709656</v>
      </c>
      <c r="AG140" s="12">
        <f t="shared" si="63"/>
        <v>1.0274320527709089</v>
      </c>
      <c r="AH140" s="12">
        <f t="shared" si="63"/>
        <v>1.0178502489366645</v>
      </c>
      <c r="AI140" s="12">
        <f t="shared" si="63"/>
        <v>1.0115493367462041</v>
      </c>
      <c r="AJ140" s="12">
        <f t="shared" si="63"/>
        <v>1.0099811916314896</v>
      </c>
      <c r="AK140" s="12">
        <f t="shared" si="63"/>
        <v>1.0100125225172989</v>
      </c>
      <c r="AL140" s="12">
        <f t="shared" si="63"/>
        <v>1.002521194695589</v>
      </c>
      <c r="AM140" s="12">
        <f t="shared" si="63"/>
        <v>1.0019051996523909</v>
      </c>
      <c r="AN140" s="12">
        <f t="shared" si="63"/>
        <v>1.0047486497656806</v>
      </c>
      <c r="AO140" s="12">
        <f t="shared" si="63"/>
        <v>1.001591637368217</v>
      </c>
      <c r="AP140" s="12">
        <f t="shared" si="63"/>
        <v>1</v>
      </c>
      <c r="AQ140" s="12">
        <f t="shared" si="63"/>
        <v>1.0015576323987538</v>
      </c>
      <c r="AR140" s="12">
        <f t="shared" si="63"/>
        <v>1</v>
      </c>
      <c r="AS140" s="12">
        <f t="shared" si="63"/>
        <v>1</v>
      </c>
      <c r="AT140" s="12" t="e">
        <f t="shared" si="63"/>
        <v>#REF!</v>
      </c>
    </row>
    <row r="141" spans="6:46" x14ac:dyDescent="0.2">
      <c r="F141">
        <v>202306</v>
      </c>
      <c r="G141" s="12">
        <f t="shared" ref="G141:AT141" si="64">IF(G73 = "", G$118,G73)</f>
        <v>1.7353579175704987</v>
      </c>
      <c r="H141" s="12">
        <f t="shared" si="64"/>
        <v>1.0375000000000001</v>
      </c>
      <c r="I141" s="12">
        <f t="shared" si="64"/>
        <v>1.0253012048192769</v>
      </c>
      <c r="J141" s="12">
        <f t="shared" si="64"/>
        <v>1.0126661219840984</v>
      </c>
      <c r="K141" s="12">
        <f t="shared" si="64"/>
        <v>1.0106504833488128</v>
      </c>
      <c r="L141" s="12">
        <f t="shared" si="64"/>
        <v>1.0455620700532864</v>
      </c>
      <c r="M141" s="12">
        <f t="shared" si="64"/>
        <v>1.0309389067708923</v>
      </c>
      <c r="N141" s="12">
        <f t="shared" si="64"/>
        <v>1.0178577483072002</v>
      </c>
      <c r="O141" s="12">
        <f t="shared" si="64"/>
        <v>1.0113716608805381</v>
      </c>
      <c r="P141" s="12">
        <f t="shared" si="64"/>
        <v>1.0099825393985034</v>
      </c>
      <c r="Q141" s="12">
        <f t="shared" si="64"/>
        <v>1.0093470955830275</v>
      </c>
      <c r="R141" s="12">
        <f t="shared" si="64"/>
        <v>1.0027523991705432</v>
      </c>
      <c r="S141" s="12">
        <f t="shared" si="64"/>
        <v>1.0016356567091578</v>
      </c>
      <c r="T141" s="12">
        <f t="shared" si="64"/>
        <v>1.0034785756487132</v>
      </c>
      <c r="U141" s="12">
        <f t="shared" si="64"/>
        <v>1.0031431662519221</v>
      </c>
      <c r="V141" s="12">
        <f t="shared" si="64"/>
        <v>1</v>
      </c>
      <c r="W141" s="12">
        <f t="shared" si="64"/>
        <v>1.0015576323987538</v>
      </c>
      <c r="X141" s="12">
        <f t="shared" si="64"/>
        <v>1</v>
      </c>
      <c r="Y141" s="12">
        <f t="shared" si="64"/>
        <v>1</v>
      </c>
      <c r="Z141" s="12">
        <f t="shared" si="64"/>
        <v>1</v>
      </c>
      <c r="AA141" s="12">
        <f t="shared" si="64"/>
        <v>1.5589941972920696</v>
      </c>
      <c r="AB141" s="12">
        <f t="shared" si="64"/>
        <v>1.032258064516129</v>
      </c>
      <c r="AC141" s="12">
        <f t="shared" si="64"/>
        <v>1.0240384615384615</v>
      </c>
      <c r="AD141" s="12">
        <f t="shared" si="64"/>
        <v>1.0123353036737202</v>
      </c>
      <c r="AE141" s="12">
        <f t="shared" si="64"/>
        <v>1.0113219494373924</v>
      </c>
      <c r="AF141" s="12">
        <f t="shared" si="64"/>
        <v>1.0500901602709656</v>
      </c>
      <c r="AG141" s="12">
        <f t="shared" si="64"/>
        <v>1.0274320527709089</v>
      </c>
      <c r="AH141" s="12">
        <f t="shared" si="64"/>
        <v>1.0178502489366645</v>
      </c>
      <c r="AI141" s="12">
        <f t="shared" si="64"/>
        <v>1.0115493367462041</v>
      </c>
      <c r="AJ141" s="12">
        <f t="shared" si="64"/>
        <v>1.0099811916314896</v>
      </c>
      <c r="AK141" s="12">
        <f t="shared" si="64"/>
        <v>1.0100125225172989</v>
      </c>
      <c r="AL141" s="12">
        <f t="shared" si="64"/>
        <v>1.002521194695589</v>
      </c>
      <c r="AM141" s="12">
        <f t="shared" si="64"/>
        <v>1.0019051996523909</v>
      </c>
      <c r="AN141" s="12">
        <f t="shared" si="64"/>
        <v>1.0047486497656806</v>
      </c>
      <c r="AO141" s="12">
        <f t="shared" si="64"/>
        <v>1.001591637368217</v>
      </c>
      <c r="AP141" s="12">
        <f t="shared" si="64"/>
        <v>1</v>
      </c>
      <c r="AQ141" s="12">
        <f t="shared" si="64"/>
        <v>1.0015576323987538</v>
      </c>
      <c r="AR141" s="12">
        <f t="shared" si="64"/>
        <v>1</v>
      </c>
      <c r="AS141" s="12">
        <f t="shared" si="64"/>
        <v>1</v>
      </c>
      <c r="AT141" s="12" t="e">
        <f t="shared" si="64"/>
        <v>#REF!</v>
      </c>
    </row>
    <row r="142" spans="6:46" x14ac:dyDescent="0.2">
      <c r="F142">
        <v>202309</v>
      </c>
      <c r="G142" s="12">
        <f t="shared" ref="G142:AT142" si="65">IF(G74 = "", G$118,G74)</f>
        <v>1.6712643678160919</v>
      </c>
      <c r="H142" s="12">
        <f t="shared" si="65"/>
        <v>1.0495185694635489</v>
      </c>
      <c r="I142" s="12">
        <f t="shared" si="65"/>
        <v>1.0206486505829966</v>
      </c>
      <c r="J142" s="12">
        <f t="shared" si="65"/>
        <v>1.0126661219840984</v>
      </c>
      <c r="K142" s="12">
        <f t="shared" si="65"/>
        <v>1.0106504833488128</v>
      </c>
      <c r="L142" s="12">
        <f t="shared" si="65"/>
        <v>1.0455620700532864</v>
      </c>
      <c r="M142" s="12">
        <f t="shared" si="65"/>
        <v>1.0309389067708923</v>
      </c>
      <c r="N142" s="12">
        <f t="shared" si="65"/>
        <v>1.0178577483072002</v>
      </c>
      <c r="O142" s="12">
        <f t="shared" si="65"/>
        <v>1.0113716608805381</v>
      </c>
      <c r="P142" s="12">
        <f t="shared" si="65"/>
        <v>1.0099825393985034</v>
      </c>
      <c r="Q142" s="12">
        <f t="shared" si="65"/>
        <v>1.0093470955830275</v>
      </c>
      <c r="R142" s="12">
        <f t="shared" si="65"/>
        <v>1.0027523991705432</v>
      </c>
      <c r="S142" s="12">
        <f t="shared" si="65"/>
        <v>1.0016356567091578</v>
      </c>
      <c r="T142" s="12">
        <f t="shared" si="65"/>
        <v>1.0034785756487132</v>
      </c>
      <c r="U142" s="12">
        <f t="shared" si="65"/>
        <v>1.0031431662519221</v>
      </c>
      <c r="V142" s="12">
        <f t="shared" si="65"/>
        <v>1</v>
      </c>
      <c r="W142" s="12">
        <f t="shared" si="65"/>
        <v>1.0015576323987538</v>
      </c>
      <c r="X142" s="12">
        <f t="shared" si="65"/>
        <v>1</v>
      </c>
      <c r="Y142" s="12">
        <f t="shared" si="65"/>
        <v>1</v>
      </c>
      <c r="Z142" s="12">
        <f t="shared" si="65"/>
        <v>1</v>
      </c>
      <c r="AA142" s="12">
        <f t="shared" si="65"/>
        <v>1.486815415821501</v>
      </c>
      <c r="AB142" s="12">
        <f t="shared" si="65"/>
        <v>1.0422919508867667</v>
      </c>
      <c r="AC142" s="12">
        <f t="shared" si="65"/>
        <v>1.0186467937563728</v>
      </c>
      <c r="AD142" s="12">
        <f t="shared" si="65"/>
        <v>1.0123353036737202</v>
      </c>
      <c r="AE142" s="12">
        <f t="shared" si="65"/>
        <v>1.0113219494373924</v>
      </c>
      <c r="AF142" s="12">
        <f t="shared" si="65"/>
        <v>1.0500901602709656</v>
      </c>
      <c r="AG142" s="12">
        <f t="shared" si="65"/>
        <v>1.0274320527709089</v>
      </c>
      <c r="AH142" s="12">
        <f t="shared" si="65"/>
        <v>1.0178502489366645</v>
      </c>
      <c r="AI142" s="12">
        <f t="shared" si="65"/>
        <v>1.0115493367462041</v>
      </c>
      <c r="AJ142" s="12">
        <f t="shared" si="65"/>
        <v>1.0099811916314896</v>
      </c>
      <c r="AK142" s="12">
        <f t="shared" si="65"/>
        <v>1.0100125225172989</v>
      </c>
      <c r="AL142" s="12">
        <f t="shared" si="65"/>
        <v>1.002521194695589</v>
      </c>
      <c r="AM142" s="12">
        <f t="shared" si="65"/>
        <v>1.0019051996523909</v>
      </c>
      <c r="AN142" s="12">
        <f t="shared" si="65"/>
        <v>1.0047486497656806</v>
      </c>
      <c r="AO142" s="12">
        <f t="shared" si="65"/>
        <v>1.001591637368217</v>
      </c>
      <c r="AP142" s="12">
        <f t="shared" si="65"/>
        <v>1</v>
      </c>
      <c r="AQ142" s="12">
        <f t="shared" si="65"/>
        <v>1.0015576323987538</v>
      </c>
      <c r="AR142" s="12">
        <f t="shared" si="65"/>
        <v>1</v>
      </c>
      <c r="AS142" s="12">
        <f t="shared" si="65"/>
        <v>1</v>
      </c>
      <c r="AT142" s="12" t="e">
        <f t="shared" si="65"/>
        <v>#REF!</v>
      </c>
    </row>
    <row r="143" spans="6:46" x14ac:dyDescent="0.2">
      <c r="F143">
        <v>202312</v>
      </c>
      <c r="G143" s="12">
        <f t="shared" ref="G143:AT143" si="66">IF(G75 = "", G$118,G75)</f>
        <v>1.8615751789976132</v>
      </c>
      <c r="H143" s="12">
        <f t="shared" si="66"/>
        <v>1.0543418859826643</v>
      </c>
      <c r="I143" s="12">
        <f t="shared" si="66"/>
        <v>1.0206486505829966</v>
      </c>
      <c r="J143" s="12">
        <f t="shared" si="66"/>
        <v>1.0126661219840984</v>
      </c>
      <c r="K143" s="12">
        <f t="shared" si="66"/>
        <v>1.0106504833488128</v>
      </c>
      <c r="L143" s="12">
        <f t="shared" si="66"/>
        <v>1.0455620700532864</v>
      </c>
      <c r="M143" s="12">
        <f t="shared" si="66"/>
        <v>1.0309389067708923</v>
      </c>
      <c r="N143" s="12">
        <f t="shared" si="66"/>
        <v>1.0178577483072002</v>
      </c>
      <c r="O143" s="12">
        <f t="shared" si="66"/>
        <v>1.0113716608805381</v>
      </c>
      <c r="P143" s="12">
        <f t="shared" si="66"/>
        <v>1.0099825393985034</v>
      </c>
      <c r="Q143" s="12">
        <f t="shared" si="66"/>
        <v>1.0093470955830275</v>
      </c>
      <c r="R143" s="12">
        <f t="shared" si="66"/>
        <v>1.0027523991705432</v>
      </c>
      <c r="S143" s="12">
        <f t="shared" si="66"/>
        <v>1.0016356567091578</v>
      </c>
      <c r="T143" s="12">
        <f t="shared" si="66"/>
        <v>1.0034785756487132</v>
      </c>
      <c r="U143" s="12">
        <f t="shared" si="66"/>
        <v>1.0031431662519221</v>
      </c>
      <c r="V143" s="12">
        <f t="shared" si="66"/>
        <v>1</v>
      </c>
      <c r="W143" s="12">
        <f t="shared" si="66"/>
        <v>1.0015576323987538</v>
      </c>
      <c r="X143" s="12">
        <f t="shared" si="66"/>
        <v>1</v>
      </c>
      <c r="Y143" s="12">
        <f t="shared" si="66"/>
        <v>1</v>
      </c>
      <c r="Z143" s="12">
        <f t="shared" si="66"/>
        <v>1</v>
      </c>
      <c r="AA143" s="12">
        <f t="shared" si="66"/>
        <v>1.6745182012847966</v>
      </c>
      <c r="AB143" s="12">
        <f t="shared" si="66"/>
        <v>1.044879097363417</v>
      </c>
      <c r="AC143" s="12">
        <f t="shared" si="66"/>
        <v>1.0186467937563728</v>
      </c>
      <c r="AD143" s="12">
        <f t="shared" si="66"/>
        <v>1.0123353036737202</v>
      </c>
      <c r="AE143" s="12">
        <f t="shared" si="66"/>
        <v>1.0113219494373924</v>
      </c>
      <c r="AF143" s="12">
        <f t="shared" si="66"/>
        <v>1.0500901602709656</v>
      </c>
      <c r="AG143" s="12">
        <f t="shared" si="66"/>
        <v>1.0274320527709089</v>
      </c>
      <c r="AH143" s="12">
        <f t="shared" si="66"/>
        <v>1.0178502489366645</v>
      </c>
      <c r="AI143" s="12">
        <f t="shared" si="66"/>
        <v>1.0115493367462041</v>
      </c>
      <c r="AJ143" s="12">
        <f t="shared" si="66"/>
        <v>1.0099811916314896</v>
      </c>
      <c r="AK143" s="12">
        <f t="shared" si="66"/>
        <v>1.0100125225172989</v>
      </c>
      <c r="AL143" s="12">
        <f t="shared" si="66"/>
        <v>1.002521194695589</v>
      </c>
      <c r="AM143" s="12">
        <f t="shared" si="66"/>
        <v>1.0019051996523909</v>
      </c>
      <c r="AN143" s="12">
        <f t="shared" si="66"/>
        <v>1.0047486497656806</v>
      </c>
      <c r="AO143" s="12">
        <f t="shared" si="66"/>
        <v>1.001591637368217</v>
      </c>
      <c r="AP143" s="12">
        <f t="shared" si="66"/>
        <v>1</v>
      </c>
      <c r="AQ143" s="12">
        <f t="shared" si="66"/>
        <v>1.0015576323987538</v>
      </c>
      <c r="AR143" s="12">
        <f t="shared" si="66"/>
        <v>1</v>
      </c>
      <c r="AS143" s="12">
        <f t="shared" si="66"/>
        <v>1</v>
      </c>
      <c r="AT143" s="12" t="e">
        <f t="shared" si="66"/>
        <v>#REF!</v>
      </c>
    </row>
    <row r="144" spans="6:46" x14ac:dyDescent="0.2">
      <c r="F144">
        <v>202403</v>
      </c>
      <c r="G144" s="12">
        <f t="shared" ref="G144:AT144" si="67">IF(G76 = "", G$118,G76)</f>
        <v>1.7417139799575996</v>
      </c>
      <c r="H144" s="12">
        <f t="shared" si="67"/>
        <v>1.0543418859826643</v>
      </c>
      <c r="I144" s="12">
        <f t="shared" si="67"/>
        <v>1.0206486505829966</v>
      </c>
      <c r="J144" s="12">
        <f t="shared" si="67"/>
        <v>1.0126661219840984</v>
      </c>
      <c r="K144" s="12">
        <f t="shared" si="67"/>
        <v>1.0106504833488128</v>
      </c>
      <c r="L144" s="12">
        <f t="shared" si="67"/>
        <v>1.0455620700532864</v>
      </c>
      <c r="M144" s="12">
        <f t="shared" si="67"/>
        <v>1.0309389067708923</v>
      </c>
      <c r="N144" s="12">
        <f t="shared" si="67"/>
        <v>1.0178577483072002</v>
      </c>
      <c r="O144" s="12">
        <f t="shared" si="67"/>
        <v>1.0113716608805381</v>
      </c>
      <c r="P144" s="12">
        <f t="shared" si="67"/>
        <v>1.0099825393985034</v>
      </c>
      <c r="Q144" s="12">
        <f t="shared" si="67"/>
        <v>1.0093470955830275</v>
      </c>
      <c r="R144" s="12">
        <f t="shared" si="67"/>
        <v>1.0027523991705432</v>
      </c>
      <c r="S144" s="12">
        <f t="shared" si="67"/>
        <v>1.0016356567091578</v>
      </c>
      <c r="T144" s="12">
        <f t="shared" si="67"/>
        <v>1.0034785756487132</v>
      </c>
      <c r="U144" s="12">
        <f t="shared" si="67"/>
        <v>1.0031431662519221</v>
      </c>
      <c r="V144" s="12">
        <f t="shared" si="67"/>
        <v>1</v>
      </c>
      <c r="W144" s="12">
        <f t="shared" si="67"/>
        <v>1.0015576323987538</v>
      </c>
      <c r="X144" s="12">
        <f t="shared" si="67"/>
        <v>1</v>
      </c>
      <c r="Y144" s="12">
        <f t="shared" si="67"/>
        <v>1</v>
      </c>
      <c r="Z144" s="12">
        <f t="shared" si="67"/>
        <v>1</v>
      </c>
      <c r="AA144" s="12">
        <f t="shared" si="67"/>
        <v>1.563792348538549</v>
      </c>
      <c r="AB144" s="12">
        <f t="shared" si="67"/>
        <v>1.044879097363417</v>
      </c>
      <c r="AC144" s="12">
        <f t="shared" si="67"/>
        <v>1.0186467937563728</v>
      </c>
      <c r="AD144" s="12">
        <f t="shared" si="67"/>
        <v>1.0123353036737202</v>
      </c>
      <c r="AE144" s="12">
        <f t="shared" si="67"/>
        <v>1.0113219494373924</v>
      </c>
      <c r="AF144" s="12">
        <f t="shared" si="67"/>
        <v>1.0500901602709656</v>
      </c>
      <c r="AG144" s="12">
        <f t="shared" si="67"/>
        <v>1.0274320527709089</v>
      </c>
      <c r="AH144" s="12">
        <f t="shared" si="67"/>
        <v>1.0178502489366645</v>
      </c>
      <c r="AI144" s="12">
        <f t="shared" si="67"/>
        <v>1.0115493367462041</v>
      </c>
      <c r="AJ144" s="12">
        <f t="shared" si="67"/>
        <v>1.0099811916314896</v>
      </c>
      <c r="AK144" s="12">
        <f t="shared" si="67"/>
        <v>1.0100125225172989</v>
      </c>
      <c r="AL144" s="12">
        <f t="shared" si="67"/>
        <v>1.002521194695589</v>
      </c>
      <c r="AM144" s="12">
        <f t="shared" si="67"/>
        <v>1.0019051996523909</v>
      </c>
      <c r="AN144" s="12">
        <f t="shared" si="67"/>
        <v>1.0047486497656806</v>
      </c>
      <c r="AO144" s="12">
        <f t="shared" si="67"/>
        <v>1.001591637368217</v>
      </c>
      <c r="AP144" s="12">
        <f t="shared" si="67"/>
        <v>1</v>
      </c>
      <c r="AQ144" s="12">
        <f t="shared" si="67"/>
        <v>1.0015576323987538</v>
      </c>
      <c r="AR144" s="12">
        <f t="shared" si="67"/>
        <v>1</v>
      </c>
      <c r="AS144" s="12">
        <f t="shared" si="67"/>
        <v>1</v>
      </c>
      <c r="AT144" s="12" t="e">
        <f t="shared" si="67"/>
        <v>#REF!</v>
      </c>
    </row>
    <row r="147" spans="6:46" x14ac:dyDescent="0.2">
      <c r="F147" s="19" t="s">
        <v>60</v>
      </c>
      <c r="G147" s="7" t="s">
        <v>84</v>
      </c>
      <c r="H147" s="7" t="s">
        <v>84</v>
      </c>
      <c r="I147" s="7" t="s">
        <v>84</v>
      </c>
      <c r="J147" s="7" t="s">
        <v>84</v>
      </c>
      <c r="K147" s="7" t="s">
        <v>84</v>
      </c>
      <c r="L147" s="7" t="s">
        <v>84</v>
      </c>
      <c r="M147" s="7" t="s">
        <v>84</v>
      </c>
      <c r="N147" s="7" t="s">
        <v>84</v>
      </c>
      <c r="O147" s="7" t="s">
        <v>84</v>
      </c>
      <c r="P147" s="7" t="s">
        <v>84</v>
      </c>
      <c r="Q147" s="7" t="s">
        <v>84</v>
      </c>
      <c r="R147" s="7" t="s">
        <v>84</v>
      </c>
      <c r="S147" s="7" t="s">
        <v>84</v>
      </c>
      <c r="T147" s="7" t="s">
        <v>84</v>
      </c>
      <c r="U147" s="7" t="s">
        <v>84</v>
      </c>
      <c r="V147" s="7" t="s">
        <v>84</v>
      </c>
      <c r="W147" s="7" t="s">
        <v>84</v>
      </c>
      <c r="X147" s="7" t="s">
        <v>84</v>
      </c>
      <c r="Y147" s="7" t="s">
        <v>84</v>
      </c>
      <c r="Z147" s="7" t="s">
        <v>84</v>
      </c>
      <c r="AA147" s="8" t="s">
        <v>85</v>
      </c>
      <c r="AB147" s="8" t="s">
        <v>85</v>
      </c>
      <c r="AC147" s="8" t="s">
        <v>85</v>
      </c>
      <c r="AD147" s="8" t="s">
        <v>85</v>
      </c>
      <c r="AE147" s="8" t="s">
        <v>85</v>
      </c>
      <c r="AF147" s="8" t="s">
        <v>85</v>
      </c>
      <c r="AG147" s="8" t="s">
        <v>85</v>
      </c>
      <c r="AH147" s="8" t="s">
        <v>85</v>
      </c>
      <c r="AI147" s="8" t="s">
        <v>85</v>
      </c>
      <c r="AJ147" s="8" t="s">
        <v>85</v>
      </c>
      <c r="AK147" s="8" t="s">
        <v>85</v>
      </c>
      <c r="AL147" s="8" t="s">
        <v>85</v>
      </c>
      <c r="AM147" s="8" t="s">
        <v>85</v>
      </c>
      <c r="AN147" s="8" t="s">
        <v>85</v>
      </c>
      <c r="AO147" s="8" t="s">
        <v>85</v>
      </c>
      <c r="AP147" s="8" t="s">
        <v>85</v>
      </c>
      <c r="AQ147" s="8" t="s">
        <v>85</v>
      </c>
      <c r="AR147" s="8" t="s">
        <v>85</v>
      </c>
      <c r="AS147" s="8" t="s">
        <v>85</v>
      </c>
      <c r="AT147" s="8" t="s">
        <v>85</v>
      </c>
    </row>
    <row r="148" spans="6:46" x14ac:dyDescent="0.2">
      <c r="F148" s="19" t="s">
        <v>81</v>
      </c>
      <c r="G148" s="7">
        <v>1</v>
      </c>
      <c r="H148" s="7">
        <v>2</v>
      </c>
      <c r="I148" s="7">
        <v>3</v>
      </c>
      <c r="J148" s="7">
        <v>4</v>
      </c>
      <c r="K148" s="7">
        <v>5</v>
      </c>
      <c r="L148" s="7">
        <v>6</v>
      </c>
      <c r="M148" s="7">
        <v>7</v>
      </c>
      <c r="N148" s="7">
        <v>8</v>
      </c>
      <c r="O148" s="7">
        <v>9</v>
      </c>
      <c r="P148" s="7">
        <v>10</v>
      </c>
      <c r="Q148" s="7">
        <v>11</v>
      </c>
      <c r="R148" s="7">
        <v>12</v>
      </c>
      <c r="S148" s="7">
        <v>13</v>
      </c>
      <c r="T148" s="7">
        <v>14</v>
      </c>
      <c r="U148" s="7">
        <v>15</v>
      </c>
      <c r="V148" s="7">
        <v>16</v>
      </c>
      <c r="W148" s="7">
        <v>17</v>
      </c>
      <c r="X148" s="7">
        <v>18</v>
      </c>
      <c r="Y148" s="7">
        <v>19</v>
      </c>
      <c r="Z148" s="7">
        <v>20</v>
      </c>
      <c r="AA148" s="8">
        <v>1</v>
      </c>
      <c r="AB148" s="8">
        <v>2</v>
      </c>
      <c r="AC148" s="8">
        <v>3</v>
      </c>
      <c r="AD148" s="8">
        <v>4</v>
      </c>
      <c r="AE148" s="8">
        <v>5</v>
      </c>
      <c r="AF148" s="8">
        <v>6</v>
      </c>
      <c r="AG148" s="8">
        <v>7</v>
      </c>
      <c r="AH148" s="8">
        <v>8</v>
      </c>
      <c r="AI148" s="8">
        <v>9</v>
      </c>
      <c r="AJ148" s="8">
        <v>10</v>
      </c>
      <c r="AK148" s="8">
        <v>11</v>
      </c>
      <c r="AL148" s="8">
        <v>12</v>
      </c>
      <c r="AM148" s="8">
        <v>13</v>
      </c>
      <c r="AN148" s="8">
        <v>14</v>
      </c>
      <c r="AO148" s="8">
        <v>15</v>
      </c>
      <c r="AP148" s="8">
        <v>16</v>
      </c>
      <c r="AQ148" s="8">
        <v>17</v>
      </c>
      <c r="AR148" s="8">
        <v>18</v>
      </c>
      <c r="AS148" s="8">
        <v>19</v>
      </c>
      <c r="AT148" s="8">
        <v>20</v>
      </c>
    </row>
    <row r="149" spans="6:46" x14ac:dyDescent="0.2">
      <c r="F149">
        <v>201906</v>
      </c>
      <c r="G149" s="24">
        <f t="shared" ref="G149:AT149" si="68">+IF(G33 = "", F149 * F125, G33)</f>
        <v>0</v>
      </c>
      <c r="H149" s="24">
        <f t="shared" si="68"/>
        <v>0</v>
      </c>
      <c r="I149" s="24">
        <f t="shared" si="68"/>
        <v>0</v>
      </c>
      <c r="J149" s="24">
        <f t="shared" si="68"/>
        <v>0</v>
      </c>
      <c r="K149" s="24">
        <f t="shared" si="68"/>
        <v>0</v>
      </c>
      <c r="L149" s="24">
        <f t="shared" si="68"/>
        <v>0</v>
      </c>
      <c r="M149" s="24">
        <f t="shared" si="68"/>
        <v>0</v>
      </c>
      <c r="N149" s="24">
        <f t="shared" si="68"/>
        <v>0</v>
      </c>
      <c r="O149" s="24">
        <f t="shared" si="68"/>
        <v>0</v>
      </c>
      <c r="P149" s="24">
        <f t="shared" si="68"/>
        <v>0</v>
      </c>
      <c r="Q149" s="24">
        <f t="shared" si="68"/>
        <v>0</v>
      </c>
      <c r="R149" s="24">
        <f t="shared" si="68"/>
        <v>0</v>
      </c>
      <c r="S149" s="24">
        <f t="shared" si="68"/>
        <v>0</v>
      </c>
      <c r="T149" s="24">
        <f t="shared" si="68"/>
        <v>0</v>
      </c>
      <c r="U149" s="24">
        <f t="shared" si="68"/>
        <v>0</v>
      </c>
      <c r="V149" s="24">
        <f t="shared" si="68"/>
        <v>0</v>
      </c>
      <c r="W149" s="24">
        <f t="shared" si="68"/>
        <v>0</v>
      </c>
      <c r="X149" s="24">
        <f t="shared" si="68"/>
        <v>0</v>
      </c>
      <c r="Y149" s="24">
        <f t="shared" si="68"/>
        <v>0</v>
      </c>
      <c r="Z149" s="24">
        <f t="shared" si="68"/>
        <v>0</v>
      </c>
      <c r="AA149" s="24">
        <f t="shared" si="68"/>
        <v>0</v>
      </c>
      <c r="AB149" s="24">
        <f t="shared" si="68"/>
        <v>0</v>
      </c>
      <c r="AC149" s="24">
        <f t="shared" si="68"/>
        <v>0</v>
      </c>
      <c r="AD149" s="24">
        <f t="shared" si="68"/>
        <v>0</v>
      </c>
      <c r="AE149" s="24">
        <f t="shared" si="68"/>
        <v>0</v>
      </c>
      <c r="AF149" s="24">
        <f t="shared" si="68"/>
        <v>0</v>
      </c>
      <c r="AG149" s="24">
        <f t="shared" si="68"/>
        <v>0</v>
      </c>
      <c r="AH149" s="24">
        <f t="shared" si="68"/>
        <v>0</v>
      </c>
      <c r="AI149" s="24">
        <f t="shared" si="68"/>
        <v>0</v>
      </c>
      <c r="AJ149" s="24">
        <f t="shared" si="68"/>
        <v>0</v>
      </c>
      <c r="AK149" s="24">
        <f t="shared" si="68"/>
        <v>0</v>
      </c>
      <c r="AL149" s="24">
        <f t="shared" si="68"/>
        <v>0</v>
      </c>
      <c r="AM149" s="24">
        <f t="shared" si="68"/>
        <v>0</v>
      </c>
      <c r="AN149" s="24">
        <f t="shared" si="68"/>
        <v>0</v>
      </c>
      <c r="AO149" s="24">
        <f t="shared" si="68"/>
        <v>0</v>
      </c>
      <c r="AP149" s="24">
        <f t="shared" si="68"/>
        <v>0</v>
      </c>
      <c r="AQ149" s="24">
        <f t="shared" si="68"/>
        <v>0</v>
      </c>
      <c r="AR149" s="24">
        <f t="shared" si="68"/>
        <v>0</v>
      </c>
      <c r="AS149" s="24">
        <f t="shared" si="68"/>
        <v>0</v>
      </c>
      <c r="AT149" s="24">
        <f t="shared" si="68"/>
        <v>0</v>
      </c>
    </row>
    <row r="150" spans="6:46" x14ac:dyDescent="0.2">
      <c r="F150">
        <v>201909</v>
      </c>
      <c r="G150" s="24">
        <f t="shared" ref="G150:AT150" si="69">+IF(G34 = "", F150 * F126, G34)</f>
        <v>0</v>
      </c>
      <c r="H150" s="24">
        <f t="shared" si="69"/>
        <v>0</v>
      </c>
      <c r="I150" s="24">
        <f t="shared" si="69"/>
        <v>0</v>
      </c>
      <c r="J150" s="24">
        <f t="shared" si="69"/>
        <v>0</v>
      </c>
      <c r="K150" s="24">
        <f t="shared" si="69"/>
        <v>0</v>
      </c>
      <c r="L150" s="24">
        <f t="shared" si="69"/>
        <v>0</v>
      </c>
      <c r="M150" s="24">
        <f t="shared" si="69"/>
        <v>0</v>
      </c>
      <c r="N150" s="24">
        <f t="shared" si="69"/>
        <v>0</v>
      </c>
      <c r="O150" s="24">
        <f t="shared" si="69"/>
        <v>0</v>
      </c>
      <c r="P150" s="24">
        <f t="shared" si="69"/>
        <v>0</v>
      </c>
      <c r="Q150" s="24">
        <f t="shared" si="69"/>
        <v>0</v>
      </c>
      <c r="R150" s="24">
        <f t="shared" si="69"/>
        <v>0</v>
      </c>
      <c r="S150" s="24">
        <f t="shared" si="69"/>
        <v>0</v>
      </c>
      <c r="T150" s="24">
        <f t="shared" si="69"/>
        <v>0</v>
      </c>
      <c r="U150" s="24">
        <f t="shared" si="69"/>
        <v>0</v>
      </c>
      <c r="V150" s="24">
        <f t="shared" si="69"/>
        <v>0</v>
      </c>
      <c r="W150" s="24">
        <f t="shared" si="69"/>
        <v>0</v>
      </c>
      <c r="X150" s="24">
        <f t="shared" si="69"/>
        <v>0</v>
      </c>
      <c r="Y150" s="24">
        <f t="shared" si="69"/>
        <v>0</v>
      </c>
      <c r="Z150" s="24">
        <f t="shared" si="69"/>
        <v>0</v>
      </c>
      <c r="AA150" s="24">
        <f t="shared" si="69"/>
        <v>0</v>
      </c>
      <c r="AB150" s="24">
        <f t="shared" si="69"/>
        <v>0</v>
      </c>
      <c r="AC150" s="24">
        <f t="shared" si="69"/>
        <v>0</v>
      </c>
      <c r="AD150" s="24">
        <f t="shared" si="69"/>
        <v>0</v>
      </c>
      <c r="AE150" s="24">
        <f t="shared" si="69"/>
        <v>0</v>
      </c>
      <c r="AF150" s="24">
        <f t="shared" si="69"/>
        <v>0</v>
      </c>
      <c r="AG150" s="24">
        <f t="shared" si="69"/>
        <v>0</v>
      </c>
      <c r="AH150" s="24">
        <f t="shared" si="69"/>
        <v>0</v>
      </c>
      <c r="AI150" s="24">
        <f t="shared" si="69"/>
        <v>0</v>
      </c>
      <c r="AJ150" s="24">
        <f t="shared" si="69"/>
        <v>0</v>
      </c>
      <c r="AK150" s="24">
        <f t="shared" si="69"/>
        <v>0</v>
      </c>
      <c r="AL150" s="24">
        <f t="shared" si="69"/>
        <v>0</v>
      </c>
      <c r="AM150" s="24">
        <f t="shared" si="69"/>
        <v>0</v>
      </c>
      <c r="AN150" s="24">
        <f t="shared" si="69"/>
        <v>0</v>
      </c>
      <c r="AO150" s="24">
        <f t="shared" si="69"/>
        <v>0</v>
      </c>
      <c r="AP150" s="24">
        <f t="shared" si="69"/>
        <v>0</v>
      </c>
      <c r="AQ150" s="24">
        <f t="shared" si="69"/>
        <v>0</v>
      </c>
      <c r="AR150" s="24">
        <f t="shared" si="69"/>
        <v>0</v>
      </c>
      <c r="AS150" s="24">
        <f t="shared" si="69"/>
        <v>0</v>
      </c>
      <c r="AT150" s="24">
        <f t="shared" si="69"/>
        <v>0</v>
      </c>
    </row>
    <row r="151" spans="6:46" x14ac:dyDescent="0.2">
      <c r="F151">
        <v>201912</v>
      </c>
      <c r="G151" s="24">
        <f t="shared" ref="G151:AT151" si="70">+IF(G35 = "", F151 * F127, G35)</f>
        <v>2.8942877221162535E-2</v>
      </c>
      <c r="H151" s="24">
        <f t="shared" si="70"/>
        <v>0.15965264531673529</v>
      </c>
      <c r="I151" s="24">
        <f t="shared" si="70"/>
        <v>0.17116755345848811</v>
      </c>
      <c r="J151" s="24">
        <f t="shared" si="70"/>
        <v>0.174279690794097</v>
      </c>
      <c r="K151" s="24">
        <f t="shared" si="70"/>
        <v>0.17832546933038854</v>
      </c>
      <c r="L151" s="24">
        <f t="shared" si="70"/>
        <v>0.17863668306394942</v>
      </c>
      <c r="M151" s="24">
        <f t="shared" si="70"/>
        <v>0.18081517919887563</v>
      </c>
      <c r="N151" s="24">
        <f t="shared" si="70"/>
        <v>0.18081517919887563</v>
      </c>
      <c r="O151" s="24">
        <f t="shared" si="70"/>
        <v>0.19481979720911557</v>
      </c>
      <c r="P151" s="24">
        <f t="shared" si="70"/>
        <v>0.19575343840979822</v>
      </c>
      <c r="Q151" s="24">
        <f t="shared" si="70"/>
        <v>0.19575343840979822</v>
      </c>
      <c r="R151" s="24">
        <f t="shared" si="70"/>
        <v>0.19575343840979822</v>
      </c>
      <c r="S151" s="24">
        <f t="shared" si="70"/>
        <v>0.19575343840979822</v>
      </c>
      <c r="T151" s="24">
        <f t="shared" si="70"/>
        <v>0.19606465214335911</v>
      </c>
      <c r="U151" s="24">
        <f t="shared" si="70"/>
        <v>0.1985543620118462</v>
      </c>
      <c r="V151" s="24">
        <f t="shared" si="70"/>
        <v>0.19979921694608976</v>
      </c>
      <c r="W151" s="24">
        <f t="shared" si="70"/>
        <v>0.19979921694608976</v>
      </c>
      <c r="X151" s="24">
        <f t="shared" si="70"/>
        <v>0.20011043067965065</v>
      </c>
      <c r="Y151" s="24">
        <f t="shared" si="70"/>
        <v>0.20011043067965065</v>
      </c>
      <c r="Z151" s="24">
        <f t="shared" si="70"/>
        <v>0.20011043067965065</v>
      </c>
      <c r="AA151" s="24">
        <f t="shared" si="70"/>
        <v>7.9048288324465421E-2</v>
      </c>
      <c r="AB151" s="24">
        <f t="shared" si="70"/>
        <v>0.16525449252083124</v>
      </c>
      <c r="AC151" s="24">
        <f t="shared" si="70"/>
        <v>0.17241240839273167</v>
      </c>
      <c r="AD151" s="24">
        <f t="shared" si="70"/>
        <v>0.17552454572834053</v>
      </c>
      <c r="AE151" s="24">
        <f t="shared" si="70"/>
        <v>0.17925911053107119</v>
      </c>
      <c r="AF151" s="24">
        <f t="shared" si="70"/>
        <v>0.17988153799819295</v>
      </c>
      <c r="AG151" s="24">
        <f t="shared" si="70"/>
        <v>0.1814376066659974</v>
      </c>
      <c r="AH151" s="24">
        <f t="shared" si="70"/>
        <v>0.1814376066659974</v>
      </c>
      <c r="AI151" s="24">
        <f t="shared" si="70"/>
        <v>0.19637586587691999</v>
      </c>
      <c r="AJ151" s="24">
        <f t="shared" si="70"/>
        <v>0.19637586587691999</v>
      </c>
      <c r="AK151" s="24">
        <f t="shared" si="70"/>
        <v>0.19637586587691999</v>
      </c>
      <c r="AL151" s="24">
        <f t="shared" si="70"/>
        <v>0.19637586587691999</v>
      </c>
      <c r="AM151" s="24">
        <f t="shared" si="70"/>
        <v>0.19637586587691999</v>
      </c>
      <c r="AN151" s="24">
        <f t="shared" si="70"/>
        <v>0.19637586587691999</v>
      </c>
      <c r="AO151" s="24">
        <f t="shared" si="70"/>
        <v>0.19979921694608976</v>
      </c>
      <c r="AP151" s="24">
        <f t="shared" si="70"/>
        <v>0.19979921694608976</v>
      </c>
      <c r="AQ151" s="24">
        <f t="shared" si="70"/>
        <v>0.19979921694608976</v>
      </c>
      <c r="AR151" s="24">
        <f t="shared" si="70"/>
        <v>0.20011043067965065</v>
      </c>
      <c r="AS151" s="24">
        <f t="shared" si="70"/>
        <v>0.20011043067965065</v>
      </c>
      <c r="AT151" s="24">
        <f t="shared" si="70"/>
        <v>0.20011043067965065</v>
      </c>
    </row>
    <row r="152" spans="6:46" x14ac:dyDescent="0.2">
      <c r="F152">
        <v>202003</v>
      </c>
      <c r="G152" s="24">
        <f t="shared" ref="G152:AT152" si="71">+IF(G36 = "", F152 * F128, G36)</f>
        <v>7.3849400806928076E-2</v>
      </c>
      <c r="H152" s="24">
        <f t="shared" si="71"/>
        <v>0.12750067489743139</v>
      </c>
      <c r="I152" s="24">
        <f t="shared" si="71"/>
        <v>0.14927678026357685</v>
      </c>
      <c r="J152" s="24">
        <f t="shared" si="71"/>
        <v>0.16095382227150992</v>
      </c>
      <c r="K152" s="24">
        <f t="shared" si="71"/>
        <v>0.16600335395061611</v>
      </c>
      <c r="L152" s="24">
        <f t="shared" si="71"/>
        <v>0.16915931125005748</v>
      </c>
      <c r="M152" s="24">
        <f t="shared" si="71"/>
        <v>0.17042169416983402</v>
      </c>
      <c r="N152" s="24">
        <f t="shared" si="71"/>
        <v>0.17073728989977816</v>
      </c>
      <c r="O152" s="24">
        <f t="shared" si="71"/>
        <v>0.1761024173088285</v>
      </c>
      <c r="P152" s="24">
        <f t="shared" si="71"/>
        <v>0.17768039595854918</v>
      </c>
      <c r="Q152" s="24">
        <f t="shared" si="71"/>
        <v>0.17799599168849331</v>
      </c>
      <c r="R152" s="24">
        <f t="shared" si="71"/>
        <v>0.17799599168849331</v>
      </c>
      <c r="S152" s="24">
        <f t="shared" si="71"/>
        <v>0.17799599168849331</v>
      </c>
      <c r="T152" s="24">
        <f t="shared" si="71"/>
        <v>0.17862718314838158</v>
      </c>
      <c r="U152" s="24">
        <f t="shared" si="71"/>
        <v>0.17925837460826988</v>
      </c>
      <c r="V152" s="24">
        <f t="shared" si="71"/>
        <v>0.17957397033821401</v>
      </c>
      <c r="W152" s="24">
        <f t="shared" si="71"/>
        <v>0.17957397033821401</v>
      </c>
      <c r="X152" s="24">
        <f t="shared" si="71"/>
        <v>0.17985368057238568</v>
      </c>
      <c r="Y152" s="24">
        <f t="shared" si="71"/>
        <v>0.17985368057238568</v>
      </c>
      <c r="Z152" s="24">
        <f t="shared" si="71"/>
        <v>0.17985368057238568</v>
      </c>
      <c r="AA152" s="24">
        <f t="shared" si="71"/>
        <v>8.521084708491701E-2</v>
      </c>
      <c r="AB152" s="24">
        <f t="shared" si="71"/>
        <v>0.13223461084659344</v>
      </c>
      <c r="AC152" s="24">
        <f t="shared" si="71"/>
        <v>0.15369512048279477</v>
      </c>
      <c r="AD152" s="24">
        <f t="shared" si="71"/>
        <v>0.1625318009212306</v>
      </c>
      <c r="AE152" s="24">
        <f t="shared" si="71"/>
        <v>0.16789692833028094</v>
      </c>
      <c r="AF152" s="24">
        <f t="shared" si="71"/>
        <v>0.16915931125005748</v>
      </c>
      <c r="AG152" s="24">
        <f t="shared" si="71"/>
        <v>0.17042169416983402</v>
      </c>
      <c r="AH152" s="24">
        <f t="shared" si="71"/>
        <v>0.17073728989977816</v>
      </c>
      <c r="AI152" s="24">
        <f t="shared" si="71"/>
        <v>0.1761024173088285</v>
      </c>
      <c r="AJ152" s="24">
        <f t="shared" si="71"/>
        <v>0.17768039595854918</v>
      </c>
      <c r="AK152" s="24">
        <f t="shared" si="71"/>
        <v>0.17799599168849331</v>
      </c>
      <c r="AL152" s="24">
        <f t="shared" si="71"/>
        <v>0.17799599168849331</v>
      </c>
      <c r="AM152" s="24">
        <f t="shared" si="71"/>
        <v>0.17799599168849331</v>
      </c>
      <c r="AN152" s="24">
        <f t="shared" si="71"/>
        <v>0.17894277887832574</v>
      </c>
      <c r="AO152" s="24">
        <f t="shared" si="71"/>
        <v>0.17925837460826988</v>
      </c>
      <c r="AP152" s="24">
        <f t="shared" si="71"/>
        <v>0.17957397033821401</v>
      </c>
      <c r="AQ152" s="24">
        <f t="shared" si="71"/>
        <v>0.17957397033821401</v>
      </c>
      <c r="AR152" s="24">
        <f t="shared" si="71"/>
        <v>0.17985368057238568</v>
      </c>
      <c r="AS152" s="24">
        <f t="shared" si="71"/>
        <v>0.17985368057238568</v>
      </c>
      <c r="AT152" s="24">
        <f t="shared" si="71"/>
        <v>0.17985368057238568</v>
      </c>
    </row>
    <row r="153" spans="6:46" x14ac:dyDescent="0.2">
      <c r="F153">
        <v>202006</v>
      </c>
      <c r="G153" s="24">
        <f t="shared" ref="G153:AT153" si="72">+IF(G37 = "", F153 * F129, G37)</f>
        <v>4.9774690729389517E-2</v>
      </c>
      <c r="H153" s="24">
        <f t="shared" si="72"/>
        <v>0.17197793784064713</v>
      </c>
      <c r="I153" s="24">
        <f t="shared" si="72"/>
        <v>0.19909876291755807</v>
      </c>
      <c r="J153" s="24">
        <f t="shared" si="72"/>
        <v>0.20420385940262367</v>
      </c>
      <c r="K153" s="24">
        <f t="shared" si="72"/>
        <v>0.20867081882705607</v>
      </c>
      <c r="L153" s="24">
        <f t="shared" si="72"/>
        <v>0.20930895588768927</v>
      </c>
      <c r="M153" s="24">
        <f t="shared" si="72"/>
        <v>0.21058523000895565</v>
      </c>
      <c r="N153" s="24">
        <f t="shared" si="72"/>
        <v>0.21632846355465446</v>
      </c>
      <c r="O153" s="24">
        <f t="shared" si="72"/>
        <v>0.21760473767592087</v>
      </c>
      <c r="P153" s="24">
        <f t="shared" si="72"/>
        <v>0.21856194326687065</v>
      </c>
      <c r="Q153" s="24">
        <f t="shared" si="72"/>
        <v>0.21920008032750385</v>
      </c>
      <c r="R153" s="24">
        <f t="shared" si="72"/>
        <v>0.21920008032750385</v>
      </c>
      <c r="S153" s="24">
        <f t="shared" si="72"/>
        <v>0.21951914885782045</v>
      </c>
      <c r="T153" s="24">
        <f t="shared" si="72"/>
        <v>0.22015728591845365</v>
      </c>
      <c r="U153" s="24">
        <f t="shared" si="72"/>
        <v>0.22015728591845365</v>
      </c>
      <c r="V153" s="24">
        <f t="shared" si="72"/>
        <v>0.22047635444877026</v>
      </c>
      <c r="W153" s="24">
        <f t="shared" si="72"/>
        <v>0.22047635444877026</v>
      </c>
      <c r="X153" s="24">
        <f t="shared" si="72"/>
        <v>0.2208197755616188</v>
      </c>
      <c r="Y153" s="24">
        <f t="shared" si="72"/>
        <v>0.2208197755616188</v>
      </c>
      <c r="Z153" s="24">
        <f t="shared" si="72"/>
        <v>0.2208197755616188</v>
      </c>
      <c r="AA153" s="24">
        <f t="shared" si="72"/>
        <v>7.0195076669651885E-2</v>
      </c>
      <c r="AB153" s="24">
        <f t="shared" si="72"/>
        <v>0.17835930844697911</v>
      </c>
      <c r="AC153" s="24">
        <f t="shared" si="72"/>
        <v>0.20260851675104069</v>
      </c>
      <c r="AD153" s="24">
        <f t="shared" si="72"/>
        <v>0.20611827058452328</v>
      </c>
      <c r="AE153" s="24">
        <f t="shared" si="72"/>
        <v>0.20898988735737267</v>
      </c>
      <c r="AF153" s="24">
        <f t="shared" si="72"/>
        <v>0.21026616147863905</v>
      </c>
      <c r="AG153" s="24">
        <f t="shared" si="72"/>
        <v>0.21122336706958886</v>
      </c>
      <c r="AH153" s="24">
        <f t="shared" si="72"/>
        <v>0.21696660061528766</v>
      </c>
      <c r="AI153" s="24">
        <f t="shared" si="72"/>
        <v>0.21824287473655404</v>
      </c>
      <c r="AJ153" s="24">
        <f t="shared" si="72"/>
        <v>0.21856194326687065</v>
      </c>
      <c r="AK153" s="24">
        <f t="shared" si="72"/>
        <v>0.21920008032750385</v>
      </c>
      <c r="AL153" s="24">
        <f t="shared" si="72"/>
        <v>0.21920008032750385</v>
      </c>
      <c r="AM153" s="24">
        <f t="shared" si="72"/>
        <v>0.21951914885782045</v>
      </c>
      <c r="AN153" s="24">
        <f t="shared" si="72"/>
        <v>0.22015728591845365</v>
      </c>
      <c r="AO153" s="24">
        <f t="shared" si="72"/>
        <v>0.22015728591845365</v>
      </c>
      <c r="AP153" s="24">
        <f t="shared" si="72"/>
        <v>0.22079542297908686</v>
      </c>
      <c r="AQ153" s="24">
        <f t="shared" si="72"/>
        <v>0.22079542297908686</v>
      </c>
      <c r="AR153" s="24">
        <f t="shared" si="72"/>
        <v>0.22113934108341565</v>
      </c>
      <c r="AS153" s="24">
        <f t="shared" si="72"/>
        <v>0.22113934108341565</v>
      </c>
      <c r="AT153" s="24">
        <f t="shared" si="72"/>
        <v>0.22113934108341565</v>
      </c>
    </row>
    <row r="154" spans="6:46" x14ac:dyDescent="0.2">
      <c r="F154">
        <v>202009</v>
      </c>
      <c r="G154" s="24">
        <f t="shared" ref="G154:AT154" si="73">+IF(G38 = "", F154 * F130, G38)</f>
        <v>0.1446647563363046</v>
      </c>
      <c r="H154" s="24">
        <f t="shared" si="73"/>
        <v>0.34418022959834776</v>
      </c>
      <c r="I154" s="24">
        <f t="shared" si="73"/>
        <v>0.37048291256858495</v>
      </c>
      <c r="J154" s="24">
        <f t="shared" si="73"/>
        <v>0.37914355208317524</v>
      </c>
      <c r="K154" s="24">
        <f t="shared" si="73"/>
        <v>0.38363425405370355</v>
      </c>
      <c r="L154" s="24">
        <f t="shared" si="73"/>
        <v>0.3845965473331025</v>
      </c>
      <c r="M154" s="24">
        <f t="shared" si="73"/>
        <v>0.38748342717129924</v>
      </c>
      <c r="N154" s="24">
        <f t="shared" si="73"/>
        <v>0.38908724930363081</v>
      </c>
      <c r="O154" s="24">
        <f t="shared" si="73"/>
        <v>0.38972877815656337</v>
      </c>
      <c r="P154" s="24">
        <f t="shared" si="73"/>
        <v>0.39037030700949599</v>
      </c>
      <c r="Q154" s="24">
        <f t="shared" si="73"/>
        <v>0.3910118358624286</v>
      </c>
      <c r="R154" s="24">
        <f t="shared" si="73"/>
        <v>0.3910118358624286</v>
      </c>
      <c r="S154" s="24">
        <f t="shared" si="73"/>
        <v>0.39421948012709168</v>
      </c>
      <c r="T154" s="24">
        <f t="shared" si="73"/>
        <v>0.39454024455355802</v>
      </c>
      <c r="U154" s="24">
        <f t="shared" si="73"/>
        <v>0.3948610089800243</v>
      </c>
      <c r="V154" s="24">
        <f t="shared" si="73"/>
        <v>0.39610212277765022</v>
      </c>
      <c r="W154" s="24">
        <f t="shared" si="73"/>
        <v>0.39610212277765022</v>
      </c>
      <c r="X154" s="24">
        <f t="shared" si="73"/>
        <v>0.39671910427730384</v>
      </c>
      <c r="Y154" s="24">
        <f t="shared" si="73"/>
        <v>0.39671910427730384</v>
      </c>
      <c r="Z154" s="24">
        <f t="shared" si="73"/>
        <v>0.39671910427730384</v>
      </c>
      <c r="AA154" s="24">
        <f t="shared" si="73"/>
        <v>0.19470400686504855</v>
      </c>
      <c r="AB154" s="24">
        <f t="shared" si="73"/>
        <v>0.35444469124526962</v>
      </c>
      <c r="AC154" s="24">
        <f t="shared" si="73"/>
        <v>0.3733697924067817</v>
      </c>
      <c r="AD154" s="24">
        <f t="shared" si="73"/>
        <v>0.37946431650964157</v>
      </c>
      <c r="AE154" s="24">
        <f t="shared" si="73"/>
        <v>0.38395501848016989</v>
      </c>
      <c r="AF154" s="24">
        <f t="shared" si="73"/>
        <v>0.38491731175956878</v>
      </c>
      <c r="AG154" s="24">
        <f t="shared" si="73"/>
        <v>0.38780419159776558</v>
      </c>
      <c r="AH154" s="24">
        <f t="shared" si="73"/>
        <v>0.38940801373009709</v>
      </c>
      <c r="AI154" s="24">
        <f t="shared" si="73"/>
        <v>0.39004954258302971</v>
      </c>
      <c r="AJ154" s="24">
        <f t="shared" si="73"/>
        <v>0.39069107143596232</v>
      </c>
      <c r="AK154" s="24">
        <f t="shared" si="73"/>
        <v>0.39133260028889494</v>
      </c>
      <c r="AL154" s="24">
        <f t="shared" si="73"/>
        <v>0.39165336471536122</v>
      </c>
      <c r="AM154" s="24">
        <f t="shared" si="73"/>
        <v>0.39454024455355802</v>
      </c>
      <c r="AN154" s="24">
        <f t="shared" si="73"/>
        <v>0.39454024455355802</v>
      </c>
      <c r="AO154" s="24">
        <f t="shared" si="73"/>
        <v>0.39550253783295691</v>
      </c>
      <c r="AP154" s="24">
        <f t="shared" si="73"/>
        <v>0.3961320344513965</v>
      </c>
      <c r="AQ154" s="24">
        <f t="shared" si="73"/>
        <v>0.3961320344513965</v>
      </c>
      <c r="AR154" s="24">
        <f t="shared" si="73"/>
        <v>0.39674906254244224</v>
      </c>
      <c r="AS154" s="24">
        <f t="shared" si="73"/>
        <v>0.39674906254244224</v>
      </c>
      <c r="AT154" s="24">
        <f t="shared" si="73"/>
        <v>0.39674906254244224</v>
      </c>
    </row>
    <row r="155" spans="6:46" x14ac:dyDescent="0.2">
      <c r="F155">
        <v>202012</v>
      </c>
      <c r="G155" s="24">
        <f t="shared" ref="G155:AT155" si="74">+IF(G39 = "", F155 * F131, G39)</f>
        <v>0.1276209578709015</v>
      </c>
      <c r="H155" s="24">
        <f t="shared" si="74"/>
        <v>0.31263928121640444</v>
      </c>
      <c r="I155" s="24">
        <f t="shared" si="74"/>
        <v>0.35560714140409488</v>
      </c>
      <c r="J155" s="24">
        <f t="shared" si="74"/>
        <v>0.36490615592232645</v>
      </c>
      <c r="K155" s="24">
        <f t="shared" si="74"/>
        <v>0.36747140130666617</v>
      </c>
      <c r="L155" s="24">
        <f t="shared" si="74"/>
        <v>0.3706779580370908</v>
      </c>
      <c r="M155" s="24">
        <f t="shared" si="74"/>
        <v>0.37196058072926069</v>
      </c>
      <c r="N155" s="24">
        <f t="shared" si="74"/>
        <v>0.37260189207534561</v>
      </c>
      <c r="O155" s="24">
        <f t="shared" si="74"/>
        <v>0.37292254774838807</v>
      </c>
      <c r="P155" s="24">
        <f t="shared" si="74"/>
        <v>0.37292254774838807</v>
      </c>
      <c r="Q155" s="24">
        <f t="shared" si="74"/>
        <v>0.37292254774838807</v>
      </c>
      <c r="R155" s="24">
        <f t="shared" si="74"/>
        <v>0.37644976015185522</v>
      </c>
      <c r="S155" s="24">
        <f t="shared" si="74"/>
        <v>0.37644976015185522</v>
      </c>
      <c r="T155" s="24">
        <f t="shared" si="74"/>
        <v>0.37677041582489768</v>
      </c>
      <c r="U155" s="24">
        <f t="shared" si="74"/>
        <v>0.37808104021854172</v>
      </c>
      <c r="V155" s="24">
        <f t="shared" si="74"/>
        <v>0.37926941178464824</v>
      </c>
      <c r="W155" s="24">
        <f t="shared" si="74"/>
        <v>0.37926941178464824</v>
      </c>
      <c r="X155" s="24">
        <f t="shared" si="74"/>
        <v>0.37986017410830031</v>
      </c>
      <c r="Y155" s="24">
        <f t="shared" si="74"/>
        <v>0.37986017410830031</v>
      </c>
      <c r="Z155" s="24">
        <f t="shared" si="74"/>
        <v>0.37986017410830031</v>
      </c>
      <c r="AA155" s="24">
        <f t="shared" si="74"/>
        <v>0.17924652123073856</v>
      </c>
      <c r="AB155" s="24">
        <f t="shared" si="74"/>
        <v>0.33572648967546198</v>
      </c>
      <c r="AC155" s="24">
        <f t="shared" si="74"/>
        <v>0.35721041976930723</v>
      </c>
      <c r="AD155" s="24">
        <f t="shared" si="74"/>
        <v>0.36490615592232645</v>
      </c>
      <c r="AE155" s="24">
        <f t="shared" si="74"/>
        <v>0.36779205697970863</v>
      </c>
      <c r="AF155" s="24">
        <f t="shared" si="74"/>
        <v>0.3706779580370908</v>
      </c>
      <c r="AG155" s="24">
        <f t="shared" si="74"/>
        <v>0.37196058072926069</v>
      </c>
      <c r="AH155" s="24">
        <f t="shared" si="74"/>
        <v>0.37260189207534561</v>
      </c>
      <c r="AI155" s="24">
        <f t="shared" si="74"/>
        <v>0.37292254774838807</v>
      </c>
      <c r="AJ155" s="24">
        <f t="shared" si="74"/>
        <v>0.37292254774838807</v>
      </c>
      <c r="AK155" s="24">
        <f t="shared" si="74"/>
        <v>0.37292254774838807</v>
      </c>
      <c r="AL155" s="24">
        <f t="shared" si="74"/>
        <v>0.37644976015185522</v>
      </c>
      <c r="AM155" s="24">
        <f t="shared" si="74"/>
        <v>0.37644976015185522</v>
      </c>
      <c r="AN155" s="24">
        <f t="shared" si="74"/>
        <v>0.37709107149794013</v>
      </c>
      <c r="AO155" s="24">
        <f t="shared" si="74"/>
        <v>0.37888174492624904</v>
      </c>
      <c r="AP155" s="24">
        <f t="shared" si="74"/>
        <v>0.37948478726960894</v>
      </c>
      <c r="AQ155" s="24">
        <f t="shared" si="74"/>
        <v>0.37948478726960894</v>
      </c>
      <c r="AR155" s="24">
        <f t="shared" si="74"/>
        <v>0.38007588506909429</v>
      </c>
      <c r="AS155" s="24">
        <f t="shared" si="74"/>
        <v>0.38007588506909429</v>
      </c>
      <c r="AT155" s="24">
        <f t="shared" si="74"/>
        <v>0.38007588506909429</v>
      </c>
    </row>
    <row r="156" spans="6:46" x14ac:dyDescent="0.2">
      <c r="F156">
        <v>202103</v>
      </c>
      <c r="G156" s="24">
        <f t="shared" ref="G156:AT156" si="75">+IF(G40 = "", F156 * F132, G40)</f>
        <v>0.1238072632796292</v>
      </c>
      <c r="H156" s="24">
        <f t="shared" si="75"/>
        <v>0.36885583619578649</v>
      </c>
      <c r="I156" s="24">
        <f t="shared" si="75"/>
        <v>0.38617602328671907</v>
      </c>
      <c r="J156" s="24">
        <f t="shared" si="75"/>
        <v>0.39130793057292129</v>
      </c>
      <c r="K156" s="24">
        <f t="shared" si="75"/>
        <v>0.39259090739447183</v>
      </c>
      <c r="L156" s="24">
        <f t="shared" si="75"/>
        <v>0.39355314001063479</v>
      </c>
      <c r="M156" s="24">
        <f t="shared" si="75"/>
        <v>0.39419462842141006</v>
      </c>
      <c r="N156" s="24">
        <f t="shared" si="75"/>
        <v>0.39515686103757297</v>
      </c>
      <c r="O156" s="24">
        <f t="shared" si="75"/>
        <v>0.39611909365373588</v>
      </c>
      <c r="P156" s="24">
        <f t="shared" si="75"/>
        <v>0.39740207047528647</v>
      </c>
      <c r="Q156" s="24">
        <f t="shared" si="75"/>
        <v>0.39772281468067411</v>
      </c>
      <c r="R156" s="24">
        <f t="shared" si="75"/>
        <v>0.41119407130695501</v>
      </c>
      <c r="S156" s="24">
        <f t="shared" si="75"/>
        <v>0.41151481551234265</v>
      </c>
      <c r="T156" s="24">
        <f t="shared" si="75"/>
        <v>0.41218791248125325</v>
      </c>
      <c r="U156" s="24">
        <f t="shared" si="75"/>
        <v>0.41362173931630447</v>
      </c>
      <c r="V156" s="24">
        <f t="shared" si="75"/>
        <v>0.41492182120838483</v>
      </c>
      <c r="W156" s="24">
        <f t="shared" si="75"/>
        <v>0.41492182120838483</v>
      </c>
      <c r="X156" s="24">
        <f t="shared" si="75"/>
        <v>0.41556811688004897</v>
      </c>
      <c r="Y156" s="24">
        <f t="shared" si="75"/>
        <v>0.41556811688004897</v>
      </c>
      <c r="Z156" s="24">
        <f t="shared" si="75"/>
        <v>0.41556811688004897</v>
      </c>
      <c r="AA156" s="24">
        <f t="shared" si="75"/>
        <v>0.22420019956596066</v>
      </c>
      <c r="AB156" s="24">
        <f t="shared" si="75"/>
        <v>0.37142178983888757</v>
      </c>
      <c r="AC156" s="24">
        <f t="shared" si="75"/>
        <v>0.38617602328671907</v>
      </c>
      <c r="AD156" s="24">
        <f t="shared" si="75"/>
        <v>0.39130793057292129</v>
      </c>
      <c r="AE156" s="24">
        <f t="shared" si="75"/>
        <v>0.39259090739447183</v>
      </c>
      <c r="AF156" s="24">
        <f t="shared" si="75"/>
        <v>0.39355314001063479</v>
      </c>
      <c r="AG156" s="24">
        <f t="shared" si="75"/>
        <v>0.39419462842141006</v>
      </c>
      <c r="AH156" s="24">
        <f t="shared" si="75"/>
        <v>0.39547760524296061</v>
      </c>
      <c r="AI156" s="24">
        <f t="shared" si="75"/>
        <v>0.39611909365373588</v>
      </c>
      <c r="AJ156" s="24">
        <f t="shared" si="75"/>
        <v>0.39740207047528647</v>
      </c>
      <c r="AK156" s="24">
        <f t="shared" si="75"/>
        <v>0.39772281468067411</v>
      </c>
      <c r="AL156" s="24">
        <f t="shared" si="75"/>
        <v>0.41151481551234265</v>
      </c>
      <c r="AM156" s="24">
        <f t="shared" si="75"/>
        <v>0.41183555971773028</v>
      </c>
      <c r="AN156" s="24">
        <f t="shared" si="75"/>
        <v>0.4126201886829467</v>
      </c>
      <c r="AO156" s="24">
        <f t="shared" si="75"/>
        <v>0.41457957744525104</v>
      </c>
      <c r="AP156" s="24">
        <f t="shared" si="75"/>
        <v>0.41523943779281253</v>
      </c>
      <c r="AQ156" s="24">
        <f t="shared" si="75"/>
        <v>0.41523943779281253</v>
      </c>
      <c r="AR156" s="24">
        <f t="shared" si="75"/>
        <v>0.41588622819435894</v>
      </c>
      <c r="AS156" s="24">
        <f t="shared" si="75"/>
        <v>0.41588622819435894</v>
      </c>
      <c r="AT156" s="24">
        <f t="shared" si="75"/>
        <v>0.41588622819435894</v>
      </c>
    </row>
    <row r="157" spans="6:46" x14ac:dyDescent="0.2">
      <c r="F157">
        <v>202106</v>
      </c>
      <c r="G157" s="24">
        <f t="shared" ref="G157:AT157" si="76">+IF(G41 = "", F157 * F133, G41)</f>
        <v>0.2514999433983624</v>
      </c>
      <c r="H157" s="24">
        <f t="shared" si="76"/>
        <v>0.62028443812448009</v>
      </c>
      <c r="I157" s="24">
        <f t="shared" si="76"/>
        <v>0.66338112365173929</v>
      </c>
      <c r="J157" s="24">
        <f t="shared" si="76"/>
        <v>0.67415529503355409</v>
      </c>
      <c r="K157" s="24">
        <f t="shared" si="76"/>
        <v>0.67938846399043551</v>
      </c>
      <c r="L157" s="24">
        <f t="shared" si="76"/>
        <v>0.68277463213900591</v>
      </c>
      <c r="M157" s="24">
        <f t="shared" si="76"/>
        <v>0.68400596601121333</v>
      </c>
      <c r="N157" s="24">
        <f t="shared" si="76"/>
        <v>0.68585296681952435</v>
      </c>
      <c r="O157" s="24">
        <f t="shared" si="76"/>
        <v>0.68708430069173176</v>
      </c>
      <c r="P157" s="24">
        <f t="shared" si="76"/>
        <v>0.70463080837068726</v>
      </c>
      <c r="Q157" s="24">
        <f t="shared" si="76"/>
        <v>0.72279298298574657</v>
      </c>
      <c r="R157" s="24">
        <f t="shared" si="76"/>
        <v>0.72340864992185028</v>
      </c>
      <c r="S157" s="24">
        <f t="shared" si="76"/>
        <v>0.72539975928985889</v>
      </c>
      <c r="T157" s="24">
        <f t="shared" si="76"/>
        <v>0.7265862642729628</v>
      </c>
      <c r="U157" s="24">
        <f t="shared" si="76"/>
        <v>0.72911374955855224</v>
      </c>
      <c r="V157" s="24">
        <f t="shared" si="76"/>
        <v>0.73140547528997713</v>
      </c>
      <c r="W157" s="24">
        <f t="shared" si="76"/>
        <v>0.73140547528997713</v>
      </c>
      <c r="X157" s="24">
        <f t="shared" si="76"/>
        <v>0.73254473615491478</v>
      </c>
      <c r="Y157" s="24">
        <f t="shared" si="76"/>
        <v>0.73254473615491478</v>
      </c>
      <c r="Z157" s="24">
        <f t="shared" si="76"/>
        <v>0.73254473615491478</v>
      </c>
      <c r="AA157" s="24">
        <f t="shared" si="76"/>
        <v>0.31491363781704373</v>
      </c>
      <c r="AB157" s="24">
        <f t="shared" si="76"/>
        <v>0.63013510910213932</v>
      </c>
      <c r="AC157" s="24">
        <f t="shared" si="76"/>
        <v>0.66676729180030958</v>
      </c>
      <c r="AD157" s="24">
        <f t="shared" si="76"/>
        <v>0.67600229584186511</v>
      </c>
      <c r="AE157" s="24">
        <f t="shared" si="76"/>
        <v>0.68031196439459107</v>
      </c>
      <c r="AF157" s="24">
        <f t="shared" si="76"/>
        <v>0.68431379947926507</v>
      </c>
      <c r="AG157" s="24">
        <f t="shared" si="76"/>
        <v>0.68492946641536878</v>
      </c>
      <c r="AH157" s="24">
        <f t="shared" si="76"/>
        <v>0.68646863375562805</v>
      </c>
      <c r="AI157" s="24">
        <f t="shared" si="76"/>
        <v>0.68739213415978362</v>
      </c>
      <c r="AJ157" s="24">
        <f t="shared" si="76"/>
        <v>0.70493864183873911</v>
      </c>
      <c r="AK157" s="24">
        <f t="shared" si="76"/>
        <v>0.72279298298574657</v>
      </c>
      <c r="AL157" s="24">
        <f t="shared" si="76"/>
        <v>0.72402431685795388</v>
      </c>
      <c r="AM157" s="24">
        <f t="shared" si="76"/>
        <v>0.72584972312509355</v>
      </c>
      <c r="AN157" s="24">
        <f t="shared" si="76"/>
        <v>0.72723261176527954</v>
      </c>
      <c r="AO157" s="24">
        <f t="shared" si="76"/>
        <v>0.73068598473673396</v>
      </c>
      <c r="AP157" s="24">
        <f t="shared" si="76"/>
        <v>0.7318489718544734</v>
      </c>
      <c r="AQ157" s="24">
        <f t="shared" si="76"/>
        <v>0.7318489718544734</v>
      </c>
      <c r="AR157" s="24">
        <f t="shared" si="76"/>
        <v>0.73298892352402856</v>
      </c>
      <c r="AS157" s="24">
        <f t="shared" si="76"/>
        <v>0.73298892352402856</v>
      </c>
      <c r="AT157" s="24">
        <f t="shared" si="76"/>
        <v>0.73298892352402856</v>
      </c>
    </row>
    <row r="158" spans="6:46" x14ac:dyDescent="0.2">
      <c r="F158">
        <v>202109</v>
      </c>
      <c r="G158" s="24">
        <f t="shared" ref="G158:AT158" si="77">+IF(G42 = "", F158 * F134, G42)</f>
        <v>0.200158472193635</v>
      </c>
      <c r="H158" s="24">
        <f t="shared" si="77"/>
        <v>0.31797131715198412</v>
      </c>
      <c r="I158" s="24">
        <f t="shared" si="77"/>
        <v>0.34048529014140683</v>
      </c>
      <c r="J158" s="24">
        <f t="shared" si="77"/>
        <v>0.34511144897484985</v>
      </c>
      <c r="K158" s="24">
        <f t="shared" si="77"/>
        <v>0.34727032309712325</v>
      </c>
      <c r="L158" s="24">
        <f t="shared" si="77"/>
        <v>0.34850396545270806</v>
      </c>
      <c r="M158" s="24">
        <f t="shared" si="77"/>
        <v>0.3491207866305005</v>
      </c>
      <c r="N158" s="24">
        <f t="shared" si="77"/>
        <v>0.35004601839718907</v>
      </c>
      <c r="O158" s="24">
        <f t="shared" si="77"/>
        <v>0.37626091845336623</v>
      </c>
      <c r="P158" s="24">
        <f t="shared" si="77"/>
        <v>0.37656932904226242</v>
      </c>
      <c r="Q158" s="24">
        <f t="shared" si="77"/>
        <v>0.37656932904226242</v>
      </c>
      <c r="R158" s="24">
        <f t="shared" si="77"/>
        <v>0.38008915855445696</v>
      </c>
      <c r="S158" s="24">
        <f t="shared" si="77"/>
        <v>0.38113531563919467</v>
      </c>
      <c r="T158" s="24">
        <f t="shared" si="77"/>
        <v>0.38175872217531687</v>
      </c>
      <c r="U158" s="24">
        <f t="shared" si="77"/>
        <v>0.38308669876995982</v>
      </c>
      <c r="V158" s="24">
        <f t="shared" si="77"/>
        <v>0.38429080395309384</v>
      </c>
      <c r="W158" s="24">
        <f t="shared" si="77"/>
        <v>0.38429080395309384</v>
      </c>
      <c r="X158" s="24">
        <f t="shared" si="77"/>
        <v>0.38488938775987436</v>
      </c>
      <c r="Y158" s="24">
        <f t="shared" si="77"/>
        <v>0.38488938775987436</v>
      </c>
      <c r="Z158" s="24">
        <f t="shared" si="77"/>
        <v>0.38488938775987436</v>
      </c>
      <c r="AA158" s="24">
        <f t="shared" si="77"/>
        <v>0.23192476284994379</v>
      </c>
      <c r="AB158" s="24">
        <f t="shared" si="77"/>
        <v>0.32136383362984233</v>
      </c>
      <c r="AC158" s="24">
        <f t="shared" si="77"/>
        <v>0.34110211131919926</v>
      </c>
      <c r="AD158" s="24">
        <f t="shared" si="77"/>
        <v>0.34511144897484985</v>
      </c>
      <c r="AE158" s="24">
        <f t="shared" si="77"/>
        <v>0.34727032309712325</v>
      </c>
      <c r="AF158" s="24">
        <f t="shared" si="77"/>
        <v>0.34850396545270806</v>
      </c>
      <c r="AG158" s="24">
        <f t="shared" si="77"/>
        <v>0.3491207866305005</v>
      </c>
      <c r="AH158" s="24">
        <f t="shared" si="77"/>
        <v>0.35004601839718907</v>
      </c>
      <c r="AI158" s="24">
        <f t="shared" si="77"/>
        <v>0.37626091845336623</v>
      </c>
      <c r="AJ158" s="24">
        <f t="shared" si="77"/>
        <v>0.37656932904226242</v>
      </c>
      <c r="AK158" s="24">
        <f t="shared" si="77"/>
        <v>0.37687773963115867</v>
      </c>
      <c r="AL158" s="24">
        <f t="shared" si="77"/>
        <v>0.38065123648548438</v>
      </c>
      <c r="AM158" s="24">
        <f t="shared" si="77"/>
        <v>0.38161093236378096</v>
      </c>
      <c r="AN158" s="24">
        <f t="shared" si="77"/>
        <v>0.38233797737946901</v>
      </c>
      <c r="AO158" s="24">
        <f t="shared" si="77"/>
        <v>0.38415356652616278</v>
      </c>
      <c r="AP158" s="24">
        <f t="shared" si="77"/>
        <v>0.38476499969777966</v>
      </c>
      <c r="AQ158" s="24">
        <f t="shared" si="77"/>
        <v>0.38476499969777966</v>
      </c>
      <c r="AR158" s="24">
        <f t="shared" si="77"/>
        <v>0.38536432212721544</v>
      </c>
      <c r="AS158" s="24">
        <f t="shared" si="77"/>
        <v>0.38536432212721544</v>
      </c>
      <c r="AT158" s="24">
        <f t="shared" si="77"/>
        <v>0.38536432212721544</v>
      </c>
    </row>
    <row r="159" spans="6:46" x14ac:dyDescent="0.2">
      <c r="F159">
        <v>202112</v>
      </c>
      <c r="G159" s="24">
        <f t="shared" ref="G159:AT159" si="78">+IF(G43 = "", F159 * F135, G43)</f>
        <v>8.1762232027187534E-2</v>
      </c>
      <c r="H159" s="24">
        <f t="shared" si="78"/>
        <v>0.20286869600730742</v>
      </c>
      <c r="I159" s="24">
        <f t="shared" si="78"/>
        <v>0.2148563916804665</v>
      </c>
      <c r="J159" s="24">
        <f t="shared" si="78"/>
        <v>0.21946704386245075</v>
      </c>
      <c r="K159" s="24">
        <f t="shared" si="78"/>
        <v>0.22346294242017045</v>
      </c>
      <c r="L159" s="24">
        <f t="shared" si="78"/>
        <v>0.22499982648083186</v>
      </c>
      <c r="M159" s="24">
        <f t="shared" si="78"/>
        <v>0.22592195691722872</v>
      </c>
      <c r="N159" s="24">
        <f t="shared" si="78"/>
        <v>0.25020472507567915</v>
      </c>
      <c r="O159" s="24">
        <f t="shared" si="78"/>
        <v>0.25051210188781142</v>
      </c>
      <c r="P159" s="24">
        <f t="shared" si="78"/>
        <v>0.2508194786999437</v>
      </c>
      <c r="Q159" s="24">
        <f t="shared" si="78"/>
        <v>0.25332329402797799</v>
      </c>
      <c r="R159" s="24">
        <f t="shared" si="78"/>
        <v>0.25569113107066488</v>
      </c>
      <c r="S159" s="24">
        <f t="shared" si="78"/>
        <v>0.256394895127739</v>
      </c>
      <c r="T159" s="24">
        <f t="shared" si="78"/>
        <v>0.25681426915814848</v>
      </c>
      <c r="U159" s="24">
        <f t="shared" si="78"/>
        <v>0.25770761702108408</v>
      </c>
      <c r="V159" s="24">
        <f t="shared" si="78"/>
        <v>0.25851763490576801</v>
      </c>
      <c r="W159" s="24">
        <f t="shared" si="78"/>
        <v>0.25851763490576801</v>
      </c>
      <c r="X159" s="24">
        <f t="shared" si="78"/>
        <v>0.25892031034954643</v>
      </c>
      <c r="Y159" s="24">
        <f t="shared" si="78"/>
        <v>0.25892031034954643</v>
      </c>
      <c r="Z159" s="24">
        <f t="shared" si="78"/>
        <v>0.25892031034954643</v>
      </c>
      <c r="AA159" s="24">
        <f t="shared" si="78"/>
        <v>0.1112704059918868</v>
      </c>
      <c r="AB159" s="24">
        <f t="shared" si="78"/>
        <v>0.20440558006796883</v>
      </c>
      <c r="AC159" s="24">
        <f t="shared" si="78"/>
        <v>0.21547114530473105</v>
      </c>
      <c r="AD159" s="24">
        <f t="shared" si="78"/>
        <v>0.22069655111097988</v>
      </c>
      <c r="AE159" s="24">
        <f t="shared" si="78"/>
        <v>0.22346294242017045</v>
      </c>
      <c r="AF159" s="24">
        <f t="shared" si="78"/>
        <v>0.22499982648083186</v>
      </c>
      <c r="AG159" s="24">
        <f t="shared" si="78"/>
        <v>0.22592195691722872</v>
      </c>
      <c r="AH159" s="24">
        <f t="shared" si="78"/>
        <v>0.25020472507567915</v>
      </c>
      <c r="AI159" s="24">
        <f t="shared" si="78"/>
        <v>0.25051210188781142</v>
      </c>
      <c r="AJ159" s="24">
        <f t="shared" si="78"/>
        <v>0.25112685551207597</v>
      </c>
      <c r="AK159" s="24">
        <f t="shared" si="78"/>
        <v>0.25363340078075541</v>
      </c>
      <c r="AL159" s="24">
        <f t="shared" si="78"/>
        <v>0.25617291091721184</v>
      </c>
      <c r="AM159" s="24">
        <f t="shared" si="78"/>
        <v>0.25681877270136988</v>
      </c>
      <c r="AN159" s="24">
        <f t="shared" si="78"/>
        <v>0.25730806373784798</v>
      </c>
      <c r="AO159" s="24">
        <f t="shared" si="78"/>
        <v>0.25852992961442445</v>
      </c>
      <c r="AP159" s="24">
        <f t="shared" si="78"/>
        <v>0.25894141551120126</v>
      </c>
      <c r="AQ159" s="24">
        <f t="shared" si="78"/>
        <v>0.25894141551120126</v>
      </c>
      <c r="AR159" s="24">
        <f t="shared" si="78"/>
        <v>0.25934475104938071</v>
      </c>
      <c r="AS159" s="24">
        <f t="shared" si="78"/>
        <v>0.25934475104938071</v>
      </c>
      <c r="AT159" s="24">
        <f t="shared" si="78"/>
        <v>0.25934475104938071</v>
      </c>
    </row>
    <row r="160" spans="6:46" x14ac:dyDescent="0.2">
      <c r="F160">
        <v>202203</v>
      </c>
      <c r="G160" s="24">
        <f t="shared" ref="G160:AT160" si="79">+IF(G44 = "", F160 * F136, G44)</f>
        <v>0.13908875389959821</v>
      </c>
      <c r="H160" s="24">
        <f t="shared" si="79"/>
        <v>0.24102576558760397</v>
      </c>
      <c r="I160" s="24">
        <f t="shared" si="79"/>
        <v>0.25146509810986961</v>
      </c>
      <c r="J160" s="24">
        <f t="shared" si="79"/>
        <v>0.2542284508363517</v>
      </c>
      <c r="K160" s="24">
        <f t="shared" si="79"/>
        <v>0.2569918035628338</v>
      </c>
      <c r="L160" s="24">
        <f t="shared" si="79"/>
        <v>0.2569918035628338</v>
      </c>
      <c r="M160" s="24">
        <f t="shared" si="79"/>
        <v>0.27817750779919642</v>
      </c>
      <c r="N160" s="24">
        <f t="shared" si="79"/>
        <v>0.2852394092113173</v>
      </c>
      <c r="O160" s="24">
        <f t="shared" si="79"/>
        <v>0.28554644840314863</v>
      </c>
      <c r="P160" s="24">
        <f t="shared" si="79"/>
        <v>0.28879358578003128</v>
      </c>
      <c r="Q160" s="24">
        <f t="shared" si="79"/>
        <v>0.29167647912811551</v>
      </c>
      <c r="R160" s="24">
        <f t="shared" si="79"/>
        <v>0.29440280705784694</v>
      </c>
      <c r="S160" s="24">
        <f t="shared" si="79"/>
        <v>0.29521312109979853</v>
      </c>
      <c r="T160" s="24">
        <f t="shared" si="79"/>
        <v>0.29569598842195682</v>
      </c>
      <c r="U160" s="24">
        <f t="shared" si="79"/>
        <v>0.29672458928670364</v>
      </c>
      <c r="V160" s="24">
        <f t="shared" si="79"/>
        <v>0.29765724400186505</v>
      </c>
      <c r="W160" s="24">
        <f t="shared" si="79"/>
        <v>0.29765724400186505</v>
      </c>
      <c r="X160" s="24">
        <f t="shared" si="79"/>
        <v>0.29812088456884611</v>
      </c>
      <c r="Y160" s="24">
        <f t="shared" si="79"/>
        <v>0.29812088456884611</v>
      </c>
      <c r="Z160" s="24">
        <f t="shared" si="79"/>
        <v>0.29812088456884611</v>
      </c>
      <c r="AA160" s="24">
        <f t="shared" si="79"/>
        <v>0.15966037975229816</v>
      </c>
      <c r="AB160" s="24">
        <f t="shared" si="79"/>
        <v>0.2434820791222547</v>
      </c>
      <c r="AC160" s="24">
        <f t="shared" si="79"/>
        <v>0.25238621568536362</v>
      </c>
      <c r="AD160" s="24">
        <f t="shared" si="79"/>
        <v>0.25484252922001438</v>
      </c>
      <c r="AE160" s="24">
        <f t="shared" si="79"/>
        <v>0.25729884275466514</v>
      </c>
      <c r="AF160" s="24">
        <f t="shared" si="79"/>
        <v>0.25729884275466514</v>
      </c>
      <c r="AG160" s="24">
        <f t="shared" si="79"/>
        <v>0.2824760564848352</v>
      </c>
      <c r="AH160" s="24">
        <f t="shared" si="79"/>
        <v>0.2852394092113173</v>
      </c>
      <c r="AI160" s="24">
        <f t="shared" si="79"/>
        <v>0.28585348759497997</v>
      </c>
      <c r="AJ160" s="24">
        <f t="shared" si="79"/>
        <v>0.28915490578329128</v>
      </c>
      <c r="AK160" s="24">
        <f t="shared" si="79"/>
        <v>0.29204101630909962</v>
      </c>
      <c r="AL160" s="24">
        <f t="shared" si="79"/>
        <v>0.29496508356086931</v>
      </c>
      <c r="AM160" s="24">
        <f t="shared" si="79"/>
        <v>0.29570874796492691</v>
      </c>
      <c r="AN160" s="24">
        <f t="shared" si="79"/>
        <v>0.29627213216875864</v>
      </c>
      <c r="AO160" s="24">
        <f t="shared" si="79"/>
        <v>0.29767902475975949</v>
      </c>
      <c r="AP160" s="24">
        <f t="shared" si="79"/>
        <v>0.29815282181930153</v>
      </c>
      <c r="AQ160" s="24">
        <f t="shared" si="79"/>
        <v>0.29815282181930153</v>
      </c>
      <c r="AR160" s="24">
        <f t="shared" si="79"/>
        <v>0.29861723431434717</v>
      </c>
      <c r="AS160" s="24">
        <f t="shared" si="79"/>
        <v>0.29861723431434717</v>
      </c>
      <c r="AT160" s="24">
        <f t="shared" si="79"/>
        <v>0.29861723431434717</v>
      </c>
    </row>
    <row r="161" spans="6:46" x14ac:dyDescent="0.2">
      <c r="F161">
        <v>202206</v>
      </c>
      <c r="G161" s="24">
        <f t="shared" ref="G161:AT161" si="80">+IF(G45 = "", F161 * F137, G45)</f>
        <v>0.10422225212644519</v>
      </c>
      <c r="H161" s="24">
        <f t="shared" si="80"/>
        <v>0.19545538084247288</v>
      </c>
      <c r="I161" s="24">
        <f t="shared" si="80"/>
        <v>0.20597038550804897</v>
      </c>
      <c r="J161" s="24">
        <f t="shared" si="80"/>
        <v>0.20782597456668003</v>
      </c>
      <c r="K161" s="24">
        <f t="shared" si="80"/>
        <v>0.20937229878220592</v>
      </c>
      <c r="L161" s="24">
        <f t="shared" si="80"/>
        <v>0.20999082846841627</v>
      </c>
      <c r="M161" s="24">
        <f t="shared" si="80"/>
        <v>0.2297837784271477</v>
      </c>
      <c r="N161" s="24">
        <f t="shared" si="80"/>
        <v>0.23102083779956842</v>
      </c>
      <c r="O161" s="24">
        <f t="shared" si="80"/>
        <v>0.23514634977471163</v>
      </c>
      <c r="P161" s="24">
        <f t="shared" si="80"/>
        <v>0.23782035432164605</v>
      </c>
      <c r="Q161" s="24">
        <f t="shared" si="80"/>
        <v>0.24019440537842793</v>
      </c>
      <c r="R161" s="24">
        <f t="shared" si="80"/>
        <v>0.24243952544400854</v>
      </c>
      <c r="S161" s="24">
        <f t="shared" si="80"/>
        <v>0.24310681579274751</v>
      </c>
      <c r="T161" s="24">
        <f t="shared" si="80"/>
        <v>0.24350445508704091</v>
      </c>
      <c r="U161" s="24">
        <f t="shared" si="80"/>
        <v>0.24435150375485987</v>
      </c>
      <c r="V161" s="24">
        <f t="shared" si="80"/>
        <v>0.24511954115506857</v>
      </c>
      <c r="W161" s="24">
        <f t="shared" si="80"/>
        <v>0.24511954115506857</v>
      </c>
      <c r="X161" s="24">
        <f t="shared" si="80"/>
        <v>0.24550134729393938</v>
      </c>
      <c r="Y161" s="24">
        <f t="shared" si="80"/>
        <v>0.24550134729393938</v>
      </c>
      <c r="Z161" s="24">
        <f t="shared" si="80"/>
        <v>0.24550134729393938</v>
      </c>
      <c r="AA161" s="24">
        <f t="shared" si="80"/>
        <v>0.11535578647823162</v>
      </c>
      <c r="AB161" s="24">
        <f t="shared" si="80"/>
        <v>0.19792949958731432</v>
      </c>
      <c r="AC161" s="24">
        <f t="shared" si="80"/>
        <v>0.20689818003736449</v>
      </c>
      <c r="AD161" s="24">
        <f t="shared" si="80"/>
        <v>0.20813523940978521</v>
      </c>
      <c r="AE161" s="24">
        <f t="shared" si="80"/>
        <v>0.20937229878220592</v>
      </c>
      <c r="AF161" s="24">
        <f t="shared" si="80"/>
        <v>0.20999082846841627</v>
      </c>
      <c r="AG161" s="24">
        <f t="shared" si="80"/>
        <v>0.2297837784271477</v>
      </c>
      <c r="AH161" s="24">
        <f t="shared" si="80"/>
        <v>0.23163936748577879</v>
      </c>
      <c r="AI161" s="24">
        <f t="shared" si="80"/>
        <v>0.23577418785893145</v>
      </c>
      <c r="AJ161" s="24">
        <f t="shared" si="80"/>
        <v>0.23849722335057702</v>
      </c>
      <c r="AK161" s="24">
        <f t="shared" si="80"/>
        <v>0.24087770984041731</v>
      </c>
      <c r="AL161" s="24">
        <f t="shared" si="80"/>
        <v>0.24328950333410987</v>
      </c>
      <c r="AM161" s="24">
        <f t="shared" si="80"/>
        <v>0.24390288353940831</v>
      </c>
      <c r="AN161" s="24">
        <f t="shared" si="80"/>
        <v>0.24436756722834474</v>
      </c>
      <c r="AO161" s="24">
        <f t="shared" si="80"/>
        <v>0.24552798321920355</v>
      </c>
      <c r="AP161" s="24">
        <f t="shared" si="80"/>
        <v>0.24591877473223819</v>
      </c>
      <c r="AQ161" s="24">
        <f t="shared" si="80"/>
        <v>0.24591877473223819</v>
      </c>
      <c r="AR161" s="24">
        <f t="shared" si="80"/>
        <v>0.24630182578322296</v>
      </c>
      <c r="AS161" s="24">
        <f t="shared" si="80"/>
        <v>0.24630182578322296</v>
      </c>
      <c r="AT161" s="24">
        <f t="shared" si="80"/>
        <v>0.24630182578322296</v>
      </c>
    </row>
    <row r="162" spans="6:46" x14ac:dyDescent="0.2">
      <c r="F162">
        <v>202209</v>
      </c>
      <c r="G162" s="24">
        <f t="shared" ref="G162:AT162" si="81">+IF(G46 = "", F162 * F138, G46)</f>
        <v>0.1364318292370289</v>
      </c>
      <c r="H162" s="24">
        <f t="shared" si="81"/>
        <v>0.2294677219432866</v>
      </c>
      <c r="I162" s="24">
        <f t="shared" si="81"/>
        <v>0.24039475632153834</v>
      </c>
      <c r="J162" s="24">
        <f t="shared" si="81"/>
        <v>0.24601437400178211</v>
      </c>
      <c r="K162" s="24">
        <f t="shared" si="81"/>
        <v>0.24788757989519669</v>
      </c>
      <c r="L162" s="24">
        <f t="shared" si="81"/>
        <v>0.25506820248661927</v>
      </c>
      <c r="M162" s="24">
        <f t="shared" si="81"/>
        <v>0.25631700641556232</v>
      </c>
      <c r="N162" s="24">
        <f t="shared" si="81"/>
        <v>0.2642471743808476</v>
      </c>
      <c r="O162" s="24">
        <f t="shared" si="81"/>
        <v>0.26896603391182961</v>
      </c>
      <c r="P162" s="24">
        <f t="shared" si="81"/>
        <v>0.27202462443785824</v>
      </c>
      <c r="Q162" s="24">
        <f t="shared" si="81"/>
        <v>0.27474012096867223</v>
      </c>
      <c r="R162" s="24">
        <f t="shared" si="81"/>
        <v>0.27730814313985896</v>
      </c>
      <c r="S162" s="24">
        <f t="shared" si="81"/>
        <v>0.27807140584302198</v>
      </c>
      <c r="T162" s="24">
        <f t="shared" si="81"/>
        <v>0.27852623520361403</v>
      </c>
      <c r="U162" s="24">
        <f t="shared" si="81"/>
        <v>0.27949510978292108</v>
      </c>
      <c r="V162" s="24">
        <f t="shared" si="81"/>
        <v>0.28037360937956801</v>
      </c>
      <c r="W162" s="24">
        <f t="shared" si="81"/>
        <v>0.28037360937956801</v>
      </c>
      <c r="X162" s="24">
        <f t="shared" si="81"/>
        <v>0.2808103283972932</v>
      </c>
      <c r="Y162" s="24">
        <f t="shared" si="81"/>
        <v>0.2808103283972932</v>
      </c>
      <c r="Z162" s="24">
        <f t="shared" si="81"/>
        <v>0.2808103283972932</v>
      </c>
      <c r="AA162" s="24">
        <f t="shared" si="81"/>
        <v>0.15360288325999594</v>
      </c>
      <c r="AB162" s="24">
        <f t="shared" si="81"/>
        <v>0.23196532980117271</v>
      </c>
      <c r="AC162" s="24">
        <f t="shared" si="81"/>
        <v>0.24164356025048139</v>
      </c>
      <c r="AD162" s="24">
        <f t="shared" si="81"/>
        <v>0.24601437400178211</v>
      </c>
      <c r="AE162" s="24">
        <f t="shared" si="81"/>
        <v>0.24788757989519669</v>
      </c>
      <c r="AF162" s="24">
        <f t="shared" si="81"/>
        <v>0.25506820248661927</v>
      </c>
      <c r="AG162" s="24">
        <f t="shared" si="81"/>
        <v>0.2566292073977981</v>
      </c>
      <c r="AH162" s="24">
        <f t="shared" si="81"/>
        <v>0.26366907335769102</v>
      </c>
      <c r="AI162" s="24">
        <f t="shared" si="81"/>
        <v>0.26837563195402547</v>
      </c>
      <c r="AJ162" s="24">
        <f t="shared" si="81"/>
        <v>0.27147519250193786</v>
      </c>
      <c r="AK162" s="24">
        <f t="shared" si="81"/>
        <v>0.27418483842149521</v>
      </c>
      <c r="AL162" s="24">
        <f t="shared" si="81"/>
        <v>0.2769301202900924</v>
      </c>
      <c r="AM162" s="24">
        <f t="shared" si="81"/>
        <v>0.27762831504041657</v>
      </c>
      <c r="AN162" s="24">
        <f t="shared" si="81"/>
        <v>0.27815725240972544</v>
      </c>
      <c r="AO162" s="24">
        <f t="shared" si="81"/>
        <v>0.27947812378120324</v>
      </c>
      <c r="AP162" s="24">
        <f t="shared" si="81"/>
        <v>0.27992295160661257</v>
      </c>
      <c r="AQ162" s="24">
        <f t="shared" si="81"/>
        <v>0.27992295160661257</v>
      </c>
      <c r="AR162" s="24">
        <f t="shared" si="81"/>
        <v>0.28035896866518983</v>
      </c>
      <c r="AS162" s="24">
        <f t="shared" si="81"/>
        <v>0.28035896866518983</v>
      </c>
      <c r="AT162" s="24">
        <f t="shared" si="81"/>
        <v>0.28035896866518983</v>
      </c>
    </row>
    <row r="163" spans="6:46" x14ac:dyDescent="0.2">
      <c r="F163">
        <v>202212</v>
      </c>
      <c r="G163" s="24">
        <f t="shared" ref="G163:AT163" si="82">+IF(G47 = "", F163 * F139, G47)</f>
        <v>0.1042025705623639</v>
      </c>
      <c r="H163" s="24">
        <f t="shared" si="82"/>
        <v>0.20332208890217346</v>
      </c>
      <c r="I163" s="24">
        <f t="shared" si="82"/>
        <v>0.2173004825141979</v>
      </c>
      <c r="J163" s="24">
        <f t="shared" si="82"/>
        <v>0.22143046244502329</v>
      </c>
      <c r="K163" s="24">
        <f t="shared" si="82"/>
        <v>0.22683120543148727</v>
      </c>
      <c r="L163" s="24">
        <f t="shared" si="82"/>
        <v>0.2290550407788548</v>
      </c>
      <c r="M163" s="24">
        <f t="shared" si="82"/>
        <v>0.23949126259287937</v>
      </c>
      <c r="N163" s="24">
        <f t="shared" si="82"/>
        <v>0.24690086043868376</v>
      </c>
      <c r="O163" s="24">
        <f t="shared" si="82"/>
        <v>0.25130995386122895</v>
      </c>
      <c r="P163" s="24">
        <f t="shared" si="82"/>
        <v>0.25416776543244252</v>
      </c>
      <c r="Q163" s="24">
        <f t="shared" si="82"/>
        <v>0.25670500516470141</v>
      </c>
      <c r="R163" s="24">
        <f t="shared" si="82"/>
        <v>0.25910445138461741</v>
      </c>
      <c r="S163" s="24">
        <f t="shared" si="82"/>
        <v>0.25981761026169248</v>
      </c>
      <c r="T163" s="24">
        <f t="shared" si="82"/>
        <v>0.26024258267907435</v>
      </c>
      <c r="U163" s="24">
        <f t="shared" si="82"/>
        <v>0.26114785618994002</v>
      </c>
      <c r="V163" s="24">
        <f t="shared" si="82"/>
        <v>0.26196868731827805</v>
      </c>
      <c r="W163" s="24">
        <f t="shared" si="82"/>
        <v>0.26196868731827805</v>
      </c>
      <c r="X163" s="24">
        <f t="shared" si="82"/>
        <v>0.26237673823310403</v>
      </c>
      <c r="Y163" s="24">
        <f t="shared" si="82"/>
        <v>0.26237673823310403</v>
      </c>
      <c r="Z163" s="24">
        <f t="shared" si="82"/>
        <v>0.26237673823310403</v>
      </c>
      <c r="AA163" s="24">
        <f t="shared" si="82"/>
        <v>0.11278022118792434</v>
      </c>
      <c r="AB163" s="24">
        <f t="shared" si="82"/>
        <v>0.20618130577736027</v>
      </c>
      <c r="AC163" s="24">
        <f t="shared" si="82"/>
        <v>0.2173004825141979</v>
      </c>
      <c r="AD163" s="24">
        <f t="shared" si="82"/>
        <v>0.22174815320893293</v>
      </c>
      <c r="AE163" s="24">
        <f t="shared" si="82"/>
        <v>0.22683120543148727</v>
      </c>
      <c r="AF163" s="24">
        <f t="shared" si="82"/>
        <v>0.22969042230667408</v>
      </c>
      <c r="AG163" s="24">
        <f t="shared" si="82"/>
        <v>0.24119565237272114</v>
      </c>
      <c r="AH163" s="24">
        <f t="shared" si="82"/>
        <v>0.24781214423672343</v>
      </c>
      <c r="AI163" s="24">
        <f t="shared" si="82"/>
        <v>0.25223565270087756</v>
      </c>
      <c r="AJ163" s="24">
        <f t="shared" si="82"/>
        <v>0.25514880719331856</v>
      </c>
      <c r="AK163" s="24">
        <f t="shared" si="82"/>
        <v>0.25769549633246108</v>
      </c>
      <c r="AL163" s="24">
        <f t="shared" si="82"/>
        <v>0.26027567829209636</v>
      </c>
      <c r="AM163" s="24">
        <f t="shared" si="82"/>
        <v>0.26093188395159722</v>
      </c>
      <c r="AN163" s="24">
        <f t="shared" si="82"/>
        <v>0.2614290112861995</v>
      </c>
      <c r="AO163" s="24">
        <f t="shared" si="82"/>
        <v>0.26267044609938583</v>
      </c>
      <c r="AP163" s="24">
        <f t="shared" si="82"/>
        <v>0.26308852219692386</v>
      </c>
      <c r="AQ163" s="24">
        <f t="shared" si="82"/>
        <v>0.26308852219692386</v>
      </c>
      <c r="AR163" s="24">
        <f t="shared" si="82"/>
        <v>0.26349831740283808</v>
      </c>
      <c r="AS163" s="24">
        <f t="shared" si="82"/>
        <v>0.26349831740283808</v>
      </c>
      <c r="AT163" s="24">
        <f t="shared" si="82"/>
        <v>0.26349831740283808</v>
      </c>
    </row>
    <row r="164" spans="6:46" x14ac:dyDescent="0.2">
      <c r="F164">
        <v>202303</v>
      </c>
      <c r="G164" s="24">
        <f t="shared" ref="G164:AT164" si="83">+IF(G48 = "", F164 * F140, G48)</f>
        <v>0.13814841140792231</v>
      </c>
      <c r="H164" s="24">
        <f t="shared" si="83"/>
        <v>0.23472135303194386</v>
      </c>
      <c r="I164" s="24">
        <f t="shared" si="83"/>
        <v>0.25010755051102523</v>
      </c>
      <c r="J164" s="24">
        <f t="shared" si="83"/>
        <v>0.2537085754529379</v>
      </c>
      <c r="K164" s="24">
        <f t="shared" si="83"/>
        <v>0.25665486858723008</v>
      </c>
      <c r="L164" s="24">
        <f t="shared" si="83"/>
        <v>0.25938836699151013</v>
      </c>
      <c r="M164" s="24">
        <f t="shared" si="83"/>
        <v>0.27120663793938488</v>
      </c>
      <c r="N164" s="24">
        <f t="shared" si="83"/>
        <v>0.27959747482623865</v>
      </c>
      <c r="O164" s="24">
        <f t="shared" si="83"/>
        <v>0.28459045615901435</v>
      </c>
      <c r="P164" s="24">
        <f t="shared" si="83"/>
        <v>0.2878267223162923</v>
      </c>
      <c r="Q164" s="24">
        <f t="shared" si="83"/>
        <v>0.29069996391175679</v>
      </c>
      <c r="R164" s="24">
        <f t="shared" si="83"/>
        <v>0.29341716426042264</v>
      </c>
      <c r="S164" s="24">
        <f t="shared" si="83"/>
        <v>0.29422476541995612</v>
      </c>
      <c r="T164" s="24">
        <f t="shared" si="83"/>
        <v>0.29470601613151565</v>
      </c>
      <c r="U164" s="24">
        <f t="shared" si="83"/>
        <v>0.29573117330276005</v>
      </c>
      <c r="V164" s="24">
        <f t="shared" si="83"/>
        <v>0.29666070554632662</v>
      </c>
      <c r="W164" s="24">
        <f t="shared" si="83"/>
        <v>0.29666070554632662</v>
      </c>
      <c r="X164" s="24">
        <f t="shared" si="83"/>
        <v>0.29712279387272272</v>
      </c>
      <c r="Y164" s="24">
        <f t="shared" si="83"/>
        <v>0.29712279387272272</v>
      </c>
      <c r="Z164" s="24">
        <f t="shared" si="83"/>
        <v>0.29712279387272272</v>
      </c>
      <c r="AA164" s="24">
        <f t="shared" si="83"/>
        <v>0.15484407250224469</v>
      </c>
      <c r="AB164" s="24">
        <f t="shared" si="83"/>
        <v>0.23799501207004628</v>
      </c>
      <c r="AC164" s="24">
        <f t="shared" si="83"/>
        <v>0.25076228231864572</v>
      </c>
      <c r="AD164" s="24">
        <f t="shared" si="83"/>
        <v>0.2537085754529379</v>
      </c>
      <c r="AE164" s="24">
        <f t="shared" si="83"/>
        <v>0.25698223449104035</v>
      </c>
      <c r="AF164" s="24">
        <f t="shared" si="83"/>
        <v>0.25989177435625604</v>
      </c>
      <c r="AG164" s="24">
        <f t="shared" si="83"/>
        <v>0.27290979498686652</v>
      </c>
      <c r="AH164" s="24">
        <f t="shared" si="83"/>
        <v>0.28039627088464414</v>
      </c>
      <c r="AI164" s="24">
        <f t="shared" si="83"/>
        <v>0.28540141412084746</v>
      </c>
      <c r="AJ164" s="24">
        <f t="shared" si="83"/>
        <v>0.28869761116037196</v>
      </c>
      <c r="AK164" s="24">
        <f t="shared" si="83"/>
        <v>0.29157915734091688</v>
      </c>
      <c r="AL164" s="24">
        <f t="shared" si="83"/>
        <v>0.29449860021936786</v>
      </c>
      <c r="AM164" s="24">
        <f t="shared" si="83"/>
        <v>0.29524108852809933</v>
      </c>
      <c r="AN164" s="24">
        <f t="shared" si="83"/>
        <v>0.29580358174733457</v>
      </c>
      <c r="AO164" s="24">
        <f t="shared" si="83"/>
        <v>0.29720824935648654</v>
      </c>
      <c r="AP164" s="24">
        <f t="shared" si="83"/>
        <v>0.29768129711230468</v>
      </c>
      <c r="AQ164" s="24">
        <f t="shared" si="83"/>
        <v>0.29768129711230468</v>
      </c>
      <c r="AR164" s="24">
        <f t="shared" si="83"/>
        <v>0.29814497514518989</v>
      </c>
      <c r="AS164" s="24">
        <f t="shared" si="83"/>
        <v>0.29814497514518989</v>
      </c>
      <c r="AT164" s="24">
        <f t="shared" si="83"/>
        <v>0.29814497514518989</v>
      </c>
    </row>
    <row r="165" spans="6:46" x14ac:dyDescent="0.2">
      <c r="F165">
        <v>202306</v>
      </c>
      <c r="G165" s="24">
        <f t="shared" ref="G165:AT165" si="84">+IF(G49 = "", F165 * F141, G49)</f>
        <v>0.15096190547284002</v>
      </c>
      <c r="H165" s="24">
        <f t="shared" si="84"/>
        <v>0.26197293791382215</v>
      </c>
      <c r="I165" s="24">
        <f t="shared" si="84"/>
        <v>0.2717969230855905</v>
      </c>
      <c r="J165" s="24">
        <f t="shared" si="84"/>
        <v>0.2786737127058283</v>
      </c>
      <c r="K165" s="24">
        <f t="shared" si="84"/>
        <v>0.28220342794472192</v>
      </c>
      <c r="L165" s="24">
        <f t="shared" si="84"/>
        <v>0.28520903085502508</v>
      </c>
      <c r="M165" s="24">
        <f t="shared" si="84"/>
        <v>0.29820374469867167</v>
      </c>
      <c r="N165" s="24">
        <f t="shared" si="84"/>
        <v>0.30742984255463485</v>
      </c>
      <c r="O165" s="24">
        <f t="shared" si="84"/>
        <v>0.3129198473050977</v>
      </c>
      <c r="P165" s="24">
        <f t="shared" si="84"/>
        <v>0.31647826569144105</v>
      </c>
      <c r="Q165" s="24">
        <f t="shared" si="84"/>
        <v>0.3196375224474759</v>
      </c>
      <c r="R165" s="24">
        <f t="shared" si="84"/>
        <v>0.32262520492171454</v>
      </c>
      <c r="S165" s="24">
        <f t="shared" si="84"/>
        <v>0.3235131982681374</v>
      </c>
      <c r="T165" s="24">
        <f t="shared" si="84"/>
        <v>0.32404235480138577</v>
      </c>
      <c r="U165" s="24">
        <f t="shared" si="84"/>
        <v>0.32516956064594954</v>
      </c>
      <c r="V165" s="24">
        <f t="shared" si="84"/>
        <v>0.32619162263512425</v>
      </c>
      <c r="W165" s="24">
        <f t="shared" si="84"/>
        <v>0.32619162263512425</v>
      </c>
      <c r="X165" s="24">
        <f t="shared" si="84"/>
        <v>0.32669970927474279</v>
      </c>
      <c r="Y165" s="24">
        <f t="shared" si="84"/>
        <v>0.32669970927474279</v>
      </c>
      <c r="Z165" s="24">
        <f t="shared" si="84"/>
        <v>0.32669970927474279</v>
      </c>
      <c r="AA165" s="24">
        <f t="shared" si="84"/>
        <v>0.16930001112680756</v>
      </c>
      <c r="AB165" s="24">
        <f t="shared" si="84"/>
        <v>0.2639377349481758</v>
      </c>
      <c r="AC165" s="24">
        <f t="shared" si="84"/>
        <v>0.27245185543037503</v>
      </c>
      <c r="AD165" s="24">
        <f t="shared" si="84"/>
        <v>0.27900117887822057</v>
      </c>
      <c r="AE165" s="24">
        <f t="shared" si="84"/>
        <v>0.28244274314500933</v>
      </c>
      <c r="AF165" s="24">
        <f t="shared" si="84"/>
        <v>0.28564054560185553</v>
      </c>
      <c r="AG165" s="24">
        <f t="shared" si="84"/>
        <v>0.29994832631093854</v>
      </c>
      <c r="AH165" s="24">
        <f t="shared" si="84"/>
        <v>0.30817652462684603</v>
      </c>
      <c r="AI165" s="24">
        <f t="shared" si="84"/>
        <v>0.31367755230787137</v>
      </c>
      <c r="AJ165" s="24">
        <f t="shared" si="84"/>
        <v>0.3173003199892</v>
      </c>
      <c r="AK165" s="24">
        <f t="shared" si="84"/>
        <v>0.32046735528774517</v>
      </c>
      <c r="AL165" s="24">
        <f t="shared" si="84"/>
        <v>0.32367604189862292</v>
      </c>
      <c r="AM165" s="24">
        <f t="shared" si="84"/>
        <v>0.32449209221854697</v>
      </c>
      <c r="AN165" s="24">
        <f t="shared" si="84"/>
        <v>0.32511031443984534</v>
      </c>
      <c r="AO165" s="24">
        <f t="shared" si="84"/>
        <v>0.32665414945833043</v>
      </c>
      <c r="AP165" s="24">
        <f t="shared" si="84"/>
        <v>0.32717406440909147</v>
      </c>
      <c r="AQ165" s="24">
        <f t="shared" si="84"/>
        <v>0.32717406440909147</v>
      </c>
      <c r="AR165" s="24">
        <f t="shared" si="84"/>
        <v>0.32768368133184705</v>
      </c>
      <c r="AS165" s="24">
        <f t="shared" si="84"/>
        <v>0.32768368133184705</v>
      </c>
      <c r="AT165" s="24">
        <f t="shared" si="84"/>
        <v>0.32768368133184705</v>
      </c>
    </row>
    <row r="166" spans="6:46" x14ac:dyDescent="0.2">
      <c r="F166">
        <v>202309</v>
      </c>
      <c r="G166" s="24">
        <f t="shared" ref="G166:AT166" si="85">+IF(G50 = "", F166 * F142, G50)</f>
        <v>0.14245883730159617</v>
      </c>
      <c r="H166" s="24">
        <f t="shared" si="85"/>
        <v>0.2380863786626676</v>
      </c>
      <c r="I166" s="24">
        <f t="shared" si="85"/>
        <v>0.24987607554279972</v>
      </c>
      <c r="J166" s="24">
        <f t="shared" si="85"/>
        <v>0.25503567931573345</v>
      </c>
      <c r="K166" s="24">
        <f t="shared" si="85"/>
        <v>0.25826599234024394</v>
      </c>
      <c r="L166" s="24">
        <f t="shared" si="85"/>
        <v>0.26101664999122831</v>
      </c>
      <c r="M166" s="24">
        <f t="shared" si="85"/>
        <v>0.2729091088832028</v>
      </c>
      <c r="N166" s="24">
        <f t="shared" si="85"/>
        <v>0.28135261835986752</v>
      </c>
      <c r="O166" s="24">
        <f t="shared" si="85"/>
        <v>0.28637694260410979</v>
      </c>
      <c r="P166" s="24">
        <f t="shared" si="85"/>
        <v>0.28963352407940907</v>
      </c>
      <c r="Q166" s="24">
        <f t="shared" si="85"/>
        <v>0.29252480214465915</v>
      </c>
      <c r="R166" s="24">
        <f t="shared" si="85"/>
        <v>0.29525905943071146</v>
      </c>
      <c r="S166" s="24">
        <f t="shared" si="85"/>
        <v>0.29607173022098388</v>
      </c>
      <c r="T166" s="24">
        <f t="shared" si="85"/>
        <v>0.29655600193291176</v>
      </c>
      <c r="U166" s="24">
        <f t="shared" si="85"/>
        <v>0.29758759441971533</v>
      </c>
      <c r="V166" s="24">
        <f t="shared" si="85"/>
        <v>0.29852296170348608</v>
      </c>
      <c r="W166" s="24">
        <f t="shared" si="85"/>
        <v>0.29852296170348608</v>
      </c>
      <c r="X166" s="24">
        <f t="shared" si="85"/>
        <v>0.2989879507404074</v>
      </c>
      <c r="Y166" s="24">
        <f t="shared" si="85"/>
        <v>0.2989879507404074</v>
      </c>
      <c r="Z166" s="24">
        <f t="shared" si="85"/>
        <v>0.2989879507404074</v>
      </c>
      <c r="AA166" s="24">
        <f t="shared" si="85"/>
        <v>0.16145334894180899</v>
      </c>
      <c r="AB166" s="24">
        <f t="shared" si="85"/>
        <v>0.24005132814268962</v>
      </c>
      <c r="AC166" s="24">
        <f t="shared" si="85"/>
        <v>0.25020356712280339</v>
      </c>
      <c r="AD166" s="24">
        <f t="shared" si="85"/>
        <v>0.25486906143605109</v>
      </c>
      <c r="AE166" s="24">
        <f t="shared" si="85"/>
        <v>0.2580129487059008</v>
      </c>
      <c r="AF166" s="24">
        <f t="shared" si="85"/>
        <v>0.26093415826534155</v>
      </c>
      <c r="AG166" s="24">
        <f t="shared" si="85"/>
        <v>0.27400439207302202</v>
      </c>
      <c r="AH166" s="24">
        <f t="shared" si="85"/>
        <v>0.28152089501582994</v>
      </c>
      <c r="AI166" s="24">
        <f t="shared" si="85"/>
        <v>0.28654611307273509</v>
      </c>
      <c r="AJ166" s="24">
        <f t="shared" si="85"/>
        <v>0.28985553062592795</v>
      </c>
      <c r="AK166" s="24">
        <f t="shared" si="85"/>
        <v>0.29274863422255243</v>
      </c>
      <c r="AL166" s="24">
        <f t="shared" si="85"/>
        <v>0.29567978651461424</v>
      </c>
      <c r="AM166" s="24">
        <f t="shared" si="85"/>
        <v>0.29642525282396776</v>
      </c>
      <c r="AN166" s="24">
        <f t="shared" si="85"/>
        <v>0.29699000211260784</v>
      </c>
      <c r="AO166" s="24">
        <f t="shared" si="85"/>
        <v>0.29840030361654934</v>
      </c>
      <c r="AP166" s="24">
        <f t="shared" si="85"/>
        <v>0.29887524869047272</v>
      </c>
      <c r="AQ166" s="24">
        <f t="shared" si="85"/>
        <v>0.29887524869047272</v>
      </c>
      <c r="AR166" s="24">
        <f t="shared" si="85"/>
        <v>0.29934078646101858</v>
      </c>
      <c r="AS166" s="24">
        <f t="shared" si="85"/>
        <v>0.29934078646101858</v>
      </c>
      <c r="AT166" s="24">
        <f t="shared" si="85"/>
        <v>0.29934078646101858</v>
      </c>
    </row>
    <row r="167" spans="6:46" x14ac:dyDescent="0.2">
      <c r="F167">
        <v>202312</v>
      </c>
      <c r="G167" s="24">
        <f t="shared" ref="G167:AT167" si="86">+IF(G51 = "", F167 * F143, G51)</f>
        <v>0.14090764721800181</v>
      </c>
      <c r="H167" s="24">
        <f t="shared" si="86"/>
        <v>0.26231017859198424</v>
      </c>
      <c r="I167" s="24">
        <f t="shared" si="86"/>
        <v>0.27656460840912217</v>
      </c>
      <c r="J167" s="24">
        <f t="shared" si="86"/>
        <v>0.28227529437178539</v>
      </c>
      <c r="K167" s="24">
        <f t="shared" si="86"/>
        <v>0.2858506276833957</v>
      </c>
      <c r="L167" s="24">
        <f t="shared" si="86"/>
        <v>0.28889507503378536</v>
      </c>
      <c r="M167" s="24">
        <f t="shared" si="86"/>
        <v>0.3020577326805241</v>
      </c>
      <c r="N167" s="24">
        <f t="shared" si="86"/>
        <v>0.31140306871135393</v>
      </c>
      <c r="O167" s="24">
        <f t="shared" si="86"/>
        <v>0.31696402633449106</v>
      </c>
      <c r="P167" s="24">
        <f t="shared" si="86"/>
        <v>0.32056843375329686</v>
      </c>
      <c r="Q167" s="24">
        <f t="shared" si="86"/>
        <v>0.32376852077315565</v>
      </c>
      <c r="R167" s="24">
        <f t="shared" si="86"/>
        <v>0.32679481608359778</v>
      </c>
      <c r="S167" s="24">
        <f t="shared" si="86"/>
        <v>0.32769428586432409</v>
      </c>
      <c r="T167" s="24">
        <f t="shared" si="86"/>
        <v>0.32823028122155073</v>
      </c>
      <c r="U167" s="24">
        <f t="shared" si="86"/>
        <v>0.3293720550849783</v>
      </c>
      <c r="V167" s="24">
        <f t="shared" si="86"/>
        <v>0.33040732621284763</v>
      </c>
      <c r="W167" s="24">
        <f t="shared" si="86"/>
        <v>0.33040732621284763</v>
      </c>
      <c r="X167" s="24">
        <f t="shared" si="86"/>
        <v>0.33092197936894241</v>
      </c>
      <c r="Y167" s="24">
        <f t="shared" si="86"/>
        <v>0.33092197936894241</v>
      </c>
      <c r="Z167" s="24">
        <f t="shared" si="86"/>
        <v>0.33092197936894241</v>
      </c>
      <c r="AA167" s="24">
        <f t="shared" si="86"/>
        <v>0.15704981205443161</v>
      </c>
      <c r="AB167" s="24">
        <f t="shared" si="86"/>
        <v>0.26298276879350219</v>
      </c>
      <c r="AC167" s="24">
        <f t="shared" si="86"/>
        <v>0.27478519807908675</v>
      </c>
      <c r="AD167" s="24">
        <f t="shared" si="86"/>
        <v>0.27990906099497154</v>
      </c>
      <c r="AE167" s="24">
        <f t="shared" si="86"/>
        <v>0.28336182426337037</v>
      </c>
      <c r="AF167" s="24">
        <f t="shared" si="86"/>
        <v>0.28657003251016749</v>
      </c>
      <c r="AG167" s="24">
        <f t="shared" si="86"/>
        <v>0.30092437136745759</v>
      </c>
      <c r="AH167" s="24">
        <f t="shared" si="86"/>
        <v>0.30917934460286228</v>
      </c>
      <c r="AI167" s="24">
        <f t="shared" si="86"/>
        <v>0.31469827287009816</v>
      </c>
      <c r="AJ167" s="24">
        <f t="shared" si="86"/>
        <v>0.31833282919692374</v>
      </c>
      <c r="AK167" s="24">
        <f t="shared" si="86"/>
        <v>0.32151017016773248</v>
      </c>
      <c r="AL167" s="24">
        <f t="shared" si="86"/>
        <v>0.32472929798607753</v>
      </c>
      <c r="AM167" s="24">
        <f t="shared" si="86"/>
        <v>0.32554800376966236</v>
      </c>
      <c r="AN167" s="24">
        <f t="shared" si="86"/>
        <v>0.32616823771328085</v>
      </c>
      <c r="AO167" s="24">
        <f t="shared" si="86"/>
        <v>0.32771709643887048</v>
      </c>
      <c r="AP167" s="24">
        <f t="shared" si="86"/>
        <v>0.32823870321576615</v>
      </c>
      <c r="AQ167" s="24">
        <f t="shared" si="86"/>
        <v>0.32823870321576615</v>
      </c>
      <c r="AR167" s="24">
        <f t="shared" si="86"/>
        <v>0.32874997845441994</v>
      </c>
      <c r="AS167" s="24">
        <f t="shared" si="86"/>
        <v>0.32874997845441994</v>
      </c>
      <c r="AT167" s="24">
        <f t="shared" si="86"/>
        <v>0.32874997845441994</v>
      </c>
    </row>
    <row r="168" spans="6:46" x14ac:dyDescent="0.2">
      <c r="F168">
        <v>202403</v>
      </c>
      <c r="G168" s="24">
        <f t="shared" ref="G168:AT168" si="87">+IF(G52 = "", F168 * F144, G52)</f>
        <v>0.16451756557326189</v>
      </c>
      <c r="H168" s="24">
        <f t="shared" si="87"/>
        <v>0.2865425439075413</v>
      </c>
      <c r="I168" s="24">
        <f t="shared" si="87"/>
        <v>0.30211380615774752</v>
      </c>
      <c r="J168" s="24">
        <f t="shared" si="87"/>
        <v>0.30835204857739801</v>
      </c>
      <c r="K168" s="24">
        <f t="shared" si="87"/>
        <v>0.312257673238726</v>
      </c>
      <c r="L168" s="24">
        <f t="shared" si="87"/>
        <v>0.31558336838809409</v>
      </c>
      <c r="M168" s="24">
        <f t="shared" si="87"/>
        <v>0.32996199992624453</v>
      </c>
      <c r="N168" s="24">
        <f t="shared" si="87"/>
        <v>0.34017066347989977</v>
      </c>
      <c r="O168" s="24">
        <f t="shared" si="87"/>
        <v>0.34624534556981712</v>
      </c>
      <c r="P168" s="24">
        <f t="shared" si="87"/>
        <v>0.3501827302211018</v>
      </c>
      <c r="Q168" s="24">
        <f t="shared" si="87"/>
        <v>0.35367844312220942</v>
      </c>
      <c r="R168" s="24">
        <f t="shared" si="87"/>
        <v>0.35698430933572906</v>
      </c>
      <c r="S168" s="24">
        <f t="shared" si="87"/>
        <v>0.35796687265264165</v>
      </c>
      <c r="T168" s="24">
        <f t="shared" si="87"/>
        <v>0.35855238356955216</v>
      </c>
      <c r="U168" s="24">
        <f t="shared" si="87"/>
        <v>0.35979963515982527</v>
      </c>
      <c r="V168" s="24">
        <f t="shared" si="87"/>
        <v>0.36093054523051354</v>
      </c>
      <c r="W168" s="24">
        <f t="shared" si="87"/>
        <v>0.36093054523051354</v>
      </c>
      <c r="X168" s="24">
        <f t="shared" si="87"/>
        <v>0.3614927423414645</v>
      </c>
      <c r="Y168" s="24">
        <f t="shared" si="87"/>
        <v>0.3614927423414645</v>
      </c>
      <c r="Z168" s="24">
        <f t="shared" si="87"/>
        <v>0.3614927423414645</v>
      </c>
      <c r="AA168" s="24">
        <f t="shared" si="87"/>
        <v>0.17546186714573211</v>
      </c>
      <c r="AB168" s="24">
        <f t="shared" si="87"/>
        <v>0.27438592530278327</v>
      </c>
      <c r="AC168" s="24">
        <f t="shared" si="87"/>
        <v>0.28670011795959816</v>
      </c>
      <c r="AD168" s="24">
        <f t="shared" si="87"/>
        <v>0.29204615592911853</v>
      </c>
      <c r="AE168" s="24">
        <f t="shared" si="87"/>
        <v>0.29564863394924684</v>
      </c>
      <c r="AF168" s="24">
        <f t="shared" si="87"/>
        <v>0.29899595283405433</v>
      </c>
      <c r="AG168" s="24">
        <f t="shared" si="87"/>
        <v>0.31397270803188221</v>
      </c>
      <c r="AH168" s="24">
        <f t="shared" si="87"/>
        <v>0.32258562392723794</v>
      </c>
      <c r="AI168" s="24">
        <f t="shared" si="87"/>
        <v>0.32834385761772839</v>
      </c>
      <c r="AJ168" s="24">
        <f t="shared" si="87"/>
        <v>0.33213601139790322</v>
      </c>
      <c r="AK168" s="24">
        <f t="shared" si="87"/>
        <v>0.33545112457538429</v>
      </c>
      <c r="AL168" s="24">
        <f t="shared" si="87"/>
        <v>0.33880983651364854</v>
      </c>
      <c r="AM168" s="24">
        <f t="shared" si="87"/>
        <v>0.33966404207628015</v>
      </c>
      <c r="AN168" s="24">
        <f t="shared" si="87"/>
        <v>0.34031116989117355</v>
      </c>
      <c r="AO168" s="24">
        <f t="shared" si="87"/>
        <v>0.34192718844833575</v>
      </c>
      <c r="AP168" s="24">
        <f t="shared" si="87"/>
        <v>0.34247141253867952</v>
      </c>
      <c r="AQ168" s="24">
        <f t="shared" si="87"/>
        <v>0.34247141253867952</v>
      </c>
      <c r="AR168" s="24">
        <f t="shared" si="87"/>
        <v>0.34300485710649675</v>
      </c>
      <c r="AS168" s="24">
        <f t="shared" si="87"/>
        <v>0.34300485710649675</v>
      </c>
      <c r="AT168" s="24">
        <f t="shared" si="87"/>
        <v>0.34300485710649675</v>
      </c>
    </row>
    <row r="171" spans="6:46" x14ac:dyDescent="0.2">
      <c r="F171" s="19" t="s">
        <v>61</v>
      </c>
      <c r="G171" s="7" t="s">
        <v>84</v>
      </c>
      <c r="H171" s="7" t="s">
        <v>84</v>
      </c>
      <c r="I171" s="7" t="s">
        <v>84</v>
      </c>
      <c r="J171" s="7" t="s">
        <v>84</v>
      </c>
      <c r="K171" s="7" t="s">
        <v>84</v>
      </c>
      <c r="L171" s="7" t="s">
        <v>84</v>
      </c>
      <c r="M171" s="7" t="s">
        <v>84</v>
      </c>
      <c r="N171" s="7" t="s">
        <v>84</v>
      </c>
      <c r="O171" s="7" t="s">
        <v>84</v>
      </c>
      <c r="P171" s="7" t="s">
        <v>84</v>
      </c>
      <c r="Q171" s="7" t="s">
        <v>84</v>
      </c>
      <c r="R171" s="7" t="s">
        <v>84</v>
      </c>
      <c r="S171" s="7" t="s">
        <v>84</v>
      </c>
      <c r="T171" s="7" t="s">
        <v>84</v>
      </c>
      <c r="U171" s="7" t="s">
        <v>84</v>
      </c>
      <c r="V171" s="7" t="s">
        <v>84</v>
      </c>
      <c r="W171" s="7" t="s">
        <v>84</v>
      </c>
      <c r="X171" s="7" t="s">
        <v>84</v>
      </c>
      <c r="Y171" s="7" t="s">
        <v>84</v>
      </c>
      <c r="Z171" s="7" t="s">
        <v>84</v>
      </c>
      <c r="AA171" s="8" t="s">
        <v>85</v>
      </c>
      <c r="AB171" s="8" t="s">
        <v>85</v>
      </c>
      <c r="AC171" s="8" t="s">
        <v>85</v>
      </c>
      <c r="AD171" s="8" t="s">
        <v>85</v>
      </c>
      <c r="AE171" s="8" t="s">
        <v>85</v>
      </c>
      <c r="AF171" s="8" t="s">
        <v>85</v>
      </c>
      <c r="AG171" s="8" t="s">
        <v>85</v>
      </c>
      <c r="AH171" s="8" t="s">
        <v>85</v>
      </c>
      <c r="AI171" s="8" t="s">
        <v>85</v>
      </c>
      <c r="AJ171" s="8" t="s">
        <v>85</v>
      </c>
      <c r="AK171" s="8" t="s">
        <v>85</v>
      </c>
      <c r="AL171" s="8" t="s">
        <v>85</v>
      </c>
      <c r="AM171" s="8" t="s">
        <v>85</v>
      </c>
      <c r="AN171" s="8" t="s">
        <v>85</v>
      </c>
      <c r="AO171" s="8" t="s">
        <v>85</v>
      </c>
      <c r="AP171" s="8" t="s">
        <v>85</v>
      </c>
      <c r="AQ171" s="8" t="s">
        <v>85</v>
      </c>
      <c r="AR171" s="8" t="s">
        <v>85</v>
      </c>
      <c r="AS171" s="8" t="s">
        <v>85</v>
      </c>
      <c r="AT171" s="8" t="s">
        <v>85</v>
      </c>
    </row>
    <row r="172" spans="6:46" x14ac:dyDescent="0.2">
      <c r="F172" s="19" t="s">
        <v>81</v>
      </c>
      <c r="G172" s="7">
        <v>1</v>
      </c>
      <c r="H172" s="7">
        <v>2</v>
      </c>
      <c r="I172" s="7">
        <v>3</v>
      </c>
      <c r="J172" s="7">
        <v>4</v>
      </c>
      <c r="K172" s="7">
        <v>5</v>
      </c>
      <c r="L172" s="7">
        <v>6</v>
      </c>
      <c r="M172" s="7">
        <v>7</v>
      </c>
      <c r="N172" s="7">
        <v>8</v>
      </c>
      <c r="O172" s="7">
        <v>9</v>
      </c>
      <c r="P172" s="7">
        <v>10</v>
      </c>
      <c r="Q172" s="7">
        <v>11</v>
      </c>
      <c r="R172" s="7">
        <v>12</v>
      </c>
      <c r="S172" s="7">
        <v>13</v>
      </c>
      <c r="T172" s="7">
        <v>14</v>
      </c>
      <c r="U172" s="7">
        <v>15</v>
      </c>
      <c r="V172" s="7">
        <v>16</v>
      </c>
      <c r="W172" s="7">
        <v>17</v>
      </c>
      <c r="X172" s="7">
        <v>18</v>
      </c>
      <c r="Y172" s="7">
        <v>19</v>
      </c>
      <c r="Z172" s="7">
        <v>20</v>
      </c>
      <c r="AA172" s="8">
        <v>1</v>
      </c>
      <c r="AB172" s="8">
        <v>2</v>
      </c>
      <c r="AC172" s="8">
        <v>3</v>
      </c>
      <c r="AD172" s="8">
        <v>4</v>
      </c>
      <c r="AE172" s="8">
        <v>5</v>
      </c>
      <c r="AF172" s="8">
        <v>6</v>
      </c>
      <c r="AG172" s="8">
        <v>7</v>
      </c>
      <c r="AH172" s="8">
        <v>8</v>
      </c>
      <c r="AI172" s="8">
        <v>9</v>
      </c>
      <c r="AJ172" s="8">
        <v>10</v>
      </c>
      <c r="AK172" s="8">
        <v>11</v>
      </c>
      <c r="AL172" s="8">
        <v>12</v>
      </c>
      <c r="AM172" s="8">
        <v>13</v>
      </c>
      <c r="AN172" s="8">
        <v>14</v>
      </c>
      <c r="AO172" s="8">
        <v>15</v>
      </c>
      <c r="AP172" s="8">
        <v>16</v>
      </c>
      <c r="AQ172" s="8">
        <v>17</v>
      </c>
      <c r="AR172" s="8">
        <v>18</v>
      </c>
      <c r="AS172" s="8">
        <v>19</v>
      </c>
      <c r="AT172" s="8">
        <v>20</v>
      </c>
    </row>
    <row r="173" spans="6:46" x14ac:dyDescent="0.2">
      <c r="F173">
        <v>201906</v>
      </c>
      <c r="G173" s="24">
        <f t="shared" ref="G173:AT173" si="88">IF(G33 = "", G149 * $H196, G33)</f>
        <v>0</v>
      </c>
      <c r="H173" s="24">
        <f t="shared" si="88"/>
        <v>0</v>
      </c>
      <c r="I173" s="24">
        <f t="shared" si="88"/>
        <v>0</v>
      </c>
      <c r="J173" s="24">
        <f t="shared" si="88"/>
        <v>0</v>
      </c>
      <c r="K173" s="24">
        <f t="shared" si="88"/>
        <v>0</v>
      </c>
      <c r="L173" s="24">
        <f t="shared" si="88"/>
        <v>0</v>
      </c>
      <c r="M173" s="24">
        <f t="shared" si="88"/>
        <v>0</v>
      </c>
      <c r="N173" s="24">
        <f t="shared" si="88"/>
        <v>0</v>
      </c>
      <c r="O173" s="24">
        <f t="shared" si="88"/>
        <v>0</v>
      </c>
      <c r="P173" s="24">
        <f t="shared" si="88"/>
        <v>0</v>
      </c>
      <c r="Q173" s="24">
        <f t="shared" si="88"/>
        <v>0</v>
      </c>
      <c r="R173" s="24">
        <f t="shared" si="88"/>
        <v>0</v>
      </c>
      <c r="S173" s="24">
        <f t="shared" si="88"/>
        <v>0</v>
      </c>
      <c r="T173" s="24">
        <f t="shared" si="88"/>
        <v>0</v>
      </c>
      <c r="U173" s="24">
        <f t="shared" si="88"/>
        <v>0</v>
      </c>
      <c r="V173" s="24">
        <f t="shared" si="88"/>
        <v>0</v>
      </c>
      <c r="W173" s="24">
        <f t="shared" si="88"/>
        <v>0</v>
      </c>
      <c r="X173" s="24">
        <f t="shared" si="88"/>
        <v>0</v>
      </c>
      <c r="Y173" s="24">
        <f t="shared" si="88"/>
        <v>0</v>
      </c>
      <c r="Z173" s="24">
        <f t="shared" si="88"/>
        <v>0</v>
      </c>
      <c r="AA173" s="24">
        <f t="shared" si="88"/>
        <v>0</v>
      </c>
      <c r="AB173" s="24">
        <f t="shared" si="88"/>
        <v>0</v>
      </c>
      <c r="AC173" s="24">
        <f t="shared" si="88"/>
        <v>0</v>
      </c>
      <c r="AD173" s="24">
        <f t="shared" si="88"/>
        <v>0</v>
      </c>
      <c r="AE173" s="24">
        <f t="shared" si="88"/>
        <v>0</v>
      </c>
      <c r="AF173" s="24">
        <f t="shared" si="88"/>
        <v>0</v>
      </c>
      <c r="AG173" s="24">
        <f t="shared" si="88"/>
        <v>0</v>
      </c>
      <c r="AH173" s="24">
        <f t="shared" si="88"/>
        <v>0</v>
      </c>
      <c r="AI173" s="24">
        <f t="shared" si="88"/>
        <v>0</v>
      </c>
      <c r="AJ173" s="24">
        <f t="shared" si="88"/>
        <v>0</v>
      </c>
      <c r="AK173" s="24">
        <f t="shared" si="88"/>
        <v>0</v>
      </c>
      <c r="AL173" s="24">
        <f t="shared" si="88"/>
        <v>0</v>
      </c>
      <c r="AM173" s="24">
        <f t="shared" si="88"/>
        <v>0</v>
      </c>
      <c r="AN173" s="24">
        <f t="shared" si="88"/>
        <v>0</v>
      </c>
      <c r="AO173" s="24">
        <f t="shared" si="88"/>
        <v>0</v>
      </c>
      <c r="AP173" s="24">
        <f t="shared" si="88"/>
        <v>0</v>
      </c>
      <c r="AQ173" s="24">
        <f t="shared" si="88"/>
        <v>0</v>
      </c>
      <c r="AR173" s="24">
        <f t="shared" si="88"/>
        <v>0</v>
      </c>
      <c r="AS173" s="24">
        <f t="shared" si="88"/>
        <v>0</v>
      </c>
      <c r="AT173" s="24">
        <f t="shared" si="88"/>
        <v>0</v>
      </c>
    </row>
    <row r="174" spans="6:46" x14ac:dyDescent="0.2">
      <c r="F174">
        <v>201909</v>
      </c>
      <c r="G174" s="24">
        <f t="shared" ref="G174:AT174" si="89">IF(G34 = "", G150 * $H197, G34)</f>
        <v>0</v>
      </c>
      <c r="H174" s="24">
        <f t="shared" si="89"/>
        <v>0</v>
      </c>
      <c r="I174" s="24">
        <f t="shared" si="89"/>
        <v>0</v>
      </c>
      <c r="J174" s="24">
        <f t="shared" si="89"/>
        <v>0</v>
      </c>
      <c r="K174" s="24">
        <f t="shared" si="89"/>
        <v>0</v>
      </c>
      <c r="L174" s="24">
        <f t="shared" si="89"/>
        <v>0</v>
      </c>
      <c r="M174" s="24">
        <f t="shared" si="89"/>
        <v>0</v>
      </c>
      <c r="N174" s="24">
        <f t="shared" si="89"/>
        <v>0</v>
      </c>
      <c r="O174" s="24">
        <f t="shared" si="89"/>
        <v>0</v>
      </c>
      <c r="P174" s="24">
        <f t="shared" si="89"/>
        <v>0</v>
      </c>
      <c r="Q174" s="24">
        <f t="shared" si="89"/>
        <v>0</v>
      </c>
      <c r="R174" s="24">
        <f t="shared" si="89"/>
        <v>0</v>
      </c>
      <c r="S174" s="24">
        <f t="shared" si="89"/>
        <v>0</v>
      </c>
      <c r="T174" s="24">
        <f t="shared" si="89"/>
        <v>0</v>
      </c>
      <c r="U174" s="24">
        <f t="shared" si="89"/>
        <v>0</v>
      </c>
      <c r="V174" s="24">
        <f t="shared" si="89"/>
        <v>0</v>
      </c>
      <c r="W174" s="24">
        <f t="shared" si="89"/>
        <v>0</v>
      </c>
      <c r="X174" s="24">
        <f t="shared" si="89"/>
        <v>0</v>
      </c>
      <c r="Y174" s="24">
        <f t="shared" si="89"/>
        <v>0</v>
      </c>
      <c r="Z174" s="24">
        <f t="shared" si="89"/>
        <v>0</v>
      </c>
      <c r="AA174" s="24">
        <f t="shared" si="89"/>
        <v>0</v>
      </c>
      <c r="AB174" s="24">
        <f t="shared" si="89"/>
        <v>0</v>
      </c>
      <c r="AC174" s="24">
        <f t="shared" si="89"/>
        <v>0</v>
      </c>
      <c r="AD174" s="24">
        <f t="shared" si="89"/>
        <v>0</v>
      </c>
      <c r="AE174" s="24">
        <f t="shared" si="89"/>
        <v>0</v>
      </c>
      <c r="AF174" s="24">
        <f t="shared" si="89"/>
        <v>0</v>
      </c>
      <c r="AG174" s="24">
        <f t="shared" si="89"/>
        <v>0</v>
      </c>
      <c r="AH174" s="24">
        <f t="shared" si="89"/>
        <v>0</v>
      </c>
      <c r="AI174" s="24">
        <f t="shared" si="89"/>
        <v>0</v>
      </c>
      <c r="AJ174" s="24">
        <f t="shared" si="89"/>
        <v>0</v>
      </c>
      <c r="AK174" s="24">
        <f t="shared" si="89"/>
        <v>0</v>
      </c>
      <c r="AL174" s="24">
        <f t="shared" si="89"/>
        <v>0</v>
      </c>
      <c r="AM174" s="24">
        <f t="shared" si="89"/>
        <v>0</v>
      </c>
      <c r="AN174" s="24">
        <f t="shared" si="89"/>
        <v>0</v>
      </c>
      <c r="AO174" s="24">
        <f t="shared" si="89"/>
        <v>0</v>
      </c>
      <c r="AP174" s="24">
        <f t="shared" si="89"/>
        <v>0</v>
      </c>
      <c r="AQ174" s="24">
        <f t="shared" si="89"/>
        <v>0</v>
      </c>
      <c r="AR174" s="24">
        <f t="shared" si="89"/>
        <v>0</v>
      </c>
      <c r="AS174" s="24">
        <f t="shared" si="89"/>
        <v>0</v>
      </c>
      <c r="AT174" s="24">
        <f t="shared" si="89"/>
        <v>0</v>
      </c>
    </row>
    <row r="175" spans="6:46" x14ac:dyDescent="0.2">
      <c r="F175">
        <v>201912</v>
      </c>
      <c r="G175" s="24">
        <f t="shared" ref="G175:AT175" si="90">IF(G35 = "", G151 * $H198, G35)</f>
        <v>2.8942877221162535E-2</v>
      </c>
      <c r="H175" s="24">
        <f t="shared" si="90"/>
        <v>0.15965264531673529</v>
      </c>
      <c r="I175" s="24">
        <f t="shared" si="90"/>
        <v>0.17116755345848811</v>
      </c>
      <c r="J175" s="24">
        <f t="shared" si="90"/>
        <v>0.174279690794097</v>
      </c>
      <c r="K175" s="24">
        <f t="shared" si="90"/>
        <v>0.17832546933038854</v>
      </c>
      <c r="L175" s="24">
        <f t="shared" si="90"/>
        <v>0.17863668306394942</v>
      </c>
      <c r="M175" s="24">
        <f t="shared" si="90"/>
        <v>0.18081517919887563</v>
      </c>
      <c r="N175" s="24">
        <f t="shared" si="90"/>
        <v>0.18081517919887563</v>
      </c>
      <c r="O175" s="24">
        <f t="shared" si="90"/>
        <v>0.19481979720911557</v>
      </c>
      <c r="P175" s="24">
        <f t="shared" si="90"/>
        <v>0.19575343840979822</v>
      </c>
      <c r="Q175" s="24">
        <f t="shared" si="90"/>
        <v>0.19575343840979822</v>
      </c>
      <c r="R175" s="24">
        <f t="shared" si="90"/>
        <v>0.19575343840979822</v>
      </c>
      <c r="S175" s="24">
        <f t="shared" si="90"/>
        <v>0.19575343840979822</v>
      </c>
      <c r="T175" s="24">
        <f t="shared" si="90"/>
        <v>0.19606465214335911</v>
      </c>
      <c r="U175" s="24">
        <f t="shared" si="90"/>
        <v>0.1985543620118462</v>
      </c>
      <c r="V175" s="24">
        <f t="shared" si="90"/>
        <v>0.19979921694608976</v>
      </c>
      <c r="W175" s="24">
        <f t="shared" si="90"/>
        <v>0.19979921694608976</v>
      </c>
      <c r="X175" s="24">
        <f t="shared" si="90"/>
        <v>0.20011043067965065</v>
      </c>
      <c r="Y175" s="24">
        <f t="shared" si="90"/>
        <v>0.20011043067965065</v>
      </c>
      <c r="Z175" s="24">
        <f t="shared" si="90"/>
        <v>0.20011043067965065</v>
      </c>
      <c r="AA175" s="24">
        <f t="shared" si="90"/>
        <v>7.9048288324465421E-2</v>
      </c>
      <c r="AB175" s="24">
        <f t="shared" si="90"/>
        <v>0.16525449252083124</v>
      </c>
      <c r="AC175" s="24">
        <f t="shared" si="90"/>
        <v>0.17241240839273167</v>
      </c>
      <c r="AD175" s="24">
        <f t="shared" si="90"/>
        <v>0.17552454572834053</v>
      </c>
      <c r="AE175" s="24">
        <f t="shared" si="90"/>
        <v>0.17925911053107119</v>
      </c>
      <c r="AF175" s="24">
        <f t="shared" si="90"/>
        <v>0.17988153799819295</v>
      </c>
      <c r="AG175" s="24">
        <f t="shared" si="90"/>
        <v>0.1814376066659974</v>
      </c>
      <c r="AH175" s="24">
        <f t="shared" si="90"/>
        <v>0.1814376066659974</v>
      </c>
      <c r="AI175" s="24">
        <f t="shared" si="90"/>
        <v>0.19637586587691999</v>
      </c>
      <c r="AJ175" s="24">
        <f t="shared" si="90"/>
        <v>0.19637586587691999</v>
      </c>
      <c r="AK175" s="24">
        <f t="shared" si="90"/>
        <v>0.19637586587691999</v>
      </c>
      <c r="AL175" s="24">
        <f t="shared" si="90"/>
        <v>0.19637586587691999</v>
      </c>
      <c r="AM175" s="24">
        <f t="shared" si="90"/>
        <v>0.19637586587691999</v>
      </c>
      <c r="AN175" s="24">
        <f t="shared" si="90"/>
        <v>0.19637586587691999</v>
      </c>
      <c r="AO175" s="24">
        <f t="shared" si="90"/>
        <v>0.19979921694608976</v>
      </c>
      <c r="AP175" s="24">
        <f t="shared" si="90"/>
        <v>0.19979921694608976</v>
      </c>
      <c r="AQ175" s="24">
        <f t="shared" si="90"/>
        <v>0.19979921694608976</v>
      </c>
      <c r="AR175" s="24">
        <f t="shared" si="90"/>
        <v>0.20011043067965065</v>
      </c>
      <c r="AS175" s="24">
        <f t="shared" si="90"/>
        <v>0.20011043067965065</v>
      </c>
      <c r="AT175" s="24">
        <f t="shared" si="90"/>
        <v>0.20011043067965065</v>
      </c>
    </row>
    <row r="176" spans="6:46" x14ac:dyDescent="0.2">
      <c r="F176">
        <v>202003</v>
      </c>
      <c r="G176" s="24">
        <f t="shared" ref="G176:AT176" si="91">IF(G36 = "", G152 * $H199, G36)</f>
        <v>7.3849400806928076E-2</v>
      </c>
      <c r="H176" s="24">
        <f t="shared" si="91"/>
        <v>0.12750067489743139</v>
      </c>
      <c r="I176" s="24">
        <f t="shared" si="91"/>
        <v>0.14927678026357685</v>
      </c>
      <c r="J176" s="24">
        <f t="shared" si="91"/>
        <v>0.16095382227150992</v>
      </c>
      <c r="K176" s="24">
        <f t="shared" si="91"/>
        <v>0.16600335395061611</v>
      </c>
      <c r="L176" s="24">
        <f t="shared" si="91"/>
        <v>0.16915931125005748</v>
      </c>
      <c r="M176" s="24">
        <f t="shared" si="91"/>
        <v>0.17042169416983402</v>
      </c>
      <c r="N176" s="24">
        <f t="shared" si="91"/>
        <v>0.17073728989977816</v>
      </c>
      <c r="O176" s="24">
        <f t="shared" si="91"/>
        <v>0.1761024173088285</v>
      </c>
      <c r="P176" s="24">
        <f t="shared" si="91"/>
        <v>0.17768039595854918</v>
      </c>
      <c r="Q176" s="24">
        <f t="shared" si="91"/>
        <v>0.17799599168849331</v>
      </c>
      <c r="R176" s="24">
        <f t="shared" si="91"/>
        <v>0.17799599168849331</v>
      </c>
      <c r="S176" s="24">
        <f t="shared" si="91"/>
        <v>0.17799599168849331</v>
      </c>
      <c r="T176" s="24">
        <f t="shared" si="91"/>
        <v>0.17862718314838158</v>
      </c>
      <c r="U176" s="24">
        <f t="shared" si="91"/>
        <v>0.17925837460826988</v>
      </c>
      <c r="V176" s="24">
        <f t="shared" si="91"/>
        <v>0.17957397033821401</v>
      </c>
      <c r="W176" s="24">
        <f t="shared" si="91"/>
        <v>0.17957397033821401</v>
      </c>
      <c r="X176" s="24">
        <f t="shared" si="91"/>
        <v>0.17985368057238568</v>
      </c>
      <c r="Y176" s="24">
        <f t="shared" si="91"/>
        <v>0.17985368057238568</v>
      </c>
      <c r="Z176" s="24">
        <f t="shared" si="91"/>
        <v>0.17985368057238568</v>
      </c>
      <c r="AA176" s="24">
        <f t="shared" si="91"/>
        <v>8.521084708491701E-2</v>
      </c>
      <c r="AB176" s="24">
        <f t="shared" si="91"/>
        <v>0.13223461084659344</v>
      </c>
      <c r="AC176" s="24">
        <f t="shared" si="91"/>
        <v>0.15369512048279477</v>
      </c>
      <c r="AD176" s="24">
        <f t="shared" si="91"/>
        <v>0.1625318009212306</v>
      </c>
      <c r="AE176" s="24">
        <f t="shared" si="91"/>
        <v>0.16789692833028094</v>
      </c>
      <c r="AF176" s="24">
        <f t="shared" si="91"/>
        <v>0.16915931125005748</v>
      </c>
      <c r="AG176" s="24">
        <f t="shared" si="91"/>
        <v>0.17042169416983402</v>
      </c>
      <c r="AH176" s="24">
        <f t="shared" si="91"/>
        <v>0.17073728989977816</v>
      </c>
      <c r="AI176" s="24">
        <f t="shared" si="91"/>
        <v>0.1761024173088285</v>
      </c>
      <c r="AJ176" s="24">
        <f t="shared" si="91"/>
        <v>0.17768039595854918</v>
      </c>
      <c r="AK176" s="24">
        <f t="shared" si="91"/>
        <v>0.17799599168849331</v>
      </c>
      <c r="AL176" s="24">
        <f t="shared" si="91"/>
        <v>0.17799599168849331</v>
      </c>
      <c r="AM176" s="24">
        <f t="shared" si="91"/>
        <v>0.17799599168849331</v>
      </c>
      <c r="AN176" s="24">
        <f t="shared" si="91"/>
        <v>0.17894277887832574</v>
      </c>
      <c r="AO176" s="24">
        <f t="shared" si="91"/>
        <v>0.17925837460826988</v>
      </c>
      <c r="AP176" s="24">
        <f t="shared" si="91"/>
        <v>0.17957397033821401</v>
      </c>
      <c r="AQ176" s="24">
        <f t="shared" si="91"/>
        <v>0.17957397033821401</v>
      </c>
      <c r="AR176" s="24">
        <f t="shared" si="91"/>
        <v>0.17985368057238568</v>
      </c>
      <c r="AS176" s="24">
        <f t="shared" si="91"/>
        <v>0.17985368057238568</v>
      </c>
      <c r="AT176" s="24">
        <f t="shared" si="91"/>
        <v>0.17985368057238568</v>
      </c>
    </row>
    <row r="177" spans="6:46" x14ac:dyDescent="0.2">
      <c r="F177">
        <v>202006</v>
      </c>
      <c r="G177" s="24">
        <f t="shared" ref="G177:AT177" si="92">IF(G37 = "", G153 * $H200, G37)</f>
        <v>4.9774690729389517E-2</v>
      </c>
      <c r="H177" s="24">
        <f t="shared" si="92"/>
        <v>0.17197793784064713</v>
      </c>
      <c r="I177" s="24">
        <f t="shared" si="92"/>
        <v>0.19909876291755807</v>
      </c>
      <c r="J177" s="24">
        <f t="shared" si="92"/>
        <v>0.20420385940262367</v>
      </c>
      <c r="K177" s="24">
        <f t="shared" si="92"/>
        <v>0.20867081882705607</v>
      </c>
      <c r="L177" s="24">
        <f t="shared" si="92"/>
        <v>0.20930895588768927</v>
      </c>
      <c r="M177" s="24">
        <f t="shared" si="92"/>
        <v>0.21058523000895565</v>
      </c>
      <c r="N177" s="24">
        <f t="shared" si="92"/>
        <v>0.21632846355465446</v>
      </c>
      <c r="O177" s="24">
        <f t="shared" si="92"/>
        <v>0.21760473767592087</v>
      </c>
      <c r="P177" s="24">
        <f t="shared" si="92"/>
        <v>0.21856194326687065</v>
      </c>
      <c r="Q177" s="24">
        <f t="shared" si="92"/>
        <v>0.21920008032750385</v>
      </c>
      <c r="R177" s="24">
        <f t="shared" si="92"/>
        <v>0.21920008032750385</v>
      </c>
      <c r="S177" s="24">
        <f t="shared" si="92"/>
        <v>0.21951914885782045</v>
      </c>
      <c r="T177" s="24">
        <f t="shared" si="92"/>
        <v>0.22015728591845365</v>
      </c>
      <c r="U177" s="24">
        <f t="shared" si="92"/>
        <v>0.22015728591845365</v>
      </c>
      <c r="V177" s="24">
        <f t="shared" si="92"/>
        <v>0.22047635444877026</v>
      </c>
      <c r="W177" s="24">
        <f t="shared" si="92"/>
        <v>0.22047635444877026</v>
      </c>
      <c r="X177" s="24">
        <f t="shared" si="92"/>
        <v>0.2208197755616188</v>
      </c>
      <c r="Y177" s="24">
        <f t="shared" si="92"/>
        <v>0.2208197755616188</v>
      </c>
      <c r="Z177" s="24">
        <f t="shared" si="92"/>
        <v>0.2208197755616188</v>
      </c>
      <c r="AA177" s="24">
        <f t="shared" si="92"/>
        <v>7.0195076669651885E-2</v>
      </c>
      <c r="AB177" s="24">
        <f t="shared" si="92"/>
        <v>0.17835930844697911</v>
      </c>
      <c r="AC177" s="24">
        <f t="shared" si="92"/>
        <v>0.20260851675104069</v>
      </c>
      <c r="AD177" s="24">
        <f t="shared" si="92"/>
        <v>0.20611827058452328</v>
      </c>
      <c r="AE177" s="24">
        <f t="shared" si="92"/>
        <v>0.20898988735737267</v>
      </c>
      <c r="AF177" s="24">
        <f t="shared" si="92"/>
        <v>0.21026616147863905</v>
      </c>
      <c r="AG177" s="24">
        <f t="shared" si="92"/>
        <v>0.21122336706958886</v>
      </c>
      <c r="AH177" s="24">
        <f t="shared" si="92"/>
        <v>0.21696660061528766</v>
      </c>
      <c r="AI177" s="24">
        <f t="shared" si="92"/>
        <v>0.21824287473655404</v>
      </c>
      <c r="AJ177" s="24">
        <f t="shared" si="92"/>
        <v>0.21856194326687065</v>
      </c>
      <c r="AK177" s="24">
        <f t="shared" si="92"/>
        <v>0.21920008032750385</v>
      </c>
      <c r="AL177" s="24">
        <f t="shared" si="92"/>
        <v>0.21920008032750385</v>
      </c>
      <c r="AM177" s="24">
        <f t="shared" si="92"/>
        <v>0.21951914885782045</v>
      </c>
      <c r="AN177" s="24">
        <f t="shared" si="92"/>
        <v>0.22015728591845365</v>
      </c>
      <c r="AO177" s="24">
        <f t="shared" si="92"/>
        <v>0.22015728591845365</v>
      </c>
      <c r="AP177" s="24">
        <f t="shared" si="92"/>
        <v>0.22079542297908686</v>
      </c>
      <c r="AQ177" s="24">
        <f t="shared" si="92"/>
        <v>0.22079542297908686</v>
      </c>
      <c r="AR177" s="24">
        <f t="shared" si="92"/>
        <v>0.22113934108341565</v>
      </c>
      <c r="AS177" s="24">
        <f t="shared" si="92"/>
        <v>0.22113934108341565</v>
      </c>
      <c r="AT177" s="24">
        <f t="shared" si="92"/>
        <v>0.22113934108341565</v>
      </c>
    </row>
    <row r="178" spans="6:46" x14ac:dyDescent="0.2">
      <c r="F178">
        <v>202009</v>
      </c>
      <c r="G178" s="24">
        <f t="shared" ref="G178:AT178" si="93">IF(G38 = "", G154 * $H201, G38)</f>
        <v>0.1446647563363046</v>
      </c>
      <c r="H178" s="24">
        <f t="shared" si="93"/>
        <v>0.34418022959834776</v>
      </c>
      <c r="I178" s="24">
        <f t="shared" si="93"/>
        <v>0.37048291256858495</v>
      </c>
      <c r="J178" s="24">
        <f t="shared" si="93"/>
        <v>0.37914355208317524</v>
      </c>
      <c r="K178" s="24">
        <f t="shared" si="93"/>
        <v>0.38363425405370355</v>
      </c>
      <c r="L178" s="24">
        <f t="shared" si="93"/>
        <v>0.3845965473331025</v>
      </c>
      <c r="M178" s="24">
        <f t="shared" si="93"/>
        <v>0.38748342717129924</v>
      </c>
      <c r="N178" s="24">
        <f t="shared" si="93"/>
        <v>0.38908724930363081</v>
      </c>
      <c r="O178" s="24">
        <f t="shared" si="93"/>
        <v>0.38972877815656337</v>
      </c>
      <c r="P178" s="24">
        <f t="shared" si="93"/>
        <v>0.39037030700949599</v>
      </c>
      <c r="Q178" s="24">
        <f t="shared" si="93"/>
        <v>0.3910118358624286</v>
      </c>
      <c r="R178" s="24">
        <f t="shared" si="93"/>
        <v>0.3910118358624286</v>
      </c>
      <c r="S178" s="24">
        <f t="shared" si="93"/>
        <v>0.39421948012709168</v>
      </c>
      <c r="T178" s="24">
        <f t="shared" si="93"/>
        <v>0.39454024455355802</v>
      </c>
      <c r="U178" s="24">
        <f t="shared" si="93"/>
        <v>0.3948610089800243</v>
      </c>
      <c r="V178" s="24">
        <f t="shared" si="93"/>
        <v>0.39610212277765022</v>
      </c>
      <c r="W178" s="24">
        <f t="shared" si="93"/>
        <v>0.39610212277765022</v>
      </c>
      <c r="X178" s="24">
        <f t="shared" si="93"/>
        <v>0.39671910427730384</v>
      </c>
      <c r="Y178" s="24">
        <f t="shared" si="93"/>
        <v>0.39671910427730384</v>
      </c>
      <c r="Z178" s="24">
        <f t="shared" si="93"/>
        <v>0.39671910427730384</v>
      </c>
      <c r="AA178" s="24">
        <f t="shared" si="93"/>
        <v>0.19470400686504855</v>
      </c>
      <c r="AB178" s="24">
        <f t="shared" si="93"/>
        <v>0.35444469124526962</v>
      </c>
      <c r="AC178" s="24">
        <f t="shared" si="93"/>
        <v>0.3733697924067817</v>
      </c>
      <c r="AD178" s="24">
        <f t="shared" si="93"/>
        <v>0.37946431650964157</v>
      </c>
      <c r="AE178" s="24">
        <f t="shared" si="93"/>
        <v>0.38395501848016989</v>
      </c>
      <c r="AF178" s="24">
        <f t="shared" si="93"/>
        <v>0.38491731175956878</v>
      </c>
      <c r="AG178" s="24">
        <f t="shared" si="93"/>
        <v>0.38780419159776558</v>
      </c>
      <c r="AH178" s="24">
        <f t="shared" si="93"/>
        <v>0.38940801373009709</v>
      </c>
      <c r="AI178" s="24">
        <f t="shared" si="93"/>
        <v>0.39004954258302971</v>
      </c>
      <c r="AJ178" s="24">
        <f t="shared" si="93"/>
        <v>0.39069107143596232</v>
      </c>
      <c r="AK178" s="24">
        <f t="shared" si="93"/>
        <v>0.39133260028889494</v>
      </c>
      <c r="AL178" s="24">
        <f t="shared" si="93"/>
        <v>0.39165336471536122</v>
      </c>
      <c r="AM178" s="24">
        <f t="shared" si="93"/>
        <v>0.39454024455355802</v>
      </c>
      <c r="AN178" s="24">
        <f t="shared" si="93"/>
        <v>0.39454024455355802</v>
      </c>
      <c r="AO178" s="24">
        <f t="shared" si="93"/>
        <v>0.39550253783295691</v>
      </c>
      <c r="AP178" s="24">
        <f t="shared" si="93"/>
        <v>0.3961320344513965</v>
      </c>
      <c r="AQ178" s="24">
        <f t="shared" si="93"/>
        <v>0.3961320344513965</v>
      </c>
      <c r="AR178" s="24">
        <f t="shared" si="93"/>
        <v>0.39674906254244224</v>
      </c>
      <c r="AS178" s="24">
        <f t="shared" si="93"/>
        <v>0.39674906254244224</v>
      </c>
      <c r="AT178" s="24">
        <f t="shared" si="93"/>
        <v>0.39674906254244224</v>
      </c>
    </row>
    <row r="179" spans="6:46" x14ac:dyDescent="0.2">
      <c r="F179">
        <v>202012</v>
      </c>
      <c r="G179" s="24">
        <f t="shared" ref="G179:AT179" si="94">IF(G39 = "", G155 * $H202, G39)</f>
        <v>0.1276209578709015</v>
      </c>
      <c r="H179" s="24">
        <f t="shared" si="94"/>
        <v>0.31263928121640444</v>
      </c>
      <c r="I179" s="24">
        <f t="shared" si="94"/>
        <v>0.35560714140409488</v>
      </c>
      <c r="J179" s="24">
        <f t="shared" si="94"/>
        <v>0.36490615592232645</v>
      </c>
      <c r="K179" s="24">
        <f t="shared" si="94"/>
        <v>0.36747140130666617</v>
      </c>
      <c r="L179" s="24">
        <f t="shared" si="94"/>
        <v>0.3706779580370908</v>
      </c>
      <c r="M179" s="24">
        <f t="shared" si="94"/>
        <v>0.37196058072926069</v>
      </c>
      <c r="N179" s="24">
        <f t="shared" si="94"/>
        <v>0.37260189207534561</v>
      </c>
      <c r="O179" s="24">
        <f t="shared" si="94"/>
        <v>0.37292254774838807</v>
      </c>
      <c r="P179" s="24">
        <f t="shared" si="94"/>
        <v>0.37292254774838807</v>
      </c>
      <c r="Q179" s="24">
        <f t="shared" si="94"/>
        <v>0.37292254774838807</v>
      </c>
      <c r="R179" s="24">
        <f t="shared" si="94"/>
        <v>0.37644976015185522</v>
      </c>
      <c r="S179" s="24">
        <f t="shared" si="94"/>
        <v>0.37644976015185522</v>
      </c>
      <c r="T179" s="24">
        <f t="shared" si="94"/>
        <v>0.37677041582489768</v>
      </c>
      <c r="U179" s="24">
        <f t="shared" si="94"/>
        <v>0.37808104021854172</v>
      </c>
      <c r="V179" s="24">
        <f t="shared" si="94"/>
        <v>0.37926941178464824</v>
      </c>
      <c r="W179" s="24">
        <f t="shared" si="94"/>
        <v>0.37926941178464824</v>
      </c>
      <c r="X179" s="24">
        <f t="shared" si="94"/>
        <v>0.37986017410830031</v>
      </c>
      <c r="Y179" s="24">
        <f t="shared" si="94"/>
        <v>0.37986017410830031</v>
      </c>
      <c r="Z179" s="24">
        <f t="shared" si="94"/>
        <v>0.37986017410830031</v>
      </c>
      <c r="AA179" s="24">
        <f t="shared" si="94"/>
        <v>0.17924652123073856</v>
      </c>
      <c r="AB179" s="24">
        <f t="shared" si="94"/>
        <v>0.33572648967546198</v>
      </c>
      <c r="AC179" s="24">
        <f t="shared" si="94"/>
        <v>0.35721041976930723</v>
      </c>
      <c r="AD179" s="24">
        <f t="shared" si="94"/>
        <v>0.36490615592232645</v>
      </c>
      <c r="AE179" s="24">
        <f t="shared" si="94"/>
        <v>0.36779205697970863</v>
      </c>
      <c r="AF179" s="24">
        <f t="shared" si="94"/>
        <v>0.3706779580370908</v>
      </c>
      <c r="AG179" s="24">
        <f t="shared" si="94"/>
        <v>0.37196058072926069</v>
      </c>
      <c r="AH179" s="24">
        <f t="shared" si="94"/>
        <v>0.37260189207534561</v>
      </c>
      <c r="AI179" s="24">
        <f t="shared" si="94"/>
        <v>0.37292254774838807</v>
      </c>
      <c r="AJ179" s="24">
        <f t="shared" si="94"/>
        <v>0.37292254774838807</v>
      </c>
      <c r="AK179" s="24">
        <f t="shared" si="94"/>
        <v>0.37292254774838807</v>
      </c>
      <c r="AL179" s="24">
        <f t="shared" si="94"/>
        <v>0.37644976015185522</v>
      </c>
      <c r="AM179" s="24">
        <f t="shared" si="94"/>
        <v>0.37644976015185522</v>
      </c>
      <c r="AN179" s="24">
        <f t="shared" si="94"/>
        <v>0.37709107149794013</v>
      </c>
      <c r="AO179" s="24">
        <f t="shared" si="94"/>
        <v>0.37888174492624904</v>
      </c>
      <c r="AP179" s="24">
        <f t="shared" si="94"/>
        <v>0.37948478726960894</v>
      </c>
      <c r="AQ179" s="24">
        <f t="shared" si="94"/>
        <v>0.37948478726960894</v>
      </c>
      <c r="AR179" s="24">
        <f t="shared" si="94"/>
        <v>0.38007588506909429</v>
      </c>
      <c r="AS179" s="24">
        <f t="shared" si="94"/>
        <v>0.38007588506909429</v>
      </c>
      <c r="AT179" s="24">
        <f t="shared" si="94"/>
        <v>0.38007588506909429</v>
      </c>
    </row>
    <row r="180" spans="6:46" x14ac:dyDescent="0.2">
      <c r="F180">
        <v>202103</v>
      </c>
      <c r="G180" s="24">
        <f t="shared" ref="G180:AT180" si="95">IF(G40 = "", G156 * $H203, G40)</f>
        <v>0.1238072632796292</v>
      </c>
      <c r="H180" s="24">
        <f t="shared" si="95"/>
        <v>0.36885583619578649</v>
      </c>
      <c r="I180" s="24">
        <f t="shared" si="95"/>
        <v>0.38617602328671907</v>
      </c>
      <c r="J180" s="24">
        <f t="shared" si="95"/>
        <v>0.39130793057292129</v>
      </c>
      <c r="K180" s="24">
        <f t="shared" si="95"/>
        <v>0.39259090739447183</v>
      </c>
      <c r="L180" s="24">
        <f t="shared" si="95"/>
        <v>0.39355314001063479</v>
      </c>
      <c r="M180" s="24">
        <f t="shared" si="95"/>
        <v>0.39419462842141006</v>
      </c>
      <c r="N180" s="24">
        <f t="shared" si="95"/>
        <v>0.39515686103757297</v>
      </c>
      <c r="O180" s="24">
        <f t="shared" si="95"/>
        <v>0.39611909365373588</v>
      </c>
      <c r="P180" s="24">
        <f t="shared" si="95"/>
        <v>0.39740207047528647</v>
      </c>
      <c r="Q180" s="24">
        <f t="shared" si="95"/>
        <v>0.39772281468067411</v>
      </c>
      <c r="R180" s="24">
        <f t="shared" si="95"/>
        <v>0.41119407130695501</v>
      </c>
      <c r="S180" s="24">
        <f t="shared" si="95"/>
        <v>0.41151481551234265</v>
      </c>
      <c r="T180" s="24">
        <f t="shared" si="95"/>
        <v>0.41218791248125325</v>
      </c>
      <c r="U180" s="24">
        <f t="shared" si="95"/>
        <v>0.41362173931630447</v>
      </c>
      <c r="V180" s="24">
        <f t="shared" si="95"/>
        <v>0.41492182120838483</v>
      </c>
      <c r="W180" s="24">
        <f t="shared" si="95"/>
        <v>0.41492182120838483</v>
      </c>
      <c r="X180" s="24">
        <f t="shared" si="95"/>
        <v>0.41556811688004897</v>
      </c>
      <c r="Y180" s="24">
        <f t="shared" si="95"/>
        <v>0.41556811688004897</v>
      </c>
      <c r="Z180" s="24">
        <f t="shared" si="95"/>
        <v>0.41556811688004897</v>
      </c>
      <c r="AA180" s="24">
        <f t="shared" si="95"/>
        <v>0.22420019956596066</v>
      </c>
      <c r="AB180" s="24">
        <f t="shared" si="95"/>
        <v>0.37142178983888757</v>
      </c>
      <c r="AC180" s="24">
        <f t="shared" si="95"/>
        <v>0.38617602328671907</v>
      </c>
      <c r="AD180" s="24">
        <f t="shared" si="95"/>
        <v>0.39130793057292129</v>
      </c>
      <c r="AE180" s="24">
        <f t="shared" si="95"/>
        <v>0.39259090739447183</v>
      </c>
      <c r="AF180" s="24">
        <f t="shared" si="95"/>
        <v>0.39355314001063479</v>
      </c>
      <c r="AG180" s="24">
        <f t="shared" si="95"/>
        <v>0.39419462842141006</v>
      </c>
      <c r="AH180" s="24">
        <f t="shared" si="95"/>
        <v>0.39547760524296061</v>
      </c>
      <c r="AI180" s="24">
        <f t="shared" si="95"/>
        <v>0.39611909365373588</v>
      </c>
      <c r="AJ180" s="24">
        <f t="shared" si="95"/>
        <v>0.39740207047528647</v>
      </c>
      <c r="AK180" s="24">
        <f t="shared" si="95"/>
        <v>0.39772281468067411</v>
      </c>
      <c r="AL180" s="24">
        <f t="shared" si="95"/>
        <v>0.41151481551234265</v>
      </c>
      <c r="AM180" s="24">
        <f t="shared" si="95"/>
        <v>0.41183555971773028</v>
      </c>
      <c r="AN180" s="24">
        <f t="shared" si="95"/>
        <v>0.4126201886829467</v>
      </c>
      <c r="AO180" s="24">
        <f t="shared" si="95"/>
        <v>0.41457957744525104</v>
      </c>
      <c r="AP180" s="24">
        <f t="shared" si="95"/>
        <v>0.41523943779281253</v>
      </c>
      <c r="AQ180" s="24">
        <f t="shared" si="95"/>
        <v>0.41523943779281253</v>
      </c>
      <c r="AR180" s="24">
        <f t="shared" si="95"/>
        <v>0.41588622819435894</v>
      </c>
      <c r="AS180" s="24">
        <f t="shared" si="95"/>
        <v>0.41588622819435894</v>
      </c>
      <c r="AT180" s="24">
        <f t="shared" si="95"/>
        <v>0.41588622819435894</v>
      </c>
    </row>
    <row r="181" spans="6:46" x14ac:dyDescent="0.2">
      <c r="F181">
        <v>202106</v>
      </c>
      <c r="G181" s="24">
        <f t="shared" ref="G181:AT181" si="96">IF(G41 = "", G157 * $H204, G41)</f>
        <v>0.2514999433983624</v>
      </c>
      <c r="H181" s="24">
        <f t="shared" si="96"/>
        <v>0.62028443812448009</v>
      </c>
      <c r="I181" s="24">
        <f t="shared" si="96"/>
        <v>0.66338112365173929</v>
      </c>
      <c r="J181" s="24">
        <f t="shared" si="96"/>
        <v>0.67415529503355409</v>
      </c>
      <c r="K181" s="24">
        <f t="shared" si="96"/>
        <v>0.67938846399043551</v>
      </c>
      <c r="L181" s="24">
        <f t="shared" si="96"/>
        <v>0.68277463213900591</v>
      </c>
      <c r="M181" s="24">
        <f t="shared" si="96"/>
        <v>0.68400596601121333</v>
      </c>
      <c r="N181" s="24">
        <f t="shared" si="96"/>
        <v>0.68585296681952435</v>
      </c>
      <c r="O181" s="24">
        <f t="shared" si="96"/>
        <v>0.68708430069173176</v>
      </c>
      <c r="P181" s="24">
        <f t="shared" si="96"/>
        <v>0.70463080837068726</v>
      </c>
      <c r="Q181" s="24">
        <f t="shared" si="96"/>
        <v>0.72279298298574657</v>
      </c>
      <c r="R181" s="24">
        <f t="shared" si="96"/>
        <v>0.72340864992185028</v>
      </c>
      <c r="S181" s="24">
        <f t="shared" si="96"/>
        <v>0.72539975928985889</v>
      </c>
      <c r="T181" s="24">
        <f t="shared" si="96"/>
        <v>0.7265862642729628</v>
      </c>
      <c r="U181" s="24">
        <f t="shared" si="96"/>
        <v>0.72911374955855224</v>
      </c>
      <c r="V181" s="24">
        <f t="shared" si="96"/>
        <v>0.73140547528997713</v>
      </c>
      <c r="W181" s="24">
        <f t="shared" si="96"/>
        <v>0.73140547528997713</v>
      </c>
      <c r="X181" s="24">
        <f t="shared" si="96"/>
        <v>0.73254473615491478</v>
      </c>
      <c r="Y181" s="24">
        <f t="shared" si="96"/>
        <v>0.73254473615491478</v>
      </c>
      <c r="Z181" s="24">
        <f t="shared" si="96"/>
        <v>0.73254473615491478</v>
      </c>
      <c r="AA181" s="24">
        <f t="shared" si="96"/>
        <v>0.31491363781704373</v>
      </c>
      <c r="AB181" s="24">
        <f t="shared" si="96"/>
        <v>0.63013510910213932</v>
      </c>
      <c r="AC181" s="24">
        <f t="shared" si="96"/>
        <v>0.66676729180030958</v>
      </c>
      <c r="AD181" s="24">
        <f t="shared" si="96"/>
        <v>0.67600229584186511</v>
      </c>
      <c r="AE181" s="24">
        <f t="shared" si="96"/>
        <v>0.68031196439459107</v>
      </c>
      <c r="AF181" s="24">
        <f t="shared" si="96"/>
        <v>0.68431379947926507</v>
      </c>
      <c r="AG181" s="24">
        <f t="shared" si="96"/>
        <v>0.68492946641536878</v>
      </c>
      <c r="AH181" s="24">
        <f t="shared" si="96"/>
        <v>0.68646863375562805</v>
      </c>
      <c r="AI181" s="24">
        <f t="shared" si="96"/>
        <v>0.68739213415978362</v>
      </c>
      <c r="AJ181" s="24">
        <f t="shared" si="96"/>
        <v>0.70493864183873911</v>
      </c>
      <c r="AK181" s="24">
        <f t="shared" si="96"/>
        <v>0.72279298298574657</v>
      </c>
      <c r="AL181" s="24">
        <f t="shared" si="96"/>
        <v>0.72402431685795388</v>
      </c>
      <c r="AM181" s="24">
        <f t="shared" si="96"/>
        <v>0.72584972312509355</v>
      </c>
      <c r="AN181" s="24">
        <f t="shared" si="96"/>
        <v>0.72723261176527954</v>
      </c>
      <c r="AO181" s="24">
        <f t="shared" si="96"/>
        <v>0.73068598473673396</v>
      </c>
      <c r="AP181" s="24">
        <f t="shared" si="96"/>
        <v>0.7318489718544734</v>
      </c>
      <c r="AQ181" s="24">
        <f t="shared" si="96"/>
        <v>0.7318489718544734</v>
      </c>
      <c r="AR181" s="24">
        <f t="shared" si="96"/>
        <v>0.73298892352402856</v>
      </c>
      <c r="AS181" s="24">
        <f t="shared" si="96"/>
        <v>0.73298892352402856</v>
      </c>
      <c r="AT181" s="24">
        <f t="shared" si="96"/>
        <v>0.73298892352402856</v>
      </c>
    </row>
    <row r="182" spans="6:46" x14ac:dyDescent="0.2">
      <c r="F182">
        <v>202109</v>
      </c>
      <c r="G182" s="24">
        <f t="shared" ref="G182:AT182" si="97">IF(G42 = "", G158 * $H205, G42)</f>
        <v>0.200158472193635</v>
      </c>
      <c r="H182" s="24">
        <f t="shared" si="97"/>
        <v>0.31797131715198412</v>
      </c>
      <c r="I182" s="24">
        <f t="shared" si="97"/>
        <v>0.34048529014140683</v>
      </c>
      <c r="J182" s="24">
        <f t="shared" si="97"/>
        <v>0.34511144897484985</v>
      </c>
      <c r="K182" s="24">
        <f t="shared" si="97"/>
        <v>0.34727032309712325</v>
      </c>
      <c r="L182" s="24">
        <f t="shared" si="97"/>
        <v>0.34850396545270806</v>
      </c>
      <c r="M182" s="24">
        <f t="shared" si="97"/>
        <v>0.3491207866305005</v>
      </c>
      <c r="N182" s="24">
        <f t="shared" si="97"/>
        <v>0.35004601839718907</v>
      </c>
      <c r="O182" s="24">
        <f t="shared" si="97"/>
        <v>0.37626091845336623</v>
      </c>
      <c r="P182" s="24">
        <f t="shared" si="97"/>
        <v>0.37656932904226242</v>
      </c>
      <c r="Q182" s="24">
        <f t="shared" si="97"/>
        <v>0.37656932904226242</v>
      </c>
      <c r="R182" s="24">
        <f t="shared" si="97"/>
        <v>0.38008915855445696</v>
      </c>
      <c r="S182" s="24">
        <f t="shared" si="97"/>
        <v>0.38113531563919467</v>
      </c>
      <c r="T182" s="24">
        <f t="shared" si="97"/>
        <v>0.38175872217531687</v>
      </c>
      <c r="U182" s="24">
        <f t="shared" si="97"/>
        <v>0.38308669876995982</v>
      </c>
      <c r="V182" s="24">
        <f t="shared" si="97"/>
        <v>0.38429080395309384</v>
      </c>
      <c r="W182" s="24">
        <f t="shared" si="97"/>
        <v>0.38429080395309384</v>
      </c>
      <c r="X182" s="24">
        <f t="shared" si="97"/>
        <v>0.38488938775987436</v>
      </c>
      <c r="Y182" s="24">
        <f t="shared" si="97"/>
        <v>0.38488938775987436</v>
      </c>
      <c r="Z182" s="24">
        <f t="shared" si="97"/>
        <v>0.38488938775987436</v>
      </c>
      <c r="AA182" s="24">
        <f t="shared" si="97"/>
        <v>0.23192476284994379</v>
      </c>
      <c r="AB182" s="24">
        <f t="shared" si="97"/>
        <v>0.32136383362984233</v>
      </c>
      <c r="AC182" s="24">
        <f t="shared" si="97"/>
        <v>0.34110211131919926</v>
      </c>
      <c r="AD182" s="24">
        <f t="shared" si="97"/>
        <v>0.34511144897484985</v>
      </c>
      <c r="AE182" s="24">
        <f t="shared" si="97"/>
        <v>0.34727032309712325</v>
      </c>
      <c r="AF182" s="24">
        <f t="shared" si="97"/>
        <v>0.34850396545270806</v>
      </c>
      <c r="AG182" s="24">
        <f t="shared" si="97"/>
        <v>0.3491207866305005</v>
      </c>
      <c r="AH182" s="24">
        <f t="shared" si="97"/>
        <v>0.35004601839718907</v>
      </c>
      <c r="AI182" s="24">
        <f t="shared" si="97"/>
        <v>0.37626091845336623</v>
      </c>
      <c r="AJ182" s="24">
        <f t="shared" si="97"/>
        <v>0.37656932904226242</v>
      </c>
      <c r="AK182" s="24">
        <f t="shared" si="97"/>
        <v>0.37687773963115867</v>
      </c>
      <c r="AL182" s="24">
        <f t="shared" si="97"/>
        <v>0.38065123648548438</v>
      </c>
      <c r="AM182" s="24">
        <f t="shared" si="97"/>
        <v>0.38161093236378096</v>
      </c>
      <c r="AN182" s="24">
        <f t="shared" si="97"/>
        <v>0.38233797737946901</v>
      </c>
      <c r="AO182" s="24">
        <f t="shared" si="97"/>
        <v>0.38415356652616278</v>
      </c>
      <c r="AP182" s="24">
        <f t="shared" si="97"/>
        <v>0.38476499969777966</v>
      </c>
      <c r="AQ182" s="24">
        <f t="shared" si="97"/>
        <v>0.38476499969777966</v>
      </c>
      <c r="AR182" s="24">
        <f t="shared" si="97"/>
        <v>0.38536432212721544</v>
      </c>
      <c r="AS182" s="24">
        <f t="shared" si="97"/>
        <v>0.38536432212721544</v>
      </c>
      <c r="AT182" s="24">
        <f t="shared" si="97"/>
        <v>0.38536432212721544</v>
      </c>
    </row>
    <row r="183" spans="6:46" x14ac:dyDescent="0.2">
      <c r="F183">
        <v>202112</v>
      </c>
      <c r="G183" s="24">
        <f t="shared" ref="G183:AT183" si="98">IF(G43 = "", G159 * $H206, G43)</f>
        <v>8.1762232027187534E-2</v>
      </c>
      <c r="H183" s="24">
        <f t="shared" si="98"/>
        <v>0.20286869600730742</v>
      </c>
      <c r="I183" s="24">
        <f t="shared" si="98"/>
        <v>0.2148563916804665</v>
      </c>
      <c r="J183" s="24">
        <f t="shared" si="98"/>
        <v>0.21946704386245075</v>
      </c>
      <c r="K183" s="24">
        <f t="shared" si="98"/>
        <v>0.22346294242017045</v>
      </c>
      <c r="L183" s="24">
        <f t="shared" si="98"/>
        <v>0.22499982648083186</v>
      </c>
      <c r="M183" s="24">
        <f t="shared" si="98"/>
        <v>0.22592195691722872</v>
      </c>
      <c r="N183" s="24">
        <f t="shared" si="98"/>
        <v>0.25020472507567915</v>
      </c>
      <c r="O183" s="24">
        <f t="shared" si="98"/>
        <v>0.25051210188781142</v>
      </c>
      <c r="P183" s="24">
        <f t="shared" si="98"/>
        <v>0.2508194786999437</v>
      </c>
      <c r="Q183" s="24">
        <f t="shared" si="98"/>
        <v>0.25332329402797799</v>
      </c>
      <c r="R183" s="24">
        <f t="shared" si="98"/>
        <v>0.25569113107066488</v>
      </c>
      <c r="S183" s="24">
        <f t="shared" si="98"/>
        <v>0.256394895127739</v>
      </c>
      <c r="T183" s="24">
        <f t="shared" si="98"/>
        <v>0.25681426915814848</v>
      </c>
      <c r="U183" s="24">
        <f t="shared" si="98"/>
        <v>0.25770761702108408</v>
      </c>
      <c r="V183" s="24">
        <f t="shared" si="98"/>
        <v>0.25851763490576801</v>
      </c>
      <c r="W183" s="24">
        <f t="shared" si="98"/>
        <v>0.25851763490576801</v>
      </c>
      <c r="X183" s="24">
        <f t="shared" si="98"/>
        <v>0.25892031034954643</v>
      </c>
      <c r="Y183" s="24">
        <f t="shared" si="98"/>
        <v>0.25892031034954643</v>
      </c>
      <c r="Z183" s="24">
        <f t="shared" si="98"/>
        <v>0.25892031034954643</v>
      </c>
      <c r="AA183" s="24">
        <f t="shared" si="98"/>
        <v>0.1112704059918868</v>
      </c>
      <c r="AB183" s="24">
        <f t="shared" si="98"/>
        <v>0.20440558006796883</v>
      </c>
      <c r="AC183" s="24">
        <f t="shared" si="98"/>
        <v>0.21547114530473105</v>
      </c>
      <c r="AD183" s="24">
        <f t="shared" si="98"/>
        <v>0.22069655111097988</v>
      </c>
      <c r="AE183" s="24">
        <f t="shared" si="98"/>
        <v>0.22346294242017045</v>
      </c>
      <c r="AF183" s="24">
        <f t="shared" si="98"/>
        <v>0.22499982648083186</v>
      </c>
      <c r="AG183" s="24">
        <f t="shared" si="98"/>
        <v>0.22592195691722872</v>
      </c>
      <c r="AH183" s="24">
        <f t="shared" si="98"/>
        <v>0.25020472507567915</v>
      </c>
      <c r="AI183" s="24">
        <f t="shared" si="98"/>
        <v>0.25051210188781142</v>
      </c>
      <c r="AJ183" s="24">
        <f t="shared" si="98"/>
        <v>0.25112685551207597</v>
      </c>
      <c r="AK183" s="24">
        <f t="shared" si="98"/>
        <v>0.25363340078075541</v>
      </c>
      <c r="AL183" s="24">
        <f t="shared" si="98"/>
        <v>0.25617291091721184</v>
      </c>
      <c r="AM183" s="24">
        <f t="shared" si="98"/>
        <v>0.25681877270136988</v>
      </c>
      <c r="AN183" s="24">
        <f t="shared" si="98"/>
        <v>0.25730806373784798</v>
      </c>
      <c r="AO183" s="24">
        <f t="shared" si="98"/>
        <v>0.25852992961442445</v>
      </c>
      <c r="AP183" s="24">
        <f t="shared" si="98"/>
        <v>0.25894141551120126</v>
      </c>
      <c r="AQ183" s="24">
        <f t="shared" si="98"/>
        <v>0.25894141551120126</v>
      </c>
      <c r="AR183" s="24">
        <f t="shared" si="98"/>
        <v>0.25934475104938071</v>
      </c>
      <c r="AS183" s="24">
        <f t="shared" si="98"/>
        <v>0.25934475104938071</v>
      </c>
      <c r="AT183" s="24">
        <f t="shared" si="98"/>
        <v>0.25934475104938071</v>
      </c>
    </row>
    <row r="184" spans="6:46" x14ac:dyDescent="0.2">
      <c r="F184">
        <v>202203</v>
      </c>
      <c r="G184" s="24">
        <f t="shared" ref="G184:AT184" si="99">IF(G44 = "", G160 * $H207, G44)</f>
        <v>0.13908875389959821</v>
      </c>
      <c r="H184" s="24">
        <f t="shared" si="99"/>
        <v>0.24102576558760397</v>
      </c>
      <c r="I184" s="24">
        <f t="shared" si="99"/>
        <v>0.25146509810986961</v>
      </c>
      <c r="J184" s="24">
        <f t="shared" si="99"/>
        <v>0.2542284508363517</v>
      </c>
      <c r="K184" s="24">
        <f t="shared" si="99"/>
        <v>0.2569918035628338</v>
      </c>
      <c r="L184" s="24">
        <f t="shared" si="99"/>
        <v>0.2569918035628338</v>
      </c>
      <c r="M184" s="24">
        <f t="shared" si="99"/>
        <v>0.27817750779919642</v>
      </c>
      <c r="N184" s="24">
        <f t="shared" si="99"/>
        <v>0.2852394092113173</v>
      </c>
      <c r="O184" s="24">
        <f t="shared" si="99"/>
        <v>0.28554644840314863</v>
      </c>
      <c r="P184" s="24">
        <f t="shared" si="99"/>
        <v>0.28879358578003128</v>
      </c>
      <c r="Q184" s="24">
        <f t="shared" si="99"/>
        <v>0.29167647912811551</v>
      </c>
      <c r="R184" s="24">
        <f t="shared" si="99"/>
        <v>0.29440280705784694</v>
      </c>
      <c r="S184" s="24">
        <f t="shared" si="99"/>
        <v>0.29521312109979853</v>
      </c>
      <c r="T184" s="24">
        <f t="shared" si="99"/>
        <v>0.29569598842195682</v>
      </c>
      <c r="U184" s="24">
        <f t="shared" si="99"/>
        <v>0.29672458928670364</v>
      </c>
      <c r="V184" s="24">
        <f t="shared" si="99"/>
        <v>0.29765724400186505</v>
      </c>
      <c r="W184" s="24">
        <f t="shared" si="99"/>
        <v>0.29765724400186505</v>
      </c>
      <c r="X184" s="24">
        <f t="shared" si="99"/>
        <v>0.29812088456884611</v>
      </c>
      <c r="Y184" s="24">
        <f t="shared" si="99"/>
        <v>0.29812088456884611</v>
      </c>
      <c r="Z184" s="24">
        <f t="shared" si="99"/>
        <v>0.29812088456884611</v>
      </c>
      <c r="AA184" s="24">
        <f t="shared" si="99"/>
        <v>0.15966037975229816</v>
      </c>
      <c r="AB184" s="24">
        <f t="shared" si="99"/>
        <v>0.2434820791222547</v>
      </c>
      <c r="AC184" s="24">
        <f t="shared" si="99"/>
        <v>0.25238621568536362</v>
      </c>
      <c r="AD184" s="24">
        <f t="shared" si="99"/>
        <v>0.25484252922001438</v>
      </c>
      <c r="AE184" s="24">
        <f t="shared" si="99"/>
        <v>0.25729884275466514</v>
      </c>
      <c r="AF184" s="24">
        <f t="shared" si="99"/>
        <v>0.25729884275466514</v>
      </c>
      <c r="AG184" s="24">
        <f t="shared" si="99"/>
        <v>0.2824760564848352</v>
      </c>
      <c r="AH184" s="24">
        <f t="shared" si="99"/>
        <v>0.2852394092113173</v>
      </c>
      <c r="AI184" s="24">
        <f t="shared" si="99"/>
        <v>0.28585348759497997</v>
      </c>
      <c r="AJ184" s="24">
        <f t="shared" si="99"/>
        <v>0.28915490578329128</v>
      </c>
      <c r="AK184" s="24">
        <f t="shared" si="99"/>
        <v>0.29204101630909962</v>
      </c>
      <c r="AL184" s="24">
        <f t="shared" si="99"/>
        <v>0.29496508356086931</v>
      </c>
      <c r="AM184" s="24">
        <f t="shared" si="99"/>
        <v>0.29570874796492691</v>
      </c>
      <c r="AN184" s="24">
        <f t="shared" si="99"/>
        <v>0.29627213216875864</v>
      </c>
      <c r="AO184" s="24">
        <f t="shared" si="99"/>
        <v>0.29767902475975949</v>
      </c>
      <c r="AP184" s="24">
        <f t="shared" si="99"/>
        <v>0.29815282181930153</v>
      </c>
      <c r="AQ184" s="24">
        <f t="shared" si="99"/>
        <v>0.29815282181930153</v>
      </c>
      <c r="AR184" s="24">
        <f t="shared" si="99"/>
        <v>0.29861723431434717</v>
      </c>
      <c r="AS184" s="24">
        <f t="shared" si="99"/>
        <v>0.29861723431434717</v>
      </c>
      <c r="AT184" s="24">
        <f t="shared" si="99"/>
        <v>0.29861723431434717</v>
      </c>
    </row>
    <row r="185" spans="6:46" x14ac:dyDescent="0.2">
      <c r="F185">
        <v>202206</v>
      </c>
      <c r="G185" s="24">
        <f t="shared" ref="G185:AT185" si="100">IF(G45 = "", G161 * $H208, G45)</f>
        <v>0.10422225212644519</v>
      </c>
      <c r="H185" s="24">
        <f t="shared" si="100"/>
        <v>0.19545538084247288</v>
      </c>
      <c r="I185" s="24">
        <f t="shared" si="100"/>
        <v>0.20597038550804897</v>
      </c>
      <c r="J185" s="24">
        <f t="shared" si="100"/>
        <v>0.20782597456668003</v>
      </c>
      <c r="K185" s="24">
        <f t="shared" si="100"/>
        <v>0.20937229878220592</v>
      </c>
      <c r="L185" s="24">
        <f t="shared" si="100"/>
        <v>0.20999082846841627</v>
      </c>
      <c r="M185" s="24">
        <f t="shared" si="100"/>
        <v>0.2297837784271477</v>
      </c>
      <c r="N185" s="24">
        <f t="shared" si="100"/>
        <v>0.23102083779956842</v>
      </c>
      <c r="O185" s="24">
        <f t="shared" si="100"/>
        <v>0.23514634977471163</v>
      </c>
      <c r="P185" s="24">
        <f t="shared" si="100"/>
        <v>0.23782035432164605</v>
      </c>
      <c r="Q185" s="24">
        <f t="shared" si="100"/>
        <v>0.24019440537842793</v>
      </c>
      <c r="R185" s="24">
        <f t="shared" si="100"/>
        <v>0.24243952544400854</v>
      </c>
      <c r="S185" s="24">
        <f t="shared" si="100"/>
        <v>0.24310681579274751</v>
      </c>
      <c r="T185" s="24">
        <f t="shared" si="100"/>
        <v>0.24350445508704091</v>
      </c>
      <c r="U185" s="24">
        <f t="shared" si="100"/>
        <v>0.24435150375485987</v>
      </c>
      <c r="V185" s="24">
        <f t="shared" si="100"/>
        <v>0.24511954115506857</v>
      </c>
      <c r="W185" s="24">
        <f t="shared" si="100"/>
        <v>0.24511954115506857</v>
      </c>
      <c r="X185" s="24">
        <f t="shared" si="100"/>
        <v>0.24550134729393938</v>
      </c>
      <c r="Y185" s="24">
        <f t="shared" si="100"/>
        <v>0.24550134729393938</v>
      </c>
      <c r="Z185" s="24">
        <f t="shared" si="100"/>
        <v>0.24550134729393938</v>
      </c>
      <c r="AA185" s="24">
        <f t="shared" si="100"/>
        <v>0.11535578647823162</v>
      </c>
      <c r="AB185" s="24">
        <f t="shared" si="100"/>
        <v>0.19792949958731432</v>
      </c>
      <c r="AC185" s="24">
        <f t="shared" si="100"/>
        <v>0.20689818003736449</v>
      </c>
      <c r="AD185" s="24">
        <f t="shared" si="100"/>
        <v>0.20813523940978521</v>
      </c>
      <c r="AE185" s="24">
        <f t="shared" si="100"/>
        <v>0.20937229878220592</v>
      </c>
      <c r="AF185" s="24">
        <f t="shared" si="100"/>
        <v>0.20999082846841627</v>
      </c>
      <c r="AG185" s="24">
        <f t="shared" si="100"/>
        <v>0.2297837784271477</v>
      </c>
      <c r="AH185" s="24">
        <f t="shared" si="100"/>
        <v>0.23163936748577879</v>
      </c>
      <c r="AI185" s="24">
        <f t="shared" si="100"/>
        <v>0.23577418785893145</v>
      </c>
      <c r="AJ185" s="24">
        <f t="shared" si="100"/>
        <v>0.23849722335057702</v>
      </c>
      <c r="AK185" s="24">
        <f t="shared" si="100"/>
        <v>0.24087770984041731</v>
      </c>
      <c r="AL185" s="24">
        <f t="shared" si="100"/>
        <v>0.24328950333410987</v>
      </c>
      <c r="AM185" s="24">
        <f t="shared" si="100"/>
        <v>0.24390288353940831</v>
      </c>
      <c r="AN185" s="24">
        <f t="shared" si="100"/>
        <v>0.24436756722834474</v>
      </c>
      <c r="AO185" s="24">
        <f t="shared" si="100"/>
        <v>0.24552798321920355</v>
      </c>
      <c r="AP185" s="24">
        <f t="shared" si="100"/>
        <v>0.24591877473223819</v>
      </c>
      <c r="AQ185" s="24">
        <f t="shared" si="100"/>
        <v>0.24591877473223819</v>
      </c>
      <c r="AR185" s="24">
        <f t="shared" si="100"/>
        <v>0.24630182578322296</v>
      </c>
      <c r="AS185" s="24">
        <f t="shared" si="100"/>
        <v>0.24630182578322296</v>
      </c>
      <c r="AT185" s="24">
        <f t="shared" si="100"/>
        <v>0.24630182578322296</v>
      </c>
    </row>
    <row r="186" spans="6:46" x14ac:dyDescent="0.2">
      <c r="F186">
        <v>202209</v>
      </c>
      <c r="G186" s="24">
        <f t="shared" ref="G186:AT186" si="101">IF(G46 = "", G162 * $H209, G46)</f>
        <v>0.1364318292370289</v>
      </c>
      <c r="H186" s="24">
        <f t="shared" si="101"/>
        <v>0.2294677219432866</v>
      </c>
      <c r="I186" s="24">
        <f t="shared" si="101"/>
        <v>0.24039475632153834</v>
      </c>
      <c r="J186" s="24">
        <f t="shared" si="101"/>
        <v>0.24601437400178211</v>
      </c>
      <c r="K186" s="24">
        <f t="shared" si="101"/>
        <v>0.24788757989519669</v>
      </c>
      <c r="L186" s="24">
        <f t="shared" si="101"/>
        <v>0.25506820248661927</v>
      </c>
      <c r="M186" s="24">
        <f t="shared" si="101"/>
        <v>0.25631700641556232</v>
      </c>
      <c r="N186" s="24">
        <f t="shared" si="101"/>
        <v>0.2642471743808476</v>
      </c>
      <c r="O186" s="24">
        <f t="shared" si="101"/>
        <v>0.26896603391182961</v>
      </c>
      <c r="P186" s="24">
        <f t="shared" si="101"/>
        <v>0.27202462443785824</v>
      </c>
      <c r="Q186" s="24">
        <f t="shared" si="101"/>
        <v>0.27474012096867223</v>
      </c>
      <c r="R186" s="24">
        <f t="shared" si="101"/>
        <v>0.27730814313985896</v>
      </c>
      <c r="S186" s="24">
        <f t="shared" si="101"/>
        <v>0.27807140584302198</v>
      </c>
      <c r="T186" s="24">
        <f t="shared" si="101"/>
        <v>0.27852623520361403</v>
      </c>
      <c r="U186" s="24">
        <f t="shared" si="101"/>
        <v>0.27949510978292108</v>
      </c>
      <c r="V186" s="24">
        <f t="shared" si="101"/>
        <v>0.28037360937956801</v>
      </c>
      <c r="W186" s="24">
        <f t="shared" si="101"/>
        <v>0.28037360937956801</v>
      </c>
      <c r="X186" s="24">
        <f t="shared" si="101"/>
        <v>0.2808103283972932</v>
      </c>
      <c r="Y186" s="24">
        <f t="shared" si="101"/>
        <v>0.2808103283972932</v>
      </c>
      <c r="Z186" s="24">
        <f t="shared" si="101"/>
        <v>0.2808103283972932</v>
      </c>
      <c r="AA186" s="24">
        <f t="shared" si="101"/>
        <v>0.15360288325999594</v>
      </c>
      <c r="AB186" s="24">
        <f t="shared" si="101"/>
        <v>0.23196532980117271</v>
      </c>
      <c r="AC186" s="24">
        <f t="shared" si="101"/>
        <v>0.24164356025048139</v>
      </c>
      <c r="AD186" s="24">
        <f t="shared" si="101"/>
        <v>0.24601437400178211</v>
      </c>
      <c r="AE186" s="24">
        <f t="shared" si="101"/>
        <v>0.24788757989519669</v>
      </c>
      <c r="AF186" s="24">
        <f t="shared" si="101"/>
        <v>0.25506820248661927</v>
      </c>
      <c r="AG186" s="24">
        <f t="shared" si="101"/>
        <v>0.2566292073977981</v>
      </c>
      <c r="AH186" s="24">
        <f t="shared" si="101"/>
        <v>0.26366907335769102</v>
      </c>
      <c r="AI186" s="24">
        <f t="shared" si="101"/>
        <v>0.26837563195402547</v>
      </c>
      <c r="AJ186" s="24">
        <f t="shared" si="101"/>
        <v>0.27147519250193786</v>
      </c>
      <c r="AK186" s="24">
        <f t="shared" si="101"/>
        <v>0.27418483842149521</v>
      </c>
      <c r="AL186" s="24">
        <f t="shared" si="101"/>
        <v>0.2769301202900924</v>
      </c>
      <c r="AM186" s="24">
        <f t="shared" si="101"/>
        <v>0.27762831504041657</v>
      </c>
      <c r="AN186" s="24">
        <f t="shared" si="101"/>
        <v>0.27815725240972544</v>
      </c>
      <c r="AO186" s="24">
        <f t="shared" si="101"/>
        <v>0.27947812378120324</v>
      </c>
      <c r="AP186" s="24">
        <f t="shared" si="101"/>
        <v>0.27992295160661257</v>
      </c>
      <c r="AQ186" s="24">
        <f t="shared" si="101"/>
        <v>0.27992295160661257</v>
      </c>
      <c r="AR186" s="24">
        <f t="shared" si="101"/>
        <v>0.28035896866518983</v>
      </c>
      <c r="AS186" s="24">
        <f t="shared" si="101"/>
        <v>0.28035896866518983</v>
      </c>
      <c r="AT186" s="24">
        <f t="shared" si="101"/>
        <v>0.28035896866518983</v>
      </c>
    </row>
    <row r="187" spans="6:46" x14ac:dyDescent="0.2">
      <c r="F187">
        <v>202212</v>
      </c>
      <c r="G187" s="24">
        <f t="shared" ref="G187:AT187" si="102">IF(G47 = "", G163 * $H210, G47)</f>
        <v>0.1042025705623639</v>
      </c>
      <c r="H187" s="24">
        <f t="shared" si="102"/>
        <v>0.20332208890217346</v>
      </c>
      <c r="I187" s="24">
        <f t="shared" si="102"/>
        <v>0.2173004825141979</v>
      </c>
      <c r="J187" s="24">
        <f t="shared" si="102"/>
        <v>0.22143046244502329</v>
      </c>
      <c r="K187" s="24">
        <f t="shared" si="102"/>
        <v>0.22683120543148727</v>
      </c>
      <c r="L187" s="24">
        <f t="shared" si="102"/>
        <v>0.2290550407788548</v>
      </c>
      <c r="M187" s="24">
        <f t="shared" si="102"/>
        <v>0.23949126259287937</v>
      </c>
      <c r="N187" s="24">
        <f t="shared" si="102"/>
        <v>0.24690086043868376</v>
      </c>
      <c r="O187" s="24">
        <f t="shared" si="102"/>
        <v>0.25130995386122895</v>
      </c>
      <c r="P187" s="24">
        <f t="shared" si="102"/>
        <v>0.25416776543244252</v>
      </c>
      <c r="Q187" s="24">
        <f t="shared" si="102"/>
        <v>0.25670500516470141</v>
      </c>
      <c r="R187" s="24">
        <f t="shared" si="102"/>
        <v>0.25910445138461741</v>
      </c>
      <c r="S187" s="24">
        <f t="shared" si="102"/>
        <v>0.25981761026169248</v>
      </c>
      <c r="T187" s="24">
        <f t="shared" si="102"/>
        <v>0.26024258267907435</v>
      </c>
      <c r="U187" s="24">
        <f t="shared" si="102"/>
        <v>0.26114785618994002</v>
      </c>
      <c r="V187" s="24">
        <f t="shared" si="102"/>
        <v>0.26196868731827805</v>
      </c>
      <c r="W187" s="24">
        <f t="shared" si="102"/>
        <v>0.26196868731827805</v>
      </c>
      <c r="X187" s="24">
        <f t="shared" si="102"/>
        <v>0.26237673823310403</v>
      </c>
      <c r="Y187" s="24">
        <f t="shared" si="102"/>
        <v>0.26237673823310403</v>
      </c>
      <c r="Z187" s="24">
        <f t="shared" si="102"/>
        <v>0.26237673823310403</v>
      </c>
      <c r="AA187" s="24">
        <f t="shared" si="102"/>
        <v>0.11278022118792434</v>
      </c>
      <c r="AB187" s="24">
        <f t="shared" si="102"/>
        <v>0.20618130577736027</v>
      </c>
      <c r="AC187" s="24">
        <f t="shared" si="102"/>
        <v>0.2173004825141979</v>
      </c>
      <c r="AD187" s="24">
        <f t="shared" si="102"/>
        <v>0.22174815320893293</v>
      </c>
      <c r="AE187" s="24">
        <f t="shared" si="102"/>
        <v>0.22683120543148727</v>
      </c>
      <c r="AF187" s="24">
        <f t="shared" si="102"/>
        <v>0.22969042230667408</v>
      </c>
      <c r="AG187" s="24">
        <f t="shared" si="102"/>
        <v>0.24119565237272114</v>
      </c>
      <c r="AH187" s="24">
        <f t="shared" si="102"/>
        <v>0.24781214423672343</v>
      </c>
      <c r="AI187" s="24">
        <f t="shared" si="102"/>
        <v>0.25223565270087756</v>
      </c>
      <c r="AJ187" s="24">
        <f t="shared" si="102"/>
        <v>0.25514880719331856</v>
      </c>
      <c r="AK187" s="24">
        <f t="shared" si="102"/>
        <v>0.25769549633246108</v>
      </c>
      <c r="AL187" s="24">
        <f t="shared" si="102"/>
        <v>0.26027567829209636</v>
      </c>
      <c r="AM187" s="24">
        <f t="shared" si="102"/>
        <v>0.26093188395159722</v>
      </c>
      <c r="AN187" s="24">
        <f t="shared" si="102"/>
        <v>0.2614290112861995</v>
      </c>
      <c r="AO187" s="24">
        <f t="shared" si="102"/>
        <v>0.26267044609938583</v>
      </c>
      <c r="AP187" s="24">
        <f t="shared" si="102"/>
        <v>0.26308852219692386</v>
      </c>
      <c r="AQ187" s="24">
        <f t="shared" si="102"/>
        <v>0.26308852219692386</v>
      </c>
      <c r="AR187" s="24">
        <f t="shared" si="102"/>
        <v>0.26349831740283808</v>
      </c>
      <c r="AS187" s="24">
        <f t="shared" si="102"/>
        <v>0.26349831740283808</v>
      </c>
      <c r="AT187" s="24">
        <f t="shared" si="102"/>
        <v>0.26349831740283808</v>
      </c>
    </row>
    <row r="188" spans="6:46" x14ac:dyDescent="0.2">
      <c r="F188">
        <v>202303</v>
      </c>
      <c r="G188" s="24">
        <f t="shared" ref="G188:AT188" si="103">IF(G48 = "", G164 * $H211, G48)</f>
        <v>0.13814841140792231</v>
      </c>
      <c r="H188" s="24">
        <f t="shared" si="103"/>
        <v>0.23472135303194386</v>
      </c>
      <c r="I188" s="24">
        <f t="shared" si="103"/>
        <v>0.25010755051102523</v>
      </c>
      <c r="J188" s="24">
        <f t="shared" si="103"/>
        <v>0.2537085754529379</v>
      </c>
      <c r="K188" s="24">
        <f t="shared" si="103"/>
        <v>0.25665486858723008</v>
      </c>
      <c r="L188" s="24">
        <f t="shared" si="103"/>
        <v>0.25938836699151013</v>
      </c>
      <c r="M188" s="24">
        <f t="shared" si="103"/>
        <v>0.27120663793938488</v>
      </c>
      <c r="N188" s="24">
        <f t="shared" si="103"/>
        <v>0.27959747482623865</v>
      </c>
      <c r="O188" s="24">
        <f t="shared" si="103"/>
        <v>0.28459045615901435</v>
      </c>
      <c r="P188" s="24">
        <f t="shared" si="103"/>
        <v>0.2878267223162923</v>
      </c>
      <c r="Q188" s="24">
        <f t="shared" si="103"/>
        <v>0.29069996391175679</v>
      </c>
      <c r="R188" s="24">
        <f t="shared" si="103"/>
        <v>0.29341716426042264</v>
      </c>
      <c r="S188" s="24">
        <f t="shared" si="103"/>
        <v>0.29422476541995612</v>
      </c>
      <c r="T188" s="24">
        <f t="shared" si="103"/>
        <v>0.29470601613151565</v>
      </c>
      <c r="U188" s="24">
        <f t="shared" si="103"/>
        <v>0.29573117330276005</v>
      </c>
      <c r="V188" s="24">
        <f t="shared" si="103"/>
        <v>0.29666070554632662</v>
      </c>
      <c r="W188" s="24">
        <f t="shared" si="103"/>
        <v>0.29666070554632662</v>
      </c>
      <c r="X188" s="24">
        <f t="shared" si="103"/>
        <v>0.29712279387272272</v>
      </c>
      <c r="Y188" s="24">
        <f t="shared" si="103"/>
        <v>0.29712279387272272</v>
      </c>
      <c r="Z188" s="24">
        <f t="shared" si="103"/>
        <v>0.29712279387272272</v>
      </c>
      <c r="AA188" s="24">
        <f t="shared" si="103"/>
        <v>0.15484407250224469</v>
      </c>
      <c r="AB188" s="24">
        <f t="shared" si="103"/>
        <v>0.23799501207004628</v>
      </c>
      <c r="AC188" s="24">
        <f t="shared" si="103"/>
        <v>0.25076228231864572</v>
      </c>
      <c r="AD188" s="24">
        <f t="shared" si="103"/>
        <v>0.2537085754529379</v>
      </c>
      <c r="AE188" s="24">
        <f t="shared" si="103"/>
        <v>0.25698223449104035</v>
      </c>
      <c r="AF188" s="24">
        <f t="shared" si="103"/>
        <v>0.25989177435625604</v>
      </c>
      <c r="AG188" s="24">
        <f t="shared" si="103"/>
        <v>0.27290979498686652</v>
      </c>
      <c r="AH188" s="24">
        <f t="shared" si="103"/>
        <v>0.28039627088464414</v>
      </c>
      <c r="AI188" s="24">
        <f t="shared" si="103"/>
        <v>0.28540141412084746</v>
      </c>
      <c r="AJ188" s="24">
        <f t="shared" si="103"/>
        <v>0.28869761116037196</v>
      </c>
      <c r="AK188" s="24">
        <f t="shared" si="103"/>
        <v>0.29157915734091688</v>
      </c>
      <c r="AL188" s="24">
        <f t="shared" si="103"/>
        <v>0.29449860021936786</v>
      </c>
      <c r="AM188" s="24">
        <f t="shared" si="103"/>
        <v>0.29524108852809933</v>
      </c>
      <c r="AN188" s="24">
        <f t="shared" si="103"/>
        <v>0.29580358174733457</v>
      </c>
      <c r="AO188" s="24">
        <f t="shared" si="103"/>
        <v>0.29720824935648654</v>
      </c>
      <c r="AP188" s="24">
        <f t="shared" si="103"/>
        <v>0.29768129711230468</v>
      </c>
      <c r="AQ188" s="24">
        <f t="shared" si="103"/>
        <v>0.29768129711230468</v>
      </c>
      <c r="AR188" s="24">
        <f t="shared" si="103"/>
        <v>0.29814497514518989</v>
      </c>
      <c r="AS188" s="24">
        <f t="shared" si="103"/>
        <v>0.29814497514518989</v>
      </c>
      <c r="AT188" s="24">
        <f t="shared" si="103"/>
        <v>0.29814497514518989</v>
      </c>
    </row>
    <row r="189" spans="6:46" x14ac:dyDescent="0.2">
      <c r="F189">
        <v>202306</v>
      </c>
      <c r="G189" s="24">
        <f t="shared" ref="G189:AT189" si="104">IF(G49 = "", G165 * $H212, G49)</f>
        <v>0.15096190547284002</v>
      </c>
      <c r="H189" s="24">
        <f t="shared" si="104"/>
        <v>0.26197293791382215</v>
      </c>
      <c r="I189" s="24">
        <f t="shared" si="104"/>
        <v>0.2717969230855905</v>
      </c>
      <c r="J189" s="24">
        <f t="shared" si="104"/>
        <v>0.2786737127058283</v>
      </c>
      <c r="K189" s="24">
        <f t="shared" si="104"/>
        <v>0.28220342794472192</v>
      </c>
      <c r="L189" s="24">
        <f t="shared" si="104"/>
        <v>0.28520903085502508</v>
      </c>
      <c r="M189" s="24">
        <f t="shared" si="104"/>
        <v>0.29820374469867167</v>
      </c>
      <c r="N189" s="24">
        <f t="shared" si="104"/>
        <v>0.30742984255463485</v>
      </c>
      <c r="O189" s="24">
        <f t="shared" si="104"/>
        <v>0.3129198473050977</v>
      </c>
      <c r="P189" s="24">
        <f t="shared" si="104"/>
        <v>0.31647826569144105</v>
      </c>
      <c r="Q189" s="24">
        <f t="shared" si="104"/>
        <v>0.3196375224474759</v>
      </c>
      <c r="R189" s="24">
        <f t="shared" si="104"/>
        <v>0.32262520492171454</v>
      </c>
      <c r="S189" s="24">
        <f t="shared" si="104"/>
        <v>0.3235131982681374</v>
      </c>
      <c r="T189" s="24">
        <f t="shared" si="104"/>
        <v>0.32404235480138577</v>
      </c>
      <c r="U189" s="24">
        <f t="shared" si="104"/>
        <v>0.32516956064594954</v>
      </c>
      <c r="V189" s="24">
        <f t="shared" si="104"/>
        <v>0.32619162263512425</v>
      </c>
      <c r="W189" s="24">
        <f t="shared" si="104"/>
        <v>0.32619162263512425</v>
      </c>
      <c r="X189" s="24">
        <f t="shared" si="104"/>
        <v>0.32669970927474279</v>
      </c>
      <c r="Y189" s="24">
        <f t="shared" si="104"/>
        <v>0.32669970927474279</v>
      </c>
      <c r="Z189" s="24">
        <f t="shared" si="104"/>
        <v>0.32669970927474279</v>
      </c>
      <c r="AA189" s="24">
        <f t="shared" si="104"/>
        <v>0.16930001112680756</v>
      </c>
      <c r="AB189" s="24">
        <f t="shared" si="104"/>
        <v>0.2639377349481758</v>
      </c>
      <c r="AC189" s="24">
        <f t="shared" si="104"/>
        <v>0.27245185543037503</v>
      </c>
      <c r="AD189" s="24">
        <f t="shared" si="104"/>
        <v>0.27900117887822057</v>
      </c>
      <c r="AE189" s="24">
        <f t="shared" si="104"/>
        <v>0.28244274314500933</v>
      </c>
      <c r="AF189" s="24">
        <f t="shared" si="104"/>
        <v>0.28564054560185553</v>
      </c>
      <c r="AG189" s="24">
        <f t="shared" si="104"/>
        <v>0.29994832631093854</v>
      </c>
      <c r="AH189" s="24">
        <f t="shared" si="104"/>
        <v>0.30817652462684603</v>
      </c>
      <c r="AI189" s="24">
        <f t="shared" si="104"/>
        <v>0.31367755230787137</v>
      </c>
      <c r="AJ189" s="24">
        <f t="shared" si="104"/>
        <v>0.3173003199892</v>
      </c>
      <c r="AK189" s="24">
        <f t="shared" si="104"/>
        <v>0.32046735528774517</v>
      </c>
      <c r="AL189" s="24">
        <f t="shared" si="104"/>
        <v>0.32367604189862292</v>
      </c>
      <c r="AM189" s="24">
        <f t="shared" si="104"/>
        <v>0.32449209221854697</v>
      </c>
      <c r="AN189" s="24">
        <f t="shared" si="104"/>
        <v>0.32511031443984534</v>
      </c>
      <c r="AO189" s="24">
        <f t="shared" si="104"/>
        <v>0.32665414945833043</v>
      </c>
      <c r="AP189" s="24">
        <f t="shared" si="104"/>
        <v>0.32717406440909147</v>
      </c>
      <c r="AQ189" s="24">
        <f t="shared" si="104"/>
        <v>0.32717406440909147</v>
      </c>
      <c r="AR189" s="24">
        <f t="shared" si="104"/>
        <v>0.32768368133184705</v>
      </c>
      <c r="AS189" s="24">
        <f t="shared" si="104"/>
        <v>0.32768368133184705</v>
      </c>
      <c r="AT189" s="24">
        <f t="shared" si="104"/>
        <v>0.32768368133184705</v>
      </c>
    </row>
    <row r="190" spans="6:46" x14ac:dyDescent="0.2">
      <c r="F190">
        <v>202309</v>
      </c>
      <c r="G190" s="24">
        <f t="shared" ref="G190:AT190" si="105">IF(G50 = "", G166 * $H213, G50)</f>
        <v>0.14245883730159617</v>
      </c>
      <c r="H190" s="24">
        <f t="shared" si="105"/>
        <v>0.2380863786626676</v>
      </c>
      <c r="I190" s="24">
        <f t="shared" si="105"/>
        <v>0.24987607554279972</v>
      </c>
      <c r="J190" s="24">
        <f t="shared" si="105"/>
        <v>0.25503567931573345</v>
      </c>
      <c r="K190" s="24">
        <f t="shared" si="105"/>
        <v>0.25826599234024394</v>
      </c>
      <c r="L190" s="24">
        <f t="shared" si="105"/>
        <v>0.26101664999122831</v>
      </c>
      <c r="M190" s="24">
        <f t="shared" si="105"/>
        <v>0.2729091088832028</v>
      </c>
      <c r="N190" s="24">
        <f t="shared" si="105"/>
        <v>0.28135261835986752</v>
      </c>
      <c r="O190" s="24">
        <f t="shared" si="105"/>
        <v>0.28637694260410979</v>
      </c>
      <c r="P190" s="24">
        <f t="shared" si="105"/>
        <v>0.28963352407940907</v>
      </c>
      <c r="Q190" s="24">
        <f t="shared" si="105"/>
        <v>0.29252480214465915</v>
      </c>
      <c r="R190" s="24">
        <f t="shared" si="105"/>
        <v>0.29525905943071146</v>
      </c>
      <c r="S190" s="24">
        <f t="shared" si="105"/>
        <v>0.29607173022098388</v>
      </c>
      <c r="T190" s="24">
        <f t="shared" si="105"/>
        <v>0.29655600193291176</v>
      </c>
      <c r="U190" s="24">
        <f t="shared" si="105"/>
        <v>0.29758759441971533</v>
      </c>
      <c r="V190" s="24">
        <f t="shared" si="105"/>
        <v>0.29852296170348608</v>
      </c>
      <c r="W190" s="24">
        <f t="shared" si="105"/>
        <v>0.29852296170348608</v>
      </c>
      <c r="X190" s="24">
        <f t="shared" si="105"/>
        <v>0.2989879507404074</v>
      </c>
      <c r="Y190" s="24">
        <f t="shared" si="105"/>
        <v>0.2989879507404074</v>
      </c>
      <c r="Z190" s="24">
        <f t="shared" si="105"/>
        <v>0.2989879507404074</v>
      </c>
      <c r="AA190" s="24">
        <f t="shared" si="105"/>
        <v>0.16145334894180899</v>
      </c>
      <c r="AB190" s="24">
        <f t="shared" si="105"/>
        <v>0.24005132814268962</v>
      </c>
      <c r="AC190" s="24">
        <f t="shared" si="105"/>
        <v>0.25020356712280339</v>
      </c>
      <c r="AD190" s="24">
        <f t="shared" si="105"/>
        <v>0.25486906143605109</v>
      </c>
      <c r="AE190" s="24">
        <f t="shared" si="105"/>
        <v>0.2580129487059008</v>
      </c>
      <c r="AF190" s="24">
        <f t="shared" si="105"/>
        <v>0.26093415826534155</v>
      </c>
      <c r="AG190" s="24">
        <f t="shared" si="105"/>
        <v>0.27400439207302202</v>
      </c>
      <c r="AH190" s="24">
        <f t="shared" si="105"/>
        <v>0.28152089501582994</v>
      </c>
      <c r="AI190" s="24">
        <f t="shared" si="105"/>
        <v>0.28654611307273509</v>
      </c>
      <c r="AJ190" s="24">
        <f t="shared" si="105"/>
        <v>0.28985553062592795</v>
      </c>
      <c r="AK190" s="24">
        <f t="shared" si="105"/>
        <v>0.29274863422255243</v>
      </c>
      <c r="AL190" s="24">
        <f t="shared" si="105"/>
        <v>0.29567978651461424</v>
      </c>
      <c r="AM190" s="24">
        <f t="shared" si="105"/>
        <v>0.29642525282396776</v>
      </c>
      <c r="AN190" s="24">
        <f t="shared" si="105"/>
        <v>0.29699000211260784</v>
      </c>
      <c r="AO190" s="24">
        <f t="shared" si="105"/>
        <v>0.29840030361654934</v>
      </c>
      <c r="AP190" s="24">
        <f t="shared" si="105"/>
        <v>0.29887524869047272</v>
      </c>
      <c r="AQ190" s="24">
        <f t="shared" si="105"/>
        <v>0.29887524869047272</v>
      </c>
      <c r="AR190" s="24">
        <f t="shared" si="105"/>
        <v>0.29934078646101858</v>
      </c>
      <c r="AS190" s="24">
        <f t="shared" si="105"/>
        <v>0.29934078646101858</v>
      </c>
      <c r="AT190" s="24">
        <f t="shared" si="105"/>
        <v>0.29934078646101858</v>
      </c>
    </row>
    <row r="191" spans="6:46" x14ac:dyDescent="0.2">
      <c r="F191">
        <v>202312</v>
      </c>
      <c r="G191" s="24">
        <f t="shared" ref="G191:AT191" si="106">IF(G51 = "", G167 * $H214, G51)</f>
        <v>0.14090764721800181</v>
      </c>
      <c r="H191" s="24">
        <f t="shared" si="106"/>
        <v>0.26231017859198424</v>
      </c>
      <c r="I191" s="24">
        <f t="shared" si="106"/>
        <v>0.27656460840912217</v>
      </c>
      <c r="J191" s="24">
        <f t="shared" si="106"/>
        <v>0.28227529437178539</v>
      </c>
      <c r="K191" s="24">
        <f t="shared" si="106"/>
        <v>0.2858506276833957</v>
      </c>
      <c r="L191" s="24">
        <f t="shared" si="106"/>
        <v>0.28889507503378536</v>
      </c>
      <c r="M191" s="24">
        <f t="shared" si="106"/>
        <v>0.3020577326805241</v>
      </c>
      <c r="N191" s="24">
        <f t="shared" si="106"/>
        <v>0.31140306871135393</v>
      </c>
      <c r="O191" s="24">
        <f t="shared" si="106"/>
        <v>0.31696402633449106</v>
      </c>
      <c r="P191" s="24">
        <f t="shared" si="106"/>
        <v>0.32056843375329686</v>
      </c>
      <c r="Q191" s="24">
        <f t="shared" si="106"/>
        <v>0.32376852077315565</v>
      </c>
      <c r="R191" s="24">
        <f t="shared" si="106"/>
        <v>0.32679481608359778</v>
      </c>
      <c r="S191" s="24">
        <f t="shared" si="106"/>
        <v>0.32769428586432409</v>
      </c>
      <c r="T191" s="24">
        <f t="shared" si="106"/>
        <v>0.32823028122155073</v>
      </c>
      <c r="U191" s="24">
        <f t="shared" si="106"/>
        <v>0.3293720550849783</v>
      </c>
      <c r="V191" s="24">
        <f t="shared" si="106"/>
        <v>0.33040732621284763</v>
      </c>
      <c r="W191" s="24">
        <f t="shared" si="106"/>
        <v>0.33040732621284763</v>
      </c>
      <c r="X191" s="24">
        <f t="shared" si="106"/>
        <v>0.33092197936894241</v>
      </c>
      <c r="Y191" s="24">
        <f t="shared" si="106"/>
        <v>0.33092197936894241</v>
      </c>
      <c r="Z191" s="24">
        <f t="shared" si="106"/>
        <v>0.33092197936894241</v>
      </c>
      <c r="AA191" s="24">
        <f t="shared" si="106"/>
        <v>0.15704981205443161</v>
      </c>
      <c r="AB191" s="24">
        <f t="shared" si="106"/>
        <v>0.26298276879350219</v>
      </c>
      <c r="AC191" s="24">
        <f t="shared" si="106"/>
        <v>0.27478519807908675</v>
      </c>
      <c r="AD191" s="24">
        <f t="shared" si="106"/>
        <v>0.27990906099497154</v>
      </c>
      <c r="AE191" s="24">
        <f t="shared" si="106"/>
        <v>0.28336182426337037</v>
      </c>
      <c r="AF191" s="24">
        <f t="shared" si="106"/>
        <v>0.28657003251016749</v>
      </c>
      <c r="AG191" s="24">
        <f t="shared" si="106"/>
        <v>0.30092437136745759</v>
      </c>
      <c r="AH191" s="24">
        <f t="shared" si="106"/>
        <v>0.30917934460286228</v>
      </c>
      <c r="AI191" s="24">
        <f t="shared" si="106"/>
        <v>0.31469827287009816</v>
      </c>
      <c r="AJ191" s="24">
        <f t="shared" si="106"/>
        <v>0.31833282919692374</v>
      </c>
      <c r="AK191" s="24">
        <f t="shared" si="106"/>
        <v>0.32151017016773248</v>
      </c>
      <c r="AL191" s="24">
        <f t="shared" si="106"/>
        <v>0.32472929798607753</v>
      </c>
      <c r="AM191" s="24">
        <f t="shared" si="106"/>
        <v>0.32554800376966236</v>
      </c>
      <c r="AN191" s="24">
        <f t="shared" si="106"/>
        <v>0.32616823771328085</v>
      </c>
      <c r="AO191" s="24">
        <f t="shared" si="106"/>
        <v>0.32771709643887048</v>
      </c>
      <c r="AP191" s="24">
        <f t="shared" si="106"/>
        <v>0.32823870321576615</v>
      </c>
      <c r="AQ191" s="24">
        <f t="shared" si="106"/>
        <v>0.32823870321576615</v>
      </c>
      <c r="AR191" s="24">
        <f t="shared" si="106"/>
        <v>0.32874997845441994</v>
      </c>
      <c r="AS191" s="24">
        <f t="shared" si="106"/>
        <v>0.32874997845441994</v>
      </c>
      <c r="AT191" s="24">
        <f t="shared" si="106"/>
        <v>0.32874997845441994</v>
      </c>
    </row>
    <row r="192" spans="6:46" x14ac:dyDescent="0.2">
      <c r="F192">
        <v>202403</v>
      </c>
      <c r="G192" s="24">
        <f t="shared" ref="G192:AT192" si="107">IF(G52 = "", G168 * $H215, G52)</f>
        <v>0.16451756557326189</v>
      </c>
      <c r="H192" s="24">
        <f t="shared" si="107"/>
        <v>0.2865425439075413</v>
      </c>
      <c r="I192" s="24">
        <f t="shared" si="107"/>
        <v>0.30211380615774752</v>
      </c>
      <c r="J192" s="24">
        <f t="shared" si="107"/>
        <v>0.30835204857739801</v>
      </c>
      <c r="K192" s="24">
        <f t="shared" si="107"/>
        <v>0.312257673238726</v>
      </c>
      <c r="L192" s="24">
        <f t="shared" si="107"/>
        <v>0.31558336838809409</v>
      </c>
      <c r="M192" s="24">
        <f t="shared" si="107"/>
        <v>0.32996199992624453</v>
      </c>
      <c r="N192" s="24">
        <f t="shared" si="107"/>
        <v>0.34017066347989977</v>
      </c>
      <c r="O192" s="24">
        <f t="shared" si="107"/>
        <v>0.34624534556981712</v>
      </c>
      <c r="P192" s="24">
        <f t="shared" si="107"/>
        <v>0.3501827302211018</v>
      </c>
      <c r="Q192" s="24">
        <f t="shared" si="107"/>
        <v>0.35367844312220942</v>
      </c>
      <c r="R192" s="24">
        <f t="shared" si="107"/>
        <v>0.35698430933572906</v>
      </c>
      <c r="S192" s="24">
        <f t="shared" si="107"/>
        <v>0.35796687265264165</v>
      </c>
      <c r="T192" s="24">
        <f t="shared" si="107"/>
        <v>0.35855238356955216</v>
      </c>
      <c r="U192" s="24">
        <f t="shared" si="107"/>
        <v>0.35979963515982527</v>
      </c>
      <c r="V192" s="24">
        <f t="shared" si="107"/>
        <v>0.36093054523051354</v>
      </c>
      <c r="W192" s="24">
        <f t="shared" si="107"/>
        <v>0.36093054523051354</v>
      </c>
      <c r="X192" s="24">
        <f t="shared" si="107"/>
        <v>0.3614927423414645</v>
      </c>
      <c r="Y192" s="24">
        <f t="shared" si="107"/>
        <v>0.3614927423414645</v>
      </c>
      <c r="Z192" s="24">
        <f t="shared" si="107"/>
        <v>0.3614927423414645</v>
      </c>
      <c r="AA192" s="24">
        <f t="shared" si="107"/>
        <v>0.17546186714573211</v>
      </c>
      <c r="AB192" s="24">
        <f t="shared" si="107"/>
        <v>0.27438592530278327</v>
      </c>
      <c r="AC192" s="24">
        <f t="shared" si="107"/>
        <v>0.28670011795959816</v>
      </c>
      <c r="AD192" s="24">
        <f t="shared" si="107"/>
        <v>0.29204615592911853</v>
      </c>
      <c r="AE192" s="24">
        <f t="shared" si="107"/>
        <v>0.29564863394924684</v>
      </c>
      <c r="AF192" s="24">
        <f t="shared" si="107"/>
        <v>0.29899595283405433</v>
      </c>
      <c r="AG192" s="24">
        <f t="shared" si="107"/>
        <v>0.31397270803188221</v>
      </c>
      <c r="AH192" s="24">
        <f t="shared" si="107"/>
        <v>0.32258562392723794</v>
      </c>
      <c r="AI192" s="24">
        <f t="shared" si="107"/>
        <v>0.32834385761772839</v>
      </c>
      <c r="AJ192" s="24">
        <f t="shared" si="107"/>
        <v>0.33213601139790322</v>
      </c>
      <c r="AK192" s="24">
        <f t="shared" si="107"/>
        <v>0.33545112457538429</v>
      </c>
      <c r="AL192" s="24">
        <f t="shared" si="107"/>
        <v>0.33880983651364854</v>
      </c>
      <c r="AM192" s="24">
        <f t="shared" si="107"/>
        <v>0.33966404207628015</v>
      </c>
      <c r="AN192" s="24">
        <f t="shared" si="107"/>
        <v>0.34031116989117355</v>
      </c>
      <c r="AO192" s="24">
        <f t="shared" si="107"/>
        <v>0.34192718844833575</v>
      </c>
      <c r="AP192" s="24">
        <f t="shared" si="107"/>
        <v>0.34247141253867952</v>
      </c>
      <c r="AQ192" s="24">
        <f t="shared" si="107"/>
        <v>0.34247141253867952</v>
      </c>
      <c r="AR192" s="24">
        <f t="shared" si="107"/>
        <v>0.34300485710649675</v>
      </c>
      <c r="AS192" s="24">
        <f t="shared" si="107"/>
        <v>0.34300485710649675</v>
      </c>
      <c r="AT192" s="24">
        <f t="shared" si="107"/>
        <v>0.34300485710649675</v>
      </c>
    </row>
    <row r="195" spans="1:9" x14ac:dyDescent="0.2">
      <c r="A195" s="14" t="s">
        <v>149</v>
      </c>
      <c r="B195" s="14" t="s">
        <v>62</v>
      </c>
      <c r="C195" s="14" t="s">
        <v>63</v>
      </c>
      <c r="D195" s="14" t="s">
        <v>64</v>
      </c>
      <c r="E195" s="14" t="s">
        <v>65</v>
      </c>
      <c r="F195" s="14" t="s">
        <v>67</v>
      </c>
      <c r="G195" s="14" t="s">
        <v>68</v>
      </c>
      <c r="H195" s="14" t="s">
        <v>69</v>
      </c>
      <c r="I195" s="14" t="s">
        <v>70</v>
      </c>
    </row>
    <row r="196" spans="1:9" x14ac:dyDescent="0.2">
      <c r="A196" cm="1">
        <f t="array" ref="A196">INDEX($F$33:$F$52, ROW() - 195)</f>
        <v>201906</v>
      </c>
      <c r="B196" s="23" cm="1">
        <f t="array" ref="B196">INDEX($G$33:$Z$52, COUNTA($A$196:$A196), 20 - (COUNTA($A$196:$A196) - 1))</f>
        <v>0</v>
      </c>
      <c r="C196" s="23" cm="1">
        <f t="array" ref="C196">INDEX($AA$33:$AT$52, COUNTA($A$196:$A196), 20 - (COUNTA($A$196:$A196) - 1))</f>
        <v>0</v>
      </c>
      <c r="D196" s="23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0</v>
      </c>
      <c r="E196" t="s">
        <v>66</v>
      </c>
      <c r="F196" s="23">
        <f t="shared" ref="F196:F215" si="108">IF($C$2 = "Pago", $Z149, $AT149)</f>
        <v>0</v>
      </c>
      <c r="G196" s="25"/>
      <c r="H196">
        <f t="shared" ref="H196:H215" si="109">IFERROR($D196 / I196, 1)</f>
        <v>1</v>
      </c>
      <c r="I196" s="23">
        <f t="shared" ref="I196:I215" si="110">IF($C$2 = "Pago", $Z149, $AT149)</f>
        <v>0</v>
      </c>
    </row>
    <row r="197" spans="1:9" x14ac:dyDescent="0.2">
      <c r="A197" cm="1">
        <f t="array" ref="A197">INDEX($F$33:$F$52, ROW() - 195)</f>
        <v>201909</v>
      </c>
      <c r="B197" s="23" cm="1">
        <f t="array" ref="B197">INDEX($G$33:$Z$52, COUNTA($A$196:$A197), 20 - (COUNTA($A$196:$A197) - 1))</f>
        <v>0</v>
      </c>
      <c r="C197" s="23" cm="1">
        <f t="array" ref="C197">INDEX($AA$33:$AT$52, COUNTA($A$196:$A197), 20 - (COUNTA($A$196:$A197) - 1))</f>
        <v>0</v>
      </c>
      <c r="D197" s="23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0</v>
      </c>
      <c r="E197" t="s">
        <v>66</v>
      </c>
      <c r="F197" s="23">
        <f t="shared" si="108"/>
        <v>0</v>
      </c>
      <c r="G197" s="25"/>
      <c r="H197">
        <f t="shared" si="109"/>
        <v>1</v>
      </c>
      <c r="I197" s="23">
        <f t="shared" si="110"/>
        <v>0</v>
      </c>
    </row>
    <row r="198" spans="1:9" x14ac:dyDescent="0.2">
      <c r="A198" cm="1">
        <f t="array" ref="A198">INDEX($F$33:$F$52, ROW() - 195)</f>
        <v>201912</v>
      </c>
      <c r="B198" s="23" cm="1">
        <f t="array" ref="B198">INDEX($G$33:$Z$52, COUNTA($A$196:$A198), 20 - (COUNTA($A$196:$A198) - 1))</f>
        <v>0.20011043067965065</v>
      </c>
      <c r="C198" s="23" cm="1">
        <f t="array" ref="C198">INDEX($AA$33:$AT$52, COUNTA($A$196:$A198), 20 - (COUNTA($A$196:$A198) - 1))</f>
        <v>0.20011043067965065</v>
      </c>
      <c r="D198" s="23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0.20011043067965065</v>
      </c>
      <c r="E198" t="s">
        <v>66</v>
      </c>
      <c r="F198" s="23">
        <f t="shared" si="108"/>
        <v>0.20011043067965065</v>
      </c>
      <c r="G198" s="25"/>
      <c r="H198">
        <f t="shared" si="109"/>
        <v>1</v>
      </c>
      <c r="I198" s="23">
        <f t="shared" si="110"/>
        <v>0.20011043067965065</v>
      </c>
    </row>
    <row r="199" spans="1:9" x14ac:dyDescent="0.2">
      <c r="A199" cm="1">
        <f t="array" ref="A199">INDEX($F$33:$F$52, ROW() - 195)</f>
        <v>202003</v>
      </c>
      <c r="B199" s="23" cm="1">
        <f t="array" ref="B199">INDEX($G$33:$Z$52, COUNTA($A$196:$A199), 20 - (COUNTA($A$196:$A199) - 1))</f>
        <v>0.17957397033821401</v>
      </c>
      <c r="C199" s="23" cm="1">
        <f t="array" ref="C199">INDEX($AA$33:$AT$52, COUNTA($A$196:$A199), 20 - (COUNTA($A$196:$A199) - 1))</f>
        <v>0.17957397033821401</v>
      </c>
      <c r="D199" s="23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0.17985368057238568</v>
      </c>
      <c r="E199" t="s">
        <v>66</v>
      </c>
      <c r="F199" s="23">
        <f t="shared" si="108"/>
        <v>0.17985368057238568</v>
      </c>
      <c r="G199" s="25"/>
      <c r="H199">
        <f t="shared" si="109"/>
        <v>1</v>
      </c>
      <c r="I199" s="23">
        <f t="shared" si="110"/>
        <v>0.17985368057238568</v>
      </c>
    </row>
    <row r="200" spans="1:9" x14ac:dyDescent="0.2">
      <c r="A200" cm="1">
        <f t="array" ref="A200">INDEX($F$33:$F$52, ROW() - 195)</f>
        <v>202006</v>
      </c>
      <c r="B200" s="23" cm="1">
        <f t="array" ref="B200">INDEX($G$33:$Z$52, COUNTA($A$196:$A200), 20 - (COUNTA($A$196:$A200) - 1))</f>
        <v>0.22047635444877026</v>
      </c>
      <c r="C200" s="23" cm="1">
        <f t="array" ref="C200">INDEX($AA$33:$AT$52, COUNTA($A$196:$A200), 20 - (COUNTA($A$196:$A200) - 1))</f>
        <v>0.22079542297908686</v>
      </c>
      <c r="D200" s="23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0.2208197755616188</v>
      </c>
      <c r="E200" t="s">
        <v>66</v>
      </c>
      <c r="F200" s="23">
        <f t="shared" si="108"/>
        <v>0.2208197755616188</v>
      </c>
      <c r="G200" s="25"/>
      <c r="H200">
        <f t="shared" si="109"/>
        <v>1</v>
      </c>
      <c r="I200" s="23">
        <f t="shared" si="110"/>
        <v>0.2208197755616188</v>
      </c>
    </row>
    <row r="201" spans="1:9" x14ac:dyDescent="0.2">
      <c r="A201" cm="1">
        <f t="array" ref="A201">INDEX($F$33:$F$52, ROW() - 195)</f>
        <v>202009</v>
      </c>
      <c r="B201" s="23" cm="1">
        <f t="array" ref="B201">INDEX($G$33:$Z$52, COUNTA($A$196:$A201), 20 - (COUNTA($A$196:$A201) - 1))</f>
        <v>0.3948610089800243</v>
      </c>
      <c r="C201" s="23" cm="1">
        <f t="array" ref="C201">INDEX($AA$33:$AT$52, COUNTA($A$196:$A201), 20 - (COUNTA($A$196:$A201) - 1))</f>
        <v>0.39550253783295691</v>
      </c>
      <c r="D201" s="23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0.39671910427730384</v>
      </c>
      <c r="E201" t="s">
        <v>66</v>
      </c>
      <c r="F201" s="23">
        <f t="shared" si="108"/>
        <v>0.39671910427730384</v>
      </c>
      <c r="G201" s="25"/>
      <c r="H201">
        <f t="shared" si="109"/>
        <v>1</v>
      </c>
      <c r="I201" s="23">
        <f t="shared" si="110"/>
        <v>0.39671910427730384</v>
      </c>
    </row>
    <row r="202" spans="1:9" x14ac:dyDescent="0.2">
      <c r="A202" cm="1">
        <f t="array" ref="A202">INDEX($F$33:$F$52, ROW() - 195)</f>
        <v>202012</v>
      </c>
      <c r="B202" s="23" cm="1">
        <f t="array" ref="B202">INDEX($G$33:$Z$52, COUNTA($A$196:$A202), 20 - (COUNTA($A$196:$A202) - 1))</f>
        <v>0.37677041582489768</v>
      </c>
      <c r="C202" s="23" cm="1">
        <f t="array" ref="C202">INDEX($AA$33:$AT$52, COUNTA($A$196:$A202), 20 - (COUNTA($A$196:$A202) - 1))</f>
        <v>0.37709107149794013</v>
      </c>
      <c r="D202" s="23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0.37986017410830031</v>
      </c>
      <c r="E202" t="s">
        <v>66</v>
      </c>
      <c r="F202" s="23">
        <f t="shared" si="108"/>
        <v>0.37986017410830031</v>
      </c>
      <c r="G202" s="25"/>
      <c r="H202">
        <f t="shared" si="109"/>
        <v>1</v>
      </c>
      <c r="I202" s="23">
        <f t="shared" si="110"/>
        <v>0.37986017410830031</v>
      </c>
    </row>
    <row r="203" spans="1:9" x14ac:dyDescent="0.2">
      <c r="A203" cm="1">
        <f t="array" ref="A203">INDEX($F$33:$F$52, ROW() - 195)</f>
        <v>202103</v>
      </c>
      <c r="B203" s="23" cm="1">
        <f t="array" ref="B203">INDEX($G$33:$Z$52, COUNTA($A$196:$A203), 20 - (COUNTA($A$196:$A203) - 1))</f>
        <v>0.41151481551234265</v>
      </c>
      <c r="C203" s="23" cm="1">
        <f t="array" ref="C203">INDEX($AA$33:$AT$52, COUNTA($A$196:$A203), 20 - (COUNTA($A$196:$A203) - 1))</f>
        <v>0.41183555971773028</v>
      </c>
      <c r="D203" s="23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0.41556811688004897</v>
      </c>
      <c r="E203" t="s">
        <v>66</v>
      </c>
      <c r="F203" s="23">
        <f t="shared" si="108"/>
        <v>0.41556811688004897</v>
      </c>
      <c r="G203" s="25"/>
      <c r="H203">
        <f t="shared" si="109"/>
        <v>1</v>
      </c>
      <c r="I203" s="23">
        <f t="shared" si="110"/>
        <v>0.41556811688004897</v>
      </c>
    </row>
    <row r="204" spans="1:9" x14ac:dyDescent="0.2">
      <c r="A204" cm="1">
        <f t="array" ref="A204">INDEX($F$33:$F$52, ROW() - 195)</f>
        <v>202106</v>
      </c>
      <c r="B204" s="23" cm="1">
        <f t="array" ref="B204">INDEX($G$33:$Z$52, COUNTA($A$196:$A204), 20 - (COUNTA($A$196:$A204) - 1))</f>
        <v>0.72340864992185028</v>
      </c>
      <c r="C204" s="23" cm="1">
        <f t="array" ref="C204">INDEX($AA$33:$AT$52, COUNTA($A$196:$A204), 20 - (COUNTA($A$196:$A204) - 1))</f>
        <v>0.72402431685795388</v>
      </c>
      <c r="D204" s="23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0.73254473615491478</v>
      </c>
      <c r="E204" t="s">
        <v>66</v>
      </c>
      <c r="F204" s="23">
        <f t="shared" si="108"/>
        <v>0.73254473615491478</v>
      </c>
      <c r="G204" s="25"/>
      <c r="H204">
        <f t="shared" si="109"/>
        <v>1</v>
      </c>
      <c r="I204" s="23">
        <f t="shared" si="110"/>
        <v>0.73254473615491478</v>
      </c>
    </row>
    <row r="205" spans="1:9" x14ac:dyDescent="0.2">
      <c r="A205" cm="1">
        <f t="array" ref="A205">INDEX($F$33:$F$52, ROW() - 195)</f>
        <v>202109</v>
      </c>
      <c r="B205" s="23" cm="1">
        <f t="array" ref="B205">INDEX($G$33:$Z$52, COUNTA($A$196:$A205), 20 - (COUNTA($A$196:$A205) - 1))</f>
        <v>0.37656932904226242</v>
      </c>
      <c r="C205" s="23" cm="1">
        <f t="array" ref="C205">INDEX($AA$33:$AT$52, COUNTA($A$196:$A205), 20 - (COUNTA($A$196:$A205) - 1))</f>
        <v>0.37687773963115867</v>
      </c>
      <c r="D205" s="23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0.38488938775987436</v>
      </c>
      <c r="E205" t="s">
        <v>66</v>
      </c>
      <c r="F205" s="23">
        <f t="shared" si="108"/>
        <v>0.38488938775987436</v>
      </c>
      <c r="G205" s="25"/>
      <c r="H205">
        <f t="shared" si="109"/>
        <v>1</v>
      </c>
      <c r="I205" s="23">
        <f t="shared" si="110"/>
        <v>0.38488938775987436</v>
      </c>
    </row>
    <row r="206" spans="1:9" x14ac:dyDescent="0.2">
      <c r="A206" cm="1">
        <f t="array" ref="A206">INDEX($F$33:$F$52, ROW() - 195)</f>
        <v>202112</v>
      </c>
      <c r="B206" s="23" cm="1">
        <f t="array" ref="B206">INDEX($G$33:$Z$52, COUNTA($A$196:$A206), 20 - (COUNTA($A$196:$A206) - 1))</f>
        <v>0.2508194786999437</v>
      </c>
      <c r="C206" s="23" cm="1">
        <f t="array" ref="C206">INDEX($AA$33:$AT$52, COUNTA($A$196:$A206), 20 - (COUNTA($A$196:$A206) - 1))</f>
        <v>0.25112685551207597</v>
      </c>
      <c r="D206" s="23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0.25892031034954643</v>
      </c>
      <c r="E206" t="s">
        <v>66</v>
      </c>
      <c r="F206" s="23">
        <f t="shared" si="108"/>
        <v>0.25892031034954643</v>
      </c>
      <c r="G206" s="25"/>
      <c r="H206">
        <f t="shared" si="109"/>
        <v>1</v>
      </c>
      <c r="I206" s="23">
        <f t="shared" si="110"/>
        <v>0.25892031034954643</v>
      </c>
    </row>
    <row r="207" spans="1:9" x14ac:dyDescent="0.2">
      <c r="A207" cm="1">
        <f t="array" ref="A207">INDEX($F$33:$F$52, ROW() - 195)</f>
        <v>202203</v>
      </c>
      <c r="B207" s="23" cm="1">
        <f t="array" ref="B207">INDEX($G$33:$Z$52, COUNTA($A$196:$A207), 20 - (COUNTA($A$196:$A207) - 1))</f>
        <v>0.28554644840314863</v>
      </c>
      <c r="C207" s="23" cm="1">
        <f t="array" ref="C207">INDEX($AA$33:$AT$52, COUNTA($A$196:$A207), 20 - (COUNTA($A$196:$A207) - 1))</f>
        <v>0.28585348759497997</v>
      </c>
      <c r="D207" s="23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0.29812088456884611</v>
      </c>
      <c r="E207" t="s">
        <v>66</v>
      </c>
      <c r="F207" s="23">
        <f t="shared" si="108"/>
        <v>0.29812088456884611</v>
      </c>
      <c r="G207" s="25"/>
      <c r="H207">
        <f t="shared" si="109"/>
        <v>1</v>
      </c>
      <c r="I207" s="23">
        <f t="shared" si="110"/>
        <v>0.29812088456884611</v>
      </c>
    </row>
    <row r="208" spans="1:9" x14ac:dyDescent="0.2">
      <c r="A208" cm="1">
        <f t="array" ref="A208">INDEX($F$33:$F$52, ROW() - 195)</f>
        <v>202206</v>
      </c>
      <c r="B208" s="23" cm="1">
        <f t="array" ref="B208">INDEX($G$33:$Z$52, COUNTA($A$196:$A208), 20 - (COUNTA($A$196:$A208) - 1))</f>
        <v>0.23102083779956842</v>
      </c>
      <c r="C208" s="23" cm="1">
        <f t="array" ref="C208">INDEX($AA$33:$AT$52, COUNTA($A$196:$A208), 20 - (COUNTA($A$196:$A208) - 1))</f>
        <v>0.23163936748577879</v>
      </c>
      <c r="D208" s="23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0.24550134729393938</v>
      </c>
      <c r="E208" t="s">
        <v>66</v>
      </c>
      <c r="F208" s="23">
        <f t="shared" si="108"/>
        <v>0.24550134729393938</v>
      </c>
      <c r="G208" s="25"/>
      <c r="H208">
        <f t="shared" si="109"/>
        <v>1</v>
      </c>
      <c r="I208" s="23">
        <f t="shared" si="110"/>
        <v>0.24550134729393938</v>
      </c>
    </row>
    <row r="209" spans="1:9" x14ac:dyDescent="0.2">
      <c r="A209" cm="1">
        <f t="array" ref="A209">INDEX($F$33:$F$52, ROW() - 195)</f>
        <v>202209</v>
      </c>
      <c r="B209" s="23" cm="1">
        <f t="array" ref="B209">INDEX($G$33:$Z$52, COUNTA($A$196:$A209), 20 - (COUNTA($A$196:$A209) - 1))</f>
        <v>0.25631700641556232</v>
      </c>
      <c r="C209" s="23" cm="1">
        <f t="array" ref="C209">INDEX($AA$33:$AT$52, COUNTA($A$196:$A209), 20 - (COUNTA($A$196:$A209) - 1))</f>
        <v>0.2566292073977981</v>
      </c>
      <c r="D209" s="23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0.2808103283972932</v>
      </c>
      <c r="E209" t="s">
        <v>66</v>
      </c>
      <c r="F209" s="23">
        <f t="shared" si="108"/>
        <v>0.2808103283972932</v>
      </c>
      <c r="G209" s="25"/>
      <c r="H209">
        <f t="shared" si="109"/>
        <v>1</v>
      </c>
      <c r="I209" s="23">
        <f t="shared" si="110"/>
        <v>0.2808103283972932</v>
      </c>
    </row>
    <row r="210" spans="1:9" x14ac:dyDescent="0.2">
      <c r="A210" cm="1">
        <f t="array" ref="A210">INDEX($F$33:$F$52, ROW() - 195)</f>
        <v>202212</v>
      </c>
      <c r="B210" s="23" cm="1">
        <f t="array" ref="B210">INDEX($G$33:$Z$52, COUNTA($A$196:$A210), 20 - (COUNTA($A$196:$A210) - 1))</f>
        <v>0.2290550407788548</v>
      </c>
      <c r="C210" s="23" cm="1">
        <f t="array" ref="C210">INDEX($AA$33:$AT$52, COUNTA($A$196:$A210), 20 - (COUNTA($A$196:$A210) - 1))</f>
        <v>0.22969042230667408</v>
      </c>
      <c r="D210" s="23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0.26237673823310403</v>
      </c>
      <c r="E210" t="s">
        <v>66</v>
      </c>
      <c r="F210" s="23">
        <f t="shared" si="108"/>
        <v>0.26237673823310403</v>
      </c>
      <c r="G210" s="25"/>
      <c r="H210">
        <f t="shared" si="109"/>
        <v>1</v>
      </c>
      <c r="I210" s="23">
        <f t="shared" si="110"/>
        <v>0.26237673823310403</v>
      </c>
    </row>
    <row r="211" spans="1:9" x14ac:dyDescent="0.2">
      <c r="A211" cm="1">
        <f t="array" ref="A211">INDEX($F$33:$F$52, ROW() - 195)</f>
        <v>202303</v>
      </c>
      <c r="B211" s="23" cm="1">
        <f t="array" ref="B211">INDEX($G$33:$Z$52, COUNTA($A$196:$A211), 20 - (COUNTA($A$196:$A211) - 1))</f>
        <v>0.25665486858723008</v>
      </c>
      <c r="C211" s="23" cm="1">
        <f t="array" ref="C211">INDEX($AA$33:$AT$52, COUNTA($A$196:$A211), 20 - (COUNTA($A$196:$A211) - 1))</f>
        <v>0.25698223449104035</v>
      </c>
      <c r="D211" s="23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0.29712279387272272</v>
      </c>
      <c r="E211" t="s">
        <v>66</v>
      </c>
      <c r="F211" s="23">
        <f t="shared" si="108"/>
        <v>0.29712279387272272</v>
      </c>
      <c r="G211" s="25"/>
      <c r="H211">
        <f t="shared" si="109"/>
        <v>1</v>
      </c>
      <c r="I211" s="23">
        <f t="shared" si="110"/>
        <v>0.29712279387272272</v>
      </c>
    </row>
    <row r="212" spans="1:9" x14ac:dyDescent="0.2">
      <c r="A212" cm="1">
        <f t="array" ref="A212">INDEX($F$33:$F$52, ROW() - 195)</f>
        <v>202306</v>
      </c>
      <c r="B212" s="23" cm="1">
        <f t="array" ref="B212">INDEX($G$33:$Z$52, COUNTA($A$196:$A212), 20 - (COUNTA($A$196:$A212) - 1))</f>
        <v>0.2786737127058283</v>
      </c>
      <c r="C212" s="23" cm="1">
        <f t="array" ref="C212">INDEX($AA$33:$AT$52, COUNTA($A$196:$A212), 20 - (COUNTA($A$196:$A212) - 1))</f>
        <v>0.27900117887822057</v>
      </c>
      <c r="D212" s="23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0.32669970927474279</v>
      </c>
      <c r="E212" t="s">
        <v>66</v>
      </c>
      <c r="F212" s="23">
        <f t="shared" si="108"/>
        <v>0.32669970927474279</v>
      </c>
      <c r="G212" s="25"/>
      <c r="H212">
        <f t="shared" si="109"/>
        <v>1</v>
      </c>
      <c r="I212" s="23">
        <f t="shared" si="110"/>
        <v>0.32669970927474279</v>
      </c>
    </row>
    <row r="213" spans="1:9" x14ac:dyDescent="0.2">
      <c r="A213" cm="1">
        <f t="array" ref="A213">INDEX($F$33:$F$52, ROW() - 195)</f>
        <v>202309</v>
      </c>
      <c r="B213" s="23" cm="1">
        <f t="array" ref="B213">INDEX($G$33:$Z$52, COUNTA($A$196:$A213), 20 - (COUNTA($A$196:$A213) - 1))</f>
        <v>0.24987607554279972</v>
      </c>
      <c r="C213" s="23" cm="1">
        <f t="array" ref="C213">INDEX($AA$33:$AT$52, COUNTA($A$196:$A213), 20 - (COUNTA($A$196:$A213) - 1))</f>
        <v>0.25020356712280339</v>
      </c>
      <c r="D213" s="23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0.2989879507404074</v>
      </c>
      <c r="E213" t="s">
        <v>66</v>
      </c>
      <c r="F213" s="23">
        <f t="shared" si="108"/>
        <v>0.2989879507404074</v>
      </c>
      <c r="G213" s="25"/>
      <c r="H213">
        <f t="shared" si="109"/>
        <v>1</v>
      </c>
      <c r="I213" s="23">
        <f t="shared" si="110"/>
        <v>0.2989879507404074</v>
      </c>
    </row>
    <row r="214" spans="1:9" x14ac:dyDescent="0.2">
      <c r="A214" cm="1">
        <f t="array" ref="A214">INDEX($F$33:$F$52, ROW() - 195)</f>
        <v>202312</v>
      </c>
      <c r="B214" s="23" cm="1">
        <f t="array" ref="B214">INDEX($G$33:$Z$52, COUNTA($A$196:$A214), 20 - (COUNTA($A$196:$A214) - 1))</f>
        <v>0.26231017859198424</v>
      </c>
      <c r="C214" s="23" cm="1">
        <f t="array" ref="C214">INDEX($AA$33:$AT$52, COUNTA($A$196:$A214), 20 - (COUNTA($A$196:$A214) - 1))</f>
        <v>0.26298276879350219</v>
      </c>
      <c r="D214" s="23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0.33092197936894241</v>
      </c>
      <c r="E214" t="s">
        <v>66</v>
      </c>
      <c r="F214" s="23">
        <f t="shared" si="108"/>
        <v>0.33092197936894241</v>
      </c>
      <c r="G214" s="25"/>
      <c r="H214">
        <f t="shared" si="109"/>
        <v>1</v>
      </c>
      <c r="I214" s="23">
        <f t="shared" si="110"/>
        <v>0.33092197936894241</v>
      </c>
    </row>
    <row r="215" spans="1:9" x14ac:dyDescent="0.2">
      <c r="A215" cm="1">
        <f t="array" ref="A215">INDEX($F$33:$F$52, ROW() - 195)</f>
        <v>202403</v>
      </c>
      <c r="B215" s="23" cm="1">
        <f t="array" ref="B215">INDEX($G$33:$Z$52, COUNTA($A$196:$A215), 20 - (COUNTA($A$196:$A215) - 1))</f>
        <v>0.16451756557326189</v>
      </c>
      <c r="C215" s="23" cm="1">
        <f t="array" ref="C215">INDEX($AA$33:$AT$52, COUNTA($A$196:$A215), 20 - (COUNTA($A$196:$A215) - 1))</f>
        <v>0.17546186714573211</v>
      </c>
      <c r="D215" s="23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0.3614927423414645</v>
      </c>
      <c r="E215" t="s">
        <v>66</v>
      </c>
      <c r="F215" s="23">
        <f t="shared" si="108"/>
        <v>0.3614927423414645</v>
      </c>
      <c r="G215" s="25"/>
      <c r="H215">
        <f t="shared" si="109"/>
        <v>1</v>
      </c>
      <c r="I215" s="23">
        <f t="shared" si="110"/>
        <v>0.3614927423414645</v>
      </c>
    </row>
  </sheetData>
  <conditionalFormatting sqref="G57:G76">
    <cfRule type="expression" dxfId="133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132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131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130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129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128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127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126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125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124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123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122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121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120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119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118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117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116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115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114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113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112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111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110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109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108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107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106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105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104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103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102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101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100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99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98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97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96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95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94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93" priority="1" operator="equal">
      <formula>0</formula>
    </cfRule>
  </conditionalFormatting>
  <dataValidations count="2">
    <dataValidation type="list" allowBlank="1" showInputMessage="1" showErrorMessage="1" sqref="C2" xr:uid="{6F68EC1A-16E1-1645-9B1E-E03A326CA6DA}">
      <formula1>"Pago,Incurrido"</formula1>
    </dataValidation>
    <dataValidation type="list" allowBlank="1" showInputMessage="1" showErrorMessage="1" sqref="E196:E215" xr:uid="{0A003AEF-F3B1-1F4F-AF2C-E8865C0DADD9}">
      <formula1>"Chain-Ladder,Bornhuetter-Ferguson,Indicador"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CF05E-C3E1-8C4F-AFD9-05296E563F27}">
  <sheetPr codeName="Hoja8">
    <tabColor theme="6" tint="0.79998168889431442"/>
  </sheetPr>
  <dimension ref="A2:AT215"/>
  <sheetViews>
    <sheetView showGridLines="0" zoomScale="90" zoomScaleNormal="90" workbookViewId="0">
      <pane xSplit="6" ySplit="8" topLeftCell="G192" activePane="bottomRight" state="frozen"/>
      <selection pane="topRight" activeCell="G1" sqref="G1"/>
      <selection pane="bottomLeft" activeCell="A9" sqref="A9"/>
      <selection pane="bottomRight" activeCell="A216" sqref="A216:XFD1048576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46" width="10.5703125" customWidth="1"/>
  </cols>
  <sheetData>
    <row r="2" spans="2:46" x14ac:dyDescent="0.2">
      <c r="B2" s="21" t="s">
        <v>65</v>
      </c>
      <c r="C2" s="22" t="s">
        <v>34</v>
      </c>
    </row>
    <row r="3" spans="2:46" x14ac:dyDescent="0.2">
      <c r="B3" s="21" t="s">
        <v>150</v>
      </c>
      <c r="C3" s="22" t="s">
        <v>71</v>
      </c>
    </row>
    <row r="4" spans="2:46" x14ac:dyDescent="0.2">
      <c r="B4" s="21" t="s">
        <v>151</v>
      </c>
      <c r="C4" s="22" t="s">
        <v>71</v>
      </c>
    </row>
    <row r="7" spans="2:46" x14ac:dyDescent="0.2">
      <c r="F7" s="19"/>
      <c r="G7" s="7" t="s">
        <v>143</v>
      </c>
      <c r="H7" s="7" t="s">
        <v>143</v>
      </c>
      <c r="I7" s="7" t="s">
        <v>143</v>
      </c>
      <c r="J7" s="7" t="s">
        <v>143</v>
      </c>
      <c r="K7" s="7" t="s">
        <v>143</v>
      </c>
      <c r="L7" s="7" t="s">
        <v>143</v>
      </c>
      <c r="M7" s="7" t="s">
        <v>143</v>
      </c>
      <c r="N7" s="7" t="s">
        <v>143</v>
      </c>
      <c r="O7" s="7" t="s">
        <v>143</v>
      </c>
      <c r="P7" s="7" t="s">
        <v>143</v>
      </c>
      <c r="Q7" s="7" t="s">
        <v>143</v>
      </c>
      <c r="R7" s="7" t="s">
        <v>143</v>
      </c>
      <c r="S7" s="7" t="s">
        <v>143</v>
      </c>
      <c r="T7" s="7" t="s">
        <v>143</v>
      </c>
      <c r="U7" s="7" t="s">
        <v>143</v>
      </c>
      <c r="V7" s="7" t="s">
        <v>143</v>
      </c>
      <c r="W7" s="7" t="s">
        <v>143</v>
      </c>
      <c r="X7" s="7" t="s">
        <v>143</v>
      </c>
      <c r="Y7" s="7" t="s">
        <v>143</v>
      </c>
      <c r="Z7" s="7" t="s">
        <v>143</v>
      </c>
      <c r="AA7" s="8" t="s">
        <v>144</v>
      </c>
      <c r="AB7" s="8" t="s">
        <v>144</v>
      </c>
      <c r="AC7" s="8" t="s">
        <v>144</v>
      </c>
      <c r="AD7" s="8" t="s">
        <v>144</v>
      </c>
      <c r="AE7" s="8" t="s">
        <v>144</v>
      </c>
      <c r="AF7" s="8" t="s">
        <v>144</v>
      </c>
      <c r="AG7" s="8" t="s">
        <v>144</v>
      </c>
      <c r="AH7" s="8" t="s">
        <v>144</v>
      </c>
      <c r="AI7" s="8" t="s">
        <v>144</v>
      </c>
      <c r="AJ7" s="8" t="s">
        <v>144</v>
      </c>
      <c r="AK7" s="8" t="s">
        <v>144</v>
      </c>
      <c r="AL7" s="8" t="s">
        <v>144</v>
      </c>
      <c r="AM7" s="8" t="s">
        <v>144</v>
      </c>
      <c r="AN7" s="8" t="s">
        <v>144</v>
      </c>
      <c r="AO7" s="8" t="s">
        <v>144</v>
      </c>
      <c r="AP7" s="8" t="s">
        <v>144</v>
      </c>
      <c r="AQ7" s="8" t="s">
        <v>144</v>
      </c>
      <c r="AR7" s="8" t="s">
        <v>144</v>
      </c>
      <c r="AS7" s="8" t="s">
        <v>144</v>
      </c>
      <c r="AT7" s="8" t="s">
        <v>144</v>
      </c>
    </row>
    <row r="8" spans="2:46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8">
        <v>1</v>
      </c>
      <c r="AB8" s="8">
        <v>2</v>
      </c>
      <c r="AC8" s="8">
        <v>3</v>
      </c>
      <c r="AD8" s="8">
        <v>4</v>
      </c>
      <c r="AE8" s="8">
        <v>5</v>
      </c>
      <c r="AF8" s="8">
        <v>6</v>
      </c>
      <c r="AG8" s="8">
        <v>7</v>
      </c>
      <c r="AH8" s="8">
        <v>8</v>
      </c>
      <c r="AI8" s="8">
        <v>9</v>
      </c>
      <c r="AJ8" s="8">
        <v>10</v>
      </c>
      <c r="AK8" s="8">
        <v>11</v>
      </c>
      <c r="AL8" s="8">
        <v>12</v>
      </c>
      <c r="AM8" s="8">
        <v>13</v>
      </c>
      <c r="AN8" s="8">
        <v>14</v>
      </c>
      <c r="AO8" s="8">
        <v>15</v>
      </c>
      <c r="AP8" s="8">
        <v>16</v>
      </c>
      <c r="AQ8" s="8">
        <v>17</v>
      </c>
      <c r="AR8" s="8">
        <v>18</v>
      </c>
      <c r="AS8" s="8">
        <v>19</v>
      </c>
      <c r="AT8" s="8">
        <v>20</v>
      </c>
    </row>
    <row r="9" spans="2:46" x14ac:dyDescent="0.2">
      <c r="F9">
        <v>201906</v>
      </c>
      <c r="G9">
        <v>12828661171</v>
      </c>
      <c r="H9">
        <v>24531840057</v>
      </c>
      <c r="I9">
        <v>27350632503</v>
      </c>
      <c r="J9">
        <v>29104050429</v>
      </c>
      <c r="K9">
        <v>29598979054</v>
      </c>
      <c r="L9">
        <v>31384888042</v>
      </c>
      <c r="M9">
        <v>31842576710</v>
      </c>
      <c r="N9">
        <v>31886938524</v>
      </c>
      <c r="O9">
        <v>32089949441</v>
      </c>
      <c r="P9">
        <v>32243918740</v>
      </c>
      <c r="Q9">
        <v>32559222463</v>
      </c>
      <c r="R9">
        <v>32777268315</v>
      </c>
      <c r="S9">
        <v>32814290369</v>
      </c>
      <c r="T9">
        <v>33095384196</v>
      </c>
      <c r="U9">
        <v>33649222250</v>
      </c>
      <c r="V9">
        <v>33665715359</v>
      </c>
      <c r="W9">
        <v>34070440381</v>
      </c>
      <c r="X9">
        <v>34182847281</v>
      </c>
      <c r="Y9">
        <v>34192432800</v>
      </c>
      <c r="Z9">
        <v>34192432800</v>
      </c>
      <c r="AA9">
        <v>12387149212.450001</v>
      </c>
      <c r="AB9">
        <v>17595261121.599998</v>
      </c>
      <c r="AC9">
        <v>17965661643.549999</v>
      </c>
      <c r="AD9">
        <v>19361985692.700001</v>
      </c>
      <c r="AE9">
        <v>19815076615.18</v>
      </c>
      <c r="AF9">
        <v>21993525271.18</v>
      </c>
      <c r="AG9">
        <v>22473518766.139999</v>
      </c>
      <c r="AH9">
        <v>22685795318.739998</v>
      </c>
      <c r="AI9">
        <v>22548325620.82</v>
      </c>
      <c r="AJ9">
        <v>22738306850.799999</v>
      </c>
      <c r="AK9">
        <v>23020170169.219997</v>
      </c>
      <c r="AL9">
        <v>23061082114.819996</v>
      </c>
      <c r="AM9">
        <v>23014408674.739994</v>
      </c>
      <c r="AN9">
        <v>23528324813.739994</v>
      </c>
      <c r="AO9">
        <v>23623639487.439995</v>
      </c>
      <c r="AP9">
        <v>23624630077.179996</v>
      </c>
      <c r="AQ9">
        <v>24210972639.399998</v>
      </c>
      <c r="AR9">
        <v>24228677791.099998</v>
      </c>
      <c r="AS9">
        <v>24221664642.289997</v>
      </c>
      <c r="AT9">
        <v>24097762499.049995</v>
      </c>
    </row>
    <row r="10" spans="2:46" x14ac:dyDescent="0.2">
      <c r="F10">
        <v>201909</v>
      </c>
      <c r="G10">
        <v>2959832732</v>
      </c>
      <c r="H10">
        <v>9276218685</v>
      </c>
      <c r="I10">
        <v>11724247839</v>
      </c>
      <c r="J10">
        <v>11795688281.459999</v>
      </c>
      <c r="K10">
        <v>11950759602.459999</v>
      </c>
      <c r="L10">
        <v>11971168080.459999</v>
      </c>
      <c r="M10">
        <v>12250566662.459999</v>
      </c>
      <c r="N10">
        <v>12327329145.459999</v>
      </c>
      <c r="O10">
        <v>12812085550.459999</v>
      </c>
      <c r="P10">
        <v>12973746000.459999</v>
      </c>
      <c r="Q10">
        <v>12985390854.459999</v>
      </c>
      <c r="R10">
        <v>12986470867.459999</v>
      </c>
      <c r="S10">
        <v>12987660867.459999</v>
      </c>
      <c r="T10">
        <v>12987660867.459999</v>
      </c>
      <c r="U10">
        <v>12988160867.459999</v>
      </c>
      <c r="V10">
        <v>13156265122.459999</v>
      </c>
      <c r="W10">
        <v>13229402575.459999</v>
      </c>
      <c r="X10">
        <v>13231800393.459999</v>
      </c>
      <c r="Y10">
        <v>13231800393.459999</v>
      </c>
      <c r="AA10">
        <v>5985300843.5700006</v>
      </c>
      <c r="AB10">
        <v>11827027872.23</v>
      </c>
      <c r="AC10">
        <v>11891530298.369999</v>
      </c>
      <c r="AD10">
        <v>11924222058.579998</v>
      </c>
      <c r="AE10">
        <v>12231036756.899998</v>
      </c>
      <c r="AF10">
        <v>12260451355.129997</v>
      </c>
      <c r="AG10">
        <v>12293647632.879997</v>
      </c>
      <c r="AH10">
        <v>12355217189.739998</v>
      </c>
      <c r="AI10">
        <v>12926859580.339998</v>
      </c>
      <c r="AJ10">
        <v>13075804107.599998</v>
      </c>
      <c r="AK10">
        <v>12993997322.739998</v>
      </c>
      <c r="AL10">
        <v>12994692707.149998</v>
      </c>
      <c r="AM10">
        <v>12995882707.149998</v>
      </c>
      <c r="AN10">
        <v>12987660867.459997</v>
      </c>
      <c r="AO10">
        <v>12988160867.459997</v>
      </c>
      <c r="AP10">
        <v>13229030882.589996</v>
      </c>
      <c r="AQ10">
        <v>13229402575.459997</v>
      </c>
      <c r="AR10">
        <v>13231800393.459997</v>
      </c>
      <c r="AS10">
        <v>13231800393.459997</v>
      </c>
    </row>
    <row r="11" spans="2:46" x14ac:dyDescent="0.2">
      <c r="F11">
        <v>201912</v>
      </c>
      <c r="G11">
        <v>2248781159</v>
      </c>
      <c r="H11">
        <v>12012342843</v>
      </c>
      <c r="I11">
        <v>13191363757</v>
      </c>
      <c r="J11">
        <v>13767454034</v>
      </c>
      <c r="K11">
        <v>14069525957</v>
      </c>
      <c r="L11">
        <v>14128315015</v>
      </c>
      <c r="M11">
        <v>14404877583</v>
      </c>
      <c r="N11">
        <v>14484264608</v>
      </c>
      <c r="O11">
        <v>15431693083</v>
      </c>
      <c r="P11">
        <v>15655462664</v>
      </c>
      <c r="Q11">
        <v>15676695350</v>
      </c>
      <c r="R11">
        <v>15678389130</v>
      </c>
      <c r="S11">
        <v>15678389130</v>
      </c>
      <c r="T11">
        <v>15751156664</v>
      </c>
      <c r="U11">
        <v>15807667471</v>
      </c>
      <c r="V11">
        <v>15970655917</v>
      </c>
      <c r="W11">
        <v>15970655917</v>
      </c>
      <c r="X11">
        <v>15975308532</v>
      </c>
      <c r="AA11">
        <v>10217102062.93</v>
      </c>
      <c r="AB11">
        <v>13020722073.84</v>
      </c>
      <c r="AC11">
        <v>13681135488.960001</v>
      </c>
      <c r="AD11">
        <v>14270274568.050001</v>
      </c>
      <c r="AE11">
        <v>14483630490.610001</v>
      </c>
      <c r="AF11">
        <v>14513680286.150002</v>
      </c>
      <c r="AG11">
        <v>14590697736.300001</v>
      </c>
      <c r="AH11">
        <v>14608238458.990002</v>
      </c>
      <c r="AI11">
        <v>15647735863.300001</v>
      </c>
      <c r="AJ11">
        <v>15683660754.210001</v>
      </c>
      <c r="AK11">
        <v>15704893440.210001</v>
      </c>
      <c r="AL11">
        <v>15713651131.460001</v>
      </c>
      <c r="AM11">
        <v>15678389130.000002</v>
      </c>
      <c r="AN11">
        <v>15751156664.000002</v>
      </c>
      <c r="AO11">
        <v>15944379263.330002</v>
      </c>
      <c r="AP11">
        <v>15970655917.000002</v>
      </c>
      <c r="AQ11">
        <v>15970655917.000002</v>
      </c>
      <c r="AR11">
        <v>15979473336.020002</v>
      </c>
    </row>
    <row r="12" spans="2:46" x14ac:dyDescent="0.2">
      <c r="F12">
        <v>202003</v>
      </c>
      <c r="G12">
        <v>4622045104</v>
      </c>
      <c r="H12">
        <v>9414769979.0200005</v>
      </c>
      <c r="I12">
        <v>11417343846.02</v>
      </c>
      <c r="J12">
        <v>12081235938.02</v>
      </c>
      <c r="K12">
        <v>12985906738.02</v>
      </c>
      <c r="L12">
        <v>13525307020.02</v>
      </c>
      <c r="M12">
        <v>13881706341.02</v>
      </c>
      <c r="N12">
        <v>13992270646.02</v>
      </c>
      <c r="O12">
        <v>14578340827.02</v>
      </c>
      <c r="P12">
        <v>14710869507.02</v>
      </c>
      <c r="Q12">
        <v>14716719659.02</v>
      </c>
      <c r="R12">
        <v>14730405747.02</v>
      </c>
      <c r="S12">
        <v>14731405747.02</v>
      </c>
      <c r="T12">
        <v>14737117123.02</v>
      </c>
      <c r="U12">
        <v>14931794977.02</v>
      </c>
      <c r="V12">
        <v>14980194330.02</v>
      </c>
      <c r="W12">
        <v>14980860996.02</v>
      </c>
      <c r="AA12">
        <v>6154722746.710001</v>
      </c>
      <c r="AB12">
        <v>10556623432.16</v>
      </c>
      <c r="AC12">
        <v>12698809963.23</v>
      </c>
      <c r="AD12">
        <v>13593655938.619999</v>
      </c>
      <c r="AE12">
        <v>14085002961.809999</v>
      </c>
      <c r="AF12">
        <v>14100938299.779999</v>
      </c>
      <c r="AG12">
        <v>14263394382.189999</v>
      </c>
      <c r="AH12">
        <v>14335458832.939999</v>
      </c>
      <c r="AI12">
        <v>14759795127.529999</v>
      </c>
      <c r="AJ12">
        <v>14896396267.029999</v>
      </c>
      <c r="AK12">
        <v>14908426637.599998</v>
      </c>
      <c r="AL12">
        <v>14730405747.149998</v>
      </c>
      <c r="AM12">
        <v>14733343526.319998</v>
      </c>
      <c r="AN12">
        <v>14772576552.369997</v>
      </c>
      <c r="AO12">
        <v>14941176067.599997</v>
      </c>
      <c r="AP12">
        <v>14994337546.149996</v>
      </c>
      <c r="AQ12">
        <v>15107104367.689997</v>
      </c>
    </row>
    <row r="13" spans="2:46" x14ac:dyDescent="0.2">
      <c r="F13">
        <v>202006</v>
      </c>
      <c r="G13">
        <v>3149300986.1199999</v>
      </c>
      <c r="H13">
        <v>13968335318.119999</v>
      </c>
      <c r="I13">
        <v>16172735775.119999</v>
      </c>
      <c r="J13">
        <v>16942934992.119999</v>
      </c>
      <c r="K13">
        <v>17727015949.119999</v>
      </c>
      <c r="L13">
        <v>18366835348.119999</v>
      </c>
      <c r="M13">
        <v>18626191269.119999</v>
      </c>
      <c r="N13">
        <v>19230668286.119999</v>
      </c>
      <c r="O13">
        <v>19303815687.119999</v>
      </c>
      <c r="P13">
        <v>19352953747.119999</v>
      </c>
      <c r="Q13">
        <v>19461980735.119999</v>
      </c>
      <c r="R13">
        <v>19461980735.119999</v>
      </c>
      <c r="S13">
        <v>19682502088.119999</v>
      </c>
      <c r="T13">
        <v>19999527480.119999</v>
      </c>
      <c r="U13">
        <v>19999527480.119999</v>
      </c>
      <c r="V13">
        <v>20001040751.119999</v>
      </c>
      <c r="AA13">
        <v>6229346959.21</v>
      </c>
      <c r="AB13">
        <v>17166509281.470001</v>
      </c>
      <c r="AC13">
        <v>18759135597.630001</v>
      </c>
      <c r="AD13">
        <v>18963712414.740002</v>
      </c>
      <c r="AE13">
        <v>19297873751.52</v>
      </c>
      <c r="AF13">
        <v>19551229861.459999</v>
      </c>
      <c r="AG13">
        <v>19788207662.540001</v>
      </c>
      <c r="AH13">
        <v>20079401471.68</v>
      </c>
      <c r="AI13">
        <v>20101237239.260002</v>
      </c>
      <c r="AJ13">
        <v>20204914513.720001</v>
      </c>
      <c r="AK13">
        <v>19491204434.760002</v>
      </c>
      <c r="AL13">
        <v>19480152449.630001</v>
      </c>
      <c r="AM13">
        <v>19700673802.630001</v>
      </c>
      <c r="AN13">
        <v>20017317406.170002</v>
      </c>
      <c r="AO13">
        <v>20358149135.77</v>
      </c>
      <c r="AP13">
        <v>20377736493.09</v>
      </c>
    </row>
    <row r="14" spans="2:46" x14ac:dyDescent="0.2">
      <c r="F14">
        <v>202009</v>
      </c>
      <c r="G14">
        <v>10600797371</v>
      </c>
      <c r="H14">
        <v>27614392585</v>
      </c>
      <c r="I14">
        <v>31043450444</v>
      </c>
      <c r="J14">
        <v>33466932237</v>
      </c>
      <c r="K14">
        <v>35671854506</v>
      </c>
      <c r="L14">
        <v>36103334158</v>
      </c>
      <c r="M14">
        <v>36617708986</v>
      </c>
      <c r="N14">
        <v>36934627952</v>
      </c>
      <c r="O14">
        <v>37004965720</v>
      </c>
      <c r="P14">
        <v>37085387790</v>
      </c>
      <c r="Q14">
        <v>37222522436</v>
      </c>
      <c r="R14">
        <v>37224614394</v>
      </c>
      <c r="S14">
        <v>37423522804</v>
      </c>
      <c r="T14">
        <v>37462668948</v>
      </c>
      <c r="U14">
        <v>37467138673</v>
      </c>
      <c r="AA14">
        <v>20195244798.779999</v>
      </c>
      <c r="AB14">
        <v>35321937432.119995</v>
      </c>
      <c r="AC14">
        <v>36328261844.359993</v>
      </c>
      <c r="AD14">
        <v>36808548398.709991</v>
      </c>
      <c r="AE14">
        <v>37279835144.769989</v>
      </c>
      <c r="AF14">
        <v>37356032662.859985</v>
      </c>
      <c r="AG14">
        <v>37486551178.879982</v>
      </c>
      <c r="AH14">
        <v>37633474223.649979</v>
      </c>
      <c r="AI14">
        <v>37651842248.849976</v>
      </c>
      <c r="AJ14">
        <v>37229069012.369972</v>
      </c>
      <c r="AK14">
        <v>37311800945.349976</v>
      </c>
      <c r="AL14">
        <v>37292547113.559975</v>
      </c>
      <c r="AM14">
        <v>37434681142.689972</v>
      </c>
      <c r="AN14">
        <v>37466465698.069969</v>
      </c>
      <c r="AO14">
        <v>37618629536.839966</v>
      </c>
    </row>
    <row r="15" spans="2:46" x14ac:dyDescent="0.2">
      <c r="F15">
        <v>202012</v>
      </c>
      <c r="G15">
        <v>9728233822</v>
      </c>
      <c r="H15">
        <v>24533708634</v>
      </c>
      <c r="I15">
        <v>30889052320</v>
      </c>
      <c r="J15">
        <v>34879043667</v>
      </c>
      <c r="K15">
        <v>35579724226</v>
      </c>
      <c r="L15">
        <v>36597111733</v>
      </c>
      <c r="M15">
        <v>36899892663</v>
      </c>
      <c r="N15">
        <v>37136731556</v>
      </c>
      <c r="O15">
        <v>37161214940</v>
      </c>
      <c r="P15">
        <v>37215899988</v>
      </c>
      <c r="Q15">
        <v>37215899988</v>
      </c>
      <c r="R15">
        <v>37449162364</v>
      </c>
      <c r="S15">
        <v>37452448601</v>
      </c>
      <c r="T15">
        <v>37476168217</v>
      </c>
      <c r="AA15">
        <v>21160523094.32</v>
      </c>
      <c r="AB15">
        <v>34653943896.080002</v>
      </c>
      <c r="AC15">
        <v>36103721316.800003</v>
      </c>
      <c r="AD15">
        <v>36962544809.310005</v>
      </c>
      <c r="AE15">
        <v>37228958002.030006</v>
      </c>
      <c r="AF15">
        <v>37516594771.970009</v>
      </c>
      <c r="AG15">
        <v>37677072609.630013</v>
      </c>
      <c r="AH15">
        <v>37753685296.110016</v>
      </c>
      <c r="AI15">
        <v>37426760877.360016</v>
      </c>
      <c r="AJ15">
        <v>37303699505.100014</v>
      </c>
      <c r="AK15">
        <v>37303699505.100014</v>
      </c>
      <c r="AL15">
        <v>37549252210.660011</v>
      </c>
      <c r="AM15">
        <v>37552538447.660011</v>
      </c>
      <c r="AN15">
        <v>37503988097.130013</v>
      </c>
    </row>
    <row r="16" spans="2:46" x14ac:dyDescent="0.2">
      <c r="F16">
        <v>202103</v>
      </c>
      <c r="G16">
        <v>9675457123</v>
      </c>
      <c r="H16">
        <v>36375679287</v>
      </c>
      <c r="I16">
        <v>40282646021</v>
      </c>
      <c r="J16">
        <v>41227539573</v>
      </c>
      <c r="K16">
        <v>42044152965</v>
      </c>
      <c r="L16">
        <v>42530516249</v>
      </c>
      <c r="M16">
        <v>42895069593</v>
      </c>
      <c r="N16">
        <v>43003278360</v>
      </c>
      <c r="O16">
        <v>43063582338</v>
      </c>
      <c r="P16">
        <v>43150513373</v>
      </c>
      <c r="Q16">
        <v>43178432599</v>
      </c>
      <c r="R16">
        <v>43954518583</v>
      </c>
      <c r="S16">
        <v>43962158560</v>
      </c>
      <c r="AA16">
        <v>26848533394.630005</v>
      </c>
      <c r="AB16">
        <v>41729744757.430008</v>
      </c>
      <c r="AC16">
        <v>42690689614.220009</v>
      </c>
      <c r="AD16">
        <v>42856564537.090012</v>
      </c>
      <c r="AE16">
        <v>43156999130.170013</v>
      </c>
      <c r="AF16">
        <v>43246400351.710014</v>
      </c>
      <c r="AG16">
        <v>43431343069.850014</v>
      </c>
      <c r="AH16">
        <v>43460327798.520012</v>
      </c>
      <c r="AI16">
        <v>43391448144.270012</v>
      </c>
      <c r="AJ16">
        <v>43208583133.990013</v>
      </c>
      <c r="AK16">
        <v>43194727030.570015</v>
      </c>
      <c r="AL16">
        <v>43997532937.610016</v>
      </c>
      <c r="AM16">
        <v>43989732386.900017</v>
      </c>
    </row>
    <row r="17" spans="6:46" x14ac:dyDescent="0.2">
      <c r="F17">
        <v>202106</v>
      </c>
      <c r="G17">
        <v>25555482422.040001</v>
      </c>
      <c r="H17">
        <v>76164200469.040009</v>
      </c>
      <c r="I17">
        <v>84892406106.040009</v>
      </c>
      <c r="J17">
        <v>87401119868.040009</v>
      </c>
      <c r="K17">
        <v>88999729075.040009</v>
      </c>
      <c r="L17">
        <v>89678324051.040009</v>
      </c>
      <c r="M17">
        <v>90381747659.040009</v>
      </c>
      <c r="N17">
        <v>90661776813.040009</v>
      </c>
      <c r="O17">
        <v>90781356658.040009</v>
      </c>
      <c r="P17">
        <v>92279891592.040009</v>
      </c>
      <c r="Q17">
        <v>93200423542.040009</v>
      </c>
      <c r="R17">
        <v>93267609994.040009</v>
      </c>
      <c r="AA17">
        <v>43554455417.410004</v>
      </c>
      <c r="AB17">
        <v>86139518998.059998</v>
      </c>
      <c r="AC17">
        <v>89834220154.959991</v>
      </c>
      <c r="AD17">
        <v>90944444389.559998</v>
      </c>
      <c r="AE17">
        <v>91271677176.729996</v>
      </c>
      <c r="AF17">
        <v>91640154730.449997</v>
      </c>
      <c r="AG17">
        <v>91886267604.119995</v>
      </c>
      <c r="AH17">
        <v>92056246206.519989</v>
      </c>
      <c r="AI17">
        <v>91040883517.539993</v>
      </c>
      <c r="AJ17">
        <v>92575033851.389999</v>
      </c>
      <c r="AK17">
        <v>93528908057.029999</v>
      </c>
      <c r="AL17">
        <v>93426318608.839996</v>
      </c>
    </row>
    <row r="18" spans="6:46" x14ac:dyDescent="0.2">
      <c r="F18">
        <v>202109</v>
      </c>
      <c r="G18">
        <v>19367523837</v>
      </c>
      <c r="H18">
        <v>33744150712</v>
      </c>
      <c r="I18">
        <v>37229351718</v>
      </c>
      <c r="J18">
        <v>38633408873</v>
      </c>
      <c r="K18">
        <v>39030233179</v>
      </c>
      <c r="L18">
        <v>39104860192</v>
      </c>
      <c r="M18">
        <v>39188907672</v>
      </c>
      <c r="N18">
        <v>39238728877</v>
      </c>
      <c r="O18">
        <v>40818658230</v>
      </c>
      <c r="P18">
        <v>40778253066</v>
      </c>
      <c r="Q18">
        <v>40772829228</v>
      </c>
      <c r="AA18">
        <v>27795251273.739998</v>
      </c>
      <c r="AB18">
        <v>37586060765.319992</v>
      </c>
      <c r="AC18">
        <v>39288201791.889992</v>
      </c>
      <c r="AD18">
        <v>39393863839.039993</v>
      </c>
      <c r="AE18">
        <v>39544146689.73999</v>
      </c>
      <c r="AF18">
        <v>39587204981.139992</v>
      </c>
      <c r="AG18">
        <v>39628242971.399994</v>
      </c>
      <c r="AH18">
        <v>39377818145.849991</v>
      </c>
      <c r="AI18">
        <v>40938620871.519989</v>
      </c>
      <c r="AJ18">
        <v>41209557310.609985</v>
      </c>
      <c r="AK18">
        <v>40824351135.269989</v>
      </c>
    </row>
    <row r="19" spans="6:46" x14ac:dyDescent="0.2">
      <c r="F19">
        <v>202112</v>
      </c>
      <c r="G19">
        <v>7640675100</v>
      </c>
      <c r="H19">
        <v>20264498547</v>
      </c>
      <c r="I19">
        <v>22153517752</v>
      </c>
      <c r="J19">
        <v>23078530445</v>
      </c>
      <c r="K19">
        <v>23849545245</v>
      </c>
      <c r="L19">
        <v>24016260566</v>
      </c>
      <c r="M19">
        <v>24237355464</v>
      </c>
      <c r="N19">
        <v>25692043977</v>
      </c>
      <c r="O19">
        <v>25715340073</v>
      </c>
      <c r="P19">
        <v>25723668520</v>
      </c>
      <c r="AA19">
        <v>12973599855.59</v>
      </c>
      <c r="AB19">
        <v>22531966550</v>
      </c>
      <c r="AC19">
        <v>23298276076.810001</v>
      </c>
      <c r="AD19">
        <v>23995131713.190002</v>
      </c>
      <c r="AE19">
        <v>24563593294.910004</v>
      </c>
      <c r="AF19">
        <v>24563587281.680004</v>
      </c>
      <c r="AG19">
        <v>24535871145.120003</v>
      </c>
      <c r="AH19">
        <v>26059952051.250004</v>
      </c>
      <c r="AI19">
        <v>26062802964.720005</v>
      </c>
      <c r="AJ19">
        <v>26085467236.590004</v>
      </c>
    </row>
    <row r="20" spans="6:46" x14ac:dyDescent="0.2">
      <c r="F20">
        <v>202203</v>
      </c>
      <c r="G20">
        <v>14188673150</v>
      </c>
      <c r="H20">
        <v>26822373141</v>
      </c>
      <c r="I20">
        <v>28373526949</v>
      </c>
      <c r="J20">
        <v>29208490460</v>
      </c>
      <c r="K20">
        <v>29486327927</v>
      </c>
      <c r="L20">
        <v>29546190057</v>
      </c>
      <c r="M20">
        <v>30734422283</v>
      </c>
      <c r="N20">
        <v>31479355219</v>
      </c>
      <c r="O20">
        <v>31577393688</v>
      </c>
      <c r="AA20">
        <v>20593389015.730003</v>
      </c>
      <c r="AB20">
        <v>29019020312.300003</v>
      </c>
      <c r="AC20">
        <v>29733404771.280003</v>
      </c>
      <c r="AD20">
        <v>29986017221.860004</v>
      </c>
      <c r="AE20">
        <v>30249621290.630005</v>
      </c>
      <c r="AF20">
        <v>29810395442.360004</v>
      </c>
      <c r="AG20">
        <v>31737074416.000004</v>
      </c>
      <c r="AH20">
        <v>31953899864.790005</v>
      </c>
      <c r="AI20">
        <v>32181836894.690006</v>
      </c>
    </row>
    <row r="21" spans="6:46" x14ac:dyDescent="0.2">
      <c r="F21">
        <v>202206</v>
      </c>
      <c r="G21">
        <v>10942093332</v>
      </c>
      <c r="H21">
        <v>20779963253.5</v>
      </c>
      <c r="I21">
        <v>23512181630.5</v>
      </c>
      <c r="J21">
        <v>23878265844.5</v>
      </c>
      <c r="K21">
        <v>24029582420.5</v>
      </c>
      <c r="L21">
        <v>24082711873.5</v>
      </c>
      <c r="M21">
        <v>25026052523.5</v>
      </c>
      <c r="N21">
        <v>25600251522.5</v>
      </c>
      <c r="AA21">
        <v>15471512190.260002</v>
      </c>
      <c r="AB21">
        <v>24337554300.090004</v>
      </c>
      <c r="AC21">
        <v>25282666149.700005</v>
      </c>
      <c r="AD21">
        <v>25359681740.100006</v>
      </c>
      <c r="AE21">
        <v>25087101012.780006</v>
      </c>
      <c r="AF21">
        <v>24819586310.860008</v>
      </c>
      <c r="AG21">
        <v>25953614296.42001</v>
      </c>
      <c r="AH21">
        <v>26105966435.630009</v>
      </c>
    </row>
    <row r="22" spans="6:46" x14ac:dyDescent="0.2">
      <c r="F22">
        <v>202209</v>
      </c>
      <c r="G22">
        <v>13872418970</v>
      </c>
      <c r="H22">
        <v>26697819968</v>
      </c>
      <c r="I22">
        <v>28458107535</v>
      </c>
      <c r="J22">
        <v>28943763057</v>
      </c>
      <c r="K22">
        <v>29093494995</v>
      </c>
      <c r="L22">
        <v>29832430084</v>
      </c>
      <c r="M22">
        <v>30051418467</v>
      </c>
      <c r="AA22">
        <v>20594056584.499996</v>
      </c>
      <c r="AB22">
        <v>28901304559.909996</v>
      </c>
      <c r="AC22">
        <v>29756350351.789997</v>
      </c>
      <c r="AD22">
        <v>29640020195.399998</v>
      </c>
      <c r="AE22">
        <v>30014490541.399998</v>
      </c>
      <c r="AF22">
        <v>30771243264.249996</v>
      </c>
      <c r="AG22">
        <v>31010707880.439995</v>
      </c>
    </row>
    <row r="23" spans="6:46" x14ac:dyDescent="0.2">
      <c r="F23">
        <v>202212</v>
      </c>
      <c r="G23">
        <v>10548596915</v>
      </c>
      <c r="H23">
        <v>21362439288</v>
      </c>
      <c r="I23">
        <v>23637485970</v>
      </c>
      <c r="J23">
        <v>24401452677</v>
      </c>
      <c r="K23">
        <v>24706633788</v>
      </c>
      <c r="L23">
        <v>24854190883</v>
      </c>
      <c r="AA23">
        <v>14185651942.23</v>
      </c>
      <c r="AB23">
        <v>24466086984.16</v>
      </c>
      <c r="AC23">
        <v>25343565060.079998</v>
      </c>
      <c r="AD23">
        <v>25675917926.839996</v>
      </c>
      <c r="AE23">
        <v>25957555277.639996</v>
      </c>
      <c r="AF23">
        <v>26167473650.219997</v>
      </c>
    </row>
    <row r="24" spans="6:46" x14ac:dyDescent="0.2">
      <c r="F24">
        <v>202303</v>
      </c>
      <c r="G24">
        <v>10935718232</v>
      </c>
      <c r="H24">
        <v>20888505017</v>
      </c>
      <c r="I24">
        <v>23184841910</v>
      </c>
      <c r="J24">
        <v>23629856595</v>
      </c>
      <c r="K24">
        <v>23978142412</v>
      </c>
      <c r="AA24">
        <v>15106843316.010002</v>
      </c>
      <c r="AB24">
        <v>23252550515.900002</v>
      </c>
      <c r="AC24">
        <v>24739464688.280003</v>
      </c>
      <c r="AD24">
        <v>24952544854.960003</v>
      </c>
      <c r="AE24">
        <v>25324712167.070004</v>
      </c>
    </row>
    <row r="25" spans="6:46" x14ac:dyDescent="0.2">
      <c r="F25">
        <v>202306</v>
      </c>
      <c r="G25">
        <v>10952192465</v>
      </c>
      <c r="H25">
        <v>26132191082</v>
      </c>
      <c r="I25">
        <v>27771006328</v>
      </c>
      <c r="J25">
        <v>28359108448</v>
      </c>
      <c r="AA25">
        <v>16605158399.620001</v>
      </c>
      <c r="AB25">
        <v>28475641470.93</v>
      </c>
      <c r="AC25">
        <v>29367936883.869999</v>
      </c>
      <c r="AD25">
        <v>29858303793.289997</v>
      </c>
    </row>
    <row r="26" spans="6:46" x14ac:dyDescent="0.2">
      <c r="F26">
        <v>202309</v>
      </c>
      <c r="G26">
        <v>13201614640</v>
      </c>
      <c r="H26">
        <v>22391438489</v>
      </c>
      <c r="I26">
        <v>23782880073</v>
      </c>
      <c r="AA26">
        <v>17152155712.68</v>
      </c>
      <c r="AB26">
        <v>24342309466.110001</v>
      </c>
      <c r="AC26">
        <v>25113266524.220001</v>
      </c>
    </row>
    <row r="27" spans="6:46" x14ac:dyDescent="0.2">
      <c r="F27">
        <v>202312</v>
      </c>
      <c r="G27">
        <v>10382947972</v>
      </c>
      <c r="H27">
        <v>23611413750</v>
      </c>
      <c r="AA27">
        <v>14462715540.6</v>
      </c>
      <c r="AB27">
        <v>25807288958</v>
      </c>
    </row>
    <row r="28" spans="6:46" x14ac:dyDescent="0.2">
      <c r="F28">
        <v>202403</v>
      </c>
      <c r="G28">
        <v>13218340929</v>
      </c>
      <c r="AA28">
        <v>16197087856.98</v>
      </c>
    </row>
    <row r="31" spans="6:46" x14ac:dyDescent="0.2">
      <c r="F31" s="19" t="s">
        <v>75</v>
      </c>
      <c r="G31" s="7" t="s">
        <v>143</v>
      </c>
      <c r="H31" s="7" t="s">
        <v>143</v>
      </c>
      <c r="I31" s="7" t="s">
        <v>143</v>
      </c>
      <c r="J31" s="7" t="s">
        <v>143</v>
      </c>
      <c r="K31" s="7" t="s">
        <v>143</v>
      </c>
      <c r="L31" s="7" t="s">
        <v>143</v>
      </c>
      <c r="M31" s="7" t="s">
        <v>143</v>
      </c>
      <c r="N31" s="7" t="s">
        <v>143</v>
      </c>
      <c r="O31" s="7" t="s">
        <v>143</v>
      </c>
      <c r="P31" s="7" t="s">
        <v>143</v>
      </c>
      <c r="Q31" s="7" t="s">
        <v>143</v>
      </c>
      <c r="R31" s="7" t="s">
        <v>143</v>
      </c>
      <c r="S31" s="7" t="s">
        <v>143</v>
      </c>
      <c r="T31" s="7" t="s">
        <v>143</v>
      </c>
      <c r="U31" s="7" t="s">
        <v>143</v>
      </c>
      <c r="V31" s="7" t="s">
        <v>143</v>
      </c>
      <c r="W31" s="7" t="s">
        <v>143</v>
      </c>
      <c r="X31" s="7" t="s">
        <v>143</v>
      </c>
      <c r="Y31" s="7" t="s">
        <v>143</v>
      </c>
      <c r="Z31" s="7" t="s">
        <v>143</v>
      </c>
      <c r="AA31" s="8" t="s">
        <v>144</v>
      </c>
      <c r="AB31" s="8" t="s">
        <v>144</v>
      </c>
      <c r="AC31" s="8" t="s">
        <v>144</v>
      </c>
      <c r="AD31" s="8" t="s">
        <v>144</v>
      </c>
      <c r="AE31" s="8" t="s">
        <v>144</v>
      </c>
      <c r="AF31" s="8" t="s">
        <v>144</v>
      </c>
      <c r="AG31" s="8" t="s">
        <v>144</v>
      </c>
      <c r="AH31" s="8" t="s">
        <v>144</v>
      </c>
      <c r="AI31" s="8" t="s">
        <v>144</v>
      </c>
      <c r="AJ31" s="8" t="s">
        <v>144</v>
      </c>
      <c r="AK31" s="8" t="s">
        <v>144</v>
      </c>
      <c r="AL31" s="8" t="s">
        <v>144</v>
      </c>
      <c r="AM31" s="8" t="s">
        <v>144</v>
      </c>
      <c r="AN31" s="8" t="s">
        <v>144</v>
      </c>
      <c r="AO31" s="8" t="s">
        <v>144</v>
      </c>
      <c r="AP31" s="8" t="s">
        <v>144</v>
      </c>
      <c r="AQ31" s="8" t="s">
        <v>144</v>
      </c>
      <c r="AR31" s="8" t="s">
        <v>144</v>
      </c>
      <c r="AS31" s="8" t="s">
        <v>144</v>
      </c>
      <c r="AT31" s="8" t="s">
        <v>144</v>
      </c>
    </row>
    <row r="32" spans="6:46" x14ac:dyDescent="0.2">
      <c r="F32" s="19" t="s">
        <v>81</v>
      </c>
      <c r="G32" s="7">
        <v>1</v>
      </c>
      <c r="H32" s="7">
        <v>2</v>
      </c>
      <c r="I32" s="7">
        <v>3</v>
      </c>
      <c r="J32" s="7">
        <v>4</v>
      </c>
      <c r="K32" s="7">
        <v>5</v>
      </c>
      <c r="L32" s="7">
        <v>6</v>
      </c>
      <c r="M32" s="7">
        <v>7</v>
      </c>
      <c r="N32" s="7">
        <v>8</v>
      </c>
      <c r="O32" s="7">
        <v>9</v>
      </c>
      <c r="P32" s="7">
        <v>10</v>
      </c>
      <c r="Q32" s="7">
        <v>11</v>
      </c>
      <c r="R32" s="7">
        <v>12</v>
      </c>
      <c r="S32" s="7">
        <v>13</v>
      </c>
      <c r="T32" s="7">
        <v>14</v>
      </c>
      <c r="U32" s="7">
        <v>15</v>
      </c>
      <c r="V32" s="7">
        <v>16</v>
      </c>
      <c r="W32" s="7">
        <v>17</v>
      </c>
      <c r="X32" s="7">
        <v>18</v>
      </c>
      <c r="Y32" s="7">
        <v>19</v>
      </c>
      <c r="Z32" s="7">
        <v>20</v>
      </c>
      <c r="AA32" s="8">
        <v>1</v>
      </c>
      <c r="AB32" s="8">
        <v>2</v>
      </c>
      <c r="AC32" s="8">
        <v>3</v>
      </c>
      <c r="AD32" s="8">
        <v>4</v>
      </c>
      <c r="AE32" s="8">
        <v>5</v>
      </c>
      <c r="AF32" s="8">
        <v>6</v>
      </c>
      <c r="AG32" s="8">
        <v>7</v>
      </c>
      <c r="AH32" s="8">
        <v>8</v>
      </c>
      <c r="AI32" s="8">
        <v>9</v>
      </c>
      <c r="AJ32" s="8">
        <v>10</v>
      </c>
      <c r="AK32" s="8">
        <v>11</v>
      </c>
      <c r="AL32" s="8">
        <v>12</v>
      </c>
      <c r="AM32" s="8">
        <v>13</v>
      </c>
      <c r="AN32" s="8">
        <v>14</v>
      </c>
      <c r="AO32" s="8">
        <v>15</v>
      </c>
      <c r="AP32" s="8">
        <v>16</v>
      </c>
      <c r="AQ32" s="8">
        <v>17</v>
      </c>
      <c r="AR32" s="8">
        <v>18</v>
      </c>
      <c r="AS32" s="8">
        <v>19</v>
      </c>
      <c r="AT32" s="8">
        <v>20</v>
      </c>
    </row>
    <row r="33" spans="6:46" x14ac:dyDescent="0.2">
      <c r="F33">
        <v>201906</v>
      </c>
      <c r="G33" s="13">
        <f>+IF(G9 = "", "", IFERROR(G9 / Plantilla_Frec!G9, 0))</f>
        <v>23367324.537340619</v>
      </c>
      <c r="H33" s="13">
        <f>+IF(H9 = "", "", IFERROR(H9 / Plantilla_Frec!H9, 0))</f>
        <v>25316656.405572757</v>
      </c>
      <c r="I33" s="13">
        <f>+IF(I9 = "", "", IFERROR(I9 / Plantilla_Frec!I9, 0))</f>
        <v>25301232.657724328</v>
      </c>
      <c r="J33" s="13">
        <f>+IF(J9 = "", "", IFERROR(J9 / Plantilla_Frec!J9, 0))</f>
        <v>25755796.839823008</v>
      </c>
      <c r="K33" s="13">
        <f>+IF(K9 = "", "", IFERROR(K9 / Plantilla_Frec!K9, 0))</f>
        <v>25850636.728384279</v>
      </c>
      <c r="L33" s="13">
        <f>+IF(L9 = "", "", IFERROR(L9 / Plantilla_Frec!L9, 0))</f>
        <v>25725318.067213114</v>
      </c>
      <c r="M33" s="13">
        <f>+IF(M9 = "", "", IFERROR(M9 / Plantilla_Frec!M9, 0))</f>
        <v>25888273.747967478</v>
      </c>
      <c r="N33" s="13">
        <f>+IF(N9 = "", "", IFERROR(N9 / Plantilla_Frec!N9, 0))</f>
        <v>25882255.295454547</v>
      </c>
      <c r="O33" s="13">
        <f>+IF(O9 = "", "", IFERROR(O9 / Plantilla_Frec!O9, 0))</f>
        <v>25920799.225363489</v>
      </c>
      <c r="P33" s="13">
        <f>+IF(P9 = "", "", IFERROR(P9 / Plantilla_Frec!P9, 0))</f>
        <v>25857192.253408179</v>
      </c>
      <c r="Q33" s="13">
        <f>+IF(Q9 = "", "", IFERROR(Q9 / Plantilla_Frec!Q9, 0))</f>
        <v>26005768.740415335</v>
      </c>
      <c r="R33" s="13">
        <f>+IF(R9 = "", "", IFERROR(R9 / Plantilla_Frec!R9, 0))</f>
        <v>25931383.160601266</v>
      </c>
      <c r="S33" s="13">
        <f>+IF(S9 = "", "", IFERROR(S9 / Plantilla_Frec!S9, 0))</f>
        <v>25919660.639020536</v>
      </c>
      <c r="T33" s="13">
        <f>+IF(T9 = "", "", IFERROR(T9 / Plantilla_Frec!T9, 0))</f>
        <v>26038854.599527929</v>
      </c>
      <c r="U33" s="13">
        <f>+IF(U9 = "", "", IFERROR(U9 / Plantilla_Frec!U9, 0))</f>
        <v>26453791.077044025</v>
      </c>
      <c r="V33" s="13">
        <f>+IF(V9 = "", "", IFERROR(V9 / Plantilla_Frec!V9, 0))</f>
        <v>26466757.357704401</v>
      </c>
      <c r="W33" s="13">
        <f>+IF(W9 = "", "", IFERROR(W9 / Plantilla_Frec!W9, 0))</f>
        <v>26370309.89241486</v>
      </c>
      <c r="X33" s="13">
        <f>+IF(X9 = "", "", IFERROR(X9 / Plantilla_Frec!X9, 0))</f>
        <v>26396021.066409267</v>
      </c>
      <c r="Y33" s="13">
        <f>+IF(Y9 = "", "", IFERROR(Y9 / Plantilla_Frec!Y9, 0))</f>
        <v>26362708.404009253</v>
      </c>
      <c r="Z33" s="13">
        <f>+IF(Z9 = "", "", IFERROR(Z9 / Plantilla_Frec!Z9, 0))</f>
        <v>26362708.404009253</v>
      </c>
      <c r="AA33" s="13">
        <f>+IF(AA9 = "", "", IFERROR(AA9 / Plantilla_Frec!AA9, 0))</f>
        <v>18324185.225517754</v>
      </c>
      <c r="AB33" s="13">
        <f>+IF(AB9 = "", "", IFERROR(AB9 / Plantilla_Frec!AB9, 0))</f>
        <v>17199668.740566958</v>
      </c>
      <c r="AC33" s="13">
        <f>+IF(AC9 = "", "", IFERROR(AC9 / Plantilla_Frec!AC9, 0))</f>
        <v>16273244.242346013</v>
      </c>
      <c r="AD33" s="13">
        <f>+IF(AD9 = "", "", IFERROR(AD9 / Plantilla_Frec!AD9, 0))</f>
        <v>16954453.321103327</v>
      </c>
      <c r="AE33" s="13">
        <f>+IF(AE9 = "", "", IFERROR(AE9 / Plantilla_Frec!AE9, 0))</f>
        <v>17230501.404504348</v>
      </c>
      <c r="AF33" s="13">
        <f>+IF(AF9 = "", "", IFERROR(AF9 / Plantilla_Frec!AF9, 0))</f>
        <v>17924633.472844336</v>
      </c>
      <c r="AG33" s="13">
        <f>+IF(AG9 = "", "", IFERROR(AG9 / Plantilla_Frec!AG9, 0))</f>
        <v>18182458.548656959</v>
      </c>
      <c r="AH33" s="13">
        <f>+IF(AH9 = "", "", IFERROR(AH9 / Plantilla_Frec!AH9, 0))</f>
        <v>18280254.084399678</v>
      </c>
      <c r="AI33" s="13">
        <f>+IF(AI9 = "", "", IFERROR(AI9 / Plantilla_Frec!AI9, 0))</f>
        <v>18111104.916321285</v>
      </c>
      <c r="AJ33" s="13">
        <f>+IF(AJ9 = "", "", IFERROR(AJ9 / Plantilla_Frec!AJ9, 0))</f>
        <v>18176104.59696243</v>
      </c>
      <c r="AK33" s="13">
        <f>+IF(AK9 = "", "", IFERROR(AK9 / Plantilla_Frec!AK9, 0))</f>
        <v>18357392.479441784</v>
      </c>
      <c r="AL33" s="13">
        <f>+IF(AL9 = "", "", IFERROR(AL9 / Plantilla_Frec!AL9, 0))</f>
        <v>18215704.67205371</v>
      </c>
      <c r="AM33" s="13">
        <f>+IF(AM9 = "", "", IFERROR(AM9 / Plantilla_Frec!AM9, 0))</f>
        <v>18150164.569984224</v>
      </c>
      <c r="AN33" s="13">
        <f>+IF(AN9 = "", "", IFERROR(AN9 / Plantilla_Frec!AN9, 0))</f>
        <v>18497110.702625781</v>
      </c>
      <c r="AO33" s="13">
        <f>+IF(AO9 = "", "", IFERROR(AO9 / Plantilla_Frec!AO9, 0))</f>
        <v>18557454.428468183</v>
      </c>
      <c r="AP33" s="13">
        <f>+IF(AP9 = "", "", IFERROR(AP9 / Plantilla_Frec!AP9, 0))</f>
        <v>18558232.582230948</v>
      </c>
      <c r="AQ33" s="13">
        <f>+IF(AQ9 = "", "", IFERROR(AQ9 / Plantilla_Frec!AQ9, 0))</f>
        <v>18652521.293836672</v>
      </c>
      <c r="AR33" s="13">
        <f>+IF(AR9 = "", "", IFERROR(AR9 / Plantilla_Frec!AR9, 0))</f>
        <v>18666161.62642527</v>
      </c>
      <c r="AS33" s="13">
        <f>+IF(AS9 = "", "", IFERROR(AS9 / Plantilla_Frec!AS9, 0))</f>
        <v>18660758.584198765</v>
      </c>
      <c r="AT33" s="13">
        <f>+IF(AT9 = "", "", IFERROR(AT9 / Plantilla_Frec!AT9, 0))</f>
        <v>18565302.387557779</v>
      </c>
    </row>
    <row r="34" spans="6:46" x14ac:dyDescent="0.2">
      <c r="F34">
        <v>201909</v>
      </c>
      <c r="G34" s="13">
        <f>+IF(G10 = "", "", IFERROR(G10 / Plantilla_Frec!G10, 0))</f>
        <v>19219693.064935066</v>
      </c>
      <c r="H34" s="13">
        <f>+IF(H10 = "", "", IFERROR(H10 / Plantilla_Frec!H10, 0))</f>
        <v>22245128.741007194</v>
      </c>
      <c r="I34" s="13">
        <f>+IF(I10 = "", "", IFERROR(I10 / Plantilla_Frec!I10, 0))</f>
        <v>24374735.632016633</v>
      </c>
      <c r="J34" s="13">
        <f>+IF(J10 = "", "", IFERROR(J10 / Plantilla_Frec!J10, 0))</f>
        <v>24270963.542098764</v>
      </c>
      <c r="K34" s="13">
        <f>+IF(K10 = "", "", IFERROR(K10 / Plantilla_Frec!K10, 0))</f>
        <v>24290161.793617886</v>
      </c>
      <c r="L34" s="13">
        <f>+IF(L10 = "", "", IFERROR(L10 / Plantilla_Frec!L10, 0))</f>
        <v>24233133.766113359</v>
      </c>
      <c r="M34" s="13">
        <f>+IF(M10 = "", "", IFERROR(M10 / Plantilla_Frec!M10, 0))</f>
        <v>24649027.489859153</v>
      </c>
      <c r="N34" s="13">
        <f>+IF(N10 = "", "", IFERROR(N10 / Plantilla_Frec!N10, 0))</f>
        <v>24704066.423767533</v>
      </c>
      <c r="O34" s="13">
        <f>+IF(O10 = "", "", IFERROR(O10 / Plantilla_Frec!O10, 0))</f>
        <v>24037683.959587239</v>
      </c>
      <c r="P34" s="13">
        <f>+IF(P10 = "", "", IFERROR(P10 / Plantilla_Frec!P10, 0))</f>
        <v>23674718.978941604</v>
      </c>
      <c r="Q34" s="13">
        <f>+IF(Q10 = "", "", IFERROR(Q10 / Plantilla_Frec!Q10, 0))</f>
        <v>23695968.712518245</v>
      </c>
      <c r="R34" s="13">
        <f>+IF(R10 = "", "", IFERROR(R10 / Plantilla_Frec!R10, 0))</f>
        <v>23697939.539160583</v>
      </c>
      <c r="S34" s="13">
        <f>+IF(S10 = "", "", IFERROR(S10 / Plantilla_Frec!S10, 0))</f>
        <v>23656941.470783241</v>
      </c>
      <c r="T34" s="13">
        <f>+IF(T10 = "", "", IFERROR(T10 / Plantilla_Frec!T10, 0))</f>
        <v>23656941.470783241</v>
      </c>
      <c r="U34" s="13">
        <f>+IF(U10 = "", "", IFERROR(U10 / Plantilla_Frec!U10, 0))</f>
        <v>23657852.217595626</v>
      </c>
      <c r="V34" s="13">
        <f>+IF(V10 = "", "", IFERROR(V10 / Plantilla_Frec!V10, 0))</f>
        <v>23535358.000822898</v>
      </c>
      <c r="W34" s="13">
        <f>+IF(W10 = "", "", IFERROR(W10 / Plantilla_Frec!W10, 0))</f>
        <v>23581822.772655971</v>
      </c>
      <c r="X34" s="13">
        <f>+IF(X10 = "", "", IFERROR(X10 / Plantilla_Frec!X10, 0))</f>
        <v>23586096.958039213</v>
      </c>
      <c r="Y34" s="13">
        <f>+IF(Y10 = "", "", IFERROR(Y10 / Plantilla_Frec!Y10, 0))</f>
        <v>23586096.958039213</v>
      </c>
      <c r="Z34" s="13" t="str">
        <f>+IF(Z10 = "", "", IFERROR(Z10 / Plantilla_Frec!Z10, 0))</f>
        <v/>
      </c>
      <c r="AA34" s="13">
        <f>+IF(AA10 = "", "", IFERROR(AA10 / Plantilla_Frec!AA10, 0))</f>
        <v>23471768.014000002</v>
      </c>
      <c r="AB34" s="13">
        <f>+IF(AB10 = "", "", IFERROR(AB10 / Plantilla_Frec!AB10, 0))</f>
        <v>25544336.657084234</v>
      </c>
      <c r="AC34" s="13">
        <f>+IF(AC10 = "", "", IFERROR(AC10 / Plantilla_Frec!AC10, 0))</f>
        <v>24518619.171896905</v>
      </c>
      <c r="AD34" s="13">
        <f>+IF(AD10 = "", "", IFERROR(AD10 / Plantilla_Frec!AD10, 0))</f>
        <v>24535436.334526744</v>
      </c>
      <c r="AE34" s="13">
        <f>+IF(AE10 = "", "", IFERROR(AE10 / Plantilla_Frec!AE10, 0))</f>
        <v>24809405.18640973</v>
      </c>
      <c r="AF34" s="13">
        <f>+IF(AF10 = "", "", IFERROR(AF10 / Plantilla_Frec!AF10, 0))</f>
        <v>24768588.596222218</v>
      </c>
      <c r="AG34" s="13">
        <f>+IF(AG10 = "", "", IFERROR(AG10 / Plantilla_Frec!AG10, 0))</f>
        <v>24735709.522897378</v>
      </c>
      <c r="AH34" s="13">
        <f>+IF(AH10 = "", "", IFERROR(AH10 / Plantilla_Frec!AH10, 0))</f>
        <v>24759954.288056109</v>
      </c>
      <c r="AI34" s="13">
        <f>+IF(AI10 = "", "", IFERROR(AI10 / Plantilla_Frec!AI10, 0))</f>
        <v>24162354.355775699</v>
      </c>
      <c r="AJ34" s="13">
        <f>+IF(AJ10 = "", "", IFERROR(AJ10 / Plantilla_Frec!AJ10, 0))</f>
        <v>23860956.400729924</v>
      </c>
      <c r="AK34" s="13">
        <f>+IF(AK10 = "", "", IFERROR(AK10 / Plantilla_Frec!AK10, 0))</f>
        <v>23711673.946605835</v>
      </c>
      <c r="AL34" s="13">
        <f>+IF(AL10 = "", "", IFERROR(AL10 / Plantilla_Frec!AL10, 0))</f>
        <v>23712942.896259122</v>
      </c>
      <c r="AM34" s="13">
        <f>+IF(AM10 = "", "", IFERROR(AM10 / Plantilla_Frec!AM10, 0))</f>
        <v>23671917.499362472</v>
      </c>
      <c r="AN34" s="13">
        <f>+IF(AN10 = "", "", IFERROR(AN10 / Plantilla_Frec!AN10, 0))</f>
        <v>23656941.470783237</v>
      </c>
      <c r="AO34" s="13">
        <f>+IF(AO10 = "", "", IFERROR(AO10 / Plantilla_Frec!AO10, 0))</f>
        <v>23657852.217595622</v>
      </c>
      <c r="AP34" s="13">
        <f>+IF(AP10 = "", "", IFERROR(AP10 / Plantilla_Frec!AP10, 0))</f>
        <v>23581160.218520492</v>
      </c>
      <c r="AQ34" s="13">
        <f>+IF(AQ10 = "", "", IFERROR(AQ10 / Plantilla_Frec!AQ10, 0))</f>
        <v>23581822.772655968</v>
      </c>
      <c r="AR34" s="13">
        <f>+IF(AR10 = "", "", IFERROR(AR10 / Plantilla_Frec!AR10, 0))</f>
        <v>23586096.958039209</v>
      </c>
      <c r="AS34" s="13">
        <f>+IF(AS10 = "", "", IFERROR(AS10 / Plantilla_Frec!AS10, 0))</f>
        <v>23586096.958039209</v>
      </c>
      <c r="AT34" s="13" t="str">
        <f>+IF(AT10 = "", "", IFERROR(AT10 / Plantilla_Frec!AT10, 0))</f>
        <v/>
      </c>
    </row>
    <row r="35" spans="6:46" x14ac:dyDescent="0.2">
      <c r="F35">
        <v>201912</v>
      </c>
      <c r="G35" s="13">
        <f>+IF(G11 = "", "", IFERROR(G11 / Plantilla_Frec!G11, 0))</f>
        <v>24180442.569892474</v>
      </c>
      <c r="H35" s="13">
        <f>+IF(H11 = "", "", IFERROR(H11 / Plantilla_Frec!H11, 0))</f>
        <v>23415872.988304093</v>
      </c>
      <c r="I35" s="13">
        <f>+IF(I11 = "", "", IFERROR(I11 / Plantilla_Frec!I11, 0))</f>
        <v>23984297.739999998</v>
      </c>
      <c r="J35" s="13">
        <f>+IF(J11 = "", "", IFERROR(J11 / Plantilla_Frec!J11, 0))</f>
        <v>24584739.346428573</v>
      </c>
      <c r="K35" s="13">
        <f>+IF(K11 = "", "", IFERROR(K11 / Plantilla_Frec!K11, 0))</f>
        <v>24554146.521815009</v>
      </c>
      <c r="L35" s="13">
        <f>+IF(L11 = "", "", IFERROR(L11 / Plantilla_Frec!L11, 0))</f>
        <v>24613789.224738676</v>
      </c>
      <c r="M35" s="13">
        <f>+IF(M11 = "", "", IFERROR(M11 / Plantilla_Frec!M11, 0))</f>
        <v>24793248.851979345</v>
      </c>
      <c r="N35" s="13">
        <f>+IF(N11 = "", "", IFERROR(N11 / Plantilla_Frec!N11, 0))</f>
        <v>24929887.449225474</v>
      </c>
      <c r="O35" s="13">
        <f>+IF(O11 = "", "", IFERROR(O11 / Plantilla_Frec!O11, 0))</f>
        <v>24651266.9057508</v>
      </c>
      <c r="P35" s="13">
        <f>+IF(P11 = "", "", IFERROR(P11 / Plantilla_Frec!P11, 0))</f>
        <v>24889447.796502385</v>
      </c>
      <c r="Q35" s="13">
        <f>+IF(Q11 = "", "", IFERROR(Q11 / Plantilla_Frec!Q11, 0))</f>
        <v>24923204.054054055</v>
      </c>
      <c r="R35" s="13">
        <f>+IF(R11 = "", "", IFERROR(R11 / Plantilla_Frec!R11, 0))</f>
        <v>24925896.868044514</v>
      </c>
      <c r="S35" s="13">
        <f>+IF(S11 = "", "", IFERROR(S11 / Plantilla_Frec!S11, 0))</f>
        <v>24925896.868044514</v>
      </c>
      <c r="T35" s="13">
        <f>+IF(T11 = "", "", IFERROR(T11 / Plantilla_Frec!T11, 0))</f>
        <v>25001835.974603176</v>
      </c>
      <c r="U35" s="13">
        <f>+IF(U11 = "", "", IFERROR(U11 / Plantilla_Frec!U11, 0))</f>
        <v>24776908.261755485</v>
      </c>
      <c r="V35" s="13">
        <f>+IF(V11 = "", "", IFERROR(V11 / Plantilla_Frec!V11, 0))</f>
        <v>24876411.085669782</v>
      </c>
      <c r="W35" s="13">
        <f>+IF(W11 = "", "", IFERROR(W11 / Plantilla_Frec!W11, 0))</f>
        <v>24876411.085669782</v>
      </c>
      <c r="X35" s="13">
        <f>+IF(X11 = "", "", IFERROR(X11 / Plantilla_Frec!X11, 0))</f>
        <v>24844958.836702954</v>
      </c>
      <c r="Y35" s="13" t="str">
        <f>+IF(Y11 = "", "", IFERROR(Y11 / Plantilla_Frec!Y11, 0))</f>
        <v/>
      </c>
      <c r="Z35" s="13" t="str">
        <f>+IF(Z11 = "", "", IFERROR(Z11 / Plantilla_Frec!Z11, 0))</f>
        <v/>
      </c>
      <c r="AA35" s="13">
        <f>+IF(AA11 = "", "", IFERROR(AA11 / Plantilla_Frec!AA11, 0))</f>
        <v>40224811.271377951</v>
      </c>
      <c r="AB35" s="13">
        <f>+IF(AB11 = "", "", IFERROR(AB11 / Plantilla_Frec!AB11, 0))</f>
        <v>24521133.849039547</v>
      </c>
      <c r="AC35" s="13">
        <f>+IF(AC11 = "", "", IFERROR(AC11 / Plantilla_Frec!AC11, 0))</f>
        <v>24695190.4132852</v>
      </c>
      <c r="AD35" s="13">
        <f>+IF(AD11 = "", "", IFERROR(AD11 / Plantilla_Frec!AD11, 0))</f>
        <v>25301905.262500003</v>
      </c>
      <c r="AE35" s="13">
        <f>+IF(AE11 = "", "", IFERROR(AE11 / Plantilla_Frec!AE11, 0))</f>
        <v>25145191.823975697</v>
      </c>
      <c r="AF35" s="13">
        <f>+IF(AF11 = "", "", IFERROR(AF11 / Plantilla_Frec!AF11, 0))</f>
        <v>25110173.505449831</v>
      </c>
      <c r="AG35" s="13">
        <f>+IF(AG11 = "", "", IFERROR(AG11 / Plantilla_Frec!AG11, 0))</f>
        <v>25026925.791252147</v>
      </c>
      <c r="AH35" s="13">
        <f>+IF(AH11 = "", "", IFERROR(AH11 / Plantilla_Frec!AH11, 0))</f>
        <v>25057012.794150945</v>
      </c>
      <c r="AI35" s="13">
        <f>+IF(AI11 = "", "", IFERROR(AI11 / Plantilla_Frec!AI11, 0))</f>
        <v>24798313.570998415</v>
      </c>
      <c r="AJ35" s="13">
        <f>+IF(AJ11 = "", "", IFERROR(AJ11 / Plantilla_Frec!AJ11, 0))</f>
        <v>24855246.837099843</v>
      </c>
      <c r="AK35" s="13">
        <f>+IF(AK11 = "", "", IFERROR(AK11 / Plantilla_Frec!AK11, 0))</f>
        <v>24888896.101759113</v>
      </c>
      <c r="AL35" s="13">
        <f>+IF(AL11 = "", "", IFERROR(AL11 / Plantilla_Frec!AL11, 0))</f>
        <v>24902775.168716326</v>
      </c>
      <c r="AM35" s="13">
        <f>+IF(AM11 = "", "", IFERROR(AM11 / Plantilla_Frec!AM11, 0))</f>
        <v>24846892.440570526</v>
      </c>
      <c r="AN35" s="13">
        <f>+IF(AN11 = "", "", IFERROR(AN11 / Plantilla_Frec!AN11, 0))</f>
        <v>24962213.413629163</v>
      </c>
      <c r="AO35" s="13">
        <f>+IF(AO11 = "", "", IFERROR(AO11 / Plantilla_Frec!AO11, 0))</f>
        <v>24835481.718582556</v>
      </c>
      <c r="AP35" s="13">
        <f>+IF(AP11 = "", "", IFERROR(AP11 / Plantilla_Frec!AP11, 0))</f>
        <v>24876411.085669786</v>
      </c>
      <c r="AQ35" s="13">
        <f>+IF(AQ11 = "", "", IFERROR(AQ11 / Plantilla_Frec!AQ11, 0))</f>
        <v>24876411.085669786</v>
      </c>
      <c r="AR35" s="13">
        <f>+IF(AR11 = "", "", IFERROR(AR11 / Plantilla_Frec!AR11, 0))</f>
        <v>24851435.98136859</v>
      </c>
      <c r="AS35" s="13" t="str">
        <f>+IF(AS11 = "", "", IFERROR(AS11 / Plantilla_Frec!AS11, 0))</f>
        <v/>
      </c>
      <c r="AT35" s="13" t="str">
        <f>+IF(AT11 = "", "", IFERROR(AT11 / Plantilla_Frec!AT11, 0))</f>
        <v/>
      </c>
    </row>
    <row r="36" spans="6:46" x14ac:dyDescent="0.2">
      <c r="F36">
        <v>202003</v>
      </c>
      <c r="G36" s="13">
        <f>+IF(G12 = "", "", IFERROR(G12 / Plantilla_Frec!G12, 0))</f>
        <v>19752329.504273504</v>
      </c>
      <c r="H36" s="13">
        <f>+IF(H12 = "", "", IFERROR(H12 / Plantilla_Frec!H12, 0))</f>
        <v>23303886.086683169</v>
      </c>
      <c r="I36" s="13">
        <f>+IF(I12 = "", "", IFERROR(I12 / Plantilla_Frec!I12, 0))</f>
        <v>24138147.666004229</v>
      </c>
      <c r="J36" s="13">
        <f>+IF(J12 = "", "", IFERROR(J12 / Plantilla_Frec!J12, 0))</f>
        <v>23688697.917686276</v>
      </c>
      <c r="K36" s="13">
        <f>+IF(K12 = "", "", IFERROR(K12 / Plantilla_Frec!K12, 0))</f>
        <v>24688035.623612169</v>
      </c>
      <c r="L36" s="13">
        <f>+IF(L12 = "", "", IFERROR(L12 / Plantilla_Frec!L12, 0))</f>
        <v>25233781.753768656</v>
      </c>
      <c r="M36" s="13">
        <f>+IF(M12 = "", "", IFERROR(M12 / Plantilla_Frec!M12, 0))</f>
        <v>25706863.594481483</v>
      </c>
      <c r="N36" s="13">
        <f>+IF(N12 = "", "", IFERROR(N12 / Plantilla_Frec!N12, 0))</f>
        <v>25863716.536081333</v>
      </c>
      <c r="O36" s="13">
        <f>+IF(O12 = "", "", IFERROR(O12 / Plantilla_Frec!O12, 0))</f>
        <v>26126058.829784948</v>
      </c>
      <c r="P36" s="13">
        <f>+IF(P12 = "", "", IFERROR(P12 / Plantilla_Frec!P12, 0))</f>
        <v>26129430.740710482</v>
      </c>
      <c r="Q36" s="13">
        <f>+IF(Q12 = "", "", IFERROR(Q12 / Plantilla_Frec!Q12, 0))</f>
        <v>26093474.572730497</v>
      </c>
      <c r="R36" s="13">
        <f>+IF(R12 = "", "", IFERROR(R12 / Plantilla_Frec!R12, 0))</f>
        <v>26117740.686205674</v>
      </c>
      <c r="S36" s="13">
        <f>+IF(S12 = "", "", IFERROR(S12 / Plantilla_Frec!S12, 0))</f>
        <v>26119513.735851064</v>
      </c>
      <c r="T36" s="13">
        <f>+IF(T12 = "", "", IFERROR(T12 / Plantilla_Frec!T12, 0))</f>
        <v>26037309.404628977</v>
      </c>
      <c r="U36" s="13">
        <f>+IF(U12 = "", "", IFERROR(U12 / Plantilla_Frec!U12, 0))</f>
        <v>26288371.438415494</v>
      </c>
      <c r="V36" s="13">
        <f>+IF(V12 = "", "", IFERROR(V12 / Plantilla_Frec!V12, 0))</f>
        <v>26327230.808471002</v>
      </c>
      <c r="W36" s="13">
        <f>+IF(W12 = "", "", IFERROR(W12 / Plantilla_Frec!W12, 0))</f>
        <v>26328402.453462217</v>
      </c>
      <c r="X36" s="13" t="str">
        <f>+IF(X12 = "", "", IFERROR(X12 / Plantilla_Frec!X12, 0))</f>
        <v/>
      </c>
      <c r="Y36" s="13" t="str">
        <f>+IF(Y12 = "", "", IFERROR(Y12 / Plantilla_Frec!Y12, 0))</f>
        <v/>
      </c>
      <c r="Z36" s="13" t="str">
        <f>+IF(Z12 = "", "", IFERROR(Z12 / Plantilla_Frec!Z12, 0))</f>
        <v/>
      </c>
      <c r="AA36" s="13">
        <f>+IF(AA12 = "", "", IFERROR(AA12 / Plantilla_Frec!AA12, 0))</f>
        <v>22795269.432259262</v>
      </c>
      <c r="AB36" s="13">
        <f>+IF(AB12 = "", "", IFERROR(AB12 / Plantilla_Frec!AB12, 0))</f>
        <v>25194805.327350836</v>
      </c>
      <c r="AC36" s="13">
        <f>+IF(AC12 = "", "", IFERROR(AC12 / Plantilla_Frec!AC12, 0))</f>
        <v>26075585.14010267</v>
      </c>
      <c r="AD36" s="13">
        <f>+IF(AD12 = "", "", IFERROR(AD12 / Plantilla_Frec!AD12, 0))</f>
        <v>26395448.424504854</v>
      </c>
      <c r="AE36" s="13">
        <f>+IF(AE12 = "", "", IFERROR(AE12 / Plantilla_Frec!AE12, 0))</f>
        <v>26475569.477086466</v>
      </c>
      <c r="AF36" s="13">
        <f>+IF(AF12 = "", "", IFERROR(AF12 / Plantilla_Frec!AF12, 0))</f>
        <v>26307720.708544772</v>
      </c>
      <c r="AG36" s="13">
        <f>+IF(AG12 = "", "", IFERROR(AG12 / Plantilla_Frec!AG12, 0))</f>
        <v>26413693.300351851</v>
      </c>
      <c r="AH36" s="13">
        <f>+IF(AH12 = "", "", IFERROR(AH12 / Plantilla_Frec!AH12, 0))</f>
        <v>26498075.47678373</v>
      </c>
      <c r="AI36" s="13">
        <f>+IF(AI12 = "", "", IFERROR(AI12 / Plantilla_Frec!AI12, 0))</f>
        <v>26451245.748261645</v>
      </c>
      <c r="AJ36" s="13">
        <f>+IF(AJ12 = "", "", IFERROR(AJ12 / Plantilla_Frec!AJ12, 0))</f>
        <v>26458963.17412078</v>
      </c>
      <c r="AK36" s="13">
        <f>+IF(AK12 = "", "", IFERROR(AK12 / Plantilla_Frec!AK12, 0))</f>
        <v>26433380.563120566</v>
      </c>
      <c r="AL36" s="13">
        <f>+IF(AL12 = "", "", IFERROR(AL12 / Plantilla_Frec!AL12, 0))</f>
        <v>26117740.686436165</v>
      </c>
      <c r="AM36" s="13">
        <f>+IF(AM12 = "", "", IFERROR(AM12 / Plantilla_Frec!AM12, 0))</f>
        <v>26122949.51475177</v>
      </c>
      <c r="AN36" s="13">
        <f>+IF(AN12 = "", "", IFERROR(AN12 / Plantilla_Frec!AN12, 0))</f>
        <v>26053926.900123451</v>
      </c>
      <c r="AO36" s="13">
        <f>+IF(AO12 = "", "", IFERROR(AO12 / Plantilla_Frec!AO12, 0))</f>
        <v>26304887.44295774</v>
      </c>
      <c r="AP36" s="13">
        <f>+IF(AP12 = "", "", IFERROR(AP12 / Plantilla_Frec!AP12, 0))</f>
        <v>26352087.075834792</v>
      </c>
      <c r="AQ36" s="13">
        <f>+IF(AQ12 = "", "", IFERROR(AQ12 / Plantilla_Frec!AQ12, 0))</f>
        <v>26550271.296467479</v>
      </c>
      <c r="AR36" s="13" t="str">
        <f>+IF(AR12 = "", "", IFERROR(AR12 / Plantilla_Frec!AR12, 0))</f>
        <v/>
      </c>
      <c r="AS36" s="13" t="str">
        <f>+IF(AS12 = "", "", IFERROR(AS12 / Plantilla_Frec!AS12, 0))</f>
        <v/>
      </c>
      <c r="AT36" s="13" t="str">
        <f>+IF(AT12 = "", "", IFERROR(AT12 / Plantilla_Frec!AT12, 0))</f>
        <v/>
      </c>
    </row>
    <row r="37" spans="6:46" x14ac:dyDescent="0.2">
      <c r="F37">
        <v>202006</v>
      </c>
      <c r="G37" s="13">
        <f>+IF(G13 = "", "", IFERROR(G13 / Plantilla_Frec!G13, 0))</f>
        <v>20187826.834102564</v>
      </c>
      <c r="H37" s="13">
        <f>+IF(H13 = "", "", IFERROR(H13 / Plantilla_Frec!H13, 0))</f>
        <v>25915278.883339517</v>
      </c>
      <c r="I37" s="13">
        <f>+IF(I13 = "", "", IFERROR(I13 / Plantilla_Frec!I13, 0))</f>
        <v>25917845.793461535</v>
      </c>
      <c r="J37" s="13">
        <f>+IF(J13 = "", "", IFERROR(J13 / Plantilla_Frec!J13, 0))</f>
        <v>26473335.925187498</v>
      </c>
      <c r="K37" s="13">
        <f>+IF(K13 = "", "", IFERROR(K13 / Plantilla_Frec!K13, 0))</f>
        <v>27105528.974189602</v>
      </c>
      <c r="L37" s="13">
        <f>+IF(L13 = "", "", IFERROR(L13 / Plantilla_Frec!L13, 0))</f>
        <v>27998224.616036583</v>
      </c>
      <c r="M37" s="13">
        <f>+IF(M13 = "", "", IFERROR(M13 / Plantilla_Frec!M13, 0))</f>
        <v>28221501.922909088</v>
      </c>
      <c r="N37" s="13">
        <f>+IF(N13 = "", "", IFERROR(N13 / Plantilla_Frec!N13, 0))</f>
        <v>28363817.531150442</v>
      </c>
      <c r="O37" s="13">
        <f>+IF(O13 = "", "", IFERROR(O13 / Plantilla_Frec!O13, 0))</f>
        <v>28304715.083753664</v>
      </c>
      <c r="P37" s="13">
        <f>+IF(P13 = "", "", IFERROR(P13 / Plantilla_Frec!P13, 0))</f>
        <v>28252487.222072992</v>
      </c>
      <c r="Q37" s="13">
        <f>+IF(Q13 = "", "", IFERROR(Q13 / Plantilla_Frec!Q13, 0))</f>
        <v>28328938.479068413</v>
      </c>
      <c r="R37" s="13">
        <f>+IF(R13 = "", "", IFERROR(R13 / Plantilla_Frec!R13, 0))</f>
        <v>28328938.479068413</v>
      </c>
      <c r="S37" s="13">
        <f>+IF(S13 = "", "", IFERROR(S13 / Plantilla_Frec!S13, 0))</f>
        <v>28608287.918779068</v>
      </c>
      <c r="T37" s="13">
        <f>+IF(T13 = "", "", IFERROR(T13 / Plantilla_Frec!T13, 0))</f>
        <v>28984822.434956521</v>
      </c>
      <c r="U37" s="13">
        <f>+IF(U13 = "", "", IFERROR(U13 / Plantilla_Frec!U13, 0))</f>
        <v>28984822.434956521</v>
      </c>
      <c r="V37" s="13">
        <f>+IF(V13 = "", "", IFERROR(V13 / Plantilla_Frec!V13, 0))</f>
        <v>28945066.21001447</v>
      </c>
      <c r="W37" s="13" t="str">
        <f>+IF(W13 = "", "", IFERROR(W13 / Plantilla_Frec!W13, 0))</f>
        <v/>
      </c>
      <c r="X37" s="13" t="str">
        <f>+IF(X13 = "", "", IFERROR(X13 / Plantilla_Frec!X13, 0))</f>
        <v/>
      </c>
      <c r="Y37" s="13" t="str">
        <f>+IF(Y13 = "", "", IFERROR(Y13 / Plantilla_Frec!Y13, 0))</f>
        <v/>
      </c>
      <c r="Z37" s="13" t="str">
        <f>+IF(Z13 = "", "", IFERROR(Z13 / Plantilla_Frec!Z13, 0))</f>
        <v/>
      </c>
      <c r="AA37" s="13">
        <f>+IF(AA13 = "", "", IFERROR(AA13 / Plantilla_Frec!AA13, 0))</f>
        <v>28315213.450954545</v>
      </c>
      <c r="AB37" s="13">
        <f>+IF(AB13 = "", "", IFERROR(AB13 / Plantilla_Frec!AB13, 0))</f>
        <v>30709318.929284438</v>
      </c>
      <c r="AC37" s="13">
        <f>+IF(AC13 = "", "", IFERROR(AC13 / Plantilla_Frec!AC13, 0))</f>
        <v>29541945.823039372</v>
      </c>
      <c r="AD37" s="13">
        <f>+IF(AD13 = "", "", IFERROR(AD13 / Plantilla_Frec!AD13, 0))</f>
        <v>29355591.973281737</v>
      </c>
      <c r="AE37" s="13">
        <f>+IF(AE13 = "", "", IFERROR(AE13 / Plantilla_Frec!AE13, 0))</f>
        <v>29462402.674076337</v>
      </c>
      <c r="AF37" s="13">
        <f>+IF(AF13 = "", "", IFERROR(AF13 / Plantilla_Frec!AF13, 0))</f>
        <v>29668027.103884671</v>
      </c>
      <c r="AG37" s="13">
        <f>+IF(AG13 = "", "", IFERROR(AG13 / Plantilla_Frec!AG13, 0))</f>
        <v>29891552.360332329</v>
      </c>
      <c r="AH37" s="13">
        <f>+IF(AH13 = "", "", IFERROR(AH13 / Plantilla_Frec!AH13, 0))</f>
        <v>29528531.576000001</v>
      </c>
      <c r="AI37" s="13">
        <f>+IF(AI13 = "", "", IFERROR(AI13 / Plantilla_Frec!AI13, 0))</f>
        <v>29387773.741608191</v>
      </c>
      <c r="AJ37" s="13">
        <f>+IF(AJ13 = "", "", IFERROR(AJ13 / Plantilla_Frec!AJ13, 0))</f>
        <v>29496225.567474455</v>
      </c>
      <c r="AK37" s="13">
        <f>+IF(AK13 = "", "", IFERROR(AK13 / Plantilla_Frec!AK13, 0))</f>
        <v>28371476.615371183</v>
      </c>
      <c r="AL37" s="13">
        <f>+IF(AL13 = "", "", IFERROR(AL13 / Plantilla_Frec!AL13, 0))</f>
        <v>28355389.300771471</v>
      </c>
      <c r="AM37" s="13">
        <f>+IF(AM13 = "", "", IFERROR(AM13 / Plantilla_Frec!AM13, 0))</f>
        <v>28634700.294520352</v>
      </c>
      <c r="AN37" s="13">
        <f>+IF(AN13 = "", "", IFERROR(AN13 / Plantilla_Frec!AN13, 0))</f>
        <v>29010604.936478265</v>
      </c>
      <c r="AO37" s="13">
        <f>+IF(AO13 = "", "", IFERROR(AO13 / Plantilla_Frec!AO13, 0))</f>
        <v>29504563.964884058</v>
      </c>
      <c r="AP37" s="13">
        <f>+IF(AP13 = "", "", IFERROR(AP13 / Plantilla_Frec!AP13, 0))</f>
        <v>29447596.088280346</v>
      </c>
      <c r="AQ37" s="13" t="str">
        <f>+IF(AQ13 = "", "", IFERROR(AQ13 / Plantilla_Frec!AQ13, 0))</f>
        <v/>
      </c>
      <c r="AR37" s="13" t="str">
        <f>+IF(AR13 = "", "", IFERROR(AR13 / Plantilla_Frec!AR13, 0))</f>
        <v/>
      </c>
      <c r="AS37" s="13" t="str">
        <f>+IF(AS13 = "", "", IFERROR(AS13 / Plantilla_Frec!AS13, 0))</f>
        <v/>
      </c>
      <c r="AT37" s="13" t="str">
        <f>+IF(AT13 = "", "", IFERROR(AT13 / Plantilla_Frec!AT13, 0))</f>
        <v/>
      </c>
    </row>
    <row r="38" spans="6:46" x14ac:dyDescent="0.2">
      <c r="F38">
        <v>202009</v>
      </c>
      <c r="G38" s="13">
        <f>+IF(G14 = "", "", IFERROR(G14 / Plantilla_Frec!G14, 0))</f>
        <v>23505093.949002218</v>
      </c>
      <c r="H38" s="13">
        <f>+IF(H14 = "", "", IFERROR(H14 / Plantilla_Frec!H14, 0))</f>
        <v>25735687.404473439</v>
      </c>
      <c r="I38" s="13">
        <f>+IF(I14 = "", "", IFERROR(I14 / Plantilla_Frec!I14, 0))</f>
        <v>26877446.271861471</v>
      </c>
      <c r="J38" s="13">
        <f>+IF(J14 = "", "", IFERROR(J14 / Plantilla_Frec!J14, 0))</f>
        <v>28313817.459390864</v>
      </c>
      <c r="K38" s="13">
        <f>+IF(K14 = "", "", IFERROR(K14 / Plantilla_Frec!K14, 0))</f>
        <v>29825965.306020066</v>
      </c>
      <c r="L38" s="13">
        <f>+IF(L14 = "", "", IFERROR(L14 / Plantilla_Frec!L14, 0))</f>
        <v>30111204.468723938</v>
      </c>
      <c r="M38" s="13">
        <f>+IF(M14 = "", "", IFERROR(M14 / Plantilla_Frec!M14, 0))</f>
        <v>30312673.001655631</v>
      </c>
      <c r="N38" s="13">
        <f>+IF(N14 = "", "", IFERROR(N14 / Plantilla_Frec!N14, 0))</f>
        <v>30448992.540807914</v>
      </c>
      <c r="O38" s="13">
        <f>+IF(O14 = "", "", IFERROR(O14 / Plantilla_Frec!O14, 0))</f>
        <v>30456761.909465022</v>
      </c>
      <c r="P38" s="13">
        <f>+IF(P14 = "", "", IFERROR(P14 / Plantilla_Frec!P14, 0))</f>
        <v>30472791.939194743</v>
      </c>
      <c r="Q38" s="13">
        <f>+IF(Q14 = "", "", IFERROR(Q14 / Plantilla_Frec!Q14, 0))</f>
        <v>30535293.220672682</v>
      </c>
      <c r="R38" s="13">
        <f>+IF(R14 = "", "", IFERROR(R14 / Plantilla_Frec!R14, 0))</f>
        <v>30537009.347005744</v>
      </c>
      <c r="S38" s="13">
        <f>+IF(S14 = "", "", IFERROR(S14 / Plantilla_Frec!S14, 0))</f>
        <v>30450384.706265256</v>
      </c>
      <c r="T38" s="13">
        <f>+IF(T14 = "", "", IFERROR(T14 / Plantilla_Frec!T14, 0))</f>
        <v>30457454.429268293</v>
      </c>
      <c r="U38" s="13">
        <f>+IF(U14 = "", "", IFERROR(U14 / Plantilla_Frec!U14, 0))</f>
        <v>30436343.35743298</v>
      </c>
      <c r="V38" s="13" t="str">
        <f>+IF(V14 = "", "", IFERROR(V14 / Plantilla_Frec!V14, 0))</f>
        <v/>
      </c>
      <c r="W38" s="13" t="str">
        <f>+IF(W14 = "", "", IFERROR(W14 / Plantilla_Frec!W14, 0))</f>
        <v/>
      </c>
      <c r="X38" s="13" t="str">
        <f>+IF(X14 = "", "", IFERROR(X14 / Plantilla_Frec!X14, 0))</f>
        <v/>
      </c>
      <c r="Y38" s="13" t="str">
        <f>+IF(Y14 = "", "", IFERROR(Y14 / Plantilla_Frec!Y14, 0))</f>
        <v/>
      </c>
      <c r="Z38" s="13" t="str">
        <f>+IF(Z14 = "", "", IFERROR(Z14 / Plantilla_Frec!Z14, 0))</f>
        <v/>
      </c>
      <c r="AA38" s="13">
        <f>+IF(AA14 = "", "", IFERROR(AA14 / Plantilla_Frec!AA14, 0))</f>
        <v>33270584.511993408</v>
      </c>
      <c r="AB38" s="13">
        <f>+IF(AB14 = "", "", IFERROR(AB14 / Plantilla_Frec!AB14, 0))</f>
        <v>31965554.237212665</v>
      </c>
      <c r="AC38" s="13">
        <f>+IF(AC14 = "", "", IFERROR(AC14 / Plantilla_Frec!AC14, 0))</f>
        <v>31209846.945326455</v>
      </c>
      <c r="AD38" s="13">
        <f>+IF(AD14 = "", "", IFERROR(AD14 / Plantilla_Frec!AD14, 0))</f>
        <v>31114580.218689766</v>
      </c>
      <c r="AE38" s="13">
        <f>+IF(AE14 = "", "", IFERROR(AE14 / Plantilla_Frec!AE14, 0))</f>
        <v>31144390.262965739</v>
      </c>
      <c r="AF38" s="13">
        <f>+IF(AF14 = "", "", IFERROR(AF14 / Plantilla_Frec!AF14, 0))</f>
        <v>31130027.219049986</v>
      </c>
      <c r="AG38" s="13">
        <f>+IF(AG14 = "", "", IFERROR(AG14 / Plantilla_Frec!AG14, 0))</f>
        <v>31006245.805525213</v>
      </c>
      <c r="AH38" s="13">
        <f>+IF(AH14 = "", "", IFERROR(AH14 / Plantilla_Frec!AH14, 0))</f>
        <v>30999566.905807231</v>
      </c>
      <c r="AI38" s="13">
        <f>+IF(AI14 = "", "", IFERROR(AI14 / Plantilla_Frec!AI14, 0))</f>
        <v>30963686.059909519</v>
      </c>
      <c r="AJ38" s="13">
        <f>+IF(AJ14 = "", "", IFERROR(AJ14 / Plantilla_Frec!AJ14, 0))</f>
        <v>30565738.105394065</v>
      </c>
      <c r="AK38" s="13">
        <f>+IF(AK14 = "", "", IFERROR(AK14 / Plantilla_Frec!AK14, 0))</f>
        <v>30583443.397827849</v>
      </c>
      <c r="AL38" s="13">
        <f>+IF(AL14 = "", "", IFERROR(AL14 / Plantilla_Frec!AL14, 0))</f>
        <v>30542626.628632247</v>
      </c>
      <c r="AM38" s="13">
        <f>+IF(AM14 = "", "", IFERROR(AM14 / Plantilla_Frec!AM14, 0))</f>
        <v>30434700.116008107</v>
      </c>
      <c r="AN38" s="13">
        <f>+IF(AN14 = "", "", IFERROR(AN14 / Plantilla_Frec!AN14, 0))</f>
        <v>30460541.217943065</v>
      </c>
      <c r="AO38" s="13">
        <f>+IF(AO14 = "", "", IFERROR(AO14 / Plantilla_Frec!AO14, 0))</f>
        <v>30509837.41836169</v>
      </c>
      <c r="AP38" s="13" t="str">
        <f>+IF(AP14 = "", "", IFERROR(AP14 / Plantilla_Frec!AP14, 0))</f>
        <v/>
      </c>
      <c r="AQ38" s="13" t="str">
        <f>+IF(AQ14 = "", "", IFERROR(AQ14 / Plantilla_Frec!AQ14, 0))</f>
        <v/>
      </c>
      <c r="AR38" s="13" t="str">
        <f>+IF(AR14 = "", "", IFERROR(AR14 / Plantilla_Frec!AR14, 0))</f>
        <v/>
      </c>
      <c r="AS38" s="13" t="str">
        <f>+IF(AS14 = "", "", IFERROR(AS14 / Plantilla_Frec!AS14, 0))</f>
        <v/>
      </c>
      <c r="AT38" s="13" t="str">
        <f>+IF(AT14 = "", "", IFERROR(AT14 / Plantilla_Frec!AT14, 0))</f>
        <v/>
      </c>
    </row>
    <row r="39" spans="6:46" x14ac:dyDescent="0.2">
      <c r="F39">
        <v>202012</v>
      </c>
      <c r="G39" s="13">
        <f>+IF(G15 = "", "", IFERROR(G15 / Plantilla_Frec!G15, 0))</f>
        <v>24442798.547738694</v>
      </c>
      <c r="H39" s="13">
        <f>+IF(H15 = "", "", IFERROR(H15 / Plantilla_Frec!H15, 0))</f>
        <v>25162778.086153846</v>
      </c>
      <c r="I39" s="13">
        <f>+IF(I15 = "", "", IFERROR(I15 / Plantilla_Frec!I15, 0))</f>
        <v>27853067.917042382</v>
      </c>
      <c r="J39" s="13">
        <f>+IF(J15 = "", "", IFERROR(J15 / Plantilla_Frec!J15, 0))</f>
        <v>30649423.257469244</v>
      </c>
      <c r="K39" s="13">
        <f>+IF(K15 = "", "", IFERROR(K15 / Plantilla_Frec!K15, 0))</f>
        <v>31046879.77835951</v>
      </c>
      <c r="L39" s="13">
        <f>+IF(L15 = "", "", IFERROR(L15 / Plantilla_Frec!L15, 0))</f>
        <v>31658401.153114188</v>
      </c>
      <c r="M39" s="13">
        <f>+IF(M15 = "", "", IFERROR(M15 / Plantilla_Frec!M15, 0))</f>
        <v>31810252.295689654</v>
      </c>
      <c r="N39" s="13">
        <f>+IF(N15 = "", "", IFERROR(N15 / Plantilla_Frec!N15, 0))</f>
        <v>31959321.476764198</v>
      </c>
      <c r="O39" s="13">
        <f>+IF(O15 = "", "", IFERROR(O15 / Plantilla_Frec!O15, 0))</f>
        <v>31952893.32760103</v>
      </c>
      <c r="P39" s="13">
        <f>+IF(P15 = "", "", IFERROR(P15 / Plantilla_Frec!P15, 0))</f>
        <v>31999914.005159073</v>
      </c>
      <c r="Q39" s="13">
        <f>+IF(Q15 = "", "", IFERROR(Q15 / Plantilla_Frec!Q15, 0))</f>
        <v>31999914.005159073</v>
      </c>
      <c r="R39" s="13">
        <f>+IF(R15 = "", "", IFERROR(R15 / Plantilla_Frec!R15, 0))</f>
        <v>31898775.437819421</v>
      </c>
      <c r="S39" s="13">
        <f>+IF(S15 = "", "", IFERROR(S15 / Plantilla_Frec!S15, 0))</f>
        <v>31901574.617546849</v>
      </c>
      <c r="T39" s="13">
        <f>+IF(T15 = "", "", IFERROR(T15 / Plantilla_Frec!T15, 0))</f>
        <v>31894611.24851064</v>
      </c>
      <c r="U39" s="13" t="str">
        <f>+IF(U15 = "", "", IFERROR(U15 / Plantilla_Frec!U15, 0))</f>
        <v/>
      </c>
      <c r="V39" s="13" t="str">
        <f>+IF(V15 = "", "", IFERROR(V15 / Plantilla_Frec!V15, 0))</f>
        <v/>
      </c>
      <c r="W39" s="13" t="str">
        <f>+IF(W15 = "", "", IFERROR(W15 / Plantilla_Frec!W15, 0))</f>
        <v/>
      </c>
      <c r="X39" s="13" t="str">
        <f>+IF(X15 = "", "", IFERROR(X15 / Plantilla_Frec!X15, 0))</f>
        <v/>
      </c>
      <c r="Y39" s="13" t="str">
        <f>+IF(Y15 = "", "", IFERROR(Y15 / Plantilla_Frec!Y15, 0))</f>
        <v/>
      </c>
      <c r="Z39" s="13" t="str">
        <f>+IF(Z15 = "", "", IFERROR(Z15 / Plantilla_Frec!Z15, 0))</f>
        <v/>
      </c>
      <c r="AA39" s="13">
        <f>+IF(AA15 = "", "", IFERROR(AA15 / Plantilla_Frec!AA15, 0))</f>
        <v>37854245.249230772</v>
      </c>
      <c r="AB39" s="13">
        <f>+IF(AB15 = "", "", IFERROR(AB15 / Plantilla_Frec!AB15, 0))</f>
        <v>33098322.727870107</v>
      </c>
      <c r="AC39" s="13">
        <f>+IF(AC15 = "", "", IFERROR(AC15 / Plantilla_Frec!AC15, 0))</f>
        <v>32409085.562657095</v>
      </c>
      <c r="AD39" s="13">
        <f>+IF(AD15 = "", "", IFERROR(AD15 / Plantilla_Frec!AD15, 0))</f>
        <v>32480267.846493855</v>
      </c>
      <c r="AE39" s="13">
        <f>+IF(AE15 = "", "", IFERROR(AE15 / Plantilla_Frec!AE15, 0))</f>
        <v>32457679.16480384</v>
      </c>
      <c r="AF39" s="13">
        <f>+IF(AF15 = "", "", IFERROR(AF15 / Plantilla_Frec!AF15, 0))</f>
        <v>32453801.705856409</v>
      </c>
      <c r="AG39" s="13">
        <f>+IF(AG15 = "", "", IFERROR(AG15 / Plantilla_Frec!AG15, 0))</f>
        <v>32480235.008301735</v>
      </c>
      <c r="AH39" s="13">
        <f>+IF(AH15 = "", "", IFERROR(AH15 / Plantilla_Frec!AH15, 0))</f>
        <v>32490262.733313266</v>
      </c>
      <c r="AI39" s="13">
        <f>+IF(AI15 = "", "", IFERROR(AI15 / Plantilla_Frec!AI15, 0))</f>
        <v>32181221.734617382</v>
      </c>
      <c r="AJ39" s="13">
        <f>+IF(AJ15 = "", "", IFERROR(AJ15 / Plantilla_Frec!AJ15, 0))</f>
        <v>32075408.00094584</v>
      </c>
      <c r="AK39" s="13">
        <f>+IF(AK15 = "", "", IFERROR(AK15 / Plantilla_Frec!AK15, 0))</f>
        <v>32075408.00094584</v>
      </c>
      <c r="AL39" s="13">
        <f>+IF(AL15 = "", "", IFERROR(AL15 / Plantilla_Frec!AL15, 0))</f>
        <v>31984030.843833059</v>
      </c>
      <c r="AM39" s="13">
        <f>+IF(AM15 = "", "", IFERROR(AM15 / Plantilla_Frec!AM15, 0))</f>
        <v>31986830.023560487</v>
      </c>
      <c r="AN39" s="13">
        <f>+IF(AN15 = "", "", IFERROR(AN15 / Plantilla_Frec!AN15, 0))</f>
        <v>31891146.341096949</v>
      </c>
      <c r="AO39" s="13" t="str">
        <f>+IF(AO15 = "", "", IFERROR(AO15 / Plantilla_Frec!AO15, 0))</f>
        <v/>
      </c>
      <c r="AP39" s="13" t="str">
        <f>+IF(AP15 = "", "", IFERROR(AP15 / Plantilla_Frec!AP15, 0))</f>
        <v/>
      </c>
      <c r="AQ39" s="13" t="str">
        <f>+IF(AQ15 = "", "", IFERROR(AQ15 / Plantilla_Frec!AQ15, 0))</f>
        <v/>
      </c>
      <c r="AR39" s="13" t="str">
        <f>+IF(AR15 = "", "", IFERROR(AR15 / Plantilla_Frec!AR15, 0))</f>
        <v/>
      </c>
      <c r="AS39" s="13" t="str">
        <f>+IF(AS15 = "", "", IFERROR(AS15 / Plantilla_Frec!AS15, 0))</f>
        <v/>
      </c>
      <c r="AT39" s="13" t="str">
        <f>+IF(AT15 = "", "", IFERROR(AT15 / Plantilla_Frec!AT15, 0))</f>
        <v/>
      </c>
    </row>
    <row r="40" spans="6:46" x14ac:dyDescent="0.2">
      <c r="F40">
        <v>202103</v>
      </c>
      <c r="G40" s="13">
        <f>+IF(G16 = "", "", IFERROR(G16 / Plantilla_Frec!G16, 0))</f>
        <v>25065951.095854923</v>
      </c>
      <c r="H40" s="13">
        <f>+IF(H16 = "", "", IFERROR(H16 / Plantilla_Frec!H16, 0))</f>
        <v>31631025.466956522</v>
      </c>
      <c r="I40" s="13">
        <f>+IF(I16 = "", "", IFERROR(I16 / Plantilla_Frec!I16, 0))</f>
        <v>33457347.193521596</v>
      </c>
      <c r="J40" s="13">
        <f>+IF(J16 = "", "", IFERROR(J16 / Plantilla_Frec!J16, 0))</f>
        <v>33793065.223770492</v>
      </c>
      <c r="K40" s="13">
        <f>+IF(K16 = "", "", IFERROR(K16 / Plantilla_Frec!K16, 0))</f>
        <v>34349798.174019605</v>
      </c>
      <c r="L40" s="13">
        <f>+IF(L16 = "", "", IFERROR(L16 / Plantilla_Frec!L16, 0))</f>
        <v>34662197.431947842</v>
      </c>
      <c r="M40" s="13">
        <f>+IF(M16 = "", "", IFERROR(M16 / Plantilla_Frec!M16, 0))</f>
        <v>34902416.267697312</v>
      </c>
      <c r="N40" s="13">
        <f>+IF(N16 = "", "", IFERROR(N16 / Plantilla_Frec!N16, 0))</f>
        <v>34905258.409090906</v>
      </c>
      <c r="O40" s="13">
        <f>+IF(O16 = "", "", IFERROR(O16 / Plantilla_Frec!O16, 0))</f>
        <v>34869297.439676113</v>
      </c>
      <c r="P40" s="13">
        <f>+IF(P16 = "", "", IFERROR(P16 / Plantilla_Frec!P16, 0))</f>
        <v>34826887.306698948</v>
      </c>
      <c r="Q40" s="13">
        <f>+IF(Q16 = "", "", IFERROR(Q16 / Plantilla_Frec!Q16, 0))</f>
        <v>34821316.612096772</v>
      </c>
      <c r="R40" s="13">
        <f>+IF(R16 = "", "", IFERROR(R16 / Plantilla_Frec!R16, 0))</f>
        <v>34285895.930577226</v>
      </c>
      <c r="S40" s="13">
        <f>+IF(S16 = "", "", IFERROR(S16 / Plantilla_Frec!S16, 0))</f>
        <v>34265127.48246298</v>
      </c>
      <c r="T40" s="13" t="str">
        <f>+IF(T16 = "", "", IFERROR(T16 / Plantilla_Frec!T16, 0))</f>
        <v/>
      </c>
      <c r="U40" s="13" t="str">
        <f>+IF(U16 = "", "", IFERROR(U16 / Plantilla_Frec!U16, 0))</f>
        <v/>
      </c>
      <c r="V40" s="13" t="str">
        <f>+IF(V16 = "", "", IFERROR(V16 / Plantilla_Frec!V16, 0))</f>
        <v/>
      </c>
      <c r="W40" s="13" t="str">
        <f>+IF(W16 = "", "", IFERROR(W16 / Plantilla_Frec!W16, 0))</f>
        <v/>
      </c>
      <c r="X40" s="13" t="str">
        <f>+IF(X16 = "", "", IFERROR(X16 / Plantilla_Frec!X16, 0))</f>
        <v/>
      </c>
      <c r="Y40" s="13" t="str">
        <f>+IF(Y16 = "", "", IFERROR(Y16 / Plantilla_Frec!Y16, 0))</f>
        <v/>
      </c>
      <c r="Z40" s="13" t="str">
        <f>+IF(Z16 = "", "", IFERROR(Z16 / Plantilla_Frec!Z16, 0))</f>
        <v/>
      </c>
      <c r="AA40" s="13">
        <f>+IF(AA16 = "", "", IFERROR(AA16 / Plantilla_Frec!AA16, 0))</f>
        <v>38409919.019499294</v>
      </c>
      <c r="AB40" s="13">
        <f>+IF(AB16 = "", "", IFERROR(AB16 / Plantilla_Frec!AB16, 0))</f>
        <v>36036049.013324708</v>
      </c>
      <c r="AC40" s="13">
        <f>+IF(AC16 = "", "", IFERROR(AC16 / Plantilla_Frec!AC16, 0))</f>
        <v>35457383.40051496</v>
      </c>
      <c r="AD40" s="13">
        <f>+IF(AD16 = "", "", IFERROR(AD16 / Plantilla_Frec!AD16, 0))</f>
        <v>35128331.587778695</v>
      </c>
      <c r="AE40" s="13">
        <f>+IF(AE16 = "", "", IFERROR(AE16 / Plantilla_Frec!AE16, 0))</f>
        <v>35258986.217459165</v>
      </c>
      <c r="AF40" s="13">
        <f>+IF(AF16 = "", "", IFERROR(AF16 / Plantilla_Frec!AF16, 0))</f>
        <v>35245640.058443367</v>
      </c>
      <c r="AG40" s="13">
        <f>+IF(AG16 = "", "", IFERROR(AG16 / Plantilla_Frec!AG16, 0))</f>
        <v>35338765.719975598</v>
      </c>
      <c r="AH40" s="13">
        <f>+IF(AH16 = "", "", IFERROR(AH16 / Plantilla_Frec!AH16, 0))</f>
        <v>35247630.006909989</v>
      </c>
      <c r="AI40" s="13">
        <f>+IF(AI16 = "", "", IFERROR(AI16 / Plantilla_Frec!AI16, 0))</f>
        <v>35134775.825319849</v>
      </c>
      <c r="AJ40" s="13">
        <f>+IF(AJ16 = "", "", IFERROR(AJ16 / Plantilla_Frec!AJ16, 0))</f>
        <v>34873755.556085564</v>
      </c>
      <c r="AK40" s="13">
        <f>+IF(AK16 = "", "", IFERROR(AK16 / Plantilla_Frec!AK16, 0))</f>
        <v>34834457.282717757</v>
      </c>
      <c r="AL40" s="13">
        <f>+IF(AL16 = "", "", IFERROR(AL16 / Plantilla_Frec!AL16, 0))</f>
        <v>34292699.094006248</v>
      </c>
      <c r="AM40" s="13">
        <f>+IF(AM16 = "", "", IFERROR(AM16 / Plantilla_Frec!AM16, 0))</f>
        <v>34259916.189174466</v>
      </c>
      <c r="AN40" s="13" t="str">
        <f>+IF(AN16 = "", "", IFERROR(AN16 / Plantilla_Frec!AN16, 0))</f>
        <v/>
      </c>
      <c r="AO40" s="13" t="str">
        <f>+IF(AO16 = "", "", IFERROR(AO16 / Plantilla_Frec!AO16, 0))</f>
        <v/>
      </c>
      <c r="AP40" s="13" t="str">
        <f>+IF(AP16 = "", "", IFERROR(AP16 / Plantilla_Frec!AP16, 0))</f>
        <v/>
      </c>
      <c r="AQ40" s="13" t="str">
        <f>+IF(AQ16 = "", "", IFERROR(AQ16 / Plantilla_Frec!AQ16, 0))</f>
        <v/>
      </c>
      <c r="AR40" s="13" t="str">
        <f>+IF(AR16 = "", "", IFERROR(AR16 / Plantilla_Frec!AR16, 0))</f>
        <v/>
      </c>
      <c r="AS40" s="13" t="str">
        <f>+IF(AS16 = "", "", IFERROR(AS16 / Plantilla_Frec!AS16, 0))</f>
        <v/>
      </c>
      <c r="AT40" s="13" t="str">
        <f>+IF(AT16 = "", "", IFERROR(AT16 / Plantilla_Frec!AT16, 0))</f>
        <v/>
      </c>
    </row>
    <row r="41" spans="6:46" x14ac:dyDescent="0.2">
      <c r="F41">
        <v>202106</v>
      </c>
      <c r="G41" s="13">
        <f>+IF(G17 = "", "", IFERROR(G17 / Plantilla_Frec!G17, 0))</f>
        <v>31279660.247294981</v>
      </c>
      <c r="H41" s="13">
        <f>+IF(H17 = "", "", IFERROR(H17 / Plantilla_Frec!H17, 0))</f>
        <v>37798610.654610425</v>
      </c>
      <c r="I41" s="13">
        <f>+IF(I17 = "", "", IFERROR(I17 / Plantilla_Frec!I17, 0))</f>
        <v>39393227.89143388</v>
      </c>
      <c r="J41" s="13">
        <f>+IF(J17 = "", "", IFERROR(J17 / Plantilla_Frec!J17, 0))</f>
        <v>39909187.154356167</v>
      </c>
      <c r="K41" s="13">
        <f>+IF(K17 = "", "", IFERROR(K17 / Plantilla_Frec!K17, 0))</f>
        <v>40326111.950629815</v>
      </c>
      <c r="L41" s="13">
        <f>+IF(L17 = "", "", IFERROR(L17 / Plantilla_Frec!L17, 0))</f>
        <v>40432066.749792613</v>
      </c>
      <c r="M41" s="13">
        <f>+IF(M17 = "", "", IFERROR(M17 / Plantilla_Frec!M17, 0))</f>
        <v>40675854.031971201</v>
      </c>
      <c r="N41" s="13">
        <f>+IF(N17 = "", "", IFERROR(N17 / Plantilla_Frec!N17, 0))</f>
        <v>40692000.364919215</v>
      </c>
      <c r="O41" s="13">
        <f>+IF(O17 = "", "", IFERROR(O17 / Plantilla_Frec!O17, 0))</f>
        <v>40672650.832455203</v>
      </c>
      <c r="P41" s="13">
        <f>+IF(P17 = "", "", IFERROR(P17 / Plantilla_Frec!P17, 0))</f>
        <v>40314500.477081701</v>
      </c>
      <c r="Q41" s="13">
        <f>+IF(Q17 = "", "", IFERROR(Q17 / Plantilla_Frec!Q17, 0))</f>
        <v>39693536.43187394</v>
      </c>
      <c r="R41" s="13">
        <f>+IF(R17 = "", "", IFERROR(R17 / Plantilla_Frec!R17, 0))</f>
        <v>39688344.678314894</v>
      </c>
      <c r="S41" s="13" t="str">
        <f>+IF(S17 = "", "", IFERROR(S17 / Plantilla_Frec!S17, 0))</f>
        <v/>
      </c>
      <c r="T41" s="13" t="str">
        <f>+IF(T17 = "", "", IFERROR(T17 / Plantilla_Frec!T17, 0))</f>
        <v/>
      </c>
      <c r="U41" s="13" t="str">
        <f>+IF(U17 = "", "", IFERROR(U17 / Plantilla_Frec!U17, 0))</f>
        <v/>
      </c>
      <c r="V41" s="13" t="str">
        <f>+IF(V17 = "", "", IFERROR(V17 / Plantilla_Frec!V17, 0))</f>
        <v/>
      </c>
      <c r="W41" s="13" t="str">
        <f>+IF(W17 = "", "", IFERROR(W17 / Plantilla_Frec!W17, 0))</f>
        <v/>
      </c>
      <c r="X41" s="13" t="str">
        <f>+IF(X17 = "", "", IFERROR(X17 / Plantilla_Frec!X17, 0))</f>
        <v/>
      </c>
      <c r="Y41" s="13" t="str">
        <f>+IF(Y17 = "", "", IFERROR(Y17 / Plantilla_Frec!Y17, 0))</f>
        <v/>
      </c>
      <c r="Z41" s="13" t="str">
        <f>+IF(Z17 = "", "", IFERROR(Z17 / Plantilla_Frec!Z17, 0))</f>
        <v/>
      </c>
      <c r="AA41" s="13">
        <f>+IF(AA17 = "", "", IFERROR(AA17 / Plantilla_Frec!AA17, 0))</f>
        <v>42575225.236959927</v>
      </c>
      <c r="AB41" s="13">
        <f>+IF(AB17 = "", "", IFERROR(AB17 / Plantilla_Frec!AB17, 0))</f>
        <v>42080859.305354178</v>
      </c>
      <c r="AC41" s="13">
        <f>+IF(AC17 = "", "", IFERROR(AC17 / Plantilla_Frec!AC17, 0))</f>
        <v>41474709.212816246</v>
      </c>
      <c r="AD41" s="13">
        <f>+IF(AD17 = "", "", IFERROR(AD17 / Plantilla_Frec!AD17, 0))</f>
        <v>41413681.416010931</v>
      </c>
      <c r="AE41" s="13">
        <f>+IF(AE17 = "", "", IFERROR(AE17 / Plantilla_Frec!AE17, 0))</f>
        <v>41299401.43743439</v>
      </c>
      <c r="AF41" s="13">
        <f>+IF(AF17 = "", "", IFERROR(AF17 / Plantilla_Frec!AF17, 0))</f>
        <v>41223641.354228519</v>
      </c>
      <c r="AG41" s="13">
        <f>+IF(AG17 = "", "", IFERROR(AG17 / Plantilla_Frec!AG17, 0))</f>
        <v>41297198.923199996</v>
      </c>
      <c r="AH41" s="13">
        <f>+IF(AH17 = "", "", IFERROR(AH17 / Plantilla_Frec!AH17, 0))</f>
        <v>41280827.89530044</v>
      </c>
      <c r="AI41" s="13">
        <f>+IF(AI17 = "", "", IFERROR(AI17 / Plantilla_Frec!AI17, 0))</f>
        <v>40770659.882463053</v>
      </c>
      <c r="AJ41" s="13">
        <f>+IF(AJ17 = "", "", IFERROR(AJ17 / Plantilla_Frec!AJ17, 0))</f>
        <v>40425778.974406116</v>
      </c>
      <c r="AK41" s="13">
        <f>+IF(AK17 = "", "", IFERROR(AK17 / Plantilla_Frec!AK17, 0))</f>
        <v>39833436.140132025</v>
      </c>
      <c r="AL41" s="13">
        <f>+IF(AL17 = "", "", IFERROR(AL17 / Plantilla_Frec!AL17, 0))</f>
        <v>39722074.238452382</v>
      </c>
      <c r="AM41" s="13" t="str">
        <f>+IF(AM17 = "", "", IFERROR(AM17 / Plantilla_Frec!AM17, 0))</f>
        <v/>
      </c>
      <c r="AN41" s="13" t="str">
        <f>+IF(AN17 = "", "", IFERROR(AN17 / Plantilla_Frec!AN17, 0))</f>
        <v/>
      </c>
      <c r="AO41" s="13" t="str">
        <f>+IF(AO17 = "", "", IFERROR(AO17 / Plantilla_Frec!AO17, 0))</f>
        <v/>
      </c>
      <c r="AP41" s="13" t="str">
        <f>+IF(AP17 = "", "", IFERROR(AP17 / Plantilla_Frec!AP17, 0))</f>
        <v/>
      </c>
      <c r="AQ41" s="13" t="str">
        <f>+IF(AQ17 = "", "", IFERROR(AQ17 / Plantilla_Frec!AQ17, 0))</f>
        <v/>
      </c>
      <c r="AR41" s="13" t="str">
        <f>+IF(AR17 = "", "", IFERROR(AR17 / Plantilla_Frec!AR17, 0))</f>
        <v/>
      </c>
      <c r="AS41" s="13" t="str">
        <f>+IF(AS17 = "", "", IFERROR(AS17 / Plantilla_Frec!AS17, 0))</f>
        <v/>
      </c>
      <c r="AT41" s="13" t="str">
        <f>+IF(AT17 = "", "", IFERROR(AT17 / Plantilla_Frec!AT17, 0))</f>
        <v/>
      </c>
    </row>
    <row r="42" spans="6:46" x14ac:dyDescent="0.2">
      <c r="F42">
        <v>202109</v>
      </c>
      <c r="G42" s="13">
        <f>+IF(G18 = "", "", IFERROR(G18 / Plantilla_Frec!G18, 0))</f>
        <v>29842101.443759631</v>
      </c>
      <c r="H42" s="13">
        <f>+IF(H18 = "", "", IFERROR(H18 / Plantilla_Frec!H18, 0))</f>
        <v>32729535.123181377</v>
      </c>
      <c r="I42" s="13">
        <f>+IF(I18 = "", "", IFERROR(I18 / Plantilla_Frec!I18, 0))</f>
        <v>33722238.875</v>
      </c>
      <c r="J42" s="13">
        <f>+IF(J18 = "", "", IFERROR(J18 / Plantilla_Frec!J18, 0))</f>
        <v>34524940.905272566</v>
      </c>
      <c r="K42" s="13">
        <f>+IF(K18 = "", "", IFERROR(K18 / Plantilla_Frec!K18, 0))</f>
        <v>34662729.288632326</v>
      </c>
      <c r="L42" s="13">
        <f>+IF(L18 = "", "", IFERROR(L18 / Plantilla_Frec!L18, 0))</f>
        <v>34606070.966371678</v>
      </c>
      <c r="M42" s="13">
        <f>+IF(M18 = "", "", IFERROR(M18 / Plantilla_Frec!M18, 0))</f>
        <v>34619176.38869258</v>
      </c>
      <c r="N42" s="13">
        <f>+IF(N18 = "", "", IFERROR(N18 / Plantilla_Frec!N18, 0))</f>
        <v>34571567.292511016</v>
      </c>
      <c r="O42" s="13">
        <f>+IF(O18 = "", "", IFERROR(O18 / Plantilla_Frec!O18, 0))</f>
        <v>33457916.581967212</v>
      </c>
      <c r="P42" s="13">
        <f>+IF(P18 = "", "", IFERROR(P18 / Plantilla_Frec!P18, 0))</f>
        <v>33397422.658476658</v>
      </c>
      <c r="Q42" s="13">
        <f>+IF(Q18 = "", "", IFERROR(Q18 / Plantilla_Frec!Q18, 0))</f>
        <v>33392980.53071253</v>
      </c>
      <c r="R42" s="13" t="str">
        <f>+IF(R18 = "", "", IFERROR(R18 / Plantilla_Frec!R18, 0))</f>
        <v/>
      </c>
      <c r="S42" s="13" t="str">
        <f>+IF(S18 = "", "", IFERROR(S18 / Plantilla_Frec!S18, 0))</f>
        <v/>
      </c>
      <c r="T42" s="13" t="str">
        <f>+IF(T18 = "", "", IFERROR(T18 / Plantilla_Frec!T18, 0))</f>
        <v/>
      </c>
      <c r="U42" s="13" t="str">
        <f>+IF(U18 = "", "", IFERROR(U18 / Plantilla_Frec!U18, 0))</f>
        <v/>
      </c>
      <c r="V42" s="13" t="str">
        <f>+IF(V18 = "", "", IFERROR(V18 / Plantilla_Frec!V18, 0))</f>
        <v/>
      </c>
      <c r="W42" s="13" t="str">
        <f>+IF(W18 = "", "", IFERROR(W18 / Plantilla_Frec!W18, 0))</f>
        <v/>
      </c>
      <c r="X42" s="13" t="str">
        <f>+IF(X18 = "", "", IFERROR(X18 / Plantilla_Frec!X18, 0))</f>
        <v/>
      </c>
      <c r="Y42" s="13" t="str">
        <f>+IF(Y18 = "", "", IFERROR(Y18 / Plantilla_Frec!Y18, 0))</f>
        <v/>
      </c>
      <c r="Z42" s="13" t="str">
        <f>+IF(Z18 = "", "", IFERROR(Z18 / Plantilla_Frec!Z18, 0))</f>
        <v/>
      </c>
      <c r="AA42" s="13">
        <f>+IF(AA18 = "", "", IFERROR(AA18 / Plantilla_Frec!AA18, 0))</f>
        <v>36961770.310824469</v>
      </c>
      <c r="AB42" s="13">
        <f>+IF(AB18 = "", "", IFERROR(AB18 / Plantilla_Frec!AB18, 0))</f>
        <v>36071075.590518229</v>
      </c>
      <c r="AC42" s="13">
        <f>+IF(AC18 = "", "", IFERROR(AC18 / Plantilla_Frec!AC18, 0))</f>
        <v>35522786.430280283</v>
      </c>
      <c r="AD42" s="13">
        <f>+IF(AD18 = "", "", IFERROR(AD18 / Plantilla_Frec!AD18, 0))</f>
        <v>35204525.325326174</v>
      </c>
      <c r="AE42" s="13">
        <f>+IF(AE18 = "", "", IFERROR(AE18 / Plantilla_Frec!AE18, 0))</f>
        <v>35119135.603676721</v>
      </c>
      <c r="AF42" s="13">
        <f>+IF(AF18 = "", "", IFERROR(AF18 / Plantilla_Frec!AF18, 0))</f>
        <v>35032924.76207079</v>
      </c>
      <c r="AG42" s="13">
        <f>+IF(AG18 = "", "", IFERROR(AG18 / Plantilla_Frec!AG18, 0))</f>
        <v>35007281.776855119</v>
      </c>
      <c r="AH42" s="13">
        <f>+IF(AH18 = "", "", IFERROR(AH18 / Plantilla_Frec!AH18, 0))</f>
        <v>34694112.903832592</v>
      </c>
      <c r="AI42" s="13">
        <f>+IF(AI18 = "", "", IFERROR(AI18 / Plantilla_Frec!AI18, 0))</f>
        <v>33556246.615999989</v>
      </c>
      <c r="AJ42" s="13">
        <f>+IF(AJ18 = "", "", IFERROR(AJ18 / Plantilla_Frec!AJ18, 0))</f>
        <v>33750661.188050769</v>
      </c>
      <c r="AK42" s="13">
        <f>+IF(AK18 = "", "", IFERROR(AK18 / Plantilla_Frec!AK18, 0))</f>
        <v>33407815.98630932</v>
      </c>
      <c r="AL42" s="13" t="str">
        <f>+IF(AL18 = "", "", IFERROR(AL18 / Plantilla_Frec!AL18, 0))</f>
        <v/>
      </c>
      <c r="AM42" s="13" t="str">
        <f>+IF(AM18 = "", "", IFERROR(AM18 / Plantilla_Frec!AM18, 0))</f>
        <v/>
      </c>
      <c r="AN42" s="13" t="str">
        <f>+IF(AN18 = "", "", IFERROR(AN18 / Plantilla_Frec!AN18, 0))</f>
        <v/>
      </c>
      <c r="AO42" s="13" t="str">
        <f>+IF(AO18 = "", "", IFERROR(AO18 / Plantilla_Frec!AO18, 0))</f>
        <v/>
      </c>
      <c r="AP42" s="13" t="str">
        <f>+IF(AP18 = "", "", IFERROR(AP18 / Plantilla_Frec!AP18, 0))</f>
        <v/>
      </c>
      <c r="AQ42" s="13" t="str">
        <f>+IF(AQ18 = "", "", IFERROR(AQ18 / Plantilla_Frec!AQ18, 0))</f>
        <v/>
      </c>
      <c r="AR42" s="13" t="str">
        <f>+IF(AR18 = "", "", IFERROR(AR18 / Plantilla_Frec!AR18, 0))</f>
        <v/>
      </c>
      <c r="AS42" s="13" t="str">
        <f>+IF(AS18 = "", "", IFERROR(AS18 / Plantilla_Frec!AS18, 0))</f>
        <v/>
      </c>
      <c r="AT42" s="13" t="str">
        <f>+IF(AT18 = "", "", IFERROR(AT18 / Plantilla_Frec!AT18, 0))</f>
        <v/>
      </c>
    </row>
    <row r="43" spans="6:46" x14ac:dyDescent="0.2">
      <c r="F43">
        <v>202112</v>
      </c>
      <c r="G43" s="13">
        <f>+IF(G19 = "", "", IFERROR(G19 / Plantilla_Frec!G19, 0))</f>
        <v>28724342.481203008</v>
      </c>
      <c r="H43" s="13">
        <f>+IF(H19 = "", "", IFERROR(H19 / Plantilla_Frec!H19, 0))</f>
        <v>30703785.677272726</v>
      </c>
      <c r="I43" s="13">
        <f>+IF(I19 = "", "", IFERROR(I19 / Plantilla_Frec!I19, 0))</f>
        <v>31693158.443490703</v>
      </c>
      <c r="J43" s="13">
        <f>+IF(J19 = "", "", IFERROR(J19 / Plantilla_Frec!J19, 0))</f>
        <v>32322871.771708682</v>
      </c>
      <c r="K43" s="13">
        <f>+IF(K19 = "", "", IFERROR(K19 / Plantilla_Frec!K19, 0))</f>
        <v>32805426.746905088</v>
      </c>
      <c r="L43" s="13">
        <f>+IF(L19 = "", "", IFERROR(L19 / Plantilla_Frec!L19, 0))</f>
        <v>32809099.133879781</v>
      </c>
      <c r="M43" s="13">
        <f>+IF(M19 = "", "", IFERROR(M19 / Plantilla_Frec!M19, 0))</f>
        <v>32975993.828571428</v>
      </c>
      <c r="N43" s="13">
        <f>+IF(N19 = "", "", IFERROR(N19 / Plantilla_Frec!N19, 0))</f>
        <v>31562707.58845209</v>
      </c>
      <c r="O43" s="13">
        <f>+IF(O19 = "", "", IFERROR(O19 / Plantilla_Frec!O19, 0))</f>
        <v>31552564.506748468</v>
      </c>
      <c r="P43" s="13">
        <f>+IF(P19 = "", "", IFERROR(P19 / Plantilla_Frec!P19, 0))</f>
        <v>31524103.578431372</v>
      </c>
      <c r="Q43" s="13" t="str">
        <f>+IF(Q19 = "", "", IFERROR(Q19 / Plantilla_Frec!Q19, 0))</f>
        <v/>
      </c>
      <c r="R43" s="13" t="str">
        <f>+IF(R19 = "", "", IFERROR(R19 / Plantilla_Frec!R19, 0))</f>
        <v/>
      </c>
      <c r="S43" s="13" t="str">
        <f>+IF(S19 = "", "", IFERROR(S19 / Plantilla_Frec!S19, 0))</f>
        <v/>
      </c>
      <c r="T43" s="13" t="str">
        <f>+IF(T19 = "", "", IFERROR(T19 / Plantilla_Frec!T19, 0))</f>
        <v/>
      </c>
      <c r="U43" s="13" t="str">
        <f>+IF(U19 = "", "", IFERROR(U19 / Plantilla_Frec!U19, 0))</f>
        <v/>
      </c>
      <c r="V43" s="13" t="str">
        <f>+IF(V19 = "", "", IFERROR(V19 / Plantilla_Frec!V19, 0))</f>
        <v/>
      </c>
      <c r="W43" s="13" t="str">
        <f>+IF(W19 = "", "", IFERROR(W19 / Plantilla_Frec!W19, 0))</f>
        <v/>
      </c>
      <c r="X43" s="13" t="str">
        <f>+IF(X19 = "", "", IFERROR(X19 / Plantilla_Frec!X19, 0))</f>
        <v/>
      </c>
      <c r="Y43" s="13" t="str">
        <f>+IF(Y19 = "", "", IFERROR(Y19 / Plantilla_Frec!Y19, 0))</f>
        <v/>
      </c>
      <c r="Z43" s="13" t="str">
        <f>+IF(Z19 = "", "", IFERROR(Z19 / Plantilla_Frec!Z19, 0))</f>
        <v/>
      </c>
      <c r="AA43" s="13">
        <f>+IF(AA19 = "", "", IFERROR(AA19 / Plantilla_Frec!AA19, 0))</f>
        <v>35838673.634226523</v>
      </c>
      <c r="AB43" s="13">
        <f>+IF(AB19 = "", "", IFERROR(AB19 / Plantilla_Frec!AB19, 0))</f>
        <v>33882656.466165416</v>
      </c>
      <c r="AC43" s="13">
        <f>+IF(AC19 = "", "", IFERROR(AC19 / Plantilla_Frec!AC19, 0))</f>
        <v>33235771.864208277</v>
      </c>
      <c r="AD43" s="13">
        <f>+IF(AD19 = "", "", IFERROR(AD19 / Plantilla_Frec!AD19, 0))</f>
        <v>33419403.500264626</v>
      </c>
      <c r="AE43" s="13">
        <f>+IF(AE19 = "", "", IFERROR(AE19 / Plantilla_Frec!AE19, 0))</f>
        <v>33787611.134676762</v>
      </c>
      <c r="AF43" s="13">
        <f>+IF(AF19 = "", "", IFERROR(AF19 / Plantilla_Frec!AF19, 0))</f>
        <v>33556813.226338804</v>
      </c>
      <c r="AG43" s="13">
        <f>+IF(AG19 = "", "", IFERROR(AG19 / Plantilla_Frec!AG19, 0))</f>
        <v>33382137.612408169</v>
      </c>
      <c r="AH43" s="13">
        <f>+IF(AH19 = "", "", IFERROR(AH19 / Plantilla_Frec!AH19, 0))</f>
        <v>32014683.109643739</v>
      </c>
      <c r="AI43" s="13">
        <f>+IF(AI19 = "", "", IFERROR(AI19 / Plantilla_Frec!AI19, 0))</f>
        <v>31978899.343214732</v>
      </c>
      <c r="AJ43" s="13">
        <f>+IF(AJ19 = "", "", IFERROR(AJ19 / Plantilla_Frec!AJ19, 0))</f>
        <v>31928356.470734399</v>
      </c>
      <c r="AK43" s="13" t="str">
        <f>+IF(AK19 = "", "", IFERROR(AK19 / Plantilla_Frec!AK19, 0))</f>
        <v/>
      </c>
      <c r="AL43" s="13" t="str">
        <f>+IF(AL19 = "", "", IFERROR(AL19 / Plantilla_Frec!AL19, 0))</f>
        <v/>
      </c>
      <c r="AM43" s="13" t="str">
        <f>+IF(AM19 = "", "", IFERROR(AM19 / Plantilla_Frec!AM19, 0))</f>
        <v/>
      </c>
      <c r="AN43" s="13" t="str">
        <f>+IF(AN19 = "", "", IFERROR(AN19 / Plantilla_Frec!AN19, 0))</f>
        <v/>
      </c>
      <c r="AO43" s="13" t="str">
        <f>+IF(AO19 = "", "", IFERROR(AO19 / Plantilla_Frec!AO19, 0))</f>
        <v/>
      </c>
      <c r="AP43" s="13" t="str">
        <f>+IF(AP19 = "", "", IFERROR(AP19 / Plantilla_Frec!AP19, 0))</f>
        <v/>
      </c>
      <c r="AQ43" s="13" t="str">
        <f>+IF(AQ19 = "", "", IFERROR(AQ19 / Plantilla_Frec!AQ19, 0))</f>
        <v/>
      </c>
      <c r="AR43" s="13" t="str">
        <f>+IF(AR19 = "", "", IFERROR(AR19 / Plantilla_Frec!AR19, 0))</f>
        <v/>
      </c>
      <c r="AS43" s="13" t="str">
        <f>+IF(AS19 = "", "", IFERROR(AS19 / Plantilla_Frec!AS19, 0))</f>
        <v/>
      </c>
      <c r="AT43" s="13" t="str">
        <f>+IF(AT19 = "", "", IFERROR(AT19 / Plantilla_Frec!AT19, 0))</f>
        <v/>
      </c>
    </row>
    <row r="44" spans="6:46" x14ac:dyDescent="0.2">
      <c r="F44">
        <v>202203</v>
      </c>
      <c r="G44" s="13">
        <f>+IF(G20 = "", "", IFERROR(G20 / Plantilla_Frec!G20, 0))</f>
        <v>31321574.282560706</v>
      </c>
      <c r="H44" s="13">
        <f>+IF(H20 = "", "", IFERROR(H20 / Plantilla_Frec!H20, 0))</f>
        <v>34168628.205095544</v>
      </c>
      <c r="I44" s="13">
        <f>+IF(I20 = "", "", IFERROR(I20 / Plantilla_Frec!I20, 0))</f>
        <v>34644111.048840046</v>
      </c>
      <c r="J44" s="13">
        <f>+IF(J20 = "", "", IFERROR(J20 / Plantilla_Frec!J20, 0))</f>
        <v>35275954.661835752</v>
      </c>
      <c r="K44" s="13">
        <f>+IF(K20 = "", "", IFERROR(K20 / Plantilla_Frec!K20, 0))</f>
        <v>35228587.726403825</v>
      </c>
      <c r="L44" s="13">
        <f>+IF(L20 = "", "", IFERROR(L20 / Plantilla_Frec!L20, 0))</f>
        <v>35300107.59498208</v>
      </c>
      <c r="M44" s="13">
        <f>+IF(M20 = "", "", IFERROR(M20 / Plantilla_Frec!M20, 0))</f>
        <v>33923203.402869754</v>
      </c>
      <c r="N44" s="13">
        <f>+IF(N20 = "", "", IFERROR(N20 / Plantilla_Frec!N20, 0))</f>
        <v>33885204.756727666</v>
      </c>
      <c r="O44" s="13">
        <f>+IF(O20 = "", "", IFERROR(O20 / Plantilla_Frec!O20, 0))</f>
        <v>33954186.761290319</v>
      </c>
      <c r="P44" s="13" t="str">
        <f>+IF(P20 = "", "", IFERROR(P20 / Plantilla_Frec!P20, 0))</f>
        <v/>
      </c>
      <c r="Q44" s="13" t="str">
        <f>+IF(Q20 = "", "", IFERROR(Q20 / Plantilla_Frec!Q20, 0))</f>
        <v/>
      </c>
      <c r="R44" s="13" t="str">
        <f>+IF(R20 = "", "", IFERROR(R20 / Plantilla_Frec!R20, 0))</f>
        <v/>
      </c>
      <c r="S44" s="13" t="str">
        <f>+IF(S20 = "", "", IFERROR(S20 / Plantilla_Frec!S20, 0))</f>
        <v/>
      </c>
      <c r="T44" s="13" t="str">
        <f>+IF(T20 = "", "", IFERROR(T20 / Plantilla_Frec!T20, 0))</f>
        <v/>
      </c>
      <c r="U44" s="13" t="str">
        <f>+IF(U20 = "", "", IFERROR(U20 / Plantilla_Frec!U20, 0))</f>
        <v/>
      </c>
      <c r="V44" s="13" t="str">
        <f>+IF(V20 = "", "", IFERROR(V20 / Plantilla_Frec!V20, 0))</f>
        <v/>
      </c>
      <c r="W44" s="13" t="str">
        <f>+IF(W20 = "", "", IFERROR(W20 / Plantilla_Frec!W20, 0))</f>
        <v/>
      </c>
      <c r="X44" s="13" t="str">
        <f>+IF(X20 = "", "", IFERROR(X20 / Plantilla_Frec!X20, 0))</f>
        <v/>
      </c>
      <c r="Y44" s="13" t="str">
        <f>+IF(Y20 = "", "", IFERROR(Y20 / Plantilla_Frec!Y20, 0))</f>
        <v/>
      </c>
      <c r="Z44" s="13" t="str">
        <f>+IF(Z20 = "", "", IFERROR(Z20 / Plantilla_Frec!Z20, 0))</f>
        <v/>
      </c>
      <c r="AA44" s="13">
        <f>+IF(AA20 = "", "", IFERROR(AA20 / Plantilla_Frec!AA20, 0))</f>
        <v>39602671.184096158</v>
      </c>
      <c r="AB44" s="13">
        <f>+IF(AB20 = "", "", IFERROR(AB20 / Plantilla_Frec!AB20, 0))</f>
        <v>36593972.651071884</v>
      </c>
      <c r="AC44" s="13">
        <f>+IF(AC20 = "", "", IFERROR(AC20 / Plantilla_Frec!AC20, 0))</f>
        <v>36172025.269197084</v>
      </c>
      <c r="AD44" s="13">
        <f>+IF(AD20 = "", "", IFERROR(AD20 / Plantilla_Frec!AD20, 0))</f>
        <v>36127731.592602417</v>
      </c>
      <c r="AE44" s="13">
        <f>+IF(AE20 = "", "", IFERROR(AE20 / Plantilla_Frec!AE20, 0))</f>
        <v>36097400.108150363</v>
      </c>
      <c r="AF44" s="13">
        <f>+IF(AF20 = "", "", IFERROR(AF20 / Plantilla_Frec!AF20, 0))</f>
        <v>35573264.251026258</v>
      </c>
      <c r="AG44" s="13">
        <f>+IF(AG20 = "", "", IFERROR(AG20 / Plantilla_Frec!AG20, 0))</f>
        <v>34496820.017391309</v>
      </c>
      <c r="AH44" s="13">
        <f>+IF(AH20 = "", "", IFERROR(AH20 / Plantilla_Frec!AH20, 0))</f>
        <v>34396017.077276647</v>
      </c>
      <c r="AI44" s="13">
        <f>+IF(AI20 = "", "", IFERROR(AI20 / Plantilla_Frec!AI20, 0))</f>
        <v>34566956.922330834</v>
      </c>
      <c r="AJ44" s="13" t="str">
        <f>+IF(AJ20 = "", "", IFERROR(AJ20 / Plantilla_Frec!AJ20, 0))</f>
        <v/>
      </c>
      <c r="AK44" s="13" t="str">
        <f>+IF(AK20 = "", "", IFERROR(AK20 / Plantilla_Frec!AK20, 0))</f>
        <v/>
      </c>
      <c r="AL44" s="13" t="str">
        <f>+IF(AL20 = "", "", IFERROR(AL20 / Plantilla_Frec!AL20, 0))</f>
        <v/>
      </c>
      <c r="AM44" s="13" t="str">
        <f>+IF(AM20 = "", "", IFERROR(AM20 / Plantilla_Frec!AM20, 0))</f>
        <v/>
      </c>
      <c r="AN44" s="13" t="str">
        <f>+IF(AN20 = "", "", IFERROR(AN20 / Plantilla_Frec!AN20, 0))</f>
        <v/>
      </c>
      <c r="AO44" s="13" t="str">
        <f>+IF(AO20 = "", "", IFERROR(AO20 / Plantilla_Frec!AO20, 0))</f>
        <v/>
      </c>
      <c r="AP44" s="13" t="str">
        <f>+IF(AP20 = "", "", IFERROR(AP20 / Plantilla_Frec!AP20, 0))</f>
        <v/>
      </c>
      <c r="AQ44" s="13" t="str">
        <f>+IF(AQ20 = "", "", IFERROR(AQ20 / Plantilla_Frec!AQ20, 0))</f>
        <v/>
      </c>
      <c r="AR44" s="13" t="str">
        <f>+IF(AR20 = "", "", IFERROR(AR20 / Plantilla_Frec!AR20, 0))</f>
        <v/>
      </c>
      <c r="AS44" s="13" t="str">
        <f>+IF(AS20 = "", "", IFERROR(AS20 / Plantilla_Frec!AS20, 0))</f>
        <v/>
      </c>
      <c r="AT44" s="13" t="str">
        <f>+IF(AT20 = "", "", IFERROR(AT20 / Plantilla_Frec!AT20, 0))</f>
        <v/>
      </c>
    </row>
    <row r="45" spans="6:46" x14ac:dyDescent="0.2">
      <c r="F45">
        <v>202206</v>
      </c>
      <c r="G45" s="13">
        <f>+IF(G21 = "", "", IFERROR(G21 / Plantilla_Frec!G21, 0))</f>
        <v>32469119.679525223</v>
      </c>
      <c r="H45" s="13">
        <f>+IF(H21 = "", "", IFERROR(H21 / Plantilla_Frec!H21, 0))</f>
        <v>32879688.692246836</v>
      </c>
      <c r="I45" s="13">
        <f>+IF(I21 = "", "", IFERROR(I21 / Plantilla_Frec!I21, 0))</f>
        <v>35303576.021771774</v>
      </c>
      <c r="J45" s="13">
        <f>+IF(J21 = "", "", IFERROR(J21 / Plantilla_Frec!J21, 0))</f>
        <v>35533133.697172619</v>
      </c>
      <c r="K45" s="13">
        <f>+IF(K21 = "", "", IFERROR(K21 / Plantilla_Frec!K21, 0))</f>
        <v>35494213.324224517</v>
      </c>
      <c r="L45" s="13">
        <f>+IF(L21 = "", "", IFERROR(L21 / Plantilla_Frec!L21, 0))</f>
        <v>35467911.448453605</v>
      </c>
      <c r="M45" s="13">
        <f>+IF(M21 = "", "", IFERROR(M21 / Plantilla_Frec!M21, 0))</f>
        <v>33682439.466352627</v>
      </c>
      <c r="N45" s="13">
        <f>+IF(N21 = "", "", IFERROR(N21 / Plantilla_Frec!N21, 0))</f>
        <v>34270751.703480586</v>
      </c>
      <c r="O45" s="13" t="str">
        <f>+IF(O21 = "", "", IFERROR(O21 / Plantilla_Frec!O21, 0))</f>
        <v/>
      </c>
      <c r="P45" s="13" t="str">
        <f>+IF(P21 = "", "", IFERROR(P21 / Plantilla_Frec!P21, 0))</f>
        <v/>
      </c>
      <c r="Q45" s="13" t="str">
        <f>+IF(Q21 = "", "", IFERROR(Q21 / Plantilla_Frec!Q21, 0))</f>
        <v/>
      </c>
      <c r="R45" s="13" t="str">
        <f>+IF(R21 = "", "", IFERROR(R21 / Plantilla_Frec!R21, 0))</f>
        <v/>
      </c>
      <c r="S45" s="13" t="str">
        <f>+IF(S21 = "", "", IFERROR(S21 / Plantilla_Frec!S21, 0))</f>
        <v/>
      </c>
      <c r="T45" s="13" t="str">
        <f>+IF(T21 = "", "", IFERROR(T21 / Plantilla_Frec!T21, 0))</f>
        <v/>
      </c>
      <c r="U45" s="13" t="str">
        <f>+IF(U21 = "", "", IFERROR(U21 / Plantilla_Frec!U21, 0))</f>
        <v/>
      </c>
      <c r="V45" s="13" t="str">
        <f>+IF(V21 = "", "", IFERROR(V21 / Plantilla_Frec!V21, 0))</f>
        <v/>
      </c>
      <c r="W45" s="13" t="str">
        <f>+IF(W21 = "", "", IFERROR(W21 / Plantilla_Frec!W21, 0))</f>
        <v/>
      </c>
      <c r="X45" s="13" t="str">
        <f>+IF(X21 = "", "", IFERROR(X21 / Plantilla_Frec!X21, 0))</f>
        <v/>
      </c>
      <c r="Y45" s="13" t="str">
        <f>+IF(Y21 = "", "", IFERROR(Y21 / Plantilla_Frec!Y21, 0))</f>
        <v/>
      </c>
      <c r="Z45" s="13" t="str">
        <f>+IF(Z21 = "", "", IFERROR(Z21 / Plantilla_Frec!Z21, 0))</f>
        <v/>
      </c>
      <c r="AA45" s="13">
        <f>+IF(AA21 = "", "", IFERROR(AA21 / Plantilla_Frec!AA21, 0))</f>
        <v>41478584.960482582</v>
      </c>
      <c r="AB45" s="13">
        <f>+IF(AB21 = "", "", IFERROR(AB21 / Plantilla_Frec!AB21, 0))</f>
        <v>38027428.59389063</v>
      </c>
      <c r="AC45" s="13">
        <f>+IF(AC21 = "", "", IFERROR(AC21 / Plantilla_Frec!AC21, 0))</f>
        <v>37791728.17593424</v>
      </c>
      <c r="AD45" s="13">
        <f>+IF(AD21 = "", "", IFERROR(AD21 / Plantilla_Frec!AD21, 0))</f>
        <v>37681547.905052014</v>
      </c>
      <c r="AE45" s="13">
        <f>+IF(AE21 = "", "", IFERROR(AE21 / Plantilla_Frec!AE21, 0))</f>
        <v>37056279.191698678</v>
      </c>
      <c r="AF45" s="13">
        <f>+IF(AF21 = "", "", IFERROR(AF21 / Plantilla_Frec!AF21, 0))</f>
        <v>36553146.260471292</v>
      </c>
      <c r="AG45" s="13">
        <f>+IF(AG21 = "", "", IFERROR(AG21 / Plantilla_Frec!AG21, 0))</f>
        <v>34930840.237442814</v>
      </c>
      <c r="AH45" s="13">
        <f>+IF(AH21 = "", "", IFERROR(AH21 / Plantilla_Frec!AH21, 0))</f>
        <v>34854427.817930587</v>
      </c>
      <c r="AI45" s="13" t="str">
        <f>+IF(AI21 = "", "", IFERROR(AI21 / Plantilla_Frec!AI21, 0))</f>
        <v/>
      </c>
      <c r="AJ45" s="13" t="str">
        <f>+IF(AJ21 = "", "", IFERROR(AJ21 / Plantilla_Frec!AJ21, 0))</f>
        <v/>
      </c>
      <c r="AK45" s="13" t="str">
        <f>+IF(AK21 = "", "", IFERROR(AK21 / Plantilla_Frec!AK21, 0))</f>
        <v/>
      </c>
      <c r="AL45" s="13" t="str">
        <f>+IF(AL21 = "", "", IFERROR(AL21 / Plantilla_Frec!AL21, 0))</f>
        <v/>
      </c>
      <c r="AM45" s="13" t="str">
        <f>+IF(AM21 = "", "", IFERROR(AM21 / Plantilla_Frec!AM21, 0))</f>
        <v/>
      </c>
      <c r="AN45" s="13" t="str">
        <f>+IF(AN21 = "", "", IFERROR(AN21 / Plantilla_Frec!AN21, 0))</f>
        <v/>
      </c>
      <c r="AO45" s="13" t="str">
        <f>+IF(AO21 = "", "", IFERROR(AO21 / Plantilla_Frec!AO21, 0))</f>
        <v/>
      </c>
      <c r="AP45" s="13" t="str">
        <f>+IF(AP21 = "", "", IFERROR(AP21 / Plantilla_Frec!AP21, 0))</f>
        <v/>
      </c>
      <c r="AQ45" s="13" t="str">
        <f>+IF(AQ21 = "", "", IFERROR(AQ21 / Plantilla_Frec!AQ21, 0))</f>
        <v/>
      </c>
      <c r="AR45" s="13" t="str">
        <f>+IF(AR21 = "", "", IFERROR(AR21 / Plantilla_Frec!AR21, 0))</f>
        <v/>
      </c>
      <c r="AS45" s="13" t="str">
        <f>+IF(AS21 = "", "", IFERROR(AS21 / Plantilla_Frec!AS21, 0))</f>
        <v/>
      </c>
      <c r="AT45" s="13" t="str">
        <f>+IF(AT21 = "", "", IFERROR(AT21 / Plantilla_Frec!AT21, 0))</f>
        <v/>
      </c>
    </row>
    <row r="46" spans="6:46" x14ac:dyDescent="0.2">
      <c r="F46">
        <v>202209</v>
      </c>
      <c r="G46" s="13">
        <f>+IF(G22 = "", "", IFERROR(G22 / Plantilla_Frec!G22, 0))</f>
        <v>31744665.835240275</v>
      </c>
      <c r="H46" s="13">
        <f>+IF(H22 = "", "", IFERROR(H22 / Plantilla_Frec!H22, 0))</f>
        <v>36323564.582312927</v>
      </c>
      <c r="I46" s="13">
        <f>+IF(I22 = "", "", IFERROR(I22 / Plantilla_Frec!I22, 0))</f>
        <v>36958581.214285716</v>
      </c>
      <c r="J46" s="13">
        <f>+IF(J22 = "", "", IFERROR(J22 / Plantilla_Frec!J22, 0))</f>
        <v>36730663.777918778</v>
      </c>
      <c r="K46" s="13">
        <f>+IF(K22 = "", "", IFERROR(K22 / Plantilla_Frec!K22, 0))</f>
        <v>36641681.353904285</v>
      </c>
      <c r="L46" s="13">
        <f>+IF(L22 = "", "", IFERROR(L22 / Plantilla_Frec!L22, 0))</f>
        <v>36514602.30599755</v>
      </c>
      <c r="M46" s="13">
        <f>+IF(M22 = "", "", IFERROR(M22 / Plantilla_Frec!M22, 0))</f>
        <v>36603432.9683313</v>
      </c>
      <c r="N46" s="13" t="str">
        <f>+IF(N22 = "", "", IFERROR(N22 / Plantilla_Frec!N22, 0))</f>
        <v/>
      </c>
      <c r="O46" s="13" t="str">
        <f>+IF(O22 = "", "", IFERROR(O22 / Plantilla_Frec!O22, 0))</f>
        <v/>
      </c>
      <c r="P46" s="13" t="str">
        <f>+IF(P22 = "", "", IFERROR(P22 / Plantilla_Frec!P22, 0))</f>
        <v/>
      </c>
      <c r="Q46" s="13" t="str">
        <f>+IF(Q22 = "", "", IFERROR(Q22 / Plantilla_Frec!Q22, 0))</f>
        <v/>
      </c>
      <c r="R46" s="13" t="str">
        <f>+IF(R22 = "", "", IFERROR(R22 / Plantilla_Frec!R22, 0))</f>
        <v/>
      </c>
      <c r="S46" s="13" t="str">
        <f>+IF(S22 = "", "", IFERROR(S22 / Plantilla_Frec!S22, 0))</f>
        <v/>
      </c>
      <c r="T46" s="13" t="str">
        <f>+IF(T22 = "", "", IFERROR(T22 / Plantilla_Frec!T22, 0))</f>
        <v/>
      </c>
      <c r="U46" s="13" t="str">
        <f>+IF(U22 = "", "", IFERROR(U22 / Plantilla_Frec!U22, 0))</f>
        <v/>
      </c>
      <c r="V46" s="13" t="str">
        <f>+IF(V22 = "", "", IFERROR(V22 / Plantilla_Frec!V22, 0))</f>
        <v/>
      </c>
      <c r="W46" s="13" t="str">
        <f>+IF(W22 = "", "", IFERROR(W22 / Plantilla_Frec!W22, 0))</f>
        <v/>
      </c>
      <c r="X46" s="13" t="str">
        <f>+IF(X22 = "", "", IFERROR(X22 / Plantilla_Frec!X22, 0))</f>
        <v/>
      </c>
      <c r="Y46" s="13" t="str">
        <f>+IF(Y22 = "", "", IFERROR(Y22 / Plantilla_Frec!Y22, 0))</f>
        <v/>
      </c>
      <c r="Z46" s="13" t="str">
        <f>+IF(Z22 = "", "", IFERROR(Z22 / Plantilla_Frec!Z22, 0))</f>
        <v/>
      </c>
      <c r="AA46" s="13">
        <f>+IF(AA22 = "", "", IFERROR(AA22 / Plantilla_Frec!AA22, 0))</f>
        <v>41857838.586382106</v>
      </c>
      <c r="AB46" s="13">
        <f>+IF(AB22 = "", "", IFERROR(AB22 / Plantilla_Frec!AB22, 0))</f>
        <v>38898121.884131894</v>
      </c>
      <c r="AC46" s="13">
        <f>+IF(AC22 = "", "", IFERROR(AC22 / Plantilla_Frec!AC22, 0))</f>
        <v>38444897.095335916</v>
      </c>
      <c r="AD46" s="13">
        <f>+IF(AD22 = "", "", IFERROR(AD22 / Plantilla_Frec!AD22, 0))</f>
        <v>37614238.82664974</v>
      </c>
      <c r="AE46" s="13">
        <f>+IF(AE22 = "", "", IFERROR(AE22 / Plantilla_Frec!AE22, 0))</f>
        <v>37801625.367002517</v>
      </c>
      <c r="AF46" s="13">
        <f>+IF(AF22 = "", "", IFERROR(AF22 / Plantilla_Frec!AF22, 0))</f>
        <v>37663700.445838429</v>
      </c>
      <c r="AG46" s="13">
        <f>+IF(AG22 = "", "", IFERROR(AG22 / Plantilla_Frec!AG22, 0))</f>
        <v>37725921.995669097</v>
      </c>
      <c r="AH46" s="13" t="str">
        <f>+IF(AH22 = "", "", IFERROR(AH22 / Plantilla_Frec!AH22, 0))</f>
        <v/>
      </c>
      <c r="AI46" s="13" t="str">
        <f>+IF(AI22 = "", "", IFERROR(AI22 / Plantilla_Frec!AI22, 0))</f>
        <v/>
      </c>
      <c r="AJ46" s="13" t="str">
        <f>+IF(AJ22 = "", "", IFERROR(AJ22 / Plantilla_Frec!AJ22, 0))</f>
        <v/>
      </c>
      <c r="AK46" s="13" t="str">
        <f>+IF(AK22 = "", "", IFERROR(AK22 / Plantilla_Frec!AK22, 0))</f>
        <v/>
      </c>
      <c r="AL46" s="13" t="str">
        <f>+IF(AL22 = "", "", IFERROR(AL22 / Plantilla_Frec!AL22, 0))</f>
        <v/>
      </c>
      <c r="AM46" s="13" t="str">
        <f>+IF(AM22 = "", "", IFERROR(AM22 / Plantilla_Frec!AM22, 0))</f>
        <v/>
      </c>
      <c r="AN46" s="13" t="str">
        <f>+IF(AN22 = "", "", IFERROR(AN22 / Plantilla_Frec!AN22, 0))</f>
        <v/>
      </c>
      <c r="AO46" s="13" t="str">
        <f>+IF(AO22 = "", "", IFERROR(AO22 / Plantilla_Frec!AO22, 0))</f>
        <v/>
      </c>
      <c r="AP46" s="13" t="str">
        <f>+IF(AP22 = "", "", IFERROR(AP22 / Plantilla_Frec!AP22, 0))</f>
        <v/>
      </c>
      <c r="AQ46" s="13" t="str">
        <f>+IF(AQ22 = "", "", IFERROR(AQ22 / Plantilla_Frec!AQ22, 0))</f>
        <v/>
      </c>
      <c r="AR46" s="13" t="str">
        <f>+IF(AR22 = "", "", IFERROR(AR22 / Plantilla_Frec!AR22, 0))</f>
        <v/>
      </c>
      <c r="AS46" s="13" t="str">
        <f>+IF(AS22 = "", "", IFERROR(AS22 / Plantilla_Frec!AS22, 0))</f>
        <v/>
      </c>
      <c r="AT46" s="13" t="str">
        <f>+IF(AT22 = "", "", IFERROR(AT22 / Plantilla_Frec!AT22, 0))</f>
        <v/>
      </c>
    </row>
    <row r="47" spans="6:46" x14ac:dyDescent="0.2">
      <c r="F47">
        <v>202212</v>
      </c>
      <c r="G47" s="13">
        <f>+IF(G23 = "", "", IFERROR(G23 / Plantilla_Frec!G23, 0))</f>
        <v>32160356.448170733</v>
      </c>
      <c r="H47" s="13">
        <f>+IF(H23 = "", "", IFERROR(H23 / Plantilla_Frec!H23, 0))</f>
        <v>33378811.387499999</v>
      </c>
      <c r="I47" s="13">
        <f>+IF(I23 = "", "", IFERROR(I23 / Plantilla_Frec!I23, 0))</f>
        <v>34557728.026315786</v>
      </c>
      <c r="J47" s="13">
        <f>+IF(J23 = "", "", IFERROR(J23 / Plantilla_Frec!J23, 0))</f>
        <v>35009257.786226682</v>
      </c>
      <c r="K47" s="13">
        <f>+IF(K23 = "", "", IFERROR(K23 / Plantilla_Frec!K23, 0))</f>
        <v>34603128.554621845</v>
      </c>
      <c r="L47" s="13">
        <f>+IF(L23 = "", "", IFERROR(L23 / Plantilla_Frec!L23, 0))</f>
        <v>34471832.015256591</v>
      </c>
      <c r="M47" s="13" t="str">
        <f>+IF(M23 = "", "", IFERROR(M23 / Plantilla_Frec!M23, 0))</f>
        <v/>
      </c>
      <c r="N47" s="13" t="str">
        <f>+IF(N23 = "", "", IFERROR(N23 / Plantilla_Frec!N23, 0))</f>
        <v/>
      </c>
      <c r="O47" s="13" t="str">
        <f>+IF(O23 = "", "", IFERROR(O23 / Plantilla_Frec!O23, 0))</f>
        <v/>
      </c>
      <c r="P47" s="13" t="str">
        <f>+IF(P23 = "", "", IFERROR(P23 / Plantilla_Frec!P23, 0))</f>
        <v/>
      </c>
      <c r="Q47" s="13" t="str">
        <f>+IF(Q23 = "", "", IFERROR(Q23 / Plantilla_Frec!Q23, 0))</f>
        <v/>
      </c>
      <c r="R47" s="13" t="str">
        <f>+IF(R23 = "", "", IFERROR(R23 / Plantilla_Frec!R23, 0))</f>
        <v/>
      </c>
      <c r="S47" s="13" t="str">
        <f>+IF(S23 = "", "", IFERROR(S23 / Plantilla_Frec!S23, 0))</f>
        <v/>
      </c>
      <c r="T47" s="13" t="str">
        <f>+IF(T23 = "", "", IFERROR(T23 / Plantilla_Frec!T23, 0))</f>
        <v/>
      </c>
      <c r="U47" s="13" t="str">
        <f>+IF(U23 = "", "", IFERROR(U23 / Plantilla_Frec!U23, 0))</f>
        <v/>
      </c>
      <c r="V47" s="13" t="str">
        <f>+IF(V23 = "", "", IFERROR(V23 / Plantilla_Frec!V23, 0))</f>
        <v/>
      </c>
      <c r="W47" s="13" t="str">
        <f>+IF(W23 = "", "", IFERROR(W23 / Plantilla_Frec!W23, 0))</f>
        <v/>
      </c>
      <c r="X47" s="13" t="str">
        <f>+IF(X23 = "", "", IFERROR(X23 / Plantilla_Frec!X23, 0))</f>
        <v/>
      </c>
      <c r="Y47" s="13" t="str">
        <f>+IF(Y23 = "", "", IFERROR(Y23 / Plantilla_Frec!Y23, 0))</f>
        <v/>
      </c>
      <c r="Z47" s="13" t="str">
        <f>+IF(Z23 = "", "", IFERROR(Z23 / Plantilla_Frec!Z23, 0))</f>
        <v/>
      </c>
      <c r="AA47" s="13">
        <f>+IF(AA23 = "", "", IFERROR(AA23 / Plantilla_Frec!AA23, 0))</f>
        <v>39959582.935859151</v>
      </c>
      <c r="AB47" s="13">
        <f>+IF(AB23 = "", "", IFERROR(AB23 / Plantilla_Frec!AB23, 0))</f>
        <v>37698130.946317412</v>
      </c>
      <c r="AC47" s="13">
        <f>+IF(AC23 = "", "", IFERROR(AC23 / Plantilla_Frec!AC23, 0))</f>
        <v>37051995.701871343</v>
      </c>
      <c r="AD47" s="13">
        <f>+IF(AD23 = "", "", IFERROR(AD23 / Plantilla_Frec!AD23, 0))</f>
        <v>36784982.703209162</v>
      </c>
      <c r="AE47" s="13">
        <f>+IF(AE23 = "", "", IFERROR(AE23 / Plantilla_Frec!AE23, 0))</f>
        <v>36355119.436470583</v>
      </c>
      <c r="AF47" s="13">
        <f>+IF(AF23 = "", "", IFERROR(AF23 / Plantilla_Frec!AF23, 0))</f>
        <v>36192909.61302904</v>
      </c>
      <c r="AG47" s="13" t="str">
        <f>+IF(AG23 = "", "", IFERROR(AG23 / Plantilla_Frec!AG23, 0))</f>
        <v/>
      </c>
      <c r="AH47" s="13" t="str">
        <f>+IF(AH23 = "", "", IFERROR(AH23 / Plantilla_Frec!AH23, 0))</f>
        <v/>
      </c>
      <c r="AI47" s="13" t="str">
        <f>+IF(AI23 = "", "", IFERROR(AI23 / Plantilla_Frec!AI23, 0))</f>
        <v/>
      </c>
      <c r="AJ47" s="13" t="str">
        <f>+IF(AJ23 = "", "", IFERROR(AJ23 / Plantilla_Frec!AJ23, 0))</f>
        <v/>
      </c>
      <c r="AK47" s="13" t="str">
        <f>+IF(AK23 = "", "", IFERROR(AK23 / Plantilla_Frec!AK23, 0))</f>
        <v/>
      </c>
      <c r="AL47" s="13" t="str">
        <f>+IF(AL23 = "", "", IFERROR(AL23 / Plantilla_Frec!AL23, 0))</f>
        <v/>
      </c>
      <c r="AM47" s="13" t="str">
        <f>+IF(AM23 = "", "", IFERROR(AM23 / Plantilla_Frec!AM23, 0))</f>
        <v/>
      </c>
      <c r="AN47" s="13" t="str">
        <f>+IF(AN23 = "", "", IFERROR(AN23 / Plantilla_Frec!AN23, 0))</f>
        <v/>
      </c>
      <c r="AO47" s="13" t="str">
        <f>+IF(AO23 = "", "", IFERROR(AO23 / Plantilla_Frec!AO23, 0))</f>
        <v/>
      </c>
      <c r="AP47" s="13" t="str">
        <f>+IF(AP23 = "", "", IFERROR(AP23 / Plantilla_Frec!AP23, 0))</f>
        <v/>
      </c>
      <c r="AQ47" s="13" t="str">
        <f>+IF(AQ23 = "", "", IFERROR(AQ23 / Plantilla_Frec!AQ23, 0))</f>
        <v/>
      </c>
      <c r="AR47" s="13" t="str">
        <f>+IF(AR23 = "", "", IFERROR(AR23 / Plantilla_Frec!AR23, 0))</f>
        <v/>
      </c>
      <c r="AS47" s="13" t="str">
        <f>+IF(AS23 = "", "", IFERROR(AS23 / Plantilla_Frec!AS23, 0))</f>
        <v/>
      </c>
      <c r="AT47" s="13" t="str">
        <f>+IF(AT23 = "", "", IFERROR(AT23 / Plantilla_Frec!AT23, 0))</f>
        <v/>
      </c>
    </row>
    <row r="48" spans="6:46" x14ac:dyDescent="0.2">
      <c r="F48">
        <v>202303</v>
      </c>
      <c r="G48" s="13">
        <f>+IF(G24 = "", "", IFERROR(G24 / Plantilla_Frec!G24, 0))</f>
        <v>25914024.246445499</v>
      </c>
      <c r="H48" s="13">
        <f>+IF(H24 = "", "", IFERROR(H24 / Plantilla_Frec!H24, 0))</f>
        <v>29133200.860529985</v>
      </c>
      <c r="I48" s="13">
        <f>+IF(I24 = "", "", IFERROR(I24 / Plantilla_Frec!I24, 0))</f>
        <v>30346651.714659687</v>
      </c>
      <c r="J48" s="13">
        <f>+IF(J24 = "", "", IFERROR(J24 / Plantilla_Frec!J24, 0))</f>
        <v>30490137.541935485</v>
      </c>
      <c r="K48" s="13">
        <f>+IF(K24 = "", "", IFERROR(K24 / Plantilla_Frec!K24, 0))</f>
        <v>30584365.321428571</v>
      </c>
      <c r="L48" s="13" t="str">
        <f>+IF(L24 = "", "", IFERROR(L24 / Plantilla_Frec!L24, 0))</f>
        <v/>
      </c>
      <c r="M48" s="13" t="str">
        <f>+IF(M24 = "", "", IFERROR(M24 / Plantilla_Frec!M24, 0))</f>
        <v/>
      </c>
      <c r="N48" s="13" t="str">
        <f>+IF(N24 = "", "", IFERROR(N24 / Plantilla_Frec!N24, 0))</f>
        <v/>
      </c>
      <c r="O48" s="13" t="str">
        <f>+IF(O24 = "", "", IFERROR(O24 / Plantilla_Frec!O24, 0))</f>
        <v/>
      </c>
      <c r="P48" s="13" t="str">
        <f>+IF(P24 = "", "", IFERROR(P24 / Plantilla_Frec!P24, 0))</f>
        <v/>
      </c>
      <c r="Q48" s="13" t="str">
        <f>+IF(Q24 = "", "", IFERROR(Q24 / Plantilla_Frec!Q24, 0))</f>
        <v/>
      </c>
      <c r="R48" s="13" t="str">
        <f>+IF(R24 = "", "", IFERROR(R24 / Plantilla_Frec!R24, 0))</f>
        <v/>
      </c>
      <c r="S48" s="13" t="str">
        <f>+IF(S24 = "", "", IFERROR(S24 / Plantilla_Frec!S24, 0))</f>
        <v/>
      </c>
      <c r="T48" s="13" t="str">
        <f>+IF(T24 = "", "", IFERROR(T24 / Plantilla_Frec!T24, 0))</f>
        <v/>
      </c>
      <c r="U48" s="13" t="str">
        <f>+IF(U24 = "", "", IFERROR(U24 / Plantilla_Frec!U24, 0))</f>
        <v/>
      </c>
      <c r="V48" s="13" t="str">
        <f>+IF(V24 = "", "", IFERROR(V24 / Plantilla_Frec!V24, 0))</f>
        <v/>
      </c>
      <c r="W48" s="13" t="str">
        <f>+IF(W24 = "", "", IFERROR(W24 / Plantilla_Frec!W24, 0))</f>
        <v/>
      </c>
      <c r="X48" s="13" t="str">
        <f>+IF(X24 = "", "", IFERROR(X24 / Plantilla_Frec!X24, 0))</f>
        <v/>
      </c>
      <c r="Y48" s="13" t="str">
        <f>+IF(Y24 = "", "", IFERROR(Y24 / Plantilla_Frec!Y24, 0))</f>
        <v/>
      </c>
      <c r="Z48" s="13" t="str">
        <f>+IF(Z24 = "", "", IFERROR(Z24 / Plantilla_Frec!Z24, 0))</f>
        <v/>
      </c>
      <c r="AA48" s="13">
        <f>+IF(AA24 = "", "", IFERROR(AA24 / Plantilla_Frec!AA24, 0))</f>
        <v>31938357.961966179</v>
      </c>
      <c r="AB48" s="13">
        <f>+IF(AB24 = "", "", IFERROR(AB24 / Plantilla_Frec!AB24, 0))</f>
        <v>31984251.053507566</v>
      </c>
      <c r="AC48" s="13">
        <f>+IF(AC24 = "", "", IFERROR(AC24 / Plantilla_Frec!AC24, 0))</f>
        <v>32296951.290182769</v>
      </c>
      <c r="AD48" s="13">
        <f>+IF(AD24 = "", "", IFERROR(AD24 / Plantilla_Frec!AD24, 0))</f>
        <v>32196832.070916131</v>
      </c>
      <c r="AE48" s="13">
        <f>+IF(AE24 = "", "", IFERROR(AE24 / Plantilla_Frec!AE24, 0))</f>
        <v>32260779.830662426</v>
      </c>
      <c r="AF48" s="13" t="str">
        <f>+IF(AF24 = "", "", IFERROR(AF24 / Plantilla_Frec!AF24, 0))</f>
        <v/>
      </c>
      <c r="AG48" s="13" t="str">
        <f>+IF(AG24 = "", "", IFERROR(AG24 / Plantilla_Frec!AG24, 0))</f>
        <v/>
      </c>
      <c r="AH48" s="13" t="str">
        <f>+IF(AH24 = "", "", IFERROR(AH24 / Plantilla_Frec!AH24, 0))</f>
        <v/>
      </c>
      <c r="AI48" s="13" t="str">
        <f>+IF(AI24 = "", "", IFERROR(AI24 / Plantilla_Frec!AI24, 0))</f>
        <v/>
      </c>
      <c r="AJ48" s="13" t="str">
        <f>+IF(AJ24 = "", "", IFERROR(AJ24 / Plantilla_Frec!AJ24, 0))</f>
        <v/>
      </c>
      <c r="AK48" s="13" t="str">
        <f>+IF(AK24 = "", "", IFERROR(AK24 / Plantilla_Frec!AK24, 0))</f>
        <v/>
      </c>
      <c r="AL48" s="13" t="str">
        <f>+IF(AL24 = "", "", IFERROR(AL24 / Plantilla_Frec!AL24, 0))</f>
        <v/>
      </c>
      <c r="AM48" s="13" t="str">
        <f>+IF(AM24 = "", "", IFERROR(AM24 / Plantilla_Frec!AM24, 0))</f>
        <v/>
      </c>
      <c r="AN48" s="13" t="str">
        <f>+IF(AN24 = "", "", IFERROR(AN24 / Plantilla_Frec!AN24, 0))</f>
        <v/>
      </c>
      <c r="AO48" s="13" t="str">
        <f>+IF(AO24 = "", "", IFERROR(AO24 / Plantilla_Frec!AO24, 0))</f>
        <v/>
      </c>
      <c r="AP48" s="13" t="str">
        <f>+IF(AP24 = "", "", IFERROR(AP24 / Plantilla_Frec!AP24, 0))</f>
        <v/>
      </c>
      <c r="AQ48" s="13" t="str">
        <f>+IF(AQ24 = "", "", IFERROR(AQ24 / Plantilla_Frec!AQ24, 0))</f>
        <v/>
      </c>
      <c r="AR48" s="13" t="str">
        <f>+IF(AR24 = "", "", IFERROR(AR24 / Plantilla_Frec!AR24, 0))</f>
        <v/>
      </c>
      <c r="AS48" s="13" t="str">
        <f>+IF(AS24 = "", "", IFERROR(AS24 / Plantilla_Frec!AS24, 0))</f>
        <v/>
      </c>
      <c r="AT48" s="13" t="str">
        <f>+IF(AT24 = "", "", IFERROR(AT24 / Plantilla_Frec!AT24, 0))</f>
        <v/>
      </c>
    </row>
    <row r="49" spans="6:46" x14ac:dyDescent="0.2">
      <c r="F49">
        <v>202306</v>
      </c>
      <c r="G49" s="13">
        <f>+IF(G25 = "", "", IFERROR(G25 / Plantilla_Frec!G25, 0))</f>
        <v>23757467.386117138</v>
      </c>
      <c r="H49" s="13">
        <f>+IF(H25 = "", "", IFERROR(H25 / Plantilla_Frec!H25, 0))</f>
        <v>32665238.852499999</v>
      </c>
      <c r="I49" s="13">
        <f>+IF(I25 = "", "", IFERROR(I25 / Plantilla_Frec!I25, 0))</f>
        <v>33459043.768674698</v>
      </c>
      <c r="J49" s="13">
        <f>+IF(J25 = "", "", IFERROR(J25 / Plantilla_Frec!J25, 0))</f>
        <v>33324451.760282021</v>
      </c>
      <c r="K49" s="13" t="str">
        <f>+IF(K25 = "", "", IFERROR(K25 / Plantilla_Frec!K25, 0))</f>
        <v/>
      </c>
      <c r="L49" s="13" t="str">
        <f>+IF(L25 = "", "", IFERROR(L25 / Plantilla_Frec!L25, 0))</f>
        <v/>
      </c>
      <c r="M49" s="13" t="str">
        <f>+IF(M25 = "", "", IFERROR(M25 / Plantilla_Frec!M25, 0))</f>
        <v/>
      </c>
      <c r="N49" s="13" t="str">
        <f>+IF(N25 = "", "", IFERROR(N25 / Plantilla_Frec!N25, 0))</f>
        <v/>
      </c>
      <c r="O49" s="13" t="str">
        <f>+IF(O25 = "", "", IFERROR(O25 / Plantilla_Frec!O25, 0))</f>
        <v/>
      </c>
      <c r="P49" s="13" t="str">
        <f>+IF(P25 = "", "", IFERROR(P25 / Plantilla_Frec!P25, 0))</f>
        <v/>
      </c>
      <c r="Q49" s="13" t="str">
        <f>+IF(Q25 = "", "", IFERROR(Q25 / Plantilla_Frec!Q25, 0))</f>
        <v/>
      </c>
      <c r="R49" s="13" t="str">
        <f>+IF(R25 = "", "", IFERROR(R25 / Plantilla_Frec!R25, 0))</f>
        <v/>
      </c>
      <c r="S49" s="13" t="str">
        <f>+IF(S25 = "", "", IFERROR(S25 / Plantilla_Frec!S25, 0))</f>
        <v/>
      </c>
      <c r="T49" s="13" t="str">
        <f>+IF(T25 = "", "", IFERROR(T25 / Plantilla_Frec!T25, 0))</f>
        <v/>
      </c>
      <c r="U49" s="13" t="str">
        <f>+IF(U25 = "", "", IFERROR(U25 / Plantilla_Frec!U25, 0))</f>
        <v/>
      </c>
      <c r="V49" s="13" t="str">
        <f>+IF(V25 = "", "", IFERROR(V25 / Plantilla_Frec!V25, 0))</f>
        <v/>
      </c>
      <c r="W49" s="13" t="str">
        <f>+IF(W25 = "", "", IFERROR(W25 / Plantilla_Frec!W25, 0))</f>
        <v/>
      </c>
      <c r="X49" s="13" t="str">
        <f>+IF(X25 = "", "", IFERROR(X25 / Plantilla_Frec!X25, 0))</f>
        <v/>
      </c>
      <c r="Y49" s="13" t="str">
        <f>+IF(Y25 = "", "", IFERROR(Y25 / Plantilla_Frec!Y25, 0))</f>
        <v/>
      </c>
      <c r="Z49" s="13" t="str">
        <f>+IF(Z25 = "", "", IFERROR(Z25 / Plantilla_Frec!Z25, 0))</f>
        <v/>
      </c>
      <c r="AA49" s="13">
        <f>+IF(AA25 = "", "", IFERROR(AA25 / Plantilla_Frec!AA25, 0))</f>
        <v>32118294.776827853</v>
      </c>
      <c r="AB49" s="13">
        <f>+IF(AB25 = "", "", IFERROR(AB25 / Plantilla_Frec!AB25, 0))</f>
        <v>35329579.988746896</v>
      </c>
      <c r="AC49" s="13">
        <f>+IF(AC25 = "", "", IFERROR(AC25 / Plantilla_Frec!AC25, 0))</f>
        <v>35298001.062343746</v>
      </c>
      <c r="AD49" s="13">
        <f>+IF(AD25 = "", "", IFERROR(AD25 / Plantilla_Frec!AD25, 0))</f>
        <v>35044957.503861502</v>
      </c>
      <c r="AE49" s="13" t="str">
        <f>+IF(AE25 = "", "", IFERROR(AE25 / Plantilla_Frec!AE25, 0))</f>
        <v/>
      </c>
      <c r="AF49" s="13" t="str">
        <f>+IF(AF25 = "", "", IFERROR(AF25 / Plantilla_Frec!AF25, 0))</f>
        <v/>
      </c>
      <c r="AG49" s="13" t="str">
        <f>+IF(AG25 = "", "", IFERROR(AG25 / Plantilla_Frec!AG25, 0))</f>
        <v/>
      </c>
      <c r="AH49" s="13" t="str">
        <f>+IF(AH25 = "", "", IFERROR(AH25 / Plantilla_Frec!AH25, 0))</f>
        <v/>
      </c>
      <c r="AI49" s="13" t="str">
        <f>+IF(AI25 = "", "", IFERROR(AI25 / Plantilla_Frec!AI25, 0))</f>
        <v/>
      </c>
      <c r="AJ49" s="13" t="str">
        <f>+IF(AJ25 = "", "", IFERROR(AJ25 / Plantilla_Frec!AJ25, 0))</f>
        <v/>
      </c>
      <c r="AK49" s="13" t="str">
        <f>+IF(AK25 = "", "", IFERROR(AK25 / Plantilla_Frec!AK25, 0))</f>
        <v/>
      </c>
      <c r="AL49" s="13" t="str">
        <f>+IF(AL25 = "", "", IFERROR(AL25 / Plantilla_Frec!AL25, 0))</f>
        <v/>
      </c>
      <c r="AM49" s="13" t="str">
        <f>+IF(AM25 = "", "", IFERROR(AM25 / Plantilla_Frec!AM25, 0))</f>
        <v/>
      </c>
      <c r="AN49" s="13" t="str">
        <f>+IF(AN25 = "", "", IFERROR(AN25 / Plantilla_Frec!AN25, 0))</f>
        <v/>
      </c>
      <c r="AO49" s="13" t="str">
        <f>+IF(AO25 = "", "", IFERROR(AO25 / Plantilla_Frec!AO25, 0))</f>
        <v/>
      </c>
      <c r="AP49" s="13" t="str">
        <f>+IF(AP25 = "", "", IFERROR(AP25 / Plantilla_Frec!AP25, 0))</f>
        <v/>
      </c>
      <c r="AQ49" s="13" t="str">
        <f>+IF(AQ25 = "", "", IFERROR(AQ25 / Plantilla_Frec!AQ25, 0))</f>
        <v/>
      </c>
      <c r="AR49" s="13" t="str">
        <f>+IF(AR25 = "", "", IFERROR(AR25 / Plantilla_Frec!AR25, 0))</f>
        <v/>
      </c>
      <c r="AS49" s="13" t="str">
        <f>+IF(AS25 = "", "", IFERROR(AS25 / Plantilla_Frec!AS25, 0))</f>
        <v/>
      </c>
      <c r="AT49" s="13" t="str">
        <f>+IF(AT25 = "", "", IFERROR(AT25 / Plantilla_Frec!AT25, 0))</f>
        <v/>
      </c>
    </row>
    <row r="50" spans="6:46" x14ac:dyDescent="0.2">
      <c r="F50">
        <v>202309</v>
      </c>
      <c r="G50" s="13">
        <f>+IF(G26 = "", "", IFERROR(G26 / Plantilla_Frec!G26, 0))</f>
        <v>30348539.402298849</v>
      </c>
      <c r="H50" s="13">
        <f>+IF(H26 = "", "", IFERROR(H26 / Plantilla_Frec!H26, 0))</f>
        <v>30799777.83906465</v>
      </c>
      <c r="I50" s="13">
        <f>+IF(I26 = "", "", IFERROR(I26 / Plantilla_Frec!I26, 0))</f>
        <v>31170222.900393184</v>
      </c>
      <c r="J50" s="13" t="str">
        <f>+IF(J26 = "", "", IFERROR(J26 / Plantilla_Frec!J26, 0))</f>
        <v/>
      </c>
      <c r="K50" s="13" t="str">
        <f>+IF(K26 = "", "", IFERROR(K26 / Plantilla_Frec!K26, 0))</f>
        <v/>
      </c>
      <c r="L50" s="13" t="str">
        <f>+IF(L26 = "", "", IFERROR(L26 / Plantilla_Frec!L26, 0))</f>
        <v/>
      </c>
      <c r="M50" s="13" t="str">
        <f>+IF(M26 = "", "", IFERROR(M26 / Plantilla_Frec!M26, 0))</f>
        <v/>
      </c>
      <c r="N50" s="13" t="str">
        <f>+IF(N26 = "", "", IFERROR(N26 / Plantilla_Frec!N26, 0))</f>
        <v/>
      </c>
      <c r="O50" s="13" t="str">
        <f>+IF(O26 = "", "", IFERROR(O26 / Plantilla_Frec!O26, 0))</f>
        <v/>
      </c>
      <c r="P50" s="13" t="str">
        <f>+IF(P26 = "", "", IFERROR(P26 / Plantilla_Frec!P26, 0))</f>
        <v/>
      </c>
      <c r="Q50" s="13" t="str">
        <f>+IF(Q26 = "", "", IFERROR(Q26 / Plantilla_Frec!Q26, 0))</f>
        <v/>
      </c>
      <c r="R50" s="13" t="str">
        <f>+IF(R26 = "", "", IFERROR(R26 / Plantilla_Frec!R26, 0))</f>
        <v/>
      </c>
      <c r="S50" s="13" t="str">
        <f>+IF(S26 = "", "", IFERROR(S26 / Plantilla_Frec!S26, 0))</f>
        <v/>
      </c>
      <c r="T50" s="13" t="str">
        <f>+IF(T26 = "", "", IFERROR(T26 / Plantilla_Frec!T26, 0))</f>
        <v/>
      </c>
      <c r="U50" s="13" t="str">
        <f>+IF(U26 = "", "", IFERROR(U26 / Plantilla_Frec!U26, 0))</f>
        <v/>
      </c>
      <c r="V50" s="13" t="str">
        <f>+IF(V26 = "", "", IFERROR(V26 / Plantilla_Frec!V26, 0))</f>
        <v/>
      </c>
      <c r="W50" s="13" t="str">
        <f>+IF(W26 = "", "", IFERROR(W26 / Plantilla_Frec!W26, 0))</f>
        <v/>
      </c>
      <c r="X50" s="13" t="str">
        <f>+IF(X26 = "", "", IFERROR(X26 / Plantilla_Frec!X26, 0))</f>
        <v/>
      </c>
      <c r="Y50" s="13" t="str">
        <f>+IF(Y26 = "", "", IFERROR(Y26 / Plantilla_Frec!Y26, 0))</f>
        <v/>
      </c>
      <c r="Z50" s="13" t="str">
        <f>+IF(Z26 = "", "", IFERROR(Z26 / Plantilla_Frec!Z26, 0))</f>
        <v/>
      </c>
      <c r="AA50" s="13">
        <f>+IF(AA26 = "", "", IFERROR(AA26 / Plantilla_Frec!AA26, 0))</f>
        <v>34791390.897931032</v>
      </c>
      <c r="AB50" s="13">
        <f>+IF(AB26 = "", "", IFERROR(AB26 / Plantilla_Frec!AB26, 0))</f>
        <v>33209153.432619374</v>
      </c>
      <c r="AC50" s="13">
        <f>+IF(AC26 = "", "", IFERROR(AC26 / Plantilla_Frec!AC26, 0))</f>
        <v>32870767.70185864</v>
      </c>
      <c r="AD50" s="13" t="str">
        <f>+IF(AD26 = "", "", IFERROR(AD26 / Plantilla_Frec!AD26, 0))</f>
        <v/>
      </c>
      <c r="AE50" s="13" t="str">
        <f>+IF(AE26 = "", "", IFERROR(AE26 / Plantilla_Frec!AE26, 0))</f>
        <v/>
      </c>
      <c r="AF50" s="13" t="str">
        <f>+IF(AF26 = "", "", IFERROR(AF26 / Plantilla_Frec!AF26, 0))</f>
        <v/>
      </c>
      <c r="AG50" s="13" t="str">
        <f>+IF(AG26 = "", "", IFERROR(AG26 / Plantilla_Frec!AG26, 0))</f>
        <v/>
      </c>
      <c r="AH50" s="13" t="str">
        <f>+IF(AH26 = "", "", IFERROR(AH26 / Plantilla_Frec!AH26, 0))</f>
        <v/>
      </c>
      <c r="AI50" s="13" t="str">
        <f>+IF(AI26 = "", "", IFERROR(AI26 / Plantilla_Frec!AI26, 0))</f>
        <v/>
      </c>
      <c r="AJ50" s="13" t="str">
        <f>+IF(AJ26 = "", "", IFERROR(AJ26 / Plantilla_Frec!AJ26, 0))</f>
        <v/>
      </c>
      <c r="AK50" s="13" t="str">
        <f>+IF(AK26 = "", "", IFERROR(AK26 / Plantilla_Frec!AK26, 0))</f>
        <v/>
      </c>
      <c r="AL50" s="13" t="str">
        <f>+IF(AL26 = "", "", IFERROR(AL26 / Plantilla_Frec!AL26, 0))</f>
        <v/>
      </c>
      <c r="AM50" s="13" t="str">
        <f>+IF(AM26 = "", "", IFERROR(AM26 / Plantilla_Frec!AM26, 0))</f>
        <v/>
      </c>
      <c r="AN50" s="13" t="str">
        <f>+IF(AN26 = "", "", IFERROR(AN26 / Plantilla_Frec!AN26, 0))</f>
        <v/>
      </c>
      <c r="AO50" s="13" t="str">
        <f>+IF(AO26 = "", "", IFERROR(AO26 / Plantilla_Frec!AO26, 0))</f>
        <v/>
      </c>
      <c r="AP50" s="13" t="str">
        <f>+IF(AP26 = "", "", IFERROR(AP26 / Plantilla_Frec!AP26, 0))</f>
        <v/>
      </c>
      <c r="AQ50" s="13" t="str">
        <f>+IF(AQ26 = "", "", IFERROR(AQ26 / Plantilla_Frec!AQ26, 0))</f>
        <v/>
      </c>
      <c r="AR50" s="13" t="str">
        <f>+IF(AR26 = "", "", IFERROR(AR26 / Plantilla_Frec!AR26, 0))</f>
        <v/>
      </c>
      <c r="AS50" s="13" t="str">
        <f>+IF(AS26 = "", "", IFERROR(AS26 / Plantilla_Frec!AS26, 0))</f>
        <v/>
      </c>
      <c r="AT50" s="13" t="str">
        <f>+IF(AT26 = "", "", IFERROR(AT26 / Plantilla_Frec!AT26, 0))</f>
        <v/>
      </c>
    </row>
    <row r="51" spans="6:46" x14ac:dyDescent="0.2">
      <c r="F51">
        <v>202312</v>
      </c>
      <c r="G51" s="13">
        <f>+IF(G27 = "", "", IFERROR(G27 / Plantilla_Frec!G27, 0))</f>
        <v>24780305.422434367</v>
      </c>
      <c r="H51" s="13">
        <f>+IF(H27 = "", "", IFERROR(H27 / Plantilla_Frec!H27, 0))</f>
        <v>30271043.269230768</v>
      </c>
      <c r="I51" s="13" t="str">
        <f>+IF(I27 = "", "", IFERROR(I27 / Plantilla_Frec!I27, 0))</f>
        <v/>
      </c>
      <c r="J51" s="13" t="str">
        <f>+IF(J27 = "", "", IFERROR(J27 / Plantilla_Frec!J27, 0))</f>
        <v/>
      </c>
      <c r="K51" s="13" t="str">
        <f>+IF(K27 = "", "", IFERROR(K27 / Plantilla_Frec!K27, 0))</f>
        <v/>
      </c>
      <c r="L51" s="13" t="str">
        <f>+IF(L27 = "", "", IFERROR(L27 / Plantilla_Frec!L27, 0))</f>
        <v/>
      </c>
      <c r="M51" s="13" t="str">
        <f>+IF(M27 = "", "", IFERROR(M27 / Plantilla_Frec!M27, 0))</f>
        <v/>
      </c>
      <c r="N51" s="13" t="str">
        <f>+IF(N27 = "", "", IFERROR(N27 / Plantilla_Frec!N27, 0))</f>
        <v/>
      </c>
      <c r="O51" s="13" t="str">
        <f>+IF(O27 = "", "", IFERROR(O27 / Plantilla_Frec!O27, 0))</f>
        <v/>
      </c>
      <c r="P51" s="13" t="str">
        <f>+IF(P27 = "", "", IFERROR(P27 / Plantilla_Frec!P27, 0))</f>
        <v/>
      </c>
      <c r="Q51" s="13" t="str">
        <f>+IF(Q27 = "", "", IFERROR(Q27 / Plantilla_Frec!Q27, 0))</f>
        <v/>
      </c>
      <c r="R51" s="13" t="str">
        <f>+IF(R27 = "", "", IFERROR(R27 / Plantilla_Frec!R27, 0))</f>
        <v/>
      </c>
      <c r="S51" s="13" t="str">
        <f>+IF(S27 = "", "", IFERROR(S27 / Plantilla_Frec!S27, 0))</f>
        <v/>
      </c>
      <c r="T51" s="13" t="str">
        <f>+IF(T27 = "", "", IFERROR(T27 / Plantilla_Frec!T27, 0))</f>
        <v/>
      </c>
      <c r="U51" s="13" t="str">
        <f>+IF(U27 = "", "", IFERROR(U27 / Plantilla_Frec!U27, 0))</f>
        <v/>
      </c>
      <c r="V51" s="13" t="str">
        <f>+IF(V27 = "", "", IFERROR(V27 / Plantilla_Frec!V27, 0))</f>
        <v/>
      </c>
      <c r="W51" s="13" t="str">
        <f>+IF(W27 = "", "", IFERROR(W27 / Plantilla_Frec!W27, 0))</f>
        <v/>
      </c>
      <c r="X51" s="13" t="str">
        <f>+IF(X27 = "", "", IFERROR(X27 / Plantilla_Frec!X27, 0))</f>
        <v/>
      </c>
      <c r="Y51" s="13" t="str">
        <f>+IF(Y27 = "", "", IFERROR(Y27 / Plantilla_Frec!Y27, 0))</f>
        <v/>
      </c>
      <c r="Z51" s="13" t="str">
        <f>+IF(Z27 = "", "", IFERROR(Z27 / Plantilla_Frec!Z27, 0))</f>
        <v/>
      </c>
      <c r="AA51" s="13">
        <f>+IF(AA27 = "", "", IFERROR(AA27 / Plantilla_Frec!AA27, 0))</f>
        <v>30969412.292505354</v>
      </c>
      <c r="AB51" s="13">
        <f>+IF(AB27 = "", "", IFERROR(AB27 / Plantilla_Frec!AB27, 0))</f>
        <v>33001648.283887468</v>
      </c>
      <c r="AC51" s="13" t="str">
        <f>+IF(AC27 = "", "", IFERROR(AC27 / Plantilla_Frec!AC27, 0))</f>
        <v/>
      </c>
      <c r="AD51" s="13" t="str">
        <f>+IF(AD27 = "", "", IFERROR(AD27 / Plantilla_Frec!AD27, 0))</f>
        <v/>
      </c>
      <c r="AE51" s="13" t="str">
        <f>+IF(AE27 = "", "", IFERROR(AE27 / Plantilla_Frec!AE27, 0))</f>
        <v/>
      </c>
      <c r="AF51" s="13" t="str">
        <f>+IF(AF27 = "", "", IFERROR(AF27 / Plantilla_Frec!AF27, 0))</f>
        <v/>
      </c>
      <c r="AG51" s="13" t="str">
        <f>+IF(AG27 = "", "", IFERROR(AG27 / Plantilla_Frec!AG27, 0))</f>
        <v/>
      </c>
      <c r="AH51" s="13" t="str">
        <f>+IF(AH27 = "", "", IFERROR(AH27 / Plantilla_Frec!AH27, 0))</f>
        <v/>
      </c>
      <c r="AI51" s="13" t="str">
        <f>+IF(AI27 = "", "", IFERROR(AI27 / Plantilla_Frec!AI27, 0))</f>
        <v/>
      </c>
      <c r="AJ51" s="13" t="str">
        <f>+IF(AJ27 = "", "", IFERROR(AJ27 / Plantilla_Frec!AJ27, 0))</f>
        <v/>
      </c>
      <c r="AK51" s="13" t="str">
        <f>+IF(AK27 = "", "", IFERROR(AK27 / Plantilla_Frec!AK27, 0))</f>
        <v/>
      </c>
      <c r="AL51" s="13" t="str">
        <f>+IF(AL27 = "", "", IFERROR(AL27 / Plantilla_Frec!AL27, 0))</f>
        <v/>
      </c>
      <c r="AM51" s="13" t="str">
        <f>+IF(AM27 = "", "", IFERROR(AM27 / Plantilla_Frec!AM27, 0))</f>
        <v/>
      </c>
      <c r="AN51" s="13" t="str">
        <f>+IF(AN27 = "", "", IFERROR(AN27 / Plantilla_Frec!AN27, 0))</f>
        <v/>
      </c>
      <c r="AO51" s="13" t="str">
        <f>+IF(AO27 = "", "", IFERROR(AO27 / Plantilla_Frec!AO27, 0))</f>
        <v/>
      </c>
      <c r="AP51" s="13" t="str">
        <f>+IF(AP27 = "", "", IFERROR(AP27 / Plantilla_Frec!AP27, 0))</f>
        <v/>
      </c>
      <c r="AQ51" s="13" t="str">
        <f>+IF(AQ27 = "", "", IFERROR(AQ27 / Plantilla_Frec!AQ27, 0))</f>
        <v/>
      </c>
      <c r="AR51" s="13" t="str">
        <f>+IF(AR27 = "", "", IFERROR(AR27 / Plantilla_Frec!AR27, 0))</f>
        <v/>
      </c>
      <c r="AS51" s="13" t="str">
        <f>+IF(AS27 = "", "", IFERROR(AS27 / Plantilla_Frec!AS27, 0))</f>
        <v/>
      </c>
      <c r="AT51" s="13" t="str">
        <f>+IF(AT27 = "", "", IFERROR(AT27 / Plantilla_Frec!AT27, 0))</f>
        <v/>
      </c>
    </row>
    <row r="52" spans="6:46" x14ac:dyDescent="0.2">
      <c r="F52">
        <v>202403</v>
      </c>
      <c r="G52" s="13">
        <f>+IF(G28 = "", "", IFERROR(G28 / Plantilla_Frec!G28, 0))</f>
        <v>28365538.474248927</v>
      </c>
      <c r="H52" s="13" t="str">
        <f>+IF(H28 = "", "", IFERROR(H28 / Plantilla_Frec!H28, 0))</f>
        <v/>
      </c>
      <c r="I52" s="13" t="str">
        <f>+IF(I28 = "", "", IFERROR(I28 / Plantilla_Frec!I28, 0))</f>
        <v/>
      </c>
      <c r="J52" s="13" t="str">
        <f>+IF(J28 = "", "", IFERROR(J28 / Plantilla_Frec!J28, 0))</f>
        <v/>
      </c>
      <c r="K52" s="13" t="str">
        <f>+IF(K28 = "", "", IFERROR(K28 / Plantilla_Frec!K28, 0))</f>
        <v/>
      </c>
      <c r="L52" s="13" t="str">
        <f>+IF(L28 = "", "", IFERROR(L28 / Plantilla_Frec!L28, 0))</f>
        <v/>
      </c>
      <c r="M52" s="13" t="str">
        <f>+IF(M28 = "", "", IFERROR(M28 / Plantilla_Frec!M28, 0))</f>
        <v/>
      </c>
      <c r="N52" s="13" t="str">
        <f>+IF(N28 = "", "", IFERROR(N28 / Plantilla_Frec!N28, 0))</f>
        <v/>
      </c>
      <c r="O52" s="13" t="str">
        <f>+IF(O28 = "", "", IFERROR(O28 / Plantilla_Frec!O28, 0))</f>
        <v/>
      </c>
      <c r="P52" s="13" t="str">
        <f>+IF(P28 = "", "", IFERROR(P28 / Plantilla_Frec!P28, 0))</f>
        <v/>
      </c>
      <c r="Q52" s="13" t="str">
        <f>+IF(Q28 = "", "", IFERROR(Q28 / Plantilla_Frec!Q28, 0))</f>
        <v/>
      </c>
      <c r="R52" s="13" t="str">
        <f>+IF(R28 = "", "", IFERROR(R28 / Plantilla_Frec!R28, 0))</f>
        <v/>
      </c>
      <c r="S52" s="13" t="str">
        <f>+IF(S28 = "", "", IFERROR(S28 / Plantilla_Frec!S28, 0))</f>
        <v/>
      </c>
      <c r="T52" s="13" t="str">
        <f>+IF(T28 = "", "", IFERROR(T28 / Plantilla_Frec!T28, 0))</f>
        <v/>
      </c>
      <c r="U52" s="13" t="str">
        <f>+IF(U28 = "", "", IFERROR(U28 / Plantilla_Frec!U28, 0))</f>
        <v/>
      </c>
      <c r="V52" s="13" t="str">
        <f>+IF(V28 = "", "", IFERROR(V28 / Plantilla_Frec!V28, 0))</f>
        <v/>
      </c>
      <c r="W52" s="13" t="str">
        <f>+IF(W28 = "", "", IFERROR(W28 / Plantilla_Frec!W28, 0))</f>
        <v/>
      </c>
      <c r="X52" s="13" t="str">
        <f>+IF(X28 = "", "", IFERROR(X28 / Plantilla_Frec!X28, 0))</f>
        <v/>
      </c>
      <c r="Y52" s="13" t="str">
        <f>+IF(Y28 = "", "", IFERROR(Y28 / Plantilla_Frec!Y28, 0))</f>
        <v/>
      </c>
      <c r="Z52" s="13" t="str">
        <f>+IF(Z28 = "", "", IFERROR(Z28 / Plantilla_Frec!Z28, 0))</f>
        <v/>
      </c>
      <c r="AA52" s="13">
        <f>+IF(AA28 = "", "", IFERROR(AA28 / Plantilla_Frec!AA28, 0))</f>
        <v>32589713.997947685</v>
      </c>
      <c r="AB52" s="13" t="str">
        <f>+IF(AB28 = "", "", IFERROR(AB28 / Plantilla_Frec!AB28, 0))</f>
        <v/>
      </c>
      <c r="AC52" s="13" t="str">
        <f>+IF(AC28 = "", "", IFERROR(AC28 / Plantilla_Frec!AC28, 0))</f>
        <v/>
      </c>
      <c r="AD52" s="13" t="str">
        <f>+IF(AD28 = "", "", IFERROR(AD28 / Plantilla_Frec!AD28, 0))</f>
        <v/>
      </c>
      <c r="AE52" s="13" t="str">
        <f>+IF(AE28 = "", "", IFERROR(AE28 / Plantilla_Frec!AE28, 0))</f>
        <v/>
      </c>
      <c r="AF52" s="13" t="str">
        <f>+IF(AF28 = "", "", IFERROR(AF28 / Plantilla_Frec!AF28, 0))</f>
        <v/>
      </c>
      <c r="AG52" s="13" t="str">
        <f>+IF(AG28 = "", "", IFERROR(AG28 / Plantilla_Frec!AG28, 0))</f>
        <v/>
      </c>
      <c r="AH52" s="13" t="str">
        <f>+IF(AH28 = "", "", IFERROR(AH28 / Plantilla_Frec!AH28, 0))</f>
        <v/>
      </c>
      <c r="AI52" s="13" t="str">
        <f>+IF(AI28 = "", "", IFERROR(AI28 / Plantilla_Frec!AI28, 0))</f>
        <v/>
      </c>
      <c r="AJ52" s="13" t="str">
        <f>+IF(AJ28 = "", "", IFERROR(AJ28 / Plantilla_Frec!AJ28, 0))</f>
        <v/>
      </c>
      <c r="AK52" s="13" t="str">
        <f>+IF(AK28 = "", "", IFERROR(AK28 / Plantilla_Frec!AK28, 0))</f>
        <v/>
      </c>
      <c r="AL52" s="13" t="str">
        <f>+IF(AL28 = "", "", IFERROR(AL28 / Plantilla_Frec!AL28, 0))</f>
        <v/>
      </c>
      <c r="AM52" s="13" t="str">
        <f>+IF(AM28 = "", "", IFERROR(AM28 / Plantilla_Frec!AM28, 0))</f>
        <v/>
      </c>
      <c r="AN52" s="13" t="str">
        <f>+IF(AN28 = "", "", IFERROR(AN28 / Plantilla_Frec!AN28, 0))</f>
        <v/>
      </c>
      <c r="AO52" s="13" t="str">
        <f>+IF(AO28 = "", "", IFERROR(AO28 / Plantilla_Frec!AO28, 0))</f>
        <v/>
      </c>
      <c r="AP52" s="13" t="str">
        <f>+IF(AP28 = "", "", IFERROR(AP28 / Plantilla_Frec!AP28, 0))</f>
        <v/>
      </c>
      <c r="AQ52" s="13" t="str">
        <f>+IF(AQ28 = "", "", IFERROR(AQ28 / Plantilla_Frec!AQ28, 0))</f>
        <v/>
      </c>
      <c r="AR52" s="13" t="str">
        <f>+IF(AR28 = "", "", IFERROR(AR28 / Plantilla_Frec!AR28, 0))</f>
        <v/>
      </c>
      <c r="AS52" s="13" t="str">
        <f>+IF(AS28 = "", "", IFERROR(AS28 / Plantilla_Frec!AS28, 0))</f>
        <v/>
      </c>
      <c r="AT52" s="13" t="str">
        <f>+IF(AT28 = "", "", IFERROR(AT28 / Plantilla_Frec!AT28, 0))</f>
        <v/>
      </c>
    </row>
    <row r="55" spans="6:46" x14ac:dyDescent="0.2">
      <c r="F55" s="19" t="s">
        <v>38</v>
      </c>
      <c r="G55" s="7" t="s">
        <v>143</v>
      </c>
      <c r="H55" s="7" t="s">
        <v>143</v>
      </c>
      <c r="I55" s="7" t="s">
        <v>143</v>
      </c>
      <c r="J55" s="7" t="s">
        <v>143</v>
      </c>
      <c r="K55" s="7" t="s">
        <v>143</v>
      </c>
      <c r="L55" s="7" t="s">
        <v>143</v>
      </c>
      <c r="M55" s="7" t="s">
        <v>143</v>
      </c>
      <c r="N55" s="7" t="s">
        <v>143</v>
      </c>
      <c r="O55" s="7" t="s">
        <v>143</v>
      </c>
      <c r="P55" s="7" t="s">
        <v>143</v>
      </c>
      <c r="Q55" s="7" t="s">
        <v>143</v>
      </c>
      <c r="R55" s="7" t="s">
        <v>143</v>
      </c>
      <c r="S55" s="7" t="s">
        <v>143</v>
      </c>
      <c r="T55" s="7" t="s">
        <v>143</v>
      </c>
      <c r="U55" s="7" t="s">
        <v>143</v>
      </c>
      <c r="V55" s="7" t="s">
        <v>143</v>
      </c>
      <c r="W55" s="7" t="s">
        <v>143</v>
      </c>
      <c r="X55" s="7" t="s">
        <v>143</v>
      </c>
      <c r="Y55" s="7" t="s">
        <v>143</v>
      </c>
      <c r="Z55" s="7" t="s">
        <v>143</v>
      </c>
      <c r="AA55" s="8" t="s">
        <v>144</v>
      </c>
      <c r="AB55" s="8" t="s">
        <v>144</v>
      </c>
      <c r="AC55" s="8" t="s">
        <v>144</v>
      </c>
      <c r="AD55" s="8" t="s">
        <v>144</v>
      </c>
      <c r="AE55" s="8" t="s">
        <v>144</v>
      </c>
      <c r="AF55" s="8" t="s">
        <v>144</v>
      </c>
      <c r="AG55" s="8" t="s">
        <v>144</v>
      </c>
      <c r="AH55" s="8" t="s">
        <v>144</v>
      </c>
      <c r="AI55" s="8" t="s">
        <v>144</v>
      </c>
      <c r="AJ55" s="8" t="s">
        <v>144</v>
      </c>
      <c r="AK55" s="8" t="s">
        <v>144</v>
      </c>
      <c r="AL55" s="8" t="s">
        <v>144</v>
      </c>
      <c r="AM55" s="8" t="s">
        <v>144</v>
      </c>
      <c r="AN55" s="8" t="s">
        <v>144</v>
      </c>
      <c r="AO55" s="8" t="s">
        <v>144</v>
      </c>
      <c r="AP55" s="8" t="s">
        <v>144</v>
      </c>
      <c r="AQ55" s="8" t="s">
        <v>144</v>
      </c>
      <c r="AR55" s="8" t="s">
        <v>144</v>
      </c>
      <c r="AS55" s="8" t="s">
        <v>144</v>
      </c>
      <c r="AT55" s="8" t="s">
        <v>144</v>
      </c>
    </row>
    <row r="56" spans="6:46" x14ac:dyDescent="0.2">
      <c r="F56" s="19" t="s">
        <v>81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7">
        <v>6</v>
      </c>
      <c r="M56" s="7">
        <v>7</v>
      </c>
      <c r="N56" s="7">
        <v>8</v>
      </c>
      <c r="O56" s="7">
        <v>9</v>
      </c>
      <c r="P56" s="7">
        <v>10</v>
      </c>
      <c r="Q56" s="7">
        <v>11</v>
      </c>
      <c r="R56" s="7">
        <v>12</v>
      </c>
      <c r="S56" s="7">
        <v>13</v>
      </c>
      <c r="T56" s="7">
        <v>14</v>
      </c>
      <c r="U56" s="7">
        <v>15</v>
      </c>
      <c r="V56" s="7">
        <v>16</v>
      </c>
      <c r="W56" s="7">
        <v>17</v>
      </c>
      <c r="X56" s="7">
        <v>18</v>
      </c>
      <c r="Y56" s="7">
        <v>19</v>
      </c>
      <c r="Z56" s="7">
        <v>20</v>
      </c>
      <c r="AA56" s="8">
        <v>1</v>
      </c>
      <c r="AB56" s="8">
        <v>2</v>
      </c>
      <c r="AC56" s="8">
        <v>3</v>
      </c>
      <c r="AD56" s="8">
        <v>4</v>
      </c>
      <c r="AE56" s="8">
        <v>5</v>
      </c>
      <c r="AF56" s="8">
        <v>6</v>
      </c>
      <c r="AG56" s="8">
        <v>7</v>
      </c>
      <c r="AH56" s="8">
        <v>8</v>
      </c>
      <c r="AI56" s="8">
        <v>9</v>
      </c>
      <c r="AJ56" s="8">
        <v>10</v>
      </c>
      <c r="AK56" s="8">
        <v>11</v>
      </c>
      <c r="AL56" s="8">
        <v>12</v>
      </c>
      <c r="AM56" s="8">
        <v>13</v>
      </c>
      <c r="AN56" s="8">
        <v>14</v>
      </c>
      <c r="AO56" s="8">
        <v>15</v>
      </c>
      <c r="AP56" s="8">
        <v>16</v>
      </c>
      <c r="AQ56" s="8">
        <v>17</v>
      </c>
      <c r="AR56" s="8">
        <v>18</v>
      </c>
      <c r="AS56" s="8">
        <v>19</v>
      </c>
      <c r="AT56" s="8">
        <v>20</v>
      </c>
    </row>
    <row r="57" spans="6:46" x14ac:dyDescent="0.2">
      <c r="F57">
        <v>201906</v>
      </c>
      <c r="G57" s="12">
        <f t="shared" ref="G57:AS57" si="0">IF(OR(H33 = "", H$8 &lt; G$8), "", IFERROR(H33/G33, ""))</f>
        <v>1.083421269093821</v>
      </c>
      <c r="H57" s="12">
        <f t="shared" si="0"/>
        <v>0.99939076679000016</v>
      </c>
      <c r="I57" s="12">
        <f t="shared" si="0"/>
        <v>1.01796608838186</v>
      </c>
      <c r="J57" s="12">
        <f t="shared" si="0"/>
        <v>1.0036822735150104</v>
      </c>
      <c r="K57" s="12">
        <f t="shared" si="0"/>
        <v>0.995152202149297</v>
      </c>
      <c r="L57" s="12">
        <f t="shared" si="0"/>
        <v>1.0063344476569194</v>
      </c>
      <c r="M57" s="12">
        <f t="shared" si="0"/>
        <v>0.99976752206147379</v>
      </c>
      <c r="N57" s="12">
        <f t="shared" si="0"/>
        <v>1.0014892029102158</v>
      </c>
      <c r="O57" s="12">
        <f t="shared" si="0"/>
        <v>0.99754610298076496</v>
      </c>
      <c r="P57" s="12">
        <f t="shared" si="0"/>
        <v>1.0057460410067367</v>
      </c>
      <c r="Q57" s="12">
        <f t="shared" si="0"/>
        <v>0.99713965079992162</v>
      </c>
      <c r="R57" s="12">
        <f t="shared" si="0"/>
        <v>0.99954794075163178</v>
      </c>
      <c r="S57" s="12">
        <f t="shared" si="0"/>
        <v>1.0045985926346563</v>
      </c>
      <c r="T57" s="12">
        <f t="shared" si="0"/>
        <v>1.0159352814821438</v>
      </c>
      <c r="U57" s="12">
        <f t="shared" si="0"/>
        <v>1.0004901482975583</v>
      </c>
      <c r="V57" s="12">
        <f t="shared" si="0"/>
        <v>0.99635590170771471</v>
      </c>
      <c r="W57" s="12">
        <f t="shared" si="0"/>
        <v>1.0009750046207004</v>
      </c>
      <c r="X57" s="12">
        <f t="shared" si="0"/>
        <v>0.99873796651714275</v>
      </c>
      <c r="Y57" s="12">
        <f t="shared" si="0"/>
        <v>1</v>
      </c>
      <c r="Z57" s="12" t="str">
        <f t="shared" si="0"/>
        <v/>
      </c>
      <c r="AA57" s="12">
        <f t="shared" si="0"/>
        <v>0.93863211536495361</v>
      </c>
      <c r="AB57" s="12">
        <f t="shared" si="0"/>
        <v>0.94613707320793394</v>
      </c>
      <c r="AC57" s="12">
        <f t="shared" si="0"/>
        <v>1.0418606805510042</v>
      </c>
      <c r="AD57" s="12">
        <f t="shared" si="0"/>
        <v>1.0162817448709727</v>
      </c>
      <c r="AE57" s="12">
        <f t="shared" si="0"/>
        <v>1.0402850765653593</v>
      </c>
      <c r="AF57" s="12">
        <f t="shared" si="0"/>
        <v>1.0143838408859642</v>
      </c>
      <c r="AG57" s="12">
        <f t="shared" si="0"/>
        <v>1.0053785650318419</v>
      </c>
      <c r="AH57" s="12">
        <f t="shared" si="0"/>
        <v>0.99074689184857967</v>
      </c>
      <c r="AI57" s="12">
        <f t="shared" si="0"/>
        <v>1.0035889406494778</v>
      </c>
      <c r="AJ57" s="12">
        <f t="shared" si="0"/>
        <v>1.0099739678274988</v>
      </c>
      <c r="AK57" s="12">
        <f t="shared" si="0"/>
        <v>0.9922817029953056</v>
      </c>
      <c r="AL57" s="12">
        <f t="shared" si="0"/>
        <v>0.9964020001833892</v>
      </c>
      <c r="AM57" s="12">
        <f t="shared" si="0"/>
        <v>1.0191153160790243</v>
      </c>
      <c r="AN57" s="12">
        <f t="shared" si="0"/>
        <v>1.0032623325238486</v>
      </c>
      <c r="AO57" s="12">
        <f t="shared" si="0"/>
        <v>1.0000419321392255</v>
      </c>
      <c r="AP57" s="12">
        <f t="shared" si="0"/>
        <v>1.0050806945751938</v>
      </c>
      <c r="AQ57" s="12">
        <f t="shared" si="0"/>
        <v>1.0007312862627908</v>
      </c>
      <c r="AR57" s="12">
        <f t="shared" si="0"/>
        <v>0.99971054347783772</v>
      </c>
      <c r="AS57" s="12">
        <f t="shared" si="0"/>
        <v>0.99488465615101973</v>
      </c>
      <c r="AT57" s="12" t="e">
        <f>IF(OR(#REF! = "",#REF! &lt; AT$8), "", IFERROR(#REF!/AT33, ""))</f>
        <v>#REF!</v>
      </c>
    </row>
    <row r="58" spans="6:46" x14ac:dyDescent="0.2">
      <c r="F58">
        <v>201909</v>
      </c>
      <c r="G58" s="12">
        <f t="shared" ref="G58:AS58" si="1">IF(OR(H34 = "", H$8 &lt; G$8), "", IFERROR(H34/G34, ""))</f>
        <v>1.1574133190291065</v>
      </c>
      <c r="H58" s="12">
        <f t="shared" si="1"/>
        <v>1.0957336285082349</v>
      </c>
      <c r="I58" s="12">
        <f t="shared" si="1"/>
        <v>0.99574263731576385</v>
      </c>
      <c r="J58" s="12">
        <f t="shared" si="1"/>
        <v>1.0007909966774009</v>
      </c>
      <c r="K58" s="12">
        <f t="shared" si="1"/>
        <v>0.99765221705853313</v>
      </c>
      <c r="L58" s="12">
        <f t="shared" si="1"/>
        <v>1.0171621932086787</v>
      </c>
      <c r="M58" s="12">
        <f t="shared" si="1"/>
        <v>1.00223290488564</v>
      </c>
      <c r="N58" s="12">
        <f t="shared" si="1"/>
        <v>0.97302539376516672</v>
      </c>
      <c r="O58" s="12">
        <f t="shared" si="1"/>
        <v>0.98490016836664218</v>
      </c>
      <c r="P58" s="12">
        <f t="shared" si="1"/>
        <v>1.0008975706784753</v>
      </c>
      <c r="Q58" s="12">
        <f t="shared" si="1"/>
        <v>1.0000831713894565</v>
      </c>
      <c r="R58" s="12">
        <f t="shared" si="1"/>
        <v>0.99826997328988909</v>
      </c>
      <c r="S58" s="12">
        <f t="shared" si="1"/>
        <v>1</v>
      </c>
      <c r="T58" s="12">
        <f t="shared" si="1"/>
        <v>1.0000384980794541</v>
      </c>
      <c r="U58" s="12">
        <f t="shared" si="1"/>
        <v>0.99482225961824111</v>
      </c>
      <c r="V58" s="12">
        <f t="shared" si="1"/>
        <v>1.0019742538792675</v>
      </c>
      <c r="W58" s="12">
        <f t="shared" si="1"/>
        <v>1.0001812491521307</v>
      </c>
      <c r="X58" s="12">
        <f t="shared" si="1"/>
        <v>1</v>
      </c>
      <c r="Y58" s="12" t="str">
        <f t="shared" si="1"/>
        <v/>
      </c>
      <c r="Z58" s="12" t="str">
        <f t="shared" si="1"/>
        <v/>
      </c>
      <c r="AA58" s="12">
        <f t="shared" si="1"/>
        <v>1.0883004911197156</v>
      </c>
      <c r="AB58" s="12">
        <f t="shared" si="1"/>
        <v>0.95984560104429772</v>
      </c>
      <c r="AC58" s="12">
        <f t="shared" si="1"/>
        <v>1.0006858935453067</v>
      </c>
      <c r="AD58" s="12">
        <f t="shared" si="1"/>
        <v>1.0111662514637023</v>
      </c>
      <c r="AE58" s="12">
        <f t="shared" si="1"/>
        <v>0.99835479368083069</v>
      </c>
      <c r="AF58" s="12">
        <f t="shared" si="1"/>
        <v>0.99867254958040463</v>
      </c>
      <c r="AG58" s="12">
        <f t="shared" si="1"/>
        <v>1.000980152404211</v>
      </c>
      <c r="AH58" s="12">
        <f t="shared" si="1"/>
        <v>0.97586425542923216</v>
      </c>
      <c r="AI58" s="12">
        <f t="shared" si="1"/>
        <v>0.98752613463870798</v>
      </c>
      <c r="AJ58" s="12">
        <f t="shared" si="1"/>
        <v>0.99374365169538958</v>
      </c>
      <c r="AK58" s="12">
        <f t="shared" si="1"/>
        <v>1.0000535158190917</v>
      </c>
      <c r="AL58" s="12">
        <f t="shared" si="1"/>
        <v>0.99826991541808496</v>
      </c>
      <c r="AM58" s="12">
        <f t="shared" si="1"/>
        <v>0.99936735042357094</v>
      </c>
      <c r="AN58" s="12">
        <f t="shared" si="1"/>
        <v>1.0000384980794541</v>
      </c>
      <c r="AO58" s="12">
        <f t="shared" si="1"/>
        <v>0.99675828564783708</v>
      </c>
      <c r="AP58" s="12">
        <f t="shared" si="1"/>
        <v>1.0000280967572985</v>
      </c>
      <c r="AQ58" s="12">
        <f t="shared" si="1"/>
        <v>1.0001812491521307</v>
      </c>
      <c r="AR58" s="12">
        <f t="shared" si="1"/>
        <v>1</v>
      </c>
      <c r="AS58" s="12" t="str">
        <f t="shared" si="1"/>
        <v/>
      </c>
      <c r="AT58" s="12" t="e">
        <f>IF(OR(#REF! = "",#REF! &lt; AT$8), "", IFERROR(#REF!/AT34, ""))</f>
        <v>#REF!</v>
      </c>
    </row>
    <row r="59" spans="6:46" x14ac:dyDescent="0.2">
      <c r="F59">
        <v>201912</v>
      </c>
      <c r="G59" s="12">
        <f t="shared" ref="G59:AS59" si="2">IF(OR(H35 = "", H$8 &lt; G$8), "", IFERROR(H35/G35, ""))</f>
        <v>0.96838066220754948</v>
      </c>
      <c r="H59" s="12">
        <f t="shared" si="2"/>
        <v>1.0242751893973727</v>
      </c>
      <c r="I59" s="12">
        <f t="shared" si="2"/>
        <v>1.0250347795435837</v>
      </c>
      <c r="J59" s="12">
        <f t="shared" si="2"/>
        <v>0.99875561728833184</v>
      </c>
      <c r="K59" s="12">
        <f t="shared" si="2"/>
        <v>1.0024290277355263</v>
      </c>
      <c r="L59" s="12">
        <f t="shared" si="2"/>
        <v>1.0072910199076661</v>
      </c>
      <c r="M59" s="12">
        <f t="shared" si="2"/>
        <v>1.0055111211145376</v>
      </c>
      <c r="N59" s="12">
        <f t="shared" si="2"/>
        <v>0.98882383468268198</v>
      </c>
      <c r="O59" s="12">
        <f t="shared" si="2"/>
        <v>1.0096620141943302</v>
      </c>
      <c r="P59" s="12">
        <f t="shared" si="2"/>
        <v>1.0013562477491531</v>
      </c>
      <c r="Q59" s="12">
        <f t="shared" si="2"/>
        <v>1.0001080444546624</v>
      </c>
      <c r="R59" s="12">
        <f t="shared" si="2"/>
        <v>1</v>
      </c>
      <c r="S59" s="12">
        <f t="shared" si="2"/>
        <v>1.00304659475086</v>
      </c>
      <c r="T59" s="12">
        <f t="shared" si="2"/>
        <v>0.99100355217608127</v>
      </c>
      <c r="U59" s="12">
        <f t="shared" si="2"/>
        <v>1.0040159499669248</v>
      </c>
      <c r="V59" s="12">
        <f t="shared" si="2"/>
        <v>1</v>
      </c>
      <c r="W59" s="12">
        <f t="shared" si="2"/>
        <v>0.99873565970354361</v>
      </c>
      <c r="X59" s="12" t="str">
        <f t="shared" si="2"/>
        <v/>
      </c>
      <c r="Y59" s="12" t="str">
        <f t="shared" si="2"/>
        <v/>
      </c>
      <c r="Z59" s="12" t="str">
        <f t="shared" si="2"/>
        <v/>
      </c>
      <c r="AA59" s="12">
        <f t="shared" si="2"/>
        <v>0.60960221002920179</v>
      </c>
      <c r="AB59" s="12">
        <f t="shared" si="2"/>
        <v>1.0070982265876123</v>
      </c>
      <c r="AC59" s="12">
        <f t="shared" si="2"/>
        <v>1.0245681381297798</v>
      </c>
      <c r="AD59" s="12">
        <f t="shared" si="2"/>
        <v>0.99380625937460243</v>
      </c>
      <c r="AE59" s="12">
        <f t="shared" si="2"/>
        <v>0.99860735528402389</v>
      </c>
      <c r="AF59" s="12">
        <f t="shared" si="2"/>
        <v>0.99668470175327084</v>
      </c>
      <c r="AG59" s="12">
        <f t="shared" si="2"/>
        <v>1.0012021853243083</v>
      </c>
      <c r="AH59" s="12">
        <f t="shared" si="2"/>
        <v>0.98967557604420753</v>
      </c>
      <c r="AI59" s="12">
        <f t="shared" si="2"/>
        <v>1.0022958523344108</v>
      </c>
      <c r="AJ59" s="12">
        <f t="shared" si="2"/>
        <v>1.001353809313575</v>
      </c>
      <c r="AK59" s="12">
        <f t="shared" si="2"/>
        <v>1.0005576409214965</v>
      </c>
      <c r="AL59" s="12">
        <f t="shared" si="2"/>
        <v>0.99775596383265741</v>
      </c>
      <c r="AM59" s="12">
        <f t="shared" si="2"/>
        <v>1.0046412634229598</v>
      </c>
      <c r="AN59" s="12">
        <f t="shared" si="2"/>
        <v>0.99492305858672725</v>
      </c>
      <c r="AO59" s="12">
        <f t="shared" si="2"/>
        <v>1.001648019859289</v>
      </c>
      <c r="AP59" s="12">
        <f t="shared" si="2"/>
        <v>1</v>
      </c>
      <c r="AQ59" s="12">
        <f t="shared" si="2"/>
        <v>0.99899603265860237</v>
      </c>
      <c r="AR59" s="12" t="str">
        <f t="shared" si="2"/>
        <v/>
      </c>
      <c r="AS59" s="12" t="str">
        <f t="shared" si="2"/>
        <v/>
      </c>
      <c r="AT59" s="12" t="e">
        <f>IF(OR(#REF! = "",#REF! &lt; AT$8), "", IFERROR(#REF!/AT35, ""))</f>
        <v>#REF!</v>
      </c>
    </row>
    <row r="60" spans="6:46" x14ac:dyDescent="0.2">
      <c r="F60">
        <v>202003</v>
      </c>
      <c r="G60" s="12">
        <f t="shared" ref="G60:AS60" si="3">IF(OR(H36 = "", H$8 &lt; G$8), "", IFERROR(H36/G36, ""))</f>
        <v>1.1798044418832356</v>
      </c>
      <c r="H60" s="12">
        <f t="shared" si="3"/>
        <v>1.0357992472250279</v>
      </c>
      <c r="I60" s="12">
        <f t="shared" si="3"/>
        <v>0.98138010610685955</v>
      </c>
      <c r="J60" s="12">
        <f t="shared" si="3"/>
        <v>1.0421862657626182</v>
      </c>
      <c r="K60" s="12">
        <f t="shared" si="3"/>
        <v>1.0221056927524248</v>
      </c>
      <c r="L60" s="12">
        <f t="shared" si="3"/>
        <v>1.0187479564232251</v>
      </c>
      <c r="M60" s="12">
        <f t="shared" si="3"/>
        <v>1.0061015977707028</v>
      </c>
      <c r="N60" s="12">
        <f t="shared" si="3"/>
        <v>1.0101432558363233</v>
      </c>
      <c r="O60" s="12">
        <f t="shared" si="3"/>
        <v>1.0001290631299387</v>
      </c>
      <c r="P60" s="12">
        <f t="shared" si="3"/>
        <v>0.99862392072996964</v>
      </c>
      <c r="Q60" s="12">
        <f t="shared" si="3"/>
        <v>1.0009299686558621</v>
      </c>
      <c r="R60" s="12">
        <f t="shared" si="3"/>
        <v>1.0000678867926094</v>
      </c>
      <c r="S60" s="12">
        <f t="shared" si="3"/>
        <v>0.99685276180661608</v>
      </c>
      <c r="T60" s="12">
        <f t="shared" si="3"/>
        <v>1.0096423954520386</v>
      </c>
      <c r="U60" s="12">
        <f t="shared" si="3"/>
        <v>1.0014781961730319</v>
      </c>
      <c r="V60" s="12">
        <f t="shared" si="3"/>
        <v>1.0000445031609948</v>
      </c>
      <c r="W60" s="12" t="str">
        <f t="shared" si="3"/>
        <v/>
      </c>
      <c r="X60" s="12" t="str">
        <f t="shared" si="3"/>
        <v/>
      </c>
      <c r="Y60" s="12" t="str">
        <f t="shared" si="3"/>
        <v/>
      </c>
      <c r="Z60" s="12" t="str">
        <f t="shared" si="3"/>
        <v/>
      </c>
      <c r="AA60" s="12">
        <f t="shared" si="3"/>
        <v>1.1052646428340003</v>
      </c>
      <c r="AB60" s="12">
        <f t="shared" si="3"/>
        <v>1.0349587861985059</v>
      </c>
      <c r="AC60" s="12">
        <f t="shared" si="3"/>
        <v>1.0122667730247883</v>
      </c>
      <c r="AD60" s="12">
        <f t="shared" si="3"/>
        <v>1.0030354116851157</v>
      </c>
      <c r="AE60" s="12">
        <f t="shared" si="3"/>
        <v>0.99366023953943805</v>
      </c>
      <c r="AF60" s="12">
        <f t="shared" si="3"/>
        <v>1.0040281935854922</v>
      </c>
      <c r="AG60" s="12">
        <f t="shared" si="3"/>
        <v>1.0031946375492578</v>
      </c>
      <c r="AH60" s="12">
        <f t="shared" si="3"/>
        <v>0.99823271208646402</v>
      </c>
      <c r="AI60" s="12">
        <f t="shared" si="3"/>
        <v>1.0002917603931618</v>
      </c>
      <c r="AJ60" s="12">
        <f t="shared" si="3"/>
        <v>0.9990331211834772</v>
      </c>
      <c r="AK60" s="12">
        <f t="shared" si="3"/>
        <v>0.98805904239411679</v>
      </c>
      <c r="AL60" s="12">
        <f t="shared" si="3"/>
        <v>1.0001994364052442</v>
      </c>
      <c r="AM60" s="12">
        <f t="shared" si="3"/>
        <v>0.99735777866165753</v>
      </c>
      <c r="AN60" s="12">
        <f t="shared" si="3"/>
        <v>1.0096323500022217</v>
      </c>
      <c r="AO60" s="12">
        <f t="shared" si="3"/>
        <v>1.0017943293990292</v>
      </c>
      <c r="AP60" s="12">
        <f t="shared" si="3"/>
        <v>1.0075206271162644</v>
      </c>
      <c r="AQ60" s="12" t="str">
        <f t="shared" si="3"/>
        <v/>
      </c>
      <c r="AR60" s="12" t="str">
        <f t="shared" si="3"/>
        <v/>
      </c>
      <c r="AS60" s="12" t="str">
        <f t="shared" si="3"/>
        <v/>
      </c>
      <c r="AT60" s="12" t="e">
        <f>IF(OR(#REF! = "",#REF! &lt; AT$8), "", IFERROR(#REF!/AT36, ""))</f>
        <v>#REF!</v>
      </c>
    </row>
    <row r="61" spans="6:46" x14ac:dyDescent="0.2">
      <c r="F61">
        <v>202006</v>
      </c>
      <c r="G61" s="12">
        <f t="shared" ref="G61:AS61" si="4">IF(OR(H37 = "", H$8 &lt; G$8), "", IFERROR(H37/G37, ""))</f>
        <v>1.2837082017942505</v>
      </c>
      <c r="H61" s="12">
        <f t="shared" si="4"/>
        <v>1.0000990500674747</v>
      </c>
      <c r="I61" s="12">
        <f t="shared" si="4"/>
        <v>1.0214327277101904</v>
      </c>
      <c r="J61" s="12">
        <f t="shared" si="4"/>
        <v>1.0238803696968397</v>
      </c>
      <c r="K61" s="12">
        <f t="shared" si="4"/>
        <v>1.0329340793421529</v>
      </c>
      <c r="L61" s="12">
        <f t="shared" si="4"/>
        <v>1.0079746951792301</v>
      </c>
      <c r="M61" s="12">
        <f t="shared" si="4"/>
        <v>1.0050428077368139</v>
      </c>
      <c r="N61" s="12">
        <f t="shared" si="4"/>
        <v>0.99791627317684339</v>
      </c>
      <c r="O61" s="12">
        <f t="shared" si="4"/>
        <v>0.99815479995025103</v>
      </c>
      <c r="P61" s="12">
        <f t="shared" si="4"/>
        <v>1.0027060009405364</v>
      </c>
      <c r="Q61" s="12">
        <f t="shared" si="4"/>
        <v>1</v>
      </c>
      <c r="R61" s="12">
        <f t="shared" si="4"/>
        <v>1.0098609215420147</v>
      </c>
      <c r="S61" s="12">
        <f t="shared" si="4"/>
        <v>1.0131617284210248</v>
      </c>
      <c r="T61" s="12">
        <f t="shared" si="4"/>
        <v>1</v>
      </c>
      <c r="U61" s="12">
        <f t="shared" si="4"/>
        <v>0.99862837783356218</v>
      </c>
      <c r="V61" s="12" t="str">
        <f t="shared" si="4"/>
        <v/>
      </c>
      <c r="W61" s="12" t="str">
        <f t="shared" si="4"/>
        <v/>
      </c>
      <c r="X61" s="12" t="str">
        <f t="shared" si="4"/>
        <v/>
      </c>
      <c r="Y61" s="12" t="str">
        <f t="shared" si="4"/>
        <v/>
      </c>
      <c r="Z61" s="12" t="str">
        <f t="shared" si="4"/>
        <v/>
      </c>
      <c r="AA61" s="12">
        <f t="shared" si="4"/>
        <v>1.0845519134961417</v>
      </c>
      <c r="AB61" s="12">
        <f t="shared" si="4"/>
        <v>0.9619863563586929</v>
      </c>
      <c r="AC61" s="12">
        <f t="shared" si="4"/>
        <v>0.99369188980055945</v>
      </c>
      <c r="AD61" s="12">
        <f t="shared" si="4"/>
        <v>1.0036385129242775</v>
      </c>
      <c r="AE61" s="12">
        <f t="shared" si="4"/>
        <v>1.0069792145631511</v>
      </c>
      <c r="AF61" s="12">
        <f t="shared" si="4"/>
        <v>1.0075342137063907</v>
      </c>
      <c r="AG61" s="12">
        <f t="shared" si="4"/>
        <v>0.98785540543507955</v>
      </c>
      <c r="AH61" s="12">
        <f t="shared" si="4"/>
        <v>0.99523315834282078</v>
      </c>
      <c r="AI61" s="12">
        <f t="shared" si="4"/>
        <v>1.0036903722895048</v>
      </c>
      <c r="AJ61" s="12">
        <f t="shared" si="4"/>
        <v>0.96186803801285226</v>
      </c>
      <c r="AK61" s="12">
        <f t="shared" si="4"/>
        <v>0.99943297577289314</v>
      </c>
      <c r="AL61" s="12">
        <f t="shared" si="4"/>
        <v>1.0098503670955166</v>
      </c>
      <c r="AM61" s="12">
        <f t="shared" si="4"/>
        <v>1.0131275912823103</v>
      </c>
      <c r="AN61" s="12">
        <f t="shared" si="4"/>
        <v>1.0170268434418162</v>
      </c>
      <c r="AO61" s="12">
        <f t="shared" si="4"/>
        <v>0.99806918425666236</v>
      </c>
      <c r="AP61" s="12" t="str">
        <f t="shared" si="4"/>
        <v/>
      </c>
      <c r="AQ61" s="12" t="str">
        <f t="shared" si="4"/>
        <v/>
      </c>
      <c r="AR61" s="12" t="str">
        <f t="shared" si="4"/>
        <v/>
      </c>
      <c r="AS61" s="12" t="str">
        <f t="shared" si="4"/>
        <v/>
      </c>
      <c r="AT61" s="12" t="e">
        <f>IF(OR(#REF! = "",#REF! &lt; AT$8), "", IFERROR(#REF!/AT37, ""))</f>
        <v>#REF!</v>
      </c>
    </row>
    <row r="62" spans="6:46" x14ac:dyDescent="0.2">
      <c r="F62">
        <v>202009</v>
      </c>
      <c r="G62" s="12">
        <f t="shared" ref="G62:AS62" si="5">IF(OR(H38 = "", H$8 &lt; G$8), "", IFERROR(H38/G38, ""))</f>
        <v>1.09489829993068</v>
      </c>
      <c r="H62" s="12">
        <f t="shared" si="5"/>
        <v>1.0443648094353823</v>
      </c>
      <c r="I62" s="12">
        <f t="shared" si="5"/>
        <v>1.053441505305255</v>
      </c>
      <c r="J62" s="12">
        <f t="shared" si="5"/>
        <v>1.0534067103031233</v>
      </c>
      <c r="K62" s="12">
        <f t="shared" si="5"/>
        <v>1.009563451166702</v>
      </c>
      <c r="L62" s="12">
        <f t="shared" si="5"/>
        <v>1.0066908161425743</v>
      </c>
      <c r="M62" s="12">
        <f t="shared" si="5"/>
        <v>1.0044971137697041</v>
      </c>
      <c r="N62" s="12">
        <f t="shared" si="5"/>
        <v>1.0002551601221845</v>
      </c>
      <c r="O62" s="12">
        <f t="shared" si="5"/>
        <v>1.0005263208799862</v>
      </c>
      <c r="P62" s="12">
        <f t="shared" si="5"/>
        <v>1.0020510520205255</v>
      </c>
      <c r="Q62" s="12">
        <f t="shared" si="5"/>
        <v>1.0000562014034271</v>
      </c>
      <c r="R62" s="12">
        <f t="shared" si="5"/>
        <v>0.99716328996870218</v>
      </c>
      <c r="S62" s="12">
        <f t="shared" si="5"/>
        <v>1.0002321718779987</v>
      </c>
      <c r="T62" s="12">
        <f t="shared" si="5"/>
        <v>0.99930686683339409</v>
      </c>
      <c r="U62" s="12" t="str">
        <f t="shared" si="5"/>
        <v/>
      </c>
      <c r="V62" s="12" t="str">
        <f t="shared" si="5"/>
        <v/>
      </c>
      <c r="W62" s="12" t="str">
        <f t="shared" si="5"/>
        <v/>
      </c>
      <c r="X62" s="12" t="str">
        <f t="shared" si="5"/>
        <v/>
      </c>
      <c r="Y62" s="12" t="str">
        <f t="shared" si="5"/>
        <v/>
      </c>
      <c r="Z62" s="12" t="str">
        <f t="shared" si="5"/>
        <v/>
      </c>
      <c r="AA62" s="12">
        <f t="shared" si="5"/>
        <v>0.96077525255649465</v>
      </c>
      <c r="AB62" s="12">
        <f t="shared" si="5"/>
        <v>0.97635869892077598</v>
      </c>
      <c r="AC62" s="12">
        <f t="shared" si="5"/>
        <v>0.99694754265204899</v>
      </c>
      <c r="AD62" s="12">
        <f t="shared" si="5"/>
        <v>1.0009580731626926</v>
      </c>
      <c r="AE62" s="12">
        <f t="shared" si="5"/>
        <v>0.99953882404521399</v>
      </c>
      <c r="AF62" s="12">
        <f t="shared" si="5"/>
        <v>0.99602372935128614</v>
      </c>
      <c r="AG62" s="12">
        <f t="shared" si="5"/>
        <v>0.99978459502127814</v>
      </c>
      <c r="AH62" s="12">
        <f t="shared" si="5"/>
        <v>0.99884253718747951</v>
      </c>
      <c r="AI62" s="12">
        <f t="shared" si="5"/>
        <v>0.98714791405178659</v>
      </c>
      <c r="AJ62" s="12">
        <f t="shared" si="5"/>
        <v>1.0005792528998558</v>
      </c>
      <c r="AK62" s="12">
        <f t="shared" si="5"/>
        <v>0.9986653965459461</v>
      </c>
      <c r="AL62" s="12">
        <f t="shared" si="5"/>
        <v>0.99646636440485559</v>
      </c>
      <c r="AM62" s="12">
        <f t="shared" si="5"/>
        <v>1.0008490670792372</v>
      </c>
      <c r="AN62" s="12">
        <f t="shared" si="5"/>
        <v>1.0016183625913249</v>
      </c>
      <c r="AO62" s="12" t="str">
        <f t="shared" si="5"/>
        <v/>
      </c>
      <c r="AP62" s="12" t="str">
        <f t="shared" si="5"/>
        <v/>
      </c>
      <c r="AQ62" s="12" t="str">
        <f t="shared" si="5"/>
        <v/>
      </c>
      <c r="AR62" s="12" t="str">
        <f t="shared" si="5"/>
        <v/>
      </c>
      <c r="AS62" s="12" t="str">
        <f t="shared" si="5"/>
        <v/>
      </c>
      <c r="AT62" s="12" t="e">
        <f>IF(OR(#REF! = "",#REF! &lt; AT$8), "", IFERROR(#REF!/AT38, ""))</f>
        <v>#REF!</v>
      </c>
    </row>
    <row r="63" spans="6:46" x14ac:dyDescent="0.2">
      <c r="F63">
        <v>202012</v>
      </c>
      <c r="G63" s="12">
        <f t="shared" ref="G63:AS63" si="6">IF(OR(H39 = "", H$8 &lt; G$8), "", IFERROR(H39/G39, ""))</f>
        <v>1.0294556917044084</v>
      </c>
      <c r="H63" s="12">
        <f t="shared" si="6"/>
        <v>1.1069154535193753</v>
      </c>
      <c r="I63" s="12">
        <f t="shared" si="6"/>
        <v>1.100396672594758</v>
      </c>
      <c r="J63" s="12">
        <f t="shared" si="6"/>
        <v>1.0129678303422367</v>
      </c>
      <c r="K63" s="12">
        <f t="shared" si="6"/>
        <v>1.0196967095927276</v>
      </c>
      <c r="L63" s="12">
        <f t="shared" si="6"/>
        <v>1.0047965512168806</v>
      </c>
      <c r="M63" s="12">
        <f t="shared" si="6"/>
        <v>1.0046861992696217</v>
      </c>
      <c r="N63" s="12">
        <f t="shared" si="6"/>
        <v>0.99979886465462542</v>
      </c>
      <c r="O63" s="12">
        <f t="shared" si="6"/>
        <v>1.0014715624364892</v>
      </c>
      <c r="P63" s="12">
        <f t="shared" si="6"/>
        <v>1</v>
      </c>
      <c r="Q63" s="12">
        <f t="shared" si="6"/>
        <v>0.99683941127706321</v>
      </c>
      <c r="R63" s="12">
        <f t="shared" si="6"/>
        <v>1.0000877519493776</v>
      </c>
      <c r="S63" s="12">
        <f t="shared" si="6"/>
        <v>0.99978172334376314</v>
      </c>
      <c r="T63" s="12" t="str">
        <f t="shared" si="6"/>
        <v/>
      </c>
      <c r="U63" s="12" t="str">
        <f t="shared" si="6"/>
        <v/>
      </c>
      <c r="V63" s="12" t="str">
        <f t="shared" si="6"/>
        <v/>
      </c>
      <c r="W63" s="12" t="str">
        <f t="shared" si="6"/>
        <v/>
      </c>
      <c r="X63" s="12" t="str">
        <f t="shared" si="6"/>
        <v/>
      </c>
      <c r="Y63" s="12" t="str">
        <f t="shared" si="6"/>
        <v/>
      </c>
      <c r="Z63" s="12" t="str">
        <f t="shared" si="6"/>
        <v/>
      </c>
      <c r="AA63" s="12">
        <f t="shared" si="6"/>
        <v>0.87436224153862085</v>
      </c>
      <c r="AB63" s="12">
        <f t="shared" si="6"/>
        <v>0.97917606970963977</v>
      </c>
      <c r="AC63" s="12">
        <f t="shared" si="6"/>
        <v>1.0021963681665482</v>
      </c>
      <c r="AD63" s="12">
        <f t="shared" si="6"/>
        <v>0.99930454139735636</v>
      </c>
      <c r="AE63" s="12">
        <f t="shared" si="6"/>
        <v>0.99988053800988841</v>
      </c>
      <c r="AF63" s="12">
        <f t="shared" si="6"/>
        <v>1.0008144901692844</v>
      </c>
      <c r="AG63" s="12">
        <f t="shared" si="6"/>
        <v>1.0003087331421392</v>
      </c>
      <c r="AH63" s="12">
        <f t="shared" si="6"/>
        <v>0.99048819637955665</v>
      </c>
      <c r="AI63" s="12">
        <f t="shared" si="6"/>
        <v>0.99671194168623756</v>
      </c>
      <c r="AJ63" s="12">
        <f t="shared" si="6"/>
        <v>1</v>
      </c>
      <c r="AK63" s="12">
        <f t="shared" si="6"/>
        <v>0.9971511770914937</v>
      </c>
      <c r="AL63" s="12">
        <f t="shared" si="6"/>
        <v>1.0000875180411466</v>
      </c>
      <c r="AM63" s="12">
        <f t="shared" si="6"/>
        <v>0.99700865379929615</v>
      </c>
      <c r="AN63" s="12" t="str">
        <f t="shared" si="6"/>
        <v/>
      </c>
      <c r="AO63" s="12" t="str">
        <f t="shared" si="6"/>
        <v/>
      </c>
      <c r="AP63" s="12" t="str">
        <f t="shared" si="6"/>
        <v/>
      </c>
      <c r="AQ63" s="12" t="str">
        <f t="shared" si="6"/>
        <v/>
      </c>
      <c r="AR63" s="12" t="str">
        <f t="shared" si="6"/>
        <v/>
      </c>
      <c r="AS63" s="12" t="str">
        <f t="shared" si="6"/>
        <v/>
      </c>
      <c r="AT63" s="12" t="e">
        <f>IF(OR(#REF! = "",#REF! &lt; AT$8), "", IFERROR(#REF!/AT39, ""))</f>
        <v>#REF!</v>
      </c>
    </row>
    <row r="64" spans="6:46" x14ac:dyDescent="0.2">
      <c r="F64">
        <v>202103</v>
      </c>
      <c r="G64" s="12">
        <f t="shared" ref="G64:AS64" si="7">IF(OR(H40 = "", H$8 &lt; G$8), "", IFERROR(H40/G40, ""))</f>
        <v>1.2619120394034138</v>
      </c>
      <c r="H64" s="12">
        <f t="shared" si="7"/>
        <v>1.0577383028088339</v>
      </c>
      <c r="I64" s="12">
        <f t="shared" si="7"/>
        <v>1.0100342094759354</v>
      </c>
      <c r="J64" s="12">
        <f t="shared" si="7"/>
        <v>1.0164747692037566</v>
      </c>
      <c r="K64" s="12">
        <f t="shared" si="7"/>
        <v>1.009094646097936</v>
      </c>
      <c r="L64" s="12">
        <f t="shared" si="7"/>
        <v>1.0069302829464604</v>
      </c>
      <c r="M64" s="12">
        <f t="shared" si="7"/>
        <v>1.000081431078347</v>
      </c>
      <c r="N64" s="12">
        <f t="shared" si="7"/>
        <v>0.99896975495802587</v>
      </c>
      <c r="O64" s="12">
        <f t="shared" si="7"/>
        <v>0.99878373996348691</v>
      </c>
      <c r="P64" s="12">
        <f t="shared" si="7"/>
        <v>0.999840046153045</v>
      </c>
      <c r="Q64" s="12">
        <f t="shared" si="7"/>
        <v>0.98462376688727671</v>
      </c>
      <c r="R64" s="12">
        <f t="shared" si="7"/>
        <v>0.99939425680588023</v>
      </c>
      <c r="S64" s="12" t="str">
        <f t="shared" si="7"/>
        <v/>
      </c>
      <c r="T64" s="12" t="str">
        <f t="shared" si="7"/>
        <v/>
      </c>
      <c r="U64" s="12" t="str">
        <f t="shared" si="7"/>
        <v/>
      </c>
      <c r="V64" s="12" t="str">
        <f t="shared" si="7"/>
        <v/>
      </c>
      <c r="W64" s="12" t="str">
        <f t="shared" si="7"/>
        <v/>
      </c>
      <c r="X64" s="12" t="str">
        <f t="shared" si="7"/>
        <v/>
      </c>
      <c r="Y64" s="12" t="str">
        <f t="shared" si="7"/>
        <v/>
      </c>
      <c r="Z64" s="12" t="str">
        <f t="shared" si="7"/>
        <v/>
      </c>
      <c r="AA64" s="12">
        <f t="shared" si="7"/>
        <v>0.93819643293261146</v>
      </c>
      <c r="AB64" s="12">
        <f t="shared" si="7"/>
        <v>0.98394203502732003</v>
      </c>
      <c r="AC64" s="12">
        <f t="shared" si="7"/>
        <v>0.99071979426627721</v>
      </c>
      <c r="AD64" s="12">
        <f t="shared" si="7"/>
        <v>1.0037193519810068</v>
      </c>
      <c r="AE64" s="12">
        <f t="shared" si="7"/>
        <v>0.9996214820547169</v>
      </c>
      <c r="AF64" s="12">
        <f t="shared" si="7"/>
        <v>1.0026421895411124</v>
      </c>
      <c r="AG64" s="12">
        <f t="shared" si="7"/>
        <v>0.99742108386614947</v>
      </c>
      <c r="AH64" s="12">
        <f t="shared" si="7"/>
        <v>0.99679824766748815</v>
      </c>
      <c r="AI64" s="12">
        <f t="shared" si="7"/>
        <v>0.99257088559403361</v>
      </c>
      <c r="AJ64" s="12">
        <f t="shared" si="7"/>
        <v>0.99887312757857105</v>
      </c>
      <c r="AK64" s="12">
        <f t="shared" si="7"/>
        <v>0.98444763515864253</v>
      </c>
      <c r="AL64" s="12">
        <f t="shared" si="7"/>
        <v>0.99904402669670545</v>
      </c>
      <c r="AM64" s="12" t="str">
        <f t="shared" si="7"/>
        <v/>
      </c>
      <c r="AN64" s="12" t="str">
        <f t="shared" si="7"/>
        <v/>
      </c>
      <c r="AO64" s="12" t="str">
        <f t="shared" si="7"/>
        <v/>
      </c>
      <c r="AP64" s="12" t="str">
        <f t="shared" si="7"/>
        <v/>
      </c>
      <c r="AQ64" s="12" t="str">
        <f t="shared" si="7"/>
        <v/>
      </c>
      <c r="AR64" s="12" t="str">
        <f t="shared" si="7"/>
        <v/>
      </c>
      <c r="AS64" s="12" t="str">
        <f t="shared" si="7"/>
        <v/>
      </c>
      <c r="AT64" s="12" t="e">
        <f>IF(OR(#REF! = "",#REF! &lt; AT$8), "", IFERROR(#REF!/AT40, ""))</f>
        <v>#REF!</v>
      </c>
    </row>
    <row r="65" spans="6:46" x14ac:dyDescent="0.2">
      <c r="F65">
        <v>202106</v>
      </c>
      <c r="G65" s="12">
        <f t="shared" ref="G65:AS65" si="8">IF(OR(H41 = "", H$8 &lt; G$8), "", IFERROR(H41/G41, ""))</f>
        <v>1.2084086066081614</v>
      </c>
      <c r="H65" s="12">
        <f t="shared" si="8"/>
        <v>1.0421871917831709</v>
      </c>
      <c r="I65" s="12">
        <f t="shared" si="8"/>
        <v>1.0130976640031695</v>
      </c>
      <c r="J65" s="12">
        <f t="shared" si="8"/>
        <v>1.0104468375830638</v>
      </c>
      <c r="K65" s="12">
        <f t="shared" si="8"/>
        <v>1.0026274489167841</v>
      </c>
      <c r="L65" s="12">
        <f t="shared" si="8"/>
        <v>1.0060295528221999</v>
      </c>
      <c r="M65" s="12">
        <f t="shared" si="8"/>
        <v>1.0003969512953637</v>
      </c>
      <c r="N65" s="12">
        <f t="shared" si="8"/>
        <v>0.99952448804948169</v>
      </c>
      <c r="O65" s="12">
        <f t="shared" si="8"/>
        <v>0.99119431981827677</v>
      </c>
      <c r="P65" s="12">
        <f t="shared" si="8"/>
        <v>0.98459700510091219</v>
      </c>
      <c r="Q65" s="12">
        <f t="shared" si="8"/>
        <v>0.99986920405623325</v>
      </c>
      <c r="R65" s="12" t="str">
        <f t="shared" si="8"/>
        <v/>
      </c>
      <c r="S65" s="12" t="str">
        <f t="shared" si="8"/>
        <v/>
      </c>
      <c r="T65" s="12" t="str">
        <f t="shared" si="8"/>
        <v/>
      </c>
      <c r="U65" s="12" t="str">
        <f t="shared" si="8"/>
        <v/>
      </c>
      <c r="V65" s="12" t="str">
        <f t="shared" si="8"/>
        <v/>
      </c>
      <c r="W65" s="12" t="str">
        <f t="shared" si="8"/>
        <v/>
      </c>
      <c r="X65" s="12" t="str">
        <f t="shared" si="8"/>
        <v/>
      </c>
      <c r="Y65" s="12" t="str">
        <f t="shared" si="8"/>
        <v/>
      </c>
      <c r="Z65" s="12" t="str">
        <f t="shared" si="8"/>
        <v/>
      </c>
      <c r="AA65" s="12">
        <f t="shared" si="8"/>
        <v>0.98838841300652513</v>
      </c>
      <c r="AB65" s="12">
        <f t="shared" si="8"/>
        <v>0.98559558662670155</v>
      </c>
      <c r="AC65" s="12">
        <f t="shared" si="8"/>
        <v>0.99852855395580553</v>
      </c>
      <c r="AD65" s="12">
        <f t="shared" si="8"/>
        <v>0.99724052596463064</v>
      </c>
      <c r="AE65" s="12">
        <f t="shared" si="8"/>
        <v>0.99816558883254902</v>
      </c>
      <c r="AF65" s="12">
        <f t="shared" si="8"/>
        <v>1.0017843539909395</v>
      </c>
      <c r="AG65" s="12">
        <f t="shared" si="8"/>
        <v>0.99960358018639472</v>
      </c>
      <c r="AH65" s="12">
        <f t="shared" si="8"/>
        <v>0.9876415266154227</v>
      </c>
      <c r="AI65" s="12">
        <f t="shared" si="8"/>
        <v>0.99154095349324278</v>
      </c>
      <c r="AJ65" s="12">
        <f t="shared" si="8"/>
        <v>0.98534739838534446</v>
      </c>
      <c r="AK65" s="12">
        <f t="shared" si="8"/>
        <v>0.9972043109389841</v>
      </c>
      <c r="AL65" s="12" t="str">
        <f t="shared" si="8"/>
        <v/>
      </c>
      <c r="AM65" s="12" t="str">
        <f t="shared" si="8"/>
        <v/>
      </c>
      <c r="AN65" s="12" t="str">
        <f t="shared" si="8"/>
        <v/>
      </c>
      <c r="AO65" s="12" t="str">
        <f t="shared" si="8"/>
        <v/>
      </c>
      <c r="AP65" s="12" t="str">
        <f t="shared" si="8"/>
        <v/>
      </c>
      <c r="AQ65" s="12" t="str">
        <f t="shared" si="8"/>
        <v/>
      </c>
      <c r="AR65" s="12" t="str">
        <f t="shared" si="8"/>
        <v/>
      </c>
      <c r="AS65" s="12" t="str">
        <f t="shared" si="8"/>
        <v/>
      </c>
      <c r="AT65" s="12" t="e">
        <f>IF(OR(#REF! = "",#REF! &lt; AT$8), "", IFERROR(#REF!/AT41, ""))</f>
        <v>#REF!</v>
      </c>
    </row>
    <row r="66" spans="6:46" x14ac:dyDescent="0.2">
      <c r="F66">
        <v>202109</v>
      </c>
      <c r="G66" s="12">
        <f t="shared" ref="G66:AS66" si="9">IF(OR(H42 = "", H$8 &lt; G$8), "", IFERROR(H42/G42, ""))</f>
        <v>1.0967570492602003</v>
      </c>
      <c r="H66" s="12">
        <f t="shared" si="9"/>
        <v>1.0303305179276903</v>
      </c>
      <c r="I66" s="12">
        <f t="shared" si="9"/>
        <v>1.0238033433440759</v>
      </c>
      <c r="J66" s="12">
        <f t="shared" si="9"/>
        <v>1.0039909810052337</v>
      </c>
      <c r="K66" s="12">
        <f t="shared" si="9"/>
        <v>0.99836543966896374</v>
      </c>
      <c r="L66" s="12">
        <f t="shared" si="9"/>
        <v>1.0003787029834632</v>
      </c>
      <c r="M66" s="12">
        <f t="shared" si="9"/>
        <v>0.99862477675242689</v>
      </c>
      <c r="N66" s="12">
        <f t="shared" si="9"/>
        <v>0.96778709217545233</v>
      </c>
      <c r="O66" s="12">
        <f t="shared" si="9"/>
        <v>0.9981919399152559</v>
      </c>
      <c r="P66" s="12">
        <f t="shared" si="9"/>
        <v>0.99986699189905903</v>
      </c>
      <c r="Q66" s="12" t="str">
        <f t="shared" si="9"/>
        <v/>
      </c>
      <c r="R66" s="12" t="str">
        <f t="shared" si="9"/>
        <v/>
      </c>
      <c r="S66" s="12" t="str">
        <f t="shared" si="9"/>
        <v/>
      </c>
      <c r="T66" s="12" t="str">
        <f t="shared" si="9"/>
        <v/>
      </c>
      <c r="U66" s="12" t="str">
        <f t="shared" si="9"/>
        <v/>
      </c>
      <c r="V66" s="12" t="str">
        <f t="shared" si="9"/>
        <v/>
      </c>
      <c r="W66" s="12" t="str">
        <f t="shared" si="9"/>
        <v/>
      </c>
      <c r="X66" s="12" t="str">
        <f t="shared" si="9"/>
        <v/>
      </c>
      <c r="Y66" s="12" t="str">
        <f t="shared" si="9"/>
        <v/>
      </c>
      <c r="Z66" s="12" t="str">
        <f t="shared" si="9"/>
        <v/>
      </c>
      <c r="AA66" s="12">
        <f t="shared" si="9"/>
        <v>0.97590227110833505</v>
      </c>
      <c r="AB66" s="12">
        <f t="shared" si="9"/>
        <v>0.98479975572499778</v>
      </c>
      <c r="AC66" s="12">
        <f t="shared" si="9"/>
        <v>0.99104064920192136</v>
      </c>
      <c r="AD66" s="12">
        <f t="shared" si="9"/>
        <v>0.99757446746234002</v>
      </c>
      <c r="AE66" s="12">
        <f t="shared" si="9"/>
        <v>0.99754518896538824</v>
      </c>
      <c r="AF66" s="12">
        <f t="shared" si="9"/>
        <v>0.99926803184747415</v>
      </c>
      <c r="AG66" s="12">
        <f t="shared" si="9"/>
        <v>0.99105417909854465</v>
      </c>
      <c r="AH66" s="12">
        <f t="shared" si="9"/>
        <v>0.96720290007164578</v>
      </c>
      <c r="AI66" s="12">
        <f t="shared" si="9"/>
        <v>1.0057936924315629</v>
      </c>
      <c r="AJ66" s="12">
        <f t="shared" si="9"/>
        <v>0.98984182265848963</v>
      </c>
      <c r="AK66" s="12" t="str">
        <f t="shared" si="9"/>
        <v/>
      </c>
      <c r="AL66" s="12" t="str">
        <f t="shared" si="9"/>
        <v/>
      </c>
      <c r="AM66" s="12" t="str">
        <f t="shared" si="9"/>
        <v/>
      </c>
      <c r="AN66" s="12" t="str">
        <f t="shared" si="9"/>
        <v/>
      </c>
      <c r="AO66" s="12" t="str">
        <f t="shared" si="9"/>
        <v/>
      </c>
      <c r="AP66" s="12" t="str">
        <f t="shared" si="9"/>
        <v/>
      </c>
      <c r="AQ66" s="12" t="str">
        <f t="shared" si="9"/>
        <v/>
      </c>
      <c r="AR66" s="12" t="str">
        <f t="shared" si="9"/>
        <v/>
      </c>
      <c r="AS66" s="12" t="str">
        <f t="shared" si="9"/>
        <v/>
      </c>
      <c r="AT66" s="12" t="e">
        <f>IF(OR(#REF! = "",#REF! &lt; AT$8), "", IFERROR(#REF!/AT42, ""))</f>
        <v>#REF!</v>
      </c>
    </row>
    <row r="67" spans="6:46" x14ac:dyDescent="0.2">
      <c r="F67">
        <v>202112</v>
      </c>
      <c r="G67" s="12">
        <f t="shared" ref="G67:AS67" si="10">IF(OR(H43 = "", H$8 &lt; G$8), "", IFERROR(H43/G43, ""))</f>
        <v>1.0689116973648762</v>
      </c>
      <c r="H67" s="12">
        <f t="shared" si="10"/>
        <v>1.032223152435249</v>
      </c>
      <c r="I67" s="12">
        <f t="shared" si="10"/>
        <v>1.0198690619409474</v>
      </c>
      <c r="J67" s="12">
        <f t="shared" si="10"/>
        <v>1.0149292110739607</v>
      </c>
      <c r="K67" s="12">
        <f t="shared" si="10"/>
        <v>1.0001119444963489</v>
      </c>
      <c r="L67" s="12">
        <f t="shared" si="10"/>
        <v>1.0050868417328565</v>
      </c>
      <c r="M67" s="12">
        <f t="shared" si="10"/>
        <v>0.95714196674506824</v>
      </c>
      <c r="N67" s="12">
        <f t="shared" si="10"/>
        <v>0.99967863714875549</v>
      </c>
      <c r="O67" s="12">
        <f t="shared" si="10"/>
        <v>0.99909798367384661</v>
      </c>
      <c r="P67" s="12" t="str">
        <f t="shared" si="10"/>
        <v/>
      </c>
      <c r="Q67" s="12" t="str">
        <f t="shared" si="10"/>
        <v/>
      </c>
      <c r="R67" s="12" t="str">
        <f t="shared" si="10"/>
        <v/>
      </c>
      <c r="S67" s="12" t="str">
        <f t="shared" si="10"/>
        <v/>
      </c>
      <c r="T67" s="12" t="str">
        <f t="shared" si="10"/>
        <v/>
      </c>
      <c r="U67" s="12" t="str">
        <f t="shared" si="10"/>
        <v/>
      </c>
      <c r="V67" s="12" t="str">
        <f t="shared" si="10"/>
        <v/>
      </c>
      <c r="W67" s="12" t="str">
        <f t="shared" si="10"/>
        <v/>
      </c>
      <c r="X67" s="12" t="str">
        <f t="shared" si="10"/>
        <v/>
      </c>
      <c r="Y67" s="12" t="str">
        <f t="shared" si="10"/>
        <v/>
      </c>
      <c r="Z67" s="12" t="str">
        <f t="shared" si="10"/>
        <v/>
      </c>
      <c r="AA67" s="12">
        <f t="shared" si="10"/>
        <v>0.9454216082876159</v>
      </c>
      <c r="AB67" s="12">
        <f t="shared" si="10"/>
        <v>0.98090809076309871</v>
      </c>
      <c r="AC67" s="12">
        <f t="shared" si="10"/>
        <v>1.0055251202471425</v>
      </c>
      <c r="AD67" s="12">
        <f t="shared" si="10"/>
        <v>1.0110177799675335</v>
      </c>
      <c r="AE67" s="12">
        <f t="shared" si="10"/>
        <v>0.9931691557767135</v>
      </c>
      <c r="AF67" s="12">
        <f t="shared" si="10"/>
        <v>0.99479463044501704</v>
      </c>
      <c r="AG67" s="12">
        <f t="shared" si="10"/>
        <v>0.95903634097248025</v>
      </c>
      <c r="AH67" s="12">
        <f t="shared" si="10"/>
        <v>0.99888227016627162</v>
      </c>
      <c r="AI67" s="12">
        <f t="shared" si="10"/>
        <v>0.99841949305578404</v>
      </c>
      <c r="AJ67" s="12" t="str">
        <f t="shared" si="10"/>
        <v/>
      </c>
      <c r="AK67" s="12" t="str">
        <f t="shared" si="10"/>
        <v/>
      </c>
      <c r="AL67" s="12" t="str">
        <f t="shared" si="10"/>
        <v/>
      </c>
      <c r="AM67" s="12" t="str">
        <f t="shared" si="10"/>
        <v/>
      </c>
      <c r="AN67" s="12" t="str">
        <f t="shared" si="10"/>
        <v/>
      </c>
      <c r="AO67" s="12" t="str">
        <f t="shared" si="10"/>
        <v/>
      </c>
      <c r="AP67" s="12" t="str">
        <f t="shared" si="10"/>
        <v/>
      </c>
      <c r="AQ67" s="12" t="str">
        <f t="shared" si="10"/>
        <v/>
      </c>
      <c r="AR67" s="12" t="str">
        <f t="shared" si="10"/>
        <v/>
      </c>
      <c r="AS67" s="12" t="str">
        <f t="shared" si="10"/>
        <v/>
      </c>
      <c r="AT67" s="12" t="e">
        <f>IF(OR(#REF! = "",#REF! &lt; AT$8), "", IFERROR(#REF!/AT43, ""))</f>
        <v>#REF!</v>
      </c>
    </row>
    <row r="68" spans="6:46" x14ac:dyDescent="0.2">
      <c r="F68">
        <v>202203</v>
      </c>
      <c r="G68" s="12">
        <f t="shared" ref="G68:AS68" si="11">IF(OR(H44 = "", H$8 &lt; G$8), "", IFERROR(H44/G44, ""))</f>
        <v>1.0908975358917392</v>
      </c>
      <c r="H68" s="12">
        <f t="shared" si="11"/>
        <v>1.0139157721196894</v>
      </c>
      <c r="I68" s="12">
        <f t="shared" si="11"/>
        <v>1.018238124572022</v>
      </c>
      <c r="J68" s="12">
        <f t="shared" si="11"/>
        <v>0.99865724582407478</v>
      </c>
      <c r="K68" s="12">
        <f t="shared" si="11"/>
        <v>1.0020301656465398</v>
      </c>
      <c r="L68" s="12">
        <f t="shared" si="11"/>
        <v>0.96099433441080917</v>
      </c>
      <c r="M68" s="12">
        <f t="shared" si="11"/>
        <v>0.99887986268010076</v>
      </c>
      <c r="N68" s="12">
        <f t="shared" si="11"/>
        <v>1.0020357558721542</v>
      </c>
      <c r="O68" s="12" t="str">
        <f t="shared" si="11"/>
        <v/>
      </c>
      <c r="P68" s="12" t="str">
        <f t="shared" si="11"/>
        <v/>
      </c>
      <c r="Q68" s="12" t="str">
        <f t="shared" si="11"/>
        <v/>
      </c>
      <c r="R68" s="12" t="str">
        <f t="shared" si="11"/>
        <v/>
      </c>
      <c r="S68" s="12" t="str">
        <f t="shared" si="11"/>
        <v/>
      </c>
      <c r="T68" s="12" t="str">
        <f t="shared" si="11"/>
        <v/>
      </c>
      <c r="U68" s="12" t="str">
        <f t="shared" si="11"/>
        <v/>
      </c>
      <c r="V68" s="12" t="str">
        <f t="shared" si="11"/>
        <v/>
      </c>
      <c r="W68" s="12" t="str">
        <f t="shared" si="11"/>
        <v/>
      </c>
      <c r="X68" s="12" t="str">
        <f t="shared" si="11"/>
        <v/>
      </c>
      <c r="Y68" s="12" t="str">
        <f t="shared" si="11"/>
        <v/>
      </c>
      <c r="Z68" s="12" t="str">
        <f t="shared" si="11"/>
        <v/>
      </c>
      <c r="AA68" s="12">
        <f t="shared" si="11"/>
        <v>0.92402788895127552</v>
      </c>
      <c r="AB68" s="12">
        <f t="shared" si="11"/>
        <v>0.98846948414433922</v>
      </c>
      <c r="AC68" s="12">
        <f t="shared" si="11"/>
        <v>0.99877547147927082</v>
      </c>
      <c r="AD68" s="12">
        <f t="shared" si="11"/>
        <v>0.99916043761634166</v>
      </c>
      <c r="AE68" s="12">
        <f t="shared" si="11"/>
        <v>0.98547995546621758</v>
      </c>
      <c r="AF68" s="12">
        <f t="shared" si="11"/>
        <v>0.96974007709725729</v>
      </c>
      <c r="AG68" s="12">
        <f t="shared" si="11"/>
        <v>0.99707790630951365</v>
      </c>
      <c r="AH68" s="12">
        <f t="shared" si="11"/>
        <v>1.0049697569538398</v>
      </c>
      <c r="AI68" s="12" t="str">
        <f t="shared" si="11"/>
        <v/>
      </c>
      <c r="AJ68" s="12" t="str">
        <f t="shared" si="11"/>
        <v/>
      </c>
      <c r="AK68" s="12" t="str">
        <f t="shared" si="11"/>
        <v/>
      </c>
      <c r="AL68" s="12" t="str">
        <f t="shared" si="11"/>
        <v/>
      </c>
      <c r="AM68" s="12" t="str">
        <f t="shared" si="11"/>
        <v/>
      </c>
      <c r="AN68" s="12" t="str">
        <f t="shared" si="11"/>
        <v/>
      </c>
      <c r="AO68" s="12" t="str">
        <f t="shared" si="11"/>
        <v/>
      </c>
      <c r="AP68" s="12" t="str">
        <f t="shared" si="11"/>
        <v/>
      </c>
      <c r="AQ68" s="12" t="str">
        <f t="shared" si="11"/>
        <v/>
      </c>
      <c r="AR68" s="12" t="str">
        <f t="shared" si="11"/>
        <v/>
      </c>
      <c r="AS68" s="12" t="str">
        <f t="shared" si="11"/>
        <v/>
      </c>
      <c r="AT68" s="12" t="e">
        <f>IF(OR(#REF! = "",#REF! &lt; AT$8), "", IFERROR(#REF!/AT44, ""))</f>
        <v>#REF!</v>
      </c>
    </row>
    <row r="69" spans="6:46" x14ac:dyDescent="0.2">
      <c r="F69">
        <v>202206</v>
      </c>
      <c r="G69" s="12">
        <f t="shared" ref="G69:AS69" si="12">IF(OR(H45 = "", H$8 &lt; G$8), "", IFERROR(H45/G45, ""))</f>
        <v>1.0126449074312451</v>
      </c>
      <c r="H69" s="12">
        <f t="shared" si="12"/>
        <v>1.0737198989994239</v>
      </c>
      <c r="I69" s="12">
        <f t="shared" si="12"/>
        <v>1.0065023915781017</v>
      </c>
      <c r="J69" s="12">
        <f t="shared" si="12"/>
        <v>0.99890467378194681</v>
      </c>
      <c r="K69" s="12">
        <f t="shared" si="12"/>
        <v>0.99925898130124324</v>
      </c>
      <c r="L69" s="12">
        <f t="shared" si="12"/>
        <v>0.94965951167731288</v>
      </c>
      <c r="M69" s="12">
        <f t="shared" si="12"/>
        <v>1.0174664378960929</v>
      </c>
      <c r="N69" s="12" t="str">
        <f t="shared" si="12"/>
        <v/>
      </c>
      <c r="O69" s="12" t="str">
        <f t="shared" si="12"/>
        <v/>
      </c>
      <c r="P69" s="12" t="str">
        <f t="shared" si="12"/>
        <v/>
      </c>
      <c r="Q69" s="12" t="str">
        <f t="shared" si="12"/>
        <v/>
      </c>
      <c r="R69" s="12" t="str">
        <f t="shared" si="12"/>
        <v/>
      </c>
      <c r="S69" s="12" t="str">
        <f t="shared" si="12"/>
        <v/>
      </c>
      <c r="T69" s="12" t="str">
        <f t="shared" si="12"/>
        <v/>
      </c>
      <c r="U69" s="12" t="str">
        <f t="shared" si="12"/>
        <v/>
      </c>
      <c r="V69" s="12" t="str">
        <f t="shared" si="12"/>
        <v/>
      </c>
      <c r="W69" s="12" t="str">
        <f t="shared" si="12"/>
        <v/>
      </c>
      <c r="X69" s="12" t="str">
        <f t="shared" si="12"/>
        <v/>
      </c>
      <c r="Y69" s="12" t="str">
        <f t="shared" si="12"/>
        <v/>
      </c>
      <c r="Z69" s="12" t="str">
        <f t="shared" si="12"/>
        <v/>
      </c>
      <c r="AA69" s="12">
        <f t="shared" si="12"/>
        <v>0.91679667062220338</v>
      </c>
      <c r="AB69" s="12">
        <f t="shared" si="12"/>
        <v>0.99380183129199917</v>
      </c>
      <c r="AC69" s="12">
        <f t="shared" si="12"/>
        <v>0.99708454002502089</v>
      </c>
      <c r="AD69" s="12">
        <f t="shared" si="12"/>
        <v>0.98340650137492081</v>
      </c>
      <c r="AE69" s="12">
        <f t="shared" si="12"/>
        <v>0.98642246490467678</v>
      </c>
      <c r="AF69" s="12">
        <f t="shared" si="12"/>
        <v>0.95561788275438153</v>
      </c>
      <c r="AG69" s="12">
        <f t="shared" si="12"/>
        <v>0.99781246546052682</v>
      </c>
      <c r="AH69" s="12" t="str">
        <f t="shared" si="12"/>
        <v/>
      </c>
      <c r="AI69" s="12" t="str">
        <f t="shared" si="12"/>
        <v/>
      </c>
      <c r="AJ69" s="12" t="str">
        <f t="shared" si="12"/>
        <v/>
      </c>
      <c r="AK69" s="12" t="str">
        <f t="shared" si="12"/>
        <v/>
      </c>
      <c r="AL69" s="12" t="str">
        <f t="shared" si="12"/>
        <v/>
      </c>
      <c r="AM69" s="12" t="str">
        <f t="shared" si="12"/>
        <v/>
      </c>
      <c r="AN69" s="12" t="str">
        <f t="shared" si="12"/>
        <v/>
      </c>
      <c r="AO69" s="12" t="str">
        <f t="shared" si="12"/>
        <v/>
      </c>
      <c r="AP69" s="12" t="str">
        <f t="shared" si="12"/>
        <v/>
      </c>
      <c r="AQ69" s="12" t="str">
        <f t="shared" si="12"/>
        <v/>
      </c>
      <c r="AR69" s="12" t="str">
        <f t="shared" si="12"/>
        <v/>
      </c>
      <c r="AS69" s="12" t="str">
        <f t="shared" si="12"/>
        <v/>
      </c>
      <c r="AT69" s="12" t="e">
        <f>IF(OR(#REF! = "",#REF! &lt; AT$8), "", IFERROR(#REF!/AT45, ""))</f>
        <v>#REF!</v>
      </c>
    </row>
    <row r="70" spans="6:46" x14ac:dyDescent="0.2">
      <c r="F70">
        <v>202209</v>
      </c>
      <c r="G70" s="12">
        <f t="shared" ref="G70:AS70" si="13">IF(OR(H46 = "", H$8 &lt; G$8), "", IFERROR(H46/G46, ""))</f>
        <v>1.1442415166956819</v>
      </c>
      <c r="H70" s="12">
        <f t="shared" si="13"/>
        <v>1.0174822223334876</v>
      </c>
      <c r="I70" s="12">
        <f t="shared" si="13"/>
        <v>0.99383316596907567</v>
      </c>
      <c r="J70" s="12">
        <f t="shared" si="13"/>
        <v>0.99757743490418527</v>
      </c>
      <c r="K70" s="12">
        <f t="shared" si="13"/>
        <v>0.99653184452210752</v>
      </c>
      <c r="L70" s="12">
        <f t="shared" si="13"/>
        <v>1.0024327435251612</v>
      </c>
      <c r="M70" s="12" t="str">
        <f t="shared" si="13"/>
        <v/>
      </c>
      <c r="N70" s="12" t="str">
        <f t="shared" si="13"/>
        <v/>
      </c>
      <c r="O70" s="12" t="str">
        <f t="shared" si="13"/>
        <v/>
      </c>
      <c r="P70" s="12" t="str">
        <f t="shared" si="13"/>
        <v/>
      </c>
      <c r="Q70" s="12" t="str">
        <f t="shared" si="13"/>
        <v/>
      </c>
      <c r="R70" s="12" t="str">
        <f t="shared" si="13"/>
        <v/>
      </c>
      <c r="S70" s="12" t="str">
        <f t="shared" si="13"/>
        <v/>
      </c>
      <c r="T70" s="12" t="str">
        <f t="shared" si="13"/>
        <v/>
      </c>
      <c r="U70" s="12" t="str">
        <f t="shared" si="13"/>
        <v/>
      </c>
      <c r="V70" s="12" t="str">
        <f t="shared" si="13"/>
        <v/>
      </c>
      <c r="W70" s="12" t="str">
        <f t="shared" si="13"/>
        <v/>
      </c>
      <c r="X70" s="12" t="str">
        <f t="shared" si="13"/>
        <v/>
      </c>
      <c r="Y70" s="12" t="str">
        <f t="shared" si="13"/>
        <v/>
      </c>
      <c r="Z70" s="12" t="str">
        <f t="shared" si="13"/>
        <v/>
      </c>
      <c r="AA70" s="12">
        <f t="shared" si="13"/>
        <v>0.92929121994337482</v>
      </c>
      <c r="AB70" s="12">
        <f t="shared" si="13"/>
        <v>0.98834841460608236</v>
      </c>
      <c r="AC70" s="12">
        <f t="shared" si="13"/>
        <v>0.97839353642626992</v>
      </c>
      <c r="AD70" s="12">
        <f t="shared" si="13"/>
        <v>1.0049817980158091</v>
      </c>
      <c r="AE70" s="12">
        <f t="shared" si="13"/>
        <v>0.99635134945058512</v>
      </c>
      <c r="AF70" s="12">
        <f t="shared" si="13"/>
        <v>1.0016520296490821</v>
      </c>
      <c r="AG70" s="12" t="str">
        <f t="shared" si="13"/>
        <v/>
      </c>
      <c r="AH70" s="12" t="str">
        <f t="shared" si="13"/>
        <v/>
      </c>
      <c r="AI70" s="12" t="str">
        <f t="shared" si="13"/>
        <v/>
      </c>
      <c r="AJ70" s="12" t="str">
        <f t="shared" si="13"/>
        <v/>
      </c>
      <c r="AK70" s="12" t="str">
        <f t="shared" si="13"/>
        <v/>
      </c>
      <c r="AL70" s="12" t="str">
        <f t="shared" si="13"/>
        <v/>
      </c>
      <c r="AM70" s="12" t="str">
        <f t="shared" si="13"/>
        <v/>
      </c>
      <c r="AN70" s="12" t="str">
        <f t="shared" si="13"/>
        <v/>
      </c>
      <c r="AO70" s="12" t="str">
        <f t="shared" si="13"/>
        <v/>
      </c>
      <c r="AP70" s="12" t="str">
        <f t="shared" si="13"/>
        <v/>
      </c>
      <c r="AQ70" s="12" t="str">
        <f t="shared" si="13"/>
        <v/>
      </c>
      <c r="AR70" s="12" t="str">
        <f t="shared" si="13"/>
        <v/>
      </c>
      <c r="AS70" s="12" t="str">
        <f t="shared" si="13"/>
        <v/>
      </c>
      <c r="AT70" s="12" t="e">
        <f>IF(OR(#REF! = "",#REF! &lt; AT$8), "", IFERROR(#REF!/AT46, ""))</f>
        <v>#REF!</v>
      </c>
    </row>
    <row r="71" spans="6:46" x14ac:dyDescent="0.2">
      <c r="F71">
        <v>202212</v>
      </c>
      <c r="G71" s="12">
        <f t="shared" ref="G71:AS71" si="14">IF(OR(H47 = "", H$8 &lt; G$8), "", IFERROR(H47/G47, ""))</f>
        <v>1.0378868605294507</v>
      </c>
      <c r="H71" s="12">
        <f t="shared" si="14"/>
        <v>1.0353193115575492</v>
      </c>
      <c r="I71" s="12">
        <f t="shared" si="14"/>
        <v>1.0130659561753323</v>
      </c>
      <c r="J71" s="12">
        <f t="shared" si="14"/>
        <v>0.98839937612831608</v>
      </c>
      <c r="K71" s="12">
        <f t="shared" si="14"/>
        <v>0.99620564541850598</v>
      </c>
      <c r="L71" s="12" t="str">
        <f t="shared" si="14"/>
        <v/>
      </c>
      <c r="M71" s="12" t="str">
        <f t="shared" si="14"/>
        <v/>
      </c>
      <c r="N71" s="12" t="str">
        <f t="shared" si="14"/>
        <v/>
      </c>
      <c r="O71" s="12" t="str">
        <f t="shared" si="14"/>
        <v/>
      </c>
      <c r="P71" s="12" t="str">
        <f t="shared" si="14"/>
        <v/>
      </c>
      <c r="Q71" s="12" t="str">
        <f t="shared" si="14"/>
        <v/>
      </c>
      <c r="R71" s="12" t="str">
        <f t="shared" si="14"/>
        <v/>
      </c>
      <c r="S71" s="12" t="str">
        <f t="shared" si="14"/>
        <v/>
      </c>
      <c r="T71" s="12" t="str">
        <f t="shared" si="14"/>
        <v/>
      </c>
      <c r="U71" s="12" t="str">
        <f t="shared" si="14"/>
        <v/>
      </c>
      <c r="V71" s="12" t="str">
        <f t="shared" si="14"/>
        <v/>
      </c>
      <c r="W71" s="12" t="str">
        <f t="shared" si="14"/>
        <v/>
      </c>
      <c r="X71" s="12" t="str">
        <f t="shared" si="14"/>
        <v/>
      </c>
      <c r="Y71" s="12" t="str">
        <f t="shared" si="14"/>
        <v/>
      </c>
      <c r="Z71" s="12" t="str">
        <f t="shared" si="14"/>
        <v/>
      </c>
      <c r="AA71" s="12">
        <f t="shared" si="14"/>
        <v>0.94340651670034459</v>
      </c>
      <c r="AB71" s="12">
        <f t="shared" si="14"/>
        <v>0.9828602843635359</v>
      </c>
      <c r="AC71" s="12">
        <f t="shared" si="14"/>
        <v>0.99279355960173843</v>
      </c>
      <c r="AD71" s="12">
        <f t="shared" si="14"/>
        <v>0.98831416422818985</v>
      </c>
      <c r="AE71" s="12">
        <f t="shared" si="14"/>
        <v>0.9955381848290995</v>
      </c>
      <c r="AF71" s="12" t="str">
        <f t="shared" si="14"/>
        <v/>
      </c>
      <c r="AG71" s="12" t="str">
        <f t="shared" si="14"/>
        <v/>
      </c>
      <c r="AH71" s="12" t="str">
        <f t="shared" si="14"/>
        <v/>
      </c>
      <c r="AI71" s="12" t="str">
        <f t="shared" si="14"/>
        <v/>
      </c>
      <c r="AJ71" s="12" t="str">
        <f t="shared" si="14"/>
        <v/>
      </c>
      <c r="AK71" s="12" t="str">
        <f t="shared" si="14"/>
        <v/>
      </c>
      <c r="AL71" s="12" t="str">
        <f t="shared" si="14"/>
        <v/>
      </c>
      <c r="AM71" s="12" t="str">
        <f t="shared" si="14"/>
        <v/>
      </c>
      <c r="AN71" s="12" t="str">
        <f t="shared" si="14"/>
        <v/>
      </c>
      <c r="AO71" s="12" t="str">
        <f t="shared" si="14"/>
        <v/>
      </c>
      <c r="AP71" s="12" t="str">
        <f t="shared" si="14"/>
        <v/>
      </c>
      <c r="AQ71" s="12" t="str">
        <f t="shared" si="14"/>
        <v/>
      </c>
      <c r="AR71" s="12" t="str">
        <f t="shared" si="14"/>
        <v/>
      </c>
      <c r="AS71" s="12" t="str">
        <f t="shared" si="14"/>
        <v/>
      </c>
      <c r="AT71" s="12" t="e">
        <f>IF(OR(#REF! = "",#REF! &lt; AT$8), "", IFERROR(#REF!/AT47, ""))</f>
        <v>#REF!</v>
      </c>
    </row>
    <row r="72" spans="6:46" x14ac:dyDescent="0.2">
      <c r="F72">
        <v>202303</v>
      </c>
      <c r="G72" s="12">
        <f t="shared" ref="G72:AS72" si="15">IF(OR(H48 = "", H$8 &lt; G$8), "", IFERROR(H48/G48, ""))</f>
        <v>1.1242252682744187</v>
      </c>
      <c r="H72" s="12">
        <f t="shared" si="15"/>
        <v>1.0416518205445011</v>
      </c>
      <c r="I72" s="12">
        <f t="shared" si="15"/>
        <v>1.0047282259876624</v>
      </c>
      <c r="J72" s="12">
        <f t="shared" si="15"/>
        <v>1.0030904347139624</v>
      </c>
      <c r="K72" s="12" t="str">
        <f t="shared" si="15"/>
        <v/>
      </c>
      <c r="L72" s="12" t="str">
        <f t="shared" si="15"/>
        <v/>
      </c>
      <c r="M72" s="12" t="str">
        <f t="shared" si="15"/>
        <v/>
      </c>
      <c r="N72" s="12" t="str">
        <f t="shared" si="15"/>
        <v/>
      </c>
      <c r="O72" s="12" t="str">
        <f t="shared" si="15"/>
        <v/>
      </c>
      <c r="P72" s="12" t="str">
        <f t="shared" si="15"/>
        <v/>
      </c>
      <c r="Q72" s="12" t="str">
        <f t="shared" si="15"/>
        <v/>
      </c>
      <c r="R72" s="12" t="str">
        <f t="shared" si="15"/>
        <v/>
      </c>
      <c r="S72" s="12" t="str">
        <f t="shared" si="15"/>
        <v/>
      </c>
      <c r="T72" s="12" t="str">
        <f t="shared" si="15"/>
        <v/>
      </c>
      <c r="U72" s="12" t="str">
        <f t="shared" si="15"/>
        <v/>
      </c>
      <c r="V72" s="12" t="str">
        <f t="shared" si="15"/>
        <v/>
      </c>
      <c r="W72" s="12" t="str">
        <f t="shared" si="15"/>
        <v/>
      </c>
      <c r="X72" s="12" t="str">
        <f t="shared" si="15"/>
        <v/>
      </c>
      <c r="Y72" s="12" t="str">
        <f t="shared" si="15"/>
        <v/>
      </c>
      <c r="Z72" s="12" t="str">
        <f t="shared" si="15"/>
        <v/>
      </c>
      <c r="AA72" s="12">
        <f t="shared" si="15"/>
        <v>1.0014369270829777</v>
      </c>
      <c r="AB72" s="12">
        <f t="shared" si="15"/>
        <v>1.0097766940408288</v>
      </c>
      <c r="AC72" s="12">
        <f t="shared" si="15"/>
        <v>0.99690004117208819</v>
      </c>
      <c r="AD72" s="12">
        <f t="shared" si="15"/>
        <v>1.0019861506748691</v>
      </c>
      <c r="AE72" s="12" t="str">
        <f t="shared" si="15"/>
        <v/>
      </c>
      <c r="AF72" s="12" t="str">
        <f t="shared" si="15"/>
        <v/>
      </c>
      <c r="AG72" s="12" t="str">
        <f t="shared" si="15"/>
        <v/>
      </c>
      <c r="AH72" s="12" t="str">
        <f t="shared" si="15"/>
        <v/>
      </c>
      <c r="AI72" s="12" t="str">
        <f t="shared" si="15"/>
        <v/>
      </c>
      <c r="AJ72" s="12" t="str">
        <f t="shared" si="15"/>
        <v/>
      </c>
      <c r="AK72" s="12" t="str">
        <f t="shared" si="15"/>
        <v/>
      </c>
      <c r="AL72" s="12" t="str">
        <f t="shared" si="15"/>
        <v/>
      </c>
      <c r="AM72" s="12" t="str">
        <f t="shared" si="15"/>
        <v/>
      </c>
      <c r="AN72" s="12" t="str">
        <f t="shared" si="15"/>
        <v/>
      </c>
      <c r="AO72" s="12" t="str">
        <f t="shared" si="15"/>
        <v/>
      </c>
      <c r="AP72" s="12" t="str">
        <f t="shared" si="15"/>
        <v/>
      </c>
      <c r="AQ72" s="12" t="str">
        <f t="shared" si="15"/>
        <v/>
      </c>
      <c r="AR72" s="12" t="str">
        <f t="shared" si="15"/>
        <v/>
      </c>
      <c r="AS72" s="12" t="str">
        <f t="shared" si="15"/>
        <v/>
      </c>
      <c r="AT72" s="12" t="e">
        <f>IF(OR(#REF! = "",#REF! &lt; AT$8), "", IFERROR(#REF!/AT48, ""))</f>
        <v>#REF!</v>
      </c>
    </row>
    <row r="73" spans="6:46" x14ac:dyDescent="0.2">
      <c r="F73">
        <v>202306</v>
      </c>
      <c r="G73" s="12">
        <f t="shared" ref="G73:AS73" si="16">IF(OR(H49 = "", H$8 &lt; G$8), "", IFERROR(H49/G49, ""))</f>
        <v>1.3749461725700689</v>
      </c>
      <c r="H73" s="12">
        <f t="shared" si="16"/>
        <v>1.0243012126670534</v>
      </c>
      <c r="I73" s="12">
        <f t="shared" si="16"/>
        <v>0.99597741019369224</v>
      </c>
      <c r="J73" s="12" t="str">
        <f t="shared" si="16"/>
        <v/>
      </c>
      <c r="K73" s="12" t="str">
        <f t="shared" si="16"/>
        <v/>
      </c>
      <c r="L73" s="12" t="str">
        <f t="shared" si="16"/>
        <v/>
      </c>
      <c r="M73" s="12" t="str">
        <f t="shared" si="16"/>
        <v/>
      </c>
      <c r="N73" s="12" t="str">
        <f t="shared" si="16"/>
        <v/>
      </c>
      <c r="O73" s="12" t="str">
        <f t="shared" si="16"/>
        <v/>
      </c>
      <c r="P73" s="12" t="str">
        <f t="shared" si="16"/>
        <v/>
      </c>
      <c r="Q73" s="12" t="str">
        <f t="shared" si="16"/>
        <v/>
      </c>
      <c r="R73" s="12" t="str">
        <f t="shared" si="16"/>
        <v/>
      </c>
      <c r="S73" s="12" t="str">
        <f t="shared" si="16"/>
        <v/>
      </c>
      <c r="T73" s="12" t="str">
        <f t="shared" si="16"/>
        <v/>
      </c>
      <c r="U73" s="12" t="str">
        <f t="shared" si="16"/>
        <v/>
      </c>
      <c r="V73" s="12" t="str">
        <f t="shared" si="16"/>
        <v/>
      </c>
      <c r="W73" s="12" t="str">
        <f t="shared" si="16"/>
        <v/>
      </c>
      <c r="X73" s="12" t="str">
        <f t="shared" si="16"/>
        <v/>
      </c>
      <c r="Y73" s="12" t="str">
        <f t="shared" si="16"/>
        <v/>
      </c>
      <c r="Z73" s="12" t="str">
        <f t="shared" si="16"/>
        <v/>
      </c>
      <c r="AA73" s="12">
        <f t="shared" si="16"/>
        <v>1.0999830543381108</v>
      </c>
      <c r="AB73" s="12">
        <f t="shared" si="16"/>
        <v>0.99910616185040391</v>
      </c>
      <c r="AC73" s="12">
        <f t="shared" si="16"/>
        <v>0.99283122129110613</v>
      </c>
      <c r="AD73" s="12" t="str">
        <f t="shared" si="16"/>
        <v/>
      </c>
      <c r="AE73" s="12" t="str">
        <f t="shared" si="16"/>
        <v/>
      </c>
      <c r="AF73" s="12" t="str">
        <f t="shared" si="16"/>
        <v/>
      </c>
      <c r="AG73" s="12" t="str">
        <f t="shared" si="16"/>
        <v/>
      </c>
      <c r="AH73" s="12" t="str">
        <f t="shared" si="16"/>
        <v/>
      </c>
      <c r="AI73" s="12" t="str">
        <f t="shared" si="16"/>
        <v/>
      </c>
      <c r="AJ73" s="12" t="str">
        <f t="shared" si="16"/>
        <v/>
      </c>
      <c r="AK73" s="12" t="str">
        <f t="shared" si="16"/>
        <v/>
      </c>
      <c r="AL73" s="12" t="str">
        <f t="shared" si="16"/>
        <v/>
      </c>
      <c r="AM73" s="12" t="str">
        <f t="shared" si="16"/>
        <v/>
      </c>
      <c r="AN73" s="12" t="str">
        <f t="shared" si="16"/>
        <v/>
      </c>
      <c r="AO73" s="12" t="str">
        <f t="shared" si="16"/>
        <v/>
      </c>
      <c r="AP73" s="12" t="str">
        <f t="shared" si="16"/>
        <v/>
      </c>
      <c r="AQ73" s="12" t="str">
        <f t="shared" si="16"/>
        <v/>
      </c>
      <c r="AR73" s="12" t="str">
        <f t="shared" si="16"/>
        <v/>
      </c>
      <c r="AS73" s="12" t="str">
        <f t="shared" si="16"/>
        <v/>
      </c>
      <c r="AT73" s="12" t="e">
        <f>IF(OR(#REF! = "",#REF! &lt; AT$8), "", IFERROR(#REF!/AT49, ""))</f>
        <v>#REF!</v>
      </c>
    </row>
    <row r="74" spans="6:46" x14ac:dyDescent="0.2">
      <c r="F74">
        <v>202309</v>
      </c>
      <c r="G74" s="12">
        <f t="shared" ref="G74:AS74" si="17">IF(OR(H50 = "", H$8 &lt; G$8), "", IFERROR(H50/G50, ""))</f>
        <v>1.0148685388375436</v>
      </c>
      <c r="H74" s="12">
        <f t="shared" si="17"/>
        <v>1.0120275238108596</v>
      </c>
      <c r="I74" s="12" t="str">
        <f t="shared" si="17"/>
        <v/>
      </c>
      <c r="J74" s="12" t="str">
        <f t="shared" si="17"/>
        <v/>
      </c>
      <c r="K74" s="12" t="str">
        <f t="shared" si="17"/>
        <v/>
      </c>
      <c r="L74" s="12" t="str">
        <f t="shared" si="17"/>
        <v/>
      </c>
      <c r="M74" s="12" t="str">
        <f t="shared" si="17"/>
        <v/>
      </c>
      <c r="N74" s="12" t="str">
        <f t="shared" si="17"/>
        <v/>
      </c>
      <c r="O74" s="12" t="str">
        <f t="shared" si="17"/>
        <v/>
      </c>
      <c r="P74" s="12" t="str">
        <f t="shared" si="17"/>
        <v/>
      </c>
      <c r="Q74" s="12" t="str">
        <f t="shared" si="17"/>
        <v/>
      </c>
      <c r="R74" s="12" t="str">
        <f t="shared" si="17"/>
        <v/>
      </c>
      <c r="S74" s="12" t="str">
        <f t="shared" si="17"/>
        <v/>
      </c>
      <c r="T74" s="12" t="str">
        <f t="shared" si="17"/>
        <v/>
      </c>
      <c r="U74" s="12" t="str">
        <f t="shared" si="17"/>
        <v/>
      </c>
      <c r="V74" s="12" t="str">
        <f t="shared" si="17"/>
        <v/>
      </c>
      <c r="W74" s="12" t="str">
        <f t="shared" si="17"/>
        <v/>
      </c>
      <c r="X74" s="12" t="str">
        <f t="shared" si="17"/>
        <v/>
      </c>
      <c r="Y74" s="12" t="str">
        <f t="shared" si="17"/>
        <v/>
      </c>
      <c r="Z74" s="12" t="str">
        <f t="shared" si="17"/>
        <v/>
      </c>
      <c r="AA74" s="12">
        <f t="shared" si="17"/>
        <v>0.95452215549664188</v>
      </c>
      <c r="AB74" s="12">
        <f t="shared" si="17"/>
        <v>0.98981046802510908</v>
      </c>
      <c r="AC74" s="12" t="str">
        <f t="shared" si="17"/>
        <v/>
      </c>
      <c r="AD74" s="12" t="str">
        <f t="shared" si="17"/>
        <v/>
      </c>
      <c r="AE74" s="12" t="str">
        <f t="shared" si="17"/>
        <v/>
      </c>
      <c r="AF74" s="12" t="str">
        <f t="shared" si="17"/>
        <v/>
      </c>
      <c r="AG74" s="12" t="str">
        <f t="shared" si="17"/>
        <v/>
      </c>
      <c r="AH74" s="12" t="str">
        <f t="shared" si="17"/>
        <v/>
      </c>
      <c r="AI74" s="12" t="str">
        <f t="shared" si="17"/>
        <v/>
      </c>
      <c r="AJ74" s="12" t="str">
        <f t="shared" si="17"/>
        <v/>
      </c>
      <c r="AK74" s="12" t="str">
        <f t="shared" si="17"/>
        <v/>
      </c>
      <c r="AL74" s="12" t="str">
        <f t="shared" si="17"/>
        <v/>
      </c>
      <c r="AM74" s="12" t="str">
        <f t="shared" si="17"/>
        <v/>
      </c>
      <c r="AN74" s="12" t="str">
        <f t="shared" si="17"/>
        <v/>
      </c>
      <c r="AO74" s="12" t="str">
        <f t="shared" si="17"/>
        <v/>
      </c>
      <c r="AP74" s="12" t="str">
        <f t="shared" si="17"/>
        <v/>
      </c>
      <c r="AQ74" s="12" t="str">
        <f t="shared" si="17"/>
        <v/>
      </c>
      <c r="AR74" s="12" t="str">
        <f t="shared" si="17"/>
        <v/>
      </c>
      <c r="AS74" s="12" t="str">
        <f t="shared" si="17"/>
        <v/>
      </c>
      <c r="AT74" s="12" t="e">
        <f>IF(OR(#REF! = "",#REF! &lt; AT$8), "", IFERROR(#REF!/AT50, ""))</f>
        <v>#REF!</v>
      </c>
    </row>
    <row r="75" spans="6:46" x14ac:dyDescent="0.2">
      <c r="F75">
        <v>202312</v>
      </c>
      <c r="G75" s="12">
        <f t="shared" ref="G75:AS75" si="18">IF(OR(H51 = "", H$8 &lt; G$8), "", IFERROR(H51/G51, ""))</f>
        <v>1.2215766816911573</v>
      </c>
      <c r="H75" s="12" t="str">
        <f t="shared" si="18"/>
        <v/>
      </c>
      <c r="I75" s="12" t="str">
        <f t="shared" si="18"/>
        <v/>
      </c>
      <c r="J75" s="12" t="str">
        <f t="shared" si="18"/>
        <v/>
      </c>
      <c r="K75" s="12" t="str">
        <f t="shared" si="18"/>
        <v/>
      </c>
      <c r="L75" s="12" t="str">
        <f t="shared" si="18"/>
        <v/>
      </c>
      <c r="M75" s="12" t="str">
        <f t="shared" si="18"/>
        <v/>
      </c>
      <c r="N75" s="12" t="str">
        <f t="shared" si="18"/>
        <v/>
      </c>
      <c r="O75" s="12" t="str">
        <f t="shared" si="18"/>
        <v/>
      </c>
      <c r="P75" s="12" t="str">
        <f t="shared" si="18"/>
        <v/>
      </c>
      <c r="Q75" s="12" t="str">
        <f t="shared" si="18"/>
        <v/>
      </c>
      <c r="R75" s="12" t="str">
        <f t="shared" si="18"/>
        <v/>
      </c>
      <c r="S75" s="12" t="str">
        <f t="shared" si="18"/>
        <v/>
      </c>
      <c r="T75" s="12" t="str">
        <f t="shared" si="18"/>
        <v/>
      </c>
      <c r="U75" s="12" t="str">
        <f t="shared" si="18"/>
        <v/>
      </c>
      <c r="V75" s="12" t="str">
        <f t="shared" si="18"/>
        <v/>
      </c>
      <c r="W75" s="12" t="str">
        <f t="shared" si="18"/>
        <v/>
      </c>
      <c r="X75" s="12" t="str">
        <f t="shared" si="18"/>
        <v/>
      </c>
      <c r="Y75" s="12" t="str">
        <f t="shared" si="18"/>
        <v/>
      </c>
      <c r="Z75" s="12" t="str">
        <f t="shared" si="18"/>
        <v/>
      </c>
      <c r="AA75" s="12">
        <f t="shared" si="18"/>
        <v>1.0656207477296531</v>
      </c>
      <c r="AB75" s="12" t="str">
        <f t="shared" si="18"/>
        <v/>
      </c>
      <c r="AC75" s="12" t="str">
        <f t="shared" si="18"/>
        <v/>
      </c>
      <c r="AD75" s="12" t="str">
        <f t="shared" si="18"/>
        <v/>
      </c>
      <c r="AE75" s="12" t="str">
        <f t="shared" si="18"/>
        <v/>
      </c>
      <c r="AF75" s="12" t="str">
        <f t="shared" si="18"/>
        <v/>
      </c>
      <c r="AG75" s="12" t="str">
        <f t="shared" si="18"/>
        <v/>
      </c>
      <c r="AH75" s="12" t="str">
        <f t="shared" si="18"/>
        <v/>
      </c>
      <c r="AI75" s="12" t="str">
        <f t="shared" si="18"/>
        <v/>
      </c>
      <c r="AJ75" s="12" t="str">
        <f t="shared" si="18"/>
        <v/>
      </c>
      <c r="AK75" s="12" t="str">
        <f t="shared" si="18"/>
        <v/>
      </c>
      <c r="AL75" s="12" t="str">
        <f t="shared" si="18"/>
        <v/>
      </c>
      <c r="AM75" s="12" t="str">
        <f t="shared" si="18"/>
        <v/>
      </c>
      <c r="AN75" s="12" t="str">
        <f t="shared" si="18"/>
        <v/>
      </c>
      <c r="AO75" s="12" t="str">
        <f t="shared" si="18"/>
        <v/>
      </c>
      <c r="AP75" s="12" t="str">
        <f t="shared" si="18"/>
        <v/>
      </c>
      <c r="AQ75" s="12" t="str">
        <f t="shared" si="18"/>
        <v/>
      </c>
      <c r="AR75" s="12" t="str">
        <f t="shared" si="18"/>
        <v/>
      </c>
      <c r="AS75" s="12" t="str">
        <f t="shared" si="18"/>
        <v/>
      </c>
      <c r="AT75" s="12" t="e">
        <f>IF(OR(#REF! = "",#REF! &lt; AT$8), "", IFERROR(#REF!/AT51, ""))</f>
        <v>#REF!</v>
      </c>
    </row>
    <row r="76" spans="6:46" x14ac:dyDescent="0.2">
      <c r="F76">
        <v>202403</v>
      </c>
      <c r="G76" s="12" t="str">
        <f t="shared" ref="G76:AS76" si="19">IF(OR(H52 = "", H$8 &lt; G$8), "", IFERROR(H52/G52, ""))</f>
        <v/>
      </c>
      <c r="H76" s="12" t="str">
        <f t="shared" si="19"/>
        <v/>
      </c>
      <c r="I76" s="12" t="str">
        <f t="shared" si="19"/>
        <v/>
      </c>
      <c r="J76" s="12" t="str">
        <f t="shared" si="19"/>
        <v/>
      </c>
      <c r="K76" s="12" t="str">
        <f t="shared" si="19"/>
        <v/>
      </c>
      <c r="L76" s="12" t="str">
        <f t="shared" si="19"/>
        <v/>
      </c>
      <c r="M76" s="12" t="str">
        <f t="shared" si="19"/>
        <v/>
      </c>
      <c r="N76" s="12" t="str">
        <f t="shared" si="19"/>
        <v/>
      </c>
      <c r="O76" s="12" t="str">
        <f t="shared" si="19"/>
        <v/>
      </c>
      <c r="P76" s="12" t="str">
        <f t="shared" si="19"/>
        <v/>
      </c>
      <c r="Q76" s="12" t="str">
        <f t="shared" si="19"/>
        <v/>
      </c>
      <c r="R76" s="12" t="str">
        <f t="shared" si="19"/>
        <v/>
      </c>
      <c r="S76" s="12" t="str">
        <f t="shared" si="19"/>
        <v/>
      </c>
      <c r="T76" s="12" t="str">
        <f t="shared" si="19"/>
        <v/>
      </c>
      <c r="U76" s="12" t="str">
        <f t="shared" si="19"/>
        <v/>
      </c>
      <c r="V76" s="12" t="str">
        <f t="shared" si="19"/>
        <v/>
      </c>
      <c r="W76" s="12" t="str">
        <f t="shared" si="19"/>
        <v/>
      </c>
      <c r="X76" s="12" t="str">
        <f t="shared" si="19"/>
        <v/>
      </c>
      <c r="Y76" s="12" t="str">
        <f t="shared" si="19"/>
        <v/>
      </c>
      <c r="Z76" s="12" t="str">
        <f t="shared" si="19"/>
        <v/>
      </c>
      <c r="AA76" s="12" t="str">
        <f t="shared" si="19"/>
        <v/>
      </c>
      <c r="AB76" s="12" t="str">
        <f t="shared" si="19"/>
        <v/>
      </c>
      <c r="AC76" s="12" t="str">
        <f t="shared" si="19"/>
        <v/>
      </c>
      <c r="AD76" s="12" t="str">
        <f t="shared" si="19"/>
        <v/>
      </c>
      <c r="AE76" s="12" t="str">
        <f t="shared" si="19"/>
        <v/>
      </c>
      <c r="AF76" s="12" t="str">
        <f t="shared" si="19"/>
        <v/>
      </c>
      <c r="AG76" s="12" t="str">
        <f t="shared" si="19"/>
        <v/>
      </c>
      <c r="AH76" s="12" t="str">
        <f t="shared" si="19"/>
        <v/>
      </c>
      <c r="AI76" s="12" t="str">
        <f t="shared" si="19"/>
        <v/>
      </c>
      <c r="AJ76" s="12" t="str">
        <f t="shared" si="19"/>
        <v/>
      </c>
      <c r="AK76" s="12" t="str">
        <f t="shared" si="19"/>
        <v/>
      </c>
      <c r="AL76" s="12" t="str">
        <f t="shared" si="19"/>
        <v/>
      </c>
      <c r="AM76" s="12" t="str">
        <f t="shared" si="19"/>
        <v/>
      </c>
      <c r="AN76" s="12" t="str">
        <f t="shared" si="19"/>
        <v/>
      </c>
      <c r="AO76" s="12" t="str">
        <f t="shared" si="19"/>
        <v/>
      </c>
      <c r="AP76" s="12" t="str">
        <f t="shared" si="19"/>
        <v/>
      </c>
      <c r="AQ76" s="12" t="str">
        <f t="shared" si="19"/>
        <v/>
      </c>
      <c r="AR76" s="12" t="str">
        <f t="shared" si="19"/>
        <v/>
      </c>
      <c r="AS76" s="12" t="str">
        <f t="shared" si="19"/>
        <v/>
      </c>
      <c r="AT76" s="12" t="e">
        <f>IF(OR(#REF! = "",#REF! &lt; AT$8), "", IFERROR(#REF!/AT52, ""))</f>
        <v>#REF!</v>
      </c>
    </row>
    <row r="79" spans="6:46" x14ac:dyDescent="0.2">
      <c r="F79" s="19" t="s">
        <v>147</v>
      </c>
      <c r="G79" s="7" t="s">
        <v>143</v>
      </c>
      <c r="H79" s="7" t="s">
        <v>143</v>
      </c>
      <c r="I79" s="7" t="s">
        <v>143</v>
      </c>
      <c r="J79" s="7" t="s">
        <v>143</v>
      </c>
      <c r="K79" s="7" t="s">
        <v>143</v>
      </c>
      <c r="L79" s="7" t="s">
        <v>143</v>
      </c>
      <c r="M79" s="7" t="s">
        <v>143</v>
      </c>
      <c r="N79" s="7" t="s">
        <v>143</v>
      </c>
      <c r="O79" s="7" t="s">
        <v>143</v>
      </c>
      <c r="P79" s="7" t="s">
        <v>143</v>
      </c>
      <c r="Q79" s="7" t="s">
        <v>143</v>
      </c>
      <c r="R79" s="7" t="s">
        <v>143</v>
      </c>
      <c r="S79" s="7" t="s">
        <v>143</v>
      </c>
      <c r="T79" s="7" t="s">
        <v>143</v>
      </c>
      <c r="U79" s="7" t="s">
        <v>143</v>
      </c>
      <c r="V79" s="7" t="s">
        <v>143</v>
      </c>
      <c r="W79" s="7" t="s">
        <v>143</v>
      </c>
      <c r="X79" s="7" t="s">
        <v>143</v>
      </c>
      <c r="Y79" s="7" t="s">
        <v>143</v>
      </c>
      <c r="Z79" s="7" t="s">
        <v>143</v>
      </c>
      <c r="AA79" s="8" t="s">
        <v>144</v>
      </c>
      <c r="AB79" s="8" t="s">
        <v>144</v>
      </c>
      <c r="AC79" s="8" t="s">
        <v>144</v>
      </c>
      <c r="AD79" s="8" t="s">
        <v>144</v>
      </c>
      <c r="AE79" s="8" t="s">
        <v>144</v>
      </c>
      <c r="AF79" s="8" t="s">
        <v>144</v>
      </c>
      <c r="AG79" s="8" t="s">
        <v>144</v>
      </c>
      <c r="AH79" s="8" t="s">
        <v>144</v>
      </c>
      <c r="AI79" s="8" t="s">
        <v>144</v>
      </c>
      <c r="AJ79" s="8" t="s">
        <v>144</v>
      </c>
      <c r="AK79" s="8" t="s">
        <v>144</v>
      </c>
      <c r="AL79" s="8" t="s">
        <v>144</v>
      </c>
      <c r="AM79" s="8" t="s">
        <v>144</v>
      </c>
      <c r="AN79" s="8" t="s">
        <v>144</v>
      </c>
      <c r="AO79" s="8" t="s">
        <v>144</v>
      </c>
      <c r="AP79" s="8" t="s">
        <v>144</v>
      </c>
      <c r="AQ79" s="8" t="s">
        <v>144</v>
      </c>
      <c r="AR79" s="8" t="s">
        <v>144</v>
      </c>
      <c r="AS79" s="8" t="s">
        <v>144</v>
      </c>
      <c r="AT79" s="8" t="s">
        <v>144</v>
      </c>
    </row>
    <row r="80" spans="6:46" x14ac:dyDescent="0.2">
      <c r="F80" s="19" t="s">
        <v>81</v>
      </c>
      <c r="G80" s="7">
        <v>1</v>
      </c>
      <c r="H80" s="7">
        <v>2</v>
      </c>
      <c r="I80" s="7">
        <v>3</v>
      </c>
      <c r="J80" s="7">
        <v>4</v>
      </c>
      <c r="K80" s="7">
        <v>5</v>
      </c>
      <c r="L80" s="7">
        <v>6</v>
      </c>
      <c r="M80" s="7">
        <v>7</v>
      </c>
      <c r="N80" s="7">
        <v>8</v>
      </c>
      <c r="O80" s="7">
        <v>9</v>
      </c>
      <c r="P80" s="7">
        <v>10</v>
      </c>
      <c r="Q80" s="7">
        <v>11</v>
      </c>
      <c r="R80" s="7">
        <v>12</v>
      </c>
      <c r="S80" s="7">
        <v>13</v>
      </c>
      <c r="T80" s="7">
        <v>14</v>
      </c>
      <c r="U80" s="7">
        <v>15</v>
      </c>
      <c r="V80" s="7">
        <v>16</v>
      </c>
      <c r="W80" s="7">
        <v>17</v>
      </c>
      <c r="X80" s="7">
        <v>18</v>
      </c>
      <c r="Y80" s="7">
        <v>19</v>
      </c>
      <c r="Z80" s="7">
        <v>20</v>
      </c>
      <c r="AA80" s="8">
        <v>1</v>
      </c>
      <c r="AB80" s="8">
        <v>2</v>
      </c>
      <c r="AC80" s="8">
        <v>3</v>
      </c>
      <c r="AD80" s="8">
        <v>4</v>
      </c>
      <c r="AE80" s="8">
        <v>5</v>
      </c>
      <c r="AF80" s="8">
        <v>6</v>
      </c>
      <c r="AG80" s="8">
        <v>7</v>
      </c>
      <c r="AH80" s="8">
        <v>8</v>
      </c>
      <c r="AI80" s="8">
        <v>9</v>
      </c>
      <c r="AJ80" s="8">
        <v>10</v>
      </c>
      <c r="AK80" s="8">
        <v>11</v>
      </c>
      <c r="AL80" s="8">
        <v>12</v>
      </c>
      <c r="AM80" s="8">
        <v>13</v>
      </c>
      <c r="AN80" s="8">
        <v>14</v>
      </c>
      <c r="AO80" s="8">
        <v>15</v>
      </c>
      <c r="AP80" s="8">
        <v>16</v>
      </c>
      <c r="AQ80" s="8">
        <v>17</v>
      </c>
      <c r="AR80" s="8">
        <v>18</v>
      </c>
      <c r="AS80" s="8">
        <v>19</v>
      </c>
      <c r="AT80" s="8">
        <v>20</v>
      </c>
    </row>
    <row r="81" spans="6:46" x14ac:dyDescent="0.2">
      <c r="F81">
        <v>201906</v>
      </c>
      <c r="G81" s="13">
        <f t="shared" ref="G81:AS81" si="20">IF(OR(H33 = "", H$8 &lt; G$8), "", 1)</f>
        <v>1</v>
      </c>
      <c r="H81" s="13">
        <f t="shared" si="20"/>
        <v>1</v>
      </c>
      <c r="I81" s="13">
        <f t="shared" si="20"/>
        <v>1</v>
      </c>
      <c r="J81" s="13">
        <f t="shared" si="20"/>
        <v>1</v>
      </c>
      <c r="K81" s="13">
        <f t="shared" si="20"/>
        <v>1</v>
      </c>
      <c r="L81" s="13">
        <f t="shared" si="20"/>
        <v>1</v>
      </c>
      <c r="M81" s="13">
        <f t="shared" si="20"/>
        <v>1</v>
      </c>
      <c r="N81" s="13">
        <f t="shared" si="20"/>
        <v>1</v>
      </c>
      <c r="O81" s="13">
        <f t="shared" si="20"/>
        <v>1</v>
      </c>
      <c r="P81" s="13">
        <f t="shared" si="20"/>
        <v>1</v>
      </c>
      <c r="Q81" s="13">
        <f t="shared" si="20"/>
        <v>1</v>
      </c>
      <c r="R81" s="13">
        <f t="shared" si="20"/>
        <v>1</v>
      </c>
      <c r="S81" s="13">
        <f t="shared" si="20"/>
        <v>1</v>
      </c>
      <c r="T81" s="13">
        <f t="shared" si="20"/>
        <v>1</v>
      </c>
      <c r="U81" s="13">
        <f t="shared" si="20"/>
        <v>1</v>
      </c>
      <c r="V81" s="13">
        <f t="shared" si="20"/>
        <v>1</v>
      </c>
      <c r="W81" s="13">
        <f t="shared" si="20"/>
        <v>1</v>
      </c>
      <c r="X81" s="13">
        <f t="shared" si="20"/>
        <v>1</v>
      </c>
      <c r="Y81" s="13">
        <f t="shared" si="20"/>
        <v>1</v>
      </c>
      <c r="Z81" s="13" t="str">
        <f t="shared" si="20"/>
        <v/>
      </c>
      <c r="AA81" s="13">
        <f t="shared" si="20"/>
        <v>1</v>
      </c>
      <c r="AB81" s="13">
        <f t="shared" si="20"/>
        <v>1</v>
      </c>
      <c r="AC81" s="13">
        <f t="shared" si="20"/>
        <v>1</v>
      </c>
      <c r="AD81" s="13">
        <f t="shared" si="20"/>
        <v>1</v>
      </c>
      <c r="AE81" s="13">
        <f t="shared" si="20"/>
        <v>1</v>
      </c>
      <c r="AF81" s="13">
        <f t="shared" si="20"/>
        <v>1</v>
      </c>
      <c r="AG81" s="13">
        <f t="shared" si="20"/>
        <v>1</v>
      </c>
      <c r="AH81" s="13">
        <f t="shared" si="20"/>
        <v>1</v>
      </c>
      <c r="AI81" s="13">
        <f t="shared" si="20"/>
        <v>1</v>
      </c>
      <c r="AJ81" s="13">
        <f t="shared" si="20"/>
        <v>1</v>
      </c>
      <c r="AK81" s="13">
        <f t="shared" si="20"/>
        <v>1</v>
      </c>
      <c r="AL81" s="13">
        <f t="shared" si="20"/>
        <v>1</v>
      </c>
      <c r="AM81" s="13">
        <f t="shared" si="20"/>
        <v>1</v>
      </c>
      <c r="AN81" s="13">
        <f t="shared" si="20"/>
        <v>1</v>
      </c>
      <c r="AO81" s="13">
        <f t="shared" si="20"/>
        <v>1</v>
      </c>
      <c r="AP81" s="13">
        <f t="shared" si="20"/>
        <v>1</v>
      </c>
      <c r="AQ81" s="13">
        <f t="shared" si="20"/>
        <v>1</v>
      </c>
      <c r="AR81" s="13">
        <f t="shared" si="20"/>
        <v>1</v>
      </c>
      <c r="AS81" s="13">
        <f t="shared" si="20"/>
        <v>1</v>
      </c>
      <c r="AT81" s="13" t="e">
        <f>IF(OR(#REF! = "",#REF! &lt; AT$8), "", 1)</f>
        <v>#REF!</v>
      </c>
    </row>
    <row r="82" spans="6:46" x14ac:dyDescent="0.2">
      <c r="F82">
        <v>201909</v>
      </c>
      <c r="G82" s="13">
        <f t="shared" ref="G82:AS82" si="21">IF(OR(H34 = "", H$8 &lt; G$8), "", 1)</f>
        <v>1</v>
      </c>
      <c r="H82" s="13">
        <f t="shared" si="21"/>
        <v>1</v>
      </c>
      <c r="I82" s="13">
        <f t="shared" si="21"/>
        <v>1</v>
      </c>
      <c r="J82" s="13">
        <f t="shared" si="21"/>
        <v>1</v>
      </c>
      <c r="K82" s="13">
        <f t="shared" si="21"/>
        <v>1</v>
      </c>
      <c r="L82" s="13">
        <f t="shared" si="21"/>
        <v>1</v>
      </c>
      <c r="M82" s="13">
        <f t="shared" si="21"/>
        <v>1</v>
      </c>
      <c r="N82" s="13">
        <f t="shared" si="21"/>
        <v>1</v>
      </c>
      <c r="O82" s="13">
        <f t="shared" si="21"/>
        <v>1</v>
      </c>
      <c r="P82" s="13">
        <f t="shared" si="21"/>
        <v>1</v>
      </c>
      <c r="Q82" s="13">
        <f t="shared" si="21"/>
        <v>1</v>
      </c>
      <c r="R82" s="13">
        <f t="shared" si="21"/>
        <v>1</v>
      </c>
      <c r="S82" s="13">
        <f t="shared" si="21"/>
        <v>1</v>
      </c>
      <c r="T82" s="13">
        <f t="shared" si="21"/>
        <v>1</v>
      </c>
      <c r="U82" s="13">
        <f t="shared" si="21"/>
        <v>1</v>
      </c>
      <c r="V82" s="13">
        <f t="shared" si="21"/>
        <v>1</v>
      </c>
      <c r="W82" s="13">
        <f t="shared" si="21"/>
        <v>1</v>
      </c>
      <c r="X82" s="13">
        <f t="shared" si="21"/>
        <v>1</v>
      </c>
      <c r="Y82" s="13" t="str">
        <f t="shared" si="21"/>
        <v/>
      </c>
      <c r="Z82" s="13" t="str">
        <f t="shared" si="21"/>
        <v/>
      </c>
      <c r="AA82" s="13">
        <f t="shared" si="21"/>
        <v>1</v>
      </c>
      <c r="AB82" s="13">
        <f t="shared" si="21"/>
        <v>1</v>
      </c>
      <c r="AC82" s="13">
        <f t="shared" si="21"/>
        <v>1</v>
      </c>
      <c r="AD82" s="13">
        <f t="shared" si="21"/>
        <v>1</v>
      </c>
      <c r="AE82" s="13">
        <f t="shared" si="21"/>
        <v>1</v>
      </c>
      <c r="AF82" s="13">
        <f t="shared" si="21"/>
        <v>1</v>
      </c>
      <c r="AG82" s="13">
        <f t="shared" si="21"/>
        <v>1</v>
      </c>
      <c r="AH82" s="13">
        <f t="shared" si="21"/>
        <v>1</v>
      </c>
      <c r="AI82" s="13">
        <f t="shared" si="21"/>
        <v>1</v>
      </c>
      <c r="AJ82" s="13">
        <f t="shared" si="21"/>
        <v>1</v>
      </c>
      <c r="AK82" s="13">
        <f t="shared" si="21"/>
        <v>1</v>
      </c>
      <c r="AL82" s="13">
        <f t="shared" si="21"/>
        <v>1</v>
      </c>
      <c r="AM82" s="13">
        <f t="shared" si="21"/>
        <v>1</v>
      </c>
      <c r="AN82" s="13">
        <f t="shared" si="21"/>
        <v>1</v>
      </c>
      <c r="AO82" s="13">
        <f t="shared" si="21"/>
        <v>1</v>
      </c>
      <c r="AP82" s="13">
        <f t="shared" si="21"/>
        <v>1</v>
      </c>
      <c r="AQ82" s="13">
        <f t="shared" si="21"/>
        <v>1</v>
      </c>
      <c r="AR82" s="13">
        <f t="shared" si="21"/>
        <v>1</v>
      </c>
      <c r="AS82" s="13" t="str">
        <f t="shared" si="21"/>
        <v/>
      </c>
      <c r="AT82" s="13" t="e">
        <f>IF(OR(#REF! = "",#REF! &lt; AT$8), "", 1)</f>
        <v>#REF!</v>
      </c>
    </row>
    <row r="83" spans="6:46" x14ac:dyDescent="0.2">
      <c r="F83">
        <v>201912</v>
      </c>
      <c r="G83" s="13">
        <f t="shared" ref="G83:AS83" si="22">IF(OR(H35 = "", H$8 &lt; G$8), "", 1)</f>
        <v>1</v>
      </c>
      <c r="H83" s="13">
        <f t="shared" si="22"/>
        <v>1</v>
      </c>
      <c r="I83" s="13">
        <f t="shared" si="22"/>
        <v>1</v>
      </c>
      <c r="J83" s="13">
        <f t="shared" si="22"/>
        <v>1</v>
      </c>
      <c r="K83" s="13">
        <f t="shared" si="22"/>
        <v>1</v>
      </c>
      <c r="L83" s="13">
        <f t="shared" si="22"/>
        <v>1</v>
      </c>
      <c r="M83" s="13">
        <f t="shared" si="22"/>
        <v>1</v>
      </c>
      <c r="N83" s="13">
        <f t="shared" si="22"/>
        <v>1</v>
      </c>
      <c r="O83" s="13">
        <f t="shared" si="22"/>
        <v>1</v>
      </c>
      <c r="P83" s="13">
        <f t="shared" si="22"/>
        <v>1</v>
      </c>
      <c r="Q83" s="13">
        <f t="shared" si="22"/>
        <v>1</v>
      </c>
      <c r="R83" s="13">
        <f t="shared" si="22"/>
        <v>1</v>
      </c>
      <c r="S83" s="13">
        <f t="shared" si="22"/>
        <v>1</v>
      </c>
      <c r="T83" s="13">
        <f t="shared" si="22"/>
        <v>1</v>
      </c>
      <c r="U83" s="13">
        <f t="shared" si="22"/>
        <v>1</v>
      </c>
      <c r="V83" s="13">
        <f t="shared" si="22"/>
        <v>1</v>
      </c>
      <c r="W83" s="13">
        <f t="shared" si="22"/>
        <v>1</v>
      </c>
      <c r="X83" s="13" t="str">
        <f t="shared" si="22"/>
        <v/>
      </c>
      <c r="Y83" s="13" t="str">
        <f t="shared" si="22"/>
        <v/>
      </c>
      <c r="Z83" s="13" t="str">
        <f t="shared" si="22"/>
        <v/>
      </c>
      <c r="AA83" s="13">
        <f t="shared" si="22"/>
        <v>1</v>
      </c>
      <c r="AB83" s="13">
        <f t="shared" si="22"/>
        <v>1</v>
      </c>
      <c r="AC83" s="13">
        <f t="shared" si="22"/>
        <v>1</v>
      </c>
      <c r="AD83" s="13">
        <f t="shared" si="22"/>
        <v>1</v>
      </c>
      <c r="AE83" s="13">
        <f t="shared" si="22"/>
        <v>1</v>
      </c>
      <c r="AF83" s="13">
        <f t="shared" si="22"/>
        <v>1</v>
      </c>
      <c r="AG83" s="13">
        <f t="shared" si="22"/>
        <v>1</v>
      </c>
      <c r="AH83" s="13">
        <f t="shared" si="22"/>
        <v>1</v>
      </c>
      <c r="AI83" s="13">
        <f t="shared" si="22"/>
        <v>1</v>
      </c>
      <c r="AJ83" s="13">
        <f t="shared" si="22"/>
        <v>1</v>
      </c>
      <c r="AK83" s="13">
        <f t="shared" si="22"/>
        <v>1</v>
      </c>
      <c r="AL83" s="13">
        <f t="shared" si="22"/>
        <v>1</v>
      </c>
      <c r="AM83" s="13">
        <f t="shared" si="22"/>
        <v>1</v>
      </c>
      <c r="AN83" s="13">
        <f t="shared" si="22"/>
        <v>1</v>
      </c>
      <c r="AO83" s="13">
        <f t="shared" si="22"/>
        <v>1</v>
      </c>
      <c r="AP83" s="13">
        <f t="shared" si="22"/>
        <v>1</v>
      </c>
      <c r="AQ83" s="13">
        <f t="shared" si="22"/>
        <v>1</v>
      </c>
      <c r="AR83" s="13" t="str">
        <f t="shared" si="22"/>
        <v/>
      </c>
      <c r="AS83" s="13" t="str">
        <f t="shared" si="22"/>
        <v/>
      </c>
      <c r="AT83" s="13" t="e">
        <f>IF(OR(#REF! = "",#REF! &lt; AT$8), "", 1)</f>
        <v>#REF!</v>
      </c>
    </row>
    <row r="84" spans="6:46" x14ac:dyDescent="0.2">
      <c r="F84">
        <v>202003</v>
      </c>
      <c r="G84" s="13">
        <f t="shared" ref="G84:AS84" si="23">IF(OR(H36 = "", H$8 &lt; G$8), "", 1)</f>
        <v>1</v>
      </c>
      <c r="H84" s="13">
        <f t="shared" si="23"/>
        <v>1</v>
      </c>
      <c r="I84" s="13">
        <f t="shared" si="23"/>
        <v>1</v>
      </c>
      <c r="J84" s="13">
        <f t="shared" si="23"/>
        <v>1</v>
      </c>
      <c r="K84" s="13">
        <f t="shared" si="23"/>
        <v>1</v>
      </c>
      <c r="L84" s="13">
        <f t="shared" si="23"/>
        <v>1</v>
      </c>
      <c r="M84" s="13">
        <f t="shared" si="23"/>
        <v>1</v>
      </c>
      <c r="N84" s="13">
        <f t="shared" si="23"/>
        <v>1</v>
      </c>
      <c r="O84" s="13">
        <f t="shared" si="23"/>
        <v>1</v>
      </c>
      <c r="P84" s="13">
        <f t="shared" si="23"/>
        <v>1</v>
      </c>
      <c r="Q84" s="13">
        <f t="shared" si="23"/>
        <v>1</v>
      </c>
      <c r="R84" s="13">
        <f t="shared" si="23"/>
        <v>1</v>
      </c>
      <c r="S84" s="13">
        <f t="shared" si="23"/>
        <v>1</v>
      </c>
      <c r="T84" s="13">
        <f t="shared" si="23"/>
        <v>1</v>
      </c>
      <c r="U84" s="13">
        <f t="shared" si="23"/>
        <v>1</v>
      </c>
      <c r="V84" s="13">
        <f t="shared" si="23"/>
        <v>1</v>
      </c>
      <c r="W84" s="13" t="str">
        <f t="shared" si="23"/>
        <v/>
      </c>
      <c r="X84" s="13" t="str">
        <f t="shared" si="23"/>
        <v/>
      </c>
      <c r="Y84" s="13" t="str">
        <f t="shared" si="23"/>
        <v/>
      </c>
      <c r="Z84" s="13" t="str">
        <f t="shared" si="23"/>
        <v/>
      </c>
      <c r="AA84" s="13">
        <f t="shared" si="23"/>
        <v>1</v>
      </c>
      <c r="AB84" s="13">
        <f t="shared" si="23"/>
        <v>1</v>
      </c>
      <c r="AC84" s="13">
        <f t="shared" si="23"/>
        <v>1</v>
      </c>
      <c r="AD84" s="13">
        <f t="shared" si="23"/>
        <v>1</v>
      </c>
      <c r="AE84" s="13">
        <f t="shared" si="23"/>
        <v>1</v>
      </c>
      <c r="AF84" s="13">
        <f t="shared" si="23"/>
        <v>1</v>
      </c>
      <c r="AG84" s="13">
        <f t="shared" si="23"/>
        <v>1</v>
      </c>
      <c r="AH84" s="13">
        <f t="shared" si="23"/>
        <v>1</v>
      </c>
      <c r="AI84" s="13">
        <f t="shared" si="23"/>
        <v>1</v>
      </c>
      <c r="AJ84" s="13">
        <f t="shared" si="23"/>
        <v>1</v>
      </c>
      <c r="AK84" s="13">
        <f t="shared" si="23"/>
        <v>1</v>
      </c>
      <c r="AL84" s="13">
        <f t="shared" si="23"/>
        <v>1</v>
      </c>
      <c r="AM84" s="13">
        <f t="shared" si="23"/>
        <v>1</v>
      </c>
      <c r="AN84" s="13">
        <f t="shared" si="23"/>
        <v>1</v>
      </c>
      <c r="AO84" s="13">
        <f t="shared" si="23"/>
        <v>1</v>
      </c>
      <c r="AP84" s="13">
        <f t="shared" si="23"/>
        <v>1</v>
      </c>
      <c r="AQ84" s="13" t="str">
        <f t="shared" si="23"/>
        <v/>
      </c>
      <c r="AR84" s="13" t="str">
        <f t="shared" si="23"/>
        <v/>
      </c>
      <c r="AS84" s="13" t="str">
        <f t="shared" si="23"/>
        <v/>
      </c>
      <c r="AT84" s="13" t="e">
        <f>IF(OR(#REF! = "",#REF! &lt; AT$8), "", 1)</f>
        <v>#REF!</v>
      </c>
    </row>
    <row r="85" spans="6:46" x14ac:dyDescent="0.2">
      <c r="F85">
        <v>202006</v>
      </c>
      <c r="G85" s="13">
        <f t="shared" ref="G85:AS85" si="24">IF(OR(H37 = "", H$8 &lt; G$8), "", 1)</f>
        <v>1</v>
      </c>
      <c r="H85" s="13">
        <f t="shared" si="24"/>
        <v>1</v>
      </c>
      <c r="I85" s="13">
        <f t="shared" si="24"/>
        <v>1</v>
      </c>
      <c r="J85" s="13">
        <f t="shared" si="24"/>
        <v>1</v>
      </c>
      <c r="K85" s="13">
        <f t="shared" si="24"/>
        <v>1</v>
      </c>
      <c r="L85" s="13">
        <f t="shared" si="24"/>
        <v>1</v>
      </c>
      <c r="M85" s="13">
        <f t="shared" si="24"/>
        <v>1</v>
      </c>
      <c r="N85" s="13">
        <f t="shared" si="24"/>
        <v>1</v>
      </c>
      <c r="O85" s="13">
        <f t="shared" si="24"/>
        <v>1</v>
      </c>
      <c r="P85" s="13">
        <f t="shared" si="24"/>
        <v>1</v>
      </c>
      <c r="Q85" s="13">
        <f t="shared" si="24"/>
        <v>1</v>
      </c>
      <c r="R85" s="13">
        <f t="shared" si="24"/>
        <v>1</v>
      </c>
      <c r="S85" s="13">
        <f t="shared" si="24"/>
        <v>1</v>
      </c>
      <c r="T85" s="13">
        <f t="shared" si="24"/>
        <v>1</v>
      </c>
      <c r="U85" s="13">
        <f t="shared" si="24"/>
        <v>1</v>
      </c>
      <c r="V85" s="13" t="str">
        <f t="shared" si="24"/>
        <v/>
      </c>
      <c r="W85" s="13" t="str">
        <f t="shared" si="24"/>
        <v/>
      </c>
      <c r="X85" s="13" t="str">
        <f t="shared" si="24"/>
        <v/>
      </c>
      <c r="Y85" s="13" t="str">
        <f t="shared" si="24"/>
        <v/>
      </c>
      <c r="Z85" s="13" t="str">
        <f t="shared" si="24"/>
        <v/>
      </c>
      <c r="AA85" s="13">
        <f t="shared" si="24"/>
        <v>1</v>
      </c>
      <c r="AB85" s="13">
        <f t="shared" si="24"/>
        <v>1</v>
      </c>
      <c r="AC85" s="13">
        <f t="shared" si="24"/>
        <v>1</v>
      </c>
      <c r="AD85" s="13">
        <f t="shared" si="24"/>
        <v>1</v>
      </c>
      <c r="AE85" s="13">
        <f t="shared" si="24"/>
        <v>1</v>
      </c>
      <c r="AF85" s="13">
        <f t="shared" si="24"/>
        <v>1</v>
      </c>
      <c r="AG85" s="13">
        <f t="shared" si="24"/>
        <v>1</v>
      </c>
      <c r="AH85" s="13">
        <f t="shared" si="24"/>
        <v>1</v>
      </c>
      <c r="AI85" s="13">
        <f t="shared" si="24"/>
        <v>1</v>
      </c>
      <c r="AJ85" s="13">
        <f t="shared" si="24"/>
        <v>1</v>
      </c>
      <c r="AK85" s="13">
        <f t="shared" si="24"/>
        <v>1</v>
      </c>
      <c r="AL85" s="13">
        <f t="shared" si="24"/>
        <v>1</v>
      </c>
      <c r="AM85" s="13">
        <f t="shared" si="24"/>
        <v>1</v>
      </c>
      <c r="AN85" s="13">
        <f t="shared" si="24"/>
        <v>1</v>
      </c>
      <c r="AO85" s="13">
        <f t="shared" si="24"/>
        <v>1</v>
      </c>
      <c r="AP85" s="13" t="str">
        <f t="shared" si="24"/>
        <v/>
      </c>
      <c r="AQ85" s="13" t="str">
        <f t="shared" si="24"/>
        <v/>
      </c>
      <c r="AR85" s="13" t="str">
        <f t="shared" si="24"/>
        <v/>
      </c>
      <c r="AS85" s="13" t="str">
        <f t="shared" si="24"/>
        <v/>
      </c>
      <c r="AT85" s="13" t="e">
        <f>IF(OR(#REF! = "",#REF! &lt; AT$8), "", 1)</f>
        <v>#REF!</v>
      </c>
    </row>
    <row r="86" spans="6:46" x14ac:dyDescent="0.2">
      <c r="F86">
        <v>202009</v>
      </c>
      <c r="G86" s="13">
        <f t="shared" ref="G86:AS86" si="25">IF(OR(H38 = "", H$8 &lt; G$8), "", 1)</f>
        <v>1</v>
      </c>
      <c r="H86" s="13">
        <f t="shared" si="25"/>
        <v>1</v>
      </c>
      <c r="I86" s="13">
        <f t="shared" si="25"/>
        <v>1</v>
      </c>
      <c r="J86" s="13">
        <f t="shared" si="25"/>
        <v>1</v>
      </c>
      <c r="K86" s="13">
        <f t="shared" si="25"/>
        <v>1</v>
      </c>
      <c r="L86" s="13">
        <f t="shared" si="25"/>
        <v>1</v>
      </c>
      <c r="M86" s="13">
        <f t="shared" si="25"/>
        <v>1</v>
      </c>
      <c r="N86" s="13">
        <f t="shared" si="25"/>
        <v>1</v>
      </c>
      <c r="O86" s="13">
        <f t="shared" si="25"/>
        <v>1</v>
      </c>
      <c r="P86" s="13">
        <f t="shared" si="25"/>
        <v>1</v>
      </c>
      <c r="Q86" s="13">
        <f t="shared" si="25"/>
        <v>1</v>
      </c>
      <c r="R86" s="13">
        <f t="shared" si="25"/>
        <v>1</v>
      </c>
      <c r="S86" s="13">
        <f t="shared" si="25"/>
        <v>1</v>
      </c>
      <c r="T86" s="13">
        <f t="shared" si="25"/>
        <v>1</v>
      </c>
      <c r="U86" s="13" t="str">
        <f t="shared" si="25"/>
        <v/>
      </c>
      <c r="V86" s="13" t="str">
        <f t="shared" si="25"/>
        <v/>
      </c>
      <c r="W86" s="13" t="str">
        <f t="shared" si="25"/>
        <v/>
      </c>
      <c r="X86" s="13" t="str">
        <f t="shared" si="25"/>
        <v/>
      </c>
      <c r="Y86" s="13" t="str">
        <f t="shared" si="25"/>
        <v/>
      </c>
      <c r="Z86" s="13" t="str">
        <f t="shared" si="25"/>
        <v/>
      </c>
      <c r="AA86" s="13">
        <f t="shared" si="25"/>
        <v>1</v>
      </c>
      <c r="AB86" s="13">
        <f t="shared" si="25"/>
        <v>1</v>
      </c>
      <c r="AC86" s="13">
        <f t="shared" si="25"/>
        <v>1</v>
      </c>
      <c r="AD86" s="13">
        <f t="shared" si="25"/>
        <v>1</v>
      </c>
      <c r="AE86" s="13">
        <f t="shared" si="25"/>
        <v>1</v>
      </c>
      <c r="AF86" s="13">
        <f t="shared" si="25"/>
        <v>1</v>
      </c>
      <c r="AG86" s="13">
        <f t="shared" si="25"/>
        <v>1</v>
      </c>
      <c r="AH86" s="13">
        <f t="shared" si="25"/>
        <v>1</v>
      </c>
      <c r="AI86" s="13">
        <f t="shared" si="25"/>
        <v>1</v>
      </c>
      <c r="AJ86" s="13">
        <f t="shared" si="25"/>
        <v>1</v>
      </c>
      <c r="AK86" s="13">
        <f t="shared" si="25"/>
        <v>1</v>
      </c>
      <c r="AL86" s="13">
        <f t="shared" si="25"/>
        <v>1</v>
      </c>
      <c r="AM86" s="13">
        <f t="shared" si="25"/>
        <v>1</v>
      </c>
      <c r="AN86" s="13">
        <f t="shared" si="25"/>
        <v>1</v>
      </c>
      <c r="AO86" s="13" t="str">
        <f t="shared" si="25"/>
        <v/>
      </c>
      <c r="AP86" s="13" t="str">
        <f t="shared" si="25"/>
        <v/>
      </c>
      <c r="AQ86" s="13" t="str">
        <f t="shared" si="25"/>
        <v/>
      </c>
      <c r="AR86" s="13" t="str">
        <f t="shared" si="25"/>
        <v/>
      </c>
      <c r="AS86" s="13" t="str">
        <f t="shared" si="25"/>
        <v/>
      </c>
      <c r="AT86" s="13" t="e">
        <f>IF(OR(#REF! = "",#REF! &lt; AT$8), "", 1)</f>
        <v>#REF!</v>
      </c>
    </row>
    <row r="87" spans="6:46" x14ac:dyDescent="0.2">
      <c r="F87">
        <v>202012</v>
      </c>
      <c r="G87" s="13">
        <f t="shared" ref="G87:AS87" si="26">IF(OR(H39 = "", H$8 &lt; G$8), "", 1)</f>
        <v>1</v>
      </c>
      <c r="H87" s="13">
        <f t="shared" si="26"/>
        <v>1</v>
      </c>
      <c r="I87" s="13">
        <f t="shared" si="26"/>
        <v>1</v>
      </c>
      <c r="J87" s="13">
        <f t="shared" si="26"/>
        <v>1</v>
      </c>
      <c r="K87" s="13">
        <f t="shared" si="26"/>
        <v>1</v>
      </c>
      <c r="L87" s="13">
        <f t="shared" si="26"/>
        <v>1</v>
      </c>
      <c r="M87" s="13">
        <f t="shared" si="26"/>
        <v>1</v>
      </c>
      <c r="N87" s="13">
        <f t="shared" si="26"/>
        <v>1</v>
      </c>
      <c r="O87" s="13">
        <f t="shared" si="26"/>
        <v>1</v>
      </c>
      <c r="P87" s="13">
        <f t="shared" si="26"/>
        <v>1</v>
      </c>
      <c r="Q87" s="13">
        <f t="shared" si="26"/>
        <v>1</v>
      </c>
      <c r="R87" s="13">
        <f t="shared" si="26"/>
        <v>1</v>
      </c>
      <c r="S87" s="13">
        <f t="shared" si="26"/>
        <v>1</v>
      </c>
      <c r="T87" s="13" t="str">
        <f t="shared" si="26"/>
        <v/>
      </c>
      <c r="U87" s="13" t="str">
        <f t="shared" si="26"/>
        <v/>
      </c>
      <c r="V87" s="13" t="str">
        <f t="shared" si="26"/>
        <v/>
      </c>
      <c r="W87" s="13" t="str">
        <f t="shared" si="26"/>
        <v/>
      </c>
      <c r="X87" s="13" t="str">
        <f t="shared" si="26"/>
        <v/>
      </c>
      <c r="Y87" s="13" t="str">
        <f t="shared" si="26"/>
        <v/>
      </c>
      <c r="Z87" s="13" t="str">
        <f t="shared" si="26"/>
        <v/>
      </c>
      <c r="AA87" s="13">
        <f t="shared" si="26"/>
        <v>1</v>
      </c>
      <c r="AB87" s="13">
        <f t="shared" si="26"/>
        <v>1</v>
      </c>
      <c r="AC87" s="13">
        <f t="shared" si="26"/>
        <v>1</v>
      </c>
      <c r="AD87" s="13">
        <f t="shared" si="26"/>
        <v>1</v>
      </c>
      <c r="AE87" s="13">
        <f t="shared" si="26"/>
        <v>1</v>
      </c>
      <c r="AF87" s="13">
        <f t="shared" si="26"/>
        <v>1</v>
      </c>
      <c r="AG87" s="13">
        <f t="shared" si="26"/>
        <v>1</v>
      </c>
      <c r="AH87" s="13">
        <f t="shared" si="26"/>
        <v>1</v>
      </c>
      <c r="AI87" s="13">
        <f t="shared" si="26"/>
        <v>1</v>
      </c>
      <c r="AJ87" s="13">
        <f t="shared" si="26"/>
        <v>1</v>
      </c>
      <c r="AK87" s="13">
        <f t="shared" si="26"/>
        <v>1</v>
      </c>
      <c r="AL87" s="13">
        <f t="shared" si="26"/>
        <v>1</v>
      </c>
      <c r="AM87" s="13">
        <f t="shared" si="26"/>
        <v>1</v>
      </c>
      <c r="AN87" s="13" t="str">
        <f t="shared" si="26"/>
        <v/>
      </c>
      <c r="AO87" s="13" t="str">
        <f t="shared" si="26"/>
        <v/>
      </c>
      <c r="AP87" s="13" t="str">
        <f t="shared" si="26"/>
        <v/>
      </c>
      <c r="AQ87" s="13" t="str">
        <f t="shared" si="26"/>
        <v/>
      </c>
      <c r="AR87" s="13" t="str">
        <f t="shared" si="26"/>
        <v/>
      </c>
      <c r="AS87" s="13" t="str">
        <f t="shared" si="26"/>
        <v/>
      </c>
      <c r="AT87" s="13" t="e">
        <f>IF(OR(#REF! = "",#REF! &lt; AT$8), "", 1)</f>
        <v>#REF!</v>
      </c>
    </row>
    <row r="88" spans="6:46" x14ac:dyDescent="0.2">
      <c r="F88">
        <v>202103</v>
      </c>
      <c r="G88" s="13">
        <f t="shared" ref="G88:AS88" si="27">IF(OR(H40 = "", H$8 &lt; G$8), "", 1)</f>
        <v>1</v>
      </c>
      <c r="H88" s="13">
        <f t="shared" si="27"/>
        <v>1</v>
      </c>
      <c r="I88" s="13">
        <f t="shared" si="27"/>
        <v>1</v>
      </c>
      <c r="J88" s="13">
        <f t="shared" si="27"/>
        <v>1</v>
      </c>
      <c r="K88" s="13">
        <f t="shared" si="27"/>
        <v>1</v>
      </c>
      <c r="L88" s="13">
        <f t="shared" si="27"/>
        <v>1</v>
      </c>
      <c r="M88" s="13">
        <f t="shared" si="27"/>
        <v>1</v>
      </c>
      <c r="N88" s="13">
        <f t="shared" si="27"/>
        <v>1</v>
      </c>
      <c r="O88" s="13">
        <f t="shared" si="27"/>
        <v>1</v>
      </c>
      <c r="P88" s="13">
        <f t="shared" si="27"/>
        <v>1</v>
      </c>
      <c r="Q88" s="13">
        <f t="shared" si="27"/>
        <v>1</v>
      </c>
      <c r="R88" s="13">
        <f t="shared" si="27"/>
        <v>1</v>
      </c>
      <c r="S88" s="13" t="str">
        <f t="shared" si="27"/>
        <v/>
      </c>
      <c r="T88" s="13" t="str">
        <f t="shared" si="27"/>
        <v/>
      </c>
      <c r="U88" s="13" t="str">
        <f t="shared" si="27"/>
        <v/>
      </c>
      <c r="V88" s="13" t="str">
        <f t="shared" si="27"/>
        <v/>
      </c>
      <c r="W88" s="13" t="str">
        <f t="shared" si="27"/>
        <v/>
      </c>
      <c r="X88" s="13" t="str">
        <f t="shared" si="27"/>
        <v/>
      </c>
      <c r="Y88" s="13" t="str">
        <f t="shared" si="27"/>
        <v/>
      </c>
      <c r="Z88" s="13" t="str">
        <f t="shared" si="27"/>
        <v/>
      </c>
      <c r="AA88" s="13">
        <f t="shared" si="27"/>
        <v>1</v>
      </c>
      <c r="AB88" s="13">
        <f t="shared" si="27"/>
        <v>1</v>
      </c>
      <c r="AC88" s="13">
        <f t="shared" si="27"/>
        <v>1</v>
      </c>
      <c r="AD88" s="13">
        <f t="shared" si="27"/>
        <v>1</v>
      </c>
      <c r="AE88" s="13">
        <f t="shared" si="27"/>
        <v>1</v>
      </c>
      <c r="AF88" s="13">
        <f t="shared" si="27"/>
        <v>1</v>
      </c>
      <c r="AG88" s="13">
        <f t="shared" si="27"/>
        <v>1</v>
      </c>
      <c r="AH88" s="13">
        <f t="shared" si="27"/>
        <v>1</v>
      </c>
      <c r="AI88" s="13">
        <f t="shared" si="27"/>
        <v>1</v>
      </c>
      <c r="AJ88" s="13">
        <f t="shared" si="27"/>
        <v>1</v>
      </c>
      <c r="AK88" s="13">
        <f t="shared" si="27"/>
        <v>1</v>
      </c>
      <c r="AL88" s="13">
        <f t="shared" si="27"/>
        <v>1</v>
      </c>
      <c r="AM88" s="13" t="str">
        <f t="shared" si="27"/>
        <v/>
      </c>
      <c r="AN88" s="13" t="str">
        <f t="shared" si="27"/>
        <v/>
      </c>
      <c r="AO88" s="13" t="str">
        <f t="shared" si="27"/>
        <v/>
      </c>
      <c r="AP88" s="13" t="str">
        <f t="shared" si="27"/>
        <v/>
      </c>
      <c r="AQ88" s="13" t="str">
        <f t="shared" si="27"/>
        <v/>
      </c>
      <c r="AR88" s="13" t="str">
        <f t="shared" si="27"/>
        <v/>
      </c>
      <c r="AS88" s="13" t="str">
        <f t="shared" si="27"/>
        <v/>
      </c>
      <c r="AT88" s="13" t="e">
        <f>IF(OR(#REF! = "",#REF! &lt; AT$8), "", 1)</f>
        <v>#REF!</v>
      </c>
    </row>
    <row r="89" spans="6:46" x14ac:dyDescent="0.2">
      <c r="F89">
        <v>202106</v>
      </c>
      <c r="G89" s="13">
        <f t="shared" ref="G89:AS89" si="28">IF(OR(H41 = "", H$8 &lt; G$8), "", 1)</f>
        <v>1</v>
      </c>
      <c r="H89" s="13">
        <f t="shared" si="28"/>
        <v>1</v>
      </c>
      <c r="I89" s="13">
        <f t="shared" si="28"/>
        <v>1</v>
      </c>
      <c r="J89" s="13">
        <f t="shared" si="28"/>
        <v>1</v>
      </c>
      <c r="K89" s="13">
        <f t="shared" si="28"/>
        <v>1</v>
      </c>
      <c r="L89" s="13">
        <f t="shared" si="28"/>
        <v>1</v>
      </c>
      <c r="M89" s="13">
        <f t="shared" si="28"/>
        <v>1</v>
      </c>
      <c r="N89" s="13">
        <f t="shared" si="28"/>
        <v>1</v>
      </c>
      <c r="O89" s="13">
        <f t="shared" si="28"/>
        <v>1</v>
      </c>
      <c r="P89" s="13">
        <f t="shared" si="28"/>
        <v>1</v>
      </c>
      <c r="Q89" s="13">
        <f t="shared" si="28"/>
        <v>1</v>
      </c>
      <c r="R89" s="13" t="str">
        <f t="shared" si="28"/>
        <v/>
      </c>
      <c r="S89" s="13" t="str">
        <f t="shared" si="28"/>
        <v/>
      </c>
      <c r="T89" s="13" t="str">
        <f t="shared" si="28"/>
        <v/>
      </c>
      <c r="U89" s="13" t="str">
        <f t="shared" si="28"/>
        <v/>
      </c>
      <c r="V89" s="13" t="str">
        <f t="shared" si="28"/>
        <v/>
      </c>
      <c r="W89" s="13" t="str">
        <f t="shared" si="28"/>
        <v/>
      </c>
      <c r="X89" s="13" t="str">
        <f t="shared" si="28"/>
        <v/>
      </c>
      <c r="Y89" s="13" t="str">
        <f t="shared" si="28"/>
        <v/>
      </c>
      <c r="Z89" s="13" t="str">
        <f t="shared" si="28"/>
        <v/>
      </c>
      <c r="AA89" s="13">
        <f t="shared" si="28"/>
        <v>1</v>
      </c>
      <c r="AB89" s="13">
        <f t="shared" si="28"/>
        <v>1</v>
      </c>
      <c r="AC89" s="13">
        <f t="shared" si="28"/>
        <v>1</v>
      </c>
      <c r="AD89" s="13">
        <f t="shared" si="28"/>
        <v>1</v>
      </c>
      <c r="AE89" s="13">
        <f t="shared" si="28"/>
        <v>1</v>
      </c>
      <c r="AF89" s="13">
        <f t="shared" si="28"/>
        <v>1</v>
      </c>
      <c r="AG89" s="13">
        <f t="shared" si="28"/>
        <v>1</v>
      </c>
      <c r="AH89" s="13">
        <f t="shared" si="28"/>
        <v>1</v>
      </c>
      <c r="AI89" s="13">
        <f t="shared" si="28"/>
        <v>1</v>
      </c>
      <c r="AJ89" s="13">
        <f t="shared" si="28"/>
        <v>1</v>
      </c>
      <c r="AK89" s="13">
        <f t="shared" si="28"/>
        <v>1</v>
      </c>
      <c r="AL89" s="13" t="str">
        <f t="shared" si="28"/>
        <v/>
      </c>
      <c r="AM89" s="13" t="str">
        <f t="shared" si="28"/>
        <v/>
      </c>
      <c r="AN89" s="13" t="str">
        <f t="shared" si="28"/>
        <v/>
      </c>
      <c r="AO89" s="13" t="str">
        <f t="shared" si="28"/>
        <v/>
      </c>
      <c r="AP89" s="13" t="str">
        <f t="shared" si="28"/>
        <v/>
      </c>
      <c r="AQ89" s="13" t="str">
        <f t="shared" si="28"/>
        <v/>
      </c>
      <c r="AR89" s="13" t="str">
        <f t="shared" si="28"/>
        <v/>
      </c>
      <c r="AS89" s="13" t="str">
        <f t="shared" si="28"/>
        <v/>
      </c>
      <c r="AT89" s="13" t="e">
        <f>IF(OR(#REF! = "",#REF! &lt; AT$8), "", 1)</f>
        <v>#REF!</v>
      </c>
    </row>
    <row r="90" spans="6:46" x14ac:dyDescent="0.2">
      <c r="F90">
        <v>202109</v>
      </c>
      <c r="G90" s="13">
        <f t="shared" ref="G90:AS90" si="29">IF(OR(H42 = "", H$8 &lt; G$8), "", 1)</f>
        <v>1</v>
      </c>
      <c r="H90" s="13">
        <f t="shared" si="29"/>
        <v>1</v>
      </c>
      <c r="I90" s="13">
        <f t="shared" si="29"/>
        <v>1</v>
      </c>
      <c r="J90" s="13">
        <f t="shared" si="29"/>
        <v>1</v>
      </c>
      <c r="K90" s="13">
        <f t="shared" si="29"/>
        <v>1</v>
      </c>
      <c r="L90" s="13">
        <f t="shared" si="29"/>
        <v>1</v>
      </c>
      <c r="M90" s="13">
        <f t="shared" si="29"/>
        <v>1</v>
      </c>
      <c r="N90" s="13">
        <f t="shared" si="29"/>
        <v>1</v>
      </c>
      <c r="O90" s="13">
        <f t="shared" si="29"/>
        <v>1</v>
      </c>
      <c r="P90" s="13">
        <f t="shared" si="29"/>
        <v>1</v>
      </c>
      <c r="Q90" s="13" t="str">
        <f t="shared" si="29"/>
        <v/>
      </c>
      <c r="R90" s="13" t="str">
        <f t="shared" si="29"/>
        <v/>
      </c>
      <c r="S90" s="13" t="str">
        <f t="shared" si="29"/>
        <v/>
      </c>
      <c r="T90" s="13" t="str">
        <f t="shared" si="29"/>
        <v/>
      </c>
      <c r="U90" s="13" t="str">
        <f t="shared" si="29"/>
        <v/>
      </c>
      <c r="V90" s="13" t="str">
        <f t="shared" si="29"/>
        <v/>
      </c>
      <c r="W90" s="13" t="str">
        <f t="shared" si="29"/>
        <v/>
      </c>
      <c r="X90" s="13" t="str">
        <f t="shared" si="29"/>
        <v/>
      </c>
      <c r="Y90" s="13" t="str">
        <f t="shared" si="29"/>
        <v/>
      </c>
      <c r="Z90" s="13" t="str">
        <f t="shared" si="29"/>
        <v/>
      </c>
      <c r="AA90" s="13">
        <f t="shared" si="29"/>
        <v>1</v>
      </c>
      <c r="AB90" s="13">
        <f t="shared" si="29"/>
        <v>1</v>
      </c>
      <c r="AC90" s="13">
        <f t="shared" si="29"/>
        <v>1</v>
      </c>
      <c r="AD90" s="13">
        <f t="shared" si="29"/>
        <v>1</v>
      </c>
      <c r="AE90" s="13">
        <f t="shared" si="29"/>
        <v>1</v>
      </c>
      <c r="AF90" s="13">
        <f t="shared" si="29"/>
        <v>1</v>
      </c>
      <c r="AG90" s="13">
        <f t="shared" si="29"/>
        <v>1</v>
      </c>
      <c r="AH90" s="13">
        <f t="shared" si="29"/>
        <v>1</v>
      </c>
      <c r="AI90" s="13">
        <f t="shared" si="29"/>
        <v>1</v>
      </c>
      <c r="AJ90" s="13">
        <f t="shared" si="29"/>
        <v>1</v>
      </c>
      <c r="AK90" s="13" t="str">
        <f t="shared" si="29"/>
        <v/>
      </c>
      <c r="AL90" s="13" t="str">
        <f t="shared" si="29"/>
        <v/>
      </c>
      <c r="AM90" s="13" t="str">
        <f t="shared" si="29"/>
        <v/>
      </c>
      <c r="AN90" s="13" t="str">
        <f t="shared" si="29"/>
        <v/>
      </c>
      <c r="AO90" s="13" t="str">
        <f t="shared" si="29"/>
        <v/>
      </c>
      <c r="AP90" s="13" t="str">
        <f t="shared" si="29"/>
        <v/>
      </c>
      <c r="AQ90" s="13" t="str">
        <f t="shared" si="29"/>
        <v/>
      </c>
      <c r="AR90" s="13" t="str">
        <f t="shared" si="29"/>
        <v/>
      </c>
      <c r="AS90" s="13" t="str">
        <f t="shared" si="29"/>
        <v/>
      </c>
      <c r="AT90" s="13" t="e">
        <f>IF(OR(#REF! = "",#REF! &lt; AT$8), "", 1)</f>
        <v>#REF!</v>
      </c>
    </row>
    <row r="91" spans="6:46" x14ac:dyDescent="0.2">
      <c r="F91">
        <v>202112</v>
      </c>
      <c r="G91" s="13">
        <f t="shared" ref="G91:AS91" si="30">IF(OR(H43 = "", H$8 &lt; G$8), "", 1)</f>
        <v>1</v>
      </c>
      <c r="H91" s="13">
        <f t="shared" si="30"/>
        <v>1</v>
      </c>
      <c r="I91" s="13">
        <f t="shared" si="30"/>
        <v>1</v>
      </c>
      <c r="J91" s="13">
        <f t="shared" si="30"/>
        <v>1</v>
      </c>
      <c r="K91" s="13">
        <f t="shared" si="30"/>
        <v>1</v>
      </c>
      <c r="L91" s="13">
        <f t="shared" si="30"/>
        <v>1</v>
      </c>
      <c r="M91" s="13">
        <f t="shared" si="30"/>
        <v>1</v>
      </c>
      <c r="N91" s="13">
        <f t="shared" si="30"/>
        <v>1</v>
      </c>
      <c r="O91" s="13">
        <f t="shared" si="30"/>
        <v>1</v>
      </c>
      <c r="P91" s="13" t="str">
        <f t="shared" si="30"/>
        <v/>
      </c>
      <c r="Q91" s="13" t="str">
        <f t="shared" si="30"/>
        <v/>
      </c>
      <c r="R91" s="13" t="str">
        <f t="shared" si="30"/>
        <v/>
      </c>
      <c r="S91" s="13" t="str">
        <f t="shared" si="30"/>
        <v/>
      </c>
      <c r="T91" s="13" t="str">
        <f t="shared" si="30"/>
        <v/>
      </c>
      <c r="U91" s="13" t="str">
        <f t="shared" si="30"/>
        <v/>
      </c>
      <c r="V91" s="13" t="str">
        <f t="shared" si="30"/>
        <v/>
      </c>
      <c r="W91" s="13" t="str">
        <f t="shared" si="30"/>
        <v/>
      </c>
      <c r="X91" s="13" t="str">
        <f t="shared" si="30"/>
        <v/>
      </c>
      <c r="Y91" s="13" t="str">
        <f t="shared" si="30"/>
        <v/>
      </c>
      <c r="Z91" s="13" t="str">
        <f t="shared" si="30"/>
        <v/>
      </c>
      <c r="AA91" s="13">
        <f t="shared" si="30"/>
        <v>1</v>
      </c>
      <c r="AB91" s="13">
        <f t="shared" si="30"/>
        <v>1</v>
      </c>
      <c r="AC91" s="13">
        <f t="shared" si="30"/>
        <v>1</v>
      </c>
      <c r="AD91" s="13">
        <f t="shared" si="30"/>
        <v>1</v>
      </c>
      <c r="AE91" s="13">
        <f t="shared" si="30"/>
        <v>1</v>
      </c>
      <c r="AF91" s="13">
        <f t="shared" si="30"/>
        <v>1</v>
      </c>
      <c r="AG91" s="13">
        <f t="shared" si="30"/>
        <v>1</v>
      </c>
      <c r="AH91" s="13">
        <f t="shared" si="30"/>
        <v>1</v>
      </c>
      <c r="AI91" s="13">
        <f t="shared" si="30"/>
        <v>1</v>
      </c>
      <c r="AJ91" s="13" t="str">
        <f t="shared" si="30"/>
        <v/>
      </c>
      <c r="AK91" s="13" t="str">
        <f t="shared" si="30"/>
        <v/>
      </c>
      <c r="AL91" s="13" t="str">
        <f t="shared" si="30"/>
        <v/>
      </c>
      <c r="AM91" s="13" t="str">
        <f t="shared" si="30"/>
        <v/>
      </c>
      <c r="AN91" s="13" t="str">
        <f t="shared" si="30"/>
        <v/>
      </c>
      <c r="AO91" s="13" t="str">
        <f t="shared" si="30"/>
        <v/>
      </c>
      <c r="AP91" s="13" t="str">
        <f t="shared" si="30"/>
        <v/>
      </c>
      <c r="AQ91" s="13" t="str">
        <f t="shared" si="30"/>
        <v/>
      </c>
      <c r="AR91" s="13" t="str">
        <f t="shared" si="30"/>
        <v/>
      </c>
      <c r="AS91" s="13" t="str">
        <f t="shared" si="30"/>
        <v/>
      </c>
      <c r="AT91" s="13" t="e">
        <f>IF(OR(#REF! = "",#REF! &lt; AT$8), "", 1)</f>
        <v>#REF!</v>
      </c>
    </row>
    <row r="92" spans="6:46" x14ac:dyDescent="0.2">
      <c r="F92">
        <v>202203</v>
      </c>
      <c r="G92" s="13">
        <f t="shared" ref="G92:AS92" si="31">IF(OR(H44 = "", H$8 &lt; G$8), "", 1)</f>
        <v>1</v>
      </c>
      <c r="H92" s="13">
        <f t="shared" si="31"/>
        <v>1</v>
      </c>
      <c r="I92" s="13">
        <f t="shared" si="31"/>
        <v>1</v>
      </c>
      <c r="J92" s="13">
        <f t="shared" si="31"/>
        <v>1</v>
      </c>
      <c r="K92" s="13">
        <f t="shared" si="31"/>
        <v>1</v>
      </c>
      <c r="L92" s="13">
        <f t="shared" si="31"/>
        <v>1</v>
      </c>
      <c r="M92" s="13">
        <f t="shared" si="31"/>
        <v>1</v>
      </c>
      <c r="N92" s="13">
        <f t="shared" si="31"/>
        <v>1</v>
      </c>
      <c r="O92" s="13" t="str">
        <f t="shared" si="31"/>
        <v/>
      </c>
      <c r="P92" s="13" t="str">
        <f t="shared" si="31"/>
        <v/>
      </c>
      <c r="Q92" s="13" t="str">
        <f t="shared" si="31"/>
        <v/>
      </c>
      <c r="R92" s="13" t="str">
        <f t="shared" si="31"/>
        <v/>
      </c>
      <c r="S92" s="13" t="str">
        <f t="shared" si="31"/>
        <v/>
      </c>
      <c r="T92" s="13" t="str">
        <f t="shared" si="31"/>
        <v/>
      </c>
      <c r="U92" s="13" t="str">
        <f t="shared" si="31"/>
        <v/>
      </c>
      <c r="V92" s="13" t="str">
        <f t="shared" si="31"/>
        <v/>
      </c>
      <c r="W92" s="13" t="str">
        <f t="shared" si="31"/>
        <v/>
      </c>
      <c r="X92" s="13" t="str">
        <f t="shared" si="31"/>
        <v/>
      </c>
      <c r="Y92" s="13" t="str">
        <f t="shared" si="31"/>
        <v/>
      </c>
      <c r="Z92" s="13" t="str">
        <f t="shared" si="31"/>
        <v/>
      </c>
      <c r="AA92" s="13">
        <f t="shared" si="31"/>
        <v>1</v>
      </c>
      <c r="AB92" s="13">
        <f t="shared" si="31"/>
        <v>1</v>
      </c>
      <c r="AC92" s="13">
        <f t="shared" si="31"/>
        <v>1</v>
      </c>
      <c r="AD92" s="13">
        <f t="shared" si="31"/>
        <v>1</v>
      </c>
      <c r="AE92" s="13">
        <f t="shared" si="31"/>
        <v>1</v>
      </c>
      <c r="AF92" s="13">
        <f t="shared" si="31"/>
        <v>1</v>
      </c>
      <c r="AG92" s="13">
        <f t="shared" si="31"/>
        <v>1</v>
      </c>
      <c r="AH92" s="13">
        <f t="shared" si="31"/>
        <v>1</v>
      </c>
      <c r="AI92" s="13" t="str">
        <f t="shared" si="31"/>
        <v/>
      </c>
      <c r="AJ92" s="13" t="str">
        <f t="shared" si="31"/>
        <v/>
      </c>
      <c r="AK92" s="13" t="str">
        <f t="shared" si="31"/>
        <v/>
      </c>
      <c r="AL92" s="13" t="str">
        <f t="shared" si="31"/>
        <v/>
      </c>
      <c r="AM92" s="13" t="str">
        <f t="shared" si="31"/>
        <v/>
      </c>
      <c r="AN92" s="13" t="str">
        <f t="shared" si="31"/>
        <v/>
      </c>
      <c r="AO92" s="13" t="str">
        <f t="shared" si="31"/>
        <v/>
      </c>
      <c r="AP92" s="13" t="str">
        <f t="shared" si="31"/>
        <v/>
      </c>
      <c r="AQ92" s="13" t="str">
        <f t="shared" si="31"/>
        <v/>
      </c>
      <c r="AR92" s="13" t="str">
        <f t="shared" si="31"/>
        <v/>
      </c>
      <c r="AS92" s="13" t="str">
        <f t="shared" si="31"/>
        <v/>
      </c>
      <c r="AT92" s="13" t="e">
        <f>IF(OR(#REF! = "",#REF! &lt; AT$8), "", 1)</f>
        <v>#REF!</v>
      </c>
    </row>
    <row r="93" spans="6:46" x14ac:dyDescent="0.2">
      <c r="F93">
        <v>202206</v>
      </c>
      <c r="G93" s="13">
        <f t="shared" ref="G93:AS93" si="32">IF(OR(H45 = "", H$8 &lt; G$8), "", 1)</f>
        <v>1</v>
      </c>
      <c r="H93" s="13">
        <f t="shared" si="32"/>
        <v>1</v>
      </c>
      <c r="I93" s="13">
        <f t="shared" si="32"/>
        <v>1</v>
      </c>
      <c r="J93" s="13">
        <f t="shared" si="32"/>
        <v>1</v>
      </c>
      <c r="K93" s="13">
        <f t="shared" si="32"/>
        <v>1</v>
      </c>
      <c r="L93" s="13">
        <f t="shared" si="32"/>
        <v>1</v>
      </c>
      <c r="M93" s="13">
        <f t="shared" si="32"/>
        <v>1</v>
      </c>
      <c r="N93" s="13" t="str">
        <f t="shared" si="32"/>
        <v/>
      </c>
      <c r="O93" s="13" t="str">
        <f t="shared" si="32"/>
        <v/>
      </c>
      <c r="P93" s="13" t="str">
        <f t="shared" si="32"/>
        <v/>
      </c>
      <c r="Q93" s="13" t="str">
        <f t="shared" si="32"/>
        <v/>
      </c>
      <c r="R93" s="13" t="str">
        <f t="shared" si="32"/>
        <v/>
      </c>
      <c r="S93" s="13" t="str">
        <f t="shared" si="32"/>
        <v/>
      </c>
      <c r="T93" s="13" t="str">
        <f t="shared" si="32"/>
        <v/>
      </c>
      <c r="U93" s="13" t="str">
        <f t="shared" si="32"/>
        <v/>
      </c>
      <c r="V93" s="13" t="str">
        <f t="shared" si="32"/>
        <v/>
      </c>
      <c r="W93" s="13" t="str">
        <f t="shared" si="32"/>
        <v/>
      </c>
      <c r="X93" s="13" t="str">
        <f t="shared" si="32"/>
        <v/>
      </c>
      <c r="Y93" s="13" t="str">
        <f t="shared" si="32"/>
        <v/>
      </c>
      <c r="Z93" s="13" t="str">
        <f t="shared" si="32"/>
        <v/>
      </c>
      <c r="AA93" s="13">
        <f t="shared" si="32"/>
        <v>1</v>
      </c>
      <c r="AB93" s="13">
        <f t="shared" si="32"/>
        <v>1</v>
      </c>
      <c r="AC93" s="13">
        <f t="shared" si="32"/>
        <v>1</v>
      </c>
      <c r="AD93" s="13">
        <f t="shared" si="32"/>
        <v>1</v>
      </c>
      <c r="AE93" s="13">
        <f t="shared" si="32"/>
        <v>1</v>
      </c>
      <c r="AF93" s="13">
        <f t="shared" si="32"/>
        <v>1</v>
      </c>
      <c r="AG93" s="13">
        <f t="shared" si="32"/>
        <v>1</v>
      </c>
      <c r="AH93" s="13" t="str">
        <f t="shared" si="32"/>
        <v/>
      </c>
      <c r="AI93" s="13" t="str">
        <f t="shared" si="32"/>
        <v/>
      </c>
      <c r="AJ93" s="13" t="str">
        <f t="shared" si="32"/>
        <v/>
      </c>
      <c r="AK93" s="13" t="str">
        <f t="shared" si="32"/>
        <v/>
      </c>
      <c r="AL93" s="13" t="str">
        <f t="shared" si="32"/>
        <v/>
      </c>
      <c r="AM93" s="13" t="str">
        <f t="shared" si="32"/>
        <v/>
      </c>
      <c r="AN93" s="13" t="str">
        <f t="shared" si="32"/>
        <v/>
      </c>
      <c r="AO93" s="13" t="str">
        <f t="shared" si="32"/>
        <v/>
      </c>
      <c r="AP93" s="13" t="str">
        <f t="shared" si="32"/>
        <v/>
      </c>
      <c r="AQ93" s="13" t="str">
        <f t="shared" si="32"/>
        <v/>
      </c>
      <c r="AR93" s="13" t="str">
        <f t="shared" si="32"/>
        <v/>
      </c>
      <c r="AS93" s="13" t="str">
        <f t="shared" si="32"/>
        <v/>
      </c>
      <c r="AT93" s="13" t="e">
        <f>IF(OR(#REF! = "",#REF! &lt; AT$8), "", 1)</f>
        <v>#REF!</v>
      </c>
    </row>
    <row r="94" spans="6:46" x14ac:dyDescent="0.2">
      <c r="F94">
        <v>202209</v>
      </c>
      <c r="G94" s="13">
        <f t="shared" ref="G94:AS94" si="33">IF(OR(H46 = "", H$8 &lt; G$8), "", 1)</f>
        <v>1</v>
      </c>
      <c r="H94" s="13">
        <f t="shared" si="33"/>
        <v>1</v>
      </c>
      <c r="I94" s="13">
        <f t="shared" si="33"/>
        <v>1</v>
      </c>
      <c r="J94" s="13">
        <f t="shared" si="33"/>
        <v>1</v>
      </c>
      <c r="K94" s="13">
        <f t="shared" si="33"/>
        <v>1</v>
      </c>
      <c r="L94" s="13">
        <f t="shared" si="33"/>
        <v>1</v>
      </c>
      <c r="M94" s="13" t="str">
        <f t="shared" si="33"/>
        <v/>
      </c>
      <c r="N94" s="13" t="str">
        <f t="shared" si="33"/>
        <v/>
      </c>
      <c r="O94" s="13" t="str">
        <f t="shared" si="33"/>
        <v/>
      </c>
      <c r="P94" s="13" t="str">
        <f t="shared" si="33"/>
        <v/>
      </c>
      <c r="Q94" s="13" t="str">
        <f t="shared" si="33"/>
        <v/>
      </c>
      <c r="R94" s="13" t="str">
        <f t="shared" si="33"/>
        <v/>
      </c>
      <c r="S94" s="13" t="str">
        <f t="shared" si="33"/>
        <v/>
      </c>
      <c r="T94" s="13" t="str">
        <f t="shared" si="33"/>
        <v/>
      </c>
      <c r="U94" s="13" t="str">
        <f t="shared" si="33"/>
        <v/>
      </c>
      <c r="V94" s="13" t="str">
        <f t="shared" si="33"/>
        <v/>
      </c>
      <c r="W94" s="13" t="str">
        <f t="shared" si="33"/>
        <v/>
      </c>
      <c r="X94" s="13" t="str">
        <f t="shared" si="33"/>
        <v/>
      </c>
      <c r="Y94" s="13" t="str">
        <f t="shared" si="33"/>
        <v/>
      </c>
      <c r="Z94" s="13" t="str">
        <f t="shared" si="33"/>
        <v/>
      </c>
      <c r="AA94" s="13">
        <f t="shared" si="33"/>
        <v>1</v>
      </c>
      <c r="AB94" s="13">
        <f t="shared" si="33"/>
        <v>1</v>
      </c>
      <c r="AC94" s="13">
        <f t="shared" si="33"/>
        <v>1</v>
      </c>
      <c r="AD94" s="13">
        <f t="shared" si="33"/>
        <v>1</v>
      </c>
      <c r="AE94" s="13">
        <f t="shared" si="33"/>
        <v>1</v>
      </c>
      <c r="AF94" s="13">
        <f t="shared" si="33"/>
        <v>1</v>
      </c>
      <c r="AG94" s="13" t="str">
        <f t="shared" si="33"/>
        <v/>
      </c>
      <c r="AH94" s="13" t="str">
        <f t="shared" si="33"/>
        <v/>
      </c>
      <c r="AI94" s="13" t="str">
        <f t="shared" si="33"/>
        <v/>
      </c>
      <c r="AJ94" s="13" t="str">
        <f t="shared" si="33"/>
        <v/>
      </c>
      <c r="AK94" s="13" t="str">
        <f t="shared" si="33"/>
        <v/>
      </c>
      <c r="AL94" s="13" t="str">
        <f t="shared" si="33"/>
        <v/>
      </c>
      <c r="AM94" s="13" t="str">
        <f t="shared" si="33"/>
        <v/>
      </c>
      <c r="AN94" s="13" t="str">
        <f t="shared" si="33"/>
        <v/>
      </c>
      <c r="AO94" s="13" t="str">
        <f t="shared" si="33"/>
        <v/>
      </c>
      <c r="AP94" s="13" t="str">
        <f t="shared" si="33"/>
        <v/>
      </c>
      <c r="AQ94" s="13" t="str">
        <f t="shared" si="33"/>
        <v/>
      </c>
      <c r="AR94" s="13" t="str">
        <f t="shared" si="33"/>
        <v/>
      </c>
      <c r="AS94" s="13" t="str">
        <f t="shared" si="33"/>
        <v/>
      </c>
      <c r="AT94" s="13" t="e">
        <f>IF(OR(#REF! = "",#REF! &lt; AT$8), "", 1)</f>
        <v>#REF!</v>
      </c>
    </row>
    <row r="95" spans="6:46" x14ac:dyDescent="0.2">
      <c r="F95">
        <v>202212</v>
      </c>
      <c r="G95" s="13">
        <f t="shared" ref="G95:AS95" si="34">IF(OR(H47 = "", H$8 &lt; G$8), "", 1)</f>
        <v>1</v>
      </c>
      <c r="H95" s="13">
        <f t="shared" si="34"/>
        <v>1</v>
      </c>
      <c r="I95" s="13">
        <f t="shared" si="34"/>
        <v>1</v>
      </c>
      <c r="J95" s="13">
        <f t="shared" si="34"/>
        <v>1</v>
      </c>
      <c r="K95" s="13">
        <f t="shared" si="34"/>
        <v>1</v>
      </c>
      <c r="L95" s="13" t="str">
        <f t="shared" si="34"/>
        <v/>
      </c>
      <c r="M95" s="13" t="str">
        <f t="shared" si="34"/>
        <v/>
      </c>
      <c r="N95" s="13" t="str">
        <f t="shared" si="34"/>
        <v/>
      </c>
      <c r="O95" s="13" t="str">
        <f t="shared" si="34"/>
        <v/>
      </c>
      <c r="P95" s="13" t="str">
        <f t="shared" si="34"/>
        <v/>
      </c>
      <c r="Q95" s="13" t="str">
        <f t="shared" si="34"/>
        <v/>
      </c>
      <c r="R95" s="13" t="str">
        <f t="shared" si="34"/>
        <v/>
      </c>
      <c r="S95" s="13" t="str">
        <f t="shared" si="34"/>
        <v/>
      </c>
      <c r="T95" s="13" t="str">
        <f t="shared" si="34"/>
        <v/>
      </c>
      <c r="U95" s="13" t="str">
        <f t="shared" si="34"/>
        <v/>
      </c>
      <c r="V95" s="13" t="str">
        <f t="shared" si="34"/>
        <v/>
      </c>
      <c r="W95" s="13" t="str">
        <f t="shared" si="34"/>
        <v/>
      </c>
      <c r="X95" s="13" t="str">
        <f t="shared" si="34"/>
        <v/>
      </c>
      <c r="Y95" s="13" t="str">
        <f t="shared" si="34"/>
        <v/>
      </c>
      <c r="Z95" s="13" t="str">
        <f t="shared" si="34"/>
        <v/>
      </c>
      <c r="AA95" s="13">
        <f t="shared" si="34"/>
        <v>1</v>
      </c>
      <c r="AB95" s="13">
        <f t="shared" si="34"/>
        <v>1</v>
      </c>
      <c r="AC95" s="13">
        <f t="shared" si="34"/>
        <v>1</v>
      </c>
      <c r="AD95" s="13">
        <f t="shared" si="34"/>
        <v>1</v>
      </c>
      <c r="AE95" s="13">
        <f t="shared" si="34"/>
        <v>1</v>
      </c>
      <c r="AF95" s="13" t="str">
        <f t="shared" si="34"/>
        <v/>
      </c>
      <c r="AG95" s="13" t="str">
        <f t="shared" si="34"/>
        <v/>
      </c>
      <c r="AH95" s="13" t="str">
        <f t="shared" si="34"/>
        <v/>
      </c>
      <c r="AI95" s="13" t="str">
        <f t="shared" si="34"/>
        <v/>
      </c>
      <c r="AJ95" s="13" t="str">
        <f t="shared" si="34"/>
        <v/>
      </c>
      <c r="AK95" s="13" t="str">
        <f t="shared" si="34"/>
        <v/>
      </c>
      <c r="AL95" s="13" t="str">
        <f t="shared" si="34"/>
        <v/>
      </c>
      <c r="AM95" s="13" t="str">
        <f t="shared" si="34"/>
        <v/>
      </c>
      <c r="AN95" s="13" t="str">
        <f t="shared" si="34"/>
        <v/>
      </c>
      <c r="AO95" s="13" t="str">
        <f t="shared" si="34"/>
        <v/>
      </c>
      <c r="AP95" s="13" t="str">
        <f t="shared" si="34"/>
        <v/>
      </c>
      <c r="AQ95" s="13" t="str">
        <f t="shared" si="34"/>
        <v/>
      </c>
      <c r="AR95" s="13" t="str">
        <f t="shared" si="34"/>
        <v/>
      </c>
      <c r="AS95" s="13" t="str">
        <f t="shared" si="34"/>
        <v/>
      </c>
      <c r="AT95" s="13" t="e">
        <f>IF(OR(#REF! = "",#REF! &lt; AT$8), "", 1)</f>
        <v>#REF!</v>
      </c>
    </row>
    <row r="96" spans="6:46" x14ac:dyDescent="0.2">
      <c r="F96">
        <v>202303</v>
      </c>
      <c r="G96" s="13">
        <f t="shared" ref="G96:AS96" si="35">IF(OR(H48 = "", H$8 &lt; G$8), "", 1)</f>
        <v>1</v>
      </c>
      <c r="H96" s="13">
        <f t="shared" si="35"/>
        <v>1</v>
      </c>
      <c r="I96" s="13">
        <f t="shared" si="35"/>
        <v>1</v>
      </c>
      <c r="J96" s="13">
        <f t="shared" si="35"/>
        <v>1</v>
      </c>
      <c r="K96" s="13" t="str">
        <f t="shared" si="35"/>
        <v/>
      </c>
      <c r="L96" s="13" t="str">
        <f t="shared" si="35"/>
        <v/>
      </c>
      <c r="M96" s="13" t="str">
        <f t="shared" si="35"/>
        <v/>
      </c>
      <c r="N96" s="13" t="str">
        <f t="shared" si="35"/>
        <v/>
      </c>
      <c r="O96" s="13" t="str">
        <f t="shared" si="35"/>
        <v/>
      </c>
      <c r="P96" s="13" t="str">
        <f t="shared" si="35"/>
        <v/>
      </c>
      <c r="Q96" s="13" t="str">
        <f t="shared" si="35"/>
        <v/>
      </c>
      <c r="R96" s="13" t="str">
        <f t="shared" si="35"/>
        <v/>
      </c>
      <c r="S96" s="13" t="str">
        <f t="shared" si="35"/>
        <v/>
      </c>
      <c r="T96" s="13" t="str">
        <f t="shared" si="35"/>
        <v/>
      </c>
      <c r="U96" s="13" t="str">
        <f t="shared" si="35"/>
        <v/>
      </c>
      <c r="V96" s="13" t="str">
        <f t="shared" si="35"/>
        <v/>
      </c>
      <c r="W96" s="13" t="str">
        <f t="shared" si="35"/>
        <v/>
      </c>
      <c r="X96" s="13" t="str">
        <f t="shared" si="35"/>
        <v/>
      </c>
      <c r="Y96" s="13" t="str">
        <f t="shared" si="35"/>
        <v/>
      </c>
      <c r="Z96" s="13" t="str">
        <f t="shared" si="35"/>
        <v/>
      </c>
      <c r="AA96" s="13">
        <f t="shared" si="35"/>
        <v>1</v>
      </c>
      <c r="AB96" s="13">
        <f t="shared" si="35"/>
        <v>1</v>
      </c>
      <c r="AC96" s="13">
        <f t="shared" si="35"/>
        <v>1</v>
      </c>
      <c r="AD96" s="13">
        <f t="shared" si="35"/>
        <v>1</v>
      </c>
      <c r="AE96" s="13" t="str">
        <f t="shared" si="35"/>
        <v/>
      </c>
      <c r="AF96" s="13" t="str">
        <f t="shared" si="35"/>
        <v/>
      </c>
      <c r="AG96" s="13" t="str">
        <f t="shared" si="35"/>
        <v/>
      </c>
      <c r="AH96" s="13" t="str">
        <f t="shared" si="35"/>
        <v/>
      </c>
      <c r="AI96" s="13" t="str">
        <f t="shared" si="35"/>
        <v/>
      </c>
      <c r="AJ96" s="13" t="str">
        <f t="shared" si="35"/>
        <v/>
      </c>
      <c r="AK96" s="13" t="str">
        <f t="shared" si="35"/>
        <v/>
      </c>
      <c r="AL96" s="13" t="str">
        <f t="shared" si="35"/>
        <v/>
      </c>
      <c r="AM96" s="13" t="str">
        <f t="shared" si="35"/>
        <v/>
      </c>
      <c r="AN96" s="13" t="str">
        <f t="shared" si="35"/>
        <v/>
      </c>
      <c r="AO96" s="13" t="str">
        <f t="shared" si="35"/>
        <v/>
      </c>
      <c r="AP96" s="13" t="str">
        <f t="shared" si="35"/>
        <v/>
      </c>
      <c r="AQ96" s="13" t="str">
        <f t="shared" si="35"/>
        <v/>
      </c>
      <c r="AR96" s="13" t="str">
        <f t="shared" si="35"/>
        <v/>
      </c>
      <c r="AS96" s="13" t="str">
        <f t="shared" si="35"/>
        <v/>
      </c>
      <c r="AT96" s="13" t="e">
        <f>IF(OR(#REF! = "",#REF! &lt; AT$8), "", 1)</f>
        <v>#REF!</v>
      </c>
    </row>
    <row r="97" spans="2:46" x14ac:dyDescent="0.2">
      <c r="F97">
        <v>202306</v>
      </c>
      <c r="G97" s="13">
        <f t="shared" ref="G97:AS97" si="36">IF(OR(H49 = "", H$8 &lt; G$8), "", 1)</f>
        <v>1</v>
      </c>
      <c r="H97" s="13">
        <f t="shared" si="36"/>
        <v>1</v>
      </c>
      <c r="I97" s="13">
        <f t="shared" si="36"/>
        <v>1</v>
      </c>
      <c r="J97" s="13" t="str">
        <f t="shared" si="36"/>
        <v/>
      </c>
      <c r="K97" s="13" t="str">
        <f t="shared" si="36"/>
        <v/>
      </c>
      <c r="L97" s="13" t="str">
        <f t="shared" si="36"/>
        <v/>
      </c>
      <c r="M97" s="13" t="str">
        <f t="shared" si="36"/>
        <v/>
      </c>
      <c r="N97" s="13" t="str">
        <f t="shared" si="36"/>
        <v/>
      </c>
      <c r="O97" s="13" t="str">
        <f t="shared" si="36"/>
        <v/>
      </c>
      <c r="P97" s="13" t="str">
        <f t="shared" si="36"/>
        <v/>
      </c>
      <c r="Q97" s="13" t="str">
        <f t="shared" si="36"/>
        <v/>
      </c>
      <c r="R97" s="13" t="str">
        <f t="shared" si="36"/>
        <v/>
      </c>
      <c r="S97" s="13" t="str">
        <f t="shared" si="36"/>
        <v/>
      </c>
      <c r="T97" s="13" t="str">
        <f t="shared" si="36"/>
        <v/>
      </c>
      <c r="U97" s="13" t="str">
        <f t="shared" si="36"/>
        <v/>
      </c>
      <c r="V97" s="13" t="str">
        <f t="shared" si="36"/>
        <v/>
      </c>
      <c r="W97" s="13" t="str">
        <f t="shared" si="36"/>
        <v/>
      </c>
      <c r="X97" s="13" t="str">
        <f t="shared" si="36"/>
        <v/>
      </c>
      <c r="Y97" s="13" t="str">
        <f t="shared" si="36"/>
        <v/>
      </c>
      <c r="Z97" s="13" t="str">
        <f t="shared" si="36"/>
        <v/>
      </c>
      <c r="AA97" s="13">
        <f t="shared" si="36"/>
        <v>1</v>
      </c>
      <c r="AB97" s="13">
        <f t="shared" si="36"/>
        <v>1</v>
      </c>
      <c r="AC97" s="13">
        <f t="shared" si="36"/>
        <v>1</v>
      </c>
      <c r="AD97" s="13" t="str">
        <f t="shared" si="36"/>
        <v/>
      </c>
      <c r="AE97" s="13" t="str">
        <f t="shared" si="36"/>
        <v/>
      </c>
      <c r="AF97" s="13" t="str">
        <f t="shared" si="36"/>
        <v/>
      </c>
      <c r="AG97" s="13" t="str">
        <f t="shared" si="36"/>
        <v/>
      </c>
      <c r="AH97" s="13" t="str">
        <f t="shared" si="36"/>
        <v/>
      </c>
      <c r="AI97" s="13" t="str">
        <f t="shared" si="36"/>
        <v/>
      </c>
      <c r="AJ97" s="13" t="str">
        <f t="shared" si="36"/>
        <v/>
      </c>
      <c r="AK97" s="13" t="str">
        <f t="shared" si="36"/>
        <v/>
      </c>
      <c r="AL97" s="13" t="str">
        <f t="shared" si="36"/>
        <v/>
      </c>
      <c r="AM97" s="13" t="str">
        <f t="shared" si="36"/>
        <v/>
      </c>
      <c r="AN97" s="13" t="str">
        <f t="shared" si="36"/>
        <v/>
      </c>
      <c r="AO97" s="13" t="str">
        <f t="shared" si="36"/>
        <v/>
      </c>
      <c r="AP97" s="13" t="str">
        <f t="shared" si="36"/>
        <v/>
      </c>
      <c r="AQ97" s="13" t="str">
        <f t="shared" si="36"/>
        <v/>
      </c>
      <c r="AR97" s="13" t="str">
        <f t="shared" si="36"/>
        <v/>
      </c>
      <c r="AS97" s="13" t="str">
        <f t="shared" si="36"/>
        <v/>
      </c>
      <c r="AT97" s="13" t="e">
        <f>IF(OR(#REF! = "",#REF! &lt; AT$8), "", 1)</f>
        <v>#REF!</v>
      </c>
    </row>
    <row r="98" spans="2:46" x14ac:dyDescent="0.2">
      <c r="F98">
        <v>202309</v>
      </c>
      <c r="G98" s="13">
        <f t="shared" ref="G98:AS98" si="37">IF(OR(H50 = "", H$8 &lt; G$8), "", 1)</f>
        <v>1</v>
      </c>
      <c r="H98" s="13">
        <f t="shared" si="37"/>
        <v>1</v>
      </c>
      <c r="I98" s="13" t="str">
        <f t="shared" si="37"/>
        <v/>
      </c>
      <c r="J98" s="13" t="str">
        <f t="shared" si="37"/>
        <v/>
      </c>
      <c r="K98" s="13" t="str">
        <f t="shared" si="37"/>
        <v/>
      </c>
      <c r="L98" s="13" t="str">
        <f t="shared" si="37"/>
        <v/>
      </c>
      <c r="M98" s="13" t="str">
        <f t="shared" si="37"/>
        <v/>
      </c>
      <c r="N98" s="13" t="str">
        <f t="shared" si="37"/>
        <v/>
      </c>
      <c r="O98" s="13" t="str">
        <f t="shared" si="37"/>
        <v/>
      </c>
      <c r="P98" s="13" t="str">
        <f t="shared" si="37"/>
        <v/>
      </c>
      <c r="Q98" s="13" t="str">
        <f t="shared" si="37"/>
        <v/>
      </c>
      <c r="R98" s="13" t="str">
        <f t="shared" si="37"/>
        <v/>
      </c>
      <c r="S98" s="13" t="str">
        <f t="shared" si="37"/>
        <v/>
      </c>
      <c r="T98" s="13" t="str">
        <f t="shared" si="37"/>
        <v/>
      </c>
      <c r="U98" s="13" t="str">
        <f t="shared" si="37"/>
        <v/>
      </c>
      <c r="V98" s="13" t="str">
        <f t="shared" si="37"/>
        <v/>
      </c>
      <c r="W98" s="13" t="str">
        <f t="shared" si="37"/>
        <v/>
      </c>
      <c r="X98" s="13" t="str">
        <f t="shared" si="37"/>
        <v/>
      </c>
      <c r="Y98" s="13" t="str">
        <f t="shared" si="37"/>
        <v/>
      </c>
      <c r="Z98" s="13" t="str">
        <f t="shared" si="37"/>
        <v/>
      </c>
      <c r="AA98" s="13">
        <f t="shared" si="37"/>
        <v>1</v>
      </c>
      <c r="AB98" s="13">
        <f t="shared" si="37"/>
        <v>1</v>
      </c>
      <c r="AC98" s="13" t="str">
        <f t="shared" si="37"/>
        <v/>
      </c>
      <c r="AD98" s="13" t="str">
        <f t="shared" si="37"/>
        <v/>
      </c>
      <c r="AE98" s="13" t="str">
        <f t="shared" si="37"/>
        <v/>
      </c>
      <c r="AF98" s="13" t="str">
        <f t="shared" si="37"/>
        <v/>
      </c>
      <c r="AG98" s="13" t="str">
        <f t="shared" si="37"/>
        <v/>
      </c>
      <c r="AH98" s="13" t="str">
        <f t="shared" si="37"/>
        <v/>
      </c>
      <c r="AI98" s="13" t="str">
        <f t="shared" si="37"/>
        <v/>
      </c>
      <c r="AJ98" s="13" t="str">
        <f t="shared" si="37"/>
        <v/>
      </c>
      <c r="AK98" s="13" t="str">
        <f t="shared" si="37"/>
        <v/>
      </c>
      <c r="AL98" s="13" t="str">
        <f t="shared" si="37"/>
        <v/>
      </c>
      <c r="AM98" s="13" t="str">
        <f t="shared" si="37"/>
        <v/>
      </c>
      <c r="AN98" s="13" t="str">
        <f t="shared" si="37"/>
        <v/>
      </c>
      <c r="AO98" s="13" t="str">
        <f t="shared" si="37"/>
        <v/>
      </c>
      <c r="AP98" s="13" t="str">
        <f t="shared" si="37"/>
        <v/>
      </c>
      <c r="AQ98" s="13" t="str">
        <f t="shared" si="37"/>
        <v/>
      </c>
      <c r="AR98" s="13" t="str">
        <f t="shared" si="37"/>
        <v/>
      </c>
      <c r="AS98" s="13" t="str">
        <f t="shared" si="37"/>
        <v/>
      </c>
      <c r="AT98" s="13" t="e">
        <f>IF(OR(#REF! = "",#REF! &lt; AT$8), "", 1)</f>
        <v>#REF!</v>
      </c>
    </row>
    <row r="99" spans="2:46" x14ac:dyDescent="0.2">
      <c r="F99">
        <v>202312</v>
      </c>
      <c r="G99" s="13">
        <f t="shared" ref="G99:AS99" si="38">IF(OR(H51 = "", H$8 &lt; G$8), "", 1)</f>
        <v>1</v>
      </c>
      <c r="H99" s="13" t="str">
        <f t="shared" si="38"/>
        <v/>
      </c>
      <c r="I99" s="13" t="str">
        <f t="shared" si="38"/>
        <v/>
      </c>
      <c r="J99" s="13" t="str">
        <f t="shared" si="38"/>
        <v/>
      </c>
      <c r="K99" s="13" t="str">
        <f t="shared" si="38"/>
        <v/>
      </c>
      <c r="L99" s="13" t="str">
        <f t="shared" si="38"/>
        <v/>
      </c>
      <c r="M99" s="13" t="str">
        <f t="shared" si="38"/>
        <v/>
      </c>
      <c r="N99" s="13" t="str">
        <f t="shared" si="38"/>
        <v/>
      </c>
      <c r="O99" s="13" t="str">
        <f t="shared" si="38"/>
        <v/>
      </c>
      <c r="P99" s="13" t="str">
        <f t="shared" si="38"/>
        <v/>
      </c>
      <c r="Q99" s="13" t="str">
        <f t="shared" si="38"/>
        <v/>
      </c>
      <c r="R99" s="13" t="str">
        <f t="shared" si="38"/>
        <v/>
      </c>
      <c r="S99" s="13" t="str">
        <f t="shared" si="38"/>
        <v/>
      </c>
      <c r="T99" s="13" t="str">
        <f t="shared" si="38"/>
        <v/>
      </c>
      <c r="U99" s="13" t="str">
        <f t="shared" si="38"/>
        <v/>
      </c>
      <c r="V99" s="13" t="str">
        <f t="shared" si="38"/>
        <v/>
      </c>
      <c r="W99" s="13" t="str">
        <f t="shared" si="38"/>
        <v/>
      </c>
      <c r="X99" s="13" t="str">
        <f t="shared" si="38"/>
        <v/>
      </c>
      <c r="Y99" s="13" t="str">
        <f t="shared" si="38"/>
        <v/>
      </c>
      <c r="Z99" s="13" t="str">
        <f t="shared" si="38"/>
        <v/>
      </c>
      <c r="AA99" s="13">
        <f t="shared" si="38"/>
        <v>1</v>
      </c>
      <c r="AB99" s="13" t="str">
        <f t="shared" si="38"/>
        <v/>
      </c>
      <c r="AC99" s="13" t="str">
        <f t="shared" si="38"/>
        <v/>
      </c>
      <c r="AD99" s="13" t="str">
        <f t="shared" si="38"/>
        <v/>
      </c>
      <c r="AE99" s="13" t="str">
        <f t="shared" si="38"/>
        <v/>
      </c>
      <c r="AF99" s="13" t="str">
        <f t="shared" si="38"/>
        <v/>
      </c>
      <c r="AG99" s="13" t="str">
        <f t="shared" si="38"/>
        <v/>
      </c>
      <c r="AH99" s="13" t="str">
        <f t="shared" si="38"/>
        <v/>
      </c>
      <c r="AI99" s="13" t="str">
        <f t="shared" si="38"/>
        <v/>
      </c>
      <c r="AJ99" s="13" t="str">
        <f t="shared" si="38"/>
        <v/>
      </c>
      <c r="AK99" s="13" t="str">
        <f t="shared" si="38"/>
        <v/>
      </c>
      <c r="AL99" s="13" t="str">
        <f t="shared" si="38"/>
        <v/>
      </c>
      <c r="AM99" s="13" t="str">
        <f t="shared" si="38"/>
        <v/>
      </c>
      <c r="AN99" s="13" t="str">
        <f t="shared" si="38"/>
        <v/>
      </c>
      <c r="AO99" s="13" t="str">
        <f t="shared" si="38"/>
        <v/>
      </c>
      <c r="AP99" s="13" t="str">
        <f t="shared" si="38"/>
        <v/>
      </c>
      <c r="AQ99" s="13" t="str">
        <f t="shared" si="38"/>
        <v/>
      </c>
      <c r="AR99" s="13" t="str">
        <f t="shared" si="38"/>
        <v/>
      </c>
      <c r="AS99" s="13" t="str">
        <f t="shared" si="38"/>
        <v/>
      </c>
      <c r="AT99" s="13" t="e">
        <f>IF(OR(#REF! = "",#REF! &lt; AT$8), "", 1)</f>
        <v>#REF!</v>
      </c>
    </row>
    <row r="100" spans="2:46" x14ac:dyDescent="0.2">
      <c r="F100">
        <v>202403</v>
      </c>
      <c r="G100" s="13" t="str">
        <f t="shared" ref="G100:AS100" si="39">IF(OR(H52 = "", H$8 &lt; G$8), "", 1)</f>
        <v/>
      </c>
      <c r="H100" s="13" t="str">
        <f t="shared" si="39"/>
        <v/>
      </c>
      <c r="I100" s="13" t="str">
        <f t="shared" si="39"/>
        <v/>
      </c>
      <c r="J100" s="13" t="str">
        <f t="shared" si="39"/>
        <v/>
      </c>
      <c r="K100" s="13" t="str">
        <f t="shared" si="39"/>
        <v/>
      </c>
      <c r="L100" s="13" t="str">
        <f t="shared" si="39"/>
        <v/>
      </c>
      <c r="M100" s="13" t="str">
        <f t="shared" si="39"/>
        <v/>
      </c>
      <c r="N100" s="13" t="str">
        <f t="shared" si="39"/>
        <v/>
      </c>
      <c r="O100" s="13" t="str">
        <f t="shared" si="39"/>
        <v/>
      </c>
      <c r="P100" s="13" t="str">
        <f t="shared" si="39"/>
        <v/>
      </c>
      <c r="Q100" s="13" t="str">
        <f t="shared" si="39"/>
        <v/>
      </c>
      <c r="R100" s="13" t="str">
        <f t="shared" si="39"/>
        <v/>
      </c>
      <c r="S100" s="13" t="str">
        <f t="shared" si="39"/>
        <v/>
      </c>
      <c r="T100" s="13" t="str">
        <f t="shared" si="39"/>
        <v/>
      </c>
      <c r="U100" s="13" t="str">
        <f t="shared" si="39"/>
        <v/>
      </c>
      <c r="V100" s="13" t="str">
        <f t="shared" si="39"/>
        <v/>
      </c>
      <c r="W100" s="13" t="str">
        <f t="shared" si="39"/>
        <v/>
      </c>
      <c r="X100" s="13" t="str">
        <f t="shared" si="39"/>
        <v/>
      </c>
      <c r="Y100" s="13" t="str">
        <f t="shared" si="39"/>
        <v/>
      </c>
      <c r="Z100" s="13" t="str">
        <f t="shared" si="39"/>
        <v/>
      </c>
      <c r="AA100" s="13" t="str">
        <f t="shared" si="39"/>
        <v/>
      </c>
      <c r="AB100" s="13" t="str">
        <f t="shared" si="39"/>
        <v/>
      </c>
      <c r="AC100" s="13" t="str">
        <f t="shared" si="39"/>
        <v/>
      </c>
      <c r="AD100" s="13" t="str">
        <f t="shared" si="39"/>
        <v/>
      </c>
      <c r="AE100" s="13" t="str">
        <f t="shared" si="39"/>
        <v/>
      </c>
      <c r="AF100" s="13" t="str">
        <f t="shared" si="39"/>
        <v/>
      </c>
      <c r="AG100" s="13" t="str">
        <f t="shared" si="39"/>
        <v/>
      </c>
      <c r="AH100" s="13" t="str">
        <f t="shared" si="39"/>
        <v/>
      </c>
      <c r="AI100" s="13" t="str">
        <f t="shared" si="39"/>
        <v/>
      </c>
      <c r="AJ100" s="13" t="str">
        <f t="shared" si="39"/>
        <v/>
      </c>
      <c r="AK100" s="13" t="str">
        <f t="shared" si="39"/>
        <v/>
      </c>
      <c r="AL100" s="13" t="str">
        <f t="shared" si="39"/>
        <v/>
      </c>
      <c r="AM100" s="13" t="str">
        <f t="shared" si="39"/>
        <v/>
      </c>
      <c r="AN100" s="13" t="str">
        <f t="shared" si="39"/>
        <v/>
      </c>
      <c r="AO100" s="13" t="str">
        <f t="shared" si="39"/>
        <v/>
      </c>
      <c r="AP100" s="13" t="str">
        <f t="shared" si="39"/>
        <v/>
      </c>
      <c r="AQ100" s="13" t="str">
        <f t="shared" si="39"/>
        <v/>
      </c>
      <c r="AR100" s="13" t="str">
        <f t="shared" si="39"/>
        <v/>
      </c>
      <c r="AS100" s="13" t="str">
        <f t="shared" si="39"/>
        <v/>
      </c>
      <c r="AT100" s="13" t="e">
        <f>IF(OR(#REF! = "",#REF! &lt; AT$8), "", 1)</f>
        <v>#REF!</v>
      </c>
    </row>
    <row r="103" spans="2:46" x14ac:dyDescent="0.2">
      <c r="B103" s="14" t="s">
        <v>39</v>
      </c>
      <c r="C103" s="14" t="s">
        <v>40</v>
      </c>
      <c r="D103" s="14" t="s">
        <v>41</v>
      </c>
      <c r="G103" s="15" t="s">
        <v>34</v>
      </c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16" t="s">
        <v>42</v>
      </c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</row>
    <row r="104" spans="2:46" x14ac:dyDescent="0.2">
      <c r="F104" s="19" t="s">
        <v>43</v>
      </c>
      <c r="G104" s="12">
        <f>+IF(G$8 = 20, 1, AVERAGE(_xlfn._xlws.FILTER( G$57:G$76,  G$81:G$100  &gt; 0)))</f>
        <v>1.1291767768526848</v>
      </c>
      <c r="H104" s="12">
        <f t="shared" ref="H104:AT104" si="40">+IF(H$8 = 20, 1, AVERAGE(_xlfn._xlws.FILTER( H$57:H$76,  H$81:H$100  &gt; 0)))</f>
        <v>1.0381930595516877</v>
      </c>
      <c r="I104" s="12">
        <f t="shared" si="40"/>
        <v>1.0173261217763696</v>
      </c>
      <c r="J104" s="12">
        <f t="shared" si="40"/>
        <v>1.0105088142377538</v>
      </c>
      <c r="K104" s="12">
        <f t="shared" si="40"/>
        <v>1.0055839663910529</v>
      </c>
      <c r="L104" s="12">
        <f t="shared" si="40"/>
        <v>1.0000364035595311</v>
      </c>
      <c r="M104" s="12">
        <f t="shared" si="40"/>
        <v>1.0000331302350687</v>
      </c>
      <c r="N104" s="12">
        <f t="shared" si="40"/>
        <v>0.99495397611265923</v>
      </c>
      <c r="O104" s="12">
        <f t="shared" si="40"/>
        <v>0.99815072866447896</v>
      </c>
      <c r="P104" s="12">
        <f t="shared" si="40"/>
        <v>0.99956848762784145</v>
      </c>
      <c r="Q104" s="12">
        <f t="shared" si="40"/>
        <v>0.99773882432487815</v>
      </c>
      <c r="R104" s="12">
        <f t="shared" si="40"/>
        <v>1.0005490026375132</v>
      </c>
      <c r="S104" s="12">
        <f t="shared" si="40"/>
        <v>1.0025247961192743</v>
      </c>
      <c r="T104" s="12">
        <f t="shared" si="40"/>
        <v>1.0026544323371855</v>
      </c>
      <c r="U104" s="12">
        <f t="shared" si="40"/>
        <v>0.99988698637786366</v>
      </c>
      <c r="V104" s="12">
        <f t="shared" si="40"/>
        <v>0.99959366468699429</v>
      </c>
      <c r="W104" s="12">
        <f t="shared" si="40"/>
        <v>0.99996397115879165</v>
      </c>
      <c r="X104" s="12">
        <f t="shared" si="40"/>
        <v>0.99936898325857138</v>
      </c>
      <c r="Y104" s="12">
        <f t="shared" si="40"/>
        <v>1</v>
      </c>
      <c r="Z104" s="12">
        <f t="shared" si="40"/>
        <v>1</v>
      </c>
      <c r="AA104" s="12">
        <f t="shared" si="40"/>
        <v>0.96549909332309436</v>
      </c>
      <c r="AB104" s="12">
        <f t="shared" si="40"/>
        <v>0.98627664547177085</v>
      </c>
      <c r="AC104" s="12">
        <f t="shared" si="40"/>
        <v>1.0008711631492162</v>
      </c>
      <c r="AD104" s="12">
        <f t="shared" si="40"/>
        <v>1.0009744982602724</v>
      </c>
      <c r="AE104" s="12">
        <f t="shared" si="40"/>
        <v>0.99930662746452359</v>
      </c>
      <c r="AF104" s="12">
        <f t="shared" si="40"/>
        <v>0.99597435102552534</v>
      </c>
      <c r="AG104" s="12">
        <f t="shared" si="40"/>
        <v>0.9954392176770559</v>
      </c>
      <c r="AH104" s="12">
        <f t="shared" si="40"/>
        <v>0.99121483573275071</v>
      </c>
      <c r="AI104" s="12">
        <f t="shared" si="40"/>
        <v>0.997234358237992</v>
      </c>
      <c r="AJ104" s="12">
        <f t="shared" si="40"/>
        <v>0.99406141895550548</v>
      </c>
      <c r="AK104" s="12">
        <f t="shared" si="40"/>
        <v>0.99531704418199674</v>
      </c>
      <c r="AL104" s="12">
        <f t="shared" si="40"/>
        <v>0.99975944900970004</v>
      </c>
      <c r="AM104" s="12">
        <f t="shared" si="40"/>
        <v>1.0044952886782936</v>
      </c>
      <c r="AN104" s="12">
        <f t="shared" si="40"/>
        <v>1.0044169075375655</v>
      </c>
      <c r="AO104" s="12">
        <f t="shared" si="40"/>
        <v>0.99966235026040862</v>
      </c>
      <c r="AP104" s="12">
        <f t="shared" si="40"/>
        <v>1.0031573546121892</v>
      </c>
      <c r="AQ104" s="12">
        <f t="shared" si="40"/>
        <v>0.99996952269117478</v>
      </c>
      <c r="AR104" s="12">
        <f t="shared" si="40"/>
        <v>0.99985527173891886</v>
      </c>
      <c r="AS104" s="12">
        <f t="shared" si="40"/>
        <v>0.99488465615101973</v>
      </c>
      <c r="AT104" s="12">
        <f t="shared" si="40"/>
        <v>1</v>
      </c>
    </row>
    <row r="105" spans="2:46" x14ac:dyDescent="0.2">
      <c r="F105" s="19" t="s">
        <v>44</v>
      </c>
      <c r="G105" s="12">
        <f>+IF(G$8 = 20, 1, MEDIAN(_xlfn._xlws.FILTER( G$57:G$76,  G$81:G$100  &gt; 0)))</f>
        <v>1.0967570492602003</v>
      </c>
      <c r="H105" s="12">
        <f t="shared" ref="H105:AT105" si="41">+IF(H$8 = 20, 1, MEDIAN(_xlfn._xlws.FILTER( H$57:H$76,  H$81:H$100  &gt; 0)))</f>
        <v>1.0337712319963992</v>
      </c>
      <c r="I105" s="12">
        <f t="shared" si="41"/>
        <v>1.0130976640031695</v>
      </c>
      <c r="J105" s="12">
        <f t="shared" si="41"/>
        <v>1.003836627260122</v>
      </c>
      <c r="K105" s="12">
        <f t="shared" si="41"/>
        <v>1.0020301656465398</v>
      </c>
      <c r="L105" s="12">
        <f t="shared" si="41"/>
        <v>1.0061820002395596</v>
      </c>
      <c r="M105" s="12">
        <f t="shared" si="41"/>
        <v>1.00223290488564</v>
      </c>
      <c r="N105" s="12">
        <f t="shared" si="41"/>
        <v>0.99960156259911859</v>
      </c>
      <c r="O105" s="12">
        <f t="shared" si="41"/>
        <v>0.99878373996348691</v>
      </c>
      <c r="P105" s="12">
        <f t="shared" si="41"/>
        <v>1.0004487853392376</v>
      </c>
      <c r="Q105" s="12">
        <f t="shared" si="41"/>
        <v>1</v>
      </c>
      <c r="R105" s="12">
        <f t="shared" si="41"/>
        <v>0.99977397037581595</v>
      </c>
      <c r="S105" s="12">
        <f t="shared" si="41"/>
        <v>1.0002321718779987</v>
      </c>
      <c r="T105" s="12">
        <f t="shared" si="41"/>
        <v>1.0000192490397271</v>
      </c>
      <c r="U105" s="12">
        <f t="shared" si="41"/>
        <v>1.0004901482975583</v>
      </c>
      <c r="V105" s="12">
        <f t="shared" si="41"/>
        <v>1.0000222515804973</v>
      </c>
      <c r="W105" s="12">
        <f t="shared" si="41"/>
        <v>1.0001812491521307</v>
      </c>
      <c r="X105" s="12">
        <f t="shared" si="41"/>
        <v>0.99936898325857138</v>
      </c>
      <c r="Y105" s="12">
        <f t="shared" si="41"/>
        <v>1</v>
      </c>
      <c r="Z105" s="12">
        <f t="shared" si="41"/>
        <v>1</v>
      </c>
      <c r="AA105" s="12">
        <f t="shared" si="41"/>
        <v>0.95452215549664188</v>
      </c>
      <c r="AB105" s="12">
        <f t="shared" si="41"/>
        <v>0.98519767117584967</v>
      </c>
      <c r="AC105" s="12">
        <f t="shared" si="41"/>
        <v>0.99708454002502089</v>
      </c>
      <c r="AD105" s="12">
        <f t="shared" si="41"/>
        <v>1.0014721119187808</v>
      </c>
      <c r="AE105" s="12">
        <f t="shared" si="41"/>
        <v>0.99816558883254902</v>
      </c>
      <c r="AF105" s="12">
        <f t="shared" si="41"/>
        <v>1.0000412610083793</v>
      </c>
      <c r="AG105" s="12">
        <f t="shared" si="41"/>
        <v>0.99960358018639472</v>
      </c>
      <c r="AH105" s="12">
        <f t="shared" si="41"/>
        <v>0.99299002509570022</v>
      </c>
      <c r="AI105" s="12">
        <f t="shared" si="41"/>
        <v>0.99841949305578404</v>
      </c>
      <c r="AJ105" s="12">
        <f t="shared" si="41"/>
        <v>0.99895312438102413</v>
      </c>
      <c r="AK105" s="12">
        <f t="shared" si="41"/>
        <v>0.9972043109389841</v>
      </c>
      <c r="AL105" s="12">
        <f t="shared" si="41"/>
        <v>0.99865697105739515</v>
      </c>
      <c r="AM105" s="12">
        <f t="shared" si="41"/>
        <v>1.0008490670792372</v>
      </c>
      <c r="AN105" s="12">
        <f t="shared" si="41"/>
        <v>1.0024403475575867</v>
      </c>
      <c r="AO105" s="12">
        <f t="shared" si="41"/>
        <v>1.0000419321392255</v>
      </c>
      <c r="AP105" s="12">
        <f t="shared" si="41"/>
        <v>1.0025543956662462</v>
      </c>
      <c r="AQ105" s="12">
        <f t="shared" si="41"/>
        <v>1.0001812491521307</v>
      </c>
      <c r="AR105" s="12">
        <f t="shared" si="41"/>
        <v>0.99985527173891886</v>
      </c>
      <c r="AS105" s="12">
        <f t="shared" si="41"/>
        <v>0.99488465615101973</v>
      </c>
      <c r="AT105" s="12">
        <f t="shared" si="41"/>
        <v>1</v>
      </c>
    </row>
    <row r="106" spans="2:46" x14ac:dyDescent="0.2">
      <c r="F106" s="19" t="s">
        <v>45</v>
      </c>
      <c r="G106" s="12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1.1225234813828731</v>
      </c>
      <c r="H106" s="12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1.0372121480440892</v>
      </c>
      <c r="I106" s="12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1.0166059239995282</v>
      </c>
      <c r="J106" s="12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1.0095137002368448</v>
      </c>
      <c r="K106" s="12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1.0050155760591331</v>
      </c>
      <c r="L106" s="12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0.99863086459322392</v>
      </c>
      <c r="M106" s="12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0.99969818817559708</v>
      </c>
      <c r="N106" s="12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0.99507299063197385</v>
      </c>
      <c r="O106" s="12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0.99800088424524891</v>
      </c>
      <c r="P106" s="12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0.99891800529490238</v>
      </c>
      <c r="Q106" s="12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0.99742391070490899</v>
      </c>
      <c r="R106" s="12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1.0005484938284834</v>
      </c>
      <c r="S106" s="12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1.0025554015601441</v>
      </c>
      <c r="T106" s="12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1.0026275301685383</v>
      </c>
      <c r="U106" s="12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0.99991608926994224</v>
      </c>
      <c r="V106" s="12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0.99951770482440649</v>
      </c>
      <c r="W106" s="12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0.99998039665726945</v>
      </c>
      <c r="X106" s="12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0.9993335083882654</v>
      </c>
      <c r="Y106" s="12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1</v>
      </c>
      <c r="Z106" s="12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2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0.95434287330438838</v>
      </c>
      <c r="AB106" s="12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0.98689914462788675</v>
      </c>
      <c r="AC106" s="12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0.99869243740572322</v>
      </c>
      <c r="AD106" s="12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1.0001026364914876</v>
      </c>
      <c r="AE106" s="12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0.99771494345984879</v>
      </c>
      <c r="AF106" s="12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0.99480720668623968</v>
      </c>
      <c r="AG106" s="12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0.99480715915818752</v>
      </c>
      <c r="AH106" s="12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0.99128345816715036</v>
      </c>
      <c r="AI106" s="12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0.99685771417969449</v>
      </c>
      <c r="AJ106" s="12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0.99306896877125161</v>
      </c>
      <c r="AK106" s="12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0.9952001887801728</v>
      </c>
      <c r="AL106" s="12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0.99992738694796257</v>
      </c>
      <c r="AM106" s="12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1.0037222594153126</v>
      </c>
      <c r="AN106" s="12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1.0047741886683661</v>
      </c>
      <c r="AO106" s="12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0.99963574284052614</v>
      </c>
      <c r="AP106" s="12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1.0031395748940328</v>
      </c>
      <c r="AQ106" s="12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0.99989479202978182</v>
      </c>
      <c r="AR106" s="12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0.99987212417968852</v>
      </c>
      <c r="AS106" s="12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0.99488465615101973</v>
      </c>
      <c r="AT106" s="12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2">
      <c r="F107" s="19" t="s">
        <v>46</v>
      </c>
      <c r="G107" s="12">
        <f>+IF(G$8 = 20, 1, MIN(_xlfn._xlws.FILTER( G$57:G$76,  G$81:G$100  &gt; 0)))</f>
        <v>0.96838066220754948</v>
      </c>
      <c r="H107" s="12">
        <f t="shared" ref="H107:AT107" si="42">+IF(H$8 = 20, 1, MIN(_xlfn._xlws.FILTER( H$57:H$76,  H$81:H$100  &gt; 0)))</f>
        <v>0.99939076679000016</v>
      </c>
      <c r="I107" s="12">
        <f t="shared" si="42"/>
        <v>0.98138010610685955</v>
      </c>
      <c r="J107" s="12">
        <f t="shared" si="42"/>
        <v>0.98839937612831608</v>
      </c>
      <c r="K107" s="12">
        <f t="shared" si="42"/>
        <v>0.995152202149297</v>
      </c>
      <c r="L107" s="12">
        <f t="shared" si="42"/>
        <v>0.94965951167731288</v>
      </c>
      <c r="M107" s="12">
        <f t="shared" si="42"/>
        <v>0.95714196674506824</v>
      </c>
      <c r="N107" s="12">
        <f t="shared" si="42"/>
        <v>0.96778709217545233</v>
      </c>
      <c r="O107" s="12">
        <f t="shared" si="42"/>
        <v>0.98490016836664218</v>
      </c>
      <c r="P107" s="12">
        <f t="shared" si="42"/>
        <v>0.98459700510091219</v>
      </c>
      <c r="Q107" s="12">
        <f t="shared" si="42"/>
        <v>0.98462376688727671</v>
      </c>
      <c r="R107" s="12">
        <f t="shared" si="42"/>
        <v>0.99716328996870218</v>
      </c>
      <c r="S107" s="12">
        <f t="shared" si="42"/>
        <v>0.99685276180661608</v>
      </c>
      <c r="T107" s="12">
        <f t="shared" si="42"/>
        <v>0.99100355217608127</v>
      </c>
      <c r="U107" s="12">
        <f t="shared" si="42"/>
        <v>0.99482225961824111</v>
      </c>
      <c r="V107" s="12">
        <f t="shared" si="42"/>
        <v>0.99635590170771471</v>
      </c>
      <c r="W107" s="12">
        <f t="shared" si="42"/>
        <v>0.99873565970354361</v>
      </c>
      <c r="X107" s="12">
        <f t="shared" si="42"/>
        <v>0.99873796651714275</v>
      </c>
      <c r="Y107" s="12">
        <f t="shared" si="42"/>
        <v>1</v>
      </c>
      <c r="Z107" s="12">
        <f t="shared" si="42"/>
        <v>1</v>
      </c>
      <c r="AA107" s="12">
        <f t="shared" si="42"/>
        <v>0.60960221002920179</v>
      </c>
      <c r="AB107" s="12">
        <f t="shared" si="42"/>
        <v>0.94613707320793394</v>
      </c>
      <c r="AC107" s="12">
        <f t="shared" si="42"/>
        <v>0.97839353642626992</v>
      </c>
      <c r="AD107" s="12">
        <f t="shared" si="42"/>
        <v>0.98340650137492081</v>
      </c>
      <c r="AE107" s="12">
        <f t="shared" si="42"/>
        <v>0.98547995546621758</v>
      </c>
      <c r="AF107" s="12">
        <f t="shared" si="42"/>
        <v>0.95561788275438153</v>
      </c>
      <c r="AG107" s="12">
        <f t="shared" si="42"/>
        <v>0.95903634097248025</v>
      </c>
      <c r="AH107" s="12">
        <f t="shared" si="42"/>
        <v>0.96720290007164578</v>
      </c>
      <c r="AI107" s="12">
        <f t="shared" si="42"/>
        <v>0.98714791405178659</v>
      </c>
      <c r="AJ107" s="12">
        <f t="shared" si="42"/>
        <v>0.96186803801285226</v>
      </c>
      <c r="AK107" s="12">
        <f t="shared" si="42"/>
        <v>0.98444763515864253</v>
      </c>
      <c r="AL107" s="12">
        <f t="shared" si="42"/>
        <v>0.9964020001833892</v>
      </c>
      <c r="AM107" s="12">
        <f t="shared" si="42"/>
        <v>0.99700865379929615</v>
      </c>
      <c r="AN107" s="12">
        <f t="shared" si="42"/>
        <v>0.99492305858672725</v>
      </c>
      <c r="AO107" s="12">
        <f t="shared" si="42"/>
        <v>0.99675828564783708</v>
      </c>
      <c r="AP107" s="12">
        <f t="shared" si="42"/>
        <v>1</v>
      </c>
      <c r="AQ107" s="12">
        <f t="shared" si="42"/>
        <v>0.99899603265860237</v>
      </c>
      <c r="AR107" s="12">
        <f t="shared" si="42"/>
        <v>0.99971054347783772</v>
      </c>
      <c r="AS107" s="12">
        <f t="shared" si="42"/>
        <v>0.99488465615101973</v>
      </c>
      <c r="AT107" s="12">
        <f t="shared" si="42"/>
        <v>1</v>
      </c>
    </row>
    <row r="108" spans="2:46" x14ac:dyDescent="0.2">
      <c r="F108" s="19" t="s">
        <v>47</v>
      </c>
      <c r="G108" s="12">
        <f>+IF(G$8 = 20, 1, MAX(_xlfn._xlws.FILTER( G$57:G$76,  G$81:G$100  &gt; 0)))</f>
        <v>1.3749461725700689</v>
      </c>
      <c r="H108" s="12">
        <f t="shared" ref="H108:AT108" si="43">+IF(H$8 = 20, 1, MAX(_xlfn._xlws.FILTER( H$57:H$76,  H$81:H$100  &gt; 0)))</f>
        <v>1.1069154535193753</v>
      </c>
      <c r="I108" s="12">
        <f t="shared" si="43"/>
        <v>1.100396672594758</v>
      </c>
      <c r="J108" s="12">
        <f t="shared" si="43"/>
        <v>1.0534067103031233</v>
      </c>
      <c r="K108" s="12">
        <f t="shared" si="43"/>
        <v>1.0329340793421529</v>
      </c>
      <c r="L108" s="12">
        <f t="shared" si="43"/>
        <v>1.0187479564232251</v>
      </c>
      <c r="M108" s="12">
        <f t="shared" si="43"/>
        <v>1.0174664378960929</v>
      </c>
      <c r="N108" s="12">
        <f t="shared" si="43"/>
        <v>1.0101432558363233</v>
      </c>
      <c r="O108" s="12">
        <f t="shared" si="43"/>
        <v>1.0096620141943302</v>
      </c>
      <c r="P108" s="12">
        <f t="shared" si="43"/>
        <v>1.0057460410067367</v>
      </c>
      <c r="Q108" s="12">
        <f t="shared" si="43"/>
        <v>1.0009299686558621</v>
      </c>
      <c r="R108" s="12">
        <f t="shared" si="43"/>
        <v>1.0098609215420147</v>
      </c>
      <c r="S108" s="12">
        <f t="shared" si="43"/>
        <v>1.0131617284210248</v>
      </c>
      <c r="T108" s="12">
        <f t="shared" si="43"/>
        <v>1.0159352814821438</v>
      </c>
      <c r="U108" s="12">
        <f t="shared" si="43"/>
        <v>1.0040159499669248</v>
      </c>
      <c r="V108" s="12">
        <f t="shared" si="43"/>
        <v>1.0019742538792675</v>
      </c>
      <c r="W108" s="12">
        <f t="shared" si="43"/>
        <v>1.0009750046207004</v>
      </c>
      <c r="X108" s="12">
        <f t="shared" si="43"/>
        <v>1</v>
      </c>
      <c r="Y108" s="12">
        <f t="shared" si="43"/>
        <v>1</v>
      </c>
      <c r="Z108" s="12">
        <f t="shared" si="43"/>
        <v>1</v>
      </c>
      <c r="AA108" s="12">
        <f t="shared" si="43"/>
        <v>1.1052646428340003</v>
      </c>
      <c r="AB108" s="12">
        <f t="shared" si="43"/>
        <v>1.0349587861985059</v>
      </c>
      <c r="AC108" s="12">
        <f t="shared" si="43"/>
        <v>1.0418606805510042</v>
      </c>
      <c r="AD108" s="12">
        <f t="shared" si="43"/>
        <v>1.0162817448709727</v>
      </c>
      <c r="AE108" s="12">
        <f t="shared" si="43"/>
        <v>1.0402850765653593</v>
      </c>
      <c r="AF108" s="12">
        <f t="shared" si="43"/>
        <v>1.0143838408859642</v>
      </c>
      <c r="AG108" s="12">
        <f t="shared" si="43"/>
        <v>1.0053785650318419</v>
      </c>
      <c r="AH108" s="12">
        <f t="shared" si="43"/>
        <v>1.0049697569538398</v>
      </c>
      <c r="AI108" s="12">
        <f t="shared" si="43"/>
        <v>1.0057936924315629</v>
      </c>
      <c r="AJ108" s="12">
        <f t="shared" si="43"/>
        <v>1.0099739678274988</v>
      </c>
      <c r="AK108" s="12">
        <f t="shared" si="43"/>
        <v>1.0005576409214965</v>
      </c>
      <c r="AL108" s="12">
        <f t="shared" si="43"/>
        <v>1.0098503670955166</v>
      </c>
      <c r="AM108" s="12">
        <f t="shared" si="43"/>
        <v>1.0191153160790243</v>
      </c>
      <c r="AN108" s="12">
        <f t="shared" si="43"/>
        <v>1.0170268434418162</v>
      </c>
      <c r="AO108" s="12">
        <f t="shared" si="43"/>
        <v>1.0017943293990292</v>
      </c>
      <c r="AP108" s="12">
        <f t="shared" si="43"/>
        <v>1.0075206271162644</v>
      </c>
      <c r="AQ108" s="12">
        <f t="shared" si="43"/>
        <v>1.0007312862627908</v>
      </c>
      <c r="AR108" s="12">
        <f t="shared" si="43"/>
        <v>1</v>
      </c>
      <c r="AS108" s="12">
        <f t="shared" si="43"/>
        <v>0.99488465615101973</v>
      </c>
      <c r="AT108" s="12">
        <f t="shared" si="43"/>
        <v>1</v>
      </c>
    </row>
    <row r="109" spans="2:46" x14ac:dyDescent="0.2">
      <c r="D109">
        <v>0.3</v>
      </c>
      <c r="F109" s="19" t="s">
        <v>48</v>
      </c>
      <c r="G109" s="12">
        <f>+IF(G$8 = 20, 1, _xlfn.PERCENTILE.INC(_xlfn._xlws.FILTER( G$57:G$76,  G$81:G$100  &gt; 0), $D109))</f>
        <v>1.074715526056454</v>
      </c>
      <c r="H109" s="12">
        <f t="shared" ref="H109:AT110" si="44">+IF(H$8 = 20, 1, _xlfn.PERCENTILE.INC(_xlfn._xlws.FILTER( H$57:H$76,  H$81:H$100  &gt; 0), $D109))</f>
        <v>1.0242777917243409</v>
      </c>
      <c r="I109" s="12">
        <f t="shared" si="44"/>
        <v>1.0061475584600139</v>
      </c>
      <c r="J109" s="12">
        <f t="shared" si="44"/>
        <v>0.9998478352296738</v>
      </c>
      <c r="K109" s="12">
        <f t="shared" si="44"/>
        <v>0.99854414799541968</v>
      </c>
      <c r="L109" s="12">
        <f t="shared" si="44"/>
        <v>1.0045601704477087</v>
      </c>
      <c r="M109" s="12">
        <f t="shared" si="44"/>
        <v>0.9999558674715977</v>
      </c>
      <c r="N109" s="12">
        <f t="shared" si="44"/>
        <v>0.99823231771119814</v>
      </c>
      <c r="O109" s="12">
        <f t="shared" si="44"/>
        <v>0.99815479995025103</v>
      </c>
      <c r="P109" s="12">
        <f t="shared" si="44"/>
        <v>0.9998589081752548</v>
      </c>
      <c r="Q109" s="12">
        <f t="shared" si="44"/>
        <v>0.99823147210244623</v>
      </c>
      <c r="R109" s="12">
        <f t="shared" si="44"/>
        <v>0.9994096252004554</v>
      </c>
      <c r="S109" s="12">
        <f t="shared" si="44"/>
        <v>0.99995634466875261</v>
      </c>
      <c r="T109" s="12">
        <f t="shared" si="44"/>
        <v>0.9996534334166971</v>
      </c>
      <c r="U109" s="12">
        <f t="shared" si="44"/>
        <v>0.99900073192636141</v>
      </c>
      <c r="V109" s="12">
        <f t="shared" si="44"/>
        <v>0.99963559017077142</v>
      </c>
      <c r="W109" s="12">
        <f t="shared" si="44"/>
        <v>0.99960301337269586</v>
      </c>
      <c r="X109" s="12">
        <f t="shared" si="44"/>
        <v>0.99911657656199993</v>
      </c>
      <c r="Y109" s="12">
        <f t="shared" si="44"/>
        <v>1</v>
      </c>
      <c r="Z109" s="12">
        <f t="shared" si="44"/>
        <v>1</v>
      </c>
      <c r="AA109" s="12">
        <f t="shared" si="44"/>
        <v>0.93837070590554827</v>
      </c>
      <c r="AB109" s="12">
        <f t="shared" si="44"/>
        <v>0.98110331012314245</v>
      </c>
      <c r="AC109" s="12">
        <f t="shared" si="44"/>
        <v>0.99351975609866883</v>
      </c>
      <c r="AD109" s="12">
        <f t="shared" si="44"/>
        <v>0.99836745253934089</v>
      </c>
      <c r="AE109" s="12">
        <f t="shared" si="44"/>
        <v>0.99570081775339658</v>
      </c>
      <c r="AF109" s="12">
        <f t="shared" si="44"/>
        <v>0.99661860451307238</v>
      </c>
      <c r="AG109" s="12">
        <f t="shared" si="44"/>
        <v>0.9972838128434951</v>
      </c>
      <c r="AH109" s="12">
        <f t="shared" si="44"/>
        <v>0.98991936214481224</v>
      </c>
      <c r="AI109" s="12">
        <f t="shared" si="44"/>
        <v>0.99257088559403361</v>
      </c>
      <c r="AJ109" s="12">
        <f t="shared" si="44"/>
        <v>0.99257310298431956</v>
      </c>
      <c r="AK109" s="12">
        <f t="shared" si="44"/>
        <v>0.9942294926337808</v>
      </c>
      <c r="AL109" s="12">
        <f t="shared" si="44"/>
        <v>0.99780735899120021</v>
      </c>
      <c r="AM109" s="12">
        <f t="shared" si="44"/>
        <v>0.99896543607118826</v>
      </c>
      <c r="AN109" s="12">
        <f t="shared" si="44"/>
        <v>1.0008284303353894</v>
      </c>
      <c r="AO109" s="12">
        <f t="shared" si="44"/>
        <v>0.99846373383317499</v>
      </c>
      <c r="AP109" s="12">
        <f t="shared" si="44"/>
        <v>1.0000252870815687</v>
      </c>
      <c r="AQ109" s="12">
        <f t="shared" si="44"/>
        <v>0.99970716255471936</v>
      </c>
      <c r="AR109" s="12">
        <f t="shared" si="44"/>
        <v>0.9997973804344864</v>
      </c>
      <c r="AS109" s="12">
        <f t="shared" si="44"/>
        <v>0.99488465615101973</v>
      </c>
      <c r="AT109" s="12">
        <f t="shared" si="44"/>
        <v>1</v>
      </c>
    </row>
    <row r="110" spans="2:46" x14ac:dyDescent="0.2">
      <c r="D110">
        <v>0.7</v>
      </c>
      <c r="F110" s="19" t="s">
        <v>49</v>
      </c>
      <c r="G110" s="12">
        <f>+IF(G$8 = 20, 1, _xlfn.PERCENTILE.INC(_xlfn._xlws.FILTER( G$57:G$76,  G$81:G$100  &gt; 0), $D110))</f>
        <v>1.170847992741584</v>
      </c>
      <c r="H110" s="12">
        <f t="shared" si="44"/>
        <v>1.0421336546593039</v>
      </c>
      <c r="I110" s="12">
        <f t="shared" si="44"/>
        <v>1.020181795094796</v>
      </c>
      <c r="J110" s="12">
        <f t="shared" si="44"/>
        <v>1.0139485207080987</v>
      </c>
      <c r="K110" s="12">
        <f t="shared" si="44"/>
        <v>1.0078012066617057</v>
      </c>
      <c r="L110" s="12">
        <f t="shared" si="44"/>
        <v>1.0069663566425808</v>
      </c>
      <c r="M110" s="12">
        <f t="shared" si="44"/>
        <v>1.0048288426564986</v>
      </c>
      <c r="N110" s="12">
        <f t="shared" si="44"/>
        <v>1.0001182714819168</v>
      </c>
      <c r="O110" s="12">
        <f t="shared" si="44"/>
        <v>1.0001290631299387</v>
      </c>
      <c r="P110" s="12">
        <f t="shared" si="44"/>
        <v>1.0015646890305647</v>
      </c>
      <c r="Q110" s="12">
        <f t="shared" si="44"/>
        <v>1.0000723833950447</v>
      </c>
      <c r="R110" s="12">
        <f t="shared" si="44"/>
        <v>1.0000610981133484</v>
      </c>
      <c r="S110" s="12">
        <f t="shared" si="44"/>
        <v>1.0033569943276193</v>
      </c>
      <c r="T110" s="12">
        <f t="shared" si="44"/>
        <v>1.0048404467657464</v>
      </c>
      <c r="U110" s="12">
        <f t="shared" si="44"/>
        <v>1.0012805865979373</v>
      </c>
      <c r="V110" s="12">
        <f t="shared" si="44"/>
        <v>1.0002374782328221</v>
      </c>
      <c r="W110" s="12">
        <f t="shared" si="44"/>
        <v>1.0004987513395587</v>
      </c>
      <c r="X110" s="12">
        <f t="shared" si="44"/>
        <v>0.99962138995514283</v>
      </c>
      <c r="Y110" s="12">
        <f t="shared" si="44"/>
        <v>1</v>
      </c>
      <c r="Z110" s="12">
        <f t="shared" si="44"/>
        <v>1</v>
      </c>
      <c r="AA110" s="12">
        <f t="shared" si="44"/>
        <v>0.99621752145239673</v>
      </c>
      <c r="AB110" s="12">
        <f t="shared" si="44"/>
        <v>0.98967636963703209</v>
      </c>
      <c r="AC110" s="12">
        <f t="shared" si="44"/>
        <v>1.0009879884695549</v>
      </c>
      <c r="AD110" s="12">
        <f t="shared" si="44"/>
        <v>1.0036789324526421</v>
      </c>
      <c r="AE110" s="12">
        <f t="shared" si="44"/>
        <v>0.99935253029297599</v>
      </c>
      <c r="AF110" s="12">
        <f t="shared" si="44"/>
        <v>1.0018701375459567</v>
      </c>
      <c r="AG110" s="12">
        <f t="shared" si="44"/>
        <v>1.0005773008469678</v>
      </c>
      <c r="AH110" s="12">
        <f t="shared" si="44"/>
        <v>0.99780237276077122</v>
      </c>
      <c r="AI110" s="12">
        <f t="shared" si="44"/>
        <v>1.0022958523344108</v>
      </c>
      <c r="AJ110" s="12">
        <f t="shared" si="44"/>
        <v>1.0001737758699567</v>
      </c>
      <c r="AK110" s="12">
        <f t="shared" si="44"/>
        <v>0.9991259440821143</v>
      </c>
      <c r="AL110" s="12">
        <f t="shared" si="44"/>
        <v>0.99998316890670247</v>
      </c>
      <c r="AM110" s="12">
        <f t="shared" si="44"/>
        <v>1.0063385289948299</v>
      </c>
      <c r="AN110" s="12">
        <f t="shared" si="44"/>
        <v>1.0064473412630353</v>
      </c>
      <c r="AO110" s="12">
        <f t="shared" si="44"/>
        <v>1.0013268023152764</v>
      </c>
      <c r="AP110" s="12">
        <f t="shared" si="44"/>
        <v>1.0053246878293007</v>
      </c>
      <c r="AQ110" s="12">
        <f t="shared" si="44"/>
        <v>1.0004012639963948</v>
      </c>
      <c r="AR110" s="12">
        <f t="shared" si="44"/>
        <v>0.99991316304335132</v>
      </c>
      <c r="AS110" s="12">
        <f t="shared" si="44"/>
        <v>0.99488465615101973</v>
      </c>
      <c r="AT110" s="12">
        <f t="shared" si="44"/>
        <v>1</v>
      </c>
    </row>
    <row r="111" spans="2:46" x14ac:dyDescent="0.2">
      <c r="B111">
        <v>1</v>
      </c>
      <c r="C111">
        <v>4</v>
      </c>
      <c r="F111" s="19" t="s">
        <v>50</v>
      </c>
      <c r="G111" s="12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1.1839041653432971</v>
      </c>
      <c r="H111" s="12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1.0283249671449908</v>
      </c>
      <c r="I111" s="12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1.0019011895814407</v>
      </c>
      <c r="J111" s="12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0.99699297988210256</v>
      </c>
      <c r="K111" s="12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0.99850665922209914</v>
      </c>
      <c r="L111" s="12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0.9795433578365349</v>
      </c>
      <c r="M111" s="12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0.99302826101842223</v>
      </c>
      <c r="N111" s="12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0.99225649331146082</v>
      </c>
      <c r="O111" s="12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0.99681699584271655</v>
      </c>
      <c r="P111" s="12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0.99607601078825403</v>
      </c>
      <c r="Q111" s="12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0.99534714590600004</v>
      </c>
      <c r="R111" s="12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1.0016265550664936</v>
      </c>
      <c r="S111" s="12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1.0025070963623506</v>
      </c>
      <c r="T111" s="12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0.99998820361537855</v>
      </c>
      <c r="U111" s="12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0.99973619589793994</v>
      </c>
      <c r="V111" s="12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0.99959366468699429</v>
      </c>
      <c r="W111" s="12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0.99996397115879165</v>
      </c>
      <c r="X111" s="12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0.99936898325857138</v>
      </c>
      <c r="Y111" s="12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1</v>
      </c>
      <c r="Z111" s="12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2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1.0303907211618459</v>
      </c>
      <c r="AB111" s="12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0.99538840206996948</v>
      </c>
      <c r="AC111" s="12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0.99022958962280061</v>
      </c>
      <c r="AD111" s="12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0.99467215357344718</v>
      </c>
      <c r="AE111" s="12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0.99094798866264466</v>
      </c>
      <c r="AF111" s="12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0.98045115498643454</v>
      </c>
      <c r="AG111" s="12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0.98624522296026629</v>
      </c>
      <c r="AH111" s="12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0.98967411345179501</v>
      </c>
      <c r="AI111" s="12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0.99708125614365584</v>
      </c>
      <c r="AJ111" s="12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0.99351558715560129</v>
      </c>
      <c r="AK111" s="12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0.99436712993376664</v>
      </c>
      <c r="AL111" s="12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1.0013620690595562</v>
      </c>
      <c r="AM111" s="12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1.0020857727056254</v>
      </c>
      <c r="AN111" s="12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1.0058001536555226</v>
      </c>
      <c r="AO111" s="12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0.99956745479070441</v>
      </c>
      <c r="AP111" s="12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1.0031573546121892</v>
      </c>
      <c r="AQ111" s="12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0.99996952269117478</v>
      </c>
      <c r="AR111" s="12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0.99985527173891886</v>
      </c>
      <c r="AS111" s="12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0.99488465615101973</v>
      </c>
      <c r="AT111" s="12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2">
      <c r="B112">
        <v>1</v>
      </c>
      <c r="C112">
        <v>4</v>
      </c>
      <c r="F112" s="19" t="s">
        <v>51</v>
      </c>
      <c r="G112" s="12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1.1729009749827881</v>
      </c>
      <c r="H112" s="12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1.0298102621123013</v>
      </c>
      <c r="I112" s="12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1.0003528180906773</v>
      </c>
      <c r="J112" s="12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0.99824105434306598</v>
      </c>
      <c r="K112" s="12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0.99789541291167538</v>
      </c>
      <c r="L112" s="12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0.98171353896798519</v>
      </c>
      <c r="M112" s="12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0.99875231971626377</v>
      </c>
      <c r="N112" s="12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0.99960156259911859</v>
      </c>
      <c r="O112" s="12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0.9984878399393714</v>
      </c>
      <c r="P112" s="12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0.99985351902605202</v>
      </c>
      <c r="Q112" s="12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0.99835430766664823</v>
      </c>
      <c r="R112" s="12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0.99974100437762892</v>
      </c>
      <c r="S112" s="12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1.0000069476108808</v>
      </c>
      <c r="T112" s="12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0.9996534334166971</v>
      </c>
      <c r="U112" s="12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1.000053287003297</v>
      </c>
      <c r="V112" s="12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1.0000222515804973</v>
      </c>
      <c r="W112" s="12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1.0001812491521307</v>
      </c>
      <c r="X112" s="12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0.99936898325857138</v>
      </c>
      <c r="Y112" s="12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1</v>
      </c>
      <c r="Z112" s="12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2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1.0335288374063154</v>
      </c>
      <c r="AB112" s="12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0.99445831493775649</v>
      </c>
      <c r="AC112" s="12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0.99281239044642233</v>
      </c>
      <c r="AD112" s="12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0.99515015745152946</v>
      </c>
      <c r="AE112" s="12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0.99098032486688814</v>
      </c>
      <c r="AF112" s="12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0.98226735377113716</v>
      </c>
      <c r="AG112" s="12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0.9940660427040291</v>
      </c>
      <c r="AH112" s="12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0.99326189839084722</v>
      </c>
      <c r="AI112" s="12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0.99549518932490888</v>
      </c>
      <c r="AJ112" s="12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0.99435747511853034</v>
      </c>
      <c r="AK112" s="12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0.99717774401523895</v>
      </c>
      <c r="AL112" s="12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0.99956577236892596</v>
      </c>
      <c r="AM112" s="12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0.9991034228704474</v>
      </c>
      <c r="AN112" s="12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1.0056253562967732</v>
      </c>
      <c r="AO112" s="12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0.99985860205797561</v>
      </c>
      <c r="AP112" s="12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1.0025543956662462</v>
      </c>
      <c r="AQ112" s="12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1.0001812491521307</v>
      </c>
      <c r="AR112" s="12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0.99985527173891886</v>
      </c>
      <c r="AS112" s="12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0.99488465615101973</v>
      </c>
      <c r="AT112" s="12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2">
      <c r="B113">
        <v>1</v>
      </c>
      <c r="C113">
        <v>4</v>
      </c>
      <c r="F113" s="19" t="s">
        <v>52</v>
      </c>
      <c r="G113" s="12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1.1724128468937911</v>
      </c>
      <c r="H113" s="12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1.0282322698065385</v>
      </c>
      <c r="I113" s="12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1.0017181695091009</v>
      </c>
      <c r="J113" s="12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0.99680753443554082</v>
      </c>
      <c r="K113" s="12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0.99849854771081581</v>
      </c>
      <c r="L113" s="12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0.97925180155429581</v>
      </c>
      <c r="M113" s="12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0.99326496842343281</v>
      </c>
      <c r="N113" s="12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0.99236621404217451</v>
      </c>
      <c r="O113" s="12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0.99651720470158822</v>
      </c>
      <c r="P113" s="12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0.99551029888697962</v>
      </c>
      <c r="Q113" s="12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0.9953299190469147</v>
      </c>
      <c r="R113" s="12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1.0013974783308477</v>
      </c>
      <c r="S113" s="12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1.0025148372055217</v>
      </c>
      <c r="T113" s="12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1.0000454669120067</v>
      </c>
      <c r="U113" s="12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0.99976965848093258</v>
      </c>
      <c r="V113" s="12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0.99951770482440649</v>
      </c>
      <c r="W113" s="12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0.99998039665726945</v>
      </c>
      <c r="X113" s="12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0.9993335083882654</v>
      </c>
      <c r="Y113" s="12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1</v>
      </c>
      <c r="Z113" s="12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2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1.0285568439390143</v>
      </c>
      <c r="AB113" s="12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0.99491105492246001</v>
      </c>
      <c r="AC113" s="12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0.98986081950666682</v>
      </c>
      <c r="AD113" s="12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0.99442881173790221</v>
      </c>
      <c r="AE113" s="12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0.99098907262648228</v>
      </c>
      <c r="AF113" s="12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0.98038880613049428</v>
      </c>
      <c r="AG113" s="12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0.98651953197519793</v>
      </c>
      <c r="AH113" s="12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0.98937478378038846</v>
      </c>
      <c r="AI113" s="12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0.99673340230734808</v>
      </c>
      <c r="AJ113" s="12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0.99309490068633954</v>
      </c>
      <c r="AK113" s="12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0.9942814197065577</v>
      </c>
      <c r="AL113" s="12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1.0011296268671508</v>
      </c>
      <c r="AM113" s="12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1.0020228802326874</v>
      </c>
      <c r="AN113" s="12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1.0060412749552354</v>
      </c>
      <c r="AO113" s="12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0.99956347401879653</v>
      </c>
      <c r="AP113" s="12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1.0031395748940328</v>
      </c>
      <c r="AQ113" s="12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0.99989479202978182</v>
      </c>
      <c r="AR113" s="12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0.99987212417968852</v>
      </c>
      <c r="AS113" s="12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0.99488465615101973</v>
      </c>
      <c r="AT113" s="12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2">
      <c r="B114">
        <v>1</v>
      </c>
      <c r="C114">
        <v>4</v>
      </c>
      <c r="F114" s="19" t="s">
        <v>53</v>
      </c>
      <c r="G114" s="12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1.0148685388375436</v>
      </c>
      <c r="H114" s="12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1.0120275238108596</v>
      </c>
      <c r="I114" s="12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0.99383316596907567</v>
      </c>
      <c r="J114" s="12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0.98839937612831608</v>
      </c>
      <c r="K114" s="12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0.99620564541850598</v>
      </c>
      <c r="L114" s="12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0.94965951167731288</v>
      </c>
      <c r="M114" s="12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0.95714196674506824</v>
      </c>
      <c r="N114" s="12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0.96778709217545233</v>
      </c>
      <c r="O114" s="12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0.99119431981827677</v>
      </c>
      <c r="P114" s="12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0.98459700510091219</v>
      </c>
      <c r="Q114" s="12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0.98462376688727671</v>
      </c>
      <c r="R114" s="12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0.99716328996870218</v>
      </c>
      <c r="S114" s="12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0.99685276180661608</v>
      </c>
      <c r="T114" s="12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0.99100355217608127</v>
      </c>
      <c r="U114" s="12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0.99482225961824111</v>
      </c>
      <c r="V114" s="12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0.99635590170771471</v>
      </c>
      <c r="W114" s="12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0.99873565970354361</v>
      </c>
      <c r="X114" s="12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0.99873796651714275</v>
      </c>
      <c r="Y114" s="12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1</v>
      </c>
      <c r="Z114" s="12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2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0.95452215549664188</v>
      </c>
      <c r="AB114" s="12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0.9828602843635359</v>
      </c>
      <c r="AC114" s="12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0.97839353642626992</v>
      </c>
      <c r="AD114" s="12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0.98340650137492081</v>
      </c>
      <c r="AE114" s="12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0.98547995546621758</v>
      </c>
      <c r="AF114" s="12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0.95561788275438153</v>
      </c>
      <c r="AG114" s="12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0.95903634097248025</v>
      </c>
      <c r="AH114" s="12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0.96720290007164578</v>
      </c>
      <c r="AI114" s="12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0.99154095349324278</v>
      </c>
      <c r="AJ114" s="12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0.98534739838534446</v>
      </c>
      <c r="AK114" s="12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0.98444763515864253</v>
      </c>
      <c r="AL114" s="12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0.99646636440485559</v>
      </c>
      <c r="AM114" s="12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0.99700865379929615</v>
      </c>
      <c r="AN114" s="12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0.99492305858672725</v>
      </c>
      <c r="AO114" s="12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0.99675828564783708</v>
      </c>
      <c r="AP114" s="12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1</v>
      </c>
      <c r="AQ114" s="12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0.99899603265860237</v>
      </c>
      <c r="AR114" s="12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0.99971054347783772</v>
      </c>
      <c r="AS114" s="12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0.99488465615101973</v>
      </c>
      <c r="AT114" s="12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2">
      <c r="B115">
        <v>1</v>
      </c>
      <c r="C115">
        <v>4</v>
      </c>
      <c r="F115" s="19" t="s">
        <v>54</v>
      </c>
      <c r="G115" s="12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1.3749461725700689</v>
      </c>
      <c r="H115" s="12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1.0416518205445011</v>
      </c>
      <c r="I115" s="12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1.0130659561753323</v>
      </c>
      <c r="J115" s="12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1.0030904347139624</v>
      </c>
      <c r="K115" s="12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1.0020301656465398</v>
      </c>
      <c r="L115" s="12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1.0050868417328565</v>
      </c>
      <c r="M115" s="12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1.0174664378960929</v>
      </c>
      <c r="N115" s="12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1.0020357558721542</v>
      </c>
      <c r="O115" s="12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0.99909798367384661</v>
      </c>
      <c r="P115" s="12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1</v>
      </c>
      <c r="Q115" s="12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1.0000562014034271</v>
      </c>
      <c r="R115" s="12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1.0098609215420147</v>
      </c>
      <c r="S115" s="12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1.0131617284210248</v>
      </c>
      <c r="T115" s="12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1.0096423954520386</v>
      </c>
      <c r="U115" s="12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1.0040159499669248</v>
      </c>
      <c r="V115" s="12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1.0019742538792675</v>
      </c>
      <c r="W115" s="12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1.0009750046207004</v>
      </c>
      <c r="X115" s="12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1</v>
      </c>
      <c r="Y115" s="12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1</v>
      </c>
      <c r="Z115" s="12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2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1.0999830543381108</v>
      </c>
      <c r="AB115" s="12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1.0097766940408288</v>
      </c>
      <c r="AC115" s="12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0.99690004117208819</v>
      </c>
      <c r="AD115" s="12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1.0049817980158091</v>
      </c>
      <c r="AE115" s="12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0.99635134945058512</v>
      </c>
      <c r="AF115" s="12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1.0016520296490821</v>
      </c>
      <c r="AG115" s="12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0.99781246546052682</v>
      </c>
      <c r="AH115" s="12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1.0049697569538398</v>
      </c>
      <c r="AI115" s="12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1.0057936924315629</v>
      </c>
      <c r="AJ115" s="12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1</v>
      </c>
      <c r="AK115" s="12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0.9986653965459461</v>
      </c>
      <c r="AL115" s="12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1.0098503670955166</v>
      </c>
      <c r="AM115" s="12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1.0131275912823103</v>
      </c>
      <c r="AN115" s="12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1.0170268434418162</v>
      </c>
      <c r="AO115" s="12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1.0017943293990292</v>
      </c>
      <c r="AP115" s="12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1.0075206271162644</v>
      </c>
      <c r="AQ115" s="12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1.0007312862627908</v>
      </c>
      <c r="AR115" s="12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1</v>
      </c>
      <c r="AS115" s="12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0.99488465615101973</v>
      </c>
      <c r="AT115" s="12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2">
      <c r="B116">
        <v>1</v>
      </c>
      <c r="C116">
        <v>4</v>
      </c>
      <c r="D116">
        <v>0.3</v>
      </c>
      <c r="F116" s="19" t="s">
        <v>55</v>
      </c>
      <c r="G116" s="12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1.1132895953307311</v>
      </c>
      <c r="H116" s="12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1.023073843781434</v>
      </c>
      <c r="I116" s="12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0.99576298577123057</v>
      </c>
      <c r="J116" s="12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0.99665962902659833</v>
      </c>
      <c r="K116" s="12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0.99649922461174734</v>
      </c>
      <c r="L116" s="12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0.95986085213745953</v>
      </c>
      <c r="M116" s="12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0.99447649575169106</v>
      </c>
      <c r="N116" s="12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0.99635074846207872</v>
      </c>
      <c r="O116" s="12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0.997492177905558</v>
      </c>
      <c r="P116" s="12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0.99831574204783169</v>
      </c>
      <c r="Q116" s="12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0.99561784683808452</v>
      </c>
      <c r="R116" s="12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0.99917116012216245</v>
      </c>
      <c r="S116" s="12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0.99948882719004839</v>
      </c>
      <c r="T116" s="12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0.99847653536766279</v>
      </c>
      <c r="U116" s="12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0.99824776601203002</v>
      </c>
      <c r="V116" s="12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0.99963559017077142</v>
      </c>
      <c r="W116" s="12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0.99960301337269586</v>
      </c>
      <c r="X116" s="12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0.99911657656199993</v>
      </c>
      <c r="Y116" s="12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1</v>
      </c>
      <c r="Z116" s="12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2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0.99674544992434411</v>
      </c>
      <c r="AB116" s="12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0.98911544965895171</v>
      </c>
      <c r="AC116" s="12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0.99135355728419161</v>
      </c>
      <c r="AD116" s="12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0.98782339794286289</v>
      </c>
      <c r="AE116" s="12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0.98632821396083081</v>
      </c>
      <c r="AF116" s="12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0.96832785766296969</v>
      </c>
      <c r="AG116" s="12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0.98785239528593816</v>
      </c>
      <c r="AH116" s="12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0.98559766396104498</v>
      </c>
      <c r="AI116" s="12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0.9924678923839545</v>
      </c>
      <c r="AJ116" s="12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0.98939238023117515</v>
      </c>
      <c r="AK116" s="12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0.99588082289820856</v>
      </c>
      <c r="AL116" s="12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0.9987862604675205</v>
      </c>
      <c r="AM116" s="12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0.99732286617542143</v>
      </c>
      <c r="AN116" s="12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1.0009488321908651</v>
      </c>
      <c r="AO116" s="12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0.99793809439577985</v>
      </c>
      <c r="AP116" s="12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1.0000252870815687</v>
      </c>
      <c r="AQ116" s="12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0.99970716255471936</v>
      </c>
      <c r="AR116" s="12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0.9997973804344864</v>
      </c>
      <c r="AS116" s="12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0.99488465615101973</v>
      </c>
      <c r="AT116" s="12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2">
      <c r="B117">
        <v>1</v>
      </c>
      <c r="C117">
        <v>4</v>
      </c>
      <c r="D117">
        <v>0.7</v>
      </c>
      <c r="F117" s="19" t="s">
        <v>56</v>
      </c>
      <c r="G117" s="12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1.2369136307790485</v>
      </c>
      <c r="H117" s="12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1.0359525624562445</v>
      </c>
      <c r="I117" s="12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1.0055619990064295</v>
      </c>
      <c r="J117" s="12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0.99932324987514831</v>
      </c>
      <c r="K117" s="12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0.99953609973577284</v>
      </c>
      <c r="L117" s="12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1.0026981533459307</v>
      </c>
      <c r="M117" s="12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1.0007385202017001</v>
      </c>
      <c r="N117" s="12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0.99991434902109533</v>
      </c>
      <c r="O117" s="12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0.99881516433452289</v>
      </c>
      <c r="P117" s="12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0.99988029270915313</v>
      </c>
      <c r="Q117" s="12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0.9998879037909526</v>
      </c>
      <c r="R117" s="12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1.0010650689086413</v>
      </c>
      <c r="S117" s="12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1.0015251275323014</v>
      </c>
      <c r="T117" s="12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1.0009642395452039</v>
      </c>
      <c r="U117" s="12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1.0017319715524211</v>
      </c>
      <c r="V117" s="12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1.0002374782328221</v>
      </c>
      <c r="W117" s="12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1.0004987513395587</v>
      </c>
      <c r="X117" s="12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0.99962138995514283</v>
      </c>
      <c r="Y117" s="12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1</v>
      </c>
      <c r="Z117" s="12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2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1.0690569783904988</v>
      </c>
      <c r="AB117" s="12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1.0001732150694465</v>
      </c>
      <c r="AC117" s="12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0.99323810327920437</v>
      </c>
      <c r="AD117" s="12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1.0022857154089631</v>
      </c>
      <c r="AE117" s="12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0.9956195012912481</v>
      </c>
      <c r="AF117" s="12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0.99548037036542358</v>
      </c>
      <c r="AG117" s="12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0.99715136222461498</v>
      </c>
      <c r="AH117" s="12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0.99949101884502844</v>
      </c>
      <c r="AI117" s="12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0.99915691299336196</v>
      </c>
      <c r="AJ117" s="12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0.99898581482071391</v>
      </c>
      <c r="AK117" s="12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0.99735041949968029</v>
      </c>
      <c r="AL117" s="12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1.0010638029465835</v>
      </c>
      <c r="AM117" s="12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1.0020769194995445</v>
      </c>
      <c r="AN117" s="12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1.0103717993461812</v>
      </c>
      <c r="AO117" s="12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1.0016626508132629</v>
      </c>
      <c r="AP117" s="12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1.0053246878293007</v>
      </c>
      <c r="AQ117" s="12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1.0004012639963948</v>
      </c>
      <c r="AR117" s="12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0.99991316304335132</v>
      </c>
      <c r="AS117" s="12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0.99488465615101973</v>
      </c>
      <c r="AT117" s="12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2">
      <c r="F118" s="19" t="s">
        <v>57</v>
      </c>
      <c r="G118" s="18">
        <f>+IFERROR(G113, 1)</f>
        <v>1.1724128468937911</v>
      </c>
      <c r="H118" s="18">
        <f t="shared" ref="H118:AT118" si="45">+IFERROR(H113, 1)</f>
        <v>1.0282322698065385</v>
      </c>
      <c r="I118" s="18">
        <f t="shared" si="45"/>
        <v>1.0017181695091009</v>
      </c>
      <c r="J118" s="18">
        <f t="shared" si="45"/>
        <v>0.99680753443554082</v>
      </c>
      <c r="K118" s="18">
        <f t="shared" si="45"/>
        <v>0.99849854771081581</v>
      </c>
      <c r="L118" s="18">
        <f t="shared" si="45"/>
        <v>0.97925180155429581</v>
      </c>
      <c r="M118" s="18">
        <f t="shared" si="45"/>
        <v>0.99326496842343281</v>
      </c>
      <c r="N118" s="18">
        <f t="shared" si="45"/>
        <v>0.99236621404217451</v>
      </c>
      <c r="O118" s="18">
        <f t="shared" si="45"/>
        <v>0.99651720470158822</v>
      </c>
      <c r="P118" s="18">
        <f t="shared" si="45"/>
        <v>0.99551029888697962</v>
      </c>
      <c r="Q118" s="18">
        <f t="shared" si="45"/>
        <v>0.9953299190469147</v>
      </c>
      <c r="R118" s="18">
        <f t="shared" si="45"/>
        <v>1.0013974783308477</v>
      </c>
      <c r="S118" s="18">
        <f t="shared" si="45"/>
        <v>1.0025148372055217</v>
      </c>
      <c r="T118" s="18">
        <f t="shared" si="45"/>
        <v>1.0000454669120067</v>
      </c>
      <c r="U118" s="18">
        <f t="shared" si="45"/>
        <v>0.99976965848093258</v>
      </c>
      <c r="V118" s="18">
        <f t="shared" si="45"/>
        <v>0.99951770482440649</v>
      </c>
      <c r="W118" s="18">
        <f t="shared" si="45"/>
        <v>0.99998039665726945</v>
      </c>
      <c r="X118" s="18">
        <f t="shared" si="45"/>
        <v>0.9993335083882654</v>
      </c>
      <c r="Y118" s="18">
        <f t="shared" si="45"/>
        <v>1</v>
      </c>
      <c r="Z118" s="18">
        <f t="shared" si="45"/>
        <v>1</v>
      </c>
      <c r="AA118" s="18">
        <f t="shared" si="45"/>
        <v>1.0285568439390143</v>
      </c>
      <c r="AB118" s="18">
        <f t="shared" si="45"/>
        <v>0.99491105492246001</v>
      </c>
      <c r="AC118" s="18">
        <f t="shared" si="45"/>
        <v>0.98986081950666682</v>
      </c>
      <c r="AD118" s="18">
        <f t="shared" si="45"/>
        <v>0.99442881173790221</v>
      </c>
      <c r="AE118" s="18">
        <f t="shared" si="45"/>
        <v>0.99098907262648228</v>
      </c>
      <c r="AF118" s="18">
        <f t="shared" si="45"/>
        <v>0.98038880613049428</v>
      </c>
      <c r="AG118" s="18">
        <f t="shared" si="45"/>
        <v>0.98651953197519793</v>
      </c>
      <c r="AH118" s="18">
        <f t="shared" si="45"/>
        <v>0.98937478378038846</v>
      </c>
      <c r="AI118" s="18">
        <f t="shared" si="45"/>
        <v>0.99673340230734808</v>
      </c>
      <c r="AJ118" s="18">
        <f t="shared" si="45"/>
        <v>0.99309490068633954</v>
      </c>
      <c r="AK118" s="18">
        <f t="shared" si="45"/>
        <v>0.9942814197065577</v>
      </c>
      <c r="AL118" s="18">
        <f t="shared" si="45"/>
        <v>1.0011296268671508</v>
      </c>
      <c r="AM118" s="18">
        <f t="shared" si="45"/>
        <v>1.0020228802326874</v>
      </c>
      <c r="AN118" s="18">
        <f t="shared" si="45"/>
        <v>1.0060412749552354</v>
      </c>
      <c r="AO118" s="18">
        <f t="shared" si="45"/>
        <v>0.99956347401879653</v>
      </c>
      <c r="AP118" s="18">
        <f t="shared" si="45"/>
        <v>1.0031395748940328</v>
      </c>
      <c r="AQ118" s="18">
        <f t="shared" si="45"/>
        <v>0.99989479202978182</v>
      </c>
      <c r="AR118" s="18">
        <f t="shared" si="45"/>
        <v>0.99987212417968852</v>
      </c>
      <c r="AS118" s="18">
        <f t="shared" si="45"/>
        <v>0.99488465615101973</v>
      </c>
      <c r="AT118" s="18">
        <f t="shared" si="45"/>
        <v>1</v>
      </c>
    </row>
    <row r="119" spans="2:46" x14ac:dyDescent="0.2">
      <c r="F119" s="19" t="s">
        <v>58</v>
      </c>
      <c r="G119" s="12">
        <f>+IF(G$8 = 20, 1, G118 * H119)</f>
        <v>1.1484566631354676</v>
      </c>
      <c r="H119" s="12">
        <f t="shared" ref="H119:AS119" si="46">+IF(H$8 = 20, 1, H118 * I119)</f>
        <v>0.97956676795056152</v>
      </c>
      <c r="I119" s="12">
        <f t="shared" si="46"/>
        <v>0.95267071138981729</v>
      </c>
      <c r="J119" s="12">
        <f t="shared" si="46"/>
        <v>0.95103666918279062</v>
      </c>
      <c r="K119" s="12">
        <f t="shared" si="46"/>
        <v>0.95408254485288502</v>
      </c>
      <c r="L119" s="12">
        <f t="shared" si="46"/>
        <v>0.95551720835272114</v>
      </c>
      <c r="M119" s="12">
        <f t="shared" si="46"/>
        <v>0.97576252281190345</v>
      </c>
      <c r="N119" s="12">
        <f t="shared" si="46"/>
        <v>0.98237887555894554</v>
      </c>
      <c r="O119" s="12">
        <f t="shared" si="46"/>
        <v>0.98993583382635741</v>
      </c>
      <c r="P119" s="12">
        <f t="shared" si="46"/>
        <v>0.99339562744709298</v>
      </c>
      <c r="Q119" s="12">
        <f t="shared" si="46"/>
        <v>0.99787579149884142</v>
      </c>
      <c r="R119" s="12">
        <f t="shared" si="46"/>
        <v>1.0025578176674972</v>
      </c>
      <c r="S119" s="12">
        <f t="shared" si="46"/>
        <v>1.0011587200504874</v>
      </c>
      <c r="T119" s="12">
        <f t="shared" si="46"/>
        <v>0.99864728470372133</v>
      </c>
      <c r="U119" s="12">
        <f t="shared" si="46"/>
        <v>0.99860188135985184</v>
      </c>
      <c r="V119" s="12">
        <f t="shared" si="46"/>
        <v>0.99883195382938994</v>
      </c>
      <c r="W119" s="12">
        <f t="shared" si="46"/>
        <v>0.99931391811099834</v>
      </c>
      <c r="X119" s="12">
        <f t="shared" si="46"/>
        <v>0.9993335083882654</v>
      </c>
      <c r="Y119" s="12">
        <f t="shared" si="46"/>
        <v>1</v>
      </c>
      <c r="Z119" s="12">
        <f t="shared" si="46"/>
        <v>1</v>
      </c>
      <c r="AA119" s="12">
        <f t="shared" si="46"/>
        <v>0.94623760615711561</v>
      </c>
      <c r="AB119" s="12">
        <f t="shared" si="46"/>
        <v>0.91996627287351018</v>
      </c>
      <c r="AC119" s="12">
        <f t="shared" si="46"/>
        <v>0.92467187727169164</v>
      </c>
      <c r="AD119" s="12">
        <f t="shared" si="46"/>
        <v>0.93414332505102637</v>
      </c>
      <c r="AE119" s="12">
        <f t="shared" si="46"/>
        <v>0.93937676988509755</v>
      </c>
      <c r="AF119" s="12">
        <f t="shared" si="46"/>
        <v>0.94791839368662933</v>
      </c>
      <c r="AG119" s="12">
        <f t="shared" si="46"/>
        <v>0.96688006611170652</v>
      </c>
      <c r="AH119" s="12">
        <f t="shared" si="46"/>
        <v>0.98009216723345605</v>
      </c>
      <c r="AI119" s="12">
        <f t="shared" si="46"/>
        <v>0.99061769442772374</v>
      </c>
      <c r="AJ119" s="12">
        <f t="shared" si="46"/>
        <v>0.99386424909061233</v>
      </c>
      <c r="AK119" s="12">
        <f t="shared" si="46"/>
        <v>1.0007746977693079</v>
      </c>
      <c r="AL119" s="12">
        <f t="shared" si="46"/>
        <v>1.0065306239602332</v>
      </c>
      <c r="AM119" s="12">
        <f t="shared" si="46"/>
        <v>1.0053949028658595</v>
      </c>
      <c r="AN119" s="12">
        <f t="shared" si="46"/>
        <v>1.0033652152058534</v>
      </c>
      <c r="AO119" s="12">
        <f t="shared" si="46"/>
        <v>0.99734000998169681</v>
      </c>
      <c r="AP119" s="12">
        <f t="shared" si="46"/>
        <v>0.99777556493920272</v>
      </c>
      <c r="AQ119" s="12">
        <f t="shared" si="46"/>
        <v>0.99465277804896024</v>
      </c>
      <c r="AR119" s="12">
        <f t="shared" si="46"/>
        <v>0.99475743445949916</v>
      </c>
      <c r="AS119" s="12">
        <f t="shared" si="46"/>
        <v>0.99488465615101973</v>
      </c>
      <c r="AT119" s="12">
        <f>+IF(AT$8 = 20, 1, AT118 *#REF!)</f>
        <v>1</v>
      </c>
    </row>
    <row r="120" spans="2:46" x14ac:dyDescent="0.2">
      <c r="F120" s="19" t="s">
        <v>59</v>
      </c>
      <c r="G120" s="17">
        <f>+IF(G$8 = 20, 1, 1 / G119)</f>
        <v>0.87073377002301722</v>
      </c>
      <c r="H120" s="17">
        <f t="shared" ref="H120:AT120" si="47">+IF(H$8 = 20, 1, 1 / H119)</f>
        <v>1.0208594581992494</v>
      </c>
      <c r="I120" s="17">
        <f t="shared" si="47"/>
        <v>1.0496806378576871</v>
      </c>
      <c r="J120" s="17">
        <f t="shared" si="47"/>
        <v>1.0514841671239477</v>
      </c>
      <c r="K120" s="17">
        <f t="shared" si="47"/>
        <v>1.0481273401288305</v>
      </c>
      <c r="L120" s="17">
        <f t="shared" si="47"/>
        <v>1.0465536269346374</v>
      </c>
      <c r="M120" s="17">
        <f t="shared" si="47"/>
        <v>1.0248395245989261</v>
      </c>
      <c r="N120" s="17">
        <f t="shared" si="47"/>
        <v>1.0179371980398384</v>
      </c>
      <c r="O120" s="17">
        <f t="shared" si="47"/>
        <v>1.0101664833514936</v>
      </c>
      <c r="P120" s="17">
        <f t="shared" si="47"/>
        <v>1.0066482802726637</v>
      </c>
      <c r="Q120" s="17">
        <f t="shared" si="47"/>
        <v>1.0021287303683035</v>
      </c>
      <c r="R120" s="17">
        <f t="shared" si="47"/>
        <v>0.99744870807207098</v>
      </c>
      <c r="S120" s="17">
        <f t="shared" si="47"/>
        <v>0.99884262102773369</v>
      </c>
      <c r="T120" s="17">
        <f t="shared" si="47"/>
        <v>1.001354547613555</v>
      </c>
      <c r="U120" s="17">
        <f t="shared" si="47"/>
        <v>1.0014000761126589</v>
      </c>
      <c r="V120" s="17">
        <f t="shared" si="47"/>
        <v>1.0011694120979329</v>
      </c>
      <c r="W120" s="17">
        <f t="shared" si="47"/>
        <v>1.0006865529205262</v>
      </c>
      <c r="X120" s="17">
        <f t="shared" si="47"/>
        <v>1.0006669361190634</v>
      </c>
      <c r="Y120" s="17">
        <f t="shared" si="47"/>
        <v>1</v>
      </c>
      <c r="Z120" s="17">
        <f t="shared" si="47"/>
        <v>1</v>
      </c>
      <c r="AA120" s="17">
        <f t="shared" si="47"/>
        <v>1.0568170124428109</v>
      </c>
      <c r="AB120" s="17">
        <f t="shared" si="47"/>
        <v>1.0869963709392354</v>
      </c>
      <c r="AC120" s="17">
        <f t="shared" si="47"/>
        <v>1.0814647061080405</v>
      </c>
      <c r="AD120" s="17">
        <f t="shared" si="47"/>
        <v>1.0704995402556414</v>
      </c>
      <c r="AE120" s="17">
        <f t="shared" si="47"/>
        <v>1.0645355857823882</v>
      </c>
      <c r="AF120" s="17">
        <f t="shared" si="47"/>
        <v>1.054943132932378</v>
      </c>
      <c r="AG120" s="17">
        <f t="shared" si="47"/>
        <v>1.0342544386311374</v>
      </c>
      <c r="AH120" s="17">
        <f t="shared" si="47"/>
        <v>1.0203122047416608</v>
      </c>
      <c r="AI120" s="17">
        <f t="shared" si="47"/>
        <v>1.009471166954772</v>
      </c>
      <c r="AJ120" s="17">
        <f t="shared" si="47"/>
        <v>1.0061736307699989</v>
      </c>
      <c r="AK120" s="17">
        <f t="shared" si="47"/>
        <v>0.99922590192274574</v>
      </c>
      <c r="AL120" s="17">
        <f t="shared" si="47"/>
        <v>0.99351174837131317</v>
      </c>
      <c r="AM120" s="17">
        <f t="shared" si="47"/>
        <v>0.99463404593510329</v>
      </c>
      <c r="AN120" s="17">
        <f t="shared" si="47"/>
        <v>0.99664607148538331</v>
      </c>
      <c r="AO120" s="17">
        <f t="shared" si="47"/>
        <v>1.0026670844362817</v>
      </c>
      <c r="AP120" s="17">
        <f t="shared" si="47"/>
        <v>1.0022293942034277</v>
      </c>
      <c r="AQ120" s="17">
        <f t="shared" si="47"/>
        <v>1.0053759684475305</v>
      </c>
      <c r="AR120" s="17">
        <f t="shared" si="47"/>
        <v>1.005270194882584</v>
      </c>
      <c r="AS120" s="17">
        <f t="shared" si="47"/>
        <v>1.0051416451317787</v>
      </c>
      <c r="AT120" s="17">
        <f t="shared" si="47"/>
        <v>1</v>
      </c>
    </row>
    <row r="123" spans="2:46" x14ac:dyDescent="0.2">
      <c r="F123" s="19" t="s">
        <v>148</v>
      </c>
      <c r="G123" s="7" t="s">
        <v>143</v>
      </c>
      <c r="H123" s="7" t="s">
        <v>143</v>
      </c>
      <c r="I123" s="7" t="s">
        <v>143</v>
      </c>
      <c r="J123" s="7" t="s">
        <v>143</v>
      </c>
      <c r="K123" s="7" t="s">
        <v>143</v>
      </c>
      <c r="L123" s="7" t="s">
        <v>143</v>
      </c>
      <c r="M123" s="7" t="s">
        <v>143</v>
      </c>
      <c r="N123" s="7" t="s">
        <v>143</v>
      </c>
      <c r="O123" s="7" t="s">
        <v>143</v>
      </c>
      <c r="P123" s="7" t="s">
        <v>143</v>
      </c>
      <c r="Q123" s="7" t="s">
        <v>143</v>
      </c>
      <c r="R123" s="7" t="s">
        <v>143</v>
      </c>
      <c r="S123" s="7" t="s">
        <v>143</v>
      </c>
      <c r="T123" s="7" t="s">
        <v>143</v>
      </c>
      <c r="U123" s="7" t="s">
        <v>143</v>
      </c>
      <c r="V123" s="7" t="s">
        <v>143</v>
      </c>
      <c r="W123" s="7" t="s">
        <v>143</v>
      </c>
      <c r="X123" s="7" t="s">
        <v>143</v>
      </c>
      <c r="Y123" s="7" t="s">
        <v>143</v>
      </c>
      <c r="Z123" s="7" t="s">
        <v>143</v>
      </c>
      <c r="AA123" s="8" t="s">
        <v>144</v>
      </c>
      <c r="AB123" s="8" t="s">
        <v>144</v>
      </c>
      <c r="AC123" s="8" t="s">
        <v>144</v>
      </c>
      <c r="AD123" s="8" t="s">
        <v>144</v>
      </c>
      <c r="AE123" s="8" t="s">
        <v>144</v>
      </c>
      <c r="AF123" s="8" t="s">
        <v>144</v>
      </c>
      <c r="AG123" s="8" t="s">
        <v>144</v>
      </c>
      <c r="AH123" s="8" t="s">
        <v>144</v>
      </c>
      <c r="AI123" s="8" t="s">
        <v>144</v>
      </c>
      <c r="AJ123" s="8" t="s">
        <v>144</v>
      </c>
      <c r="AK123" s="8" t="s">
        <v>144</v>
      </c>
      <c r="AL123" s="8" t="s">
        <v>144</v>
      </c>
      <c r="AM123" s="8" t="s">
        <v>144</v>
      </c>
      <c r="AN123" s="8" t="s">
        <v>144</v>
      </c>
      <c r="AO123" s="8" t="s">
        <v>144</v>
      </c>
      <c r="AP123" s="8" t="s">
        <v>144</v>
      </c>
      <c r="AQ123" s="8" t="s">
        <v>144</v>
      </c>
      <c r="AR123" s="8" t="s">
        <v>144</v>
      </c>
      <c r="AS123" s="8" t="s">
        <v>144</v>
      </c>
      <c r="AT123" s="8" t="s">
        <v>144</v>
      </c>
    </row>
    <row r="124" spans="2:46" x14ac:dyDescent="0.2">
      <c r="F124" s="19" t="s">
        <v>81</v>
      </c>
      <c r="G124" s="7">
        <v>1</v>
      </c>
      <c r="H124" s="7">
        <v>2</v>
      </c>
      <c r="I124" s="7">
        <v>3</v>
      </c>
      <c r="J124" s="7">
        <v>4</v>
      </c>
      <c r="K124" s="7">
        <v>5</v>
      </c>
      <c r="L124" s="7">
        <v>6</v>
      </c>
      <c r="M124" s="7">
        <v>7</v>
      </c>
      <c r="N124" s="7">
        <v>8</v>
      </c>
      <c r="O124" s="7">
        <v>9</v>
      </c>
      <c r="P124" s="7">
        <v>10</v>
      </c>
      <c r="Q124" s="7">
        <v>11</v>
      </c>
      <c r="R124" s="7">
        <v>12</v>
      </c>
      <c r="S124" s="7">
        <v>13</v>
      </c>
      <c r="T124" s="7">
        <v>14</v>
      </c>
      <c r="U124" s="7">
        <v>15</v>
      </c>
      <c r="V124" s="7">
        <v>16</v>
      </c>
      <c r="W124" s="7">
        <v>17</v>
      </c>
      <c r="X124" s="7">
        <v>18</v>
      </c>
      <c r="Y124" s="7">
        <v>19</v>
      </c>
      <c r="Z124" s="7">
        <v>20</v>
      </c>
      <c r="AA124" s="8">
        <v>1</v>
      </c>
      <c r="AB124" s="8">
        <v>2</v>
      </c>
      <c r="AC124" s="8">
        <v>3</v>
      </c>
      <c r="AD124" s="8">
        <v>4</v>
      </c>
      <c r="AE124" s="8">
        <v>5</v>
      </c>
      <c r="AF124" s="8">
        <v>6</v>
      </c>
      <c r="AG124" s="8">
        <v>7</v>
      </c>
      <c r="AH124" s="8">
        <v>8</v>
      </c>
      <c r="AI124" s="8">
        <v>9</v>
      </c>
      <c r="AJ124" s="8">
        <v>10</v>
      </c>
      <c r="AK124" s="8">
        <v>11</v>
      </c>
      <c r="AL124" s="8">
        <v>12</v>
      </c>
      <c r="AM124" s="8">
        <v>13</v>
      </c>
      <c r="AN124" s="8">
        <v>14</v>
      </c>
      <c r="AO124" s="8">
        <v>15</v>
      </c>
      <c r="AP124" s="8">
        <v>16</v>
      </c>
      <c r="AQ124" s="8">
        <v>17</v>
      </c>
      <c r="AR124" s="8">
        <v>18</v>
      </c>
      <c r="AS124" s="8">
        <v>19</v>
      </c>
      <c r="AT124" s="8">
        <v>20</v>
      </c>
    </row>
    <row r="125" spans="2:46" x14ac:dyDescent="0.2">
      <c r="F125">
        <v>201906</v>
      </c>
      <c r="G125" s="12">
        <f t="shared" ref="G125:AT125" si="48">IF(G57 = "", G$118,G57)</f>
        <v>1.083421269093821</v>
      </c>
      <c r="H125" s="12">
        <f t="shared" si="48"/>
        <v>0.99939076679000016</v>
      </c>
      <c r="I125" s="12">
        <f t="shared" si="48"/>
        <v>1.01796608838186</v>
      </c>
      <c r="J125" s="12">
        <f t="shared" si="48"/>
        <v>1.0036822735150104</v>
      </c>
      <c r="K125" s="12">
        <f t="shared" si="48"/>
        <v>0.995152202149297</v>
      </c>
      <c r="L125" s="12">
        <f t="shared" si="48"/>
        <v>1.0063344476569194</v>
      </c>
      <c r="M125" s="12">
        <f t="shared" si="48"/>
        <v>0.99976752206147379</v>
      </c>
      <c r="N125" s="12">
        <f t="shared" si="48"/>
        <v>1.0014892029102158</v>
      </c>
      <c r="O125" s="12">
        <f t="shared" si="48"/>
        <v>0.99754610298076496</v>
      </c>
      <c r="P125" s="12">
        <f t="shared" si="48"/>
        <v>1.0057460410067367</v>
      </c>
      <c r="Q125" s="12">
        <f t="shared" si="48"/>
        <v>0.99713965079992162</v>
      </c>
      <c r="R125" s="12">
        <f t="shared" si="48"/>
        <v>0.99954794075163178</v>
      </c>
      <c r="S125" s="12">
        <f t="shared" si="48"/>
        <v>1.0045985926346563</v>
      </c>
      <c r="T125" s="12">
        <f t="shared" si="48"/>
        <v>1.0159352814821438</v>
      </c>
      <c r="U125" s="12">
        <f t="shared" si="48"/>
        <v>1.0004901482975583</v>
      </c>
      <c r="V125" s="12">
        <f t="shared" si="48"/>
        <v>0.99635590170771471</v>
      </c>
      <c r="W125" s="12">
        <f t="shared" si="48"/>
        <v>1.0009750046207004</v>
      </c>
      <c r="X125" s="12">
        <f t="shared" si="48"/>
        <v>0.99873796651714275</v>
      </c>
      <c r="Y125" s="12">
        <f t="shared" si="48"/>
        <v>1</v>
      </c>
      <c r="Z125" s="12">
        <f t="shared" si="48"/>
        <v>1</v>
      </c>
      <c r="AA125" s="12">
        <f t="shared" si="48"/>
        <v>0.93863211536495361</v>
      </c>
      <c r="AB125" s="12">
        <f t="shared" si="48"/>
        <v>0.94613707320793394</v>
      </c>
      <c r="AC125" s="12">
        <f t="shared" si="48"/>
        <v>1.0418606805510042</v>
      </c>
      <c r="AD125" s="12">
        <f t="shared" si="48"/>
        <v>1.0162817448709727</v>
      </c>
      <c r="AE125" s="12">
        <f t="shared" si="48"/>
        <v>1.0402850765653593</v>
      </c>
      <c r="AF125" s="12">
        <f t="shared" si="48"/>
        <v>1.0143838408859642</v>
      </c>
      <c r="AG125" s="12">
        <f t="shared" si="48"/>
        <v>1.0053785650318419</v>
      </c>
      <c r="AH125" s="12">
        <f t="shared" si="48"/>
        <v>0.99074689184857967</v>
      </c>
      <c r="AI125" s="12">
        <f t="shared" si="48"/>
        <v>1.0035889406494778</v>
      </c>
      <c r="AJ125" s="12">
        <f t="shared" si="48"/>
        <v>1.0099739678274988</v>
      </c>
      <c r="AK125" s="12">
        <f t="shared" si="48"/>
        <v>0.9922817029953056</v>
      </c>
      <c r="AL125" s="12">
        <f t="shared" si="48"/>
        <v>0.9964020001833892</v>
      </c>
      <c r="AM125" s="12">
        <f t="shared" si="48"/>
        <v>1.0191153160790243</v>
      </c>
      <c r="AN125" s="12">
        <f t="shared" si="48"/>
        <v>1.0032623325238486</v>
      </c>
      <c r="AO125" s="12">
        <f t="shared" si="48"/>
        <v>1.0000419321392255</v>
      </c>
      <c r="AP125" s="12">
        <f t="shared" si="48"/>
        <v>1.0050806945751938</v>
      </c>
      <c r="AQ125" s="12">
        <f t="shared" si="48"/>
        <v>1.0007312862627908</v>
      </c>
      <c r="AR125" s="12">
        <f t="shared" si="48"/>
        <v>0.99971054347783772</v>
      </c>
      <c r="AS125" s="12">
        <f t="shared" si="48"/>
        <v>0.99488465615101973</v>
      </c>
      <c r="AT125" s="12" t="e">
        <f t="shared" si="48"/>
        <v>#REF!</v>
      </c>
    </row>
    <row r="126" spans="2:46" x14ac:dyDescent="0.2">
      <c r="F126">
        <v>201909</v>
      </c>
      <c r="G126" s="12">
        <f t="shared" ref="G126:AT126" si="49">IF(G58 = "", G$118,G58)</f>
        <v>1.1574133190291065</v>
      </c>
      <c r="H126" s="12">
        <f t="shared" si="49"/>
        <v>1.0957336285082349</v>
      </c>
      <c r="I126" s="12">
        <f t="shared" si="49"/>
        <v>0.99574263731576385</v>
      </c>
      <c r="J126" s="12">
        <f t="shared" si="49"/>
        <v>1.0007909966774009</v>
      </c>
      <c r="K126" s="12">
        <f t="shared" si="49"/>
        <v>0.99765221705853313</v>
      </c>
      <c r="L126" s="12">
        <f t="shared" si="49"/>
        <v>1.0171621932086787</v>
      </c>
      <c r="M126" s="12">
        <f t="shared" si="49"/>
        <v>1.00223290488564</v>
      </c>
      <c r="N126" s="12">
        <f t="shared" si="49"/>
        <v>0.97302539376516672</v>
      </c>
      <c r="O126" s="12">
        <f t="shared" si="49"/>
        <v>0.98490016836664218</v>
      </c>
      <c r="P126" s="12">
        <f t="shared" si="49"/>
        <v>1.0008975706784753</v>
      </c>
      <c r="Q126" s="12">
        <f t="shared" si="49"/>
        <v>1.0000831713894565</v>
      </c>
      <c r="R126" s="12">
        <f t="shared" si="49"/>
        <v>0.99826997328988909</v>
      </c>
      <c r="S126" s="12">
        <f t="shared" si="49"/>
        <v>1</v>
      </c>
      <c r="T126" s="12">
        <f t="shared" si="49"/>
        <v>1.0000384980794541</v>
      </c>
      <c r="U126" s="12">
        <f t="shared" si="49"/>
        <v>0.99482225961824111</v>
      </c>
      <c r="V126" s="12">
        <f t="shared" si="49"/>
        <v>1.0019742538792675</v>
      </c>
      <c r="W126" s="12">
        <f t="shared" si="49"/>
        <v>1.0001812491521307</v>
      </c>
      <c r="X126" s="12">
        <f t="shared" si="49"/>
        <v>1</v>
      </c>
      <c r="Y126" s="12">
        <f t="shared" si="49"/>
        <v>1</v>
      </c>
      <c r="Z126" s="12">
        <f t="shared" si="49"/>
        <v>1</v>
      </c>
      <c r="AA126" s="12">
        <f t="shared" si="49"/>
        <v>1.0883004911197156</v>
      </c>
      <c r="AB126" s="12">
        <f t="shared" si="49"/>
        <v>0.95984560104429772</v>
      </c>
      <c r="AC126" s="12">
        <f t="shared" si="49"/>
        <v>1.0006858935453067</v>
      </c>
      <c r="AD126" s="12">
        <f t="shared" si="49"/>
        <v>1.0111662514637023</v>
      </c>
      <c r="AE126" s="12">
        <f t="shared" si="49"/>
        <v>0.99835479368083069</v>
      </c>
      <c r="AF126" s="12">
        <f t="shared" si="49"/>
        <v>0.99867254958040463</v>
      </c>
      <c r="AG126" s="12">
        <f t="shared" si="49"/>
        <v>1.000980152404211</v>
      </c>
      <c r="AH126" s="12">
        <f t="shared" si="49"/>
        <v>0.97586425542923216</v>
      </c>
      <c r="AI126" s="12">
        <f t="shared" si="49"/>
        <v>0.98752613463870798</v>
      </c>
      <c r="AJ126" s="12">
        <f t="shared" si="49"/>
        <v>0.99374365169538958</v>
      </c>
      <c r="AK126" s="12">
        <f t="shared" si="49"/>
        <v>1.0000535158190917</v>
      </c>
      <c r="AL126" s="12">
        <f t="shared" si="49"/>
        <v>0.99826991541808496</v>
      </c>
      <c r="AM126" s="12">
        <f t="shared" si="49"/>
        <v>0.99936735042357094</v>
      </c>
      <c r="AN126" s="12">
        <f t="shared" si="49"/>
        <v>1.0000384980794541</v>
      </c>
      <c r="AO126" s="12">
        <f t="shared" si="49"/>
        <v>0.99675828564783708</v>
      </c>
      <c r="AP126" s="12">
        <f t="shared" si="49"/>
        <v>1.0000280967572985</v>
      </c>
      <c r="AQ126" s="12">
        <f t="shared" si="49"/>
        <v>1.0001812491521307</v>
      </c>
      <c r="AR126" s="12">
        <f t="shared" si="49"/>
        <v>1</v>
      </c>
      <c r="AS126" s="12">
        <f t="shared" si="49"/>
        <v>0.99488465615101973</v>
      </c>
      <c r="AT126" s="12" t="e">
        <f t="shared" si="49"/>
        <v>#REF!</v>
      </c>
    </row>
    <row r="127" spans="2:46" x14ac:dyDescent="0.2">
      <c r="F127">
        <v>201912</v>
      </c>
      <c r="G127" s="12">
        <f t="shared" ref="G127:AT127" si="50">IF(G59 = "", G$118,G59)</f>
        <v>0.96838066220754948</v>
      </c>
      <c r="H127" s="12">
        <f t="shared" si="50"/>
        <v>1.0242751893973727</v>
      </c>
      <c r="I127" s="12">
        <f t="shared" si="50"/>
        <v>1.0250347795435837</v>
      </c>
      <c r="J127" s="12">
        <f t="shared" si="50"/>
        <v>0.99875561728833184</v>
      </c>
      <c r="K127" s="12">
        <f t="shared" si="50"/>
        <v>1.0024290277355263</v>
      </c>
      <c r="L127" s="12">
        <f t="shared" si="50"/>
        <v>1.0072910199076661</v>
      </c>
      <c r="M127" s="12">
        <f t="shared" si="50"/>
        <v>1.0055111211145376</v>
      </c>
      <c r="N127" s="12">
        <f t="shared" si="50"/>
        <v>0.98882383468268198</v>
      </c>
      <c r="O127" s="12">
        <f t="shared" si="50"/>
        <v>1.0096620141943302</v>
      </c>
      <c r="P127" s="12">
        <f t="shared" si="50"/>
        <v>1.0013562477491531</v>
      </c>
      <c r="Q127" s="12">
        <f t="shared" si="50"/>
        <v>1.0001080444546624</v>
      </c>
      <c r="R127" s="12">
        <f t="shared" si="50"/>
        <v>1</v>
      </c>
      <c r="S127" s="12">
        <f t="shared" si="50"/>
        <v>1.00304659475086</v>
      </c>
      <c r="T127" s="12">
        <f t="shared" si="50"/>
        <v>0.99100355217608127</v>
      </c>
      <c r="U127" s="12">
        <f t="shared" si="50"/>
        <v>1.0040159499669248</v>
      </c>
      <c r="V127" s="12">
        <f t="shared" si="50"/>
        <v>1</v>
      </c>
      <c r="W127" s="12">
        <f t="shared" si="50"/>
        <v>0.99873565970354361</v>
      </c>
      <c r="X127" s="12">
        <f t="shared" si="50"/>
        <v>0.9993335083882654</v>
      </c>
      <c r="Y127" s="12">
        <f t="shared" si="50"/>
        <v>1</v>
      </c>
      <c r="Z127" s="12">
        <f t="shared" si="50"/>
        <v>1</v>
      </c>
      <c r="AA127" s="12">
        <f t="shared" si="50"/>
        <v>0.60960221002920179</v>
      </c>
      <c r="AB127" s="12">
        <f t="shared" si="50"/>
        <v>1.0070982265876123</v>
      </c>
      <c r="AC127" s="12">
        <f t="shared" si="50"/>
        <v>1.0245681381297798</v>
      </c>
      <c r="AD127" s="12">
        <f t="shared" si="50"/>
        <v>0.99380625937460243</v>
      </c>
      <c r="AE127" s="12">
        <f t="shared" si="50"/>
        <v>0.99860735528402389</v>
      </c>
      <c r="AF127" s="12">
        <f t="shared" si="50"/>
        <v>0.99668470175327084</v>
      </c>
      <c r="AG127" s="12">
        <f t="shared" si="50"/>
        <v>1.0012021853243083</v>
      </c>
      <c r="AH127" s="12">
        <f t="shared" si="50"/>
        <v>0.98967557604420753</v>
      </c>
      <c r="AI127" s="12">
        <f t="shared" si="50"/>
        <v>1.0022958523344108</v>
      </c>
      <c r="AJ127" s="12">
        <f t="shared" si="50"/>
        <v>1.001353809313575</v>
      </c>
      <c r="AK127" s="12">
        <f t="shared" si="50"/>
        <v>1.0005576409214965</v>
      </c>
      <c r="AL127" s="12">
        <f t="shared" si="50"/>
        <v>0.99775596383265741</v>
      </c>
      <c r="AM127" s="12">
        <f t="shared" si="50"/>
        <v>1.0046412634229598</v>
      </c>
      <c r="AN127" s="12">
        <f t="shared" si="50"/>
        <v>0.99492305858672725</v>
      </c>
      <c r="AO127" s="12">
        <f t="shared" si="50"/>
        <v>1.001648019859289</v>
      </c>
      <c r="AP127" s="12">
        <f t="shared" si="50"/>
        <v>1</v>
      </c>
      <c r="AQ127" s="12">
        <f t="shared" si="50"/>
        <v>0.99899603265860237</v>
      </c>
      <c r="AR127" s="12">
        <f t="shared" si="50"/>
        <v>0.99987212417968852</v>
      </c>
      <c r="AS127" s="12">
        <f t="shared" si="50"/>
        <v>0.99488465615101973</v>
      </c>
      <c r="AT127" s="12" t="e">
        <f t="shared" si="50"/>
        <v>#REF!</v>
      </c>
    </row>
    <row r="128" spans="2:46" x14ac:dyDescent="0.2">
      <c r="F128">
        <v>202003</v>
      </c>
      <c r="G128" s="12">
        <f t="shared" ref="G128:AT128" si="51">IF(G60 = "", G$118,G60)</f>
        <v>1.1798044418832356</v>
      </c>
      <c r="H128" s="12">
        <f t="shared" si="51"/>
        <v>1.0357992472250279</v>
      </c>
      <c r="I128" s="12">
        <f t="shared" si="51"/>
        <v>0.98138010610685955</v>
      </c>
      <c r="J128" s="12">
        <f t="shared" si="51"/>
        <v>1.0421862657626182</v>
      </c>
      <c r="K128" s="12">
        <f t="shared" si="51"/>
        <v>1.0221056927524248</v>
      </c>
      <c r="L128" s="12">
        <f t="shared" si="51"/>
        <v>1.0187479564232251</v>
      </c>
      <c r="M128" s="12">
        <f t="shared" si="51"/>
        <v>1.0061015977707028</v>
      </c>
      <c r="N128" s="12">
        <f t="shared" si="51"/>
        <v>1.0101432558363233</v>
      </c>
      <c r="O128" s="12">
        <f t="shared" si="51"/>
        <v>1.0001290631299387</v>
      </c>
      <c r="P128" s="12">
        <f t="shared" si="51"/>
        <v>0.99862392072996964</v>
      </c>
      <c r="Q128" s="12">
        <f t="shared" si="51"/>
        <v>1.0009299686558621</v>
      </c>
      <c r="R128" s="12">
        <f t="shared" si="51"/>
        <v>1.0000678867926094</v>
      </c>
      <c r="S128" s="12">
        <f t="shared" si="51"/>
        <v>0.99685276180661608</v>
      </c>
      <c r="T128" s="12">
        <f t="shared" si="51"/>
        <v>1.0096423954520386</v>
      </c>
      <c r="U128" s="12">
        <f t="shared" si="51"/>
        <v>1.0014781961730319</v>
      </c>
      <c r="V128" s="12">
        <f t="shared" si="51"/>
        <v>1.0000445031609948</v>
      </c>
      <c r="W128" s="12">
        <f t="shared" si="51"/>
        <v>0.99998039665726945</v>
      </c>
      <c r="X128" s="12">
        <f t="shared" si="51"/>
        <v>0.9993335083882654</v>
      </c>
      <c r="Y128" s="12">
        <f t="shared" si="51"/>
        <v>1</v>
      </c>
      <c r="Z128" s="12">
        <f t="shared" si="51"/>
        <v>1</v>
      </c>
      <c r="AA128" s="12">
        <f t="shared" si="51"/>
        <v>1.1052646428340003</v>
      </c>
      <c r="AB128" s="12">
        <f t="shared" si="51"/>
        <v>1.0349587861985059</v>
      </c>
      <c r="AC128" s="12">
        <f t="shared" si="51"/>
        <v>1.0122667730247883</v>
      </c>
      <c r="AD128" s="12">
        <f t="shared" si="51"/>
        <v>1.0030354116851157</v>
      </c>
      <c r="AE128" s="12">
        <f t="shared" si="51"/>
        <v>0.99366023953943805</v>
      </c>
      <c r="AF128" s="12">
        <f t="shared" si="51"/>
        <v>1.0040281935854922</v>
      </c>
      <c r="AG128" s="12">
        <f t="shared" si="51"/>
        <v>1.0031946375492578</v>
      </c>
      <c r="AH128" s="12">
        <f t="shared" si="51"/>
        <v>0.99823271208646402</v>
      </c>
      <c r="AI128" s="12">
        <f t="shared" si="51"/>
        <v>1.0002917603931618</v>
      </c>
      <c r="AJ128" s="12">
        <f t="shared" si="51"/>
        <v>0.9990331211834772</v>
      </c>
      <c r="AK128" s="12">
        <f t="shared" si="51"/>
        <v>0.98805904239411679</v>
      </c>
      <c r="AL128" s="12">
        <f t="shared" si="51"/>
        <v>1.0001994364052442</v>
      </c>
      <c r="AM128" s="12">
        <f t="shared" si="51"/>
        <v>0.99735777866165753</v>
      </c>
      <c r="AN128" s="12">
        <f t="shared" si="51"/>
        <v>1.0096323500022217</v>
      </c>
      <c r="AO128" s="12">
        <f t="shared" si="51"/>
        <v>1.0017943293990292</v>
      </c>
      <c r="AP128" s="12">
        <f t="shared" si="51"/>
        <v>1.0075206271162644</v>
      </c>
      <c r="AQ128" s="12">
        <f t="shared" si="51"/>
        <v>0.99989479202978182</v>
      </c>
      <c r="AR128" s="12">
        <f t="shared" si="51"/>
        <v>0.99987212417968852</v>
      </c>
      <c r="AS128" s="12">
        <f t="shared" si="51"/>
        <v>0.99488465615101973</v>
      </c>
      <c r="AT128" s="12" t="e">
        <f t="shared" si="51"/>
        <v>#REF!</v>
      </c>
    </row>
    <row r="129" spans="6:46" x14ac:dyDescent="0.2">
      <c r="F129">
        <v>202006</v>
      </c>
      <c r="G129" s="12">
        <f t="shared" ref="G129:AT129" si="52">IF(G61 = "", G$118,G61)</f>
        <v>1.2837082017942505</v>
      </c>
      <c r="H129" s="12">
        <f t="shared" si="52"/>
        <v>1.0000990500674747</v>
      </c>
      <c r="I129" s="12">
        <f t="shared" si="52"/>
        <v>1.0214327277101904</v>
      </c>
      <c r="J129" s="12">
        <f t="shared" si="52"/>
        <v>1.0238803696968397</v>
      </c>
      <c r="K129" s="12">
        <f t="shared" si="52"/>
        <v>1.0329340793421529</v>
      </c>
      <c r="L129" s="12">
        <f t="shared" si="52"/>
        <v>1.0079746951792301</v>
      </c>
      <c r="M129" s="12">
        <f t="shared" si="52"/>
        <v>1.0050428077368139</v>
      </c>
      <c r="N129" s="12">
        <f t="shared" si="52"/>
        <v>0.99791627317684339</v>
      </c>
      <c r="O129" s="12">
        <f t="shared" si="52"/>
        <v>0.99815479995025103</v>
      </c>
      <c r="P129" s="12">
        <f t="shared" si="52"/>
        <v>1.0027060009405364</v>
      </c>
      <c r="Q129" s="12">
        <f t="shared" si="52"/>
        <v>1</v>
      </c>
      <c r="R129" s="12">
        <f t="shared" si="52"/>
        <v>1.0098609215420147</v>
      </c>
      <c r="S129" s="12">
        <f t="shared" si="52"/>
        <v>1.0131617284210248</v>
      </c>
      <c r="T129" s="12">
        <f t="shared" si="52"/>
        <v>1</v>
      </c>
      <c r="U129" s="12">
        <f t="shared" si="52"/>
        <v>0.99862837783356218</v>
      </c>
      <c r="V129" s="12">
        <f t="shared" si="52"/>
        <v>0.99951770482440649</v>
      </c>
      <c r="W129" s="12">
        <f t="shared" si="52"/>
        <v>0.99998039665726945</v>
      </c>
      <c r="X129" s="12">
        <f t="shared" si="52"/>
        <v>0.9993335083882654</v>
      </c>
      <c r="Y129" s="12">
        <f t="shared" si="52"/>
        <v>1</v>
      </c>
      <c r="Z129" s="12">
        <f t="shared" si="52"/>
        <v>1</v>
      </c>
      <c r="AA129" s="12">
        <f t="shared" si="52"/>
        <v>1.0845519134961417</v>
      </c>
      <c r="AB129" s="12">
        <f t="shared" si="52"/>
        <v>0.9619863563586929</v>
      </c>
      <c r="AC129" s="12">
        <f t="shared" si="52"/>
        <v>0.99369188980055945</v>
      </c>
      <c r="AD129" s="12">
        <f t="shared" si="52"/>
        <v>1.0036385129242775</v>
      </c>
      <c r="AE129" s="12">
        <f t="shared" si="52"/>
        <v>1.0069792145631511</v>
      </c>
      <c r="AF129" s="12">
        <f t="shared" si="52"/>
        <v>1.0075342137063907</v>
      </c>
      <c r="AG129" s="12">
        <f t="shared" si="52"/>
        <v>0.98785540543507955</v>
      </c>
      <c r="AH129" s="12">
        <f t="shared" si="52"/>
        <v>0.99523315834282078</v>
      </c>
      <c r="AI129" s="12">
        <f t="shared" si="52"/>
        <v>1.0036903722895048</v>
      </c>
      <c r="AJ129" s="12">
        <f t="shared" si="52"/>
        <v>0.96186803801285226</v>
      </c>
      <c r="AK129" s="12">
        <f t="shared" si="52"/>
        <v>0.99943297577289314</v>
      </c>
      <c r="AL129" s="12">
        <f t="shared" si="52"/>
        <v>1.0098503670955166</v>
      </c>
      <c r="AM129" s="12">
        <f t="shared" si="52"/>
        <v>1.0131275912823103</v>
      </c>
      <c r="AN129" s="12">
        <f t="shared" si="52"/>
        <v>1.0170268434418162</v>
      </c>
      <c r="AO129" s="12">
        <f t="shared" si="52"/>
        <v>0.99806918425666236</v>
      </c>
      <c r="AP129" s="12">
        <f t="shared" si="52"/>
        <v>1.0031395748940328</v>
      </c>
      <c r="AQ129" s="12">
        <f t="shared" si="52"/>
        <v>0.99989479202978182</v>
      </c>
      <c r="AR129" s="12">
        <f t="shared" si="52"/>
        <v>0.99987212417968852</v>
      </c>
      <c r="AS129" s="12">
        <f t="shared" si="52"/>
        <v>0.99488465615101973</v>
      </c>
      <c r="AT129" s="12" t="e">
        <f t="shared" si="52"/>
        <v>#REF!</v>
      </c>
    </row>
    <row r="130" spans="6:46" x14ac:dyDescent="0.2">
      <c r="F130">
        <v>202009</v>
      </c>
      <c r="G130" s="12">
        <f t="shared" ref="G130:AT130" si="53">IF(G62 = "", G$118,G62)</f>
        <v>1.09489829993068</v>
      </c>
      <c r="H130" s="12">
        <f t="shared" si="53"/>
        <v>1.0443648094353823</v>
      </c>
      <c r="I130" s="12">
        <f t="shared" si="53"/>
        <v>1.053441505305255</v>
      </c>
      <c r="J130" s="12">
        <f t="shared" si="53"/>
        <v>1.0534067103031233</v>
      </c>
      <c r="K130" s="12">
        <f t="shared" si="53"/>
        <v>1.009563451166702</v>
      </c>
      <c r="L130" s="12">
        <f t="shared" si="53"/>
        <v>1.0066908161425743</v>
      </c>
      <c r="M130" s="12">
        <f t="shared" si="53"/>
        <v>1.0044971137697041</v>
      </c>
      <c r="N130" s="12">
        <f t="shared" si="53"/>
        <v>1.0002551601221845</v>
      </c>
      <c r="O130" s="12">
        <f t="shared" si="53"/>
        <v>1.0005263208799862</v>
      </c>
      <c r="P130" s="12">
        <f t="shared" si="53"/>
        <v>1.0020510520205255</v>
      </c>
      <c r="Q130" s="12">
        <f t="shared" si="53"/>
        <v>1.0000562014034271</v>
      </c>
      <c r="R130" s="12">
        <f t="shared" si="53"/>
        <v>0.99716328996870218</v>
      </c>
      <c r="S130" s="12">
        <f t="shared" si="53"/>
        <v>1.0002321718779987</v>
      </c>
      <c r="T130" s="12">
        <f t="shared" si="53"/>
        <v>0.99930686683339409</v>
      </c>
      <c r="U130" s="12">
        <f t="shared" si="53"/>
        <v>0.99976965848093258</v>
      </c>
      <c r="V130" s="12">
        <f t="shared" si="53"/>
        <v>0.99951770482440649</v>
      </c>
      <c r="W130" s="12">
        <f t="shared" si="53"/>
        <v>0.99998039665726945</v>
      </c>
      <c r="X130" s="12">
        <f t="shared" si="53"/>
        <v>0.9993335083882654</v>
      </c>
      <c r="Y130" s="12">
        <f t="shared" si="53"/>
        <v>1</v>
      </c>
      <c r="Z130" s="12">
        <f t="shared" si="53"/>
        <v>1</v>
      </c>
      <c r="AA130" s="12">
        <f t="shared" si="53"/>
        <v>0.96077525255649465</v>
      </c>
      <c r="AB130" s="12">
        <f t="shared" si="53"/>
        <v>0.97635869892077598</v>
      </c>
      <c r="AC130" s="12">
        <f t="shared" si="53"/>
        <v>0.99694754265204899</v>
      </c>
      <c r="AD130" s="12">
        <f t="shared" si="53"/>
        <v>1.0009580731626926</v>
      </c>
      <c r="AE130" s="12">
        <f t="shared" si="53"/>
        <v>0.99953882404521399</v>
      </c>
      <c r="AF130" s="12">
        <f t="shared" si="53"/>
        <v>0.99602372935128614</v>
      </c>
      <c r="AG130" s="12">
        <f t="shared" si="53"/>
        <v>0.99978459502127814</v>
      </c>
      <c r="AH130" s="12">
        <f t="shared" si="53"/>
        <v>0.99884253718747951</v>
      </c>
      <c r="AI130" s="12">
        <f t="shared" si="53"/>
        <v>0.98714791405178659</v>
      </c>
      <c r="AJ130" s="12">
        <f t="shared" si="53"/>
        <v>1.0005792528998558</v>
      </c>
      <c r="AK130" s="12">
        <f t="shared" si="53"/>
        <v>0.9986653965459461</v>
      </c>
      <c r="AL130" s="12">
        <f t="shared" si="53"/>
        <v>0.99646636440485559</v>
      </c>
      <c r="AM130" s="12">
        <f t="shared" si="53"/>
        <v>1.0008490670792372</v>
      </c>
      <c r="AN130" s="12">
        <f t="shared" si="53"/>
        <v>1.0016183625913249</v>
      </c>
      <c r="AO130" s="12">
        <f t="shared" si="53"/>
        <v>0.99956347401879653</v>
      </c>
      <c r="AP130" s="12">
        <f t="shared" si="53"/>
        <v>1.0031395748940328</v>
      </c>
      <c r="AQ130" s="12">
        <f t="shared" si="53"/>
        <v>0.99989479202978182</v>
      </c>
      <c r="AR130" s="12">
        <f t="shared" si="53"/>
        <v>0.99987212417968852</v>
      </c>
      <c r="AS130" s="12">
        <f t="shared" si="53"/>
        <v>0.99488465615101973</v>
      </c>
      <c r="AT130" s="12" t="e">
        <f t="shared" si="53"/>
        <v>#REF!</v>
      </c>
    </row>
    <row r="131" spans="6:46" x14ac:dyDescent="0.2">
      <c r="F131">
        <v>202012</v>
      </c>
      <c r="G131" s="12">
        <f t="shared" ref="G131:AT131" si="54">IF(G63 = "", G$118,G63)</f>
        <v>1.0294556917044084</v>
      </c>
      <c r="H131" s="12">
        <f t="shared" si="54"/>
        <v>1.1069154535193753</v>
      </c>
      <c r="I131" s="12">
        <f t="shared" si="54"/>
        <v>1.100396672594758</v>
      </c>
      <c r="J131" s="12">
        <f t="shared" si="54"/>
        <v>1.0129678303422367</v>
      </c>
      <c r="K131" s="12">
        <f t="shared" si="54"/>
        <v>1.0196967095927276</v>
      </c>
      <c r="L131" s="12">
        <f t="shared" si="54"/>
        <v>1.0047965512168806</v>
      </c>
      <c r="M131" s="12">
        <f t="shared" si="54"/>
        <v>1.0046861992696217</v>
      </c>
      <c r="N131" s="12">
        <f t="shared" si="54"/>
        <v>0.99979886465462542</v>
      </c>
      <c r="O131" s="12">
        <f t="shared" si="54"/>
        <v>1.0014715624364892</v>
      </c>
      <c r="P131" s="12">
        <f t="shared" si="54"/>
        <v>1</v>
      </c>
      <c r="Q131" s="12">
        <f t="shared" si="54"/>
        <v>0.99683941127706321</v>
      </c>
      <c r="R131" s="12">
        <f t="shared" si="54"/>
        <v>1.0000877519493776</v>
      </c>
      <c r="S131" s="12">
        <f t="shared" si="54"/>
        <v>0.99978172334376314</v>
      </c>
      <c r="T131" s="12">
        <f t="shared" si="54"/>
        <v>1.0000454669120067</v>
      </c>
      <c r="U131" s="12">
        <f t="shared" si="54"/>
        <v>0.99976965848093258</v>
      </c>
      <c r="V131" s="12">
        <f t="shared" si="54"/>
        <v>0.99951770482440649</v>
      </c>
      <c r="W131" s="12">
        <f t="shared" si="54"/>
        <v>0.99998039665726945</v>
      </c>
      <c r="X131" s="12">
        <f t="shared" si="54"/>
        <v>0.9993335083882654</v>
      </c>
      <c r="Y131" s="12">
        <f t="shared" si="54"/>
        <v>1</v>
      </c>
      <c r="Z131" s="12">
        <f t="shared" si="54"/>
        <v>1</v>
      </c>
      <c r="AA131" s="12">
        <f t="shared" si="54"/>
        <v>0.87436224153862085</v>
      </c>
      <c r="AB131" s="12">
        <f t="shared" si="54"/>
        <v>0.97917606970963977</v>
      </c>
      <c r="AC131" s="12">
        <f t="shared" si="54"/>
        <v>1.0021963681665482</v>
      </c>
      <c r="AD131" s="12">
        <f t="shared" si="54"/>
        <v>0.99930454139735636</v>
      </c>
      <c r="AE131" s="12">
        <f t="shared" si="54"/>
        <v>0.99988053800988841</v>
      </c>
      <c r="AF131" s="12">
        <f t="shared" si="54"/>
        <v>1.0008144901692844</v>
      </c>
      <c r="AG131" s="12">
        <f t="shared" si="54"/>
        <v>1.0003087331421392</v>
      </c>
      <c r="AH131" s="12">
        <f t="shared" si="54"/>
        <v>0.99048819637955665</v>
      </c>
      <c r="AI131" s="12">
        <f t="shared" si="54"/>
        <v>0.99671194168623756</v>
      </c>
      <c r="AJ131" s="12">
        <f t="shared" si="54"/>
        <v>1</v>
      </c>
      <c r="AK131" s="12">
        <f t="shared" si="54"/>
        <v>0.9971511770914937</v>
      </c>
      <c r="AL131" s="12">
        <f t="shared" si="54"/>
        <v>1.0000875180411466</v>
      </c>
      <c r="AM131" s="12">
        <f t="shared" si="54"/>
        <v>0.99700865379929615</v>
      </c>
      <c r="AN131" s="12">
        <f t="shared" si="54"/>
        <v>1.0060412749552354</v>
      </c>
      <c r="AO131" s="12">
        <f t="shared" si="54"/>
        <v>0.99956347401879653</v>
      </c>
      <c r="AP131" s="12">
        <f t="shared" si="54"/>
        <v>1.0031395748940328</v>
      </c>
      <c r="AQ131" s="12">
        <f t="shared" si="54"/>
        <v>0.99989479202978182</v>
      </c>
      <c r="AR131" s="12">
        <f t="shared" si="54"/>
        <v>0.99987212417968852</v>
      </c>
      <c r="AS131" s="12">
        <f t="shared" si="54"/>
        <v>0.99488465615101973</v>
      </c>
      <c r="AT131" s="12" t="e">
        <f t="shared" si="54"/>
        <v>#REF!</v>
      </c>
    </row>
    <row r="132" spans="6:46" x14ac:dyDescent="0.2">
      <c r="F132">
        <v>202103</v>
      </c>
      <c r="G132" s="12">
        <f t="shared" ref="G132:AT132" si="55">IF(G64 = "", G$118,G64)</f>
        <v>1.2619120394034138</v>
      </c>
      <c r="H132" s="12">
        <f t="shared" si="55"/>
        <v>1.0577383028088339</v>
      </c>
      <c r="I132" s="12">
        <f t="shared" si="55"/>
        <v>1.0100342094759354</v>
      </c>
      <c r="J132" s="12">
        <f t="shared" si="55"/>
        <v>1.0164747692037566</v>
      </c>
      <c r="K132" s="12">
        <f t="shared" si="55"/>
        <v>1.009094646097936</v>
      </c>
      <c r="L132" s="12">
        <f t="shared" si="55"/>
        <v>1.0069302829464604</v>
      </c>
      <c r="M132" s="12">
        <f t="shared" si="55"/>
        <v>1.000081431078347</v>
      </c>
      <c r="N132" s="12">
        <f t="shared" si="55"/>
        <v>0.99896975495802587</v>
      </c>
      <c r="O132" s="12">
        <f t="shared" si="55"/>
        <v>0.99878373996348691</v>
      </c>
      <c r="P132" s="12">
        <f t="shared" si="55"/>
        <v>0.999840046153045</v>
      </c>
      <c r="Q132" s="12">
        <f t="shared" si="55"/>
        <v>0.98462376688727671</v>
      </c>
      <c r="R132" s="12">
        <f t="shared" si="55"/>
        <v>0.99939425680588023</v>
      </c>
      <c r="S132" s="12">
        <f t="shared" si="55"/>
        <v>1.0025148372055217</v>
      </c>
      <c r="T132" s="12">
        <f t="shared" si="55"/>
        <v>1.0000454669120067</v>
      </c>
      <c r="U132" s="12">
        <f t="shared" si="55"/>
        <v>0.99976965848093258</v>
      </c>
      <c r="V132" s="12">
        <f t="shared" si="55"/>
        <v>0.99951770482440649</v>
      </c>
      <c r="W132" s="12">
        <f t="shared" si="55"/>
        <v>0.99998039665726945</v>
      </c>
      <c r="X132" s="12">
        <f t="shared" si="55"/>
        <v>0.9993335083882654</v>
      </c>
      <c r="Y132" s="12">
        <f t="shared" si="55"/>
        <v>1</v>
      </c>
      <c r="Z132" s="12">
        <f t="shared" si="55"/>
        <v>1</v>
      </c>
      <c r="AA132" s="12">
        <f t="shared" si="55"/>
        <v>0.93819643293261146</v>
      </c>
      <c r="AB132" s="12">
        <f t="shared" si="55"/>
        <v>0.98394203502732003</v>
      </c>
      <c r="AC132" s="12">
        <f t="shared" si="55"/>
        <v>0.99071979426627721</v>
      </c>
      <c r="AD132" s="12">
        <f t="shared" si="55"/>
        <v>1.0037193519810068</v>
      </c>
      <c r="AE132" s="12">
        <f t="shared" si="55"/>
        <v>0.9996214820547169</v>
      </c>
      <c r="AF132" s="12">
        <f t="shared" si="55"/>
        <v>1.0026421895411124</v>
      </c>
      <c r="AG132" s="12">
        <f t="shared" si="55"/>
        <v>0.99742108386614947</v>
      </c>
      <c r="AH132" s="12">
        <f t="shared" si="55"/>
        <v>0.99679824766748815</v>
      </c>
      <c r="AI132" s="12">
        <f t="shared" si="55"/>
        <v>0.99257088559403361</v>
      </c>
      <c r="AJ132" s="12">
        <f t="shared" si="55"/>
        <v>0.99887312757857105</v>
      </c>
      <c r="AK132" s="12">
        <f t="shared" si="55"/>
        <v>0.98444763515864253</v>
      </c>
      <c r="AL132" s="12">
        <f t="shared" si="55"/>
        <v>0.99904402669670545</v>
      </c>
      <c r="AM132" s="12">
        <f t="shared" si="55"/>
        <v>1.0020228802326874</v>
      </c>
      <c r="AN132" s="12">
        <f t="shared" si="55"/>
        <v>1.0060412749552354</v>
      </c>
      <c r="AO132" s="12">
        <f t="shared" si="55"/>
        <v>0.99956347401879653</v>
      </c>
      <c r="AP132" s="12">
        <f t="shared" si="55"/>
        <v>1.0031395748940328</v>
      </c>
      <c r="AQ132" s="12">
        <f t="shared" si="55"/>
        <v>0.99989479202978182</v>
      </c>
      <c r="AR132" s="12">
        <f t="shared" si="55"/>
        <v>0.99987212417968852</v>
      </c>
      <c r="AS132" s="12">
        <f t="shared" si="55"/>
        <v>0.99488465615101973</v>
      </c>
      <c r="AT132" s="12" t="e">
        <f t="shared" si="55"/>
        <v>#REF!</v>
      </c>
    </row>
    <row r="133" spans="6:46" x14ac:dyDescent="0.2">
      <c r="F133">
        <v>202106</v>
      </c>
      <c r="G133" s="12">
        <f t="shared" ref="G133:AT133" si="56">IF(G65 = "", G$118,G65)</f>
        <v>1.2084086066081614</v>
      </c>
      <c r="H133" s="12">
        <f t="shared" si="56"/>
        <v>1.0421871917831709</v>
      </c>
      <c r="I133" s="12">
        <f t="shared" si="56"/>
        <v>1.0130976640031695</v>
      </c>
      <c r="J133" s="12">
        <f t="shared" si="56"/>
        <v>1.0104468375830638</v>
      </c>
      <c r="K133" s="12">
        <f t="shared" si="56"/>
        <v>1.0026274489167841</v>
      </c>
      <c r="L133" s="12">
        <f t="shared" si="56"/>
        <v>1.0060295528221999</v>
      </c>
      <c r="M133" s="12">
        <f t="shared" si="56"/>
        <v>1.0003969512953637</v>
      </c>
      <c r="N133" s="12">
        <f t="shared" si="56"/>
        <v>0.99952448804948169</v>
      </c>
      <c r="O133" s="12">
        <f t="shared" si="56"/>
        <v>0.99119431981827677</v>
      </c>
      <c r="P133" s="12">
        <f t="shared" si="56"/>
        <v>0.98459700510091219</v>
      </c>
      <c r="Q133" s="12">
        <f t="shared" si="56"/>
        <v>0.99986920405623325</v>
      </c>
      <c r="R133" s="12">
        <f t="shared" si="56"/>
        <v>1.0013974783308477</v>
      </c>
      <c r="S133" s="12">
        <f t="shared" si="56"/>
        <v>1.0025148372055217</v>
      </c>
      <c r="T133" s="12">
        <f t="shared" si="56"/>
        <v>1.0000454669120067</v>
      </c>
      <c r="U133" s="12">
        <f t="shared" si="56"/>
        <v>0.99976965848093258</v>
      </c>
      <c r="V133" s="12">
        <f t="shared" si="56"/>
        <v>0.99951770482440649</v>
      </c>
      <c r="W133" s="12">
        <f t="shared" si="56"/>
        <v>0.99998039665726945</v>
      </c>
      <c r="X133" s="12">
        <f t="shared" si="56"/>
        <v>0.9993335083882654</v>
      </c>
      <c r="Y133" s="12">
        <f t="shared" si="56"/>
        <v>1</v>
      </c>
      <c r="Z133" s="12">
        <f t="shared" si="56"/>
        <v>1</v>
      </c>
      <c r="AA133" s="12">
        <f t="shared" si="56"/>
        <v>0.98838841300652513</v>
      </c>
      <c r="AB133" s="12">
        <f t="shared" si="56"/>
        <v>0.98559558662670155</v>
      </c>
      <c r="AC133" s="12">
        <f t="shared" si="56"/>
        <v>0.99852855395580553</v>
      </c>
      <c r="AD133" s="12">
        <f t="shared" si="56"/>
        <v>0.99724052596463064</v>
      </c>
      <c r="AE133" s="12">
        <f t="shared" si="56"/>
        <v>0.99816558883254902</v>
      </c>
      <c r="AF133" s="12">
        <f t="shared" si="56"/>
        <v>1.0017843539909395</v>
      </c>
      <c r="AG133" s="12">
        <f t="shared" si="56"/>
        <v>0.99960358018639472</v>
      </c>
      <c r="AH133" s="12">
        <f t="shared" si="56"/>
        <v>0.9876415266154227</v>
      </c>
      <c r="AI133" s="12">
        <f t="shared" si="56"/>
        <v>0.99154095349324278</v>
      </c>
      <c r="AJ133" s="12">
        <f t="shared" si="56"/>
        <v>0.98534739838534446</v>
      </c>
      <c r="AK133" s="12">
        <f t="shared" si="56"/>
        <v>0.9972043109389841</v>
      </c>
      <c r="AL133" s="12">
        <f t="shared" si="56"/>
        <v>1.0011296268671508</v>
      </c>
      <c r="AM133" s="12">
        <f t="shared" si="56"/>
        <v>1.0020228802326874</v>
      </c>
      <c r="AN133" s="12">
        <f t="shared" si="56"/>
        <v>1.0060412749552354</v>
      </c>
      <c r="AO133" s="12">
        <f t="shared" si="56"/>
        <v>0.99956347401879653</v>
      </c>
      <c r="AP133" s="12">
        <f t="shared" si="56"/>
        <v>1.0031395748940328</v>
      </c>
      <c r="AQ133" s="12">
        <f t="shared" si="56"/>
        <v>0.99989479202978182</v>
      </c>
      <c r="AR133" s="12">
        <f t="shared" si="56"/>
        <v>0.99987212417968852</v>
      </c>
      <c r="AS133" s="12">
        <f t="shared" si="56"/>
        <v>0.99488465615101973</v>
      </c>
      <c r="AT133" s="12" t="e">
        <f t="shared" si="56"/>
        <v>#REF!</v>
      </c>
    </row>
    <row r="134" spans="6:46" x14ac:dyDescent="0.2">
      <c r="F134">
        <v>202109</v>
      </c>
      <c r="G134" s="12">
        <f t="shared" ref="G134:AT134" si="57">IF(G66 = "", G$118,G66)</f>
        <v>1.0967570492602003</v>
      </c>
      <c r="H134" s="12">
        <f t="shared" si="57"/>
        <v>1.0303305179276903</v>
      </c>
      <c r="I134" s="12">
        <f t="shared" si="57"/>
        <v>1.0238033433440759</v>
      </c>
      <c r="J134" s="12">
        <f t="shared" si="57"/>
        <v>1.0039909810052337</v>
      </c>
      <c r="K134" s="12">
        <f t="shared" si="57"/>
        <v>0.99836543966896374</v>
      </c>
      <c r="L134" s="12">
        <f t="shared" si="57"/>
        <v>1.0003787029834632</v>
      </c>
      <c r="M134" s="12">
        <f t="shared" si="57"/>
        <v>0.99862477675242689</v>
      </c>
      <c r="N134" s="12">
        <f t="shared" si="57"/>
        <v>0.96778709217545233</v>
      </c>
      <c r="O134" s="12">
        <f t="shared" si="57"/>
        <v>0.9981919399152559</v>
      </c>
      <c r="P134" s="12">
        <f t="shared" si="57"/>
        <v>0.99986699189905903</v>
      </c>
      <c r="Q134" s="12">
        <f t="shared" si="57"/>
        <v>0.9953299190469147</v>
      </c>
      <c r="R134" s="12">
        <f t="shared" si="57"/>
        <v>1.0013974783308477</v>
      </c>
      <c r="S134" s="12">
        <f t="shared" si="57"/>
        <v>1.0025148372055217</v>
      </c>
      <c r="T134" s="12">
        <f t="shared" si="57"/>
        <v>1.0000454669120067</v>
      </c>
      <c r="U134" s="12">
        <f t="shared" si="57"/>
        <v>0.99976965848093258</v>
      </c>
      <c r="V134" s="12">
        <f t="shared" si="57"/>
        <v>0.99951770482440649</v>
      </c>
      <c r="W134" s="12">
        <f t="shared" si="57"/>
        <v>0.99998039665726945</v>
      </c>
      <c r="X134" s="12">
        <f t="shared" si="57"/>
        <v>0.9993335083882654</v>
      </c>
      <c r="Y134" s="12">
        <f t="shared" si="57"/>
        <v>1</v>
      </c>
      <c r="Z134" s="12">
        <f t="shared" si="57"/>
        <v>1</v>
      </c>
      <c r="AA134" s="12">
        <f t="shared" si="57"/>
        <v>0.97590227110833505</v>
      </c>
      <c r="AB134" s="12">
        <f t="shared" si="57"/>
        <v>0.98479975572499778</v>
      </c>
      <c r="AC134" s="12">
        <f t="shared" si="57"/>
        <v>0.99104064920192136</v>
      </c>
      <c r="AD134" s="12">
        <f t="shared" si="57"/>
        <v>0.99757446746234002</v>
      </c>
      <c r="AE134" s="12">
        <f t="shared" si="57"/>
        <v>0.99754518896538824</v>
      </c>
      <c r="AF134" s="12">
        <f t="shared" si="57"/>
        <v>0.99926803184747415</v>
      </c>
      <c r="AG134" s="12">
        <f t="shared" si="57"/>
        <v>0.99105417909854465</v>
      </c>
      <c r="AH134" s="12">
        <f t="shared" si="57"/>
        <v>0.96720290007164578</v>
      </c>
      <c r="AI134" s="12">
        <f t="shared" si="57"/>
        <v>1.0057936924315629</v>
      </c>
      <c r="AJ134" s="12">
        <f t="shared" si="57"/>
        <v>0.98984182265848963</v>
      </c>
      <c r="AK134" s="12">
        <f t="shared" si="57"/>
        <v>0.9942814197065577</v>
      </c>
      <c r="AL134" s="12">
        <f t="shared" si="57"/>
        <v>1.0011296268671508</v>
      </c>
      <c r="AM134" s="12">
        <f t="shared" si="57"/>
        <v>1.0020228802326874</v>
      </c>
      <c r="AN134" s="12">
        <f t="shared" si="57"/>
        <v>1.0060412749552354</v>
      </c>
      <c r="AO134" s="12">
        <f t="shared" si="57"/>
        <v>0.99956347401879653</v>
      </c>
      <c r="AP134" s="12">
        <f t="shared" si="57"/>
        <v>1.0031395748940328</v>
      </c>
      <c r="AQ134" s="12">
        <f t="shared" si="57"/>
        <v>0.99989479202978182</v>
      </c>
      <c r="AR134" s="12">
        <f t="shared" si="57"/>
        <v>0.99987212417968852</v>
      </c>
      <c r="AS134" s="12">
        <f t="shared" si="57"/>
        <v>0.99488465615101973</v>
      </c>
      <c r="AT134" s="12" t="e">
        <f t="shared" si="57"/>
        <v>#REF!</v>
      </c>
    </row>
    <row r="135" spans="6:46" x14ac:dyDescent="0.2">
      <c r="F135">
        <v>202112</v>
      </c>
      <c r="G135" s="12">
        <f t="shared" ref="G135:AT135" si="58">IF(G67 = "", G$118,G67)</f>
        <v>1.0689116973648762</v>
      </c>
      <c r="H135" s="12">
        <f t="shared" si="58"/>
        <v>1.032223152435249</v>
      </c>
      <c r="I135" s="12">
        <f t="shared" si="58"/>
        <v>1.0198690619409474</v>
      </c>
      <c r="J135" s="12">
        <f t="shared" si="58"/>
        <v>1.0149292110739607</v>
      </c>
      <c r="K135" s="12">
        <f t="shared" si="58"/>
        <v>1.0001119444963489</v>
      </c>
      <c r="L135" s="12">
        <f t="shared" si="58"/>
        <v>1.0050868417328565</v>
      </c>
      <c r="M135" s="12">
        <f t="shared" si="58"/>
        <v>0.95714196674506824</v>
      </c>
      <c r="N135" s="12">
        <f t="shared" si="58"/>
        <v>0.99967863714875549</v>
      </c>
      <c r="O135" s="12">
        <f t="shared" si="58"/>
        <v>0.99909798367384661</v>
      </c>
      <c r="P135" s="12">
        <f t="shared" si="58"/>
        <v>0.99551029888697962</v>
      </c>
      <c r="Q135" s="12">
        <f t="shared" si="58"/>
        <v>0.9953299190469147</v>
      </c>
      <c r="R135" s="12">
        <f t="shared" si="58"/>
        <v>1.0013974783308477</v>
      </c>
      <c r="S135" s="12">
        <f t="shared" si="58"/>
        <v>1.0025148372055217</v>
      </c>
      <c r="T135" s="12">
        <f t="shared" si="58"/>
        <v>1.0000454669120067</v>
      </c>
      <c r="U135" s="12">
        <f t="shared" si="58"/>
        <v>0.99976965848093258</v>
      </c>
      <c r="V135" s="12">
        <f t="shared" si="58"/>
        <v>0.99951770482440649</v>
      </c>
      <c r="W135" s="12">
        <f t="shared" si="58"/>
        <v>0.99998039665726945</v>
      </c>
      <c r="X135" s="12">
        <f t="shared" si="58"/>
        <v>0.9993335083882654</v>
      </c>
      <c r="Y135" s="12">
        <f t="shared" si="58"/>
        <v>1</v>
      </c>
      <c r="Z135" s="12">
        <f t="shared" si="58"/>
        <v>1</v>
      </c>
      <c r="AA135" s="12">
        <f t="shared" si="58"/>
        <v>0.9454216082876159</v>
      </c>
      <c r="AB135" s="12">
        <f t="shared" si="58"/>
        <v>0.98090809076309871</v>
      </c>
      <c r="AC135" s="12">
        <f t="shared" si="58"/>
        <v>1.0055251202471425</v>
      </c>
      <c r="AD135" s="12">
        <f t="shared" si="58"/>
        <v>1.0110177799675335</v>
      </c>
      <c r="AE135" s="12">
        <f t="shared" si="58"/>
        <v>0.9931691557767135</v>
      </c>
      <c r="AF135" s="12">
        <f t="shared" si="58"/>
        <v>0.99479463044501704</v>
      </c>
      <c r="AG135" s="12">
        <f t="shared" si="58"/>
        <v>0.95903634097248025</v>
      </c>
      <c r="AH135" s="12">
        <f t="shared" si="58"/>
        <v>0.99888227016627162</v>
      </c>
      <c r="AI135" s="12">
        <f t="shared" si="58"/>
        <v>0.99841949305578404</v>
      </c>
      <c r="AJ135" s="12">
        <f t="shared" si="58"/>
        <v>0.99309490068633954</v>
      </c>
      <c r="AK135" s="12">
        <f t="shared" si="58"/>
        <v>0.9942814197065577</v>
      </c>
      <c r="AL135" s="12">
        <f t="shared" si="58"/>
        <v>1.0011296268671508</v>
      </c>
      <c r="AM135" s="12">
        <f t="shared" si="58"/>
        <v>1.0020228802326874</v>
      </c>
      <c r="AN135" s="12">
        <f t="shared" si="58"/>
        <v>1.0060412749552354</v>
      </c>
      <c r="AO135" s="12">
        <f t="shared" si="58"/>
        <v>0.99956347401879653</v>
      </c>
      <c r="AP135" s="12">
        <f t="shared" si="58"/>
        <v>1.0031395748940328</v>
      </c>
      <c r="AQ135" s="12">
        <f t="shared" si="58"/>
        <v>0.99989479202978182</v>
      </c>
      <c r="AR135" s="12">
        <f t="shared" si="58"/>
        <v>0.99987212417968852</v>
      </c>
      <c r="AS135" s="12">
        <f t="shared" si="58"/>
        <v>0.99488465615101973</v>
      </c>
      <c r="AT135" s="12" t="e">
        <f t="shared" si="58"/>
        <v>#REF!</v>
      </c>
    </row>
    <row r="136" spans="6:46" x14ac:dyDescent="0.2">
      <c r="F136">
        <v>202203</v>
      </c>
      <c r="G136" s="12">
        <f t="shared" ref="G136:AT136" si="59">IF(G68 = "", G$118,G68)</f>
        <v>1.0908975358917392</v>
      </c>
      <c r="H136" s="12">
        <f t="shared" si="59"/>
        <v>1.0139157721196894</v>
      </c>
      <c r="I136" s="12">
        <f t="shared" si="59"/>
        <v>1.018238124572022</v>
      </c>
      <c r="J136" s="12">
        <f t="shared" si="59"/>
        <v>0.99865724582407478</v>
      </c>
      <c r="K136" s="12">
        <f t="shared" si="59"/>
        <v>1.0020301656465398</v>
      </c>
      <c r="L136" s="12">
        <f t="shared" si="59"/>
        <v>0.96099433441080917</v>
      </c>
      <c r="M136" s="12">
        <f t="shared" si="59"/>
        <v>0.99887986268010076</v>
      </c>
      <c r="N136" s="12">
        <f t="shared" si="59"/>
        <v>1.0020357558721542</v>
      </c>
      <c r="O136" s="12">
        <f t="shared" si="59"/>
        <v>0.99651720470158822</v>
      </c>
      <c r="P136" s="12">
        <f t="shared" si="59"/>
        <v>0.99551029888697962</v>
      </c>
      <c r="Q136" s="12">
        <f t="shared" si="59"/>
        <v>0.9953299190469147</v>
      </c>
      <c r="R136" s="12">
        <f t="shared" si="59"/>
        <v>1.0013974783308477</v>
      </c>
      <c r="S136" s="12">
        <f t="shared" si="59"/>
        <v>1.0025148372055217</v>
      </c>
      <c r="T136" s="12">
        <f t="shared" si="59"/>
        <v>1.0000454669120067</v>
      </c>
      <c r="U136" s="12">
        <f t="shared" si="59"/>
        <v>0.99976965848093258</v>
      </c>
      <c r="V136" s="12">
        <f t="shared" si="59"/>
        <v>0.99951770482440649</v>
      </c>
      <c r="W136" s="12">
        <f t="shared" si="59"/>
        <v>0.99998039665726945</v>
      </c>
      <c r="X136" s="12">
        <f t="shared" si="59"/>
        <v>0.9993335083882654</v>
      </c>
      <c r="Y136" s="12">
        <f t="shared" si="59"/>
        <v>1</v>
      </c>
      <c r="Z136" s="12">
        <f t="shared" si="59"/>
        <v>1</v>
      </c>
      <c r="AA136" s="12">
        <f t="shared" si="59"/>
        <v>0.92402788895127552</v>
      </c>
      <c r="AB136" s="12">
        <f t="shared" si="59"/>
        <v>0.98846948414433922</v>
      </c>
      <c r="AC136" s="12">
        <f t="shared" si="59"/>
        <v>0.99877547147927082</v>
      </c>
      <c r="AD136" s="12">
        <f t="shared" si="59"/>
        <v>0.99916043761634166</v>
      </c>
      <c r="AE136" s="12">
        <f t="shared" si="59"/>
        <v>0.98547995546621758</v>
      </c>
      <c r="AF136" s="12">
        <f t="shared" si="59"/>
        <v>0.96974007709725729</v>
      </c>
      <c r="AG136" s="12">
        <f t="shared" si="59"/>
        <v>0.99707790630951365</v>
      </c>
      <c r="AH136" s="12">
        <f t="shared" si="59"/>
        <v>1.0049697569538398</v>
      </c>
      <c r="AI136" s="12">
        <f t="shared" si="59"/>
        <v>0.99673340230734808</v>
      </c>
      <c r="AJ136" s="12">
        <f t="shared" si="59"/>
        <v>0.99309490068633954</v>
      </c>
      <c r="AK136" s="12">
        <f t="shared" si="59"/>
        <v>0.9942814197065577</v>
      </c>
      <c r="AL136" s="12">
        <f t="shared" si="59"/>
        <v>1.0011296268671508</v>
      </c>
      <c r="AM136" s="12">
        <f t="shared" si="59"/>
        <v>1.0020228802326874</v>
      </c>
      <c r="AN136" s="12">
        <f t="shared" si="59"/>
        <v>1.0060412749552354</v>
      </c>
      <c r="AO136" s="12">
        <f t="shared" si="59"/>
        <v>0.99956347401879653</v>
      </c>
      <c r="AP136" s="12">
        <f t="shared" si="59"/>
        <v>1.0031395748940328</v>
      </c>
      <c r="AQ136" s="12">
        <f t="shared" si="59"/>
        <v>0.99989479202978182</v>
      </c>
      <c r="AR136" s="12">
        <f t="shared" si="59"/>
        <v>0.99987212417968852</v>
      </c>
      <c r="AS136" s="12">
        <f t="shared" si="59"/>
        <v>0.99488465615101973</v>
      </c>
      <c r="AT136" s="12" t="e">
        <f t="shared" si="59"/>
        <v>#REF!</v>
      </c>
    </row>
    <row r="137" spans="6:46" x14ac:dyDescent="0.2">
      <c r="F137">
        <v>202206</v>
      </c>
      <c r="G137" s="12">
        <f t="shared" ref="G137:AT137" si="60">IF(G69 = "", G$118,G69)</f>
        <v>1.0126449074312451</v>
      </c>
      <c r="H137" s="12">
        <f t="shared" si="60"/>
        <v>1.0737198989994239</v>
      </c>
      <c r="I137" s="12">
        <f t="shared" si="60"/>
        <v>1.0065023915781017</v>
      </c>
      <c r="J137" s="12">
        <f t="shared" si="60"/>
        <v>0.99890467378194681</v>
      </c>
      <c r="K137" s="12">
        <f t="shared" si="60"/>
        <v>0.99925898130124324</v>
      </c>
      <c r="L137" s="12">
        <f t="shared" si="60"/>
        <v>0.94965951167731288</v>
      </c>
      <c r="M137" s="12">
        <f t="shared" si="60"/>
        <v>1.0174664378960929</v>
      </c>
      <c r="N137" s="12">
        <f t="shared" si="60"/>
        <v>0.99236621404217451</v>
      </c>
      <c r="O137" s="12">
        <f t="shared" si="60"/>
        <v>0.99651720470158822</v>
      </c>
      <c r="P137" s="12">
        <f t="shared" si="60"/>
        <v>0.99551029888697962</v>
      </c>
      <c r="Q137" s="12">
        <f t="shared" si="60"/>
        <v>0.9953299190469147</v>
      </c>
      <c r="R137" s="12">
        <f t="shared" si="60"/>
        <v>1.0013974783308477</v>
      </c>
      <c r="S137" s="12">
        <f t="shared" si="60"/>
        <v>1.0025148372055217</v>
      </c>
      <c r="T137" s="12">
        <f t="shared" si="60"/>
        <v>1.0000454669120067</v>
      </c>
      <c r="U137" s="12">
        <f t="shared" si="60"/>
        <v>0.99976965848093258</v>
      </c>
      <c r="V137" s="12">
        <f t="shared" si="60"/>
        <v>0.99951770482440649</v>
      </c>
      <c r="W137" s="12">
        <f t="shared" si="60"/>
        <v>0.99998039665726945</v>
      </c>
      <c r="X137" s="12">
        <f t="shared" si="60"/>
        <v>0.9993335083882654</v>
      </c>
      <c r="Y137" s="12">
        <f t="shared" si="60"/>
        <v>1</v>
      </c>
      <c r="Z137" s="12">
        <f t="shared" si="60"/>
        <v>1</v>
      </c>
      <c r="AA137" s="12">
        <f t="shared" si="60"/>
        <v>0.91679667062220338</v>
      </c>
      <c r="AB137" s="12">
        <f t="shared" si="60"/>
        <v>0.99380183129199917</v>
      </c>
      <c r="AC137" s="12">
        <f t="shared" si="60"/>
        <v>0.99708454002502089</v>
      </c>
      <c r="AD137" s="12">
        <f t="shared" si="60"/>
        <v>0.98340650137492081</v>
      </c>
      <c r="AE137" s="12">
        <f t="shared" si="60"/>
        <v>0.98642246490467678</v>
      </c>
      <c r="AF137" s="12">
        <f t="shared" si="60"/>
        <v>0.95561788275438153</v>
      </c>
      <c r="AG137" s="12">
        <f t="shared" si="60"/>
        <v>0.99781246546052682</v>
      </c>
      <c r="AH137" s="12">
        <f t="shared" si="60"/>
        <v>0.98937478378038846</v>
      </c>
      <c r="AI137" s="12">
        <f t="shared" si="60"/>
        <v>0.99673340230734808</v>
      </c>
      <c r="AJ137" s="12">
        <f t="shared" si="60"/>
        <v>0.99309490068633954</v>
      </c>
      <c r="AK137" s="12">
        <f t="shared" si="60"/>
        <v>0.9942814197065577</v>
      </c>
      <c r="AL137" s="12">
        <f t="shared" si="60"/>
        <v>1.0011296268671508</v>
      </c>
      <c r="AM137" s="12">
        <f t="shared" si="60"/>
        <v>1.0020228802326874</v>
      </c>
      <c r="AN137" s="12">
        <f t="shared" si="60"/>
        <v>1.0060412749552354</v>
      </c>
      <c r="AO137" s="12">
        <f t="shared" si="60"/>
        <v>0.99956347401879653</v>
      </c>
      <c r="AP137" s="12">
        <f t="shared" si="60"/>
        <v>1.0031395748940328</v>
      </c>
      <c r="AQ137" s="12">
        <f t="shared" si="60"/>
        <v>0.99989479202978182</v>
      </c>
      <c r="AR137" s="12">
        <f t="shared" si="60"/>
        <v>0.99987212417968852</v>
      </c>
      <c r="AS137" s="12">
        <f t="shared" si="60"/>
        <v>0.99488465615101973</v>
      </c>
      <c r="AT137" s="12" t="e">
        <f t="shared" si="60"/>
        <v>#REF!</v>
      </c>
    </row>
    <row r="138" spans="6:46" x14ac:dyDescent="0.2">
      <c r="F138">
        <v>202209</v>
      </c>
      <c r="G138" s="12">
        <f t="shared" ref="G138:AT138" si="61">IF(G70 = "", G$118,G70)</f>
        <v>1.1442415166956819</v>
      </c>
      <c r="H138" s="12">
        <f t="shared" si="61"/>
        <v>1.0174822223334876</v>
      </c>
      <c r="I138" s="12">
        <f t="shared" si="61"/>
        <v>0.99383316596907567</v>
      </c>
      <c r="J138" s="12">
        <f t="shared" si="61"/>
        <v>0.99757743490418527</v>
      </c>
      <c r="K138" s="12">
        <f t="shared" si="61"/>
        <v>0.99653184452210752</v>
      </c>
      <c r="L138" s="12">
        <f t="shared" si="61"/>
        <v>1.0024327435251612</v>
      </c>
      <c r="M138" s="12">
        <f t="shared" si="61"/>
        <v>0.99326496842343281</v>
      </c>
      <c r="N138" s="12">
        <f t="shared" si="61"/>
        <v>0.99236621404217451</v>
      </c>
      <c r="O138" s="12">
        <f t="shared" si="61"/>
        <v>0.99651720470158822</v>
      </c>
      <c r="P138" s="12">
        <f t="shared" si="61"/>
        <v>0.99551029888697962</v>
      </c>
      <c r="Q138" s="12">
        <f t="shared" si="61"/>
        <v>0.9953299190469147</v>
      </c>
      <c r="R138" s="12">
        <f t="shared" si="61"/>
        <v>1.0013974783308477</v>
      </c>
      <c r="S138" s="12">
        <f t="shared" si="61"/>
        <v>1.0025148372055217</v>
      </c>
      <c r="T138" s="12">
        <f t="shared" si="61"/>
        <v>1.0000454669120067</v>
      </c>
      <c r="U138" s="12">
        <f t="shared" si="61"/>
        <v>0.99976965848093258</v>
      </c>
      <c r="V138" s="12">
        <f t="shared" si="61"/>
        <v>0.99951770482440649</v>
      </c>
      <c r="W138" s="12">
        <f t="shared" si="61"/>
        <v>0.99998039665726945</v>
      </c>
      <c r="X138" s="12">
        <f t="shared" si="61"/>
        <v>0.9993335083882654</v>
      </c>
      <c r="Y138" s="12">
        <f t="shared" si="61"/>
        <v>1</v>
      </c>
      <c r="Z138" s="12">
        <f t="shared" si="61"/>
        <v>1</v>
      </c>
      <c r="AA138" s="12">
        <f t="shared" si="61"/>
        <v>0.92929121994337482</v>
      </c>
      <c r="AB138" s="12">
        <f t="shared" si="61"/>
        <v>0.98834841460608236</v>
      </c>
      <c r="AC138" s="12">
        <f t="shared" si="61"/>
        <v>0.97839353642626992</v>
      </c>
      <c r="AD138" s="12">
        <f t="shared" si="61"/>
        <v>1.0049817980158091</v>
      </c>
      <c r="AE138" s="12">
        <f t="shared" si="61"/>
        <v>0.99635134945058512</v>
      </c>
      <c r="AF138" s="12">
        <f t="shared" si="61"/>
        <v>1.0016520296490821</v>
      </c>
      <c r="AG138" s="12">
        <f t="shared" si="61"/>
        <v>0.98651953197519793</v>
      </c>
      <c r="AH138" s="12">
        <f t="shared" si="61"/>
        <v>0.98937478378038846</v>
      </c>
      <c r="AI138" s="12">
        <f t="shared" si="61"/>
        <v>0.99673340230734808</v>
      </c>
      <c r="AJ138" s="12">
        <f t="shared" si="61"/>
        <v>0.99309490068633954</v>
      </c>
      <c r="AK138" s="12">
        <f t="shared" si="61"/>
        <v>0.9942814197065577</v>
      </c>
      <c r="AL138" s="12">
        <f t="shared" si="61"/>
        <v>1.0011296268671508</v>
      </c>
      <c r="AM138" s="12">
        <f t="shared" si="61"/>
        <v>1.0020228802326874</v>
      </c>
      <c r="AN138" s="12">
        <f t="shared" si="61"/>
        <v>1.0060412749552354</v>
      </c>
      <c r="AO138" s="12">
        <f t="shared" si="61"/>
        <v>0.99956347401879653</v>
      </c>
      <c r="AP138" s="12">
        <f t="shared" si="61"/>
        <v>1.0031395748940328</v>
      </c>
      <c r="AQ138" s="12">
        <f t="shared" si="61"/>
        <v>0.99989479202978182</v>
      </c>
      <c r="AR138" s="12">
        <f t="shared" si="61"/>
        <v>0.99987212417968852</v>
      </c>
      <c r="AS138" s="12">
        <f t="shared" si="61"/>
        <v>0.99488465615101973</v>
      </c>
      <c r="AT138" s="12" t="e">
        <f t="shared" si="61"/>
        <v>#REF!</v>
      </c>
    </row>
    <row r="139" spans="6:46" x14ac:dyDescent="0.2">
      <c r="F139">
        <v>202212</v>
      </c>
      <c r="G139" s="12">
        <f t="shared" ref="G139:AT139" si="62">IF(G71 = "", G$118,G71)</f>
        <v>1.0378868605294507</v>
      </c>
      <c r="H139" s="12">
        <f t="shared" si="62"/>
        <v>1.0353193115575492</v>
      </c>
      <c r="I139" s="12">
        <f t="shared" si="62"/>
        <v>1.0130659561753323</v>
      </c>
      <c r="J139" s="12">
        <f t="shared" si="62"/>
        <v>0.98839937612831608</v>
      </c>
      <c r="K139" s="12">
        <f t="shared" si="62"/>
        <v>0.99620564541850598</v>
      </c>
      <c r="L139" s="12">
        <f t="shared" si="62"/>
        <v>0.97925180155429581</v>
      </c>
      <c r="M139" s="12">
        <f t="shared" si="62"/>
        <v>0.99326496842343281</v>
      </c>
      <c r="N139" s="12">
        <f t="shared" si="62"/>
        <v>0.99236621404217451</v>
      </c>
      <c r="O139" s="12">
        <f t="shared" si="62"/>
        <v>0.99651720470158822</v>
      </c>
      <c r="P139" s="12">
        <f t="shared" si="62"/>
        <v>0.99551029888697962</v>
      </c>
      <c r="Q139" s="12">
        <f t="shared" si="62"/>
        <v>0.9953299190469147</v>
      </c>
      <c r="R139" s="12">
        <f t="shared" si="62"/>
        <v>1.0013974783308477</v>
      </c>
      <c r="S139" s="12">
        <f t="shared" si="62"/>
        <v>1.0025148372055217</v>
      </c>
      <c r="T139" s="12">
        <f t="shared" si="62"/>
        <v>1.0000454669120067</v>
      </c>
      <c r="U139" s="12">
        <f t="shared" si="62"/>
        <v>0.99976965848093258</v>
      </c>
      <c r="V139" s="12">
        <f t="shared" si="62"/>
        <v>0.99951770482440649</v>
      </c>
      <c r="W139" s="12">
        <f t="shared" si="62"/>
        <v>0.99998039665726945</v>
      </c>
      <c r="X139" s="12">
        <f t="shared" si="62"/>
        <v>0.9993335083882654</v>
      </c>
      <c r="Y139" s="12">
        <f t="shared" si="62"/>
        <v>1</v>
      </c>
      <c r="Z139" s="12">
        <f t="shared" si="62"/>
        <v>1</v>
      </c>
      <c r="AA139" s="12">
        <f t="shared" si="62"/>
        <v>0.94340651670034459</v>
      </c>
      <c r="AB139" s="12">
        <f t="shared" si="62"/>
        <v>0.9828602843635359</v>
      </c>
      <c r="AC139" s="12">
        <f t="shared" si="62"/>
        <v>0.99279355960173843</v>
      </c>
      <c r="AD139" s="12">
        <f t="shared" si="62"/>
        <v>0.98831416422818985</v>
      </c>
      <c r="AE139" s="12">
        <f t="shared" si="62"/>
        <v>0.9955381848290995</v>
      </c>
      <c r="AF139" s="12">
        <f t="shared" si="62"/>
        <v>0.98038880613049428</v>
      </c>
      <c r="AG139" s="12">
        <f t="shared" si="62"/>
        <v>0.98651953197519793</v>
      </c>
      <c r="AH139" s="12">
        <f t="shared" si="62"/>
        <v>0.98937478378038846</v>
      </c>
      <c r="AI139" s="12">
        <f t="shared" si="62"/>
        <v>0.99673340230734808</v>
      </c>
      <c r="AJ139" s="12">
        <f t="shared" si="62"/>
        <v>0.99309490068633954</v>
      </c>
      <c r="AK139" s="12">
        <f t="shared" si="62"/>
        <v>0.9942814197065577</v>
      </c>
      <c r="AL139" s="12">
        <f t="shared" si="62"/>
        <v>1.0011296268671508</v>
      </c>
      <c r="AM139" s="12">
        <f t="shared" si="62"/>
        <v>1.0020228802326874</v>
      </c>
      <c r="AN139" s="12">
        <f t="shared" si="62"/>
        <v>1.0060412749552354</v>
      </c>
      <c r="AO139" s="12">
        <f t="shared" si="62"/>
        <v>0.99956347401879653</v>
      </c>
      <c r="AP139" s="12">
        <f t="shared" si="62"/>
        <v>1.0031395748940328</v>
      </c>
      <c r="AQ139" s="12">
        <f t="shared" si="62"/>
        <v>0.99989479202978182</v>
      </c>
      <c r="AR139" s="12">
        <f t="shared" si="62"/>
        <v>0.99987212417968852</v>
      </c>
      <c r="AS139" s="12">
        <f t="shared" si="62"/>
        <v>0.99488465615101973</v>
      </c>
      <c r="AT139" s="12" t="e">
        <f t="shared" si="62"/>
        <v>#REF!</v>
      </c>
    </row>
    <row r="140" spans="6:46" x14ac:dyDescent="0.2">
      <c r="F140">
        <v>202303</v>
      </c>
      <c r="G140" s="12">
        <f t="shared" ref="G140:AT140" si="63">IF(G72 = "", G$118,G72)</f>
        <v>1.1242252682744187</v>
      </c>
      <c r="H140" s="12">
        <f t="shared" si="63"/>
        <v>1.0416518205445011</v>
      </c>
      <c r="I140" s="12">
        <f t="shared" si="63"/>
        <v>1.0047282259876624</v>
      </c>
      <c r="J140" s="12">
        <f t="shared" si="63"/>
        <v>1.0030904347139624</v>
      </c>
      <c r="K140" s="12">
        <f t="shared" si="63"/>
        <v>0.99849854771081581</v>
      </c>
      <c r="L140" s="12">
        <f t="shared" si="63"/>
        <v>0.97925180155429581</v>
      </c>
      <c r="M140" s="12">
        <f t="shared" si="63"/>
        <v>0.99326496842343281</v>
      </c>
      <c r="N140" s="12">
        <f t="shared" si="63"/>
        <v>0.99236621404217451</v>
      </c>
      <c r="O140" s="12">
        <f t="shared" si="63"/>
        <v>0.99651720470158822</v>
      </c>
      <c r="P140" s="12">
        <f t="shared" si="63"/>
        <v>0.99551029888697962</v>
      </c>
      <c r="Q140" s="12">
        <f t="shared" si="63"/>
        <v>0.9953299190469147</v>
      </c>
      <c r="R140" s="12">
        <f t="shared" si="63"/>
        <v>1.0013974783308477</v>
      </c>
      <c r="S140" s="12">
        <f t="shared" si="63"/>
        <v>1.0025148372055217</v>
      </c>
      <c r="T140" s="12">
        <f t="shared" si="63"/>
        <v>1.0000454669120067</v>
      </c>
      <c r="U140" s="12">
        <f t="shared" si="63"/>
        <v>0.99976965848093258</v>
      </c>
      <c r="V140" s="12">
        <f t="shared" si="63"/>
        <v>0.99951770482440649</v>
      </c>
      <c r="W140" s="12">
        <f t="shared" si="63"/>
        <v>0.99998039665726945</v>
      </c>
      <c r="X140" s="12">
        <f t="shared" si="63"/>
        <v>0.9993335083882654</v>
      </c>
      <c r="Y140" s="12">
        <f t="shared" si="63"/>
        <v>1</v>
      </c>
      <c r="Z140" s="12">
        <f t="shared" si="63"/>
        <v>1</v>
      </c>
      <c r="AA140" s="12">
        <f t="shared" si="63"/>
        <v>1.0014369270829777</v>
      </c>
      <c r="AB140" s="12">
        <f t="shared" si="63"/>
        <v>1.0097766940408288</v>
      </c>
      <c r="AC140" s="12">
        <f t="shared" si="63"/>
        <v>0.99690004117208819</v>
      </c>
      <c r="AD140" s="12">
        <f t="shared" si="63"/>
        <v>1.0019861506748691</v>
      </c>
      <c r="AE140" s="12">
        <f t="shared" si="63"/>
        <v>0.99098907262648228</v>
      </c>
      <c r="AF140" s="12">
        <f t="shared" si="63"/>
        <v>0.98038880613049428</v>
      </c>
      <c r="AG140" s="12">
        <f t="shared" si="63"/>
        <v>0.98651953197519793</v>
      </c>
      <c r="AH140" s="12">
        <f t="shared" si="63"/>
        <v>0.98937478378038846</v>
      </c>
      <c r="AI140" s="12">
        <f t="shared" si="63"/>
        <v>0.99673340230734808</v>
      </c>
      <c r="AJ140" s="12">
        <f t="shared" si="63"/>
        <v>0.99309490068633954</v>
      </c>
      <c r="AK140" s="12">
        <f t="shared" si="63"/>
        <v>0.9942814197065577</v>
      </c>
      <c r="AL140" s="12">
        <f t="shared" si="63"/>
        <v>1.0011296268671508</v>
      </c>
      <c r="AM140" s="12">
        <f t="shared" si="63"/>
        <v>1.0020228802326874</v>
      </c>
      <c r="AN140" s="12">
        <f t="shared" si="63"/>
        <v>1.0060412749552354</v>
      </c>
      <c r="AO140" s="12">
        <f t="shared" si="63"/>
        <v>0.99956347401879653</v>
      </c>
      <c r="AP140" s="12">
        <f t="shared" si="63"/>
        <v>1.0031395748940328</v>
      </c>
      <c r="AQ140" s="12">
        <f t="shared" si="63"/>
        <v>0.99989479202978182</v>
      </c>
      <c r="AR140" s="12">
        <f t="shared" si="63"/>
        <v>0.99987212417968852</v>
      </c>
      <c r="AS140" s="12">
        <f t="shared" si="63"/>
        <v>0.99488465615101973</v>
      </c>
      <c r="AT140" s="12" t="e">
        <f t="shared" si="63"/>
        <v>#REF!</v>
      </c>
    </row>
    <row r="141" spans="6:46" x14ac:dyDescent="0.2">
      <c r="F141">
        <v>202306</v>
      </c>
      <c r="G141" s="12">
        <f t="shared" ref="G141:AT141" si="64">IF(G73 = "", G$118,G73)</f>
        <v>1.3749461725700689</v>
      </c>
      <c r="H141" s="12">
        <f t="shared" si="64"/>
        <v>1.0243012126670534</v>
      </c>
      <c r="I141" s="12">
        <f t="shared" si="64"/>
        <v>0.99597741019369224</v>
      </c>
      <c r="J141" s="12">
        <f t="shared" si="64"/>
        <v>0.99680753443554082</v>
      </c>
      <c r="K141" s="12">
        <f t="shared" si="64"/>
        <v>0.99849854771081581</v>
      </c>
      <c r="L141" s="12">
        <f t="shared" si="64"/>
        <v>0.97925180155429581</v>
      </c>
      <c r="M141" s="12">
        <f t="shared" si="64"/>
        <v>0.99326496842343281</v>
      </c>
      <c r="N141" s="12">
        <f t="shared" si="64"/>
        <v>0.99236621404217451</v>
      </c>
      <c r="O141" s="12">
        <f t="shared" si="64"/>
        <v>0.99651720470158822</v>
      </c>
      <c r="P141" s="12">
        <f t="shared" si="64"/>
        <v>0.99551029888697962</v>
      </c>
      <c r="Q141" s="12">
        <f t="shared" si="64"/>
        <v>0.9953299190469147</v>
      </c>
      <c r="R141" s="12">
        <f t="shared" si="64"/>
        <v>1.0013974783308477</v>
      </c>
      <c r="S141" s="12">
        <f t="shared" si="64"/>
        <v>1.0025148372055217</v>
      </c>
      <c r="T141" s="12">
        <f t="shared" si="64"/>
        <v>1.0000454669120067</v>
      </c>
      <c r="U141" s="12">
        <f t="shared" si="64"/>
        <v>0.99976965848093258</v>
      </c>
      <c r="V141" s="12">
        <f t="shared" si="64"/>
        <v>0.99951770482440649</v>
      </c>
      <c r="W141" s="12">
        <f t="shared" si="64"/>
        <v>0.99998039665726945</v>
      </c>
      <c r="X141" s="12">
        <f t="shared" si="64"/>
        <v>0.9993335083882654</v>
      </c>
      <c r="Y141" s="12">
        <f t="shared" si="64"/>
        <v>1</v>
      </c>
      <c r="Z141" s="12">
        <f t="shared" si="64"/>
        <v>1</v>
      </c>
      <c r="AA141" s="12">
        <f t="shared" si="64"/>
        <v>1.0999830543381108</v>
      </c>
      <c r="AB141" s="12">
        <f t="shared" si="64"/>
        <v>0.99910616185040391</v>
      </c>
      <c r="AC141" s="12">
        <f t="shared" si="64"/>
        <v>0.99283122129110613</v>
      </c>
      <c r="AD141" s="12">
        <f t="shared" si="64"/>
        <v>0.99442881173790221</v>
      </c>
      <c r="AE141" s="12">
        <f t="shared" si="64"/>
        <v>0.99098907262648228</v>
      </c>
      <c r="AF141" s="12">
        <f t="shared" si="64"/>
        <v>0.98038880613049428</v>
      </c>
      <c r="AG141" s="12">
        <f t="shared" si="64"/>
        <v>0.98651953197519793</v>
      </c>
      <c r="AH141" s="12">
        <f t="shared" si="64"/>
        <v>0.98937478378038846</v>
      </c>
      <c r="AI141" s="12">
        <f t="shared" si="64"/>
        <v>0.99673340230734808</v>
      </c>
      <c r="AJ141" s="12">
        <f t="shared" si="64"/>
        <v>0.99309490068633954</v>
      </c>
      <c r="AK141" s="12">
        <f t="shared" si="64"/>
        <v>0.9942814197065577</v>
      </c>
      <c r="AL141" s="12">
        <f t="shared" si="64"/>
        <v>1.0011296268671508</v>
      </c>
      <c r="AM141" s="12">
        <f t="shared" si="64"/>
        <v>1.0020228802326874</v>
      </c>
      <c r="AN141" s="12">
        <f t="shared" si="64"/>
        <v>1.0060412749552354</v>
      </c>
      <c r="AO141" s="12">
        <f t="shared" si="64"/>
        <v>0.99956347401879653</v>
      </c>
      <c r="AP141" s="12">
        <f t="shared" si="64"/>
        <v>1.0031395748940328</v>
      </c>
      <c r="AQ141" s="12">
        <f t="shared" si="64"/>
        <v>0.99989479202978182</v>
      </c>
      <c r="AR141" s="12">
        <f t="shared" si="64"/>
        <v>0.99987212417968852</v>
      </c>
      <c r="AS141" s="12">
        <f t="shared" si="64"/>
        <v>0.99488465615101973</v>
      </c>
      <c r="AT141" s="12" t="e">
        <f t="shared" si="64"/>
        <v>#REF!</v>
      </c>
    </row>
    <row r="142" spans="6:46" x14ac:dyDescent="0.2">
      <c r="F142">
        <v>202309</v>
      </c>
      <c r="G142" s="12">
        <f t="shared" ref="G142:AT142" si="65">IF(G74 = "", G$118,G74)</f>
        <v>1.0148685388375436</v>
      </c>
      <c r="H142" s="12">
        <f t="shared" si="65"/>
        <v>1.0120275238108596</v>
      </c>
      <c r="I142" s="12">
        <f t="shared" si="65"/>
        <v>1.0017181695091009</v>
      </c>
      <c r="J142" s="12">
        <f t="shared" si="65"/>
        <v>0.99680753443554082</v>
      </c>
      <c r="K142" s="12">
        <f t="shared" si="65"/>
        <v>0.99849854771081581</v>
      </c>
      <c r="L142" s="12">
        <f t="shared" si="65"/>
        <v>0.97925180155429581</v>
      </c>
      <c r="M142" s="12">
        <f t="shared" si="65"/>
        <v>0.99326496842343281</v>
      </c>
      <c r="N142" s="12">
        <f t="shared" si="65"/>
        <v>0.99236621404217451</v>
      </c>
      <c r="O142" s="12">
        <f t="shared" si="65"/>
        <v>0.99651720470158822</v>
      </c>
      <c r="P142" s="12">
        <f t="shared" si="65"/>
        <v>0.99551029888697962</v>
      </c>
      <c r="Q142" s="12">
        <f t="shared" si="65"/>
        <v>0.9953299190469147</v>
      </c>
      <c r="R142" s="12">
        <f t="shared" si="65"/>
        <v>1.0013974783308477</v>
      </c>
      <c r="S142" s="12">
        <f t="shared" si="65"/>
        <v>1.0025148372055217</v>
      </c>
      <c r="T142" s="12">
        <f t="shared" si="65"/>
        <v>1.0000454669120067</v>
      </c>
      <c r="U142" s="12">
        <f t="shared" si="65"/>
        <v>0.99976965848093258</v>
      </c>
      <c r="V142" s="12">
        <f t="shared" si="65"/>
        <v>0.99951770482440649</v>
      </c>
      <c r="W142" s="12">
        <f t="shared" si="65"/>
        <v>0.99998039665726945</v>
      </c>
      <c r="X142" s="12">
        <f t="shared" si="65"/>
        <v>0.9993335083882654</v>
      </c>
      <c r="Y142" s="12">
        <f t="shared" si="65"/>
        <v>1</v>
      </c>
      <c r="Z142" s="12">
        <f t="shared" si="65"/>
        <v>1</v>
      </c>
      <c r="AA142" s="12">
        <f t="shared" si="65"/>
        <v>0.95452215549664188</v>
      </c>
      <c r="AB142" s="12">
        <f t="shared" si="65"/>
        <v>0.98981046802510908</v>
      </c>
      <c r="AC142" s="12">
        <f t="shared" si="65"/>
        <v>0.98986081950666682</v>
      </c>
      <c r="AD142" s="12">
        <f t="shared" si="65"/>
        <v>0.99442881173790221</v>
      </c>
      <c r="AE142" s="12">
        <f t="shared" si="65"/>
        <v>0.99098907262648228</v>
      </c>
      <c r="AF142" s="12">
        <f t="shared" si="65"/>
        <v>0.98038880613049428</v>
      </c>
      <c r="AG142" s="12">
        <f t="shared" si="65"/>
        <v>0.98651953197519793</v>
      </c>
      <c r="AH142" s="12">
        <f t="shared" si="65"/>
        <v>0.98937478378038846</v>
      </c>
      <c r="AI142" s="12">
        <f t="shared" si="65"/>
        <v>0.99673340230734808</v>
      </c>
      <c r="AJ142" s="12">
        <f t="shared" si="65"/>
        <v>0.99309490068633954</v>
      </c>
      <c r="AK142" s="12">
        <f t="shared" si="65"/>
        <v>0.9942814197065577</v>
      </c>
      <c r="AL142" s="12">
        <f t="shared" si="65"/>
        <v>1.0011296268671508</v>
      </c>
      <c r="AM142" s="12">
        <f t="shared" si="65"/>
        <v>1.0020228802326874</v>
      </c>
      <c r="AN142" s="12">
        <f t="shared" si="65"/>
        <v>1.0060412749552354</v>
      </c>
      <c r="AO142" s="12">
        <f t="shared" si="65"/>
        <v>0.99956347401879653</v>
      </c>
      <c r="AP142" s="12">
        <f t="shared" si="65"/>
        <v>1.0031395748940328</v>
      </c>
      <c r="AQ142" s="12">
        <f t="shared" si="65"/>
        <v>0.99989479202978182</v>
      </c>
      <c r="AR142" s="12">
        <f t="shared" si="65"/>
        <v>0.99987212417968852</v>
      </c>
      <c r="AS142" s="12">
        <f t="shared" si="65"/>
        <v>0.99488465615101973</v>
      </c>
      <c r="AT142" s="12" t="e">
        <f t="shared" si="65"/>
        <v>#REF!</v>
      </c>
    </row>
    <row r="143" spans="6:46" x14ac:dyDescent="0.2">
      <c r="F143">
        <v>202312</v>
      </c>
      <c r="G143" s="12">
        <f t="shared" ref="G143:AT143" si="66">IF(G75 = "", G$118,G75)</f>
        <v>1.2215766816911573</v>
      </c>
      <c r="H143" s="12">
        <f t="shared" si="66"/>
        <v>1.0282322698065385</v>
      </c>
      <c r="I143" s="12">
        <f t="shared" si="66"/>
        <v>1.0017181695091009</v>
      </c>
      <c r="J143" s="12">
        <f t="shared" si="66"/>
        <v>0.99680753443554082</v>
      </c>
      <c r="K143" s="12">
        <f t="shared" si="66"/>
        <v>0.99849854771081581</v>
      </c>
      <c r="L143" s="12">
        <f t="shared" si="66"/>
        <v>0.97925180155429581</v>
      </c>
      <c r="M143" s="12">
        <f t="shared" si="66"/>
        <v>0.99326496842343281</v>
      </c>
      <c r="N143" s="12">
        <f t="shared" si="66"/>
        <v>0.99236621404217451</v>
      </c>
      <c r="O143" s="12">
        <f t="shared" si="66"/>
        <v>0.99651720470158822</v>
      </c>
      <c r="P143" s="12">
        <f t="shared" si="66"/>
        <v>0.99551029888697962</v>
      </c>
      <c r="Q143" s="12">
        <f t="shared" si="66"/>
        <v>0.9953299190469147</v>
      </c>
      <c r="R143" s="12">
        <f t="shared" si="66"/>
        <v>1.0013974783308477</v>
      </c>
      <c r="S143" s="12">
        <f t="shared" si="66"/>
        <v>1.0025148372055217</v>
      </c>
      <c r="T143" s="12">
        <f t="shared" si="66"/>
        <v>1.0000454669120067</v>
      </c>
      <c r="U143" s="12">
        <f t="shared" si="66"/>
        <v>0.99976965848093258</v>
      </c>
      <c r="V143" s="12">
        <f t="shared" si="66"/>
        <v>0.99951770482440649</v>
      </c>
      <c r="W143" s="12">
        <f t="shared" si="66"/>
        <v>0.99998039665726945</v>
      </c>
      <c r="X143" s="12">
        <f t="shared" si="66"/>
        <v>0.9993335083882654</v>
      </c>
      <c r="Y143" s="12">
        <f t="shared" si="66"/>
        <v>1</v>
      </c>
      <c r="Z143" s="12">
        <f t="shared" si="66"/>
        <v>1</v>
      </c>
      <c r="AA143" s="12">
        <f t="shared" si="66"/>
        <v>1.0656207477296531</v>
      </c>
      <c r="AB143" s="12">
        <f t="shared" si="66"/>
        <v>0.99491105492246001</v>
      </c>
      <c r="AC143" s="12">
        <f t="shared" si="66"/>
        <v>0.98986081950666682</v>
      </c>
      <c r="AD143" s="12">
        <f t="shared" si="66"/>
        <v>0.99442881173790221</v>
      </c>
      <c r="AE143" s="12">
        <f t="shared" si="66"/>
        <v>0.99098907262648228</v>
      </c>
      <c r="AF143" s="12">
        <f t="shared" si="66"/>
        <v>0.98038880613049428</v>
      </c>
      <c r="AG143" s="12">
        <f t="shared" si="66"/>
        <v>0.98651953197519793</v>
      </c>
      <c r="AH143" s="12">
        <f t="shared" si="66"/>
        <v>0.98937478378038846</v>
      </c>
      <c r="AI143" s="12">
        <f t="shared" si="66"/>
        <v>0.99673340230734808</v>
      </c>
      <c r="AJ143" s="12">
        <f t="shared" si="66"/>
        <v>0.99309490068633954</v>
      </c>
      <c r="AK143" s="12">
        <f t="shared" si="66"/>
        <v>0.9942814197065577</v>
      </c>
      <c r="AL143" s="12">
        <f t="shared" si="66"/>
        <v>1.0011296268671508</v>
      </c>
      <c r="AM143" s="12">
        <f t="shared" si="66"/>
        <v>1.0020228802326874</v>
      </c>
      <c r="AN143" s="12">
        <f t="shared" si="66"/>
        <v>1.0060412749552354</v>
      </c>
      <c r="AO143" s="12">
        <f t="shared" si="66"/>
        <v>0.99956347401879653</v>
      </c>
      <c r="AP143" s="12">
        <f t="shared" si="66"/>
        <v>1.0031395748940328</v>
      </c>
      <c r="AQ143" s="12">
        <f t="shared" si="66"/>
        <v>0.99989479202978182</v>
      </c>
      <c r="AR143" s="12">
        <f t="shared" si="66"/>
        <v>0.99987212417968852</v>
      </c>
      <c r="AS143" s="12">
        <f t="shared" si="66"/>
        <v>0.99488465615101973</v>
      </c>
      <c r="AT143" s="12" t="e">
        <f t="shared" si="66"/>
        <v>#REF!</v>
      </c>
    </row>
    <row r="144" spans="6:46" x14ac:dyDescent="0.2">
      <c r="F144">
        <v>202403</v>
      </c>
      <c r="G144" s="12">
        <f t="shared" ref="G144:AT144" si="67">IF(G76 = "", G$118,G76)</f>
        <v>1.1724128468937911</v>
      </c>
      <c r="H144" s="12">
        <f t="shared" si="67"/>
        <v>1.0282322698065385</v>
      </c>
      <c r="I144" s="12">
        <f t="shared" si="67"/>
        <v>1.0017181695091009</v>
      </c>
      <c r="J144" s="12">
        <f t="shared" si="67"/>
        <v>0.99680753443554082</v>
      </c>
      <c r="K144" s="12">
        <f t="shared" si="67"/>
        <v>0.99849854771081581</v>
      </c>
      <c r="L144" s="12">
        <f t="shared" si="67"/>
        <v>0.97925180155429581</v>
      </c>
      <c r="M144" s="12">
        <f t="shared" si="67"/>
        <v>0.99326496842343281</v>
      </c>
      <c r="N144" s="12">
        <f t="shared" si="67"/>
        <v>0.99236621404217451</v>
      </c>
      <c r="O144" s="12">
        <f t="shared" si="67"/>
        <v>0.99651720470158822</v>
      </c>
      <c r="P144" s="12">
        <f t="shared" si="67"/>
        <v>0.99551029888697962</v>
      </c>
      <c r="Q144" s="12">
        <f t="shared" si="67"/>
        <v>0.9953299190469147</v>
      </c>
      <c r="R144" s="12">
        <f t="shared" si="67"/>
        <v>1.0013974783308477</v>
      </c>
      <c r="S144" s="12">
        <f t="shared" si="67"/>
        <v>1.0025148372055217</v>
      </c>
      <c r="T144" s="12">
        <f t="shared" si="67"/>
        <v>1.0000454669120067</v>
      </c>
      <c r="U144" s="12">
        <f t="shared" si="67"/>
        <v>0.99976965848093258</v>
      </c>
      <c r="V144" s="12">
        <f t="shared" si="67"/>
        <v>0.99951770482440649</v>
      </c>
      <c r="W144" s="12">
        <f t="shared" si="67"/>
        <v>0.99998039665726945</v>
      </c>
      <c r="X144" s="12">
        <f t="shared" si="67"/>
        <v>0.9993335083882654</v>
      </c>
      <c r="Y144" s="12">
        <f t="shared" si="67"/>
        <v>1</v>
      </c>
      <c r="Z144" s="12">
        <f t="shared" si="67"/>
        <v>1</v>
      </c>
      <c r="AA144" s="12">
        <f t="shared" si="67"/>
        <v>1.0285568439390143</v>
      </c>
      <c r="AB144" s="12">
        <f t="shared" si="67"/>
        <v>0.99491105492246001</v>
      </c>
      <c r="AC144" s="12">
        <f t="shared" si="67"/>
        <v>0.98986081950666682</v>
      </c>
      <c r="AD144" s="12">
        <f t="shared" si="67"/>
        <v>0.99442881173790221</v>
      </c>
      <c r="AE144" s="12">
        <f t="shared" si="67"/>
        <v>0.99098907262648228</v>
      </c>
      <c r="AF144" s="12">
        <f t="shared" si="67"/>
        <v>0.98038880613049428</v>
      </c>
      <c r="AG144" s="12">
        <f t="shared" si="67"/>
        <v>0.98651953197519793</v>
      </c>
      <c r="AH144" s="12">
        <f t="shared" si="67"/>
        <v>0.98937478378038846</v>
      </c>
      <c r="AI144" s="12">
        <f t="shared" si="67"/>
        <v>0.99673340230734808</v>
      </c>
      <c r="AJ144" s="12">
        <f t="shared" si="67"/>
        <v>0.99309490068633954</v>
      </c>
      <c r="AK144" s="12">
        <f t="shared" si="67"/>
        <v>0.9942814197065577</v>
      </c>
      <c r="AL144" s="12">
        <f t="shared" si="67"/>
        <v>1.0011296268671508</v>
      </c>
      <c r="AM144" s="12">
        <f t="shared" si="67"/>
        <v>1.0020228802326874</v>
      </c>
      <c r="AN144" s="12">
        <f t="shared" si="67"/>
        <v>1.0060412749552354</v>
      </c>
      <c r="AO144" s="12">
        <f t="shared" si="67"/>
        <v>0.99956347401879653</v>
      </c>
      <c r="AP144" s="12">
        <f t="shared" si="67"/>
        <v>1.0031395748940328</v>
      </c>
      <c r="AQ144" s="12">
        <f t="shared" si="67"/>
        <v>0.99989479202978182</v>
      </c>
      <c r="AR144" s="12">
        <f t="shared" si="67"/>
        <v>0.99987212417968852</v>
      </c>
      <c r="AS144" s="12">
        <f t="shared" si="67"/>
        <v>0.99488465615101973</v>
      </c>
      <c r="AT144" s="12" t="e">
        <f t="shared" si="67"/>
        <v>#REF!</v>
      </c>
    </row>
    <row r="147" spans="6:46" x14ac:dyDescent="0.2">
      <c r="F147" s="19" t="s">
        <v>60</v>
      </c>
      <c r="G147" s="7" t="s">
        <v>143</v>
      </c>
      <c r="H147" s="7" t="s">
        <v>143</v>
      </c>
      <c r="I147" s="7" t="s">
        <v>143</v>
      </c>
      <c r="J147" s="7" t="s">
        <v>143</v>
      </c>
      <c r="K147" s="7" t="s">
        <v>143</v>
      </c>
      <c r="L147" s="7" t="s">
        <v>143</v>
      </c>
      <c r="M147" s="7" t="s">
        <v>143</v>
      </c>
      <c r="N147" s="7" t="s">
        <v>143</v>
      </c>
      <c r="O147" s="7" t="s">
        <v>143</v>
      </c>
      <c r="P147" s="7" t="s">
        <v>143</v>
      </c>
      <c r="Q147" s="7" t="s">
        <v>143</v>
      </c>
      <c r="R147" s="7" t="s">
        <v>143</v>
      </c>
      <c r="S147" s="7" t="s">
        <v>143</v>
      </c>
      <c r="T147" s="7" t="s">
        <v>143</v>
      </c>
      <c r="U147" s="7" t="s">
        <v>143</v>
      </c>
      <c r="V147" s="7" t="s">
        <v>143</v>
      </c>
      <c r="W147" s="7" t="s">
        <v>143</v>
      </c>
      <c r="X147" s="7" t="s">
        <v>143</v>
      </c>
      <c r="Y147" s="7" t="s">
        <v>143</v>
      </c>
      <c r="Z147" s="7" t="s">
        <v>143</v>
      </c>
      <c r="AA147" s="8" t="s">
        <v>144</v>
      </c>
      <c r="AB147" s="8" t="s">
        <v>144</v>
      </c>
      <c r="AC147" s="8" t="s">
        <v>144</v>
      </c>
      <c r="AD147" s="8" t="s">
        <v>144</v>
      </c>
      <c r="AE147" s="8" t="s">
        <v>144</v>
      </c>
      <c r="AF147" s="8" t="s">
        <v>144</v>
      </c>
      <c r="AG147" s="8" t="s">
        <v>144</v>
      </c>
      <c r="AH147" s="8" t="s">
        <v>144</v>
      </c>
      <c r="AI147" s="8" t="s">
        <v>144</v>
      </c>
      <c r="AJ147" s="8" t="s">
        <v>144</v>
      </c>
      <c r="AK147" s="8" t="s">
        <v>144</v>
      </c>
      <c r="AL147" s="8" t="s">
        <v>144</v>
      </c>
      <c r="AM147" s="8" t="s">
        <v>144</v>
      </c>
      <c r="AN147" s="8" t="s">
        <v>144</v>
      </c>
      <c r="AO147" s="8" t="s">
        <v>144</v>
      </c>
      <c r="AP147" s="8" t="s">
        <v>144</v>
      </c>
      <c r="AQ147" s="8" t="s">
        <v>144</v>
      </c>
      <c r="AR147" s="8" t="s">
        <v>144</v>
      </c>
      <c r="AS147" s="8" t="s">
        <v>144</v>
      </c>
      <c r="AT147" s="8" t="s">
        <v>144</v>
      </c>
    </row>
    <row r="148" spans="6:46" x14ac:dyDescent="0.2">
      <c r="F148" s="19" t="s">
        <v>81</v>
      </c>
      <c r="G148" s="7">
        <v>1</v>
      </c>
      <c r="H148" s="7">
        <v>2</v>
      </c>
      <c r="I148" s="7">
        <v>3</v>
      </c>
      <c r="J148" s="7">
        <v>4</v>
      </c>
      <c r="K148" s="7">
        <v>5</v>
      </c>
      <c r="L148" s="7">
        <v>6</v>
      </c>
      <c r="M148" s="7">
        <v>7</v>
      </c>
      <c r="N148" s="7">
        <v>8</v>
      </c>
      <c r="O148" s="7">
        <v>9</v>
      </c>
      <c r="P148" s="7">
        <v>10</v>
      </c>
      <c r="Q148" s="7">
        <v>11</v>
      </c>
      <c r="R148" s="7">
        <v>12</v>
      </c>
      <c r="S148" s="7">
        <v>13</v>
      </c>
      <c r="T148" s="7">
        <v>14</v>
      </c>
      <c r="U148" s="7">
        <v>15</v>
      </c>
      <c r="V148" s="7">
        <v>16</v>
      </c>
      <c r="W148" s="7">
        <v>17</v>
      </c>
      <c r="X148" s="7">
        <v>18</v>
      </c>
      <c r="Y148" s="7">
        <v>19</v>
      </c>
      <c r="Z148" s="7">
        <v>20</v>
      </c>
      <c r="AA148" s="8">
        <v>1</v>
      </c>
      <c r="AB148" s="8">
        <v>2</v>
      </c>
      <c r="AC148" s="8">
        <v>3</v>
      </c>
      <c r="AD148" s="8">
        <v>4</v>
      </c>
      <c r="AE148" s="8">
        <v>5</v>
      </c>
      <c r="AF148" s="8">
        <v>6</v>
      </c>
      <c r="AG148" s="8">
        <v>7</v>
      </c>
      <c r="AH148" s="8">
        <v>8</v>
      </c>
      <c r="AI148" s="8">
        <v>9</v>
      </c>
      <c r="AJ148" s="8">
        <v>10</v>
      </c>
      <c r="AK148" s="8">
        <v>11</v>
      </c>
      <c r="AL148" s="8">
        <v>12</v>
      </c>
      <c r="AM148" s="8">
        <v>13</v>
      </c>
      <c r="AN148" s="8">
        <v>14</v>
      </c>
      <c r="AO148" s="8">
        <v>15</v>
      </c>
      <c r="AP148" s="8">
        <v>16</v>
      </c>
      <c r="AQ148" s="8">
        <v>17</v>
      </c>
      <c r="AR148" s="8">
        <v>18</v>
      </c>
      <c r="AS148" s="8">
        <v>19</v>
      </c>
      <c r="AT148" s="8">
        <v>20</v>
      </c>
    </row>
    <row r="149" spans="6:46" x14ac:dyDescent="0.2">
      <c r="F149">
        <v>201906</v>
      </c>
      <c r="G149" s="13">
        <f t="shared" ref="G149:AT149" si="68">+IF(G33 = "", F149 * F125, G33)</f>
        <v>23367324.537340619</v>
      </c>
      <c r="H149" s="13">
        <f t="shared" si="68"/>
        <v>25316656.405572757</v>
      </c>
      <c r="I149" s="13">
        <f t="shared" si="68"/>
        <v>25301232.657724328</v>
      </c>
      <c r="J149" s="13">
        <f t="shared" si="68"/>
        <v>25755796.839823008</v>
      </c>
      <c r="K149" s="13">
        <f t="shared" si="68"/>
        <v>25850636.728384279</v>
      </c>
      <c r="L149" s="13">
        <f t="shared" si="68"/>
        <v>25725318.067213114</v>
      </c>
      <c r="M149" s="13">
        <f t="shared" si="68"/>
        <v>25888273.747967478</v>
      </c>
      <c r="N149" s="13">
        <f t="shared" si="68"/>
        <v>25882255.295454547</v>
      </c>
      <c r="O149" s="13">
        <f t="shared" si="68"/>
        <v>25920799.225363489</v>
      </c>
      <c r="P149" s="13">
        <f t="shared" si="68"/>
        <v>25857192.253408179</v>
      </c>
      <c r="Q149" s="13">
        <f t="shared" si="68"/>
        <v>26005768.740415335</v>
      </c>
      <c r="R149" s="13">
        <f t="shared" si="68"/>
        <v>25931383.160601266</v>
      </c>
      <c r="S149" s="13">
        <f t="shared" si="68"/>
        <v>25919660.639020536</v>
      </c>
      <c r="T149" s="13">
        <f t="shared" si="68"/>
        <v>26038854.599527929</v>
      </c>
      <c r="U149" s="13">
        <f t="shared" si="68"/>
        <v>26453791.077044025</v>
      </c>
      <c r="V149" s="13">
        <f t="shared" si="68"/>
        <v>26466757.357704401</v>
      </c>
      <c r="W149" s="13">
        <f t="shared" si="68"/>
        <v>26370309.89241486</v>
      </c>
      <c r="X149" s="13">
        <f t="shared" si="68"/>
        <v>26396021.066409267</v>
      </c>
      <c r="Y149" s="13">
        <f t="shared" si="68"/>
        <v>26362708.404009253</v>
      </c>
      <c r="Z149" s="13">
        <f t="shared" si="68"/>
        <v>26362708.404009253</v>
      </c>
      <c r="AA149" s="13">
        <f t="shared" si="68"/>
        <v>18324185.225517754</v>
      </c>
      <c r="AB149" s="13">
        <f t="shared" si="68"/>
        <v>17199668.740566958</v>
      </c>
      <c r="AC149" s="13">
        <f t="shared" si="68"/>
        <v>16273244.242346013</v>
      </c>
      <c r="AD149" s="13">
        <f t="shared" si="68"/>
        <v>16954453.321103327</v>
      </c>
      <c r="AE149" s="13">
        <f t="shared" si="68"/>
        <v>17230501.404504348</v>
      </c>
      <c r="AF149" s="13">
        <f t="shared" si="68"/>
        <v>17924633.472844336</v>
      </c>
      <c r="AG149" s="13">
        <f t="shared" si="68"/>
        <v>18182458.548656959</v>
      </c>
      <c r="AH149" s="13">
        <f t="shared" si="68"/>
        <v>18280254.084399678</v>
      </c>
      <c r="AI149" s="13">
        <f t="shared" si="68"/>
        <v>18111104.916321285</v>
      </c>
      <c r="AJ149" s="13">
        <f t="shared" si="68"/>
        <v>18176104.59696243</v>
      </c>
      <c r="AK149" s="13">
        <f t="shared" si="68"/>
        <v>18357392.479441784</v>
      </c>
      <c r="AL149" s="13">
        <f t="shared" si="68"/>
        <v>18215704.67205371</v>
      </c>
      <c r="AM149" s="13">
        <f t="shared" si="68"/>
        <v>18150164.569984224</v>
      </c>
      <c r="AN149" s="13">
        <f t="shared" si="68"/>
        <v>18497110.702625781</v>
      </c>
      <c r="AO149" s="13">
        <f t="shared" si="68"/>
        <v>18557454.428468183</v>
      </c>
      <c r="AP149" s="13">
        <f t="shared" si="68"/>
        <v>18558232.582230948</v>
      </c>
      <c r="AQ149" s="13">
        <f t="shared" si="68"/>
        <v>18652521.293836672</v>
      </c>
      <c r="AR149" s="13">
        <f t="shared" si="68"/>
        <v>18666161.62642527</v>
      </c>
      <c r="AS149" s="13">
        <f t="shared" si="68"/>
        <v>18660758.584198765</v>
      </c>
      <c r="AT149" s="13">
        <f t="shared" si="68"/>
        <v>18565302.387557779</v>
      </c>
    </row>
    <row r="150" spans="6:46" x14ac:dyDescent="0.2">
      <c r="F150">
        <v>201909</v>
      </c>
      <c r="G150" s="13">
        <f t="shared" ref="G150:AT150" si="69">+IF(G34 = "", F150 * F126, G34)</f>
        <v>19219693.064935066</v>
      </c>
      <c r="H150" s="13">
        <f t="shared" si="69"/>
        <v>22245128.741007194</v>
      </c>
      <c r="I150" s="13">
        <f t="shared" si="69"/>
        <v>24374735.632016633</v>
      </c>
      <c r="J150" s="13">
        <f t="shared" si="69"/>
        <v>24270963.542098764</v>
      </c>
      <c r="K150" s="13">
        <f t="shared" si="69"/>
        <v>24290161.793617886</v>
      </c>
      <c r="L150" s="13">
        <f t="shared" si="69"/>
        <v>24233133.766113359</v>
      </c>
      <c r="M150" s="13">
        <f t="shared" si="69"/>
        <v>24649027.489859153</v>
      </c>
      <c r="N150" s="13">
        <f t="shared" si="69"/>
        <v>24704066.423767533</v>
      </c>
      <c r="O150" s="13">
        <f t="shared" si="69"/>
        <v>24037683.959587239</v>
      </c>
      <c r="P150" s="13">
        <f t="shared" si="69"/>
        <v>23674718.978941604</v>
      </c>
      <c r="Q150" s="13">
        <f t="shared" si="69"/>
        <v>23695968.712518245</v>
      </c>
      <c r="R150" s="13">
        <f t="shared" si="69"/>
        <v>23697939.539160583</v>
      </c>
      <c r="S150" s="13">
        <f t="shared" si="69"/>
        <v>23656941.470783241</v>
      </c>
      <c r="T150" s="13">
        <f t="shared" si="69"/>
        <v>23656941.470783241</v>
      </c>
      <c r="U150" s="13">
        <f t="shared" si="69"/>
        <v>23657852.217595626</v>
      </c>
      <c r="V150" s="13">
        <f t="shared" si="69"/>
        <v>23535358.000822898</v>
      </c>
      <c r="W150" s="13">
        <f t="shared" si="69"/>
        <v>23581822.772655971</v>
      </c>
      <c r="X150" s="13">
        <f t="shared" si="69"/>
        <v>23586096.958039213</v>
      </c>
      <c r="Y150" s="13">
        <f t="shared" si="69"/>
        <v>23586096.958039213</v>
      </c>
      <c r="Z150" s="13">
        <f t="shared" si="69"/>
        <v>23586096.958039213</v>
      </c>
      <c r="AA150" s="13">
        <f t="shared" si="69"/>
        <v>23471768.014000002</v>
      </c>
      <c r="AB150" s="13">
        <f t="shared" si="69"/>
        <v>25544336.657084234</v>
      </c>
      <c r="AC150" s="13">
        <f t="shared" si="69"/>
        <v>24518619.171896905</v>
      </c>
      <c r="AD150" s="13">
        <f t="shared" si="69"/>
        <v>24535436.334526744</v>
      </c>
      <c r="AE150" s="13">
        <f t="shared" si="69"/>
        <v>24809405.18640973</v>
      </c>
      <c r="AF150" s="13">
        <f t="shared" si="69"/>
        <v>24768588.596222218</v>
      </c>
      <c r="AG150" s="13">
        <f t="shared" si="69"/>
        <v>24735709.522897378</v>
      </c>
      <c r="AH150" s="13">
        <f t="shared" si="69"/>
        <v>24759954.288056109</v>
      </c>
      <c r="AI150" s="13">
        <f t="shared" si="69"/>
        <v>24162354.355775699</v>
      </c>
      <c r="AJ150" s="13">
        <f t="shared" si="69"/>
        <v>23860956.400729924</v>
      </c>
      <c r="AK150" s="13">
        <f t="shared" si="69"/>
        <v>23711673.946605835</v>
      </c>
      <c r="AL150" s="13">
        <f t="shared" si="69"/>
        <v>23712942.896259122</v>
      </c>
      <c r="AM150" s="13">
        <f t="shared" si="69"/>
        <v>23671917.499362472</v>
      </c>
      <c r="AN150" s="13">
        <f t="shared" si="69"/>
        <v>23656941.470783237</v>
      </c>
      <c r="AO150" s="13">
        <f t="shared" si="69"/>
        <v>23657852.217595622</v>
      </c>
      <c r="AP150" s="13">
        <f t="shared" si="69"/>
        <v>23581160.218520492</v>
      </c>
      <c r="AQ150" s="13">
        <f t="shared" si="69"/>
        <v>23581822.772655968</v>
      </c>
      <c r="AR150" s="13">
        <f t="shared" si="69"/>
        <v>23586096.958039209</v>
      </c>
      <c r="AS150" s="13">
        <f t="shared" si="69"/>
        <v>23586096.958039209</v>
      </c>
      <c r="AT150" s="13">
        <f t="shared" si="69"/>
        <v>23465445.962043449</v>
      </c>
    </row>
    <row r="151" spans="6:46" x14ac:dyDescent="0.2">
      <c r="F151">
        <v>201912</v>
      </c>
      <c r="G151" s="13">
        <f t="shared" ref="G151:AT151" si="70">+IF(G35 = "", F151 * F127, G35)</f>
        <v>24180442.569892474</v>
      </c>
      <c r="H151" s="13">
        <f t="shared" si="70"/>
        <v>23415872.988304093</v>
      </c>
      <c r="I151" s="13">
        <f t="shared" si="70"/>
        <v>23984297.739999998</v>
      </c>
      <c r="J151" s="13">
        <f t="shared" si="70"/>
        <v>24584739.346428573</v>
      </c>
      <c r="K151" s="13">
        <f t="shared" si="70"/>
        <v>24554146.521815009</v>
      </c>
      <c r="L151" s="13">
        <f t="shared" si="70"/>
        <v>24613789.224738676</v>
      </c>
      <c r="M151" s="13">
        <f t="shared" si="70"/>
        <v>24793248.851979345</v>
      </c>
      <c r="N151" s="13">
        <f t="shared" si="70"/>
        <v>24929887.449225474</v>
      </c>
      <c r="O151" s="13">
        <f t="shared" si="70"/>
        <v>24651266.9057508</v>
      </c>
      <c r="P151" s="13">
        <f t="shared" si="70"/>
        <v>24889447.796502385</v>
      </c>
      <c r="Q151" s="13">
        <f t="shared" si="70"/>
        <v>24923204.054054055</v>
      </c>
      <c r="R151" s="13">
        <f t="shared" si="70"/>
        <v>24925896.868044514</v>
      </c>
      <c r="S151" s="13">
        <f t="shared" si="70"/>
        <v>24925896.868044514</v>
      </c>
      <c r="T151" s="13">
        <f t="shared" si="70"/>
        <v>25001835.974603176</v>
      </c>
      <c r="U151" s="13">
        <f t="shared" si="70"/>
        <v>24776908.261755485</v>
      </c>
      <c r="V151" s="13">
        <f t="shared" si="70"/>
        <v>24876411.085669782</v>
      </c>
      <c r="W151" s="13">
        <f t="shared" si="70"/>
        <v>24876411.085669782</v>
      </c>
      <c r="X151" s="13">
        <f t="shared" si="70"/>
        <v>24844958.836702954</v>
      </c>
      <c r="Y151" s="13">
        <f t="shared" si="70"/>
        <v>24828399.880044401</v>
      </c>
      <c r="Z151" s="13">
        <f t="shared" si="70"/>
        <v>24828399.880044401</v>
      </c>
      <c r="AA151" s="13">
        <f t="shared" si="70"/>
        <v>40224811.271377951</v>
      </c>
      <c r="AB151" s="13">
        <f t="shared" si="70"/>
        <v>24521133.849039547</v>
      </c>
      <c r="AC151" s="13">
        <f t="shared" si="70"/>
        <v>24695190.4132852</v>
      </c>
      <c r="AD151" s="13">
        <f t="shared" si="70"/>
        <v>25301905.262500003</v>
      </c>
      <c r="AE151" s="13">
        <f t="shared" si="70"/>
        <v>25145191.823975697</v>
      </c>
      <c r="AF151" s="13">
        <f t="shared" si="70"/>
        <v>25110173.505449831</v>
      </c>
      <c r="AG151" s="13">
        <f t="shared" si="70"/>
        <v>25026925.791252147</v>
      </c>
      <c r="AH151" s="13">
        <f t="shared" si="70"/>
        <v>25057012.794150945</v>
      </c>
      <c r="AI151" s="13">
        <f t="shared" si="70"/>
        <v>24798313.570998415</v>
      </c>
      <c r="AJ151" s="13">
        <f t="shared" si="70"/>
        <v>24855246.837099843</v>
      </c>
      <c r="AK151" s="13">
        <f t="shared" si="70"/>
        <v>24888896.101759113</v>
      </c>
      <c r="AL151" s="13">
        <f t="shared" si="70"/>
        <v>24902775.168716326</v>
      </c>
      <c r="AM151" s="13">
        <f t="shared" si="70"/>
        <v>24846892.440570526</v>
      </c>
      <c r="AN151" s="13">
        <f t="shared" si="70"/>
        <v>24962213.413629163</v>
      </c>
      <c r="AO151" s="13">
        <f t="shared" si="70"/>
        <v>24835481.718582556</v>
      </c>
      <c r="AP151" s="13">
        <f t="shared" si="70"/>
        <v>24876411.085669786</v>
      </c>
      <c r="AQ151" s="13">
        <f t="shared" si="70"/>
        <v>24876411.085669786</v>
      </c>
      <c r="AR151" s="13">
        <f t="shared" si="70"/>
        <v>24851435.98136859</v>
      </c>
      <c r="AS151" s="13">
        <f t="shared" si="70"/>
        <v>24848258.083606556</v>
      </c>
      <c r="AT151" s="13">
        <f t="shared" si="70"/>
        <v>24721150.699460704</v>
      </c>
    </row>
    <row r="152" spans="6:46" x14ac:dyDescent="0.2">
      <c r="F152">
        <v>202003</v>
      </c>
      <c r="G152" s="13">
        <f t="shared" ref="G152:AT152" si="71">+IF(G36 = "", F152 * F128, G36)</f>
        <v>19752329.504273504</v>
      </c>
      <c r="H152" s="13">
        <f t="shared" si="71"/>
        <v>23303886.086683169</v>
      </c>
      <c r="I152" s="13">
        <f t="shared" si="71"/>
        <v>24138147.666004229</v>
      </c>
      <c r="J152" s="13">
        <f t="shared" si="71"/>
        <v>23688697.917686276</v>
      </c>
      <c r="K152" s="13">
        <f t="shared" si="71"/>
        <v>24688035.623612169</v>
      </c>
      <c r="L152" s="13">
        <f t="shared" si="71"/>
        <v>25233781.753768656</v>
      </c>
      <c r="M152" s="13">
        <f t="shared" si="71"/>
        <v>25706863.594481483</v>
      </c>
      <c r="N152" s="13">
        <f t="shared" si="71"/>
        <v>25863716.536081333</v>
      </c>
      <c r="O152" s="13">
        <f t="shared" si="71"/>
        <v>26126058.829784948</v>
      </c>
      <c r="P152" s="13">
        <f t="shared" si="71"/>
        <v>26129430.740710482</v>
      </c>
      <c r="Q152" s="13">
        <f t="shared" si="71"/>
        <v>26093474.572730497</v>
      </c>
      <c r="R152" s="13">
        <f t="shared" si="71"/>
        <v>26117740.686205674</v>
      </c>
      <c r="S152" s="13">
        <f t="shared" si="71"/>
        <v>26119513.735851064</v>
      </c>
      <c r="T152" s="13">
        <f t="shared" si="71"/>
        <v>26037309.404628977</v>
      </c>
      <c r="U152" s="13">
        <f t="shared" si="71"/>
        <v>26288371.438415494</v>
      </c>
      <c r="V152" s="13">
        <f t="shared" si="71"/>
        <v>26327230.808471002</v>
      </c>
      <c r="W152" s="13">
        <f t="shared" si="71"/>
        <v>26328402.453462217</v>
      </c>
      <c r="X152" s="13">
        <f t="shared" si="71"/>
        <v>26327886.328765374</v>
      </c>
      <c r="Y152" s="13">
        <f t="shared" si="71"/>
        <v>26310339.013372548</v>
      </c>
      <c r="Z152" s="13">
        <f t="shared" si="71"/>
        <v>26310339.013372548</v>
      </c>
      <c r="AA152" s="13">
        <f t="shared" si="71"/>
        <v>22795269.432259262</v>
      </c>
      <c r="AB152" s="13">
        <f t="shared" si="71"/>
        <v>25194805.327350836</v>
      </c>
      <c r="AC152" s="13">
        <f t="shared" si="71"/>
        <v>26075585.14010267</v>
      </c>
      <c r="AD152" s="13">
        <f t="shared" si="71"/>
        <v>26395448.424504854</v>
      </c>
      <c r="AE152" s="13">
        <f t="shared" si="71"/>
        <v>26475569.477086466</v>
      </c>
      <c r="AF152" s="13">
        <f t="shared" si="71"/>
        <v>26307720.708544772</v>
      </c>
      <c r="AG152" s="13">
        <f t="shared" si="71"/>
        <v>26413693.300351851</v>
      </c>
      <c r="AH152" s="13">
        <f t="shared" si="71"/>
        <v>26498075.47678373</v>
      </c>
      <c r="AI152" s="13">
        <f t="shared" si="71"/>
        <v>26451245.748261645</v>
      </c>
      <c r="AJ152" s="13">
        <f t="shared" si="71"/>
        <v>26458963.17412078</v>
      </c>
      <c r="AK152" s="13">
        <f t="shared" si="71"/>
        <v>26433380.563120566</v>
      </c>
      <c r="AL152" s="13">
        <f t="shared" si="71"/>
        <v>26117740.686436165</v>
      </c>
      <c r="AM152" s="13">
        <f t="shared" si="71"/>
        <v>26122949.51475177</v>
      </c>
      <c r="AN152" s="13">
        <f t="shared" si="71"/>
        <v>26053926.900123451</v>
      </c>
      <c r="AO152" s="13">
        <f t="shared" si="71"/>
        <v>26304887.44295774</v>
      </c>
      <c r="AP152" s="13">
        <f t="shared" si="71"/>
        <v>26352087.075834792</v>
      </c>
      <c r="AQ152" s="13">
        <f t="shared" si="71"/>
        <v>26550271.296467479</v>
      </c>
      <c r="AR152" s="13">
        <f t="shared" si="71"/>
        <v>26547477.996315636</v>
      </c>
      <c r="AS152" s="13">
        <f t="shared" si="71"/>
        <v>26544083.215789657</v>
      </c>
      <c r="AT152" s="13">
        <f t="shared" si="71"/>
        <v>26408301.102984946</v>
      </c>
    </row>
    <row r="153" spans="6:46" x14ac:dyDescent="0.2">
      <c r="F153">
        <v>202006</v>
      </c>
      <c r="G153" s="13">
        <f t="shared" ref="G153:AT153" si="72">+IF(G37 = "", F153 * F129, G37)</f>
        <v>20187826.834102564</v>
      </c>
      <c r="H153" s="13">
        <f t="shared" si="72"/>
        <v>25915278.883339517</v>
      </c>
      <c r="I153" s="13">
        <f t="shared" si="72"/>
        <v>25917845.793461535</v>
      </c>
      <c r="J153" s="13">
        <f t="shared" si="72"/>
        <v>26473335.925187498</v>
      </c>
      <c r="K153" s="13">
        <f t="shared" si="72"/>
        <v>27105528.974189602</v>
      </c>
      <c r="L153" s="13">
        <f t="shared" si="72"/>
        <v>27998224.616036583</v>
      </c>
      <c r="M153" s="13">
        <f t="shared" si="72"/>
        <v>28221501.922909088</v>
      </c>
      <c r="N153" s="13">
        <f t="shared" si="72"/>
        <v>28363817.531150442</v>
      </c>
      <c r="O153" s="13">
        <f t="shared" si="72"/>
        <v>28304715.083753664</v>
      </c>
      <c r="P153" s="13">
        <f t="shared" si="72"/>
        <v>28252487.222072992</v>
      </c>
      <c r="Q153" s="13">
        <f t="shared" si="72"/>
        <v>28328938.479068413</v>
      </c>
      <c r="R153" s="13">
        <f t="shared" si="72"/>
        <v>28328938.479068413</v>
      </c>
      <c r="S153" s="13">
        <f t="shared" si="72"/>
        <v>28608287.918779068</v>
      </c>
      <c r="T153" s="13">
        <f t="shared" si="72"/>
        <v>28984822.434956521</v>
      </c>
      <c r="U153" s="13">
        <f t="shared" si="72"/>
        <v>28984822.434956521</v>
      </c>
      <c r="V153" s="13">
        <f t="shared" si="72"/>
        <v>28945066.21001447</v>
      </c>
      <c r="W153" s="13">
        <f t="shared" si="72"/>
        <v>28931106.144224145</v>
      </c>
      <c r="X153" s="13">
        <f t="shared" si="72"/>
        <v>28930538.997834824</v>
      </c>
      <c r="Y153" s="13">
        <f t="shared" si="72"/>
        <v>28911257.036269806</v>
      </c>
      <c r="Z153" s="13">
        <f t="shared" si="72"/>
        <v>28911257.036269806</v>
      </c>
      <c r="AA153" s="13">
        <f t="shared" si="72"/>
        <v>28315213.450954545</v>
      </c>
      <c r="AB153" s="13">
        <f t="shared" si="72"/>
        <v>30709318.929284438</v>
      </c>
      <c r="AC153" s="13">
        <f t="shared" si="72"/>
        <v>29541945.823039372</v>
      </c>
      <c r="AD153" s="13">
        <f t="shared" si="72"/>
        <v>29355591.973281737</v>
      </c>
      <c r="AE153" s="13">
        <f t="shared" si="72"/>
        <v>29462402.674076337</v>
      </c>
      <c r="AF153" s="13">
        <f t="shared" si="72"/>
        <v>29668027.103884671</v>
      </c>
      <c r="AG153" s="13">
        <f t="shared" si="72"/>
        <v>29891552.360332329</v>
      </c>
      <c r="AH153" s="13">
        <f t="shared" si="72"/>
        <v>29528531.576000001</v>
      </c>
      <c r="AI153" s="13">
        <f t="shared" si="72"/>
        <v>29387773.741608191</v>
      </c>
      <c r="AJ153" s="13">
        <f t="shared" si="72"/>
        <v>29496225.567474455</v>
      </c>
      <c r="AK153" s="13">
        <f t="shared" si="72"/>
        <v>28371476.615371183</v>
      </c>
      <c r="AL153" s="13">
        <f t="shared" si="72"/>
        <v>28355389.300771471</v>
      </c>
      <c r="AM153" s="13">
        <f t="shared" si="72"/>
        <v>28634700.294520352</v>
      </c>
      <c r="AN153" s="13">
        <f t="shared" si="72"/>
        <v>29010604.936478265</v>
      </c>
      <c r="AO153" s="13">
        <f t="shared" si="72"/>
        <v>29504563.964884058</v>
      </c>
      <c r="AP153" s="13">
        <f t="shared" si="72"/>
        <v>29447596.088280346</v>
      </c>
      <c r="AQ153" s="13">
        <f t="shared" si="72"/>
        <v>29540049.021648731</v>
      </c>
      <c r="AR153" s="13">
        <f t="shared" si="72"/>
        <v>29536941.173051018</v>
      </c>
      <c r="AS153" s="13">
        <f t="shared" si="72"/>
        <v>29533164.112469021</v>
      </c>
      <c r="AT153" s="13">
        <f t="shared" si="72"/>
        <v>29382091.823085379</v>
      </c>
    </row>
    <row r="154" spans="6:46" x14ac:dyDescent="0.2">
      <c r="F154">
        <v>202009</v>
      </c>
      <c r="G154" s="13">
        <f t="shared" ref="G154:AT154" si="73">+IF(G38 = "", F154 * F130, G38)</f>
        <v>23505093.949002218</v>
      </c>
      <c r="H154" s="13">
        <f t="shared" si="73"/>
        <v>25735687.404473439</v>
      </c>
      <c r="I154" s="13">
        <f t="shared" si="73"/>
        <v>26877446.271861471</v>
      </c>
      <c r="J154" s="13">
        <f t="shared" si="73"/>
        <v>28313817.459390864</v>
      </c>
      <c r="K154" s="13">
        <f t="shared" si="73"/>
        <v>29825965.306020066</v>
      </c>
      <c r="L154" s="13">
        <f t="shared" si="73"/>
        <v>30111204.468723938</v>
      </c>
      <c r="M154" s="13">
        <f t="shared" si="73"/>
        <v>30312673.001655631</v>
      </c>
      <c r="N154" s="13">
        <f t="shared" si="73"/>
        <v>30448992.540807914</v>
      </c>
      <c r="O154" s="13">
        <f t="shared" si="73"/>
        <v>30456761.909465022</v>
      </c>
      <c r="P154" s="13">
        <f t="shared" si="73"/>
        <v>30472791.939194743</v>
      </c>
      <c r="Q154" s="13">
        <f t="shared" si="73"/>
        <v>30535293.220672682</v>
      </c>
      <c r="R154" s="13">
        <f t="shared" si="73"/>
        <v>30537009.347005744</v>
      </c>
      <c r="S154" s="13">
        <f t="shared" si="73"/>
        <v>30450384.706265256</v>
      </c>
      <c r="T154" s="13">
        <f t="shared" si="73"/>
        <v>30457454.429268293</v>
      </c>
      <c r="U154" s="13">
        <f t="shared" si="73"/>
        <v>30436343.35743298</v>
      </c>
      <c r="V154" s="13">
        <f t="shared" si="73"/>
        <v>30429332.60386917</v>
      </c>
      <c r="W154" s="13">
        <f t="shared" si="73"/>
        <v>30414656.683557793</v>
      </c>
      <c r="X154" s="13">
        <f t="shared" si="73"/>
        <v>30414060.454618793</v>
      </c>
      <c r="Y154" s="13">
        <f t="shared" si="73"/>
        <v>30393789.738446999</v>
      </c>
      <c r="Z154" s="13">
        <f t="shared" si="73"/>
        <v>30393789.738446999</v>
      </c>
      <c r="AA154" s="13">
        <f t="shared" si="73"/>
        <v>33270584.511993408</v>
      </c>
      <c r="AB154" s="13">
        <f t="shared" si="73"/>
        <v>31965554.237212665</v>
      </c>
      <c r="AC154" s="13">
        <f t="shared" si="73"/>
        <v>31209846.945326455</v>
      </c>
      <c r="AD154" s="13">
        <f t="shared" si="73"/>
        <v>31114580.218689766</v>
      </c>
      <c r="AE154" s="13">
        <f t="shared" si="73"/>
        <v>31144390.262965739</v>
      </c>
      <c r="AF154" s="13">
        <f t="shared" si="73"/>
        <v>31130027.219049986</v>
      </c>
      <c r="AG154" s="13">
        <f t="shared" si="73"/>
        <v>31006245.805525213</v>
      </c>
      <c r="AH154" s="13">
        <f t="shared" si="73"/>
        <v>30999566.905807231</v>
      </c>
      <c r="AI154" s="13">
        <f t="shared" si="73"/>
        <v>30963686.059909519</v>
      </c>
      <c r="AJ154" s="13">
        <f t="shared" si="73"/>
        <v>30565738.105394065</v>
      </c>
      <c r="AK154" s="13">
        <f t="shared" si="73"/>
        <v>30583443.397827849</v>
      </c>
      <c r="AL154" s="13">
        <f t="shared" si="73"/>
        <v>30542626.628632247</v>
      </c>
      <c r="AM154" s="13">
        <f t="shared" si="73"/>
        <v>30434700.116008107</v>
      </c>
      <c r="AN154" s="13">
        <f t="shared" si="73"/>
        <v>30460541.217943065</v>
      </c>
      <c r="AO154" s="13">
        <f t="shared" si="73"/>
        <v>30509837.41836169</v>
      </c>
      <c r="AP154" s="13">
        <f t="shared" si="73"/>
        <v>30496519.081646282</v>
      </c>
      <c r="AQ154" s="13">
        <f t="shared" si="73"/>
        <v>30592265.187310413</v>
      </c>
      <c r="AR154" s="13">
        <f t="shared" si="73"/>
        <v>30589046.637185678</v>
      </c>
      <c r="AS154" s="13">
        <f t="shared" si="73"/>
        <v>30585135.037754402</v>
      </c>
      <c r="AT154" s="13">
        <f t="shared" si="73"/>
        <v>30428681.555368792</v>
      </c>
    </row>
    <row r="155" spans="6:46" x14ac:dyDescent="0.2">
      <c r="F155">
        <v>202012</v>
      </c>
      <c r="G155" s="13">
        <f t="shared" ref="G155:AT155" si="74">+IF(G39 = "", F155 * F131, G39)</f>
        <v>24442798.547738694</v>
      </c>
      <c r="H155" s="13">
        <f t="shared" si="74"/>
        <v>25162778.086153846</v>
      </c>
      <c r="I155" s="13">
        <f t="shared" si="74"/>
        <v>27853067.917042382</v>
      </c>
      <c r="J155" s="13">
        <f t="shared" si="74"/>
        <v>30649423.257469244</v>
      </c>
      <c r="K155" s="13">
        <f t="shared" si="74"/>
        <v>31046879.77835951</v>
      </c>
      <c r="L155" s="13">
        <f t="shared" si="74"/>
        <v>31658401.153114188</v>
      </c>
      <c r="M155" s="13">
        <f t="shared" si="74"/>
        <v>31810252.295689654</v>
      </c>
      <c r="N155" s="13">
        <f t="shared" si="74"/>
        <v>31959321.476764198</v>
      </c>
      <c r="O155" s="13">
        <f t="shared" si="74"/>
        <v>31952893.32760103</v>
      </c>
      <c r="P155" s="13">
        <f t="shared" si="74"/>
        <v>31999914.005159073</v>
      </c>
      <c r="Q155" s="13">
        <f t="shared" si="74"/>
        <v>31999914.005159073</v>
      </c>
      <c r="R155" s="13">
        <f t="shared" si="74"/>
        <v>31898775.437819421</v>
      </c>
      <c r="S155" s="13">
        <f t="shared" si="74"/>
        <v>31901574.617546849</v>
      </c>
      <c r="T155" s="13">
        <f t="shared" si="74"/>
        <v>31894611.24851064</v>
      </c>
      <c r="U155" s="13">
        <f t="shared" si="74"/>
        <v>31896061.397993762</v>
      </c>
      <c r="V155" s="13">
        <f t="shared" si="74"/>
        <v>31888714.41075908</v>
      </c>
      <c r="W155" s="13">
        <f t="shared" si="74"/>
        <v>31873334.63764289</v>
      </c>
      <c r="X155" s="13">
        <f t="shared" si="74"/>
        <v>31872709.813740022</v>
      </c>
      <c r="Y155" s="13">
        <f t="shared" si="74"/>
        <v>31851466.920005914</v>
      </c>
      <c r="Z155" s="13">
        <f t="shared" si="74"/>
        <v>31851466.920005914</v>
      </c>
      <c r="AA155" s="13">
        <f t="shared" si="74"/>
        <v>37854245.249230772</v>
      </c>
      <c r="AB155" s="13">
        <f t="shared" si="74"/>
        <v>33098322.727870107</v>
      </c>
      <c r="AC155" s="13">
        <f t="shared" si="74"/>
        <v>32409085.562657095</v>
      </c>
      <c r="AD155" s="13">
        <f t="shared" si="74"/>
        <v>32480267.846493855</v>
      </c>
      <c r="AE155" s="13">
        <f t="shared" si="74"/>
        <v>32457679.16480384</v>
      </c>
      <c r="AF155" s="13">
        <f t="shared" si="74"/>
        <v>32453801.705856409</v>
      </c>
      <c r="AG155" s="13">
        <f t="shared" si="74"/>
        <v>32480235.008301735</v>
      </c>
      <c r="AH155" s="13">
        <f t="shared" si="74"/>
        <v>32490262.733313266</v>
      </c>
      <c r="AI155" s="13">
        <f t="shared" si="74"/>
        <v>32181221.734617382</v>
      </c>
      <c r="AJ155" s="13">
        <f t="shared" si="74"/>
        <v>32075408.00094584</v>
      </c>
      <c r="AK155" s="13">
        <f t="shared" si="74"/>
        <v>32075408.00094584</v>
      </c>
      <c r="AL155" s="13">
        <f t="shared" si="74"/>
        <v>31984030.843833059</v>
      </c>
      <c r="AM155" s="13">
        <f t="shared" si="74"/>
        <v>31986830.023560487</v>
      </c>
      <c r="AN155" s="13">
        <f t="shared" si="74"/>
        <v>31891146.341096949</v>
      </c>
      <c r="AO155" s="13">
        <f t="shared" si="74"/>
        <v>32083809.524781168</v>
      </c>
      <c r="AP155" s="13">
        <f t="shared" si="74"/>
        <v>32069804.108347617</v>
      </c>
      <c r="AQ155" s="13">
        <f t="shared" si="74"/>
        <v>32170489.660182737</v>
      </c>
      <c r="AR155" s="13">
        <f t="shared" si="74"/>
        <v>32167105.068264663</v>
      </c>
      <c r="AS155" s="13">
        <f t="shared" si="74"/>
        <v>32162991.673317011</v>
      </c>
      <c r="AT155" s="13">
        <f t="shared" si="74"/>
        <v>31998466.911696106</v>
      </c>
    </row>
    <row r="156" spans="6:46" x14ac:dyDescent="0.2">
      <c r="F156">
        <v>202103</v>
      </c>
      <c r="G156" s="13">
        <f t="shared" ref="G156:AT156" si="75">+IF(G40 = "", F156 * F132, G40)</f>
        <v>25065951.095854923</v>
      </c>
      <c r="H156" s="13">
        <f t="shared" si="75"/>
        <v>31631025.466956522</v>
      </c>
      <c r="I156" s="13">
        <f t="shared" si="75"/>
        <v>33457347.193521596</v>
      </c>
      <c r="J156" s="13">
        <f t="shared" si="75"/>
        <v>33793065.223770492</v>
      </c>
      <c r="K156" s="13">
        <f t="shared" si="75"/>
        <v>34349798.174019605</v>
      </c>
      <c r="L156" s="13">
        <f t="shared" si="75"/>
        <v>34662197.431947842</v>
      </c>
      <c r="M156" s="13">
        <f t="shared" si="75"/>
        <v>34902416.267697312</v>
      </c>
      <c r="N156" s="13">
        <f t="shared" si="75"/>
        <v>34905258.409090906</v>
      </c>
      <c r="O156" s="13">
        <f t="shared" si="75"/>
        <v>34869297.439676113</v>
      </c>
      <c r="P156" s="13">
        <f t="shared" si="75"/>
        <v>34826887.306698948</v>
      </c>
      <c r="Q156" s="13">
        <f t="shared" si="75"/>
        <v>34821316.612096772</v>
      </c>
      <c r="R156" s="13">
        <f t="shared" si="75"/>
        <v>34285895.930577226</v>
      </c>
      <c r="S156" s="13">
        <f t="shared" si="75"/>
        <v>34265127.48246298</v>
      </c>
      <c r="T156" s="13">
        <f t="shared" si="75"/>
        <v>34351298.699907824</v>
      </c>
      <c r="U156" s="13">
        <f t="shared" si="75"/>
        <v>34352860.54738313</v>
      </c>
      <c r="V156" s="13">
        <f t="shared" si="75"/>
        <v>34344947.657300331</v>
      </c>
      <c r="W156" s="13">
        <f t="shared" si="75"/>
        <v>34328383.254739203</v>
      </c>
      <c r="X156" s="13">
        <f t="shared" si="75"/>
        <v>34327710.303676873</v>
      </c>
      <c r="Y156" s="13">
        <f t="shared" si="75"/>
        <v>34304831.17270942</v>
      </c>
      <c r="Z156" s="13">
        <f t="shared" si="75"/>
        <v>34304831.17270942</v>
      </c>
      <c r="AA156" s="13">
        <f t="shared" si="75"/>
        <v>38409919.019499294</v>
      </c>
      <c r="AB156" s="13">
        <f t="shared" si="75"/>
        <v>36036049.013324708</v>
      </c>
      <c r="AC156" s="13">
        <f t="shared" si="75"/>
        <v>35457383.40051496</v>
      </c>
      <c r="AD156" s="13">
        <f t="shared" si="75"/>
        <v>35128331.587778695</v>
      </c>
      <c r="AE156" s="13">
        <f t="shared" si="75"/>
        <v>35258986.217459165</v>
      </c>
      <c r="AF156" s="13">
        <f t="shared" si="75"/>
        <v>35245640.058443367</v>
      </c>
      <c r="AG156" s="13">
        <f t="shared" si="75"/>
        <v>35338765.719975598</v>
      </c>
      <c r="AH156" s="13">
        <f t="shared" si="75"/>
        <v>35247630.006909989</v>
      </c>
      <c r="AI156" s="13">
        <f t="shared" si="75"/>
        <v>35134775.825319849</v>
      </c>
      <c r="AJ156" s="13">
        <f t="shared" si="75"/>
        <v>34873755.556085564</v>
      </c>
      <c r="AK156" s="13">
        <f t="shared" si="75"/>
        <v>34834457.282717757</v>
      </c>
      <c r="AL156" s="13">
        <f t="shared" si="75"/>
        <v>34292699.094006248</v>
      </c>
      <c r="AM156" s="13">
        <f t="shared" si="75"/>
        <v>34259916.189174466</v>
      </c>
      <c r="AN156" s="13">
        <f t="shared" si="75"/>
        <v>34329219.896407075</v>
      </c>
      <c r="AO156" s="13">
        <f t="shared" si="75"/>
        <v>34536612.152800009</v>
      </c>
      <c r="AP156" s="13">
        <f t="shared" si="75"/>
        <v>34521536.024292566</v>
      </c>
      <c r="AQ156" s="13">
        <f t="shared" si="75"/>
        <v>34629918.972097881</v>
      </c>
      <c r="AR156" s="13">
        <f t="shared" si="75"/>
        <v>34626275.628614008</v>
      </c>
      <c r="AS156" s="13">
        <f t="shared" si="75"/>
        <v>34621847.765213668</v>
      </c>
      <c r="AT156" s="13">
        <f t="shared" si="75"/>
        <v>34444745.109207548</v>
      </c>
    </row>
    <row r="157" spans="6:46" x14ac:dyDescent="0.2">
      <c r="F157">
        <v>202106</v>
      </c>
      <c r="G157" s="13">
        <f t="shared" ref="G157:AT157" si="76">+IF(G41 = "", F157 * F133, G41)</f>
        <v>31279660.247294981</v>
      </c>
      <c r="H157" s="13">
        <f t="shared" si="76"/>
        <v>37798610.654610425</v>
      </c>
      <c r="I157" s="13">
        <f t="shared" si="76"/>
        <v>39393227.89143388</v>
      </c>
      <c r="J157" s="13">
        <f t="shared" si="76"/>
        <v>39909187.154356167</v>
      </c>
      <c r="K157" s="13">
        <f t="shared" si="76"/>
        <v>40326111.950629815</v>
      </c>
      <c r="L157" s="13">
        <f t="shared" si="76"/>
        <v>40432066.749792613</v>
      </c>
      <c r="M157" s="13">
        <f t="shared" si="76"/>
        <v>40675854.031971201</v>
      </c>
      <c r="N157" s="13">
        <f t="shared" si="76"/>
        <v>40692000.364919215</v>
      </c>
      <c r="O157" s="13">
        <f t="shared" si="76"/>
        <v>40672650.832455203</v>
      </c>
      <c r="P157" s="13">
        <f t="shared" si="76"/>
        <v>40314500.477081701</v>
      </c>
      <c r="Q157" s="13">
        <f t="shared" si="76"/>
        <v>39693536.43187394</v>
      </c>
      <c r="R157" s="13">
        <f t="shared" si="76"/>
        <v>39688344.678314894</v>
      </c>
      <c r="S157" s="13">
        <f t="shared" si="76"/>
        <v>39743808.279990055</v>
      </c>
      <c r="T157" s="13">
        <f t="shared" si="76"/>
        <v>39843757.487741694</v>
      </c>
      <c r="U157" s="13">
        <f t="shared" si="76"/>
        <v>39845569.060357407</v>
      </c>
      <c r="V157" s="13">
        <f t="shared" si="76"/>
        <v>39836390.971451938</v>
      </c>
      <c r="W157" s="13">
        <f t="shared" si="76"/>
        <v>39817178.072273351</v>
      </c>
      <c r="X157" s="13">
        <f t="shared" si="76"/>
        <v>39816397.52248504</v>
      </c>
      <c r="Y157" s="13">
        <f t="shared" si="76"/>
        <v>39789860.227526814</v>
      </c>
      <c r="Z157" s="13">
        <f t="shared" si="76"/>
        <v>39789860.227526814</v>
      </c>
      <c r="AA157" s="13">
        <f t="shared" si="76"/>
        <v>42575225.236959927</v>
      </c>
      <c r="AB157" s="13">
        <f t="shared" si="76"/>
        <v>42080859.305354178</v>
      </c>
      <c r="AC157" s="13">
        <f t="shared" si="76"/>
        <v>41474709.212816246</v>
      </c>
      <c r="AD157" s="13">
        <f t="shared" si="76"/>
        <v>41413681.416010931</v>
      </c>
      <c r="AE157" s="13">
        <f t="shared" si="76"/>
        <v>41299401.43743439</v>
      </c>
      <c r="AF157" s="13">
        <f t="shared" si="76"/>
        <v>41223641.354228519</v>
      </c>
      <c r="AG157" s="13">
        <f t="shared" si="76"/>
        <v>41297198.923199996</v>
      </c>
      <c r="AH157" s="13">
        <f t="shared" si="76"/>
        <v>41280827.89530044</v>
      </c>
      <c r="AI157" s="13">
        <f t="shared" si="76"/>
        <v>40770659.882463053</v>
      </c>
      <c r="AJ157" s="13">
        <f t="shared" si="76"/>
        <v>40425778.974406116</v>
      </c>
      <c r="AK157" s="13">
        <f t="shared" si="76"/>
        <v>39833436.140132025</v>
      </c>
      <c r="AL157" s="13">
        <f t="shared" si="76"/>
        <v>39722074.238452382</v>
      </c>
      <c r="AM157" s="13">
        <f t="shared" si="76"/>
        <v>39766945.360731095</v>
      </c>
      <c r="AN157" s="13">
        <f t="shared" si="76"/>
        <v>39847389.128415674</v>
      </c>
      <c r="AO157" s="13">
        <f t="shared" si="76"/>
        <v>40088118.16238869</v>
      </c>
      <c r="AP157" s="13">
        <f t="shared" si="76"/>
        <v>40070618.657273255</v>
      </c>
      <c r="AQ157" s="13">
        <f t="shared" si="76"/>
        <v>40196423.365597993</v>
      </c>
      <c r="AR157" s="13">
        <f t="shared" si="76"/>
        <v>40192194.381485671</v>
      </c>
      <c r="AS157" s="13">
        <f t="shared" si="76"/>
        <v>40187054.771659017</v>
      </c>
      <c r="AT157" s="13">
        <f t="shared" si="76"/>
        <v>39981484.168224178</v>
      </c>
    </row>
    <row r="158" spans="6:46" x14ac:dyDescent="0.2">
      <c r="F158">
        <v>202109</v>
      </c>
      <c r="G158" s="13">
        <f t="shared" ref="G158:AT158" si="77">+IF(G42 = "", F158 * F134, G42)</f>
        <v>29842101.443759631</v>
      </c>
      <c r="H158" s="13">
        <f t="shared" si="77"/>
        <v>32729535.123181377</v>
      </c>
      <c r="I158" s="13">
        <f t="shared" si="77"/>
        <v>33722238.875</v>
      </c>
      <c r="J158" s="13">
        <f t="shared" si="77"/>
        <v>34524940.905272566</v>
      </c>
      <c r="K158" s="13">
        <f t="shared" si="77"/>
        <v>34662729.288632326</v>
      </c>
      <c r="L158" s="13">
        <f t="shared" si="77"/>
        <v>34606070.966371678</v>
      </c>
      <c r="M158" s="13">
        <f t="shared" si="77"/>
        <v>34619176.38869258</v>
      </c>
      <c r="N158" s="13">
        <f t="shared" si="77"/>
        <v>34571567.292511016</v>
      </c>
      <c r="O158" s="13">
        <f t="shared" si="77"/>
        <v>33457916.581967212</v>
      </c>
      <c r="P158" s="13">
        <f t="shared" si="77"/>
        <v>33397422.658476658</v>
      </c>
      <c r="Q158" s="13">
        <f t="shared" si="77"/>
        <v>33392980.53071253</v>
      </c>
      <c r="R158" s="13">
        <f t="shared" si="77"/>
        <v>33237032.608369302</v>
      </c>
      <c r="S158" s="13">
        <f t="shared" si="77"/>
        <v>33283480.641221177</v>
      </c>
      <c r="T158" s="13">
        <f t="shared" si="77"/>
        <v>33367183.176666982</v>
      </c>
      <c r="U158" s="13">
        <f t="shared" si="77"/>
        <v>33368700.279448386</v>
      </c>
      <c r="V158" s="13">
        <f t="shared" si="77"/>
        <v>33361014.082336713</v>
      </c>
      <c r="W158" s="13">
        <f t="shared" si="77"/>
        <v>33344924.226191893</v>
      </c>
      <c r="X158" s="13">
        <f t="shared" si="77"/>
        <v>33344270.554213963</v>
      </c>
      <c r="Y158" s="13">
        <f t="shared" si="77"/>
        <v>33322046.877590172</v>
      </c>
      <c r="Z158" s="13">
        <f t="shared" si="77"/>
        <v>33322046.877590172</v>
      </c>
      <c r="AA158" s="13">
        <f t="shared" si="77"/>
        <v>36961770.310824469</v>
      </c>
      <c r="AB158" s="13">
        <f t="shared" si="77"/>
        <v>36071075.590518229</v>
      </c>
      <c r="AC158" s="13">
        <f t="shared" si="77"/>
        <v>35522786.430280283</v>
      </c>
      <c r="AD158" s="13">
        <f t="shared" si="77"/>
        <v>35204525.325326174</v>
      </c>
      <c r="AE158" s="13">
        <f t="shared" si="77"/>
        <v>35119135.603676721</v>
      </c>
      <c r="AF158" s="13">
        <f t="shared" si="77"/>
        <v>35032924.76207079</v>
      </c>
      <c r="AG158" s="13">
        <f t="shared" si="77"/>
        <v>35007281.776855119</v>
      </c>
      <c r="AH158" s="13">
        <f t="shared" si="77"/>
        <v>34694112.903832592</v>
      </c>
      <c r="AI158" s="13">
        <f t="shared" si="77"/>
        <v>33556246.615999989</v>
      </c>
      <c r="AJ158" s="13">
        <f t="shared" si="77"/>
        <v>33750661.188050769</v>
      </c>
      <c r="AK158" s="13">
        <f t="shared" si="77"/>
        <v>33407815.98630932</v>
      </c>
      <c r="AL158" s="13">
        <f t="shared" si="77"/>
        <v>33216770.708163064</v>
      </c>
      <c r="AM158" s="13">
        <f t="shared" si="77"/>
        <v>33254293.264794994</v>
      </c>
      <c r="AN158" s="13">
        <f t="shared" si="77"/>
        <v>33321562.717292339</v>
      </c>
      <c r="AO158" s="13">
        <f t="shared" si="77"/>
        <v>33522867.439605623</v>
      </c>
      <c r="AP158" s="13">
        <f t="shared" si="77"/>
        <v>33508233.837003797</v>
      </c>
      <c r="AQ158" s="13">
        <f t="shared" si="77"/>
        <v>33613435.446701832</v>
      </c>
      <c r="AR158" s="13">
        <f t="shared" si="77"/>
        <v>33609899.045386426</v>
      </c>
      <c r="AS158" s="13">
        <f t="shared" si="77"/>
        <v>33605601.151975408</v>
      </c>
      <c r="AT158" s="13">
        <f t="shared" si="77"/>
        <v>33433696.946831368</v>
      </c>
    </row>
    <row r="159" spans="6:46" x14ac:dyDescent="0.2">
      <c r="F159">
        <v>202112</v>
      </c>
      <c r="G159" s="13">
        <f t="shared" ref="G159:AT159" si="78">+IF(G43 = "", F159 * F135, G43)</f>
        <v>28724342.481203008</v>
      </c>
      <c r="H159" s="13">
        <f t="shared" si="78"/>
        <v>30703785.677272726</v>
      </c>
      <c r="I159" s="13">
        <f t="shared" si="78"/>
        <v>31693158.443490703</v>
      </c>
      <c r="J159" s="13">
        <f t="shared" si="78"/>
        <v>32322871.771708682</v>
      </c>
      <c r="K159" s="13">
        <f t="shared" si="78"/>
        <v>32805426.746905088</v>
      </c>
      <c r="L159" s="13">
        <f t="shared" si="78"/>
        <v>32809099.133879781</v>
      </c>
      <c r="M159" s="13">
        <f t="shared" si="78"/>
        <v>32975993.828571428</v>
      </c>
      <c r="N159" s="13">
        <f t="shared" si="78"/>
        <v>31562707.58845209</v>
      </c>
      <c r="O159" s="13">
        <f t="shared" si="78"/>
        <v>31552564.506748468</v>
      </c>
      <c r="P159" s="13">
        <f t="shared" si="78"/>
        <v>31524103.578431372</v>
      </c>
      <c r="Q159" s="13">
        <f t="shared" si="78"/>
        <v>31382569.775508318</v>
      </c>
      <c r="R159" s="13">
        <f t="shared" si="78"/>
        <v>31236010.634140845</v>
      </c>
      <c r="S159" s="13">
        <f t="shared" si="78"/>
        <v>31279662.282144185</v>
      </c>
      <c r="T159" s="13">
        <f t="shared" si="78"/>
        <v>31358325.540627476</v>
      </c>
      <c r="U159" s="13">
        <f t="shared" si="78"/>
        <v>31359751.306855507</v>
      </c>
      <c r="V159" s="13">
        <f t="shared" si="78"/>
        <v>31352527.854101911</v>
      </c>
      <c r="W159" s="13">
        <f t="shared" si="78"/>
        <v>31337406.681175217</v>
      </c>
      <c r="X159" s="13">
        <f t="shared" si="78"/>
        <v>31336792.363251761</v>
      </c>
      <c r="Y159" s="13">
        <f t="shared" si="78"/>
        <v>31315906.654002983</v>
      </c>
      <c r="Z159" s="13">
        <f t="shared" si="78"/>
        <v>31315906.654002983</v>
      </c>
      <c r="AA159" s="13">
        <f t="shared" si="78"/>
        <v>35838673.634226523</v>
      </c>
      <c r="AB159" s="13">
        <f t="shared" si="78"/>
        <v>33882656.466165416</v>
      </c>
      <c r="AC159" s="13">
        <f t="shared" si="78"/>
        <v>33235771.864208277</v>
      </c>
      <c r="AD159" s="13">
        <f t="shared" si="78"/>
        <v>33419403.500264626</v>
      </c>
      <c r="AE159" s="13">
        <f t="shared" si="78"/>
        <v>33787611.134676762</v>
      </c>
      <c r="AF159" s="13">
        <f t="shared" si="78"/>
        <v>33556813.226338804</v>
      </c>
      <c r="AG159" s="13">
        <f t="shared" si="78"/>
        <v>33382137.612408169</v>
      </c>
      <c r="AH159" s="13">
        <f t="shared" si="78"/>
        <v>32014683.109643739</v>
      </c>
      <c r="AI159" s="13">
        <f t="shared" si="78"/>
        <v>31978899.343214732</v>
      </c>
      <c r="AJ159" s="13">
        <f t="shared" si="78"/>
        <v>31928356.470734399</v>
      </c>
      <c r="AK159" s="13">
        <f t="shared" si="78"/>
        <v>31707887.998382024</v>
      </c>
      <c r="AL159" s="13">
        <f t="shared" si="78"/>
        <v>31526563.8949278</v>
      </c>
      <c r="AM159" s="13">
        <f t="shared" si="78"/>
        <v>31562177.148532458</v>
      </c>
      <c r="AN159" s="13">
        <f t="shared" si="78"/>
        <v>31626023.652786803</v>
      </c>
      <c r="AO159" s="13">
        <f t="shared" si="78"/>
        <v>31817085.157414068</v>
      </c>
      <c r="AP159" s="13">
        <f t="shared" si="78"/>
        <v>31803196.173096694</v>
      </c>
      <c r="AQ159" s="13">
        <f t="shared" si="78"/>
        <v>31903044.689351749</v>
      </c>
      <c r="AR159" s="13">
        <f t="shared" si="78"/>
        <v>31899688.234776203</v>
      </c>
      <c r="AS159" s="13">
        <f t="shared" si="78"/>
        <v>31895609.035975501</v>
      </c>
      <c r="AT159" s="13">
        <f t="shared" si="78"/>
        <v>31732452.028483845</v>
      </c>
    </row>
    <row r="160" spans="6:46" x14ac:dyDescent="0.2">
      <c r="F160">
        <v>202203</v>
      </c>
      <c r="G160" s="13">
        <f t="shared" ref="G160:AT160" si="79">+IF(G44 = "", F160 * F136, G44)</f>
        <v>31321574.282560706</v>
      </c>
      <c r="H160" s="13">
        <f t="shared" si="79"/>
        <v>34168628.205095544</v>
      </c>
      <c r="I160" s="13">
        <f t="shared" si="79"/>
        <v>34644111.048840046</v>
      </c>
      <c r="J160" s="13">
        <f t="shared" si="79"/>
        <v>35275954.661835752</v>
      </c>
      <c r="K160" s="13">
        <f t="shared" si="79"/>
        <v>35228587.726403825</v>
      </c>
      <c r="L160" s="13">
        <f t="shared" si="79"/>
        <v>35300107.59498208</v>
      </c>
      <c r="M160" s="13">
        <f t="shared" si="79"/>
        <v>33923203.402869754</v>
      </c>
      <c r="N160" s="13">
        <f t="shared" si="79"/>
        <v>33885204.756727666</v>
      </c>
      <c r="O160" s="13">
        <f t="shared" si="79"/>
        <v>33954186.761290319</v>
      </c>
      <c r="P160" s="13">
        <f t="shared" si="79"/>
        <v>33835931.279276699</v>
      </c>
      <c r="Q160" s="13">
        <f t="shared" si="79"/>
        <v>33684018.060952052</v>
      </c>
      <c r="R160" s="13">
        <f t="shared" si="79"/>
        <v>33526710.969782218</v>
      </c>
      <c r="S160" s="13">
        <f t="shared" si="79"/>
        <v>33573563.821867086</v>
      </c>
      <c r="T160" s="13">
        <f t="shared" si="79"/>
        <v>33657995.869288273</v>
      </c>
      <c r="U160" s="13">
        <f t="shared" si="79"/>
        <v>33659526.194424786</v>
      </c>
      <c r="V160" s="13">
        <f t="shared" si="79"/>
        <v>33651773.008030072</v>
      </c>
      <c r="W160" s="13">
        <f t="shared" si="79"/>
        <v>33635542.920258135</v>
      </c>
      <c r="X160" s="13">
        <f t="shared" si="79"/>
        <v>33634883.551182337</v>
      </c>
      <c r="Y160" s="13">
        <f t="shared" si="79"/>
        <v>33612466.183433801</v>
      </c>
      <c r="Z160" s="13">
        <f t="shared" si="79"/>
        <v>33612466.183433801</v>
      </c>
      <c r="AA160" s="13">
        <f t="shared" si="79"/>
        <v>39602671.184096158</v>
      </c>
      <c r="AB160" s="13">
        <f t="shared" si="79"/>
        <v>36593972.651071884</v>
      </c>
      <c r="AC160" s="13">
        <f t="shared" si="79"/>
        <v>36172025.269197084</v>
      </c>
      <c r="AD160" s="13">
        <f t="shared" si="79"/>
        <v>36127731.592602417</v>
      </c>
      <c r="AE160" s="13">
        <f t="shared" si="79"/>
        <v>36097400.108150363</v>
      </c>
      <c r="AF160" s="13">
        <f t="shared" si="79"/>
        <v>35573264.251026258</v>
      </c>
      <c r="AG160" s="13">
        <f t="shared" si="79"/>
        <v>34496820.017391309</v>
      </c>
      <c r="AH160" s="13">
        <f t="shared" si="79"/>
        <v>34396017.077276647</v>
      </c>
      <c r="AI160" s="13">
        <f t="shared" si="79"/>
        <v>34566956.922330834</v>
      </c>
      <c r="AJ160" s="13">
        <f t="shared" si="79"/>
        <v>34454040.580606349</v>
      </c>
      <c r="AK160" s="13">
        <f t="shared" si="79"/>
        <v>34216132.008640371</v>
      </c>
      <c r="AL160" s="13">
        <f t="shared" si="79"/>
        <v>34020464.310417943</v>
      </c>
      <c r="AM160" s="13">
        <f t="shared" si="79"/>
        <v>34058894.740935937</v>
      </c>
      <c r="AN160" s="13">
        <f t="shared" si="79"/>
        <v>34127791.805854559</v>
      </c>
      <c r="AO160" s="13">
        <f t="shared" si="79"/>
        <v>34333967.179768756</v>
      </c>
      <c r="AP160" s="13">
        <f t="shared" si="79"/>
        <v>34318979.511056997</v>
      </c>
      <c r="AQ160" s="13">
        <f t="shared" si="79"/>
        <v>34426726.517518736</v>
      </c>
      <c r="AR160" s="13">
        <f t="shared" si="79"/>
        <v>34423104.551500574</v>
      </c>
      <c r="AS160" s="13">
        <f t="shared" si="79"/>
        <v>34418702.668768384</v>
      </c>
      <c r="AT160" s="13">
        <f t="shared" si="79"/>
        <v>34242639.169781819</v>
      </c>
    </row>
    <row r="161" spans="6:46" x14ac:dyDescent="0.2">
      <c r="F161">
        <v>202206</v>
      </c>
      <c r="G161" s="13">
        <f t="shared" ref="G161:AT161" si="80">+IF(G45 = "", F161 * F137, G45)</f>
        <v>32469119.679525223</v>
      </c>
      <c r="H161" s="13">
        <f t="shared" si="80"/>
        <v>32879688.692246836</v>
      </c>
      <c r="I161" s="13">
        <f t="shared" si="80"/>
        <v>35303576.021771774</v>
      </c>
      <c r="J161" s="13">
        <f t="shared" si="80"/>
        <v>35533133.697172619</v>
      </c>
      <c r="K161" s="13">
        <f t="shared" si="80"/>
        <v>35494213.324224517</v>
      </c>
      <c r="L161" s="13">
        <f t="shared" si="80"/>
        <v>35467911.448453605</v>
      </c>
      <c r="M161" s="13">
        <f t="shared" si="80"/>
        <v>33682439.466352627</v>
      </c>
      <c r="N161" s="13">
        <f t="shared" si="80"/>
        <v>34270751.703480586</v>
      </c>
      <c r="O161" s="13">
        <f t="shared" si="80"/>
        <v>34009136.120362431</v>
      </c>
      <c r="P161" s="13">
        <f t="shared" si="80"/>
        <v>33890689.260979384</v>
      </c>
      <c r="Q161" s="13">
        <f t="shared" si="80"/>
        <v>33738530.195683338</v>
      </c>
      <c r="R161" s="13">
        <f t="shared" si="80"/>
        <v>33580968.528431386</v>
      </c>
      <c r="S161" s="13">
        <f t="shared" si="80"/>
        <v>33627897.204278745</v>
      </c>
      <c r="T161" s="13">
        <f t="shared" si="80"/>
        <v>33712465.891311526</v>
      </c>
      <c r="U161" s="13">
        <f t="shared" si="80"/>
        <v>33713998.693031736</v>
      </c>
      <c r="V161" s="13">
        <f t="shared" si="80"/>
        <v>33706232.959358945</v>
      </c>
      <c r="W161" s="13">
        <f t="shared" si="80"/>
        <v>33689976.605815217</v>
      </c>
      <c r="X161" s="13">
        <f t="shared" si="80"/>
        <v>33689316.16965723</v>
      </c>
      <c r="Y161" s="13">
        <f t="shared" si="80"/>
        <v>33666862.523025081</v>
      </c>
      <c r="Z161" s="13">
        <f t="shared" si="80"/>
        <v>33666862.523025081</v>
      </c>
      <c r="AA161" s="13">
        <f t="shared" si="80"/>
        <v>41478584.960482582</v>
      </c>
      <c r="AB161" s="13">
        <f t="shared" si="80"/>
        <v>38027428.59389063</v>
      </c>
      <c r="AC161" s="13">
        <f t="shared" si="80"/>
        <v>37791728.17593424</v>
      </c>
      <c r="AD161" s="13">
        <f t="shared" si="80"/>
        <v>37681547.905052014</v>
      </c>
      <c r="AE161" s="13">
        <f t="shared" si="80"/>
        <v>37056279.191698678</v>
      </c>
      <c r="AF161" s="13">
        <f t="shared" si="80"/>
        <v>36553146.260471292</v>
      </c>
      <c r="AG161" s="13">
        <f t="shared" si="80"/>
        <v>34930840.237442814</v>
      </c>
      <c r="AH161" s="13">
        <f t="shared" si="80"/>
        <v>34854427.817930587</v>
      </c>
      <c r="AI161" s="13">
        <f t="shared" si="80"/>
        <v>34484091.986154228</v>
      </c>
      <c r="AJ161" s="13">
        <f t="shared" si="80"/>
        <v>34371446.33083906</v>
      </c>
      <c r="AK161" s="13">
        <f t="shared" si="80"/>
        <v>34134108.080370463</v>
      </c>
      <c r="AL161" s="13">
        <f t="shared" si="80"/>
        <v>33938909.442567825</v>
      </c>
      <c r="AM161" s="13">
        <f t="shared" si="80"/>
        <v>33977247.746515945</v>
      </c>
      <c r="AN161" s="13">
        <f t="shared" si="80"/>
        <v>34045979.649343491</v>
      </c>
      <c r="AO161" s="13">
        <f t="shared" si="80"/>
        <v>34251660.773525521</v>
      </c>
      <c r="AP161" s="13">
        <f t="shared" si="80"/>
        <v>34236709.033698507</v>
      </c>
      <c r="AQ161" s="13">
        <f t="shared" si="80"/>
        <v>34344197.745835014</v>
      </c>
      <c r="AR161" s="13">
        <f t="shared" si="80"/>
        <v>34340584.462501399</v>
      </c>
      <c r="AS161" s="13">
        <f t="shared" si="80"/>
        <v>34336193.132093281</v>
      </c>
      <c r="AT161" s="13">
        <f t="shared" si="80"/>
        <v>34160551.697757632</v>
      </c>
    </row>
    <row r="162" spans="6:46" x14ac:dyDescent="0.2">
      <c r="F162">
        <v>202209</v>
      </c>
      <c r="G162" s="13">
        <f t="shared" ref="G162:AT162" si="81">+IF(G46 = "", F162 * F138, G46)</f>
        <v>31744665.835240275</v>
      </c>
      <c r="H162" s="13">
        <f t="shared" si="81"/>
        <v>36323564.582312927</v>
      </c>
      <c r="I162" s="13">
        <f t="shared" si="81"/>
        <v>36958581.214285716</v>
      </c>
      <c r="J162" s="13">
        <f t="shared" si="81"/>
        <v>36730663.777918778</v>
      </c>
      <c r="K162" s="13">
        <f t="shared" si="81"/>
        <v>36641681.353904285</v>
      </c>
      <c r="L162" s="13">
        <f t="shared" si="81"/>
        <v>36514602.30599755</v>
      </c>
      <c r="M162" s="13">
        <f t="shared" si="81"/>
        <v>36603432.9683313</v>
      </c>
      <c r="N162" s="13">
        <f t="shared" si="81"/>
        <v>36356907.691478826</v>
      </c>
      <c r="O162" s="13">
        <f t="shared" si="81"/>
        <v>36079366.84007366</v>
      </c>
      <c r="P162" s="13">
        <f t="shared" si="81"/>
        <v>35953709.790873379</v>
      </c>
      <c r="Q162" s="13">
        <f t="shared" si="81"/>
        <v>35792288.380008079</v>
      </c>
      <c r="R162" s="13">
        <f t="shared" si="81"/>
        <v>35625135.495777264</v>
      </c>
      <c r="S162" s="13">
        <f t="shared" si="81"/>
        <v>35674920.850666128</v>
      </c>
      <c r="T162" s="13">
        <f t="shared" si="81"/>
        <v>35764637.468925424</v>
      </c>
      <c r="U162" s="13">
        <f t="shared" si="81"/>
        <v>35766263.576550178</v>
      </c>
      <c r="V162" s="13">
        <f t="shared" si="81"/>
        <v>35758025.121066593</v>
      </c>
      <c r="W162" s="13">
        <f t="shared" si="81"/>
        <v>35740779.198061951</v>
      </c>
      <c r="X162" s="13">
        <f t="shared" si="81"/>
        <v>35740078.559317872</v>
      </c>
      <c r="Y162" s="13">
        <f t="shared" si="81"/>
        <v>35716258.096755348</v>
      </c>
      <c r="Z162" s="13">
        <f t="shared" si="81"/>
        <v>35716258.096755348</v>
      </c>
      <c r="AA162" s="13">
        <f t="shared" si="81"/>
        <v>41857838.586382106</v>
      </c>
      <c r="AB162" s="13">
        <f t="shared" si="81"/>
        <v>38898121.884131894</v>
      </c>
      <c r="AC162" s="13">
        <f t="shared" si="81"/>
        <v>38444897.095335916</v>
      </c>
      <c r="AD162" s="13">
        <f t="shared" si="81"/>
        <v>37614238.82664974</v>
      </c>
      <c r="AE162" s="13">
        <f t="shared" si="81"/>
        <v>37801625.367002517</v>
      </c>
      <c r="AF162" s="13">
        <f t="shared" si="81"/>
        <v>37663700.445838429</v>
      </c>
      <c r="AG162" s="13">
        <f t="shared" si="81"/>
        <v>37725921.995669097</v>
      </c>
      <c r="AH162" s="13">
        <f t="shared" si="81"/>
        <v>37217358.910500303</v>
      </c>
      <c r="AI162" s="13">
        <f t="shared" si="81"/>
        <v>36821916.424953349</v>
      </c>
      <c r="AJ162" s="13">
        <f t="shared" si="81"/>
        <v>36701634.037720576</v>
      </c>
      <c r="AK162" s="13">
        <f t="shared" si="81"/>
        <v>36448205.609716497</v>
      </c>
      <c r="AL162" s="13">
        <f t="shared" si="81"/>
        <v>36239773.619385436</v>
      </c>
      <c r="AM162" s="13">
        <f t="shared" si="81"/>
        <v>36280711.041325353</v>
      </c>
      <c r="AN162" s="13">
        <f t="shared" si="81"/>
        <v>36354102.574518695</v>
      </c>
      <c r="AO162" s="13">
        <f t="shared" si="81"/>
        <v>36573727.703922197</v>
      </c>
      <c r="AP162" s="13">
        <f t="shared" si="81"/>
        <v>36557762.321549974</v>
      </c>
      <c r="AQ162" s="13">
        <f t="shared" si="81"/>
        <v>36672538.154316731</v>
      </c>
      <c r="AR162" s="13">
        <f t="shared" si="81"/>
        <v>36668679.911014766</v>
      </c>
      <c r="AS162" s="13">
        <f t="shared" si="81"/>
        <v>36663990.873491406</v>
      </c>
      <c r="AT162" s="13">
        <f t="shared" si="81"/>
        <v>36476441.953297623</v>
      </c>
    </row>
    <row r="163" spans="6:46" x14ac:dyDescent="0.2">
      <c r="F163">
        <v>202212</v>
      </c>
      <c r="G163" s="13">
        <f t="shared" ref="G163:AT163" si="82">+IF(G47 = "", F163 * F139, G47)</f>
        <v>32160356.448170733</v>
      </c>
      <c r="H163" s="13">
        <f t="shared" si="82"/>
        <v>33378811.387499999</v>
      </c>
      <c r="I163" s="13">
        <f t="shared" si="82"/>
        <v>34557728.026315786</v>
      </c>
      <c r="J163" s="13">
        <f t="shared" si="82"/>
        <v>35009257.786226682</v>
      </c>
      <c r="K163" s="13">
        <f t="shared" si="82"/>
        <v>34603128.554621845</v>
      </c>
      <c r="L163" s="13">
        <f t="shared" si="82"/>
        <v>34471832.015256591</v>
      </c>
      <c r="M163" s="13">
        <f t="shared" si="82"/>
        <v>33756603.603817068</v>
      </c>
      <c r="N163" s="13">
        <f t="shared" si="82"/>
        <v>33529251.812627699</v>
      </c>
      <c r="O163" s="13">
        <f t="shared" si="82"/>
        <v>33273296.680964068</v>
      </c>
      <c r="P163" s="13">
        <f t="shared" si="82"/>
        <v>33157412.599720947</v>
      </c>
      <c r="Q163" s="13">
        <f t="shared" si="82"/>
        <v>33008545.727467105</v>
      </c>
      <c r="R163" s="13">
        <f t="shared" si="82"/>
        <v>32854393.146776214</v>
      </c>
      <c r="S163" s="13">
        <f t="shared" si="82"/>
        <v>32900306.449271984</v>
      </c>
      <c r="T163" s="13">
        <f t="shared" si="82"/>
        <v>32983045.364003681</v>
      </c>
      <c r="U163" s="13">
        <f t="shared" si="82"/>
        <v>32984545.001224957</v>
      </c>
      <c r="V163" s="13">
        <f t="shared" si="82"/>
        <v>32976947.291023627</v>
      </c>
      <c r="W163" s="13">
        <f t="shared" si="82"/>
        <v>32961042.668439366</v>
      </c>
      <c r="X163" s="13">
        <f t="shared" si="82"/>
        <v>32960396.521823179</v>
      </c>
      <c r="Y163" s="13">
        <f t="shared" si="82"/>
        <v>32938428.694021937</v>
      </c>
      <c r="Z163" s="13">
        <f t="shared" si="82"/>
        <v>32938428.694021937</v>
      </c>
      <c r="AA163" s="13">
        <f t="shared" si="82"/>
        <v>39959582.935859151</v>
      </c>
      <c r="AB163" s="13">
        <f t="shared" si="82"/>
        <v>37698130.946317412</v>
      </c>
      <c r="AC163" s="13">
        <f t="shared" si="82"/>
        <v>37051995.701871343</v>
      </c>
      <c r="AD163" s="13">
        <f t="shared" si="82"/>
        <v>36784982.703209162</v>
      </c>
      <c r="AE163" s="13">
        <f t="shared" si="82"/>
        <v>36355119.436470583</v>
      </c>
      <c r="AF163" s="13">
        <f t="shared" si="82"/>
        <v>36192909.61302904</v>
      </c>
      <c r="AG163" s="13">
        <f t="shared" si="82"/>
        <v>35483123.44590643</v>
      </c>
      <c r="AH163" s="13">
        <f t="shared" si="82"/>
        <v>35004794.334873781</v>
      </c>
      <c r="AI163" s="13">
        <f t="shared" si="82"/>
        <v>34632860.826342717</v>
      </c>
      <c r="AJ163" s="13">
        <f t="shared" si="82"/>
        <v>34519729.20307745</v>
      </c>
      <c r="AK163" s="13">
        <f t="shared" si="82"/>
        <v>34281367.044649534</v>
      </c>
      <c r="AL163" s="13">
        <f t="shared" si="82"/>
        <v>34085326.294635735</v>
      </c>
      <c r="AM163" s="13">
        <f t="shared" si="82"/>
        <v>34123829.994993754</v>
      </c>
      <c r="AN163" s="13">
        <f t="shared" si="82"/>
        <v>34192858.416154213</v>
      </c>
      <c r="AO163" s="13">
        <f t="shared" si="82"/>
        <v>34399426.875351638</v>
      </c>
      <c r="AP163" s="13">
        <f t="shared" si="82"/>
        <v>34384410.63178204</v>
      </c>
      <c r="AQ163" s="13">
        <f t="shared" si="82"/>
        <v>34492363.064147696</v>
      </c>
      <c r="AR163" s="13">
        <f t="shared" si="82"/>
        <v>34488734.19264169</v>
      </c>
      <c r="AS163" s="13">
        <f t="shared" si="82"/>
        <v>34484323.917465299</v>
      </c>
      <c r="AT163" s="13">
        <f t="shared" si="82"/>
        <v>34307924.743227847</v>
      </c>
    </row>
    <row r="164" spans="6:46" x14ac:dyDescent="0.2">
      <c r="F164">
        <v>202303</v>
      </c>
      <c r="G164" s="13">
        <f t="shared" ref="G164:AT164" si="83">+IF(G48 = "", F164 * F140, G48)</f>
        <v>25914024.246445499</v>
      </c>
      <c r="H164" s="13">
        <f t="shared" si="83"/>
        <v>29133200.860529985</v>
      </c>
      <c r="I164" s="13">
        <f t="shared" si="83"/>
        <v>30346651.714659687</v>
      </c>
      <c r="J164" s="13">
        <f t="shared" si="83"/>
        <v>30490137.541935485</v>
      </c>
      <c r="K164" s="13">
        <f t="shared" si="83"/>
        <v>30584365.321428571</v>
      </c>
      <c r="L164" s="13">
        <f t="shared" si="83"/>
        <v>30538444.356103465</v>
      </c>
      <c r="M164" s="13">
        <f t="shared" si="83"/>
        <v>29904826.652379934</v>
      </c>
      <c r="N164" s="13">
        <f t="shared" si="83"/>
        <v>29703416.700584386</v>
      </c>
      <c r="O164" s="13">
        <f t="shared" si="83"/>
        <v>29476667.175276026</v>
      </c>
      <c r="P164" s="13">
        <f t="shared" si="83"/>
        <v>29374005.977425124</v>
      </c>
      <c r="Q164" s="13">
        <f t="shared" si="83"/>
        <v>29242125.470094413</v>
      </c>
      <c r="R164" s="13">
        <f t="shared" si="83"/>
        <v>29105562.376908794</v>
      </c>
      <c r="S164" s="13">
        <f t="shared" si="83"/>
        <v>29146236.769637659</v>
      </c>
      <c r="T164" s="13">
        <f t="shared" si="83"/>
        <v>29219534.81026689</v>
      </c>
      <c r="U164" s="13">
        <f t="shared" si="83"/>
        <v>29220863.332284983</v>
      </c>
      <c r="V164" s="13">
        <f t="shared" si="83"/>
        <v>29214132.554236565</v>
      </c>
      <c r="W164" s="13">
        <f t="shared" si="83"/>
        <v>29200042.719046507</v>
      </c>
      <c r="X164" s="13">
        <f t="shared" si="83"/>
        <v>29199470.300601341</v>
      </c>
      <c r="Y164" s="13">
        <f t="shared" si="83"/>
        <v>29180009.098578896</v>
      </c>
      <c r="Z164" s="13">
        <f t="shared" si="83"/>
        <v>29180009.098578896</v>
      </c>
      <c r="AA164" s="13">
        <f t="shared" si="83"/>
        <v>31938357.961966179</v>
      </c>
      <c r="AB164" s="13">
        <f t="shared" si="83"/>
        <v>31984251.053507566</v>
      </c>
      <c r="AC164" s="13">
        <f t="shared" si="83"/>
        <v>32296951.290182769</v>
      </c>
      <c r="AD164" s="13">
        <f t="shared" si="83"/>
        <v>32196832.070916131</v>
      </c>
      <c r="AE164" s="13">
        <f t="shared" si="83"/>
        <v>32260779.830662426</v>
      </c>
      <c r="AF164" s="13">
        <f t="shared" si="83"/>
        <v>31970080.286595281</v>
      </c>
      <c r="AG164" s="13">
        <f t="shared" si="83"/>
        <v>31343108.844071198</v>
      </c>
      <c r="AH164" s="13">
        <f t="shared" si="83"/>
        <v>30920589.067500804</v>
      </c>
      <c r="AI164" s="13">
        <f t="shared" si="83"/>
        <v>30592051.12302085</v>
      </c>
      <c r="AJ164" s="13">
        <f t="shared" si="83"/>
        <v>30492119.1994089</v>
      </c>
      <c r="AK164" s="13">
        <f t="shared" si="83"/>
        <v>30281568.08805301</v>
      </c>
      <c r="AL164" s="13">
        <f t="shared" si="83"/>
        <v>30108400.509530138</v>
      </c>
      <c r="AM164" s="13">
        <f t="shared" si="83"/>
        <v>30142411.767672639</v>
      </c>
      <c r="AN164" s="13">
        <f t="shared" si="83"/>
        <v>30203386.256602988</v>
      </c>
      <c r="AO164" s="13">
        <f t="shared" si="83"/>
        <v>30385853.217558306</v>
      </c>
      <c r="AP164" s="13">
        <f t="shared" si="83"/>
        <v>30372589.003167808</v>
      </c>
      <c r="AQ164" s="13">
        <f t="shared" si="83"/>
        <v>30467946.021068931</v>
      </c>
      <c r="AR164" s="13">
        <f t="shared" si="83"/>
        <v>30464740.550311338</v>
      </c>
      <c r="AS164" s="13">
        <f t="shared" si="83"/>
        <v>30460844.846622892</v>
      </c>
      <c r="AT164" s="13">
        <f t="shared" si="83"/>
        <v>30305027.151301976</v>
      </c>
    </row>
    <row r="165" spans="6:46" x14ac:dyDescent="0.2">
      <c r="F165">
        <v>202306</v>
      </c>
      <c r="G165" s="13">
        <f t="shared" ref="G165:AT165" si="84">+IF(G49 = "", F165 * F141, G49)</f>
        <v>23757467.386117138</v>
      </c>
      <c r="H165" s="13">
        <f t="shared" si="84"/>
        <v>32665238.852499999</v>
      </c>
      <c r="I165" s="13">
        <f t="shared" si="84"/>
        <v>33459043.768674698</v>
      </c>
      <c r="J165" s="13">
        <f t="shared" si="84"/>
        <v>33324451.760282021</v>
      </c>
      <c r="K165" s="13">
        <f t="shared" si="84"/>
        <v>33218064.595582839</v>
      </c>
      <c r="L165" s="13">
        <f t="shared" si="84"/>
        <v>33168189.256453533</v>
      </c>
      <c r="M165" s="13">
        <f t="shared" si="84"/>
        <v>32480009.083675962</v>
      </c>
      <c r="N165" s="13">
        <f t="shared" si="84"/>
        <v>32261255.196890216</v>
      </c>
      <c r="O165" s="13">
        <f t="shared" si="84"/>
        <v>32014979.679986373</v>
      </c>
      <c r="P165" s="13">
        <f t="shared" si="84"/>
        <v>31903478.059278168</v>
      </c>
      <c r="Q165" s="13">
        <f t="shared" si="84"/>
        <v>31760240.978326205</v>
      </c>
      <c r="R165" s="13">
        <f t="shared" si="84"/>
        <v>31611918.081867926</v>
      </c>
      <c r="S165" s="13">
        <f t="shared" si="84"/>
        <v>31656095.05238387</v>
      </c>
      <c r="T165" s="13">
        <f t="shared" si="84"/>
        <v>31735704.978003137</v>
      </c>
      <c r="U165" s="13">
        <f t="shared" si="84"/>
        <v>31737147.902508844</v>
      </c>
      <c r="V165" s="13">
        <f t="shared" si="84"/>
        <v>31729837.519650113</v>
      </c>
      <c r="W165" s="13">
        <f t="shared" si="84"/>
        <v>31714534.37209202</v>
      </c>
      <c r="X165" s="13">
        <f t="shared" si="84"/>
        <v>31713912.661205184</v>
      </c>
      <c r="Y165" s="13">
        <f t="shared" si="84"/>
        <v>31692775.604441207</v>
      </c>
      <c r="Z165" s="13">
        <f t="shared" si="84"/>
        <v>31692775.604441207</v>
      </c>
      <c r="AA165" s="13">
        <f t="shared" si="84"/>
        <v>32118294.776827853</v>
      </c>
      <c r="AB165" s="13">
        <f t="shared" si="84"/>
        <v>35329579.988746896</v>
      </c>
      <c r="AC165" s="13">
        <f t="shared" si="84"/>
        <v>35298001.062343746</v>
      </c>
      <c r="AD165" s="13">
        <f t="shared" si="84"/>
        <v>35044957.503861502</v>
      </c>
      <c r="AE165" s="13">
        <f t="shared" si="84"/>
        <v>34849715.447970271</v>
      </c>
      <c r="AF165" s="13">
        <f t="shared" si="84"/>
        <v>34535687.19308085</v>
      </c>
      <c r="AG165" s="13">
        <f t="shared" si="84"/>
        <v>33858401.136120737</v>
      </c>
      <c r="AH165" s="13">
        <f t="shared" si="84"/>
        <v>33401974.042234339</v>
      </c>
      <c r="AI165" s="13">
        <f t="shared" si="84"/>
        <v>33047070.845873747</v>
      </c>
      <c r="AJ165" s="13">
        <f t="shared" si="84"/>
        <v>32939119.36049971</v>
      </c>
      <c r="AK165" s="13">
        <f t="shared" si="84"/>
        <v>32711671.470010944</v>
      </c>
      <c r="AL165" s="13">
        <f t="shared" si="84"/>
        <v>32524607.15017698</v>
      </c>
      <c r="AM165" s="13">
        <f t="shared" si="84"/>
        <v>32561347.820257343</v>
      </c>
      <c r="AN165" s="13">
        <f t="shared" si="84"/>
        <v>32627215.527112599</v>
      </c>
      <c r="AO165" s="13">
        <f t="shared" si="84"/>
        <v>32824325.507135615</v>
      </c>
      <c r="AP165" s="13">
        <f t="shared" si="84"/>
        <v>32809996.836236272</v>
      </c>
      <c r="AQ165" s="13">
        <f t="shared" si="84"/>
        <v>32913006.278576616</v>
      </c>
      <c r="AR165" s="13">
        <f t="shared" si="84"/>
        <v>32909543.56799227</v>
      </c>
      <c r="AS165" s="13">
        <f t="shared" si="84"/>
        <v>32905335.233112436</v>
      </c>
      <c r="AT165" s="13">
        <f t="shared" si="84"/>
        <v>32737013.128929101</v>
      </c>
    </row>
    <row r="166" spans="6:46" x14ac:dyDescent="0.2">
      <c r="F166">
        <v>202309</v>
      </c>
      <c r="G166" s="13">
        <f t="shared" ref="G166:AT166" si="85">+IF(G50 = "", F166 * F142, G50)</f>
        <v>30348539.402298849</v>
      </c>
      <c r="H166" s="13">
        <f t="shared" si="85"/>
        <v>30799777.83906465</v>
      </c>
      <c r="I166" s="13">
        <f t="shared" si="85"/>
        <v>31170222.900393184</v>
      </c>
      <c r="J166" s="13">
        <f t="shared" si="85"/>
        <v>31223778.626972519</v>
      </c>
      <c r="K166" s="13">
        <f t="shared" si="85"/>
        <v>31124097.788913611</v>
      </c>
      <c r="L166" s="13">
        <f t="shared" si="85"/>
        <v>31077366.441039655</v>
      </c>
      <c r="M166" s="13">
        <f t="shared" si="85"/>
        <v>30432567.074951097</v>
      </c>
      <c r="N166" s="13">
        <f t="shared" si="85"/>
        <v>30227602.774745304</v>
      </c>
      <c r="O166" s="13">
        <f t="shared" si="85"/>
        <v>29996851.725144725</v>
      </c>
      <c r="P166" s="13">
        <f t="shared" si="85"/>
        <v>29892378.830989234</v>
      </c>
      <c r="Q166" s="13">
        <f t="shared" si="85"/>
        <v>29758170.984480914</v>
      </c>
      <c r="R166" s="13">
        <f t="shared" si="85"/>
        <v>29619197.916967634</v>
      </c>
      <c r="S166" s="13">
        <f t="shared" si="85"/>
        <v>29660590.104233686</v>
      </c>
      <c r="T166" s="13">
        <f t="shared" si="85"/>
        <v>29735181.659765542</v>
      </c>
      <c r="U166" s="13">
        <f t="shared" si="85"/>
        <v>29736533.626653571</v>
      </c>
      <c r="V166" s="13">
        <f t="shared" si="85"/>
        <v>29729684.068326209</v>
      </c>
      <c r="W166" s="13">
        <f t="shared" si="85"/>
        <v>29715345.585128136</v>
      </c>
      <c r="X166" s="13">
        <f t="shared" si="85"/>
        <v>29714763.065024275</v>
      </c>
      <c r="Y166" s="13">
        <f t="shared" si="85"/>
        <v>29694958.424696755</v>
      </c>
      <c r="Z166" s="13">
        <f t="shared" si="85"/>
        <v>29694958.424696755</v>
      </c>
      <c r="AA166" s="13">
        <f t="shared" si="85"/>
        <v>34791390.897931032</v>
      </c>
      <c r="AB166" s="13">
        <f t="shared" si="85"/>
        <v>33209153.432619374</v>
      </c>
      <c r="AC166" s="13">
        <f t="shared" si="85"/>
        <v>32870767.70185864</v>
      </c>
      <c r="AD166" s="13">
        <f t="shared" si="85"/>
        <v>32537485.05517507</v>
      </c>
      <c r="AE166" s="13">
        <f t="shared" si="85"/>
        <v>32356212.600357495</v>
      </c>
      <c r="AF166" s="13">
        <f t="shared" si="85"/>
        <v>32064653.118533574</v>
      </c>
      <c r="AG166" s="13">
        <f t="shared" si="85"/>
        <v>31435826.989867561</v>
      </c>
      <c r="AH166" s="13">
        <f t="shared" si="85"/>
        <v>31012057.329297442</v>
      </c>
      <c r="AI166" s="13">
        <f t="shared" si="85"/>
        <v>30682547.514758669</v>
      </c>
      <c r="AJ166" s="13">
        <f t="shared" si="85"/>
        <v>30582319.975842275</v>
      </c>
      <c r="AK166" s="13">
        <f t="shared" si="85"/>
        <v>30371146.019166943</v>
      </c>
      <c r="AL166" s="13">
        <f t="shared" si="85"/>
        <v>30197466.182052474</v>
      </c>
      <c r="AM166" s="13">
        <f t="shared" si="85"/>
        <v>30231578.051171597</v>
      </c>
      <c r="AN166" s="13">
        <f t="shared" si="85"/>
        <v>30292732.912814256</v>
      </c>
      <c r="AO166" s="13">
        <f t="shared" si="85"/>
        <v>30475739.641486075</v>
      </c>
      <c r="AP166" s="13">
        <f t="shared" si="85"/>
        <v>30462436.189336173</v>
      </c>
      <c r="AQ166" s="13">
        <f t="shared" si="85"/>
        <v>30558075.289207291</v>
      </c>
      <c r="AR166" s="13">
        <f t="shared" si="85"/>
        <v>30554860.33613234</v>
      </c>
      <c r="AS166" s="13">
        <f t="shared" si="85"/>
        <v>30550953.108302355</v>
      </c>
      <c r="AT166" s="13">
        <f t="shared" si="85"/>
        <v>30394674.478239316</v>
      </c>
    </row>
    <row r="167" spans="6:46" x14ac:dyDescent="0.2">
      <c r="F167">
        <v>202312</v>
      </c>
      <c r="G167" s="13">
        <f t="shared" ref="G167:AT167" si="86">+IF(G51 = "", F167 * F143, G51)</f>
        <v>24780305.422434367</v>
      </c>
      <c r="H167" s="13">
        <f t="shared" si="86"/>
        <v>30271043.269230768</v>
      </c>
      <c r="I167" s="13">
        <f t="shared" si="86"/>
        <v>31125663.530133091</v>
      </c>
      <c r="J167" s="13">
        <f t="shared" si="86"/>
        <v>31179142.696161099</v>
      </c>
      <c r="K167" s="13">
        <f t="shared" si="86"/>
        <v>31079604.356774244</v>
      </c>
      <c r="L167" s="13">
        <f t="shared" si="86"/>
        <v>31032939.813665826</v>
      </c>
      <c r="M167" s="13">
        <f t="shared" si="86"/>
        <v>30389062.220058292</v>
      </c>
      <c r="N167" s="13">
        <f t="shared" si="86"/>
        <v>30184390.926423933</v>
      </c>
      <c r="O167" s="13">
        <f t="shared" si="86"/>
        <v>29953969.746824283</v>
      </c>
      <c r="P167" s="13">
        <f t="shared" si="86"/>
        <v>29849646.201821275</v>
      </c>
      <c r="Q167" s="13">
        <f t="shared" si="86"/>
        <v>29715630.212045692</v>
      </c>
      <c r="R167" s="13">
        <f t="shared" si="86"/>
        <v>29576855.81338349</v>
      </c>
      <c r="S167" s="13">
        <f t="shared" si="86"/>
        <v>29618188.828477301</v>
      </c>
      <c r="T167" s="13">
        <f t="shared" si="86"/>
        <v>29692673.751703322</v>
      </c>
      <c r="U167" s="13">
        <f t="shared" si="86"/>
        <v>29694023.785888035</v>
      </c>
      <c r="V167" s="13">
        <f t="shared" si="86"/>
        <v>29687184.019341968</v>
      </c>
      <c r="W167" s="13">
        <f t="shared" si="86"/>
        <v>29672866.033712484</v>
      </c>
      <c r="X167" s="13">
        <f t="shared" si="86"/>
        <v>29672284.346349828</v>
      </c>
      <c r="Y167" s="13">
        <f t="shared" si="86"/>
        <v>29652508.017731983</v>
      </c>
      <c r="Z167" s="13">
        <f t="shared" si="86"/>
        <v>29652508.017731983</v>
      </c>
      <c r="AA167" s="13">
        <f t="shared" si="86"/>
        <v>30969412.292505354</v>
      </c>
      <c r="AB167" s="13">
        <f t="shared" si="86"/>
        <v>33001648.283887468</v>
      </c>
      <c r="AC167" s="13">
        <f t="shared" si="86"/>
        <v>32833704.708302472</v>
      </c>
      <c r="AD167" s="13">
        <f t="shared" si="86"/>
        <v>32500797.850000191</v>
      </c>
      <c r="AE167" s="13">
        <f t="shared" si="86"/>
        <v>32319729.786509458</v>
      </c>
      <c r="AF167" s="13">
        <f t="shared" si="86"/>
        <v>32028499.048671503</v>
      </c>
      <c r="AG167" s="13">
        <f t="shared" si="86"/>
        <v>31400381.944478728</v>
      </c>
      <c r="AH167" s="13">
        <f t="shared" si="86"/>
        <v>30977090.099709611</v>
      </c>
      <c r="AI167" s="13">
        <f t="shared" si="86"/>
        <v>30647951.819545809</v>
      </c>
      <c r="AJ167" s="13">
        <f t="shared" si="86"/>
        <v>30547837.290847573</v>
      </c>
      <c r="AK167" s="13">
        <f t="shared" si="86"/>
        <v>30336901.44053673</v>
      </c>
      <c r="AL167" s="13">
        <f t="shared" si="86"/>
        <v>30163417.433794774</v>
      </c>
      <c r="AM167" s="13">
        <f t="shared" si="86"/>
        <v>30197490.840533074</v>
      </c>
      <c r="AN167" s="13">
        <f t="shared" si="86"/>
        <v>30258576.747831147</v>
      </c>
      <c r="AO167" s="13">
        <f t="shared" si="86"/>
        <v>30441377.129718889</v>
      </c>
      <c r="AP167" s="13">
        <f t="shared" si="86"/>
        <v>30428088.677698154</v>
      </c>
      <c r="AQ167" s="13">
        <f t="shared" si="86"/>
        <v>30523619.940984059</v>
      </c>
      <c r="AR167" s="13">
        <f t="shared" si="86"/>
        <v>30520408.612886358</v>
      </c>
      <c r="AS167" s="13">
        <f t="shared" si="86"/>
        <v>30516505.790598743</v>
      </c>
      <c r="AT167" s="13">
        <f t="shared" si="86"/>
        <v>30360403.370410431</v>
      </c>
    </row>
    <row r="168" spans="6:46" x14ac:dyDescent="0.2">
      <c r="F168">
        <v>202403</v>
      </c>
      <c r="G168" s="13">
        <f t="shared" ref="G168:AT168" si="87">+IF(G52 = "", F168 * F144, G52)</f>
        <v>28365538.474248927</v>
      </c>
      <c r="H168" s="13">
        <f t="shared" si="87"/>
        <v>33256121.716269549</v>
      </c>
      <c r="I168" s="13">
        <f t="shared" si="87"/>
        <v>34195017.517282352</v>
      </c>
      <c r="J168" s="13">
        <f t="shared" si="87"/>
        <v>34253770.353743717</v>
      </c>
      <c r="K168" s="13">
        <f t="shared" si="87"/>
        <v>34144416.371436499</v>
      </c>
      <c r="L168" s="13">
        <f t="shared" si="87"/>
        <v>34093150.159312747</v>
      </c>
      <c r="M168" s="13">
        <f t="shared" si="87"/>
        <v>33385778.714168135</v>
      </c>
      <c r="N168" s="13">
        <f t="shared" si="87"/>
        <v>33160924.440319929</v>
      </c>
      <c r="O168" s="13">
        <f t="shared" si="87"/>
        <v>32907781.040978901</v>
      </c>
      <c r="P168" s="13">
        <f t="shared" si="87"/>
        <v>32793169.975888215</v>
      </c>
      <c r="Q168" s="13">
        <f t="shared" si="87"/>
        <v>32645938.444148004</v>
      </c>
      <c r="R168" s="13">
        <f t="shared" si="87"/>
        <v>32493479.268824395</v>
      </c>
      <c r="S168" s="13">
        <f t="shared" si="87"/>
        <v>32538888.201996427</v>
      </c>
      <c r="T168" s="13">
        <f t="shared" si="87"/>
        <v>32620718.20867312</v>
      </c>
      <c r="U168" s="13">
        <f t="shared" si="87"/>
        <v>32622201.371997509</v>
      </c>
      <c r="V168" s="13">
        <f t="shared" si="87"/>
        <v>32614687.124578159</v>
      </c>
      <c r="W168" s="13">
        <f t="shared" si="87"/>
        <v>32598957.218324482</v>
      </c>
      <c r="X168" s="13">
        <f t="shared" si="87"/>
        <v>32598318.169793472</v>
      </c>
      <c r="Y168" s="13">
        <f t="shared" si="87"/>
        <v>32576591.66417665</v>
      </c>
      <c r="Z168" s="13">
        <f t="shared" si="87"/>
        <v>32576591.66417665</v>
      </c>
      <c r="AA168" s="13">
        <f t="shared" si="87"/>
        <v>32589713.997947685</v>
      </c>
      <c r="AB168" s="13">
        <f t="shared" si="87"/>
        <v>33520373.374604184</v>
      </c>
      <c r="AC168" s="13">
        <f t="shared" si="87"/>
        <v>33349790.035522189</v>
      </c>
      <c r="AD168" s="13">
        <f t="shared" si="87"/>
        <v>33011650.494937263</v>
      </c>
      <c r="AE168" s="13">
        <f t="shared" si="87"/>
        <v>32827736.375187393</v>
      </c>
      <c r="AF168" s="13">
        <f t="shared" si="87"/>
        <v>32531928.026873592</v>
      </c>
      <c r="AG168" s="13">
        <f t="shared" si="87"/>
        <v>31893938.079389766</v>
      </c>
      <c r="AH168" s="13">
        <f t="shared" si="87"/>
        <v>31463992.866925534</v>
      </c>
      <c r="AI168" s="13">
        <f t="shared" si="87"/>
        <v>31129681.139582135</v>
      </c>
      <c r="AJ168" s="13">
        <f t="shared" si="87"/>
        <v>31027992.994998585</v>
      </c>
      <c r="AK168" s="13">
        <f t="shared" si="87"/>
        <v>30813741.621864561</v>
      </c>
      <c r="AL168" s="13">
        <f t="shared" si="87"/>
        <v>30637530.766258545</v>
      </c>
      <c r="AM168" s="13">
        <f t="shared" si="87"/>
        <v>30672139.744155269</v>
      </c>
      <c r="AN168" s="13">
        <f t="shared" si="87"/>
        <v>30734185.809337944</v>
      </c>
      <c r="AO168" s="13">
        <f t="shared" si="87"/>
        <v>30919859.476337448</v>
      </c>
      <c r="AP168" s="13">
        <f t="shared" si="87"/>
        <v>30906362.154340867</v>
      </c>
      <c r="AQ168" s="13">
        <f t="shared" si="87"/>
        <v>31003394.993026521</v>
      </c>
      <c r="AR168" s="13">
        <f t="shared" si="87"/>
        <v>31000133.188769434</v>
      </c>
      <c r="AS168" s="13">
        <f t="shared" si="87"/>
        <v>30996169.021308154</v>
      </c>
      <c r="AT168" s="13">
        <f t="shared" si="87"/>
        <v>30837612.958763052</v>
      </c>
    </row>
    <row r="171" spans="6:46" x14ac:dyDescent="0.2">
      <c r="F171" s="19" t="s">
        <v>61</v>
      </c>
      <c r="G171" s="7" t="s">
        <v>143</v>
      </c>
      <c r="H171" s="7" t="s">
        <v>143</v>
      </c>
      <c r="I171" s="7" t="s">
        <v>143</v>
      </c>
      <c r="J171" s="7" t="s">
        <v>143</v>
      </c>
      <c r="K171" s="7" t="s">
        <v>143</v>
      </c>
      <c r="L171" s="7" t="s">
        <v>143</v>
      </c>
      <c r="M171" s="7" t="s">
        <v>143</v>
      </c>
      <c r="N171" s="7" t="s">
        <v>143</v>
      </c>
      <c r="O171" s="7" t="s">
        <v>143</v>
      </c>
      <c r="P171" s="7" t="s">
        <v>143</v>
      </c>
      <c r="Q171" s="7" t="s">
        <v>143</v>
      </c>
      <c r="R171" s="7" t="s">
        <v>143</v>
      </c>
      <c r="S171" s="7" t="s">
        <v>143</v>
      </c>
      <c r="T171" s="7" t="s">
        <v>143</v>
      </c>
      <c r="U171" s="7" t="s">
        <v>143</v>
      </c>
      <c r="V171" s="7" t="s">
        <v>143</v>
      </c>
      <c r="W171" s="7" t="s">
        <v>143</v>
      </c>
      <c r="X171" s="7" t="s">
        <v>143</v>
      </c>
      <c r="Y171" s="7" t="s">
        <v>143</v>
      </c>
      <c r="Z171" s="7" t="s">
        <v>143</v>
      </c>
      <c r="AA171" s="8" t="s">
        <v>144</v>
      </c>
      <c r="AB171" s="8" t="s">
        <v>144</v>
      </c>
      <c r="AC171" s="8" t="s">
        <v>144</v>
      </c>
      <c r="AD171" s="8" t="s">
        <v>144</v>
      </c>
      <c r="AE171" s="8" t="s">
        <v>144</v>
      </c>
      <c r="AF171" s="8" t="s">
        <v>144</v>
      </c>
      <c r="AG171" s="8" t="s">
        <v>144</v>
      </c>
      <c r="AH171" s="8" t="s">
        <v>144</v>
      </c>
      <c r="AI171" s="8" t="s">
        <v>144</v>
      </c>
      <c r="AJ171" s="8" t="s">
        <v>144</v>
      </c>
      <c r="AK171" s="8" t="s">
        <v>144</v>
      </c>
      <c r="AL171" s="8" t="s">
        <v>144</v>
      </c>
      <c r="AM171" s="8" t="s">
        <v>144</v>
      </c>
      <c r="AN171" s="8" t="s">
        <v>144</v>
      </c>
      <c r="AO171" s="8" t="s">
        <v>144</v>
      </c>
      <c r="AP171" s="8" t="s">
        <v>144</v>
      </c>
      <c r="AQ171" s="8" t="s">
        <v>144</v>
      </c>
      <c r="AR171" s="8" t="s">
        <v>144</v>
      </c>
      <c r="AS171" s="8" t="s">
        <v>144</v>
      </c>
      <c r="AT171" s="8" t="s">
        <v>144</v>
      </c>
    </row>
    <row r="172" spans="6:46" x14ac:dyDescent="0.2">
      <c r="F172" s="19" t="s">
        <v>81</v>
      </c>
      <c r="G172" s="7">
        <v>1</v>
      </c>
      <c r="H172" s="7">
        <v>2</v>
      </c>
      <c r="I172" s="7">
        <v>3</v>
      </c>
      <c r="J172" s="7">
        <v>4</v>
      </c>
      <c r="K172" s="7">
        <v>5</v>
      </c>
      <c r="L172" s="7">
        <v>6</v>
      </c>
      <c r="M172" s="7">
        <v>7</v>
      </c>
      <c r="N172" s="7">
        <v>8</v>
      </c>
      <c r="O172" s="7">
        <v>9</v>
      </c>
      <c r="P172" s="7">
        <v>10</v>
      </c>
      <c r="Q172" s="7">
        <v>11</v>
      </c>
      <c r="R172" s="7">
        <v>12</v>
      </c>
      <c r="S172" s="7">
        <v>13</v>
      </c>
      <c r="T172" s="7">
        <v>14</v>
      </c>
      <c r="U172" s="7">
        <v>15</v>
      </c>
      <c r="V172" s="7">
        <v>16</v>
      </c>
      <c r="W172" s="7">
        <v>17</v>
      </c>
      <c r="X172" s="7">
        <v>18</v>
      </c>
      <c r="Y172" s="7">
        <v>19</v>
      </c>
      <c r="Z172" s="7">
        <v>20</v>
      </c>
      <c r="AA172" s="8">
        <v>1</v>
      </c>
      <c r="AB172" s="8">
        <v>2</v>
      </c>
      <c r="AC172" s="8">
        <v>3</v>
      </c>
      <c r="AD172" s="8">
        <v>4</v>
      </c>
      <c r="AE172" s="8">
        <v>5</v>
      </c>
      <c r="AF172" s="8">
        <v>6</v>
      </c>
      <c r="AG172" s="8">
        <v>7</v>
      </c>
      <c r="AH172" s="8">
        <v>8</v>
      </c>
      <c r="AI172" s="8">
        <v>9</v>
      </c>
      <c r="AJ172" s="8">
        <v>10</v>
      </c>
      <c r="AK172" s="8">
        <v>11</v>
      </c>
      <c r="AL172" s="8">
        <v>12</v>
      </c>
      <c r="AM172" s="8">
        <v>13</v>
      </c>
      <c r="AN172" s="8">
        <v>14</v>
      </c>
      <c r="AO172" s="8">
        <v>15</v>
      </c>
      <c r="AP172" s="8">
        <v>16</v>
      </c>
      <c r="AQ172" s="8">
        <v>17</v>
      </c>
      <c r="AR172" s="8">
        <v>18</v>
      </c>
      <c r="AS172" s="8">
        <v>19</v>
      </c>
      <c r="AT172" s="8">
        <v>20</v>
      </c>
    </row>
    <row r="173" spans="6:46" x14ac:dyDescent="0.2">
      <c r="F173">
        <v>201906</v>
      </c>
      <c r="G173" s="13">
        <f t="shared" ref="G173:AT173" si="88">IF(G9="", G149 * $H195, G149)</f>
        <v>23367324.537340619</v>
      </c>
      <c r="H173" s="13">
        <f t="shared" si="88"/>
        <v>25316656.405572757</v>
      </c>
      <c r="I173" s="13">
        <f t="shared" si="88"/>
        <v>25301232.657724328</v>
      </c>
      <c r="J173" s="13">
        <f t="shared" si="88"/>
        <v>25755796.839823008</v>
      </c>
      <c r="K173" s="13">
        <f t="shared" si="88"/>
        <v>25850636.728384279</v>
      </c>
      <c r="L173" s="13">
        <f t="shared" si="88"/>
        <v>25725318.067213114</v>
      </c>
      <c r="M173" s="13">
        <f t="shared" si="88"/>
        <v>25888273.747967478</v>
      </c>
      <c r="N173" s="13">
        <f t="shared" si="88"/>
        <v>25882255.295454547</v>
      </c>
      <c r="O173" s="13">
        <f t="shared" si="88"/>
        <v>25920799.225363489</v>
      </c>
      <c r="P173" s="13">
        <f t="shared" si="88"/>
        <v>25857192.253408179</v>
      </c>
      <c r="Q173" s="13">
        <f t="shared" si="88"/>
        <v>26005768.740415335</v>
      </c>
      <c r="R173" s="13">
        <f t="shared" si="88"/>
        <v>25931383.160601266</v>
      </c>
      <c r="S173" s="13">
        <f t="shared" si="88"/>
        <v>25919660.639020536</v>
      </c>
      <c r="T173" s="13">
        <f t="shared" si="88"/>
        <v>26038854.599527929</v>
      </c>
      <c r="U173" s="13">
        <f t="shared" si="88"/>
        <v>26453791.077044025</v>
      </c>
      <c r="V173" s="13">
        <f t="shared" si="88"/>
        <v>26466757.357704401</v>
      </c>
      <c r="W173" s="13">
        <f t="shared" si="88"/>
        <v>26370309.89241486</v>
      </c>
      <c r="X173" s="13">
        <f t="shared" si="88"/>
        <v>26396021.066409267</v>
      </c>
      <c r="Y173" s="13">
        <f t="shared" si="88"/>
        <v>26362708.404009253</v>
      </c>
      <c r="Z173" s="13">
        <f t="shared" si="88"/>
        <v>26362708.404009253</v>
      </c>
      <c r="AA173" s="13">
        <f t="shared" si="88"/>
        <v>18324185.225517754</v>
      </c>
      <c r="AB173" s="13">
        <f t="shared" si="88"/>
        <v>17199668.740566958</v>
      </c>
      <c r="AC173" s="13">
        <f t="shared" si="88"/>
        <v>16273244.242346013</v>
      </c>
      <c r="AD173" s="13">
        <f t="shared" si="88"/>
        <v>16954453.321103327</v>
      </c>
      <c r="AE173" s="13">
        <f t="shared" si="88"/>
        <v>17230501.404504348</v>
      </c>
      <c r="AF173" s="13">
        <f t="shared" si="88"/>
        <v>17924633.472844336</v>
      </c>
      <c r="AG173" s="13">
        <f t="shared" si="88"/>
        <v>18182458.548656959</v>
      </c>
      <c r="AH173" s="13">
        <f t="shared" si="88"/>
        <v>18280254.084399678</v>
      </c>
      <c r="AI173" s="13">
        <f t="shared" si="88"/>
        <v>18111104.916321285</v>
      </c>
      <c r="AJ173" s="13">
        <f t="shared" si="88"/>
        <v>18176104.59696243</v>
      </c>
      <c r="AK173" s="13">
        <f t="shared" si="88"/>
        <v>18357392.479441784</v>
      </c>
      <c r="AL173" s="13">
        <f t="shared" si="88"/>
        <v>18215704.67205371</v>
      </c>
      <c r="AM173" s="13">
        <f t="shared" si="88"/>
        <v>18150164.569984224</v>
      </c>
      <c r="AN173" s="13">
        <f t="shared" si="88"/>
        <v>18497110.702625781</v>
      </c>
      <c r="AO173" s="13">
        <f t="shared" si="88"/>
        <v>18557454.428468183</v>
      </c>
      <c r="AP173" s="13">
        <f t="shared" si="88"/>
        <v>18558232.582230948</v>
      </c>
      <c r="AQ173" s="13">
        <f t="shared" si="88"/>
        <v>18652521.293836672</v>
      </c>
      <c r="AR173" s="13">
        <f t="shared" si="88"/>
        <v>18666161.62642527</v>
      </c>
      <c r="AS173" s="13">
        <f t="shared" si="88"/>
        <v>18660758.584198765</v>
      </c>
      <c r="AT173" s="13">
        <f t="shared" si="88"/>
        <v>18565302.387557779</v>
      </c>
    </row>
    <row r="174" spans="6:46" x14ac:dyDescent="0.2">
      <c r="F174">
        <v>201909</v>
      </c>
      <c r="G174" s="13">
        <f t="shared" ref="G174:AT174" si="89">IF(G10="", G150 * $H196, G150)</f>
        <v>19219693.064935066</v>
      </c>
      <c r="H174" s="13">
        <f t="shared" si="89"/>
        <v>22245128.741007194</v>
      </c>
      <c r="I174" s="13">
        <f t="shared" si="89"/>
        <v>24374735.632016633</v>
      </c>
      <c r="J174" s="13">
        <f t="shared" si="89"/>
        <v>24270963.542098764</v>
      </c>
      <c r="K174" s="13">
        <f t="shared" si="89"/>
        <v>24290161.793617886</v>
      </c>
      <c r="L174" s="13">
        <f t="shared" si="89"/>
        <v>24233133.766113359</v>
      </c>
      <c r="M174" s="13">
        <f t="shared" si="89"/>
        <v>24649027.489859153</v>
      </c>
      <c r="N174" s="13">
        <f t="shared" si="89"/>
        <v>24704066.423767533</v>
      </c>
      <c r="O174" s="13">
        <f t="shared" si="89"/>
        <v>24037683.959587239</v>
      </c>
      <c r="P174" s="13">
        <f t="shared" si="89"/>
        <v>23674718.978941604</v>
      </c>
      <c r="Q174" s="13">
        <f t="shared" si="89"/>
        <v>23695968.712518245</v>
      </c>
      <c r="R174" s="13">
        <f t="shared" si="89"/>
        <v>23697939.539160583</v>
      </c>
      <c r="S174" s="13">
        <f t="shared" si="89"/>
        <v>23656941.470783241</v>
      </c>
      <c r="T174" s="13">
        <f t="shared" si="89"/>
        <v>23656941.470783241</v>
      </c>
      <c r="U174" s="13">
        <f t="shared" si="89"/>
        <v>23657852.217595626</v>
      </c>
      <c r="V174" s="13">
        <f t="shared" si="89"/>
        <v>23535358.000822898</v>
      </c>
      <c r="W174" s="13">
        <f t="shared" si="89"/>
        <v>23581822.772655971</v>
      </c>
      <c r="X174" s="13">
        <f t="shared" si="89"/>
        <v>23586096.958039213</v>
      </c>
      <c r="Y174" s="13">
        <f t="shared" si="89"/>
        <v>23586096.958039213</v>
      </c>
      <c r="Z174" s="13">
        <f t="shared" si="89"/>
        <v>23586096.958039213</v>
      </c>
      <c r="AA174" s="13">
        <f t="shared" si="89"/>
        <v>23471768.014000002</v>
      </c>
      <c r="AB174" s="13">
        <f t="shared" si="89"/>
        <v>25544336.657084234</v>
      </c>
      <c r="AC174" s="13">
        <f t="shared" si="89"/>
        <v>24518619.171896905</v>
      </c>
      <c r="AD174" s="13">
        <f t="shared" si="89"/>
        <v>24535436.334526744</v>
      </c>
      <c r="AE174" s="13">
        <f t="shared" si="89"/>
        <v>24809405.18640973</v>
      </c>
      <c r="AF174" s="13">
        <f t="shared" si="89"/>
        <v>24768588.596222218</v>
      </c>
      <c r="AG174" s="13">
        <f t="shared" si="89"/>
        <v>24735709.522897378</v>
      </c>
      <c r="AH174" s="13">
        <f t="shared" si="89"/>
        <v>24759954.288056109</v>
      </c>
      <c r="AI174" s="13">
        <f t="shared" si="89"/>
        <v>24162354.355775699</v>
      </c>
      <c r="AJ174" s="13">
        <f t="shared" si="89"/>
        <v>23860956.400729924</v>
      </c>
      <c r="AK174" s="13">
        <f t="shared" si="89"/>
        <v>23711673.946605835</v>
      </c>
      <c r="AL174" s="13">
        <f t="shared" si="89"/>
        <v>23712942.896259122</v>
      </c>
      <c r="AM174" s="13">
        <f t="shared" si="89"/>
        <v>23671917.499362472</v>
      </c>
      <c r="AN174" s="13">
        <f t="shared" si="89"/>
        <v>23656941.470783237</v>
      </c>
      <c r="AO174" s="13">
        <f t="shared" si="89"/>
        <v>23657852.217595622</v>
      </c>
      <c r="AP174" s="13">
        <f t="shared" si="89"/>
        <v>23581160.218520492</v>
      </c>
      <c r="AQ174" s="13">
        <f t="shared" si="89"/>
        <v>23581822.772655968</v>
      </c>
      <c r="AR174" s="13">
        <f t="shared" si="89"/>
        <v>23586096.958039209</v>
      </c>
      <c r="AS174" s="13">
        <f t="shared" si="89"/>
        <v>23586096.958039209</v>
      </c>
      <c r="AT174" s="13">
        <f t="shared" si="89"/>
        <v>23465445.962043449</v>
      </c>
    </row>
    <row r="175" spans="6:46" x14ac:dyDescent="0.2">
      <c r="F175">
        <v>201912</v>
      </c>
      <c r="G175" s="13">
        <f t="shared" ref="G175:AT175" si="90">IF(G11="", G151 * $H197, G151)</f>
        <v>24180442.569892474</v>
      </c>
      <c r="H175" s="13">
        <f t="shared" si="90"/>
        <v>23415872.988304093</v>
      </c>
      <c r="I175" s="13">
        <f t="shared" si="90"/>
        <v>23984297.739999998</v>
      </c>
      <c r="J175" s="13">
        <f t="shared" si="90"/>
        <v>24584739.346428573</v>
      </c>
      <c r="K175" s="13">
        <f t="shared" si="90"/>
        <v>24554146.521815009</v>
      </c>
      <c r="L175" s="13">
        <f t="shared" si="90"/>
        <v>24613789.224738676</v>
      </c>
      <c r="M175" s="13">
        <f t="shared" si="90"/>
        <v>24793248.851979345</v>
      </c>
      <c r="N175" s="13">
        <f t="shared" si="90"/>
        <v>24929887.449225474</v>
      </c>
      <c r="O175" s="13">
        <f t="shared" si="90"/>
        <v>24651266.9057508</v>
      </c>
      <c r="P175" s="13">
        <f t="shared" si="90"/>
        <v>24889447.796502385</v>
      </c>
      <c r="Q175" s="13">
        <f t="shared" si="90"/>
        <v>24923204.054054055</v>
      </c>
      <c r="R175" s="13">
        <f t="shared" si="90"/>
        <v>24925896.868044514</v>
      </c>
      <c r="S175" s="13">
        <f t="shared" si="90"/>
        <v>24925896.868044514</v>
      </c>
      <c r="T175" s="13">
        <f t="shared" si="90"/>
        <v>25001835.974603176</v>
      </c>
      <c r="U175" s="13">
        <f t="shared" si="90"/>
        <v>24776908.261755485</v>
      </c>
      <c r="V175" s="13">
        <f t="shared" si="90"/>
        <v>24876411.085669782</v>
      </c>
      <c r="W175" s="13">
        <f t="shared" si="90"/>
        <v>24876411.085669782</v>
      </c>
      <c r="X175" s="13">
        <f t="shared" si="90"/>
        <v>24844958.836702954</v>
      </c>
      <c r="Y175" s="13">
        <f t="shared" si="90"/>
        <v>24828399.880044401</v>
      </c>
      <c r="Z175" s="13">
        <f t="shared" si="90"/>
        <v>24828399.880044401</v>
      </c>
      <c r="AA175" s="13">
        <f t="shared" si="90"/>
        <v>40224811.271377951</v>
      </c>
      <c r="AB175" s="13">
        <f t="shared" si="90"/>
        <v>24521133.849039547</v>
      </c>
      <c r="AC175" s="13">
        <f t="shared" si="90"/>
        <v>24695190.4132852</v>
      </c>
      <c r="AD175" s="13">
        <f t="shared" si="90"/>
        <v>25301905.262500003</v>
      </c>
      <c r="AE175" s="13">
        <f t="shared" si="90"/>
        <v>25145191.823975697</v>
      </c>
      <c r="AF175" s="13">
        <f t="shared" si="90"/>
        <v>25110173.505449831</v>
      </c>
      <c r="AG175" s="13">
        <f t="shared" si="90"/>
        <v>25026925.791252147</v>
      </c>
      <c r="AH175" s="13">
        <f t="shared" si="90"/>
        <v>25057012.794150945</v>
      </c>
      <c r="AI175" s="13">
        <f t="shared" si="90"/>
        <v>24798313.570998415</v>
      </c>
      <c r="AJ175" s="13">
        <f t="shared" si="90"/>
        <v>24855246.837099843</v>
      </c>
      <c r="AK175" s="13">
        <f t="shared" si="90"/>
        <v>24888896.101759113</v>
      </c>
      <c r="AL175" s="13">
        <f t="shared" si="90"/>
        <v>24902775.168716326</v>
      </c>
      <c r="AM175" s="13">
        <f t="shared" si="90"/>
        <v>24846892.440570526</v>
      </c>
      <c r="AN175" s="13">
        <f t="shared" si="90"/>
        <v>24962213.413629163</v>
      </c>
      <c r="AO175" s="13">
        <f t="shared" si="90"/>
        <v>24835481.718582556</v>
      </c>
      <c r="AP175" s="13">
        <f t="shared" si="90"/>
        <v>24876411.085669786</v>
      </c>
      <c r="AQ175" s="13">
        <f t="shared" si="90"/>
        <v>24876411.085669786</v>
      </c>
      <c r="AR175" s="13">
        <f t="shared" si="90"/>
        <v>24851435.98136859</v>
      </c>
      <c r="AS175" s="13">
        <f t="shared" si="90"/>
        <v>24848258.083606556</v>
      </c>
      <c r="AT175" s="13">
        <f t="shared" si="90"/>
        <v>24721150.699460704</v>
      </c>
    </row>
    <row r="176" spans="6:46" x14ac:dyDescent="0.2">
      <c r="F176">
        <v>202003</v>
      </c>
      <c r="G176" s="13">
        <f t="shared" ref="G176:AT176" si="91">IF(G12="", G152 * $H198, G152)</f>
        <v>19752329.504273504</v>
      </c>
      <c r="H176" s="13">
        <f t="shared" si="91"/>
        <v>23303886.086683169</v>
      </c>
      <c r="I176" s="13">
        <f t="shared" si="91"/>
        <v>24138147.666004229</v>
      </c>
      <c r="J176" s="13">
        <f t="shared" si="91"/>
        <v>23688697.917686276</v>
      </c>
      <c r="K176" s="13">
        <f t="shared" si="91"/>
        <v>24688035.623612169</v>
      </c>
      <c r="L176" s="13">
        <f t="shared" si="91"/>
        <v>25233781.753768656</v>
      </c>
      <c r="M176" s="13">
        <f t="shared" si="91"/>
        <v>25706863.594481483</v>
      </c>
      <c r="N176" s="13">
        <f t="shared" si="91"/>
        <v>25863716.536081333</v>
      </c>
      <c r="O176" s="13">
        <f t="shared" si="91"/>
        <v>26126058.829784948</v>
      </c>
      <c r="P176" s="13">
        <f t="shared" si="91"/>
        <v>26129430.740710482</v>
      </c>
      <c r="Q176" s="13">
        <f t="shared" si="91"/>
        <v>26093474.572730497</v>
      </c>
      <c r="R176" s="13">
        <f t="shared" si="91"/>
        <v>26117740.686205674</v>
      </c>
      <c r="S176" s="13">
        <f t="shared" si="91"/>
        <v>26119513.735851064</v>
      </c>
      <c r="T176" s="13">
        <f t="shared" si="91"/>
        <v>26037309.404628977</v>
      </c>
      <c r="U176" s="13">
        <f t="shared" si="91"/>
        <v>26288371.438415494</v>
      </c>
      <c r="V176" s="13">
        <f t="shared" si="91"/>
        <v>26327230.808471002</v>
      </c>
      <c r="W176" s="13">
        <f t="shared" si="91"/>
        <v>26328402.453462217</v>
      </c>
      <c r="X176" s="13">
        <f t="shared" si="91"/>
        <v>26327886.328765374</v>
      </c>
      <c r="Y176" s="13">
        <f t="shared" si="91"/>
        <v>26310339.013372548</v>
      </c>
      <c r="Z176" s="13">
        <f t="shared" si="91"/>
        <v>26310339.013372548</v>
      </c>
      <c r="AA176" s="13">
        <f t="shared" si="91"/>
        <v>22795269.432259262</v>
      </c>
      <c r="AB176" s="13">
        <f t="shared" si="91"/>
        <v>25194805.327350836</v>
      </c>
      <c r="AC176" s="13">
        <f t="shared" si="91"/>
        <v>26075585.14010267</v>
      </c>
      <c r="AD176" s="13">
        <f t="shared" si="91"/>
        <v>26395448.424504854</v>
      </c>
      <c r="AE176" s="13">
        <f t="shared" si="91"/>
        <v>26475569.477086466</v>
      </c>
      <c r="AF176" s="13">
        <f t="shared" si="91"/>
        <v>26307720.708544772</v>
      </c>
      <c r="AG176" s="13">
        <f t="shared" si="91"/>
        <v>26413693.300351851</v>
      </c>
      <c r="AH176" s="13">
        <f t="shared" si="91"/>
        <v>26498075.47678373</v>
      </c>
      <c r="AI176" s="13">
        <f t="shared" si="91"/>
        <v>26451245.748261645</v>
      </c>
      <c r="AJ176" s="13">
        <f t="shared" si="91"/>
        <v>26458963.17412078</v>
      </c>
      <c r="AK176" s="13">
        <f t="shared" si="91"/>
        <v>26433380.563120566</v>
      </c>
      <c r="AL176" s="13">
        <f t="shared" si="91"/>
        <v>26117740.686436165</v>
      </c>
      <c r="AM176" s="13">
        <f t="shared" si="91"/>
        <v>26122949.51475177</v>
      </c>
      <c r="AN176" s="13">
        <f t="shared" si="91"/>
        <v>26053926.900123451</v>
      </c>
      <c r="AO176" s="13">
        <f t="shared" si="91"/>
        <v>26304887.44295774</v>
      </c>
      <c r="AP176" s="13">
        <f t="shared" si="91"/>
        <v>26352087.075834792</v>
      </c>
      <c r="AQ176" s="13">
        <f t="shared" si="91"/>
        <v>26550271.296467479</v>
      </c>
      <c r="AR176" s="13">
        <f t="shared" si="91"/>
        <v>26547477.996315636</v>
      </c>
      <c r="AS176" s="13">
        <f t="shared" si="91"/>
        <v>26544083.215789657</v>
      </c>
      <c r="AT176" s="13">
        <f t="shared" si="91"/>
        <v>26408301.102984946</v>
      </c>
    </row>
    <row r="177" spans="6:46" x14ac:dyDescent="0.2">
      <c r="F177">
        <v>202006</v>
      </c>
      <c r="G177" s="13">
        <f t="shared" ref="G177:AT177" si="92">IF(G13="", G153 * $H199, G153)</f>
        <v>20187826.834102564</v>
      </c>
      <c r="H177" s="13">
        <f t="shared" si="92"/>
        <v>25915278.883339517</v>
      </c>
      <c r="I177" s="13">
        <f t="shared" si="92"/>
        <v>25917845.793461535</v>
      </c>
      <c r="J177" s="13">
        <f t="shared" si="92"/>
        <v>26473335.925187498</v>
      </c>
      <c r="K177" s="13">
        <f t="shared" si="92"/>
        <v>27105528.974189602</v>
      </c>
      <c r="L177" s="13">
        <f t="shared" si="92"/>
        <v>27998224.616036583</v>
      </c>
      <c r="M177" s="13">
        <f t="shared" si="92"/>
        <v>28221501.922909088</v>
      </c>
      <c r="N177" s="13">
        <f t="shared" si="92"/>
        <v>28363817.531150442</v>
      </c>
      <c r="O177" s="13">
        <f t="shared" si="92"/>
        <v>28304715.083753664</v>
      </c>
      <c r="P177" s="13">
        <f t="shared" si="92"/>
        <v>28252487.222072992</v>
      </c>
      <c r="Q177" s="13">
        <f t="shared" si="92"/>
        <v>28328938.479068413</v>
      </c>
      <c r="R177" s="13">
        <f t="shared" si="92"/>
        <v>28328938.479068413</v>
      </c>
      <c r="S177" s="13">
        <f t="shared" si="92"/>
        <v>28608287.918779068</v>
      </c>
      <c r="T177" s="13">
        <f t="shared" si="92"/>
        <v>28984822.434956521</v>
      </c>
      <c r="U177" s="13">
        <f t="shared" si="92"/>
        <v>28984822.434956521</v>
      </c>
      <c r="V177" s="13">
        <f t="shared" si="92"/>
        <v>28945066.21001447</v>
      </c>
      <c r="W177" s="13">
        <f t="shared" si="92"/>
        <v>28931106.144224145</v>
      </c>
      <c r="X177" s="13">
        <f t="shared" si="92"/>
        <v>28930538.997834824</v>
      </c>
      <c r="Y177" s="13">
        <f t="shared" si="92"/>
        <v>28911257.036269806</v>
      </c>
      <c r="Z177" s="13">
        <f t="shared" si="92"/>
        <v>28911257.036269806</v>
      </c>
      <c r="AA177" s="13">
        <f t="shared" si="92"/>
        <v>28315213.450954545</v>
      </c>
      <c r="AB177" s="13">
        <f t="shared" si="92"/>
        <v>30709318.929284438</v>
      </c>
      <c r="AC177" s="13">
        <f t="shared" si="92"/>
        <v>29541945.823039372</v>
      </c>
      <c r="AD177" s="13">
        <f t="shared" si="92"/>
        <v>29355591.973281737</v>
      </c>
      <c r="AE177" s="13">
        <f t="shared" si="92"/>
        <v>29462402.674076337</v>
      </c>
      <c r="AF177" s="13">
        <f t="shared" si="92"/>
        <v>29668027.103884671</v>
      </c>
      <c r="AG177" s="13">
        <f t="shared" si="92"/>
        <v>29891552.360332329</v>
      </c>
      <c r="AH177" s="13">
        <f t="shared" si="92"/>
        <v>29528531.576000001</v>
      </c>
      <c r="AI177" s="13">
        <f t="shared" si="92"/>
        <v>29387773.741608191</v>
      </c>
      <c r="AJ177" s="13">
        <f t="shared" si="92"/>
        <v>29496225.567474455</v>
      </c>
      <c r="AK177" s="13">
        <f t="shared" si="92"/>
        <v>28371476.615371183</v>
      </c>
      <c r="AL177" s="13">
        <f t="shared" si="92"/>
        <v>28355389.300771471</v>
      </c>
      <c r="AM177" s="13">
        <f t="shared" si="92"/>
        <v>28634700.294520352</v>
      </c>
      <c r="AN177" s="13">
        <f t="shared" si="92"/>
        <v>29010604.936478265</v>
      </c>
      <c r="AO177" s="13">
        <f t="shared" si="92"/>
        <v>29504563.964884058</v>
      </c>
      <c r="AP177" s="13">
        <f t="shared" si="92"/>
        <v>29447596.088280346</v>
      </c>
      <c r="AQ177" s="13">
        <f t="shared" si="92"/>
        <v>29540049.021648731</v>
      </c>
      <c r="AR177" s="13">
        <f t="shared" si="92"/>
        <v>29536941.173051018</v>
      </c>
      <c r="AS177" s="13">
        <f t="shared" si="92"/>
        <v>29533164.112469021</v>
      </c>
      <c r="AT177" s="13">
        <f t="shared" si="92"/>
        <v>29382091.823085379</v>
      </c>
    </row>
    <row r="178" spans="6:46" x14ac:dyDescent="0.2">
      <c r="F178">
        <v>202009</v>
      </c>
      <c r="G178" s="13">
        <f t="shared" ref="G178:AT178" si="93">IF(G14="", G154 * $H200, G154)</f>
        <v>23505093.949002218</v>
      </c>
      <c r="H178" s="13">
        <f t="shared" si="93"/>
        <v>25735687.404473439</v>
      </c>
      <c r="I178" s="13">
        <f t="shared" si="93"/>
        <v>26877446.271861471</v>
      </c>
      <c r="J178" s="13">
        <f t="shared" si="93"/>
        <v>28313817.459390864</v>
      </c>
      <c r="K178" s="13">
        <f t="shared" si="93"/>
        <v>29825965.306020066</v>
      </c>
      <c r="L178" s="13">
        <f t="shared" si="93"/>
        <v>30111204.468723938</v>
      </c>
      <c r="M178" s="13">
        <f t="shared" si="93"/>
        <v>30312673.001655631</v>
      </c>
      <c r="N178" s="13">
        <f t="shared" si="93"/>
        <v>30448992.540807914</v>
      </c>
      <c r="O178" s="13">
        <f t="shared" si="93"/>
        <v>30456761.909465022</v>
      </c>
      <c r="P178" s="13">
        <f t="shared" si="93"/>
        <v>30472791.939194743</v>
      </c>
      <c r="Q178" s="13">
        <f t="shared" si="93"/>
        <v>30535293.220672682</v>
      </c>
      <c r="R178" s="13">
        <f t="shared" si="93"/>
        <v>30537009.347005744</v>
      </c>
      <c r="S178" s="13">
        <f t="shared" si="93"/>
        <v>30450384.706265256</v>
      </c>
      <c r="T178" s="13">
        <f t="shared" si="93"/>
        <v>30457454.429268293</v>
      </c>
      <c r="U178" s="13">
        <f t="shared" si="93"/>
        <v>30436343.35743298</v>
      </c>
      <c r="V178" s="13">
        <f t="shared" si="93"/>
        <v>30429332.60386917</v>
      </c>
      <c r="W178" s="13">
        <f t="shared" si="93"/>
        <v>30414656.683557793</v>
      </c>
      <c r="X178" s="13">
        <f t="shared" si="93"/>
        <v>30414060.454618793</v>
      </c>
      <c r="Y178" s="13">
        <f t="shared" si="93"/>
        <v>30393789.738446999</v>
      </c>
      <c r="Z178" s="13">
        <f t="shared" si="93"/>
        <v>30393789.738446999</v>
      </c>
      <c r="AA178" s="13">
        <f t="shared" si="93"/>
        <v>33270584.511993408</v>
      </c>
      <c r="AB178" s="13">
        <f t="shared" si="93"/>
        <v>31965554.237212665</v>
      </c>
      <c r="AC178" s="13">
        <f t="shared" si="93"/>
        <v>31209846.945326455</v>
      </c>
      <c r="AD178" s="13">
        <f t="shared" si="93"/>
        <v>31114580.218689766</v>
      </c>
      <c r="AE178" s="13">
        <f t="shared" si="93"/>
        <v>31144390.262965739</v>
      </c>
      <c r="AF178" s="13">
        <f t="shared" si="93"/>
        <v>31130027.219049986</v>
      </c>
      <c r="AG178" s="13">
        <f t="shared" si="93"/>
        <v>31006245.805525213</v>
      </c>
      <c r="AH178" s="13">
        <f t="shared" si="93"/>
        <v>30999566.905807231</v>
      </c>
      <c r="AI178" s="13">
        <f t="shared" si="93"/>
        <v>30963686.059909519</v>
      </c>
      <c r="AJ178" s="13">
        <f t="shared" si="93"/>
        <v>30565738.105394065</v>
      </c>
      <c r="AK178" s="13">
        <f t="shared" si="93"/>
        <v>30583443.397827849</v>
      </c>
      <c r="AL178" s="13">
        <f t="shared" si="93"/>
        <v>30542626.628632247</v>
      </c>
      <c r="AM178" s="13">
        <f t="shared" si="93"/>
        <v>30434700.116008107</v>
      </c>
      <c r="AN178" s="13">
        <f t="shared" si="93"/>
        <v>30460541.217943065</v>
      </c>
      <c r="AO178" s="13">
        <f t="shared" si="93"/>
        <v>30509837.41836169</v>
      </c>
      <c r="AP178" s="13">
        <f t="shared" si="93"/>
        <v>30496519.081646282</v>
      </c>
      <c r="AQ178" s="13">
        <f t="shared" si="93"/>
        <v>30592265.187310413</v>
      </c>
      <c r="AR178" s="13">
        <f t="shared" si="93"/>
        <v>30589046.637185678</v>
      </c>
      <c r="AS178" s="13">
        <f t="shared" si="93"/>
        <v>30585135.037754402</v>
      </c>
      <c r="AT178" s="13">
        <f t="shared" si="93"/>
        <v>30428681.555368792</v>
      </c>
    </row>
    <row r="179" spans="6:46" x14ac:dyDescent="0.2">
      <c r="F179">
        <v>202012</v>
      </c>
      <c r="G179" s="13">
        <f t="shared" ref="G179:AT179" si="94">IF(G15="", G155 * $H201, G155)</f>
        <v>24442798.547738694</v>
      </c>
      <c r="H179" s="13">
        <f t="shared" si="94"/>
        <v>25162778.086153846</v>
      </c>
      <c r="I179" s="13">
        <f t="shared" si="94"/>
        <v>27853067.917042382</v>
      </c>
      <c r="J179" s="13">
        <f t="shared" si="94"/>
        <v>30649423.257469244</v>
      </c>
      <c r="K179" s="13">
        <f t="shared" si="94"/>
        <v>31046879.77835951</v>
      </c>
      <c r="L179" s="13">
        <f t="shared" si="94"/>
        <v>31658401.153114188</v>
      </c>
      <c r="M179" s="13">
        <f t="shared" si="94"/>
        <v>31810252.295689654</v>
      </c>
      <c r="N179" s="13">
        <f t="shared" si="94"/>
        <v>31959321.476764198</v>
      </c>
      <c r="O179" s="13">
        <f t="shared" si="94"/>
        <v>31952893.32760103</v>
      </c>
      <c r="P179" s="13">
        <f t="shared" si="94"/>
        <v>31999914.005159073</v>
      </c>
      <c r="Q179" s="13">
        <f t="shared" si="94"/>
        <v>31999914.005159073</v>
      </c>
      <c r="R179" s="13">
        <f t="shared" si="94"/>
        <v>31898775.437819421</v>
      </c>
      <c r="S179" s="13">
        <f t="shared" si="94"/>
        <v>31901574.617546849</v>
      </c>
      <c r="T179" s="13">
        <f t="shared" si="94"/>
        <v>31894611.24851064</v>
      </c>
      <c r="U179" s="13">
        <f t="shared" si="94"/>
        <v>31896061.397993762</v>
      </c>
      <c r="V179" s="13">
        <f t="shared" si="94"/>
        <v>31888714.41075908</v>
      </c>
      <c r="W179" s="13">
        <f t="shared" si="94"/>
        <v>31873334.63764289</v>
      </c>
      <c r="X179" s="13">
        <f t="shared" si="94"/>
        <v>31872709.813740022</v>
      </c>
      <c r="Y179" s="13">
        <f t="shared" si="94"/>
        <v>31851466.920005914</v>
      </c>
      <c r="Z179" s="13">
        <f t="shared" si="94"/>
        <v>31851466.920005914</v>
      </c>
      <c r="AA179" s="13">
        <f t="shared" si="94"/>
        <v>37854245.249230772</v>
      </c>
      <c r="AB179" s="13">
        <f t="shared" si="94"/>
        <v>33098322.727870107</v>
      </c>
      <c r="AC179" s="13">
        <f t="shared" si="94"/>
        <v>32409085.562657095</v>
      </c>
      <c r="AD179" s="13">
        <f t="shared" si="94"/>
        <v>32480267.846493855</v>
      </c>
      <c r="AE179" s="13">
        <f t="shared" si="94"/>
        <v>32457679.16480384</v>
      </c>
      <c r="AF179" s="13">
        <f t="shared" si="94"/>
        <v>32453801.705856409</v>
      </c>
      <c r="AG179" s="13">
        <f t="shared" si="94"/>
        <v>32480235.008301735</v>
      </c>
      <c r="AH179" s="13">
        <f t="shared" si="94"/>
        <v>32490262.733313266</v>
      </c>
      <c r="AI179" s="13">
        <f t="shared" si="94"/>
        <v>32181221.734617382</v>
      </c>
      <c r="AJ179" s="13">
        <f t="shared" si="94"/>
        <v>32075408.00094584</v>
      </c>
      <c r="AK179" s="13">
        <f t="shared" si="94"/>
        <v>32075408.00094584</v>
      </c>
      <c r="AL179" s="13">
        <f t="shared" si="94"/>
        <v>31984030.843833059</v>
      </c>
      <c r="AM179" s="13">
        <f t="shared" si="94"/>
        <v>31986830.023560487</v>
      </c>
      <c r="AN179" s="13">
        <f t="shared" si="94"/>
        <v>31891146.341096949</v>
      </c>
      <c r="AO179" s="13">
        <f t="shared" si="94"/>
        <v>32083809.524781168</v>
      </c>
      <c r="AP179" s="13">
        <f t="shared" si="94"/>
        <v>32069804.108347617</v>
      </c>
      <c r="AQ179" s="13">
        <f t="shared" si="94"/>
        <v>32170489.660182737</v>
      </c>
      <c r="AR179" s="13">
        <f t="shared" si="94"/>
        <v>32167105.068264663</v>
      </c>
      <c r="AS179" s="13">
        <f t="shared" si="94"/>
        <v>32162991.673317011</v>
      </c>
      <c r="AT179" s="13">
        <f t="shared" si="94"/>
        <v>31998466.911696106</v>
      </c>
    </row>
    <row r="180" spans="6:46" x14ac:dyDescent="0.2">
      <c r="F180">
        <v>202103</v>
      </c>
      <c r="G180" s="13">
        <f t="shared" ref="G180:AT180" si="95">IF(G16="", G156 * $H202, G156)</f>
        <v>25065951.095854923</v>
      </c>
      <c r="H180" s="13">
        <f t="shared" si="95"/>
        <v>31631025.466956522</v>
      </c>
      <c r="I180" s="13">
        <f t="shared" si="95"/>
        <v>33457347.193521596</v>
      </c>
      <c r="J180" s="13">
        <f t="shared" si="95"/>
        <v>33793065.223770492</v>
      </c>
      <c r="K180" s="13">
        <f t="shared" si="95"/>
        <v>34349798.174019605</v>
      </c>
      <c r="L180" s="13">
        <f t="shared" si="95"/>
        <v>34662197.431947842</v>
      </c>
      <c r="M180" s="13">
        <f t="shared" si="95"/>
        <v>34902416.267697312</v>
      </c>
      <c r="N180" s="13">
        <f t="shared" si="95"/>
        <v>34905258.409090906</v>
      </c>
      <c r="O180" s="13">
        <f t="shared" si="95"/>
        <v>34869297.439676113</v>
      </c>
      <c r="P180" s="13">
        <f t="shared" si="95"/>
        <v>34826887.306698948</v>
      </c>
      <c r="Q180" s="13">
        <f t="shared" si="95"/>
        <v>34821316.612096772</v>
      </c>
      <c r="R180" s="13">
        <f t="shared" si="95"/>
        <v>34285895.930577226</v>
      </c>
      <c r="S180" s="13">
        <f t="shared" si="95"/>
        <v>34265127.48246298</v>
      </c>
      <c r="T180" s="13">
        <f t="shared" si="95"/>
        <v>34351298.699907824</v>
      </c>
      <c r="U180" s="13">
        <f t="shared" si="95"/>
        <v>34352860.54738313</v>
      </c>
      <c r="V180" s="13">
        <f t="shared" si="95"/>
        <v>34344947.657300331</v>
      </c>
      <c r="W180" s="13">
        <f t="shared" si="95"/>
        <v>34328383.254739203</v>
      </c>
      <c r="X180" s="13">
        <f t="shared" si="95"/>
        <v>34327710.303676873</v>
      </c>
      <c r="Y180" s="13">
        <f t="shared" si="95"/>
        <v>34304831.17270942</v>
      </c>
      <c r="Z180" s="13">
        <f t="shared" si="95"/>
        <v>34304831.17270942</v>
      </c>
      <c r="AA180" s="13">
        <f t="shared" si="95"/>
        <v>38409919.019499294</v>
      </c>
      <c r="AB180" s="13">
        <f t="shared" si="95"/>
        <v>36036049.013324708</v>
      </c>
      <c r="AC180" s="13">
        <f t="shared" si="95"/>
        <v>35457383.40051496</v>
      </c>
      <c r="AD180" s="13">
        <f t="shared" si="95"/>
        <v>35128331.587778695</v>
      </c>
      <c r="AE180" s="13">
        <f t="shared" si="95"/>
        <v>35258986.217459165</v>
      </c>
      <c r="AF180" s="13">
        <f t="shared" si="95"/>
        <v>35245640.058443367</v>
      </c>
      <c r="AG180" s="13">
        <f t="shared" si="95"/>
        <v>35338765.719975598</v>
      </c>
      <c r="AH180" s="13">
        <f t="shared" si="95"/>
        <v>35247630.006909989</v>
      </c>
      <c r="AI180" s="13">
        <f t="shared" si="95"/>
        <v>35134775.825319849</v>
      </c>
      <c r="AJ180" s="13">
        <f t="shared" si="95"/>
        <v>34873755.556085564</v>
      </c>
      <c r="AK180" s="13">
        <f t="shared" si="95"/>
        <v>34834457.282717757</v>
      </c>
      <c r="AL180" s="13">
        <f t="shared" si="95"/>
        <v>34292699.094006248</v>
      </c>
      <c r="AM180" s="13">
        <f t="shared" si="95"/>
        <v>34259916.189174466</v>
      </c>
      <c r="AN180" s="13">
        <f t="shared" si="95"/>
        <v>34329219.896407075</v>
      </c>
      <c r="AO180" s="13">
        <f t="shared" si="95"/>
        <v>34536612.152800009</v>
      </c>
      <c r="AP180" s="13">
        <f t="shared" si="95"/>
        <v>34521536.024292566</v>
      </c>
      <c r="AQ180" s="13">
        <f t="shared" si="95"/>
        <v>34629918.972097881</v>
      </c>
      <c r="AR180" s="13">
        <f t="shared" si="95"/>
        <v>34626275.628614008</v>
      </c>
      <c r="AS180" s="13">
        <f t="shared" si="95"/>
        <v>34621847.765213668</v>
      </c>
      <c r="AT180" s="13">
        <f t="shared" si="95"/>
        <v>34444745.109207548</v>
      </c>
    </row>
    <row r="181" spans="6:46" x14ac:dyDescent="0.2">
      <c r="F181">
        <v>202106</v>
      </c>
      <c r="G181" s="13">
        <f t="shared" ref="G181:AT181" si="96">IF(G17="", G157 * $H203, G157)</f>
        <v>31279660.247294981</v>
      </c>
      <c r="H181" s="13">
        <f t="shared" si="96"/>
        <v>37798610.654610425</v>
      </c>
      <c r="I181" s="13">
        <f t="shared" si="96"/>
        <v>39393227.89143388</v>
      </c>
      <c r="J181" s="13">
        <f t="shared" si="96"/>
        <v>39909187.154356167</v>
      </c>
      <c r="K181" s="13">
        <f t="shared" si="96"/>
        <v>40326111.950629815</v>
      </c>
      <c r="L181" s="13">
        <f t="shared" si="96"/>
        <v>40432066.749792613</v>
      </c>
      <c r="M181" s="13">
        <f t="shared" si="96"/>
        <v>40675854.031971201</v>
      </c>
      <c r="N181" s="13">
        <f t="shared" si="96"/>
        <v>40692000.364919215</v>
      </c>
      <c r="O181" s="13">
        <f t="shared" si="96"/>
        <v>40672650.832455203</v>
      </c>
      <c r="P181" s="13">
        <f t="shared" si="96"/>
        <v>40314500.477081701</v>
      </c>
      <c r="Q181" s="13">
        <f t="shared" si="96"/>
        <v>39693536.43187394</v>
      </c>
      <c r="R181" s="13">
        <f t="shared" si="96"/>
        <v>39688344.678314894</v>
      </c>
      <c r="S181" s="13">
        <f t="shared" si="96"/>
        <v>39743808.279990055</v>
      </c>
      <c r="T181" s="13">
        <f t="shared" si="96"/>
        <v>39843757.487741694</v>
      </c>
      <c r="U181" s="13">
        <f t="shared" si="96"/>
        <v>39845569.060357407</v>
      </c>
      <c r="V181" s="13">
        <f t="shared" si="96"/>
        <v>39836390.971451938</v>
      </c>
      <c r="W181" s="13">
        <f t="shared" si="96"/>
        <v>39817178.072273351</v>
      </c>
      <c r="X181" s="13">
        <f t="shared" si="96"/>
        <v>39816397.52248504</v>
      </c>
      <c r="Y181" s="13">
        <f t="shared" si="96"/>
        <v>39789860.227526814</v>
      </c>
      <c r="Z181" s="13">
        <f t="shared" si="96"/>
        <v>39789860.227526814</v>
      </c>
      <c r="AA181" s="13">
        <f t="shared" si="96"/>
        <v>42575225.236959927</v>
      </c>
      <c r="AB181" s="13">
        <f t="shared" si="96"/>
        <v>42080859.305354178</v>
      </c>
      <c r="AC181" s="13">
        <f t="shared" si="96"/>
        <v>41474709.212816246</v>
      </c>
      <c r="AD181" s="13">
        <f t="shared" si="96"/>
        <v>41413681.416010931</v>
      </c>
      <c r="AE181" s="13">
        <f t="shared" si="96"/>
        <v>41299401.43743439</v>
      </c>
      <c r="AF181" s="13">
        <f t="shared" si="96"/>
        <v>41223641.354228519</v>
      </c>
      <c r="AG181" s="13">
        <f t="shared" si="96"/>
        <v>41297198.923199996</v>
      </c>
      <c r="AH181" s="13">
        <f t="shared" si="96"/>
        <v>41280827.89530044</v>
      </c>
      <c r="AI181" s="13">
        <f t="shared" si="96"/>
        <v>40770659.882463053</v>
      </c>
      <c r="AJ181" s="13">
        <f t="shared" si="96"/>
        <v>40425778.974406116</v>
      </c>
      <c r="AK181" s="13">
        <f t="shared" si="96"/>
        <v>39833436.140132025</v>
      </c>
      <c r="AL181" s="13">
        <f t="shared" si="96"/>
        <v>39722074.238452382</v>
      </c>
      <c r="AM181" s="13">
        <f t="shared" si="96"/>
        <v>39766945.360731095</v>
      </c>
      <c r="AN181" s="13">
        <f t="shared" si="96"/>
        <v>39847389.128415674</v>
      </c>
      <c r="AO181" s="13">
        <f t="shared" si="96"/>
        <v>40088118.16238869</v>
      </c>
      <c r="AP181" s="13">
        <f t="shared" si="96"/>
        <v>40070618.657273255</v>
      </c>
      <c r="AQ181" s="13">
        <f t="shared" si="96"/>
        <v>40196423.365597993</v>
      </c>
      <c r="AR181" s="13">
        <f t="shared" si="96"/>
        <v>40192194.381485671</v>
      </c>
      <c r="AS181" s="13">
        <f t="shared" si="96"/>
        <v>40187054.771659017</v>
      </c>
      <c r="AT181" s="13">
        <f t="shared" si="96"/>
        <v>39981484.168224178</v>
      </c>
    </row>
    <row r="182" spans="6:46" x14ac:dyDescent="0.2">
      <c r="F182">
        <v>202109</v>
      </c>
      <c r="G182" s="13">
        <f t="shared" ref="G182:AT182" si="97">IF(G18="", G158 * $H204, G158)</f>
        <v>29842101.443759631</v>
      </c>
      <c r="H182" s="13">
        <f t="shared" si="97"/>
        <v>32729535.123181377</v>
      </c>
      <c r="I182" s="13">
        <f t="shared" si="97"/>
        <v>33722238.875</v>
      </c>
      <c r="J182" s="13">
        <f t="shared" si="97"/>
        <v>34524940.905272566</v>
      </c>
      <c r="K182" s="13">
        <f t="shared" si="97"/>
        <v>34662729.288632326</v>
      </c>
      <c r="L182" s="13">
        <f t="shared" si="97"/>
        <v>34606070.966371678</v>
      </c>
      <c r="M182" s="13">
        <f t="shared" si="97"/>
        <v>34619176.38869258</v>
      </c>
      <c r="N182" s="13">
        <f t="shared" si="97"/>
        <v>34571567.292511016</v>
      </c>
      <c r="O182" s="13">
        <f t="shared" si="97"/>
        <v>33457916.581967212</v>
      </c>
      <c r="P182" s="13">
        <f t="shared" si="97"/>
        <v>33397422.658476658</v>
      </c>
      <c r="Q182" s="13">
        <f t="shared" si="97"/>
        <v>33392980.53071253</v>
      </c>
      <c r="R182" s="13">
        <f t="shared" si="97"/>
        <v>33237032.608369302</v>
      </c>
      <c r="S182" s="13">
        <f t="shared" si="97"/>
        <v>33283480.641221177</v>
      </c>
      <c r="T182" s="13">
        <f t="shared" si="97"/>
        <v>33367183.176666982</v>
      </c>
      <c r="U182" s="13">
        <f t="shared" si="97"/>
        <v>33368700.279448386</v>
      </c>
      <c r="V182" s="13">
        <f t="shared" si="97"/>
        <v>33361014.082336713</v>
      </c>
      <c r="W182" s="13">
        <f t="shared" si="97"/>
        <v>33344924.226191893</v>
      </c>
      <c r="X182" s="13">
        <f t="shared" si="97"/>
        <v>33344270.554213963</v>
      </c>
      <c r="Y182" s="13">
        <f t="shared" si="97"/>
        <v>33322046.877590172</v>
      </c>
      <c r="Z182" s="13">
        <f t="shared" si="97"/>
        <v>33322046.877590172</v>
      </c>
      <c r="AA182" s="13">
        <f t="shared" si="97"/>
        <v>36961770.310824469</v>
      </c>
      <c r="AB182" s="13">
        <f t="shared" si="97"/>
        <v>36071075.590518229</v>
      </c>
      <c r="AC182" s="13">
        <f t="shared" si="97"/>
        <v>35522786.430280283</v>
      </c>
      <c r="AD182" s="13">
        <f t="shared" si="97"/>
        <v>35204525.325326174</v>
      </c>
      <c r="AE182" s="13">
        <f t="shared" si="97"/>
        <v>35119135.603676721</v>
      </c>
      <c r="AF182" s="13">
        <f t="shared" si="97"/>
        <v>35032924.76207079</v>
      </c>
      <c r="AG182" s="13">
        <f t="shared" si="97"/>
        <v>35007281.776855119</v>
      </c>
      <c r="AH182" s="13">
        <f t="shared" si="97"/>
        <v>34694112.903832592</v>
      </c>
      <c r="AI182" s="13">
        <f t="shared" si="97"/>
        <v>33556246.615999989</v>
      </c>
      <c r="AJ182" s="13">
        <f t="shared" si="97"/>
        <v>33750661.188050769</v>
      </c>
      <c r="AK182" s="13">
        <f t="shared" si="97"/>
        <v>33407815.98630932</v>
      </c>
      <c r="AL182" s="13">
        <f t="shared" si="97"/>
        <v>33216770.708163064</v>
      </c>
      <c r="AM182" s="13">
        <f t="shared" si="97"/>
        <v>33254293.264794994</v>
      </c>
      <c r="AN182" s="13">
        <f t="shared" si="97"/>
        <v>33321562.717292339</v>
      </c>
      <c r="AO182" s="13">
        <f t="shared" si="97"/>
        <v>33522867.439605623</v>
      </c>
      <c r="AP182" s="13">
        <f t="shared" si="97"/>
        <v>33508233.837003797</v>
      </c>
      <c r="AQ182" s="13">
        <f t="shared" si="97"/>
        <v>33613435.446701832</v>
      </c>
      <c r="AR182" s="13">
        <f t="shared" si="97"/>
        <v>33609899.045386426</v>
      </c>
      <c r="AS182" s="13">
        <f t="shared" si="97"/>
        <v>33605601.151975408</v>
      </c>
      <c r="AT182" s="13">
        <f t="shared" si="97"/>
        <v>33433696.946831368</v>
      </c>
    </row>
    <row r="183" spans="6:46" x14ac:dyDescent="0.2">
      <c r="F183">
        <v>202112</v>
      </c>
      <c r="G183" s="13">
        <f t="shared" ref="G183:AT183" si="98">IF(G19="", G159 * $H205, G159)</f>
        <v>28724342.481203008</v>
      </c>
      <c r="H183" s="13">
        <f t="shared" si="98"/>
        <v>30703785.677272726</v>
      </c>
      <c r="I183" s="13">
        <f t="shared" si="98"/>
        <v>31693158.443490703</v>
      </c>
      <c r="J183" s="13">
        <f t="shared" si="98"/>
        <v>32322871.771708682</v>
      </c>
      <c r="K183" s="13">
        <f t="shared" si="98"/>
        <v>32805426.746905088</v>
      </c>
      <c r="L183" s="13">
        <f t="shared" si="98"/>
        <v>32809099.133879781</v>
      </c>
      <c r="M183" s="13">
        <f t="shared" si="98"/>
        <v>32975993.828571428</v>
      </c>
      <c r="N183" s="13">
        <f t="shared" si="98"/>
        <v>31562707.58845209</v>
      </c>
      <c r="O183" s="13">
        <f t="shared" si="98"/>
        <v>31552564.506748468</v>
      </c>
      <c r="P183" s="13">
        <f t="shared" si="98"/>
        <v>31524103.578431372</v>
      </c>
      <c r="Q183" s="13">
        <f t="shared" si="98"/>
        <v>31382569.775508318</v>
      </c>
      <c r="R183" s="13">
        <f t="shared" si="98"/>
        <v>31236010.634140845</v>
      </c>
      <c r="S183" s="13">
        <f t="shared" si="98"/>
        <v>31279662.282144185</v>
      </c>
      <c r="T183" s="13">
        <f t="shared" si="98"/>
        <v>31358325.540627476</v>
      </c>
      <c r="U183" s="13">
        <f t="shared" si="98"/>
        <v>31359751.306855507</v>
      </c>
      <c r="V183" s="13">
        <f t="shared" si="98"/>
        <v>31352527.854101911</v>
      </c>
      <c r="W183" s="13">
        <f t="shared" si="98"/>
        <v>31337406.681175217</v>
      </c>
      <c r="X183" s="13">
        <f t="shared" si="98"/>
        <v>31336792.363251761</v>
      </c>
      <c r="Y183" s="13">
        <f t="shared" si="98"/>
        <v>31315906.654002983</v>
      </c>
      <c r="Z183" s="13">
        <f t="shared" si="98"/>
        <v>31315906.654002983</v>
      </c>
      <c r="AA183" s="13">
        <f t="shared" si="98"/>
        <v>35838673.634226523</v>
      </c>
      <c r="AB183" s="13">
        <f t="shared" si="98"/>
        <v>33882656.466165416</v>
      </c>
      <c r="AC183" s="13">
        <f t="shared" si="98"/>
        <v>33235771.864208277</v>
      </c>
      <c r="AD183" s="13">
        <f t="shared" si="98"/>
        <v>33419403.500264626</v>
      </c>
      <c r="AE183" s="13">
        <f t="shared" si="98"/>
        <v>33787611.134676762</v>
      </c>
      <c r="AF183" s="13">
        <f t="shared" si="98"/>
        <v>33556813.226338804</v>
      </c>
      <c r="AG183" s="13">
        <f t="shared" si="98"/>
        <v>33382137.612408169</v>
      </c>
      <c r="AH183" s="13">
        <f t="shared" si="98"/>
        <v>32014683.109643739</v>
      </c>
      <c r="AI183" s="13">
        <f t="shared" si="98"/>
        <v>31978899.343214732</v>
      </c>
      <c r="AJ183" s="13">
        <f t="shared" si="98"/>
        <v>31928356.470734399</v>
      </c>
      <c r="AK183" s="13">
        <f t="shared" si="98"/>
        <v>31707887.998382024</v>
      </c>
      <c r="AL183" s="13">
        <f t="shared" si="98"/>
        <v>31526563.8949278</v>
      </c>
      <c r="AM183" s="13">
        <f t="shared" si="98"/>
        <v>31562177.148532458</v>
      </c>
      <c r="AN183" s="13">
        <f t="shared" si="98"/>
        <v>31626023.652786803</v>
      </c>
      <c r="AO183" s="13">
        <f t="shared" si="98"/>
        <v>31817085.157414068</v>
      </c>
      <c r="AP183" s="13">
        <f t="shared" si="98"/>
        <v>31803196.173096694</v>
      </c>
      <c r="AQ183" s="13">
        <f t="shared" si="98"/>
        <v>31903044.689351749</v>
      </c>
      <c r="AR183" s="13">
        <f t="shared" si="98"/>
        <v>31899688.234776203</v>
      </c>
      <c r="AS183" s="13">
        <f t="shared" si="98"/>
        <v>31895609.035975501</v>
      </c>
      <c r="AT183" s="13">
        <f t="shared" si="98"/>
        <v>31732452.028483845</v>
      </c>
    </row>
    <row r="184" spans="6:46" x14ac:dyDescent="0.2">
      <c r="F184">
        <v>202203</v>
      </c>
      <c r="G184" s="13">
        <f t="shared" ref="G184:AT184" si="99">IF(G20="", G160 * $H206, G160)</f>
        <v>31321574.282560706</v>
      </c>
      <c r="H184" s="13">
        <f t="shared" si="99"/>
        <v>34168628.205095544</v>
      </c>
      <c r="I184" s="13">
        <f t="shared" si="99"/>
        <v>34644111.048840046</v>
      </c>
      <c r="J184" s="13">
        <f t="shared" si="99"/>
        <v>35275954.661835752</v>
      </c>
      <c r="K184" s="13">
        <f t="shared" si="99"/>
        <v>35228587.726403825</v>
      </c>
      <c r="L184" s="13">
        <f t="shared" si="99"/>
        <v>35300107.59498208</v>
      </c>
      <c r="M184" s="13">
        <f t="shared" si="99"/>
        <v>33923203.402869754</v>
      </c>
      <c r="N184" s="13">
        <f t="shared" si="99"/>
        <v>33885204.756727666</v>
      </c>
      <c r="O184" s="13">
        <f t="shared" si="99"/>
        <v>33954186.761290319</v>
      </c>
      <c r="P184" s="13">
        <f t="shared" si="99"/>
        <v>33835931.279276699</v>
      </c>
      <c r="Q184" s="13">
        <f t="shared" si="99"/>
        <v>33684018.060952052</v>
      </c>
      <c r="R184" s="13">
        <f t="shared" si="99"/>
        <v>33526710.969782218</v>
      </c>
      <c r="S184" s="13">
        <f t="shared" si="99"/>
        <v>33573563.821867086</v>
      </c>
      <c r="T184" s="13">
        <f t="shared" si="99"/>
        <v>33657995.869288273</v>
      </c>
      <c r="U184" s="13">
        <f t="shared" si="99"/>
        <v>33659526.194424786</v>
      </c>
      <c r="V184" s="13">
        <f t="shared" si="99"/>
        <v>33651773.008030072</v>
      </c>
      <c r="W184" s="13">
        <f t="shared" si="99"/>
        <v>33635542.920258135</v>
      </c>
      <c r="X184" s="13">
        <f t="shared" si="99"/>
        <v>33634883.551182337</v>
      </c>
      <c r="Y184" s="13">
        <f t="shared" si="99"/>
        <v>33612466.183433801</v>
      </c>
      <c r="Z184" s="13">
        <f t="shared" si="99"/>
        <v>33612466.183433801</v>
      </c>
      <c r="AA184" s="13">
        <f t="shared" si="99"/>
        <v>39602671.184096158</v>
      </c>
      <c r="AB184" s="13">
        <f t="shared" si="99"/>
        <v>36593972.651071884</v>
      </c>
      <c r="AC184" s="13">
        <f t="shared" si="99"/>
        <v>36172025.269197084</v>
      </c>
      <c r="AD184" s="13">
        <f t="shared" si="99"/>
        <v>36127731.592602417</v>
      </c>
      <c r="AE184" s="13">
        <f t="shared" si="99"/>
        <v>36097400.108150363</v>
      </c>
      <c r="AF184" s="13">
        <f t="shared" si="99"/>
        <v>35573264.251026258</v>
      </c>
      <c r="AG184" s="13">
        <f t="shared" si="99"/>
        <v>34496820.017391309</v>
      </c>
      <c r="AH184" s="13">
        <f t="shared" si="99"/>
        <v>34396017.077276647</v>
      </c>
      <c r="AI184" s="13">
        <f t="shared" si="99"/>
        <v>34566956.922330834</v>
      </c>
      <c r="AJ184" s="13">
        <f t="shared" si="99"/>
        <v>34454040.580606349</v>
      </c>
      <c r="AK184" s="13">
        <f t="shared" si="99"/>
        <v>34216132.008640371</v>
      </c>
      <c r="AL184" s="13">
        <f t="shared" si="99"/>
        <v>34020464.310417943</v>
      </c>
      <c r="AM184" s="13">
        <f t="shared" si="99"/>
        <v>34058894.740935937</v>
      </c>
      <c r="AN184" s="13">
        <f t="shared" si="99"/>
        <v>34127791.805854559</v>
      </c>
      <c r="AO184" s="13">
        <f t="shared" si="99"/>
        <v>34333967.179768756</v>
      </c>
      <c r="AP184" s="13">
        <f t="shared" si="99"/>
        <v>34318979.511056997</v>
      </c>
      <c r="AQ184" s="13">
        <f t="shared" si="99"/>
        <v>34426726.517518736</v>
      </c>
      <c r="AR184" s="13">
        <f t="shared" si="99"/>
        <v>34423104.551500574</v>
      </c>
      <c r="AS184" s="13">
        <f t="shared" si="99"/>
        <v>34418702.668768384</v>
      </c>
      <c r="AT184" s="13">
        <f t="shared" si="99"/>
        <v>34242639.169781819</v>
      </c>
    </row>
    <row r="185" spans="6:46" x14ac:dyDescent="0.2">
      <c r="F185">
        <v>202206</v>
      </c>
      <c r="G185" s="13">
        <f t="shared" ref="G185:AT185" si="100">IF(G21="", G161 * $H207, G161)</f>
        <v>32469119.679525223</v>
      </c>
      <c r="H185" s="13">
        <f t="shared" si="100"/>
        <v>32879688.692246836</v>
      </c>
      <c r="I185" s="13">
        <f t="shared" si="100"/>
        <v>35303576.021771774</v>
      </c>
      <c r="J185" s="13">
        <f t="shared" si="100"/>
        <v>35533133.697172619</v>
      </c>
      <c r="K185" s="13">
        <f t="shared" si="100"/>
        <v>35494213.324224517</v>
      </c>
      <c r="L185" s="13">
        <f t="shared" si="100"/>
        <v>35467911.448453605</v>
      </c>
      <c r="M185" s="13">
        <f t="shared" si="100"/>
        <v>33682439.466352627</v>
      </c>
      <c r="N185" s="13">
        <f t="shared" si="100"/>
        <v>34270751.703480586</v>
      </c>
      <c r="O185" s="13">
        <f t="shared" si="100"/>
        <v>34009136.120362431</v>
      </c>
      <c r="P185" s="13">
        <f t="shared" si="100"/>
        <v>33890689.260979384</v>
      </c>
      <c r="Q185" s="13">
        <f t="shared" si="100"/>
        <v>33738530.195683338</v>
      </c>
      <c r="R185" s="13">
        <f t="shared" si="100"/>
        <v>33580968.528431386</v>
      </c>
      <c r="S185" s="13">
        <f t="shared" si="100"/>
        <v>33627897.204278745</v>
      </c>
      <c r="T185" s="13">
        <f t="shared" si="100"/>
        <v>33712465.891311526</v>
      </c>
      <c r="U185" s="13">
        <f t="shared" si="100"/>
        <v>33713998.693031736</v>
      </c>
      <c r="V185" s="13">
        <f t="shared" si="100"/>
        <v>33706232.959358945</v>
      </c>
      <c r="W185" s="13">
        <f t="shared" si="100"/>
        <v>33689976.605815217</v>
      </c>
      <c r="X185" s="13">
        <f t="shared" si="100"/>
        <v>33689316.16965723</v>
      </c>
      <c r="Y185" s="13">
        <f t="shared" si="100"/>
        <v>33666862.523025081</v>
      </c>
      <c r="Z185" s="13">
        <f t="shared" si="100"/>
        <v>33666862.523025081</v>
      </c>
      <c r="AA185" s="13">
        <f t="shared" si="100"/>
        <v>41478584.960482582</v>
      </c>
      <c r="AB185" s="13">
        <f t="shared" si="100"/>
        <v>38027428.59389063</v>
      </c>
      <c r="AC185" s="13">
        <f t="shared" si="100"/>
        <v>37791728.17593424</v>
      </c>
      <c r="AD185" s="13">
        <f t="shared" si="100"/>
        <v>37681547.905052014</v>
      </c>
      <c r="AE185" s="13">
        <f t="shared" si="100"/>
        <v>37056279.191698678</v>
      </c>
      <c r="AF185" s="13">
        <f t="shared" si="100"/>
        <v>36553146.260471292</v>
      </c>
      <c r="AG185" s="13">
        <f t="shared" si="100"/>
        <v>34930840.237442814</v>
      </c>
      <c r="AH185" s="13">
        <f t="shared" si="100"/>
        <v>34854427.817930587</v>
      </c>
      <c r="AI185" s="13">
        <f t="shared" si="100"/>
        <v>34484091.986154228</v>
      </c>
      <c r="AJ185" s="13">
        <f t="shared" si="100"/>
        <v>34371446.33083906</v>
      </c>
      <c r="AK185" s="13">
        <f t="shared" si="100"/>
        <v>34134108.080370463</v>
      </c>
      <c r="AL185" s="13">
        <f t="shared" si="100"/>
        <v>33938909.442567825</v>
      </c>
      <c r="AM185" s="13">
        <f t="shared" si="100"/>
        <v>33977247.746515945</v>
      </c>
      <c r="AN185" s="13">
        <f t="shared" si="100"/>
        <v>34045979.649343491</v>
      </c>
      <c r="AO185" s="13">
        <f t="shared" si="100"/>
        <v>34251660.773525521</v>
      </c>
      <c r="AP185" s="13">
        <f t="shared" si="100"/>
        <v>34236709.033698507</v>
      </c>
      <c r="AQ185" s="13">
        <f t="shared" si="100"/>
        <v>34344197.745835014</v>
      </c>
      <c r="AR185" s="13">
        <f t="shared" si="100"/>
        <v>34340584.462501399</v>
      </c>
      <c r="AS185" s="13">
        <f t="shared" si="100"/>
        <v>34336193.132093281</v>
      </c>
      <c r="AT185" s="13">
        <f t="shared" si="100"/>
        <v>34160551.697757632</v>
      </c>
    </row>
    <row r="186" spans="6:46" x14ac:dyDescent="0.2">
      <c r="F186">
        <v>202209</v>
      </c>
      <c r="G186" s="13">
        <f t="shared" ref="G186:AT186" si="101">IF(G22="", G162 * $H208, G162)</f>
        <v>31744665.835240275</v>
      </c>
      <c r="H186" s="13">
        <f t="shared" si="101"/>
        <v>36323564.582312927</v>
      </c>
      <c r="I186" s="13">
        <f t="shared" si="101"/>
        <v>36958581.214285716</v>
      </c>
      <c r="J186" s="13">
        <f t="shared" si="101"/>
        <v>36730663.777918778</v>
      </c>
      <c r="K186" s="13">
        <f t="shared" si="101"/>
        <v>36641681.353904285</v>
      </c>
      <c r="L186" s="13">
        <f t="shared" si="101"/>
        <v>36514602.30599755</v>
      </c>
      <c r="M186" s="13">
        <f t="shared" si="101"/>
        <v>36603432.9683313</v>
      </c>
      <c r="N186" s="13">
        <f t="shared" si="101"/>
        <v>36356907.691478826</v>
      </c>
      <c r="O186" s="13">
        <f t="shared" si="101"/>
        <v>36079366.84007366</v>
      </c>
      <c r="P186" s="13">
        <f t="shared" si="101"/>
        <v>35953709.790873379</v>
      </c>
      <c r="Q186" s="13">
        <f t="shared" si="101"/>
        <v>35792288.380008079</v>
      </c>
      <c r="R186" s="13">
        <f t="shared" si="101"/>
        <v>35625135.495777264</v>
      </c>
      <c r="S186" s="13">
        <f t="shared" si="101"/>
        <v>35674920.850666128</v>
      </c>
      <c r="T186" s="13">
        <f t="shared" si="101"/>
        <v>35764637.468925424</v>
      </c>
      <c r="U186" s="13">
        <f t="shared" si="101"/>
        <v>35766263.576550178</v>
      </c>
      <c r="V186" s="13">
        <f t="shared" si="101"/>
        <v>35758025.121066593</v>
      </c>
      <c r="W186" s="13">
        <f t="shared" si="101"/>
        <v>35740779.198061951</v>
      </c>
      <c r="X186" s="13">
        <f t="shared" si="101"/>
        <v>35740078.559317872</v>
      </c>
      <c r="Y186" s="13">
        <f t="shared" si="101"/>
        <v>35716258.096755348</v>
      </c>
      <c r="Z186" s="13">
        <f t="shared" si="101"/>
        <v>35716258.096755348</v>
      </c>
      <c r="AA186" s="13">
        <f t="shared" si="101"/>
        <v>41857838.586382106</v>
      </c>
      <c r="AB186" s="13">
        <f t="shared" si="101"/>
        <v>38898121.884131894</v>
      </c>
      <c r="AC186" s="13">
        <f t="shared" si="101"/>
        <v>38444897.095335916</v>
      </c>
      <c r="AD186" s="13">
        <f t="shared" si="101"/>
        <v>37614238.82664974</v>
      </c>
      <c r="AE186" s="13">
        <f t="shared" si="101"/>
        <v>37801625.367002517</v>
      </c>
      <c r="AF186" s="13">
        <f t="shared" si="101"/>
        <v>37663700.445838429</v>
      </c>
      <c r="AG186" s="13">
        <f t="shared" si="101"/>
        <v>37725921.995669097</v>
      </c>
      <c r="AH186" s="13">
        <f t="shared" si="101"/>
        <v>37217358.910500303</v>
      </c>
      <c r="AI186" s="13">
        <f t="shared" si="101"/>
        <v>36821916.424953349</v>
      </c>
      <c r="AJ186" s="13">
        <f t="shared" si="101"/>
        <v>36701634.037720576</v>
      </c>
      <c r="AK186" s="13">
        <f t="shared" si="101"/>
        <v>36448205.609716497</v>
      </c>
      <c r="AL186" s="13">
        <f t="shared" si="101"/>
        <v>36239773.619385436</v>
      </c>
      <c r="AM186" s="13">
        <f t="shared" si="101"/>
        <v>36280711.041325353</v>
      </c>
      <c r="AN186" s="13">
        <f t="shared" si="101"/>
        <v>36354102.574518695</v>
      </c>
      <c r="AO186" s="13">
        <f t="shared" si="101"/>
        <v>36573727.703922197</v>
      </c>
      <c r="AP186" s="13">
        <f t="shared" si="101"/>
        <v>36557762.321549974</v>
      </c>
      <c r="AQ186" s="13">
        <f t="shared" si="101"/>
        <v>36672538.154316731</v>
      </c>
      <c r="AR186" s="13">
        <f t="shared" si="101"/>
        <v>36668679.911014766</v>
      </c>
      <c r="AS186" s="13">
        <f t="shared" si="101"/>
        <v>36663990.873491406</v>
      </c>
      <c r="AT186" s="13">
        <f t="shared" si="101"/>
        <v>36476441.953297623</v>
      </c>
    </row>
    <row r="187" spans="6:46" x14ac:dyDescent="0.2">
      <c r="F187">
        <v>202212</v>
      </c>
      <c r="G187" s="13">
        <f t="shared" ref="G187:AT187" si="102">IF(G23="", G163 * $H209, G163)</f>
        <v>32160356.448170733</v>
      </c>
      <c r="H187" s="13">
        <f t="shared" si="102"/>
        <v>33378811.387499999</v>
      </c>
      <c r="I187" s="13">
        <f t="shared" si="102"/>
        <v>34557728.026315786</v>
      </c>
      <c r="J187" s="13">
        <f t="shared" si="102"/>
        <v>35009257.786226682</v>
      </c>
      <c r="K187" s="13">
        <f t="shared" si="102"/>
        <v>34603128.554621845</v>
      </c>
      <c r="L187" s="13">
        <f t="shared" si="102"/>
        <v>34471832.015256591</v>
      </c>
      <c r="M187" s="13">
        <f t="shared" si="102"/>
        <v>33756603.603817068</v>
      </c>
      <c r="N187" s="13">
        <f t="shared" si="102"/>
        <v>33529251.812627699</v>
      </c>
      <c r="O187" s="13">
        <f t="shared" si="102"/>
        <v>33273296.680964068</v>
      </c>
      <c r="P187" s="13">
        <f t="shared" si="102"/>
        <v>33157412.599720947</v>
      </c>
      <c r="Q187" s="13">
        <f t="shared" si="102"/>
        <v>33008545.727467105</v>
      </c>
      <c r="R187" s="13">
        <f t="shared" si="102"/>
        <v>32854393.146776214</v>
      </c>
      <c r="S187" s="13">
        <f t="shared" si="102"/>
        <v>32900306.449271984</v>
      </c>
      <c r="T187" s="13">
        <f t="shared" si="102"/>
        <v>32983045.364003681</v>
      </c>
      <c r="U187" s="13">
        <f t="shared" si="102"/>
        <v>32984545.001224957</v>
      </c>
      <c r="V187" s="13">
        <f t="shared" si="102"/>
        <v>32976947.291023627</v>
      </c>
      <c r="W187" s="13">
        <f t="shared" si="102"/>
        <v>32961042.668439366</v>
      </c>
      <c r="X187" s="13">
        <f t="shared" si="102"/>
        <v>32960396.521823179</v>
      </c>
      <c r="Y187" s="13">
        <f t="shared" si="102"/>
        <v>32938428.694021937</v>
      </c>
      <c r="Z187" s="13">
        <f t="shared" si="102"/>
        <v>32938428.694021937</v>
      </c>
      <c r="AA187" s="13">
        <f t="shared" si="102"/>
        <v>39959582.935859151</v>
      </c>
      <c r="AB187" s="13">
        <f t="shared" si="102"/>
        <v>37698130.946317412</v>
      </c>
      <c r="AC187" s="13">
        <f t="shared" si="102"/>
        <v>37051995.701871343</v>
      </c>
      <c r="AD187" s="13">
        <f t="shared" si="102"/>
        <v>36784982.703209162</v>
      </c>
      <c r="AE187" s="13">
        <f t="shared" si="102"/>
        <v>36355119.436470583</v>
      </c>
      <c r="AF187" s="13">
        <f t="shared" si="102"/>
        <v>36192909.61302904</v>
      </c>
      <c r="AG187" s="13">
        <f t="shared" si="102"/>
        <v>35483123.44590643</v>
      </c>
      <c r="AH187" s="13">
        <f t="shared" si="102"/>
        <v>35004794.334873781</v>
      </c>
      <c r="AI187" s="13">
        <f t="shared" si="102"/>
        <v>34632860.826342717</v>
      </c>
      <c r="AJ187" s="13">
        <f t="shared" si="102"/>
        <v>34519729.20307745</v>
      </c>
      <c r="AK187" s="13">
        <f t="shared" si="102"/>
        <v>34281367.044649534</v>
      </c>
      <c r="AL187" s="13">
        <f t="shared" si="102"/>
        <v>34085326.294635735</v>
      </c>
      <c r="AM187" s="13">
        <f t="shared" si="102"/>
        <v>34123829.994993754</v>
      </c>
      <c r="AN187" s="13">
        <f t="shared" si="102"/>
        <v>34192858.416154213</v>
      </c>
      <c r="AO187" s="13">
        <f t="shared" si="102"/>
        <v>34399426.875351638</v>
      </c>
      <c r="AP187" s="13">
        <f t="shared" si="102"/>
        <v>34384410.63178204</v>
      </c>
      <c r="AQ187" s="13">
        <f t="shared" si="102"/>
        <v>34492363.064147696</v>
      </c>
      <c r="AR187" s="13">
        <f t="shared" si="102"/>
        <v>34488734.19264169</v>
      </c>
      <c r="AS187" s="13">
        <f t="shared" si="102"/>
        <v>34484323.917465299</v>
      </c>
      <c r="AT187" s="13">
        <f t="shared" si="102"/>
        <v>34307924.743227847</v>
      </c>
    </row>
    <row r="188" spans="6:46" x14ac:dyDescent="0.2">
      <c r="F188">
        <v>202303</v>
      </c>
      <c r="G188" s="13">
        <f t="shared" ref="G188:AT188" si="103">IF(G24="", G164 * $H210, G164)</f>
        <v>25914024.246445499</v>
      </c>
      <c r="H188" s="13">
        <f t="shared" si="103"/>
        <v>29133200.860529985</v>
      </c>
      <c r="I188" s="13">
        <f t="shared" si="103"/>
        <v>30346651.714659687</v>
      </c>
      <c r="J188" s="13">
        <f t="shared" si="103"/>
        <v>30490137.541935485</v>
      </c>
      <c r="K188" s="13">
        <f t="shared" si="103"/>
        <v>30584365.321428571</v>
      </c>
      <c r="L188" s="13">
        <f t="shared" si="103"/>
        <v>30538444.356103465</v>
      </c>
      <c r="M188" s="13">
        <f t="shared" si="103"/>
        <v>29904826.652379934</v>
      </c>
      <c r="N188" s="13">
        <f t="shared" si="103"/>
        <v>29703416.700584386</v>
      </c>
      <c r="O188" s="13">
        <f t="shared" si="103"/>
        <v>29476667.175276026</v>
      </c>
      <c r="P188" s="13">
        <f t="shared" si="103"/>
        <v>29374005.977425124</v>
      </c>
      <c r="Q188" s="13">
        <f t="shared" si="103"/>
        <v>29242125.470094413</v>
      </c>
      <c r="R188" s="13">
        <f t="shared" si="103"/>
        <v>29105562.376908794</v>
      </c>
      <c r="S188" s="13">
        <f t="shared" si="103"/>
        <v>29146236.769637659</v>
      </c>
      <c r="T188" s="13">
        <f t="shared" si="103"/>
        <v>29219534.81026689</v>
      </c>
      <c r="U188" s="13">
        <f t="shared" si="103"/>
        <v>29220863.332284983</v>
      </c>
      <c r="V188" s="13">
        <f t="shared" si="103"/>
        <v>29214132.554236565</v>
      </c>
      <c r="W188" s="13">
        <f t="shared" si="103"/>
        <v>29200042.719046507</v>
      </c>
      <c r="X188" s="13">
        <f t="shared" si="103"/>
        <v>29199470.300601341</v>
      </c>
      <c r="Y188" s="13">
        <f t="shared" si="103"/>
        <v>29180009.098578896</v>
      </c>
      <c r="Z188" s="13">
        <f t="shared" si="103"/>
        <v>29180009.098578896</v>
      </c>
      <c r="AA188" s="13">
        <f t="shared" si="103"/>
        <v>31938357.961966179</v>
      </c>
      <c r="AB188" s="13">
        <f t="shared" si="103"/>
        <v>31984251.053507566</v>
      </c>
      <c r="AC188" s="13">
        <f t="shared" si="103"/>
        <v>32296951.290182769</v>
      </c>
      <c r="AD188" s="13">
        <f t="shared" si="103"/>
        <v>32196832.070916131</v>
      </c>
      <c r="AE188" s="13">
        <f t="shared" si="103"/>
        <v>32260779.830662426</v>
      </c>
      <c r="AF188" s="13">
        <f t="shared" si="103"/>
        <v>31970080.286595281</v>
      </c>
      <c r="AG188" s="13">
        <f t="shared" si="103"/>
        <v>31343108.844071198</v>
      </c>
      <c r="AH188" s="13">
        <f t="shared" si="103"/>
        <v>30920589.067500804</v>
      </c>
      <c r="AI188" s="13">
        <f t="shared" si="103"/>
        <v>30592051.12302085</v>
      </c>
      <c r="AJ188" s="13">
        <f t="shared" si="103"/>
        <v>30492119.1994089</v>
      </c>
      <c r="AK188" s="13">
        <f t="shared" si="103"/>
        <v>30281568.08805301</v>
      </c>
      <c r="AL188" s="13">
        <f t="shared" si="103"/>
        <v>30108400.509530138</v>
      </c>
      <c r="AM188" s="13">
        <f t="shared" si="103"/>
        <v>30142411.767672639</v>
      </c>
      <c r="AN188" s="13">
        <f t="shared" si="103"/>
        <v>30203386.256602988</v>
      </c>
      <c r="AO188" s="13">
        <f t="shared" si="103"/>
        <v>30385853.217558306</v>
      </c>
      <c r="AP188" s="13">
        <f t="shared" si="103"/>
        <v>30372589.003167808</v>
      </c>
      <c r="AQ188" s="13">
        <f t="shared" si="103"/>
        <v>30467946.021068931</v>
      </c>
      <c r="AR188" s="13">
        <f t="shared" si="103"/>
        <v>30464740.550311338</v>
      </c>
      <c r="AS188" s="13">
        <f t="shared" si="103"/>
        <v>30460844.846622892</v>
      </c>
      <c r="AT188" s="13">
        <f t="shared" si="103"/>
        <v>30305027.151301976</v>
      </c>
    </row>
    <row r="189" spans="6:46" x14ac:dyDescent="0.2">
      <c r="F189">
        <v>202306</v>
      </c>
      <c r="G189" s="13">
        <f t="shared" ref="G189:AT189" si="104">IF(G25="", G165 * $H211, G165)</f>
        <v>23757467.386117138</v>
      </c>
      <c r="H189" s="13">
        <f t="shared" si="104"/>
        <v>32665238.852499999</v>
      </c>
      <c r="I189" s="13">
        <f t="shared" si="104"/>
        <v>33459043.768674698</v>
      </c>
      <c r="J189" s="13">
        <f t="shared" si="104"/>
        <v>33324451.760282021</v>
      </c>
      <c r="K189" s="13">
        <f t="shared" si="104"/>
        <v>33218064.595582839</v>
      </c>
      <c r="L189" s="13">
        <f t="shared" si="104"/>
        <v>33168189.256453533</v>
      </c>
      <c r="M189" s="13">
        <f t="shared" si="104"/>
        <v>32480009.083675962</v>
      </c>
      <c r="N189" s="13">
        <f t="shared" si="104"/>
        <v>32261255.196890216</v>
      </c>
      <c r="O189" s="13">
        <f t="shared" si="104"/>
        <v>32014979.679986373</v>
      </c>
      <c r="P189" s="13">
        <f t="shared" si="104"/>
        <v>31903478.059278168</v>
      </c>
      <c r="Q189" s="13">
        <f t="shared" si="104"/>
        <v>31760240.978326205</v>
      </c>
      <c r="R189" s="13">
        <f t="shared" si="104"/>
        <v>31611918.081867926</v>
      </c>
      <c r="S189" s="13">
        <f t="shared" si="104"/>
        <v>31656095.05238387</v>
      </c>
      <c r="T189" s="13">
        <f t="shared" si="104"/>
        <v>31735704.978003137</v>
      </c>
      <c r="U189" s="13">
        <f t="shared" si="104"/>
        <v>31737147.902508844</v>
      </c>
      <c r="V189" s="13">
        <f t="shared" si="104"/>
        <v>31729837.519650113</v>
      </c>
      <c r="W189" s="13">
        <f t="shared" si="104"/>
        <v>31714534.37209202</v>
      </c>
      <c r="X189" s="13">
        <f t="shared" si="104"/>
        <v>31713912.661205184</v>
      </c>
      <c r="Y189" s="13">
        <f t="shared" si="104"/>
        <v>31692775.604441207</v>
      </c>
      <c r="Z189" s="13">
        <f t="shared" si="104"/>
        <v>31692775.604441207</v>
      </c>
      <c r="AA189" s="13">
        <f t="shared" si="104"/>
        <v>32118294.776827853</v>
      </c>
      <c r="AB189" s="13">
        <f t="shared" si="104"/>
        <v>35329579.988746896</v>
      </c>
      <c r="AC189" s="13">
        <f t="shared" si="104"/>
        <v>35298001.062343746</v>
      </c>
      <c r="AD189" s="13">
        <f t="shared" si="104"/>
        <v>35044957.503861502</v>
      </c>
      <c r="AE189" s="13">
        <f t="shared" si="104"/>
        <v>34849715.447970271</v>
      </c>
      <c r="AF189" s="13">
        <f t="shared" si="104"/>
        <v>34535687.19308085</v>
      </c>
      <c r="AG189" s="13">
        <f t="shared" si="104"/>
        <v>33858401.136120737</v>
      </c>
      <c r="AH189" s="13">
        <f t="shared" si="104"/>
        <v>33401974.042234339</v>
      </c>
      <c r="AI189" s="13">
        <f t="shared" si="104"/>
        <v>33047070.845873747</v>
      </c>
      <c r="AJ189" s="13">
        <f t="shared" si="104"/>
        <v>32939119.36049971</v>
      </c>
      <c r="AK189" s="13">
        <f t="shared" si="104"/>
        <v>32711671.470010944</v>
      </c>
      <c r="AL189" s="13">
        <f t="shared" si="104"/>
        <v>32524607.15017698</v>
      </c>
      <c r="AM189" s="13">
        <f t="shared" si="104"/>
        <v>32561347.820257343</v>
      </c>
      <c r="AN189" s="13">
        <f t="shared" si="104"/>
        <v>32627215.527112599</v>
      </c>
      <c r="AO189" s="13">
        <f t="shared" si="104"/>
        <v>32824325.507135615</v>
      </c>
      <c r="AP189" s="13">
        <f t="shared" si="104"/>
        <v>32809996.836236272</v>
      </c>
      <c r="AQ189" s="13">
        <f t="shared" si="104"/>
        <v>32913006.278576616</v>
      </c>
      <c r="AR189" s="13">
        <f t="shared" si="104"/>
        <v>32909543.56799227</v>
      </c>
      <c r="AS189" s="13">
        <f t="shared" si="104"/>
        <v>32905335.233112436</v>
      </c>
      <c r="AT189" s="13">
        <f t="shared" si="104"/>
        <v>32737013.128929101</v>
      </c>
    </row>
    <row r="190" spans="6:46" x14ac:dyDescent="0.2">
      <c r="F190">
        <v>202309</v>
      </c>
      <c r="G190" s="13">
        <f t="shared" ref="G190:AT190" si="105">IF(G26="", G166 * $H212, G166)</f>
        <v>30348539.402298849</v>
      </c>
      <c r="H190" s="13">
        <f t="shared" si="105"/>
        <v>30799777.83906465</v>
      </c>
      <c r="I190" s="13">
        <f t="shared" si="105"/>
        <v>31170222.900393184</v>
      </c>
      <c r="J190" s="13">
        <f t="shared" si="105"/>
        <v>31223778.626972519</v>
      </c>
      <c r="K190" s="13">
        <f t="shared" si="105"/>
        <v>31124097.788913611</v>
      </c>
      <c r="L190" s="13">
        <f t="shared" si="105"/>
        <v>31077366.441039655</v>
      </c>
      <c r="M190" s="13">
        <f t="shared" si="105"/>
        <v>30432567.074951097</v>
      </c>
      <c r="N190" s="13">
        <f t="shared" si="105"/>
        <v>30227602.774745304</v>
      </c>
      <c r="O190" s="13">
        <f t="shared" si="105"/>
        <v>29996851.725144725</v>
      </c>
      <c r="P190" s="13">
        <f t="shared" si="105"/>
        <v>29892378.830989234</v>
      </c>
      <c r="Q190" s="13">
        <f t="shared" si="105"/>
        <v>29758170.984480914</v>
      </c>
      <c r="R190" s="13">
        <f t="shared" si="105"/>
        <v>29619197.916967634</v>
      </c>
      <c r="S190" s="13">
        <f t="shared" si="105"/>
        <v>29660590.104233686</v>
      </c>
      <c r="T190" s="13">
        <f t="shared" si="105"/>
        <v>29735181.659765542</v>
      </c>
      <c r="U190" s="13">
        <f t="shared" si="105"/>
        <v>29736533.626653571</v>
      </c>
      <c r="V190" s="13">
        <f t="shared" si="105"/>
        <v>29729684.068326209</v>
      </c>
      <c r="W190" s="13">
        <f t="shared" si="105"/>
        <v>29715345.585128136</v>
      </c>
      <c r="X190" s="13">
        <f t="shared" si="105"/>
        <v>29714763.065024275</v>
      </c>
      <c r="Y190" s="13">
        <f t="shared" si="105"/>
        <v>29694958.424696755</v>
      </c>
      <c r="Z190" s="13">
        <f t="shared" si="105"/>
        <v>29694958.424696755</v>
      </c>
      <c r="AA190" s="13">
        <f t="shared" si="105"/>
        <v>34791390.897931032</v>
      </c>
      <c r="AB190" s="13">
        <f t="shared" si="105"/>
        <v>33209153.432619374</v>
      </c>
      <c r="AC190" s="13">
        <f t="shared" si="105"/>
        <v>32870767.70185864</v>
      </c>
      <c r="AD190" s="13">
        <f t="shared" si="105"/>
        <v>32537485.05517507</v>
      </c>
      <c r="AE190" s="13">
        <f t="shared" si="105"/>
        <v>32356212.600357495</v>
      </c>
      <c r="AF190" s="13">
        <f t="shared" si="105"/>
        <v>32064653.118533574</v>
      </c>
      <c r="AG190" s="13">
        <f t="shared" si="105"/>
        <v>31435826.989867561</v>
      </c>
      <c r="AH190" s="13">
        <f t="shared" si="105"/>
        <v>31012057.329297442</v>
      </c>
      <c r="AI190" s="13">
        <f t="shared" si="105"/>
        <v>30682547.514758669</v>
      </c>
      <c r="AJ190" s="13">
        <f t="shared" si="105"/>
        <v>30582319.975842275</v>
      </c>
      <c r="AK190" s="13">
        <f t="shared" si="105"/>
        <v>30371146.019166943</v>
      </c>
      <c r="AL190" s="13">
        <f t="shared" si="105"/>
        <v>30197466.182052474</v>
      </c>
      <c r="AM190" s="13">
        <f t="shared" si="105"/>
        <v>30231578.051171597</v>
      </c>
      <c r="AN190" s="13">
        <f t="shared" si="105"/>
        <v>30292732.912814256</v>
      </c>
      <c r="AO190" s="13">
        <f t="shared" si="105"/>
        <v>30475739.641486075</v>
      </c>
      <c r="AP190" s="13">
        <f t="shared" si="105"/>
        <v>30462436.189336173</v>
      </c>
      <c r="AQ190" s="13">
        <f t="shared" si="105"/>
        <v>30558075.289207291</v>
      </c>
      <c r="AR190" s="13">
        <f t="shared" si="105"/>
        <v>30554860.33613234</v>
      </c>
      <c r="AS190" s="13">
        <f t="shared" si="105"/>
        <v>30550953.108302355</v>
      </c>
      <c r="AT190" s="13">
        <f t="shared" si="105"/>
        <v>30394674.478239316</v>
      </c>
    </row>
    <row r="191" spans="6:46" x14ac:dyDescent="0.2">
      <c r="F191">
        <v>202312</v>
      </c>
      <c r="G191" s="13">
        <f t="shared" ref="G191:AT191" si="106">IF(G27="", G167 * $H213, G167)</f>
        <v>24780305.422434367</v>
      </c>
      <c r="H191" s="13">
        <f t="shared" si="106"/>
        <v>30271043.269230768</v>
      </c>
      <c r="I191" s="13">
        <f t="shared" si="106"/>
        <v>31125663.530133091</v>
      </c>
      <c r="J191" s="13">
        <f t="shared" si="106"/>
        <v>31179142.696161099</v>
      </c>
      <c r="K191" s="13">
        <f t="shared" si="106"/>
        <v>31079604.356774244</v>
      </c>
      <c r="L191" s="13">
        <f t="shared" si="106"/>
        <v>31032939.813665826</v>
      </c>
      <c r="M191" s="13">
        <f t="shared" si="106"/>
        <v>30389062.220058292</v>
      </c>
      <c r="N191" s="13">
        <f t="shared" si="106"/>
        <v>30184390.926423933</v>
      </c>
      <c r="O191" s="13">
        <f t="shared" si="106"/>
        <v>29953969.746824283</v>
      </c>
      <c r="P191" s="13">
        <f t="shared" si="106"/>
        <v>29849646.201821275</v>
      </c>
      <c r="Q191" s="13">
        <f t="shared" si="106"/>
        <v>29715630.212045692</v>
      </c>
      <c r="R191" s="13">
        <f t="shared" si="106"/>
        <v>29576855.81338349</v>
      </c>
      <c r="S191" s="13">
        <f t="shared" si="106"/>
        <v>29618188.828477301</v>
      </c>
      <c r="T191" s="13">
        <f t="shared" si="106"/>
        <v>29692673.751703322</v>
      </c>
      <c r="U191" s="13">
        <f t="shared" si="106"/>
        <v>29694023.785888035</v>
      </c>
      <c r="V191" s="13">
        <f t="shared" si="106"/>
        <v>29687184.019341968</v>
      </c>
      <c r="W191" s="13">
        <f t="shared" si="106"/>
        <v>29672866.033712484</v>
      </c>
      <c r="X191" s="13">
        <f t="shared" si="106"/>
        <v>29672284.346349828</v>
      </c>
      <c r="Y191" s="13">
        <f t="shared" si="106"/>
        <v>29652508.017731983</v>
      </c>
      <c r="Z191" s="13">
        <f t="shared" si="106"/>
        <v>29652508.017731983</v>
      </c>
      <c r="AA191" s="13">
        <f t="shared" si="106"/>
        <v>30969412.292505354</v>
      </c>
      <c r="AB191" s="13">
        <f t="shared" si="106"/>
        <v>33001648.283887468</v>
      </c>
      <c r="AC191" s="13">
        <f t="shared" si="106"/>
        <v>32833704.708302472</v>
      </c>
      <c r="AD191" s="13">
        <f t="shared" si="106"/>
        <v>32500797.850000191</v>
      </c>
      <c r="AE191" s="13">
        <f t="shared" si="106"/>
        <v>32319729.786509458</v>
      </c>
      <c r="AF191" s="13">
        <f t="shared" si="106"/>
        <v>32028499.048671503</v>
      </c>
      <c r="AG191" s="13">
        <f t="shared" si="106"/>
        <v>31400381.944478728</v>
      </c>
      <c r="AH191" s="13">
        <f t="shared" si="106"/>
        <v>30977090.099709611</v>
      </c>
      <c r="AI191" s="13">
        <f t="shared" si="106"/>
        <v>30647951.819545809</v>
      </c>
      <c r="AJ191" s="13">
        <f t="shared" si="106"/>
        <v>30547837.290847573</v>
      </c>
      <c r="AK191" s="13">
        <f t="shared" si="106"/>
        <v>30336901.44053673</v>
      </c>
      <c r="AL191" s="13">
        <f t="shared" si="106"/>
        <v>30163417.433794774</v>
      </c>
      <c r="AM191" s="13">
        <f t="shared" si="106"/>
        <v>30197490.840533074</v>
      </c>
      <c r="AN191" s="13">
        <f t="shared" si="106"/>
        <v>30258576.747831147</v>
      </c>
      <c r="AO191" s="13">
        <f t="shared" si="106"/>
        <v>30441377.129718889</v>
      </c>
      <c r="AP191" s="13">
        <f t="shared" si="106"/>
        <v>30428088.677698154</v>
      </c>
      <c r="AQ191" s="13">
        <f t="shared" si="106"/>
        <v>30523619.940984059</v>
      </c>
      <c r="AR191" s="13">
        <f t="shared" si="106"/>
        <v>30520408.612886358</v>
      </c>
      <c r="AS191" s="13">
        <f t="shared" si="106"/>
        <v>30516505.790598743</v>
      </c>
      <c r="AT191" s="13">
        <f t="shared" si="106"/>
        <v>30360403.370410431</v>
      </c>
    </row>
    <row r="192" spans="6:46" x14ac:dyDescent="0.2">
      <c r="F192">
        <v>202403</v>
      </c>
      <c r="G192" s="13">
        <f t="shared" ref="G192:AT192" si="107">IF(G28="", G168 * $H214, G168)</f>
        <v>28365538.474248927</v>
      </c>
      <c r="H192" s="13">
        <f t="shared" si="107"/>
        <v>33256121.716269549</v>
      </c>
      <c r="I192" s="13">
        <f t="shared" si="107"/>
        <v>34195017.517282352</v>
      </c>
      <c r="J192" s="13">
        <f t="shared" si="107"/>
        <v>34253770.353743717</v>
      </c>
      <c r="K192" s="13">
        <f t="shared" si="107"/>
        <v>34144416.371436499</v>
      </c>
      <c r="L192" s="13">
        <f t="shared" si="107"/>
        <v>34093150.159312747</v>
      </c>
      <c r="M192" s="13">
        <f t="shared" si="107"/>
        <v>33385778.714168135</v>
      </c>
      <c r="N192" s="13">
        <f t="shared" si="107"/>
        <v>33160924.440319929</v>
      </c>
      <c r="O192" s="13">
        <f t="shared" si="107"/>
        <v>32907781.040978901</v>
      </c>
      <c r="P192" s="13">
        <f t="shared" si="107"/>
        <v>32793169.975888215</v>
      </c>
      <c r="Q192" s="13">
        <f t="shared" si="107"/>
        <v>32645938.444148004</v>
      </c>
      <c r="R192" s="13">
        <f t="shared" si="107"/>
        <v>32493479.268824395</v>
      </c>
      <c r="S192" s="13">
        <f t="shared" si="107"/>
        <v>32538888.201996427</v>
      </c>
      <c r="T192" s="13">
        <f t="shared" si="107"/>
        <v>32620718.20867312</v>
      </c>
      <c r="U192" s="13">
        <f t="shared" si="107"/>
        <v>32622201.371997509</v>
      </c>
      <c r="V192" s="13">
        <f t="shared" si="107"/>
        <v>32614687.124578159</v>
      </c>
      <c r="W192" s="13">
        <f t="shared" si="107"/>
        <v>32598957.218324482</v>
      </c>
      <c r="X192" s="13">
        <f t="shared" si="107"/>
        <v>32598318.169793472</v>
      </c>
      <c r="Y192" s="13">
        <f t="shared" si="107"/>
        <v>32576591.66417665</v>
      </c>
      <c r="Z192" s="13">
        <f t="shared" si="107"/>
        <v>32576591.66417665</v>
      </c>
      <c r="AA192" s="13">
        <f t="shared" si="107"/>
        <v>32589713.997947685</v>
      </c>
      <c r="AB192" s="13">
        <f t="shared" si="107"/>
        <v>33520373.374604184</v>
      </c>
      <c r="AC192" s="13">
        <f t="shared" si="107"/>
        <v>33349790.035522189</v>
      </c>
      <c r="AD192" s="13">
        <f t="shared" si="107"/>
        <v>33011650.494937263</v>
      </c>
      <c r="AE192" s="13">
        <f t="shared" si="107"/>
        <v>32827736.375187393</v>
      </c>
      <c r="AF192" s="13">
        <f t="shared" si="107"/>
        <v>32531928.026873592</v>
      </c>
      <c r="AG192" s="13">
        <f t="shared" si="107"/>
        <v>31893938.079389766</v>
      </c>
      <c r="AH192" s="13">
        <f t="shared" si="107"/>
        <v>31463992.866925534</v>
      </c>
      <c r="AI192" s="13">
        <f t="shared" si="107"/>
        <v>31129681.139582135</v>
      </c>
      <c r="AJ192" s="13">
        <f t="shared" si="107"/>
        <v>31027992.994998585</v>
      </c>
      <c r="AK192" s="13">
        <f t="shared" si="107"/>
        <v>30813741.621864561</v>
      </c>
      <c r="AL192" s="13">
        <f t="shared" si="107"/>
        <v>30637530.766258545</v>
      </c>
      <c r="AM192" s="13">
        <f t="shared" si="107"/>
        <v>30672139.744155269</v>
      </c>
      <c r="AN192" s="13">
        <f t="shared" si="107"/>
        <v>30734185.809337944</v>
      </c>
      <c r="AO192" s="13">
        <f t="shared" si="107"/>
        <v>30919859.476337448</v>
      </c>
      <c r="AP192" s="13">
        <f t="shared" si="107"/>
        <v>30906362.154340867</v>
      </c>
      <c r="AQ192" s="13">
        <f t="shared" si="107"/>
        <v>31003394.993026521</v>
      </c>
      <c r="AR192" s="13">
        <f t="shared" si="107"/>
        <v>31000133.188769434</v>
      </c>
      <c r="AS192" s="13">
        <f t="shared" si="107"/>
        <v>30996169.021308154</v>
      </c>
      <c r="AT192" s="13">
        <f t="shared" si="107"/>
        <v>30837612.958763052</v>
      </c>
    </row>
    <row r="195" spans="1:9" x14ac:dyDescent="0.2">
      <c r="A195" s="14" t="s">
        <v>149</v>
      </c>
      <c r="B195" s="14" t="s">
        <v>62</v>
      </c>
      <c r="C195" s="14" t="s">
        <v>63</v>
      </c>
      <c r="D195" s="14" t="s">
        <v>64</v>
      </c>
      <c r="E195" s="14" t="s">
        <v>65</v>
      </c>
      <c r="F195" s="14" t="s">
        <v>67</v>
      </c>
      <c r="G195" s="14" t="s">
        <v>68</v>
      </c>
      <c r="H195" s="14" t="s">
        <v>69</v>
      </c>
      <c r="I195" s="14" t="s">
        <v>70</v>
      </c>
    </row>
    <row r="196" spans="1:9" x14ac:dyDescent="0.2">
      <c r="A196" cm="1">
        <f t="array" ref="A196">INDEX($F$33:$F$52, ROW() - 195)</f>
        <v>201906</v>
      </c>
      <c r="B196" s="20" cm="1">
        <f t="array" ref="B196">INDEX($G$33:$Z$52, COUNTA($A$196:$A196), 20 - (COUNTA($A$196:$A196) - 1))</f>
        <v>26362708.404009253</v>
      </c>
      <c r="C196" s="20" cm="1">
        <f t="array" ref="C196">INDEX($AA$33:$AT$52, COUNTA($A$196:$A196), 20 - (COUNTA($A$196:$A196) - 1))</f>
        <v>18565302.387557779</v>
      </c>
      <c r="D196" s="20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26362708.404009253</v>
      </c>
      <c r="E196" t="s">
        <v>66</v>
      </c>
      <c r="F196" s="20">
        <f t="shared" ref="F196:F215" si="108">IF($C$2 = "Pago", $Z149, $AT149)</f>
        <v>26362708.404009253</v>
      </c>
      <c r="G196" s="25"/>
      <c r="H196">
        <f t="shared" ref="H196:H215" si="109">IFERROR($D196 / I196, 1)</f>
        <v>1</v>
      </c>
      <c r="I196" s="20">
        <f t="shared" ref="I196:I215" si="110">IF($C$2 = "Pago", $Z149, $AT149)</f>
        <v>26362708.404009253</v>
      </c>
    </row>
    <row r="197" spans="1:9" x14ac:dyDescent="0.2">
      <c r="A197" cm="1">
        <f t="array" ref="A197">INDEX($F$33:$F$52, ROW() - 195)</f>
        <v>201909</v>
      </c>
      <c r="B197" s="20" cm="1">
        <f t="array" ref="B197">INDEX($G$33:$Z$52, COUNTA($A$196:$A197), 20 - (COUNTA($A$196:$A197) - 1))</f>
        <v>23586096.958039213</v>
      </c>
      <c r="C197" s="20" cm="1">
        <f t="array" ref="C197">INDEX($AA$33:$AT$52, COUNTA($A$196:$A197), 20 - (COUNTA($A$196:$A197) - 1))</f>
        <v>23586096.958039209</v>
      </c>
      <c r="D197" s="20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23586096.958039213</v>
      </c>
      <c r="E197" t="s">
        <v>66</v>
      </c>
      <c r="F197" s="20">
        <f t="shared" si="108"/>
        <v>23586096.958039213</v>
      </c>
      <c r="G197" s="25"/>
      <c r="H197">
        <f t="shared" si="109"/>
        <v>1</v>
      </c>
      <c r="I197" s="20">
        <f t="shared" si="110"/>
        <v>23586096.958039213</v>
      </c>
    </row>
    <row r="198" spans="1:9" x14ac:dyDescent="0.2">
      <c r="A198" cm="1">
        <f t="array" ref="A198">INDEX($F$33:$F$52, ROW() - 195)</f>
        <v>201912</v>
      </c>
      <c r="B198" s="20" cm="1">
        <f t="array" ref="B198">INDEX($G$33:$Z$52, COUNTA($A$196:$A198), 20 - (COUNTA($A$196:$A198) - 1))</f>
        <v>24844958.836702954</v>
      </c>
      <c r="C198" s="20" cm="1">
        <f t="array" ref="C198">INDEX($AA$33:$AT$52, COUNTA($A$196:$A198), 20 - (COUNTA($A$196:$A198) - 1))</f>
        <v>24851435.98136859</v>
      </c>
      <c r="D198" s="20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24828399.880044401</v>
      </c>
      <c r="E198" t="s">
        <v>66</v>
      </c>
      <c r="F198" s="20">
        <f t="shared" si="108"/>
        <v>24828399.880044401</v>
      </c>
      <c r="G198" s="25"/>
      <c r="H198">
        <f t="shared" si="109"/>
        <v>1</v>
      </c>
      <c r="I198" s="20">
        <f t="shared" si="110"/>
        <v>24828399.880044401</v>
      </c>
    </row>
    <row r="199" spans="1:9" x14ac:dyDescent="0.2">
      <c r="A199" cm="1">
        <f t="array" ref="A199">INDEX($F$33:$F$52, ROW() - 195)</f>
        <v>202003</v>
      </c>
      <c r="B199" s="20" cm="1">
        <f t="array" ref="B199">INDEX($G$33:$Z$52, COUNTA($A$196:$A199), 20 - (COUNTA($A$196:$A199) - 1))</f>
        <v>26328402.453462217</v>
      </c>
      <c r="C199" s="20" cm="1">
        <f t="array" ref="C199">INDEX($AA$33:$AT$52, COUNTA($A$196:$A199), 20 - (COUNTA($A$196:$A199) - 1))</f>
        <v>26550271.296467479</v>
      </c>
      <c r="D199" s="20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26310339.013372548</v>
      </c>
      <c r="E199" t="s">
        <v>66</v>
      </c>
      <c r="F199" s="20">
        <f t="shared" si="108"/>
        <v>26310339.013372548</v>
      </c>
      <c r="G199" s="25"/>
      <c r="H199">
        <f t="shared" si="109"/>
        <v>1</v>
      </c>
      <c r="I199" s="20">
        <f t="shared" si="110"/>
        <v>26310339.013372548</v>
      </c>
    </row>
    <row r="200" spans="1:9" x14ac:dyDescent="0.2">
      <c r="A200" cm="1">
        <f t="array" ref="A200">INDEX($F$33:$F$52, ROW() - 195)</f>
        <v>202006</v>
      </c>
      <c r="B200" s="20" cm="1">
        <f t="array" ref="B200">INDEX($G$33:$Z$52, COUNTA($A$196:$A200), 20 - (COUNTA($A$196:$A200) - 1))</f>
        <v>28945066.21001447</v>
      </c>
      <c r="C200" s="20" cm="1">
        <f t="array" ref="C200">INDEX($AA$33:$AT$52, COUNTA($A$196:$A200), 20 - (COUNTA($A$196:$A200) - 1))</f>
        <v>29447596.088280346</v>
      </c>
      <c r="D200" s="20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28911257.036269806</v>
      </c>
      <c r="E200" t="s">
        <v>66</v>
      </c>
      <c r="F200" s="20">
        <f t="shared" si="108"/>
        <v>28911257.036269806</v>
      </c>
      <c r="G200" s="25"/>
      <c r="H200">
        <f t="shared" si="109"/>
        <v>1</v>
      </c>
      <c r="I200" s="20">
        <f t="shared" si="110"/>
        <v>28911257.036269806</v>
      </c>
    </row>
    <row r="201" spans="1:9" x14ac:dyDescent="0.2">
      <c r="A201" cm="1">
        <f t="array" ref="A201">INDEX($F$33:$F$52, ROW() - 195)</f>
        <v>202009</v>
      </c>
      <c r="B201" s="20" cm="1">
        <f t="array" ref="B201">INDEX($G$33:$Z$52, COUNTA($A$196:$A201), 20 - (COUNTA($A$196:$A201) - 1))</f>
        <v>30436343.35743298</v>
      </c>
      <c r="C201" s="20" cm="1">
        <f t="array" ref="C201">INDEX($AA$33:$AT$52, COUNTA($A$196:$A201), 20 - (COUNTA($A$196:$A201) - 1))</f>
        <v>30509837.41836169</v>
      </c>
      <c r="D201" s="20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30393789.738446999</v>
      </c>
      <c r="E201" t="s">
        <v>66</v>
      </c>
      <c r="F201" s="20">
        <f t="shared" si="108"/>
        <v>30393789.738446999</v>
      </c>
      <c r="G201" s="25"/>
      <c r="H201">
        <f t="shared" si="109"/>
        <v>1</v>
      </c>
      <c r="I201" s="20">
        <f t="shared" si="110"/>
        <v>30393789.738446999</v>
      </c>
    </row>
    <row r="202" spans="1:9" x14ac:dyDescent="0.2">
      <c r="A202" cm="1">
        <f t="array" ref="A202">INDEX($F$33:$F$52, ROW() - 195)</f>
        <v>202012</v>
      </c>
      <c r="B202" s="20" cm="1">
        <f t="array" ref="B202">INDEX($G$33:$Z$52, COUNTA($A$196:$A202), 20 - (COUNTA($A$196:$A202) - 1))</f>
        <v>31894611.24851064</v>
      </c>
      <c r="C202" s="20" cm="1">
        <f t="array" ref="C202">INDEX($AA$33:$AT$52, COUNTA($A$196:$A202), 20 - (COUNTA($A$196:$A202) - 1))</f>
        <v>31891146.341096949</v>
      </c>
      <c r="D202" s="20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31851466.920005914</v>
      </c>
      <c r="E202" t="s">
        <v>66</v>
      </c>
      <c r="F202" s="20">
        <f t="shared" si="108"/>
        <v>31851466.920005914</v>
      </c>
      <c r="G202" s="25"/>
      <c r="H202">
        <f t="shared" si="109"/>
        <v>1</v>
      </c>
      <c r="I202" s="20">
        <f t="shared" si="110"/>
        <v>31851466.920005914</v>
      </c>
    </row>
    <row r="203" spans="1:9" x14ac:dyDescent="0.2">
      <c r="A203" cm="1">
        <f t="array" ref="A203">INDEX($F$33:$F$52, ROW() - 195)</f>
        <v>202103</v>
      </c>
      <c r="B203" s="20" cm="1">
        <f t="array" ref="B203">INDEX($G$33:$Z$52, COUNTA($A$196:$A203), 20 - (COUNTA($A$196:$A203) - 1))</f>
        <v>34265127.48246298</v>
      </c>
      <c r="C203" s="20" cm="1">
        <f t="array" ref="C203">INDEX($AA$33:$AT$52, COUNTA($A$196:$A203), 20 - (COUNTA($A$196:$A203) - 1))</f>
        <v>34259916.189174466</v>
      </c>
      <c r="D203" s="20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34304831.17270942</v>
      </c>
      <c r="E203" t="s">
        <v>66</v>
      </c>
      <c r="F203" s="20">
        <f t="shared" si="108"/>
        <v>34304831.17270942</v>
      </c>
      <c r="G203" s="25"/>
      <c r="H203">
        <f t="shared" si="109"/>
        <v>1</v>
      </c>
      <c r="I203" s="20">
        <f t="shared" si="110"/>
        <v>34304831.17270942</v>
      </c>
    </row>
    <row r="204" spans="1:9" x14ac:dyDescent="0.2">
      <c r="A204" cm="1">
        <f t="array" ref="A204">INDEX($F$33:$F$52, ROW() - 195)</f>
        <v>202106</v>
      </c>
      <c r="B204" s="20" cm="1">
        <f t="array" ref="B204">INDEX($G$33:$Z$52, COUNTA($A$196:$A204), 20 - (COUNTA($A$196:$A204) - 1))</f>
        <v>39688344.678314894</v>
      </c>
      <c r="C204" s="20" cm="1">
        <f t="array" ref="C204">INDEX($AA$33:$AT$52, COUNTA($A$196:$A204), 20 - (COUNTA($A$196:$A204) - 1))</f>
        <v>39722074.238452382</v>
      </c>
      <c r="D204" s="20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39789860.227526814</v>
      </c>
      <c r="E204" t="s">
        <v>66</v>
      </c>
      <c r="F204" s="20">
        <f t="shared" si="108"/>
        <v>39789860.227526814</v>
      </c>
      <c r="G204" s="25"/>
      <c r="H204">
        <f t="shared" si="109"/>
        <v>1</v>
      </c>
      <c r="I204" s="20">
        <f t="shared" si="110"/>
        <v>39789860.227526814</v>
      </c>
    </row>
    <row r="205" spans="1:9" x14ac:dyDescent="0.2">
      <c r="A205" cm="1">
        <f t="array" ref="A205">INDEX($F$33:$F$52, ROW() - 195)</f>
        <v>202109</v>
      </c>
      <c r="B205" s="20" cm="1">
        <f t="array" ref="B205">INDEX($G$33:$Z$52, COUNTA($A$196:$A205), 20 - (COUNTA($A$196:$A205) - 1))</f>
        <v>33392980.53071253</v>
      </c>
      <c r="C205" s="20" cm="1">
        <f t="array" ref="C205">INDEX($AA$33:$AT$52, COUNTA($A$196:$A205), 20 - (COUNTA($A$196:$A205) - 1))</f>
        <v>33407815.98630932</v>
      </c>
      <c r="D205" s="20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33322046.877590172</v>
      </c>
      <c r="E205" t="s">
        <v>66</v>
      </c>
      <c r="F205" s="20">
        <f t="shared" si="108"/>
        <v>33322046.877590172</v>
      </c>
      <c r="G205" s="25"/>
      <c r="H205">
        <f t="shared" si="109"/>
        <v>1</v>
      </c>
      <c r="I205" s="20">
        <f t="shared" si="110"/>
        <v>33322046.877590172</v>
      </c>
    </row>
    <row r="206" spans="1:9" x14ac:dyDescent="0.2">
      <c r="A206" cm="1">
        <f t="array" ref="A206">INDEX($F$33:$F$52, ROW() - 195)</f>
        <v>202112</v>
      </c>
      <c r="B206" s="20" cm="1">
        <f t="array" ref="B206">INDEX($G$33:$Z$52, COUNTA($A$196:$A206), 20 - (COUNTA($A$196:$A206) - 1))</f>
        <v>31524103.578431372</v>
      </c>
      <c r="C206" s="20" cm="1">
        <f t="array" ref="C206">INDEX($AA$33:$AT$52, COUNTA($A$196:$A206), 20 - (COUNTA($A$196:$A206) - 1))</f>
        <v>31928356.470734399</v>
      </c>
      <c r="D206" s="20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31315906.654002983</v>
      </c>
      <c r="E206" t="s">
        <v>66</v>
      </c>
      <c r="F206" s="20">
        <f t="shared" si="108"/>
        <v>31315906.654002983</v>
      </c>
      <c r="G206" s="25"/>
      <c r="H206">
        <f t="shared" si="109"/>
        <v>1</v>
      </c>
      <c r="I206" s="20">
        <f t="shared" si="110"/>
        <v>31315906.654002983</v>
      </c>
    </row>
    <row r="207" spans="1:9" x14ac:dyDescent="0.2">
      <c r="A207" cm="1">
        <f t="array" ref="A207">INDEX($F$33:$F$52, ROW() - 195)</f>
        <v>202203</v>
      </c>
      <c r="B207" s="20" cm="1">
        <f t="array" ref="B207">INDEX($G$33:$Z$52, COUNTA($A$196:$A207), 20 - (COUNTA($A$196:$A207) - 1))</f>
        <v>33954186.761290319</v>
      </c>
      <c r="C207" s="20" cm="1">
        <f t="array" ref="C207">INDEX($AA$33:$AT$52, COUNTA($A$196:$A207), 20 - (COUNTA($A$196:$A207) - 1))</f>
        <v>34566956.922330834</v>
      </c>
      <c r="D207" s="20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33612466.183433801</v>
      </c>
      <c r="E207" t="s">
        <v>66</v>
      </c>
      <c r="F207" s="20">
        <f t="shared" si="108"/>
        <v>33612466.183433801</v>
      </c>
      <c r="G207" s="25"/>
      <c r="H207">
        <f t="shared" si="109"/>
        <v>1</v>
      </c>
      <c r="I207" s="20">
        <f t="shared" si="110"/>
        <v>33612466.183433801</v>
      </c>
    </row>
    <row r="208" spans="1:9" x14ac:dyDescent="0.2">
      <c r="A208" cm="1">
        <f t="array" ref="A208">INDEX($F$33:$F$52, ROW() - 195)</f>
        <v>202206</v>
      </c>
      <c r="B208" s="20" cm="1">
        <f t="array" ref="B208">INDEX($G$33:$Z$52, COUNTA($A$196:$A208), 20 - (COUNTA($A$196:$A208) - 1))</f>
        <v>34270751.703480586</v>
      </c>
      <c r="C208" s="20" cm="1">
        <f t="array" ref="C208">INDEX($AA$33:$AT$52, COUNTA($A$196:$A208), 20 - (COUNTA($A$196:$A208) - 1))</f>
        <v>34854427.817930587</v>
      </c>
      <c r="D208" s="20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33666862.523025081</v>
      </c>
      <c r="E208" t="s">
        <v>66</v>
      </c>
      <c r="F208" s="20">
        <f t="shared" si="108"/>
        <v>33666862.523025081</v>
      </c>
      <c r="G208" s="25"/>
      <c r="H208">
        <f t="shared" si="109"/>
        <v>1</v>
      </c>
      <c r="I208" s="20">
        <f t="shared" si="110"/>
        <v>33666862.523025081</v>
      </c>
    </row>
    <row r="209" spans="1:9" x14ac:dyDescent="0.2">
      <c r="A209" cm="1">
        <f t="array" ref="A209">INDEX($F$33:$F$52, ROW() - 195)</f>
        <v>202209</v>
      </c>
      <c r="B209" s="20" cm="1">
        <f t="array" ref="B209">INDEX($G$33:$Z$52, COUNTA($A$196:$A209), 20 - (COUNTA($A$196:$A209) - 1))</f>
        <v>36603432.9683313</v>
      </c>
      <c r="C209" s="20" cm="1">
        <f t="array" ref="C209">INDEX($AA$33:$AT$52, COUNTA($A$196:$A209), 20 - (COUNTA($A$196:$A209) - 1))</f>
        <v>37725921.995669097</v>
      </c>
      <c r="D209" s="20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35716258.096755348</v>
      </c>
      <c r="E209" t="s">
        <v>66</v>
      </c>
      <c r="F209" s="20">
        <f t="shared" si="108"/>
        <v>35716258.096755348</v>
      </c>
      <c r="G209" s="25"/>
      <c r="H209">
        <f t="shared" si="109"/>
        <v>1</v>
      </c>
      <c r="I209" s="20">
        <f t="shared" si="110"/>
        <v>35716258.096755348</v>
      </c>
    </row>
    <row r="210" spans="1:9" x14ac:dyDescent="0.2">
      <c r="A210" cm="1">
        <f t="array" ref="A210">INDEX($F$33:$F$52, ROW() - 195)</f>
        <v>202212</v>
      </c>
      <c r="B210" s="20" cm="1">
        <f t="array" ref="B210">INDEX($G$33:$Z$52, COUNTA($A$196:$A210), 20 - (COUNTA($A$196:$A210) - 1))</f>
        <v>34471832.015256591</v>
      </c>
      <c r="C210" s="20" cm="1">
        <f t="array" ref="C210">INDEX($AA$33:$AT$52, COUNTA($A$196:$A210), 20 - (COUNTA($A$196:$A210) - 1))</f>
        <v>36192909.61302904</v>
      </c>
      <c r="D210" s="20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32938428.694021937</v>
      </c>
      <c r="E210" t="s">
        <v>66</v>
      </c>
      <c r="F210" s="20">
        <f t="shared" si="108"/>
        <v>32938428.694021937</v>
      </c>
      <c r="G210" s="25"/>
      <c r="H210">
        <f t="shared" si="109"/>
        <v>1</v>
      </c>
      <c r="I210" s="20">
        <f t="shared" si="110"/>
        <v>32938428.694021937</v>
      </c>
    </row>
    <row r="211" spans="1:9" x14ac:dyDescent="0.2">
      <c r="A211" cm="1">
        <f t="array" ref="A211">INDEX($F$33:$F$52, ROW() - 195)</f>
        <v>202303</v>
      </c>
      <c r="B211" s="20" cm="1">
        <f t="array" ref="B211">INDEX($G$33:$Z$52, COUNTA($A$196:$A211), 20 - (COUNTA($A$196:$A211) - 1))</f>
        <v>30584365.321428571</v>
      </c>
      <c r="C211" s="20" cm="1">
        <f t="array" ref="C211">INDEX($AA$33:$AT$52, COUNTA($A$196:$A211), 20 - (COUNTA($A$196:$A211) - 1))</f>
        <v>32260779.830662426</v>
      </c>
      <c r="D211" s="20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29180009.098578896</v>
      </c>
      <c r="E211" t="s">
        <v>66</v>
      </c>
      <c r="F211" s="20">
        <f t="shared" si="108"/>
        <v>29180009.098578896</v>
      </c>
      <c r="G211" s="25"/>
      <c r="H211">
        <f t="shared" si="109"/>
        <v>1</v>
      </c>
      <c r="I211" s="20">
        <f t="shared" si="110"/>
        <v>29180009.098578896</v>
      </c>
    </row>
    <row r="212" spans="1:9" x14ac:dyDescent="0.2">
      <c r="A212" cm="1">
        <f t="array" ref="A212">INDEX($F$33:$F$52, ROW() - 195)</f>
        <v>202306</v>
      </c>
      <c r="B212" s="20" cm="1">
        <f t="array" ref="B212">INDEX($G$33:$Z$52, COUNTA($A$196:$A212), 20 - (COUNTA($A$196:$A212) - 1))</f>
        <v>33324451.760282021</v>
      </c>
      <c r="C212" s="20" cm="1">
        <f t="array" ref="C212">INDEX($AA$33:$AT$52, COUNTA($A$196:$A212), 20 - (COUNTA($A$196:$A212) - 1))</f>
        <v>35044957.503861502</v>
      </c>
      <c r="D212" s="20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31692775.604441207</v>
      </c>
      <c r="E212" t="s">
        <v>66</v>
      </c>
      <c r="F212" s="20">
        <f t="shared" si="108"/>
        <v>31692775.604441207</v>
      </c>
      <c r="G212" s="25"/>
      <c r="H212">
        <f t="shared" si="109"/>
        <v>1</v>
      </c>
      <c r="I212" s="20">
        <f t="shared" si="110"/>
        <v>31692775.604441207</v>
      </c>
    </row>
    <row r="213" spans="1:9" x14ac:dyDescent="0.2">
      <c r="A213" cm="1">
        <f t="array" ref="A213">INDEX($F$33:$F$52, ROW() - 195)</f>
        <v>202309</v>
      </c>
      <c r="B213" s="20" cm="1">
        <f t="array" ref="B213">INDEX($G$33:$Z$52, COUNTA($A$196:$A213), 20 - (COUNTA($A$196:$A213) - 1))</f>
        <v>31170222.900393184</v>
      </c>
      <c r="C213" s="20" cm="1">
        <f t="array" ref="C213">INDEX($AA$33:$AT$52, COUNTA($A$196:$A213), 20 - (COUNTA($A$196:$A213) - 1))</f>
        <v>32870767.70185864</v>
      </c>
      <c r="D213" s="20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29694958.424696755</v>
      </c>
      <c r="E213" t="s">
        <v>66</v>
      </c>
      <c r="F213" s="20">
        <f t="shared" si="108"/>
        <v>29694958.424696755</v>
      </c>
      <c r="G213" s="25"/>
      <c r="H213">
        <f t="shared" si="109"/>
        <v>1</v>
      </c>
      <c r="I213" s="20">
        <f t="shared" si="110"/>
        <v>29694958.424696755</v>
      </c>
    </row>
    <row r="214" spans="1:9" x14ac:dyDescent="0.2">
      <c r="A214" cm="1">
        <f t="array" ref="A214">INDEX($F$33:$F$52, ROW() - 195)</f>
        <v>202312</v>
      </c>
      <c r="B214" s="20" cm="1">
        <f t="array" ref="B214">INDEX($G$33:$Z$52, COUNTA($A$196:$A214), 20 - (COUNTA($A$196:$A214) - 1))</f>
        <v>30271043.269230768</v>
      </c>
      <c r="C214" s="20" cm="1">
        <f t="array" ref="C214">INDEX($AA$33:$AT$52, COUNTA($A$196:$A214), 20 - (COUNTA($A$196:$A214) - 1))</f>
        <v>33001648.283887468</v>
      </c>
      <c r="D214" s="20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29652508.017731983</v>
      </c>
      <c r="E214" t="s">
        <v>66</v>
      </c>
      <c r="F214" s="20">
        <f t="shared" si="108"/>
        <v>29652508.017731983</v>
      </c>
      <c r="G214" s="25"/>
      <c r="H214">
        <f t="shared" si="109"/>
        <v>1</v>
      </c>
      <c r="I214" s="20">
        <f t="shared" si="110"/>
        <v>29652508.017731983</v>
      </c>
    </row>
    <row r="215" spans="1:9" x14ac:dyDescent="0.2">
      <c r="A215" cm="1">
        <f t="array" ref="A215">INDEX($F$33:$F$52, ROW() - 195)</f>
        <v>202403</v>
      </c>
      <c r="B215" s="20" cm="1">
        <f t="array" ref="B215">INDEX($G$33:$Z$52, COUNTA($A$196:$A215), 20 - (COUNTA($A$196:$A215) - 1))</f>
        <v>28365538.474248927</v>
      </c>
      <c r="C215" s="20" cm="1">
        <f t="array" ref="C215">INDEX($AA$33:$AT$52, COUNTA($A$196:$A215), 20 - (COUNTA($A$196:$A215) - 1))</f>
        <v>32589713.997947685</v>
      </c>
      <c r="D215" s="20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32576591.66417665</v>
      </c>
      <c r="E215" t="s">
        <v>66</v>
      </c>
      <c r="F215" s="20">
        <f t="shared" si="108"/>
        <v>32576591.66417665</v>
      </c>
      <c r="G215" s="25"/>
      <c r="H215">
        <f t="shared" si="109"/>
        <v>1</v>
      </c>
      <c r="I215" s="20">
        <f t="shared" si="110"/>
        <v>32576591.66417665</v>
      </c>
    </row>
  </sheetData>
  <conditionalFormatting sqref="G57:G76">
    <cfRule type="expression" dxfId="92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91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90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89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88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87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86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85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84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83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82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81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80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79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78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77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76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75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74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73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72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71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70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69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68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67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66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65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64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63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62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61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60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59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58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57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56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55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54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53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52" priority="1" operator="equal">
      <formula>0</formula>
    </cfRule>
  </conditionalFormatting>
  <dataValidations count="3">
    <dataValidation type="list" allowBlank="1" showInputMessage="1" showErrorMessage="1" sqref="E196:E215" xr:uid="{0E2C638E-32D4-8645-88A6-F669D06B07BE}">
      <formula1>"Chain-Ladder,Bornhuetter-Ferguson,Indicador"</formula1>
    </dataValidation>
    <dataValidation type="list" allowBlank="1" showInputMessage="1" showErrorMessage="1" sqref="C2" xr:uid="{89602788-3748-CF4C-8E71-A3B8361D7253}">
      <formula1>"Pago,Incurrido"</formula1>
    </dataValidation>
    <dataValidation type="list" allowBlank="1" showInputMessage="1" showErrorMessage="1" sqref="C3" xr:uid="{9262B10B-572E-434B-B367-F071C855D343}">
      <formula1>"Ninguna,Por fecha de ocurrencia,Por fecha de pago"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81B7BE-24D6-7148-A453-26A6C4B53D03}">
          <x14:formula1>
            <xm:f>Vectores_Index!$1:$1</xm:f>
          </x14:formula1>
          <xm:sqref>C4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9060-8195-E945-9DB5-40F05513DEEC}">
  <sheetPr codeName="Hoja10">
    <tabColor theme="6" tint="0.79998168889431442"/>
  </sheetPr>
  <dimension ref="A2:AT191"/>
  <sheetViews>
    <sheetView showGridLines="0" workbookViewId="0">
      <pane xSplit="6" ySplit="8" topLeftCell="G172" activePane="bottomRight" state="frozen"/>
      <selection pane="topRight" activeCell="G1" sqref="G1"/>
      <selection pane="bottomLeft" activeCell="A9" sqref="A9"/>
      <selection pane="bottomRight" activeCell="H188" sqref="H188"/>
    </sheetView>
  </sheetViews>
  <sheetFormatPr baseColWidth="10" defaultRowHeight="16" x14ac:dyDescent="0.2"/>
  <cols>
    <col min="1" max="1" width="8" bestFit="1" customWidth="1"/>
    <col min="2" max="4" width="14.7109375" customWidth="1"/>
    <col min="6" max="6" width="21.42578125" bestFit="1" customWidth="1"/>
    <col min="7" max="46" width="15.28515625" customWidth="1"/>
  </cols>
  <sheetData>
    <row r="2" spans="2:46" x14ac:dyDescent="0.2">
      <c r="B2" s="21" t="s">
        <v>65</v>
      </c>
      <c r="C2" s="22" t="s">
        <v>34</v>
      </c>
    </row>
    <row r="7" spans="2:46" x14ac:dyDescent="0.2">
      <c r="F7" s="19"/>
      <c r="G7" s="7" t="s">
        <v>143</v>
      </c>
      <c r="H7" s="7" t="s">
        <v>143</v>
      </c>
      <c r="I7" s="7" t="s">
        <v>143</v>
      </c>
      <c r="J7" s="7" t="s">
        <v>143</v>
      </c>
      <c r="K7" s="7" t="s">
        <v>143</v>
      </c>
      <c r="L7" s="7" t="s">
        <v>143</v>
      </c>
      <c r="M7" s="7" t="s">
        <v>143</v>
      </c>
      <c r="N7" s="7" t="s">
        <v>143</v>
      </c>
      <c r="O7" s="7" t="s">
        <v>143</v>
      </c>
      <c r="P7" s="7" t="s">
        <v>143</v>
      </c>
      <c r="Q7" s="7" t="s">
        <v>143</v>
      </c>
      <c r="R7" s="7" t="s">
        <v>143</v>
      </c>
      <c r="S7" s="7" t="s">
        <v>143</v>
      </c>
      <c r="T7" s="7" t="s">
        <v>143</v>
      </c>
      <c r="U7" s="7" t="s">
        <v>143</v>
      </c>
      <c r="V7" s="7" t="s">
        <v>143</v>
      </c>
      <c r="W7" s="7" t="s">
        <v>143</v>
      </c>
      <c r="X7" s="7" t="s">
        <v>143</v>
      </c>
      <c r="Y7" s="7" t="s">
        <v>143</v>
      </c>
      <c r="Z7" s="7" t="s">
        <v>143</v>
      </c>
      <c r="AA7" s="8" t="s">
        <v>144</v>
      </c>
      <c r="AB7" s="8" t="s">
        <v>144</v>
      </c>
      <c r="AC7" s="8" t="s">
        <v>144</v>
      </c>
      <c r="AD7" s="8" t="s">
        <v>144</v>
      </c>
      <c r="AE7" s="8" t="s">
        <v>144</v>
      </c>
      <c r="AF7" s="8" t="s">
        <v>144</v>
      </c>
      <c r="AG7" s="8" t="s">
        <v>144</v>
      </c>
      <c r="AH7" s="8" t="s">
        <v>144</v>
      </c>
      <c r="AI7" s="8" t="s">
        <v>144</v>
      </c>
      <c r="AJ7" s="8" t="s">
        <v>144</v>
      </c>
      <c r="AK7" s="8" t="s">
        <v>144</v>
      </c>
      <c r="AL7" s="8" t="s">
        <v>144</v>
      </c>
      <c r="AM7" s="8" t="s">
        <v>144</v>
      </c>
      <c r="AN7" s="8" t="s">
        <v>144</v>
      </c>
      <c r="AO7" s="8" t="s">
        <v>144</v>
      </c>
      <c r="AP7" s="8" t="s">
        <v>144</v>
      </c>
      <c r="AQ7" s="8" t="s">
        <v>144</v>
      </c>
      <c r="AR7" s="8" t="s">
        <v>144</v>
      </c>
      <c r="AS7" s="8" t="s">
        <v>144</v>
      </c>
      <c r="AT7" s="8" t="s">
        <v>144</v>
      </c>
    </row>
    <row r="8" spans="2:46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8">
        <v>1</v>
      </c>
      <c r="AB8" s="8">
        <v>2</v>
      </c>
      <c r="AC8" s="8">
        <v>3</v>
      </c>
      <c r="AD8" s="8">
        <v>4</v>
      </c>
      <c r="AE8" s="8">
        <v>5</v>
      </c>
      <c r="AF8" s="8">
        <v>6</v>
      </c>
      <c r="AG8" s="8">
        <v>7</v>
      </c>
      <c r="AH8" s="8">
        <v>8</v>
      </c>
      <c r="AI8" s="8">
        <v>9</v>
      </c>
      <c r="AJ8" s="8">
        <v>10</v>
      </c>
      <c r="AK8" s="8">
        <v>11</v>
      </c>
      <c r="AL8" s="8">
        <v>12</v>
      </c>
      <c r="AM8" s="8">
        <v>13</v>
      </c>
      <c r="AN8" s="8">
        <v>14</v>
      </c>
      <c r="AO8" s="8">
        <v>15</v>
      </c>
      <c r="AP8" s="8">
        <v>16</v>
      </c>
      <c r="AQ8" s="8">
        <v>17</v>
      </c>
      <c r="AR8" s="8">
        <v>18</v>
      </c>
      <c r="AS8" s="8">
        <v>19</v>
      </c>
      <c r="AT8" s="8">
        <v>20</v>
      </c>
    </row>
    <row r="9" spans="2:46" x14ac:dyDescent="0.2">
      <c r="F9">
        <v>201906</v>
      </c>
      <c r="G9">
        <v>12828661171</v>
      </c>
      <c r="H9">
        <v>24531840057</v>
      </c>
      <c r="I9">
        <v>27350632503</v>
      </c>
      <c r="J9">
        <v>29104050429</v>
      </c>
      <c r="K9">
        <v>29598979054</v>
      </c>
      <c r="L9">
        <v>31384888042</v>
      </c>
      <c r="M9">
        <v>31842576710</v>
      </c>
      <c r="N9">
        <v>31886938524</v>
      </c>
      <c r="O9">
        <v>32089949441</v>
      </c>
      <c r="P9">
        <v>32243918740</v>
      </c>
      <c r="Q9">
        <v>32559222463</v>
      </c>
      <c r="R9">
        <v>32777268315</v>
      </c>
      <c r="S9">
        <v>32814290369</v>
      </c>
      <c r="T9">
        <v>33095384196</v>
      </c>
      <c r="U9">
        <v>33649222250</v>
      </c>
      <c r="V9">
        <v>33665715359</v>
      </c>
      <c r="W9">
        <v>34070440381</v>
      </c>
      <c r="X9">
        <v>34182847281</v>
      </c>
      <c r="Y9">
        <v>34192432800</v>
      </c>
      <c r="Z9">
        <v>34192432800</v>
      </c>
      <c r="AA9">
        <v>12387149212.450001</v>
      </c>
      <c r="AB9">
        <v>17595261121.599998</v>
      </c>
      <c r="AC9">
        <v>17965661643.549999</v>
      </c>
      <c r="AD9">
        <v>19361985692.700001</v>
      </c>
      <c r="AE9">
        <v>19815076615.18</v>
      </c>
      <c r="AF9">
        <v>21993525271.18</v>
      </c>
      <c r="AG9">
        <v>22473518766.139999</v>
      </c>
      <c r="AH9">
        <v>22685795318.739998</v>
      </c>
      <c r="AI9">
        <v>22548325620.82</v>
      </c>
      <c r="AJ9">
        <v>22738306850.799999</v>
      </c>
      <c r="AK9">
        <v>23020170169.219997</v>
      </c>
      <c r="AL9">
        <v>23061082114.819996</v>
      </c>
      <c r="AM9">
        <v>23014408674.739994</v>
      </c>
      <c r="AN9">
        <v>23528324813.739994</v>
      </c>
      <c r="AO9">
        <v>23623639487.439995</v>
      </c>
      <c r="AP9">
        <v>23624630077.179996</v>
      </c>
      <c r="AQ9">
        <v>24210972639.399998</v>
      </c>
      <c r="AR9">
        <v>24228677791.099998</v>
      </c>
      <c r="AS9">
        <v>24221664642.289997</v>
      </c>
      <c r="AT9">
        <v>24097762499.049995</v>
      </c>
    </row>
    <row r="10" spans="2:46" x14ac:dyDescent="0.2">
      <c r="F10">
        <v>201909</v>
      </c>
      <c r="G10">
        <v>2959832732</v>
      </c>
      <c r="H10">
        <v>9276218685</v>
      </c>
      <c r="I10">
        <v>11724247839</v>
      </c>
      <c r="J10">
        <v>11795688281.459999</v>
      </c>
      <c r="K10">
        <v>11950759602.459999</v>
      </c>
      <c r="L10">
        <v>11971168080.459999</v>
      </c>
      <c r="M10">
        <v>12250566662.459999</v>
      </c>
      <c r="N10">
        <v>12327329145.459999</v>
      </c>
      <c r="O10">
        <v>12812085550.459999</v>
      </c>
      <c r="P10">
        <v>12973746000.459999</v>
      </c>
      <c r="Q10">
        <v>12985390854.459999</v>
      </c>
      <c r="R10">
        <v>12986470867.459999</v>
      </c>
      <c r="S10">
        <v>12987660867.459999</v>
      </c>
      <c r="T10">
        <v>12987660867.459999</v>
      </c>
      <c r="U10">
        <v>12988160867.459999</v>
      </c>
      <c r="V10">
        <v>13156265122.459999</v>
      </c>
      <c r="W10">
        <v>13229402575.459999</v>
      </c>
      <c r="X10">
        <v>13231800393.459999</v>
      </c>
      <c r="Y10">
        <v>13231800393.459999</v>
      </c>
      <c r="AA10">
        <v>5985300843.5700006</v>
      </c>
      <c r="AB10">
        <v>11827027872.23</v>
      </c>
      <c r="AC10">
        <v>11891530298.369999</v>
      </c>
      <c r="AD10">
        <v>11924222058.579998</v>
      </c>
      <c r="AE10">
        <v>12231036756.899998</v>
      </c>
      <c r="AF10">
        <v>12260451355.129997</v>
      </c>
      <c r="AG10">
        <v>12293647632.879997</v>
      </c>
      <c r="AH10">
        <v>12355217189.739998</v>
      </c>
      <c r="AI10">
        <v>12926859580.339998</v>
      </c>
      <c r="AJ10">
        <v>13075804107.599998</v>
      </c>
      <c r="AK10">
        <v>12993997322.739998</v>
      </c>
      <c r="AL10">
        <v>12994692707.149998</v>
      </c>
      <c r="AM10">
        <v>12995882707.149998</v>
      </c>
      <c r="AN10">
        <v>12987660867.459997</v>
      </c>
      <c r="AO10">
        <v>12988160867.459997</v>
      </c>
      <c r="AP10">
        <v>13229030882.589996</v>
      </c>
      <c r="AQ10">
        <v>13229402575.459997</v>
      </c>
      <c r="AR10">
        <v>13231800393.459997</v>
      </c>
      <c r="AS10">
        <v>13231800393.459997</v>
      </c>
    </row>
    <row r="11" spans="2:46" x14ac:dyDescent="0.2">
      <c r="F11">
        <v>201912</v>
      </c>
      <c r="G11">
        <v>2248781159</v>
      </c>
      <c r="H11">
        <v>12012342843</v>
      </c>
      <c r="I11">
        <v>13191363757</v>
      </c>
      <c r="J11">
        <v>13767454034</v>
      </c>
      <c r="K11">
        <v>14069525957</v>
      </c>
      <c r="L11">
        <v>14128315015</v>
      </c>
      <c r="M11">
        <v>14404877583</v>
      </c>
      <c r="N11">
        <v>14484264608</v>
      </c>
      <c r="O11">
        <v>15431693083</v>
      </c>
      <c r="P11">
        <v>15655462664</v>
      </c>
      <c r="Q11">
        <v>15676695350</v>
      </c>
      <c r="R11">
        <v>15678389130</v>
      </c>
      <c r="S11">
        <v>15678389130</v>
      </c>
      <c r="T11">
        <v>15751156664</v>
      </c>
      <c r="U11">
        <v>15807667471</v>
      </c>
      <c r="V11">
        <v>15970655917</v>
      </c>
      <c r="W11">
        <v>15970655917</v>
      </c>
      <c r="X11">
        <v>15975308532</v>
      </c>
      <c r="AA11">
        <v>10217102062.93</v>
      </c>
      <c r="AB11">
        <v>13020722073.84</v>
      </c>
      <c r="AC11">
        <v>13681135488.960001</v>
      </c>
      <c r="AD11">
        <v>14270274568.050001</v>
      </c>
      <c r="AE11">
        <v>14483630490.610001</v>
      </c>
      <c r="AF11">
        <v>14513680286.150002</v>
      </c>
      <c r="AG11">
        <v>14590697736.300001</v>
      </c>
      <c r="AH11">
        <v>14608238458.990002</v>
      </c>
      <c r="AI11">
        <v>15647735863.300001</v>
      </c>
      <c r="AJ11">
        <v>15683660754.210001</v>
      </c>
      <c r="AK11">
        <v>15704893440.210001</v>
      </c>
      <c r="AL11">
        <v>15713651131.460001</v>
      </c>
      <c r="AM11">
        <v>15678389130.000002</v>
      </c>
      <c r="AN11">
        <v>15751156664.000002</v>
      </c>
      <c r="AO11">
        <v>15944379263.330002</v>
      </c>
      <c r="AP11">
        <v>15970655917.000002</v>
      </c>
      <c r="AQ11">
        <v>15970655917.000002</v>
      </c>
      <c r="AR11">
        <v>15979473336.020002</v>
      </c>
    </row>
    <row r="12" spans="2:46" x14ac:dyDescent="0.2">
      <c r="F12">
        <v>202003</v>
      </c>
      <c r="G12">
        <v>4622045104</v>
      </c>
      <c r="H12">
        <v>9414769979.0200005</v>
      </c>
      <c r="I12">
        <v>11417343846.02</v>
      </c>
      <c r="J12">
        <v>12081235938.02</v>
      </c>
      <c r="K12">
        <v>12985906738.02</v>
      </c>
      <c r="L12">
        <v>13525307020.02</v>
      </c>
      <c r="M12">
        <v>13881706341.02</v>
      </c>
      <c r="N12">
        <v>13992270646.02</v>
      </c>
      <c r="O12">
        <v>14578340827.02</v>
      </c>
      <c r="P12">
        <v>14710869507.02</v>
      </c>
      <c r="Q12">
        <v>14716719659.02</v>
      </c>
      <c r="R12">
        <v>14730405747.02</v>
      </c>
      <c r="S12">
        <v>14731405747.02</v>
      </c>
      <c r="T12">
        <v>14737117123.02</v>
      </c>
      <c r="U12">
        <v>14931794977.02</v>
      </c>
      <c r="V12">
        <v>14980194330.02</v>
      </c>
      <c r="W12">
        <v>14980860996.02</v>
      </c>
      <c r="AA12">
        <v>6154722746.710001</v>
      </c>
      <c r="AB12">
        <v>10556623432.16</v>
      </c>
      <c r="AC12">
        <v>12698809963.23</v>
      </c>
      <c r="AD12">
        <v>13593655938.619999</v>
      </c>
      <c r="AE12">
        <v>14085002961.809999</v>
      </c>
      <c r="AF12">
        <v>14100938299.779999</v>
      </c>
      <c r="AG12">
        <v>14263394382.189999</v>
      </c>
      <c r="AH12">
        <v>14335458832.939999</v>
      </c>
      <c r="AI12">
        <v>14759795127.529999</v>
      </c>
      <c r="AJ12">
        <v>14896396267.029999</v>
      </c>
      <c r="AK12">
        <v>14908426637.599998</v>
      </c>
      <c r="AL12">
        <v>14730405747.149998</v>
      </c>
      <c r="AM12">
        <v>14733343526.319998</v>
      </c>
      <c r="AN12">
        <v>14772576552.369997</v>
      </c>
      <c r="AO12">
        <v>14941176067.599997</v>
      </c>
      <c r="AP12">
        <v>14994337546.149996</v>
      </c>
      <c r="AQ12">
        <v>15107104367.689997</v>
      </c>
    </row>
    <row r="13" spans="2:46" x14ac:dyDescent="0.2">
      <c r="F13">
        <v>202006</v>
      </c>
      <c r="G13">
        <v>3149300986.1199999</v>
      </c>
      <c r="H13">
        <v>13968335318.119999</v>
      </c>
      <c r="I13">
        <v>16172735775.119999</v>
      </c>
      <c r="J13">
        <v>16942934992.119999</v>
      </c>
      <c r="K13">
        <v>17727015949.119999</v>
      </c>
      <c r="L13">
        <v>18366835348.119999</v>
      </c>
      <c r="M13">
        <v>18626191269.119999</v>
      </c>
      <c r="N13">
        <v>19230668286.119999</v>
      </c>
      <c r="O13">
        <v>19303815687.119999</v>
      </c>
      <c r="P13">
        <v>19352953747.119999</v>
      </c>
      <c r="Q13">
        <v>19461980735.119999</v>
      </c>
      <c r="R13">
        <v>19461980735.119999</v>
      </c>
      <c r="S13">
        <v>19682502088.119999</v>
      </c>
      <c r="T13">
        <v>19999527480.119999</v>
      </c>
      <c r="U13">
        <v>19999527480.119999</v>
      </c>
      <c r="V13">
        <v>20001040751.119999</v>
      </c>
      <c r="AA13">
        <v>6229346959.21</v>
      </c>
      <c r="AB13">
        <v>17166509281.470001</v>
      </c>
      <c r="AC13">
        <v>18759135597.630001</v>
      </c>
      <c r="AD13">
        <v>18963712414.740002</v>
      </c>
      <c r="AE13">
        <v>19297873751.52</v>
      </c>
      <c r="AF13">
        <v>19551229861.459999</v>
      </c>
      <c r="AG13">
        <v>19788207662.540001</v>
      </c>
      <c r="AH13">
        <v>20079401471.68</v>
      </c>
      <c r="AI13">
        <v>20101237239.260002</v>
      </c>
      <c r="AJ13">
        <v>20204914513.720001</v>
      </c>
      <c r="AK13">
        <v>19491204434.760002</v>
      </c>
      <c r="AL13">
        <v>19480152449.630001</v>
      </c>
      <c r="AM13">
        <v>19700673802.630001</v>
      </c>
      <c r="AN13">
        <v>20017317406.170002</v>
      </c>
      <c r="AO13">
        <v>20358149135.77</v>
      </c>
      <c r="AP13">
        <v>20377736493.09</v>
      </c>
    </row>
    <row r="14" spans="2:46" x14ac:dyDescent="0.2">
      <c r="F14">
        <v>202009</v>
      </c>
      <c r="G14">
        <v>10600797371</v>
      </c>
      <c r="H14">
        <v>27614392585</v>
      </c>
      <c r="I14">
        <v>31043450444</v>
      </c>
      <c r="J14">
        <v>33466932237</v>
      </c>
      <c r="K14">
        <v>35671854506</v>
      </c>
      <c r="L14">
        <v>36103334158</v>
      </c>
      <c r="M14">
        <v>36617708986</v>
      </c>
      <c r="N14">
        <v>36934627952</v>
      </c>
      <c r="O14">
        <v>37004965720</v>
      </c>
      <c r="P14">
        <v>37085387790</v>
      </c>
      <c r="Q14">
        <v>37222522436</v>
      </c>
      <c r="R14">
        <v>37224614394</v>
      </c>
      <c r="S14">
        <v>37423522804</v>
      </c>
      <c r="T14">
        <v>37462668948</v>
      </c>
      <c r="U14">
        <v>37467138673</v>
      </c>
      <c r="AA14">
        <v>20195244798.779999</v>
      </c>
      <c r="AB14">
        <v>35321937432.119995</v>
      </c>
      <c r="AC14">
        <v>36328261844.359993</v>
      </c>
      <c r="AD14">
        <v>36808548398.709991</v>
      </c>
      <c r="AE14">
        <v>37279835144.769989</v>
      </c>
      <c r="AF14">
        <v>37356032662.859985</v>
      </c>
      <c r="AG14">
        <v>37486551178.879982</v>
      </c>
      <c r="AH14">
        <v>37633474223.649979</v>
      </c>
      <c r="AI14">
        <v>37651842248.849976</v>
      </c>
      <c r="AJ14">
        <v>37229069012.369972</v>
      </c>
      <c r="AK14">
        <v>37311800945.349976</v>
      </c>
      <c r="AL14">
        <v>37292547113.559975</v>
      </c>
      <c r="AM14">
        <v>37434681142.689972</v>
      </c>
      <c r="AN14">
        <v>37466465698.069969</v>
      </c>
      <c r="AO14">
        <v>37618629536.839966</v>
      </c>
    </row>
    <row r="15" spans="2:46" x14ac:dyDescent="0.2">
      <c r="F15">
        <v>202012</v>
      </c>
      <c r="G15">
        <v>9728233822</v>
      </c>
      <c r="H15">
        <v>24533708634</v>
      </c>
      <c r="I15">
        <v>30889052320</v>
      </c>
      <c r="J15">
        <v>34879043667</v>
      </c>
      <c r="K15">
        <v>35579724226</v>
      </c>
      <c r="L15">
        <v>36597111733</v>
      </c>
      <c r="M15">
        <v>36899892663</v>
      </c>
      <c r="N15">
        <v>37136731556</v>
      </c>
      <c r="O15">
        <v>37161214940</v>
      </c>
      <c r="P15">
        <v>37215899988</v>
      </c>
      <c r="Q15">
        <v>37215899988</v>
      </c>
      <c r="R15">
        <v>37449162364</v>
      </c>
      <c r="S15">
        <v>37452448601</v>
      </c>
      <c r="T15">
        <v>37476168217</v>
      </c>
      <c r="AA15">
        <v>21160523094.32</v>
      </c>
      <c r="AB15">
        <v>34653943896.080002</v>
      </c>
      <c r="AC15">
        <v>36103721316.800003</v>
      </c>
      <c r="AD15">
        <v>36962544809.310005</v>
      </c>
      <c r="AE15">
        <v>37228958002.030006</v>
      </c>
      <c r="AF15">
        <v>37516594771.970009</v>
      </c>
      <c r="AG15">
        <v>37677072609.630013</v>
      </c>
      <c r="AH15">
        <v>37753685296.110016</v>
      </c>
      <c r="AI15">
        <v>37426760877.360016</v>
      </c>
      <c r="AJ15">
        <v>37303699505.100014</v>
      </c>
      <c r="AK15">
        <v>37303699505.100014</v>
      </c>
      <c r="AL15">
        <v>37549252210.660011</v>
      </c>
      <c r="AM15">
        <v>37552538447.660011</v>
      </c>
      <c r="AN15">
        <v>37503988097.130013</v>
      </c>
    </row>
    <row r="16" spans="2:46" x14ac:dyDescent="0.2">
      <c r="F16">
        <v>202103</v>
      </c>
      <c r="G16">
        <v>9675457123</v>
      </c>
      <c r="H16">
        <v>36375679287</v>
      </c>
      <c r="I16">
        <v>40282646021</v>
      </c>
      <c r="J16">
        <v>41227539573</v>
      </c>
      <c r="K16">
        <v>42044152965</v>
      </c>
      <c r="L16">
        <v>42530516249</v>
      </c>
      <c r="M16">
        <v>42895069593</v>
      </c>
      <c r="N16">
        <v>43003278360</v>
      </c>
      <c r="O16">
        <v>43063582338</v>
      </c>
      <c r="P16">
        <v>43150513373</v>
      </c>
      <c r="Q16">
        <v>43178432599</v>
      </c>
      <c r="R16">
        <v>43954518583</v>
      </c>
      <c r="S16">
        <v>43962158560</v>
      </c>
      <c r="AA16">
        <v>26848533394.630005</v>
      </c>
      <c r="AB16">
        <v>41729744757.430008</v>
      </c>
      <c r="AC16">
        <v>42690689614.220009</v>
      </c>
      <c r="AD16">
        <v>42856564537.090012</v>
      </c>
      <c r="AE16">
        <v>43156999130.170013</v>
      </c>
      <c r="AF16">
        <v>43246400351.710014</v>
      </c>
      <c r="AG16">
        <v>43431343069.850014</v>
      </c>
      <c r="AH16">
        <v>43460327798.520012</v>
      </c>
      <c r="AI16">
        <v>43391448144.270012</v>
      </c>
      <c r="AJ16">
        <v>43208583133.990013</v>
      </c>
      <c r="AK16">
        <v>43194727030.570015</v>
      </c>
      <c r="AL16">
        <v>43997532937.610016</v>
      </c>
      <c r="AM16">
        <v>43989732386.900017</v>
      </c>
    </row>
    <row r="17" spans="6:46" x14ac:dyDescent="0.2">
      <c r="F17">
        <v>202106</v>
      </c>
      <c r="G17">
        <v>25555482422.040001</v>
      </c>
      <c r="H17">
        <v>76164200469.040009</v>
      </c>
      <c r="I17">
        <v>84892406106.040009</v>
      </c>
      <c r="J17">
        <v>87401119868.040009</v>
      </c>
      <c r="K17">
        <v>88999729075.040009</v>
      </c>
      <c r="L17">
        <v>89678324051.040009</v>
      </c>
      <c r="M17">
        <v>90381747659.040009</v>
      </c>
      <c r="N17">
        <v>90661776813.040009</v>
      </c>
      <c r="O17">
        <v>90781356658.040009</v>
      </c>
      <c r="P17">
        <v>92279891592.040009</v>
      </c>
      <c r="Q17">
        <v>93200423542.040009</v>
      </c>
      <c r="R17">
        <v>93267609994.040009</v>
      </c>
      <c r="AA17">
        <v>43554455417.410004</v>
      </c>
      <c r="AB17">
        <v>86139518998.059998</v>
      </c>
      <c r="AC17">
        <v>89834220154.959991</v>
      </c>
      <c r="AD17">
        <v>90944444389.559998</v>
      </c>
      <c r="AE17">
        <v>91271677176.729996</v>
      </c>
      <c r="AF17">
        <v>91640154730.449997</v>
      </c>
      <c r="AG17">
        <v>91886267604.119995</v>
      </c>
      <c r="AH17">
        <v>92056246206.519989</v>
      </c>
      <c r="AI17">
        <v>91040883517.539993</v>
      </c>
      <c r="AJ17">
        <v>92575033851.389999</v>
      </c>
      <c r="AK17">
        <v>93528908057.029999</v>
      </c>
      <c r="AL17">
        <v>93426318608.839996</v>
      </c>
    </row>
    <row r="18" spans="6:46" x14ac:dyDescent="0.2">
      <c r="F18">
        <v>202109</v>
      </c>
      <c r="G18">
        <v>19367523837</v>
      </c>
      <c r="H18">
        <v>33744150712</v>
      </c>
      <c r="I18">
        <v>37229351718</v>
      </c>
      <c r="J18">
        <v>38633408873</v>
      </c>
      <c r="K18">
        <v>39030233179</v>
      </c>
      <c r="L18">
        <v>39104860192</v>
      </c>
      <c r="M18">
        <v>39188907672</v>
      </c>
      <c r="N18">
        <v>39238728877</v>
      </c>
      <c r="O18">
        <v>40818658230</v>
      </c>
      <c r="P18">
        <v>40778253066</v>
      </c>
      <c r="Q18">
        <v>40772829228</v>
      </c>
      <c r="AA18">
        <v>27795251273.739998</v>
      </c>
      <c r="AB18">
        <v>37586060765.319992</v>
      </c>
      <c r="AC18">
        <v>39288201791.889992</v>
      </c>
      <c r="AD18">
        <v>39393863839.039993</v>
      </c>
      <c r="AE18">
        <v>39544146689.73999</v>
      </c>
      <c r="AF18">
        <v>39587204981.139992</v>
      </c>
      <c r="AG18">
        <v>39628242971.399994</v>
      </c>
      <c r="AH18">
        <v>39377818145.849991</v>
      </c>
      <c r="AI18">
        <v>40938620871.519989</v>
      </c>
      <c r="AJ18">
        <v>41209557310.609985</v>
      </c>
      <c r="AK18">
        <v>40824351135.269989</v>
      </c>
    </row>
    <row r="19" spans="6:46" x14ac:dyDescent="0.2">
      <c r="F19">
        <v>202112</v>
      </c>
      <c r="G19">
        <v>7640675100</v>
      </c>
      <c r="H19">
        <v>20264498547</v>
      </c>
      <c r="I19">
        <v>22153517752</v>
      </c>
      <c r="J19">
        <v>23078530445</v>
      </c>
      <c r="K19">
        <v>23849545245</v>
      </c>
      <c r="L19">
        <v>24016260566</v>
      </c>
      <c r="M19">
        <v>24237355464</v>
      </c>
      <c r="N19">
        <v>25692043977</v>
      </c>
      <c r="O19">
        <v>25715340073</v>
      </c>
      <c r="P19">
        <v>25723668520</v>
      </c>
      <c r="AA19">
        <v>12973599855.59</v>
      </c>
      <c r="AB19">
        <v>22531966550</v>
      </c>
      <c r="AC19">
        <v>23298276076.810001</v>
      </c>
      <c r="AD19">
        <v>23995131713.190002</v>
      </c>
      <c r="AE19">
        <v>24563593294.910004</v>
      </c>
      <c r="AF19">
        <v>24563587281.680004</v>
      </c>
      <c r="AG19">
        <v>24535871145.120003</v>
      </c>
      <c r="AH19">
        <v>26059952051.250004</v>
      </c>
      <c r="AI19">
        <v>26062802964.720005</v>
      </c>
      <c r="AJ19">
        <v>26085467236.590004</v>
      </c>
    </row>
    <row r="20" spans="6:46" x14ac:dyDescent="0.2">
      <c r="F20">
        <v>202203</v>
      </c>
      <c r="G20">
        <v>14188673150</v>
      </c>
      <c r="H20">
        <v>26822373141</v>
      </c>
      <c r="I20">
        <v>28373526949</v>
      </c>
      <c r="J20">
        <v>29208490460</v>
      </c>
      <c r="K20">
        <v>29486327927</v>
      </c>
      <c r="L20">
        <v>29546190057</v>
      </c>
      <c r="M20">
        <v>30734422283</v>
      </c>
      <c r="N20">
        <v>31479355219</v>
      </c>
      <c r="O20">
        <v>31577393688</v>
      </c>
      <c r="AA20">
        <v>20593389015.730003</v>
      </c>
      <c r="AB20">
        <v>29019020312.300003</v>
      </c>
      <c r="AC20">
        <v>29733404771.280003</v>
      </c>
      <c r="AD20">
        <v>29986017221.860004</v>
      </c>
      <c r="AE20">
        <v>30249621290.630005</v>
      </c>
      <c r="AF20">
        <v>29810395442.360004</v>
      </c>
      <c r="AG20">
        <v>31737074416.000004</v>
      </c>
      <c r="AH20">
        <v>31953899864.790005</v>
      </c>
      <c r="AI20">
        <v>32181836894.690006</v>
      </c>
    </row>
    <row r="21" spans="6:46" x14ac:dyDescent="0.2">
      <c r="F21">
        <v>202206</v>
      </c>
      <c r="G21">
        <v>10942093332</v>
      </c>
      <c r="H21">
        <v>20779963253.5</v>
      </c>
      <c r="I21">
        <v>23512181630.5</v>
      </c>
      <c r="J21">
        <v>23878265844.5</v>
      </c>
      <c r="K21">
        <v>24029582420.5</v>
      </c>
      <c r="L21">
        <v>24082711873.5</v>
      </c>
      <c r="M21">
        <v>25026052523.5</v>
      </c>
      <c r="N21">
        <v>25600251522.5</v>
      </c>
      <c r="AA21">
        <v>15471512190.260002</v>
      </c>
      <c r="AB21">
        <v>24337554300.090004</v>
      </c>
      <c r="AC21">
        <v>25282666149.700005</v>
      </c>
      <c r="AD21">
        <v>25359681740.100006</v>
      </c>
      <c r="AE21">
        <v>25087101012.780006</v>
      </c>
      <c r="AF21">
        <v>24819586310.860008</v>
      </c>
      <c r="AG21">
        <v>25953614296.42001</v>
      </c>
      <c r="AH21">
        <v>26105966435.630009</v>
      </c>
    </row>
    <row r="22" spans="6:46" x14ac:dyDescent="0.2">
      <c r="F22">
        <v>202209</v>
      </c>
      <c r="G22">
        <v>13872418970</v>
      </c>
      <c r="H22">
        <v>26697819968</v>
      </c>
      <c r="I22">
        <v>28458107535</v>
      </c>
      <c r="J22">
        <v>28943763057</v>
      </c>
      <c r="K22">
        <v>29093494995</v>
      </c>
      <c r="L22">
        <v>29832430084</v>
      </c>
      <c r="M22">
        <v>30051418467</v>
      </c>
      <c r="AA22">
        <v>20594056584.499996</v>
      </c>
      <c r="AB22">
        <v>28901304559.909996</v>
      </c>
      <c r="AC22">
        <v>29756350351.789997</v>
      </c>
      <c r="AD22">
        <v>29640020195.399998</v>
      </c>
      <c r="AE22">
        <v>30014490541.399998</v>
      </c>
      <c r="AF22">
        <v>30771243264.249996</v>
      </c>
      <c r="AG22">
        <v>31010707880.439995</v>
      </c>
    </row>
    <row r="23" spans="6:46" x14ac:dyDescent="0.2">
      <c r="F23">
        <v>202212</v>
      </c>
      <c r="G23">
        <v>10548596915</v>
      </c>
      <c r="H23">
        <v>21362439288</v>
      </c>
      <c r="I23">
        <v>23637485970</v>
      </c>
      <c r="J23">
        <v>24401452677</v>
      </c>
      <c r="K23">
        <v>24706633788</v>
      </c>
      <c r="L23">
        <v>24854190883</v>
      </c>
      <c r="AA23">
        <v>14185651942.23</v>
      </c>
      <c r="AB23">
        <v>24466086984.16</v>
      </c>
      <c r="AC23">
        <v>25343565060.079998</v>
      </c>
      <c r="AD23">
        <v>25675917926.839996</v>
      </c>
      <c r="AE23">
        <v>25957555277.639996</v>
      </c>
      <c r="AF23">
        <v>26167473650.219997</v>
      </c>
    </row>
    <row r="24" spans="6:46" x14ac:dyDescent="0.2">
      <c r="F24">
        <v>202303</v>
      </c>
      <c r="G24">
        <v>10935718232</v>
      </c>
      <c r="H24">
        <v>20888505017</v>
      </c>
      <c r="I24">
        <v>23184841910</v>
      </c>
      <c r="J24">
        <v>23629856595</v>
      </c>
      <c r="K24">
        <v>23978142412</v>
      </c>
      <c r="AA24">
        <v>15106843316.010002</v>
      </c>
      <c r="AB24">
        <v>23252550515.900002</v>
      </c>
      <c r="AC24">
        <v>24739464688.280003</v>
      </c>
      <c r="AD24">
        <v>24952544854.960003</v>
      </c>
      <c r="AE24">
        <v>25324712167.070004</v>
      </c>
    </row>
    <row r="25" spans="6:46" x14ac:dyDescent="0.2">
      <c r="F25">
        <v>202306</v>
      </c>
      <c r="G25">
        <v>10952192465</v>
      </c>
      <c r="H25">
        <v>26132191082</v>
      </c>
      <c r="I25">
        <v>27771006328</v>
      </c>
      <c r="J25">
        <v>28359108448</v>
      </c>
      <c r="AA25">
        <v>16605158399.620001</v>
      </c>
      <c r="AB25">
        <v>28475641470.93</v>
      </c>
      <c r="AC25">
        <v>29367936883.869999</v>
      </c>
      <c r="AD25">
        <v>29858303793.289997</v>
      </c>
    </row>
    <row r="26" spans="6:46" x14ac:dyDescent="0.2">
      <c r="F26">
        <v>202309</v>
      </c>
      <c r="G26">
        <v>13201614640</v>
      </c>
      <c r="H26">
        <v>22391438489</v>
      </c>
      <c r="I26">
        <v>23782880073</v>
      </c>
      <c r="AA26">
        <v>17152155712.68</v>
      </c>
      <c r="AB26">
        <v>24342309466.110001</v>
      </c>
      <c r="AC26">
        <v>25113266524.220001</v>
      </c>
    </row>
    <row r="27" spans="6:46" x14ac:dyDescent="0.2">
      <c r="F27">
        <v>202312</v>
      </c>
      <c r="G27">
        <v>10382947972</v>
      </c>
      <c r="H27">
        <v>23611413750</v>
      </c>
      <c r="AA27">
        <v>14462715540.6</v>
      </c>
      <c r="AB27">
        <v>25807288958</v>
      </c>
    </row>
    <row r="28" spans="6:46" x14ac:dyDescent="0.2">
      <c r="F28">
        <v>202403</v>
      </c>
      <c r="G28">
        <v>13218340929</v>
      </c>
      <c r="AA28">
        <v>16197087856.98</v>
      </c>
    </row>
    <row r="31" spans="6:46" x14ac:dyDescent="0.2">
      <c r="F31" s="19" t="s">
        <v>38</v>
      </c>
      <c r="G31" s="7" t="s">
        <v>143</v>
      </c>
      <c r="H31" s="7" t="s">
        <v>143</v>
      </c>
      <c r="I31" s="7" t="s">
        <v>143</v>
      </c>
      <c r="J31" s="7" t="s">
        <v>143</v>
      </c>
      <c r="K31" s="7" t="s">
        <v>143</v>
      </c>
      <c r="L31" s="7" t="s">
        <v>143</v>
      </c>
      <c r="M31" s="7" t="s">
        <v>143</v>
      </c>
      <c r="N31" s="7" t="s">
        <v>143</v>
      </c>
      <c r="O31" s="7" t="s">
        <v>143</v>
      </c>
      <c r="P31" s="7" t="s">
        <v>143</v>
      </c>
      <c r="Q31" s="7" t="s">
        <v>143</v>
      </c>
      <c r="R31" s="7" t="s">
        <v>143</v>
      </c>
      <c r="S31" s="7" t="s">
        <v>143</v>
      </c>
      <c r="T31" s="7" t="s">
        <v>143</v>
      </c>
      <c r="U31" s="7" t="s">
        <v>143</v>
      </c>
      <c r="V31" s="7" t="s">
        <v>143</v>
      </c>
      <c r="W31" s="7" t="s">
        <v>143</v>
      </c>
      <c r="X31" s="7" t="s">
        <v>143</v>
      </c>
      <c r="Y31" s="7" t="s">
        <v>143</v>
      </c>
      <c r="Z31" s="7" t="s">
        <v>143</v>
      </c>
      <c r="AA31" s="8" t="s">
        <v>144</v>
      </c>
      <c r="AB31" s="8" t="s">
        <v>144</v>
      </c>
      <c r="AC31" s="8" t="s">
        <v>144</v>
      </c>
      <c r="AD31" s="8" t="s">
        <v>144</v>
      </c>
      <c r="AE31" s="8" t="s">
        <v>144</v>
      </c>
      <c r="AF31" s="8" t="s">
        <v>144</v>
      </c>
      <c r="AG31" s="8" t="s">
        <v>144</v>
      </c>
      <c r="AH31" s="8" t="s">
        <v>144</v>
      </c>
      <c r="AI31" s="8" t="s">
        <v>144</v>
      </c>
      <c r="AJ31" s="8" t="s">
        <v>144</v>
      </c>
      <c r="AK31" s="8" t="s">
        <v>144</v>
      </c>
      <c r="AL31" s="8" t="s">
        <v>144</v>
      </c>
      <c r="AM31" s="8" t="s">
        <v>144</v>
      </c>
      <c r="AN31" s="8" t="s">
        <v>144</v>
      </c>
      <c r="AO31" s="8" t="s">
        <v>144</v>
      </c>
      <c r="AP31" s="8" t="s">
        <v>144</v>
      </c>
      <c r="AQ31" s="8" t="s">
        <v>144</v>
      </c>
      <c r="AR31" s="8" t="s">
        <v>144</v>
      </c>
      <c r="AS31" s="8" t="s">
        <v>144</v>
      </c>
      <c r="AT31" s="8" t="s">
        <v>144</v>
      </c>
    </row>
    <row r="32" spans="6:46" x14ac:dyDescent="0.2">
      <c r="F32" s="19" t="s">
        <v>81</v>
      </c>
      <c r="G32" s="7">
        <v>1</v>
      </c>
      <c r="H32" s="7">
        <v>2</v>
      </c>
      <c r="I32" s="7">
        <v>3</v>
      </c>
      <c r="J32" s="7">
        <v>4</v>
      </c>
      <c r="K32" s="7">
        <v>5</v>
      </c>
      <c r="L32" s="7">
        <v>6</v>
      </c>
      <c r="M32" s="7">
        <v>7</v>
      </c>
      <c r="N32" s="7">
        <v>8</v>
      </c>
      <c r="O32" s="7">
        <v>9</v>
      </c>
      <c r="P32" s="7">
        <v>10</v>
      </c>
      <c r="Q32" s="7">
        <v>11</v>
      </c>
      <c r="R32" s="7">
        <v>12</v>
      </c>
      <c r="S32" s="7">
        <v>13</v>
      </c>
      <c r="T32" s="7">
        <v>14</v>
      </c>
      <c r="U32" s="7">
        <v>15</v>
      </c>
      <c r="V32" s="7">
        <v>16</v>
      </c>
      <c r="W32" s="7">
        <v>17</v>
      </c>
      <c r="X32" s="7">
        <v>18</v>
      </c>
      <c r="Y32" s="7">
        <v>19</v>
      </c>
      <c r="Z32" s="7">
        <v>20</v>
      </c>
      <c r="AA32" s="8">
        <v>1</v>
      </c>
      <c r="AB32" s="8">
        <v>2</v>
      </c>
      <c r="AC32" s="8">
        <v>3</v>
      </c>
      <c r="AD32" s="8">
        <v>4</v>
      </c>
      <c r="AE32" s="8">
        <v>5</v>
      </c>
      <c r="AF32" s="8">
        <v>6</v>
      </c>
      <c r="AG32" s="8">
        <v>7</v>
      </c>
      <c r="AH32" s="8">
        <v>8</v>
      </c>
      <c r="AI32" s="8">
        <v>9</v>
      </c>
      <c r="AJ32" s="8">
        <v>10</v>
      </c>
      <c r="AK32" s="8">
        <v>11</v>
      </c>
      <c r="AL32" s="8">
        <v>12</v>
      </c>
      <c r="AM32" s="8">
        <v>13</v>
      </c>
      <c r="AN32" s="8">
        <v>14</v>
      </c>
      <c r="AO32" s="8">
        <v>15</v>
      </c>
      <c r="AP32" s="8">
        <v>16</v>
      </c>
      <c r="AQ32" s="8">
        <v>17</v>
      </c>
      <c r="AR32" s="8">
        <v>18</v>
      </c>
      <c r="AS32" s="8">
        <v>19</v>
      </c>
      <c r="AT32" s="8">
        <v>20</v>
      </c>
    </row>
    <row r="33" spans="6:46" x14ac:dyDescent="0.2">
      <c r="F33">
        <v>201906</v>
      </c>
      <c r="G33" s="12">
        <f t="shared" ref="G33:AS33" si="0">IF(OR(H9 = "", H$8 &lt; G$8), "", IFERROR(H9/G9, ""))</f>
        <v>1.9122681416246128</v>
      </c>
      <c r="H33" s="12">
        <f t="shared" si="0"/>
        <v>1.1149034250773895</v>
      </c>
      <c r="I33" s="12">
        <f t="shared" si="0"/>
        <v>1.0641088620457926</v>
      </c>
      <c r="J33" s="12">
        <f t="shared" si="0"/>
        <v>1.0170054895351213</v>
      </c>
      <c r="K33" s="12">
        <f t="shared" si="0"/>
        <v>1.060336844211478</v>
      </c>
      <c r="L33" s="12">
        <f t="shared" si="0"/>
        <v>1.0145830906705007</v>
      </c>
      <c r="M33" s="12">
        <f t="shared" si="0"/>
        <v>1.001393160308728</v>
      </c>
      <c r="N33" s="12">
        <f t="shared" si="0"/>
        <v>1.0063665853919215</v>
      </c>
      <c r="O33" s="12">
        <f t="shared" si="0"/>
        <v>1.0047980536486381</v>
      </c>
      <c r="P33" s="12">
        <f t="shared" si="0"/>
        <v>1.0097787035608936</v>
      </c>
      <c r="Q33" s="12">
        <f t="shared" si="0"/>
        <v>1.0066968998491221</v>
      </c>
      <c r="R33" s="12">
        <f t="shared" si="0"/>
        <v>1.0011295039490236</v>
      </c>
      <c r="S33" s="12">
        <f t="shared" si="0"/>
        <v>1.0085662016103067</v>
      </c>
      <c r="T33" s="12">
        <f t="shared" si="0"/>
        <v>1.0167346011371259</v>
      </c>
      <c r="U33" s="12">
        <f t="shared" si="0"/>
        <v>1.0004901482975583</v>
      </c>
      <c r="V33" s="12">
        <f t="shared" si="0"/>
        <v>1.0120218750050058</v>
      </c>
      <c r="W33" s="12">
        <f t="shared" si="0"/>
        <v>1.0032992499874667</v>
      </c>
      <c r="X33" s="12">
        <f t="shared" si="0"/>
        <v>1.0002804189750842</v>
      </c>
      <c r="Y33" s="12">
        <f t="shared" si="0"/>
        <v>1</v>
      </c>
      <c r="Z33" s="12" t="str">
        <f t="shared" si="0"/>
        <v/>
      </c>
      <c r="AA33" s="12">
        <f t="shared" si="0"/>
        <v>1.4204447544650112</v>
      </c>
      <c r="AB33" s="12">
        <f t="shared" si="0"/>
        <v>1.0210511523182395</v>
      </c>
      <c r="AC33" s="12">
        <f t="shared" si="0"/>
        <v>1.0777218271641729</v>
      </c>
      <c r="AD33" s="12">
        <f t="shared" si="0"/>
        <v>1.0234010565688429</v>
      </c>
      <c r="AE33" s="12">
        <f t="shared" si="0"/>
        <v>1.1099389469093006</v>
      </c>
      <c r="AF33" s="12">
        <f t="shared" si="0"/>
        <v>1.0218243091565213</v>
      </c>
      <c r="AG33" s="12">
        <f t="shared" si="0"/>
        <v>1.0094456304243653</v>
      </c>
      <c r="AH33" s="12">
        <f t="shared" si="0"/>
        <v>0.99394027425582743</v>
      </c>
      <c r="AI33" s="12">
        <f t="shared" si="0"/>
        <v>1.0084255138574272</v>
      </c>
      <c r="AJ33" s="12">
        <f t="shared" si="0"/>
        <v>1.0123959677503465</v>
      </c>
      <c r="AK33" s="12">
        <f t="shared" si="0"/>
        <v>1.001777221684256</v>
      </c>
      <c r="AL33" s="12">
        <f t="shared" si="0"/>
        <v>0.99797609497040873</v>
      </c>
      <c r="AM33" s="12">
        <f t="shared" si="0"/>
        <v>1.0223301908931539</v>
      </c>
      <c r="AN33" s="12">
        <f t="shared" si="0"/>
        <v>1.0040510607726878</v>
      </c>
      <c r="AO33" s="12">
        <f t="shared" si="0"/>
        <v>1.0000419321392255</v>
      </c>
      <c r="AP33" s="12">
        <f t="shared" si="0"/>
        <v>1.0248191214128839</v>
      </c>
      <c r="AQ33" s="12">
        <f t="shared" si="0"/>
        <v>1.0007312862627908</v>
      </c>
      <c r="AR33" s="12">
        <f t="shared" si="0"/>
        <v>0.99971054347783772</v>
      </c>
      <c r="AS33" s="12">
        <f t="shared" si="0"/>
        <v>0.99488465615101973</v>
      </c>
      <c r="AT33" s="12" t="e">
        <f>IF(OR(#REF! = "",#REF! &lt; AT$8), "", IFERROR(#REF!/AT9, ""))</f>
        <v>#REF!</v>
      </c>
    </row>
    <row r="34" spans="6:46" x14ac:dyDescent="0.2">
      <c r="F34">
        <v>201909</v>
      </c>
      <c r="G34" s="12">
        <f t="shared" ref="G34:AS34" si="1">IF(OR(H10 = "", H$8 &lt; G$8), "", IFERROR(H10/G10, ""))</f>
        <v>3.1340347664619315</v>
      </c>
      <c r="H34" s="12">
        <f t="shared" si="1"/>
        <v>1.263903777727724</v>
      </c>
      <c r="I34" s="12">
        <f t="shared" si="1"/>
        <v>1.0060933923814164</v>
      </c>
      <c r="J34" s="12">
        <f t="shared" si="1"/>
        <v>1.0131464410808257</v>
      </c>
      <c r="K34" s="12">
        <f t="shared" si="1"/>
        <v>1.0017077138758443</v>
      </c>
      <c r="L34" s="12">
        <f t="shared" si="1"/>
        <v>1.0233392915480026</v>
      </c>
      <c r="M34" s="12">
        <f t="shared" si="1"/>
        <v>1.0062660352875943</v>
      </c>
      <c r="N34" s="12">
        <f t="shared" si="1"/>
        <v>1.0393237171880438</v>
      </c>
      <c r="O34" s="12">
        <f t="shared" si="1"/>
        <v>1.0126178091274294</v>
      </c>
      <c r="P34" s="12">
        <f t="shared" si="1"/>
        <v>1.0008975706784753</v>
      </c>
      <c r="Q34" s="12">
        <f t="shared" si="1"/>
        <v>1.0000831713894565</v>
      </c>
      <c r="R34" s="12">
        <f t="shared" si="1"/>
        <v>1.0000916338250896</v>
      </c>
      <c r="S34" s="12">
        <f t="shared" si="1"/>
        <v>1</v>
      </c>
      <c r="T34" s="12">
        <f t="shared" si="1"/>
        <v>1.0000384980794543</v>
      </c>
      <c r="U34" s="12">
        <f t="shared" si="1"/>
        <v>1.0129428836550032</v>
      </c>
      <c r="V34" s="12">
        <f t="shared" si="1"/>
        <v>1.0055591349307138</v>
      </c>
      <c r="W34" s="12">
        <f t="shared" si="1"/>
        <v>1.0001812491521309</v>
      </c>
      <c r="X34" s="12">
        <f t="shared" si="1"/>
        <v>1</v>
      </c>
      <c r="Y34" s="12" t="str">
        <f t="shared" si="1"/>
        <v/>
      </c>
      <c r="Z34" s="12" t="str">
        <f t="shared" si="1"/>
        <v/>
      </c>
      <c r="AA34" s="12">
        <f t="shared" si="1"/>
        <v>1.9760122642683462</v>
      </c>
      <c r="AB34" s="12">
        <f t="shared" si="1"/>
        <v>1.0054538153487784</v>
      </c>
      <c r="AC34" s="12">
        <f t="shared" si="1"/>
        <v>1.0027491634289054</v>
      </c>
      <c r="AD34" s="12">
        <f t="shared" si="1"/>
        <v>1.0257303744271713</v>
      </c>
      <c r="AE34" s="12">
        <f t="shared" si="1"/>
        <v>1.0024049145476899</v>
      </c>
      <c r="AF34" s="12">
        <f t="shared" si="1"/>
        <v>1.00270759018477</v>
      </c>
      <c r="AG34" s="12">
        <f t="shared" si="1"/>
        <v>1.0050082415486945</v>
      </c>
      <c r="AH34" s="12">
        <f t="shared" si="1"/>
        <v>1.0462672878850485</v>
      </c>
      <c r="AI34" s="12">
        <f t="shared" si="1"/>
        <v>1.0115220967888074</v>
      </c>
      <c r="AJ34" s="12">
        <f t="shared" si="1"/>
        <v>0.99374365169538958</v>
      </c>
      <c r="AK34" s="12">
        <f t="shared" si="1"/>
        <v>1.0000535158190915</v>
      </c>
      <c r="AL34" s="12">
        <f t="shared" si="1"/>
        <v>1.00009157584768</v>
      </c>
      <c r="AM34" s="12">
        <f t="shared" si="1"/>
        <v>0.99936735042357094</v>
      </c>
      <c r="AN34" s="12">
        <f t="shared" si="1"/>
        <v>1.0000384980794543</v>
      </c>
      <c r="AO34" s="12">
        <f t="shared" si="1"/>
        <v>1.0185453520007952</v>
      </c>
      <c r="AP34" s="12">
        <f t="shared" si="1"/>
        <v>1.0000280967572983</v>
      </c>
      <c r="AQ34" s="12">
        <f t="shared" si="1"/>
        <v>1.0001812491521309</v>
      </c>
      <c r="AR34" s="12">
        <f t="shared" si="1"/>
        <v>1</v>
      </c>
      <c r="AS34" s="12" t="str">
        <f t="shared" si="1"/>
        <v/>
      </c>
      <c r="AT34" s="12" t="e">
        <f>IF(OR(#REF! = "",#REF! &lt; AT$8), "", IFERROR(#REF!/AT10, ""))</f>
        <v>#REF!</v>
      </c>
    </row>
    <row r="35" spans="6:46" x14ac:dyDescent="0.2">
      <c r="F35">
        <v>201912</v>
      </c>
      <c r="G35" s="12">
        <f t="shared" ref="G35:AS35" si="2">IF(OR(H11 = "", H$8 &lt; G$8), "", IFERROR(H11/G11, ""))</f>
        <v>5.3417126850803536</v>
      </c>
      <c r="H35" s="12">
        <f t="shared" si="2"/>
        <v>1.0981507878529337</v>
      </c>
      <c r="I35" s="12">
        <f t="shared" si="2"/>
        <v>1.0436717755352851</v>
      </c>
      <c r="J35" s="12">
        <f t="shared" si="2"/>
        <v>1.0219410155468109</v>
      </c>
      <c r="K35" s="12">
        <f t="shared" si="2"/>
        <v>1.0041784675745065</v>
      </c>
      <c r="L35" s="12">
        <f t="shared" si="2"/>
        <v>1.0195750567358084</v>
      </c>
      <c r="M35" s="12">
        <f t="shared" si="2"/>
        <v>1.0055111211145376</v>
      </c>
      <c r="N35" s="12">
        <f t="shared" si="2"/>
        <v>1.0654108786770378</v>
      </c>
      <c r="O35" s="12">
        <f t="shared" si="2"/>
        <v>1.0145006500451017</v>
      </c>
      <c r="P35" s="12">
        <f t="shared" si="2"/>
        <v>1.0013562477491531</v>
      </c>
      <c r="Q35" s="12">
        <f t="shared" si="2"/>
        <v>1.0001080444546624</v>
      </c>
      <c r="R35" s="12">
        <f t="shared" si="2"/>
        <v>1</v>
      </c>
      <c r="S35" s="12">
        <f t="shared" si="2"/>
        <v>1.0046412634229598</v>
      </c>
      <c r="T35" s="12">
        <f t="shared" si="2"/>
        <v>1.0035877242672062</v>
      </c>
      <c r="U35" s="12">
        <f t="shared" si="2"/>
        <v>1.0103107208131124</v>
      </c>
      <c r="V35" s="12">
        <f t="shared" si="2"/>
        <v>1</v>
      </c>
      <c r="W35" s="12">
        <f t="shared" si="2"/>
        <v>1.0002913227248886</v>
      </c>
      <c r="X35" s="12" t="str">
        <f t="shared" si="2"/>
        <v/>
      </c>
      <c r="Y35" s="12" t="str">
        <f t="shared" si="2"/>
        <v/>
      </c>
      <c r="Z35" s="12" t="str">
        <f t="shared" si="2"/>
        <v/>
      </c>
      <c r="AA35" s="12">
        <f t="shared" si="2"/>
        <v>1.2744046201791581</v>
      </c>
      <c r="AB35" s="12">
        <f t="shared" si="2"/>
        <v>1.0507201836714448</v>
      </c>
      <c r="AC35" s="12">
        <f t="shared" si="2"/>
        <v>1.0430621478433135</v>
      </c>
      <c r="AD35" s="12">
        <f t="shared" si="2"/>
        <v>1.0149510734038494</v>
      </c>
      <c r="AE35" s="12">
        <f t="shared" si="2"/>
        <v>1.0020747419343157</v>
      </c>
      <c r="AF35" s="12">
        <f t="shared" si="2"/>
        <v>1.0053065417338354</v>
      </c>
      <c r="AG35" s="12">
        <f t="shared" si="2"/>
        <v>1.0012021853243085</v>
      </c>
      <c r="AH35" s="12">
        <f t="shared" si="2"/>
        <v>1.0711582992862692</v>
      </c>
      <c r="AI35" s="12">
        <f t="shared" si="2"/>
        <v>1.0022958523344108</v>
      </c>
      <c r="AJ35" s="12">
        <f t="shared" si="2"/>
        <v>1.001353809313575</v>
      </c>
      <c r="AK35" s="12">
        <f t="shared" si="2"/>
        <v>1.0005576409214962</v>
      </c>
      <c r="AL35" s="12">
        <f t="shared" si="2"/>
        <v>0.99775596383265752</v>
      </c>
      <c r="AM35" s="12">
        <f t="shared" si="2"/>
        <v>1.0046412634229598</v>
      </c>
      <c r="AN35" s="12">
        <f t="shared" si="2"/>
        <v>1.0122672006540079</v>
      </c>
      <c r="AO35" s="12">
        <f t="shared" si="2"/>
        <v>1.0016480198592888</v>
      </c>
      <c r="AP35" s="12">
        <f t="shared" si="2"/>
        <v>1</v>
      </c>
      <c r="AQ35" s="12">
        <f t="shared" si="2"/>
        <v>1.000552101245298</v>
      </c>
      <c r="AR35" s="12" t="str">
        <f t="shared" si="2"/>
        <v/>
      </c>
      <c r="AS35" s="12" t="str">
        <f t="shared" si="2"/>
        <v/>
      </c>
      <c r="AT35" s="12" t="e">
        <f>IF(OR(#REF! = "",#REF! &lt; AT$8), "", IFERROR(#REF!/AT11, ""))</f>
        <v>#REF!</v>
      </c>
    </row>
    <row r="36" spans="6:46" x14ac:dyDescent="0.2">
      <c r="F36">
        <v>202003</v>
      </c>
      <c r="G36" s="12">
        <f t="shared" ref="G36:AS36" si="3">IF(OR(H12 = "", H$8 &lt; G$8), "", IFERROR(H12/G12, ""))</f>
        <v>2.0369273270120818</v>
      </c>
      <c r="H36" s="12">
        <f t="shared" si="3"/>
        <v>1.2127055543005896</v>
      </c>
      <c r="I36" s="12">
        <f t="shared" si="3"/>
        <v>1.0581476831173326</v>
      </c>
      <c r="J36" s="12">
        <f t="shared" si="3"/>
        <v>1.074882305472818</v>
      </c>
      <c r="K36" s="12">
        <f t="shared" si="3"/>
        <v>1.0415373599150184</v>
      </c>
      <c r="L36" s="12">
        <f t="shared" si="3"/>
        <v>1.0263505531129506</v>
      </c>
      <c r="M36" s="12">
        <f t="shared" si="3"/>
        <v>1.0079647488776855</v>
      </c>
      <c r="N36" s="12">
        <f t="shared" si="3"/>
        <v>1.0418852805114018</v>
      </c>
      <c r="O36" s="12">
        <f t="shared" si="3"/>
        <v>1.0090907930863</v>
      </c>
      <c r="P36" s="12">
        <f t="shared" si="3"/>
        <v>1.0003976754737174</v>
      </c>
      <c r="Q36" s="12">
        <f t="shared" si="3"/>
        <v>1.0009299686558621</v>
      </c>
      <c r="R36" s="12">
        <f t="shared" si="3"/>
        <v>1.0000678867926094</v>
      </c>
      <c r="S36" s="12">
        <f t="shared" si="3"/>
        <v>1.0003877006782707</v>
      </c>
      <c r="T36" s="12">
        <f t="shared" si="3"/>
        <v>1.0132100364253673</v>
      </c>
      <c r="U36" s="12">
        <f t="shared" si="3"/>
        <v>1.0032413620113647</v>
      </c>
      <c r="V36" s="12">
        <f t="shared" si="3"/>
        <v>1.0000445031609946</v>
      </c>
      <c r="W36" s="12" t="str">
        <f t="shared" si="3"/>
        <v/>
      </c>
      <c r="X36" s="12" t="str">
        <f t="shared" si="3"/>
        <v/>
      </c>
      <c r="Y36" s="12" t="str">
        <f t="shared" si="3"/>
        <v/>
      </c>
      <c r="Z36" s="12" t="str">
        <f t="shared" si="3"/>
        <v/>
      </c>
      <c r="AA36" s="12">
        <f t="shared" si="3"/>
        <v>1.7152069827683187</v>
      </c>
      <c r="AB36" s="12">
        <f t="shared" si="3"/>
        <v>1.2029234579443253</v>
      </c>
      <c r="AC36" s="12">
        <f t="shared" si="3"/>
        <v>1.0704669160323736</v>
      </c>
      <c r="AD36" s="12">
        <f t="shared" si="3"/>
        <v>1.0361453184786051</v>
      </c>
      <c r="AE36" s="12">
        <f t="shared" si="3"/>
        <v>1.0011313691600354</v>
      </c>
      <c r="AF36" s="12">
        <f t="shared" si="3"/>
        <v>1.0115209412988166</v>
      </c>
      <c r="AG36" s="12">
        <f t="shared" si="3"/>
        <v>1.0050524053965713</v>
      </c>
      <c r="AH36" s="12">
        <f t="shared" si="3"/>
        <v>1.0296004682888114</v>
      </c>
      <c r="AI36" s="12">
        <f t="shared" si="3"/>
        <v>1.0092549482103048</v>
      </c>
      <c r="AJ36" s="12">
        <f t="shared" si="3"/>
        <v>1.0008076027486343</v>
      </c>
      <c r="AK36" s="12">
        <f t="shared" si="3"/>
        <v>0.98805904239411679</v>
      </c>
      <c r="AL36" s="12">
        <f t="shared" si="3"/>
        <v>1.0001994364052442</v>
      </c>
      <c r="AM36" s="12">
        <f t="shared" si="3"/>
        <v>1.0026628732290068</v>
      </c>
      <c r="AN36" s="12">
        <f t="shared" si="3"/>
        <v>1.0114130067041658</v>
      </c>
      <c r="AO36" s="12">
        <f t="shared" si="3"/>
        <v>1.003558051809943</v>
      </c>
      <c r="AP36" s="12">
        <f t="shared" si="3"/>
        <v>1.0075206271162647</v>
      </c>
      <c r="AQ36" s="12" t="str">
        <f t="shared" si="3"/>
        <v/>
      </c>
      <c r="AR36" s="12" t="str">
        <f t="shared" si="3"/>
        <v/>
      </c>
      <c r="AS36" s="12" t="str">
        <f t="shared" si="3"/>
        <v/>
      </c>
      <c r="AT36" s="12" t="e">
        <f>IF(OR(#REF! = "",#REF! &lt; AT$8), "", IFERROR(#REF!/AT12, ""))</f>
        <v>#REF!</v>
      </c>
    </row>
    <row r="37" spans="6:46" x14ac:dyDescent="0.2">
      <c r="F37">
        <v>202006</v>
      </c>
      <c r="G37" s="12">
        <f t="shared" ref="G37:AS37" si="4">IF(OR(H13 = "", H$8 &lt; G$8), "", IFERROR(H13/G13, ""))</f>
        <v>4.4353764151737236</v>
      </c>
      <c r="H37" s="12">
        <f t="shared" si="4"/>
        <v>1.1578141136217146</v>
      </c>
      <c r="I37" s="12">
        <f t="shared" si="4"/>
        <v>1.0476233104719901</v>
      </c>
      <c r="J37" s="12">
        <f t="shared" si="4"/>
        <v>1.046277752783958</v>
      </c>
      <c r="K37" s="12">
        <f t="shared" si="4"/>
        <v>1.0360928991566549</v>
      </c>
      <c r="L37" s="12">
        <f t="shared" si="4"/>
        <v>1.014120882344957</v>
      </c>
      <c r="M37" s="12">
        <f t="shared" si="4"/>
        <v>1.0324530661296361</v>
      </c>
      <c r="N37" s="12">
        <f t="shared" si="4"/>
        <v>1.0038036848180047</v>
      </c>
      <c r="O37" s="12">
        <f t="shared" si="4"/>
        <v>1.0025455102139618</v>
      </c>
      <c r="P37" s="12">
        <f t="shared" si="4"/>
        <v>1.0056336097024066</v>
      </c>
      <c r="Q37" s="12">
        <f t="shared" si="4"/>
        <v>1</v>
      </c>
      <c r="R37" s="12">
        <f t="shared" si="4"/>
        <v>1.0113308792152929</v>
      </c>
      <c r="S37" s="12">
        <f t="shared" si="4"/>
        <v>1.0161069660036439</v>
      </c>
      <c r="T37" s="12">
        <f t="shared" si="4"/>
        <v>1</v>
      </c>
      <c r="U37" s="12">
        <f t="shared" si="4"/>
        <v>1.0000756653376688</v>
      </c>
      <c r="V37" s="12" t="str">
        <f t="shared" si="4"/>
        <v/>
      </c>
      <c r="W37" s="12" t="str">
        <f t="shared" si="4"/>
        <v/>
      </c>
      <c r="X37" s="12" t="str">
        <f t="shared" si="4"/>
        <v/>
      </c>
      <c r="Y37" s="12" t="str">
        <f t="shared" si="4"/>
        <v/>
      </c>
      <c r="Z37" s="12" t="str">
        <f t="shared" si="4"/>
        <v/>
      </c>
      <c r="AA37" s="12">
        <f t="shared" si="4"/>
        <v>2.7557478165651963</v>
      </c>
      <c r="AB37" s="12">
        <f t="shared" si="4"/>
        <v>1.0927751990836672</v>
      </c>
      <c r="AC37" s="12">
        <f t="shared" si="4"/>
        <v>1.010905450096317</v>
      </c>
      <c r="AD37" s="12">
        <f t="shared" si="4"/>
        <v>1.0176210928256992</v>
      </c>
      <c r="AE37" s="12">
        <f t="shared" si="4"/>
        <v>1.0131287059497962</v>
      </c>
      <c r="AF37" s="12">
        <f t="shared" si="4"/>
        <v>1.0121208641481496</v>
      </c>
      <c r="AG37" s="12">
        <f t="shared" si="4"/>
        <v>1.0147155221991753</v>
      </c>
      <c r="AH37" s="12">
        <f t="shared" si="4"/>
        <v>1.001087471038955</v>
      </c>
      <c r="AI37" s="12">
        <f t="shared" si="4"/>
        <v>1.0051577558747233</v>
      </c>
      <c r="AJ37" s="12">
        <f t="shared" si="4"/>
        <v>0.96467641184646635</v>
      </c>
      <c r="AK37" s="12">
        <f t="shared" si="4"/>
        <v>0.99943297577289314</v>
      </c>
      <c r="AL37" s="12">
        <f t="shared" si="4"/>
        <v>1.0113203094056991</v>
      </c>
      <c r="AM37" s="12">
        <f t="shared" si="4"/>
        <v>1.0160727296290613</v>
      </c>
      <c r="AN37" s="12">
        <f t="shared" si="4"/>
        <v>1.0170268434418162</v>
      </c>
      <c r="AO37" s="12">
        <f t="shared" si="4"/>
        <v>1.000962138413928</v>
      </c>
      <c r="AP37" s="12" t="str">
        <f t="shared" si="4"/>
        <v/>
      </c>
      <c r="AQ37" s="12" t="str">
        <f t="shared" si="4"/>
        <v/>
      </c>
      <c r="AR37" s="12" t="str">
        <f t="shared" si="4"/>
        <v/>
      </c>
      <c r="AS37" s="12" t="str">
        <f t="shared" si="4"/>
        <v/>
      </c>
      <c r="AT37" s="12" t="e">
        <f>IF(OR(#REF! = "",#REF! &lt; AT$8), "", IFERROR(#REF!/AT13, ""))</f>
        <v>#REF!</v>
      </c>
    </row>
    <row r="38" spans="6:46" x14ac:dyDescent="0.2">
      <c r="F38">
        <v>202009</v>
      </c>
      <c r="G38" s="12">
        <f t="shared" ref="G38:AS38" si="5">IF(OR(H14 = "", H$8 &lt; G$8), "", IFERROR(H14/G14, ""))</f>
        <v>2.604935423116673</v>
      </c>
      <c r="H38" s="12">
        <f t="shared" si="5"/>
        <v>1.1241764724118049</v>
      </c>
      <c r="I38" s="12">
        <f t="shared" si="5"/>
        <v>1.0780674106240791</v>
      </c>
      <c r="J38" s="12">
        <f t="shared" si="5"/>
        <v>1.0658836087331096</v>
      </c>
      <c r="K38" s="12">
        <f t="shared" si="5"/>
        <v>1.0120958009605983</v>
      </c>
      <c r="L38" s="12">
        <f t="shared" si="5"/>
        <v>1.0142472943287988</v>
      </c>
      <c r="M38" s="12">
        <f t="shared" si="5"/>
        <v>1.0086548004988833</v>
      </c>
      <c r="N38" s="12">
        <f t="shared" si="5"/>
        <v>1.0019043854480247</v>
      </c>
      <c r="O38" s="12">
        <f t="shared" si="5"/>
        <v>1.0021732777867847</v>
      </c>
      <c r="P38" s="12">
        <f t="shared" si="5"/>
        <v>1.0036978080632872</v>
      </c>
      <c r="Q38" s="12">
        <f t="shared" si="5"/>
        <v>1.0000562014034271</v>
      </c>
      <c r="R38" s="12">
        <f t="shared" si="5"/>
        <v>1.005343464619799</v>
      </c>
      <c r="S38" s="12">
        <f t="shared" si="5"/>
        <v>1.0010460304393314</v>
      </c>
      <c r="T38" s="12">
        <f t="shared" si="5"/>
        <v>1.0001193114405758</v>
      </c>
      <c r="U38" s="12" t="str">
        <f t="shared" si="5"/>
        <v/>
      </c>
      <c r="V38" s="12" t="str">
        <f t="shared" si="5"/>
        <v/>
      </c>
      <c r="W38" s="12" t="str">
        <f t="shared" si="5"/>
        <v/>
      </c>
      <c r="X38" s="12" t="str">
        <f t="shared" si="5"/>
        <v/>
      </c>
      <c r="Y38" s="12" t="str">
        <f t="shared" si="5"/>
        <v/>
      </c>
      <c r="Z38" s="12" t="str">
        <f t="shared" si="5"/>
        <v/>
      </c>
      <c r="AA38" s="12">
        <f t="shared" si="5"/>
        <v>1.7490224943573749</v>
      </c>
      <c r="AB38" s="12">
        <f t="shared" si="5"/>
        <v>1.0284900683654146</v>
      </c>
      <c r="AC38" s="12">
        <f t="shared" si="5"/>
        <v>1.0132207413723144</v>
      </c>
      <c r="AD38" s="12">
        <f t="shared" si="5"/>
        <v>1.0128037308332571</v>
      </c>
      <c r="AE38" s="12">
        <f t="shared" si="5"/>
        <v>1.0020439338799139</v>
      </c>
      <c r="AF38" s="12">
        <f t="shared" si="5"/>
        <v>1.0034939073214206</v>
      </c>
      <c r="AG38" s="12">
        <f t="shared" si="5"/>
        <v>1.0039193534787689</v>
      </c>
      <c r="AH38" s="12">
        <f t="shared" si="5"/>
        <v>1.0004880767874589</v>
      </c>
      <c r="AI38" s="12">
        <f t="shared" si="5"/>
        <v>0.98877151259463492</v>
      </c>
      <c r="AJ38" s="12">
        <f t="shared" si="5"/>
        <v>1.0022222401788374</v>
      </c>
      <c r="AK38" s="12">
        <f t="shared" si="5"/>
        <v>0.9994839747398363</v>
      </c>
      <c r="AL38" s="12">
        <f t="shared" si="5"/>
        <v>1.0038113253218446</v>
      </c>
      <c r="AM38" s="12">
        <f t="shared" si="5"/>
        <v>1.0008490670792372</v>
      </c>
      <c r="AN38" s="12">
        <f t="shared" si="5"/>
        <v>1.0040613342074012</v>
      </c>
      <c r="AO38" s="12" t="str">
        <f t="shared" si="5"/>
        <v/>
      </c>
      <c r="AP38" s="12" t="str">
        <f t="shared" si="5"/>
        <v/>
      </c>
      <c r="AQ38" s="12" t="str">
        <f t="shared" si="5"/>
        <v/>
      </c>
      <c r="AR38" s="12" t="str">
        <f t="shared" si="5"/>
        <v/>
      </c>
      <c r="AS38" s="12" t="str">
        <f t="shared" si="5"/>
        <v/>
      </c>
      <c r="AT38" s="12" t="e">
        <f>IF(OR(#REF! = "",#REF! &lt; AT$8), "", IFERROR(#REF!/AT14, ""))</f>
        <v>#REF!</v>
      </c>
    </row>
    <row r="39" spans="6:46" x14ac:dyDescent="0.2">
      <c r="F39">
        <v>202012</v>
      </c>
      <c r="G39" s="12">
        <f t="shared" ref="G39:AS39" si="6">IF(OR(H15 = "", H$8 &lt; G$8), "", IFERROR(H15/G15, ""))</f>
        <v>2.5219077874668296</v>
      </c>
      <c r="H39" s="12">
        <f t="shared" si="6"/>
        <v>1.2590453722594739</v>
      </c>
      <c r="I39" s="12">
        <f t="shared" si="6"/>
        <v>1.129171698298318</v>
      </c>
      <c r="J39" s="12">
        <f t="shared" si="6"/>
        <v>1.0200888695713561</v>
      </c>
      <c r="K39" s="12">
        <f t="shared" si="6"/>
        <v>1.0285945866397845</v>
      </c>
      <c r="L39" s="12">
        <f t="shared" si="6"/>
        <v>1.0082733558923718</v>
      </c>
      <c r="M39" s="12">
        <f t="shared" si="6"/>
        <v>1.0064184168545693</v>
      </c>
      <c r="N39" s="12">
        <f t="shared" si="6"/>
        <v>1.000659276758459</v>
      </c>
      <c r="O39" s="12">
        <f t="shared" si="6"/>
        <v>1.0014715624364892</v>
      </c>
      <c r="P39" s="12">
        <f t="shared" si="6"/>
        <v>1</v>
      </c>
      <c r="Q39" s="12">
        <f t="shared" si="6"/>
        <v>1.006267814995075</v>
      </c>
      <c r="R39" s="12">
        <f t="shared" si="6"/>
        <v>1.0000877519493776</v>
      </c>
      <c r="S39" s="12">
        <f t="shared" si="6"/>
        <v>1.0006333261745499</v>
      </c>
      <c r="T39" s="12" t="str">
        <f t="shared" si="6"/>
        <v/>
      </c>
      <c r="U39" s="12" t="str">
        <f t="shared" si="6"/>
        <v/>
      </c>
      <c r="V39" s="12" t="str">
        <f t="shared" si="6"/>
        <v/>
      </c>
      <c r="W39" s="12" t="str">
        <f t="shared" si="6"/>
        <v/>
      </c>
      <c r="X39" s="12" t="str">
        <f t="shared" si="6"/>
        <v/>
      </c>
      <c r="Y39" s="12" t="str">
        <f t="shared" si="6"/>
        <v/>
      </c>
      <c r="Z39" s="12" t="str">
        <f t="shared" si="6"/>
        <v/>
      </c>
      <c r="AA39" s="12">
        <f t="shared" si="6"/>
        <v>1.6376695293218893</v>
      </c>
      <c r="AB39" s="12">
        <f t="shared" si="6"/>
        <v>1.041835856405481</v>
      </c>
      <c r="AC39" s="12">
        <f t="shared" si="6"/>
        <v>1.0237876723281256</v>
      </c>
      <c r="AD39" s="12">
        <f t="shared" si="6"/>
        <v>1.0072076528846818</v>
      </c>
      <c r="AE39" s="12">
        <f t="shared" si="6"/>
        <v>1.0077261568783182</v>
      </c>
      <c r="AF39" s="12">
        <f t="shared" si="6"/>
        <v>1.0042775160868251</v>
      </c>
      <c r="AG39" s="12">
        <f t="shared" si="6"/>
        <v>1.0020334033716947</v>
      </c>
      <c r="AH39" s="12">
        <f t="shared" si="6"/>
        <v>0.99134059586008982</v>
      </c>
      <c r="AI39" s="12">
        <f t="shared" si="6"/>
        <v>0.99671194168623756</v>
      </c>
      <c r="AJ39" s="12">
        <f t="shared" si="6"/>
        <v>1</v>
      </c>
      <c r="AK39" s="12">
        <f t="shared" si="6"/>
        <v>1.0065825295833306</v>
      </c>
      <c r="AL39" s="12">
        <f t="shared" si="6"/>
        <v>1.0000875180411466</v>
      </c>
      <c r="AM39" s="12">
        <f t="shared" si="6"/>
        <v>0.99870713532195254</v>
      </c>
      <c r="AN39" s="12" t="str">
        <f t="shared" si="6"/>
        <v/>
      </c>
      <c r="AO39" s="12" t="str">
        <f t="shared" si="6"/>
        <v/>
      </c>
      <c r="AP39" s="12" t="str">
        <f t="shared" si="6"/>
        <v/>
      </c>
      <c r="AQ39" s="12" t="str">
        <f t="shared" si="6"/>
        <v/>
      </c>
      <c r="AR39" s="12" t="str">
        <f t="shared" si="6"/>
        <v/>
      </c>
      <c r="AS39" s="12" t="str">
        <f t="shared" si="6"/>
        <v/>
      </c>
      <c r="AT39" s="12" t="e">
        <f>IF(OR(#REF! = "",#REF! &lt; AT$8), "", IFERROR(#REF!/AT15, ""))</f>
        <v>#REF!</v>
      </c>
    </row>
    <row r="40" spans="6:46" x14ac:dyDescent="0.2">
      <c r="F40">
        <v>202103</v>
      </c>
      <c r="G40" s="12">
        <f t="shared" ref="G40:AS40" si="7">IF(OR(H16 = "", H$8 &lt; G$8), "", IFERROR(H16/G16, ""))</f>
        <v>3.7595825008132797</v>
      </c>
      <c r="H40" s="12">
        <f t="shared" si="7"/>
        <v>1.1074060144189879</v>
      </c>
      <c r="I40" s="12">
        <f t="shared" si="7"/>
        <v>1.0234565909972104</v>
      </c>
      <c r="J40" s="12">
        <f t="shared" si="7"/>
        <v>1.0198074733650806</v>
      </c>
      <c r="K40" s="12">
        <f t="shared" si="7"/>
        <v>1.0115679172893524</v>
      </c>
      <c r="L40" s="12">
        <f t="shared" si="7"/>
        <v>1.0085715711012224</v>
      </c>
      <c r="M40" s="12">
        <f t="shared" si="7"/>
        <v>1.0025226388027042</v>
      </c>
      <c r="N40" s="12">
        <f t="shared" si="7"/>
        <v>1.0014023111795145</v>
      </c>
      <c r="O40" s="12">
        <f t="shared" si="7"/>
        <v>1.0020186670564861</v>
      </c>
      <c r="P40" s="12">
        <f t="shared" si="7"/>
        <v>1.0006470195559125</v>
      </c>
      <c r="Q40" s="12">
        <f t="shared" si="7"/>
        <v>1.0179739267334584</v>
      </c>
      <c r="R40" s="12">
        <f t="shared" si="7"/>
        <v>1.0001738155085369</v>
      </c>
      <c r="S40" s="12" t="str">
        <f t="shared" si="7"/>
        <v/>
      </c>
      <c r="T40" s="12" t="str">
        <f t="shared" si="7"/>
        <v/>
      </c>
      <c r="U40" s="12" t="str">
        <f t="shared" si="7"/>
        <v/>
      </c>
      <c r="V40" s="12" t="str">
        <f t="shared" si="7"/>
        <v/>
      </c>
      <c r="W40" s="12" t="str">
        <f t="shared" si="7"/>
        <v/>
      </c>
      <c r="X40" s="12" t="str">
        <f t="shared" si="7"/>
        <v/>
      </c>
      <c r="Y40" s="12" t="str">
        <f t="shared" si="7"/>
        <v/>
      </c>
      <c r="Z40" s="12" t="str">
        <f t="shared" si="7"/>
        <v/>
      </c>
      <c r="AA40" s="12">
        <f t="shared" si="7"/>
        <v>1.5542653352445839</v>
      </c>
      <c r="AB40" s="12">
        <f t="shared" si="7"/>
        <v>1.0230278153479218</v>
      </c>
      <c r="AC40" s="12">
        <f t="shared" si="7"/>
        <v>1.0038855058179887</v>
      </c>
      <c r="AD40" s="12">
        <f t="shared" si="7"/>
        <v>1.0070102351022558</v>
      </c>
      <c r="AE40" s="12">
        <f t="shared" si="7"/>
        <v>1.0020715347068119</v>
      </c>
      <c r="AF40" s="12">
        <f t="shared" si="7"/>
        <v>1.0042764881385715</v>
      </c>
      <c r="AG40" s="12">
        <f t="shared" si="7"/>
        <v>1.0006673689234842</v>
      </c>
      <c r="AH40" s="12">
        <f t="shared" si="7"/>
        <v>0.99841511424926832</v>
      </c>
      <c r="AI40" s="12">
        <f t="shared" si="7"/>
        <v>0.99578569008178752</v>
      </c>
      <c r="AJ40" s="12">
        <f t="shared" si="7"/>
        <v>0.99967932057903797</v>
      </c>
      <c r="AK40" s="12">
        <f t="shared" si="7"/>
        <v>1.0185857386359181</v>
      </c>
      <c r="AL40" s="12">
        <f t="shared" si="7"/>
        <v>0.99982270481572089</v>
      </c>
      <c r="AM40" s="12" t="str">
        <f t="shared" si="7"/>
        <v/>
      </c>
      <c r="AN40" s="12" t="str">
        <f t="shared" si="7"/>
        <v/>
      </c>
      <c r="AO40" s="12" t="str">
        <f t="shared" si="7"/>
        <v/>
      </c>
      <c r="AP40" s="12" t="str">
        <f t="shared" si="7"/>
        <v/>
      </c>
      <c r="AQ40" s="12" t="str">
        <f t="shared" si="7"/>
        <v/>
      </c>
      <c r="AR40" s="12" t="str">
        <f t="shared" si="7"/>
        <v/>
      </c>
      <c r="AS40" s="12" t="str">
        <f t="shared" si="7"/>
        <v/>
      </c>
      <c r="AT40" s="12" t="e">
        <f>IF(OR(#REF! = "",#REF! &lt; AT$8), "", IFERROR(#REF!/AT16, ""))</f>
        <v>#REF!</v>
      </c>
    </row>
    <row r="41" spans="6:46" x14ac:dyDescent="0.2">
      <c r="F41">
        <v>202106</v>
      </c>
      <c r="G41" s="12">
        <f t="shared" ref="G41:AS41" si="8">IF(OR(H17 = "", H$8 &lt; G$8), "", IFERROR(H17/G17, ""))</f>
        <v>2.9803468082196392</v>
      </c>
      <c r="H41" s="12">
        <f t="shared" si="8"/>
        <v>1.1145972199963936</v>
      </c>
      <c r="I41" s="12">
        <f t="shared" si="8"/>
        <v>1.0295516863883718</v>
      </c>
      <c r="J41" s="12">
        <f t="shared" si="8"/>
        <v>1.0182904888337085</v>
      </c>
      <c r="K41" s="12">
        <f t="shared" si="8"/>
        <v>1.0076246858619968</v>
      </c>
      <c r="L41" s="12">
        <f t="shared" si="8"/>
        <v>1.007843853187975</v>
      </c>
      <c r="M41" s="12">
        <f t="shared" si="8"/>
        <v>1.0030982931980514</v>
      </c>
      <c r="N41" s="12">
        <f t="shared" si="8"/>
        <v>1.001318966484041</v>
      </c>
      <c r="O41" s="12">
        <f t="shared" si="8"/>
        <v>1.0165070779856789</v>
      </c>
      <c r="P41" s="12">
        <f t="shared" si="8"/>
        <v>1.0099754338038192</v>
      </c>
      <c r="Q41" s="12">
        <f t="shared" si="8"/>
        <v>1.0007208814021076</v>
      </c>
      <c r="R41" s="12" t="str">
        <f t="shared" si="8"/>
        <v/>
      </c>
      <c r="S41" s="12" t="str">
        <f t="shared" si="8"/>
        <v/>
      </c>
      <c r="T41" s="12" t="str">
        <f t="shared" si="8"/>
        <v/>
      </c>
      <c r="U41" s="12" t="str">
        <f t="shared" si="8"/>
        <v/>
      </c>
      <c r="V41" s="12" t="str">
        <f t="shared" si="8"/>
        <v/>
      </c>
      <c r="W41" s="12" t="str">
        <f t="shared" si="8"/>
        <v/>
      </c>
      <c r="X41" s="12" t="str">
        <f t="shared" si="8"/>
        <v/>
      </c>
      <c r="Y41" s="12" t="str">
        <f t="shared" si="8"/>
        <v/>
      </c>
      <c r="Z41" s="12" t="str">
        <f t="shared" si="8"/>
        <v/>
      </c>
      <c r="AA41" s="12">
        <f t="shared" si="8"/>
        <v>1.9777429925946792</v>
      </c>
      <c r="AB41" s="12">
        <f t="shared" si="8"/>
        <v>1.0428920569777411</v>
      </c>
      <c r="AC41" s="12">
        <f t="shared" si="8"/>
        <v>1.0123585893291545</v>
      </c>
      <c r="AD41" s="12">
        <f t="shared" si="8"/>
        <v>1.0035981613760627</v>
      </c>
      <c r="AE41" s="12">
        <f t="shared" si="8"/>
        <v>1.0040371511197994</v>
      </c>
      <c r="AF41" s="12">
        <f t="shared" si="8"/>
        <v>1.002685644457868</v>
      </c>
      <c r="AG41" s="12">
        <f t="shared" si="8"/>
        <v>1.001849880366589</v>
      </c>
      <c r="AH41" s="12">
        <f t="shared" si="8"/>
        <v>0.98897019234629535</v>
      </c>
      <c r="AI41" s="12">
        <f t="shared" si="8"/>
        <v>1.0168512241377188</v>
      </c>
      <c r="AJ41" s="12">
        <f t="shared" si="8"/>
        <v>1.0103037953750171</v>
      </c>
      <c r="AK41" s="12">
        <f t="shared" si="8"/>
        <v>0.99890312577874374</v>
      </c>
      <c r="AL41" s="12" t="str">
        <f t="shared" si="8"/>
        <v/>
      </c>
      <c r="AM41" s="12" t="str">
        <f t="shared" si="8"/>
        <v/>
      </c>
      <c r="AN41" s="12" t="str">
        <f t="shared" si="8"/>
        <v/>
      </c>
      <c r="AO41" s="12" t="str">
        <f t="shared" si="8"/>
        <v/>
      </c>
      <c r="AP41" s="12" t="str">
        <f t="shared" si="8"/>
        <v/>
      </c>
      <c r="AQ41" s="12" t="str">
        <f t="shared" si="8"/>
        <v/>
      </c>
      <c r="AR41" s="12" t="str">
        <f t="shared" si="8"/>
        <v/>
      </c>
      <c r="AS41" s="12" t="str">
        <f t="shared" si="8"/>
        <v/>
      </c>
      <c r="AT41" s="12" t="e">
        <f>IF(OR(#REF! = "",#REF! &lt; AT$8), "", IFERROR(#REF!/AT17, ""))</f>
        <v>#REF!</v>
      </c>
    </row>
    <row r="42" spans="6:46" x14ac:dyDescent="0.2">
      <c r="F42">
        <v>202109</v>
      </c>
      <c r="G42" s="12">
        <f t="shared" ref="G42:AS42" si="9">IF(OR(H18 = "", H$8 &lt; G$8), "", IFERROR(H18/G18, ""))</f>
        <v>1.7423058825689779</v>
      </c>
      <c r="H42" s="12">
        <f t="shared" si="9"/>
        <v>1.1032831152203395</v>
      </c>
      <c r="I42" s="12">
        <f t="shared" si="9"/>
        <v>1.0377137148569029</v>
      </c>
      <c r="J42" s="12">
        <f t="shared" si="9"/>
        <v>1.0102715322715758</v>
      </c>
      <c r="K42" s="12">
        <f t="shared" si="9"/>
        <v>1.0019120309288891</v>
      </c>
      <c r="L42" s="12">
        <f t="shared" si="9"/>
        <v>1.0021492847586551</v>
      </c>
      <c r="M42" s="12">
        <f t="shared" si="9"/>
        <v>1.0012713088462937</v>
      </c>
      <c r="N42" s="12">
        <f t="shared" si="9"/>
        <v>1.0402645396070942</v>
      </c>
      <c r="O42" s="12">
        <f t="shared" si="9"/>
        <v>0.99901013002994044</v>
      </c>
      <c r="P42" s="12">
        <f t="shared" si="9"/>
        <v>0.99986699189905903</v>
      </c>
      <c r="Q42" s="12" t="str">
        <f t="shared" si="9"/>
        <v/>
      </c>
      <c r="R42" s="12" t="str">
        <f t="shared" si="9"/>
        <v/>
      </c>
      <c r="S42" s="12" t="str">
        <f t="shared" si="9"/>
        <v/>
      </c>
      <c r="T42" s="12" t="str">
        <f t="shared" si="9"/>
        <v/>
      </c>
      <c r="U42" s="12" t="str">
        <f t="shared" si="9"/>
        <v/>
      </c>
      <c r="V42" s="12" t="str">
        <f t="shared" si="9"/>
        <v/>
      </c>
      <c r="W42" s="12" t="str">
        <f t="shared" si="9"/>
        <v/>
      </c>
      <c r="X42" s="12" t="str">
        <f t="shared" si="9"/>
        <v/>
      </c>
      <c r="Y42" s="12" t="str">
        <f t="shared" si="9"/>
        <v/>
      </c>
      <c r="Z42" s="12" t="str">
        <f t="shared" si="9"/>
        <v/>
      </c>
      <c r="AA42" s="12">
        <f t="shared" si="9"/>
        <v>1.3522475618283047</v>
      </c>
      <c r="AB42" s="12">
        <f t="shared" si="9"/>
        <v>1.0452864969595466</v>
      </c>
      <c r="AC42" s="12">
        <f t="shared" si="9"/>
        <v>1.0026894090930834</v>
      </c>
      <c r="AD42" s="12">
        <f t="shared" si="9"/>
        <v>1.003814879680603</v>
      </c>
      <c r="AE42" s="12">
        <f t="shared" si="9"/>
        <v>1.0010888663684625</v>
      </c>
      <c r="AF42" s="12">
        <f t="shared" si="9"/>
        <v>1.0010366478330448</v>
      </c>
      <c r="AG42" s="12">
        <f t="shared" si="9"/>
        <v>0.99368064777106735</v>
      </c>
      <c r="AH42" s="12">
        <f t="shared" si="9"/>
        <v>1.0396365974338395</v>
      </c>
      <c r="AI42" s="12">
        <f t="shared" si="9"/>
        <v>1.0066181134909329</v>
      </c>
      <c r="AJ42" s="12">
        <f t="shared" si="9"/>
        <v>0.99065250392192838</v>
      </c>
      <c r="AK42" s="12" t="str">
        <f t="shared" si="9"/>
        <v/>
      </c>
      <c r="AL42" s="12" t="str">
        <f t="shared" si="9"/>
        <v/>
      </c>
      <c r="AM42" s="12" t="str">
        <f t="shared" si="9"/>
        <v/>
      </c>
      <c r="AN42" s="12" t="str">
        <f t="shared" si="9"/>
        <v/>
      </c>
      <c r="AO42" s="12" t="str">
        <f t="shared" si="9"/>
        <v/>
      </c>
      <c r="AP42" s="12" t="str">
        <f t="shared" si="9"/>
        <v/>
      </c>
      <c r="AQ42" s="12" t="str">
        <f t="shared" si="9"/>
        <v/>
      </c>
      <c r="AR42" s="12" t="str">
        <f t="shared" si="9"/>
        <v/>
      </c>
      <c r="AS42" s="12" t="str">
        <f t="shared" si="9"/>
        <v/>
      </c>
      <c r="AT42" s="12" t="e">
        <f>IF(OR(#REF! = "",#REF! &lt; AT$8), "", IFERROR(#REF!/AT18, ""))</f>
        <v>#REF!</v>
      </c>
    </row>
    <row r="43" spans="6:46" x14ac:dyDescent="0.2">
      <c r="F43">
        <v>202112</v>
      </c>
      <c r="G43" s="12">
        <f t="shared" ref="G43:AS43" si="10">IF(OR(H19 = "", H$8 &lt; G$8), "", IFERROR(H19/G19, ""))</f>
        <v>2.652186918273753</v>
      </c>
      <c r="H43" s="12">
        <f t="shared" si="10"/>
        <v>1.0932181568973318</v>
      </c>
      <c r="I43" s="12">
        <f t="shared" si="10"/>
        <v>1.0417546641285216</v>
      </c>
      <c r="J43" s="12">
        <f t="shared" si="10"/>
        <v>1.03340831435682</v>
      </c>
      <c r="K43" s="12">
        <f t="shared" si="10"/>
        <v>1.0069902934956361</v>
      </c>
      <c r="L43" s="12">
        <f t="shared" si="10"/>
        <v>1.0092060501006141</v>
      </c>
      <c r="M43" s="12">
        <f t="shared" si="10"/>
        <v>1.0600184502455585</v>
      </c>
      <c r="N43" s="12">
        <f t="shared" si="10"/>
        <v>1.0009067435825991</v>
      </c>
      <c r="O43" s="12">
        <f t="shared" si="10"/>
        <v>1.000323870770379</v>
      </c>
      <c r="P43" s="12" t="str">
        <f t="shared" si="10"/>
        <v/>
      </c>
      <c r="Q43" s="12" t="str">
        <f t="shared" si="10"/>
        <v/>
      </c>
      <c r="R43" s="12" t="str">
        <f t="shared" si="10"/>
        <v/>
      </c>
      <c r="S43" s="12" t="str">
        <f t="shared" si="10"/>
        <v/>
      </c>
      <c r="T43" s="12" t="str">
        <f t="shared" si="10"/>
        <v/>
      </c>
      <c r="U43" s="12" t="str">
        <f t="shared" si="10"/>
        <v/>
      </c>
      <c r="V43" s="12" t="str">
        <f t="shared" si="10"/>
        <v/>
      </c>
      <c r="W43" s="12" t="str">
        <f t="shared" si="10"/>
        <v/>
      </c>
      <c r="X43" s="12" t="str">
        <f t="shared" si="10"/>
        <v/>
      </c>
      <c r="Y43" s="12" t="str">
        <f t="shared" si="10"/>
        <v/>
      </c>
      <c r="Z43" s="12" t="str">
        <f t="shared" si="10"/>
        <v/>
      </c>
      <c r="AA43" s="12">
        <f t="shared" si="10"/>
        <v>1.7367551643957586</v>
      </c>
      <c r="AB43" s="12">
        <f t="shared" si="10"/>
        <v>1.0340098821427552</v>
      </c>
      <c r="AC43" s="12">
        <f t="shared" si="10"/>
        <v>1.0299101802246056</v>
      </c>
      <c r="AD43" s="12">
        <f t="shared" si="10"/>
        <v>1.0236907047860679</v>
      </c>
      <c r="AE43" s="12">
        <f t="shared" si="10"/>
        <v>0.9999997551974612</v>
      </c>
      <c r="AF43" s="12">
        <f t="shared" si="10"/>
        <v>0.9988716576189719</v>
      </c>
      <c r="AG43" s="12">
        <f t="shared" si="10"/>
        <v>1.0621164374851686</v>
      </c>
      <c r="AH43" s="12">
        <f t="shared" si="10"/>
        <v>1.0001093982622991</v>
      </c>
      <c r="AI43" s="12">
        <f t="shared" si="10"/>
        <v>1.0008696022411971</v>
      </c>
      <c r="AJ43" s="12" t="str">
        <f t="shared" si="10"/>
        <v/>
      </c>
      <c r="AK43" s="12" t="str">
        <f t="shared" si="10"/>
        <v/>
      </c>
      <c r="AL43" s="12" t="str">
        <f t="shared" si="10"/>
        <v/>
      </c>
      <c r="AM43" s="12" t="str">
        <f t="shared" si="10"/>
        <v/>
      </c>
      <c r="AN43" s="12" t="str">
        <f t="shared" si="10"/>
        <v/>
      </c>
      <c r="AO43" s="12" t="str">
        <f t="shared" si="10"/>
        <v/>
      </c>
      <c r="AP43" s="12" t="str">
        <f t="shared" si="10"/>
        <v/>
      </c>
      <c r="AQ43" s="12" t="str">
        <f t="shared" si="10"/>
        <v/>
      </c>
      <c r="AR43" s="12" t="str">
        <f t="shared" si="10"/>
        <v/>
      </c>
      <c r="AS43" s="12" t="str">
        <f t="shared" si="10"/>
        <v/>
      </c>
      <c r="AT43" s="12" t="e">
        <f>IF(OR(#REF! = "",#REF! &lt; AT$8), "", IFERROR(#REF!/AT19, ""))</f>
        <v>#REF!</v>
      </c>
    </row>
    <row r="44" spans="6:46" x14ac:dyDescent="0.2">
      <c r="F44">
        <v>202203</v>
      </c>
      <c r="G44" s="12">
        <f t="shared" ref="G44:AS44" si="11">IF(OR(H20 = "", H$8 &lt; G$8), "", IFERROR(H20/G20, ""))</f>
        <v>1.8904074297461704</v>
      </c>
      <c r="H44" s="12">
        <f t="shared" si="11"/>
        <v>1.0578305953707334</v>
      </c>
      <c r="I44" s="12">
        <f t="shared" si="11"/>
        <v>1.0294275545123737</v>
      </c>
      <c r="J44" s="12">
        <f t="shared" si="11"/>
        <v>1.0095122158873799</v>
      </c>
      <c r="K44" s="12">
        <f t="shared" si="11"/>
        <v>1.0020301656465398</v>
      </c>
      <c r="L44" s="12">
        <f t="shared" si="11"/>
        <v>1.0402160895772918</v>
      </c>
      <c r="M44" s="12">
        <f t="shared" si="11"/>
        <v>1.0242377399887566</v>
      </c>
      <c r="N44" s="12">
        <f t="shared" si="11"/>
        <v>1.0031143734780446</v>
      </c>
      <c r="O44" s="12" t="str">
        <f t="shared" si="11"/>
        <v/>
      </c>
      <c r="P44" s="12" t="str">
        <f t="shared" si="11"/>
        <v/>
      </c>
      <c r="Q44" s="12" t="str">
        <f t="shared" si="11"/>
        <v/>
      </c>
      <c r="R44" s="12" t="str">
        <f t="shared" si="11"/>
        <v/>
      </c>
      <c r="S44" s="12" t="str">
        <f t="shared" si="11"/>
        <v/>
      </c>
      <c r="T44" s="12" t="str">
        <f t="shared" si="11"/>
        <v/>
      </c>
      <c r="U44" s="12" t="str">
        <f t="shared" si="11"/>
        <v/>
      </c>
      <c r="V44" s="12" t="str">
        <f t="shared" si="11"/>
        <v/>
      </c>
      <c r="W44" s="12" t="str">
        <f t="shared" si="11"/>
        <v/>
      </c>
      <c r="X44" s="12" t="str">
        <f t="shared" si="11"/>
        <v/>
      </c>
      <c r="Y44" s="12" t="str">
        <f t="shared" si="11"/>
        <v/>
      </c>
      <c r="Z44" s="12" t="str">
        <f t="shared" si="11"/>
        <v/>
      </c>
      <c r="AA44" s="12">
        <f t="shared" si="11"/>
        <v>1.4091425306506951</v>
      </c>
      <c r="AB44" s="12">
        <f t="shared" si="11"/>
        <v>1.024617800714561</v>
      </c>
      <c r="AC44" s="12">
        <f t="shared" si="11"/>
        <v>1.0084959140240812</v>
      </c>
      <c r="AD44" s="12">
        <f t="shared" si="11"/>
        <v>1.0087908996656558</v>
      </c>
      <c r="AE44" s="12">
        <f t="shared" si="11"/>
        <v>0.98547995546621758</v>
      </c>
      <c r="AF44" s="12">
        <f t="shared" si="11"/>
        <v>1.0646311108943636</v>
      </c>
      <c r="AG44" s="12">
        <f t="shared" si="11"/>
        <v>1.0068319293060197</v>
      </c>
      <c r="AH44" s="12">
        <f t="shared" si="11"/>
        <v>1.0071333086372711</v>
      </c>
      <c r="AI44" s="12" t="str">
        <f t="shared" si="11"/>
        <v/>
      </c>
      <c r="AJ44" s="12" t="str">
        <f t="shared" si="11"/>
        <v/>
      </c>
      <c r="AK44" s="12" t="str">
        <f t="shared" si="11"/>
        <v/>
      </c>
      <c r="AL44" s="12" t="str">
        <f t="shared" si="11"/>
        <v/>
      </c>
      <c r="AM44" s="12" t="str">
        <f t="shared" si="11"/>
        <v/>
      </c>
      <c r="AN44" s="12" t="str">
        <f t="shared" si="11"/>
        <v/>
      </c>
      <c r="AO44" s="12" t="str">
        <f t="shared" si="11"/>
        <v/>
      </c>
      <c r="AP44" s="12" t="str">
        <f t="shared" si="11"/>
        <v/>
      </c>
      <c r="AQ44" s="12" t="str">
        <f t="shared" si="11"/>
        <v/>
      </c>
      <c r="AR44" s="12" t="str">
        <f t="shared" si="11"/>
        <v/>
      </c>
      <c r="AS44" s="12" t="str">
        <f t="shared" si="11"/>
        <v/>
      </c>
      <c r="AT44" s="12" t="e">
        <f>IF(OR(#REF! = "",#REF! &lt; AT$8), "", IFERROR(#REF!/AT20, ""))</f>
        <v>#REF!</v>
      </c>
    </row>
    <row r="45" spans="6:46" x14ac:dyDescent="0.2">
      <c r="F45">
        <v>202206</v>
      </c>
      <c r="G45" s="12">
        <f t="shared" ref="G45:AS45" si="12">IF(OR(H21 = "", H$8 &lt; G$8), "", IFERROR(H21/G21, ""))</f>
        <v>1.8990848115624537</v>
      </c>
      <c r="H45" s="12">
        <f t="shared" si="12"/>
        <v>1.1314833112873677</v>
      </c>
      <c r="I45" s="12">
        <f t="shared" si="12"/>
        <v>1.015569980691418</v>
      </c>
      <c r="J45" s="12">
        <f t="shared" si="12"/>
        <v>1.0063370002237768</v>
      </c>
      <c r="K45" s="12">
        <f t="shared" si="12"/>
        <v>1.0022110019254715</v>
      </c>
      <c r="L45" s="12">
        <f t="shared" si="12"/>
        <v>1.0391708647661906</v>
      </c>
      <c r="M45" s="12">
        <f t="shared" si="12"/>
        <v>1.0229440499439859</v>
      </c>
      <c r="N45" s="12" t="str">
        <f t="shared" si="12"/>
        <v/>
      </c>
      <c r="O45" s="12" t="str">
        <f t="shared" si="12"/>
        <v/>
      </c>
      <c r="P45" s="12" t="str">
        <f t="shared" si="12"/>
        <v/>
      </c>
      <c r="Q45" s="12" t="str">
        <f t="shared" si="12"/>
        <v/>
      </c>
      <c r="R45" s="12" t="str">
        <f t="shared" si="12"/>
        <v/>
      </c>
      <c r="S45" s="12" t="str">
        <f t="shared" si="12"/>
        <v/>
      </c>
      <c r="T45" s="12" t="str">
        <f t="shared" si="12"/>
        <v/>
      </c>
      <c r="U45" s="12" t="str">
        <f t="shared" si="12"/>
        <v/>
      </c>
      <c r="V45" s="12" t="str">
        <f t="shared" si="12"/>
        <v/>
      </c>
      <c r="W45" s="12" t="str">
        <f t="shared" si="12"/>
        <v/>
      </c>
      <c r="X45" s="12" t="str">
        <f t="shared" si="12"/>
        <v/>
      </c>
      <c r="Y45" s="12" t="str">
        <f t="shared" si="12"/>
        <v/>
      </c>
      <c r="Z45" s="12" t="str">
        <f t="shared" si="12"/>
        <v/>
      </c>
      <c r="AA45" s="12">
        <f t="shared" si="12"/>
        <v>1.5730559495930569</v>
      </c>
      <c r="AB45" s="12">
        <f t="shared" si="12"/>
        <v>1.0388334767724177</v>
      </c>
      <c r="AC45" s="12">
        <f t="shared" si="12"/>
        <v>1.003046181519939</v>
      </c>
      <c r="AD45" s="12">
        <f t="shared" si="12"/>
        <v>0.98925141371593073</v>
      </c>
      <c r="AE45" s="12">
        <f t="shared" si="12"/>
        <v>0.98933656376702439</v>
      </c>
      <c r="AF45" s="12">
        <f t="shared" si="12"/>
        <v>1.0456908496119373</v>
      </c>
      <c r="AG45" s="12">
        <f t="shared" si="12"/>
        <v>1.0058701704305983</v>
      </c>
      <c r="AH45" s="12" t="str">
        <f t="shared" si="12"/>
        <v/>
      </c>
      <c r="AI45" s="12" t="str">
        <f t="shared" si="12"/>
        <v/>
      </c>
      <c r="AJ45" s="12" t="str">
        <f t="shared" si="12"/>
        <v/>
      </c>
      <c r="AK45" s="12" t="str">
        <f t="shared" si="12"/>
        <v/>
      </c>
      <c r="AL45" s="12" t="str">
        <f t="shared" si="12"/>
        <v/>
      </c>
      <c r="AM45" s="12" t="str">
        <f t="shared" si="12"/>
        <v/>
      </c>
      <c r="AN45" s="12" t="str">
        <f t="shared" si="12"/>
        <v/>
      </c>
      <c r="AO45" s="12" t="str">
        <f t="shared" si="12"/>
        <v/>
      </c>
      <c r="AP45" s="12" t="str">
        <f t="shared" si="12"/>
        <v/>
      </c>
      <c r="AQ45" s="12" t="str">
        <f t="shared" si="12"/>
        <v/>
      </c>
      <c r="AR45" s="12" t="str">
        <f t="shared" si="12"/>
        <v/>
      </c>
      <c r="AS45" s="12" t="str">
        <f t="shared" si="12"/>
        <v/>
      </c>
      <c r="AT45" s="12" t="e">
        <f>IF(OR(#REF! = "",#REF! &lt; AT$8), "", IFERROR(#REF!/AT21, ""))</f>
        <v>#REF!</v>
      </c>
    </row>
    <row r="46" spans="6:46" x14ac:dyDescent="0.2">
      <c r="F46">
        <v>202209</v>
      </c>
      <c r="G46" s="12">
        <f t="shared" ref="G46:AS46" si="13">IF(OR(H22 = "", H$8 &lt; G$8), "", IFERROR(H22/G22, ""))</f>
        <v>1.9245252054263755</v>
      </c>
      <c r="H46" s="12">
        <f t="shared" si="13"/>
        <v>1.0659337567303202</v>
      </c>
      <c r="I46" s="12">
        <f t="shared" si="13"/>
        <v>1.017065629589132</v>
      </c>
      <c r="J46" s="12">
        <f t="shared" si="13"/>
        <v>1.005173202175029</v>
      </c>
      <c r="K46" s="12">
        <f t="shared" si="13"/>
        <v>1.0253986359881133</v>
      </c>
      <c r="L46" s="12">
        <f t="shared" si="13"/>
        <v>1.0073406149744888</v>
      </c>
      <c r="M46" s="12" t="str">
        <f t="shared" si="13"/>
        <v/>
      </c>
      <c r="N46" s="12" t="str">
        <f t="shared" si="13"/>
        <v/>
      </c>
      <c r="O46" s="12" t="str">
        <f t="shared" si="13"/>
        <v/>
      </c>
      <c r="P46" s="12" t="str">
        <f t="shared" si="13"/>
        <v/>
      </c>
      <c r="Q46" s="12" t="str">
        <f t="shared" si="13"/>
        <v/>
      </c>
      <c r="R46" s="12" t="str">
        <f t="shared" si="13"/>
        <v/>
      </c>
      <c r="S46" s="12" t="str">
        <f t="shared" si="13"/>
        <v/>
      </c>
      <c r="T46" s="12" t="str">
        <f t="shared" si="13"/>
        <v/>
      </c>
      <c r="U46" s="12" t="str">
        <f t="shared" si="13"/>
        <v/>
      </c>
      <c r="V46" s="12" t="str">
        <f t="shared" si="13"/>
        <v/>
      </c>
      <c r="W46" s="12" t="str">
        <f t="shared" si="13"/>
        <v/>
      </c>
      <c r="X46" s="12" t="str">
        <f t="shared" si="13"/>
        <v/>
      </c>
      <c r="Y46" s="12" t="str">
        <f t="shared" si="13"/>
        <v/>
      </c>
      <c r="Z46" s="12" t="str">
        <f t="shared" si="13"/>
        <v/>
      </c>
      <c r="AA46" s="12">
        <f t="shared" si="13"/>
        <v>1.4033808463779014</v>
      </c>
      <c r="AB46" s="12">
        <f t="shared" si="13"/>
        <v>1.0295850240983955</v>
      </c>
      <c r="AC46" s="12">
        <f t="shared" si="13"/>
        <v>0.99609057713682281</v>
      </c>
      <c r="AD46" s="12">
        <f t="shared" si="13"/>
        <v>1.0126339436859801</v>
      </c>
      <c r="AE46" s="12">
        <f t="shared" si="13"/>
        <v>1.0252129124699345</v>
      </c>
      <c r="AF46" s="12">
        <f t="shared" si="13"/>
        <v>1.0077820910300432</v>
      </c>
      <c r="AG46" s="12" t="str">
        <f t="shared" si="13"/>
        <v/>
      </c>
      <c r="AH46" s="12" t="str">
        <f t="shared" si="13"/>
        <v/>
      </c>
      <c r="AI46" s="12" t="str">
        <f t="shared" si="13"/>
        <v/>
      </c>
      <c r="AJ46" s="12" t="str">
        <f t="shared" si="13"/>
        <v/>
      </c>
      <c r="AK46" s="12" t="str">
        <f t="shared" si="13"/>
        <v/>
      </c>
      <c r="AL46" s="12" t="str">
        <f t="shared" si="13"/>
        <v/>
      </c>
      <c r="AM46" s="12" t="str">
        <f t="shared" si="13"/>
        <v/>
      </c>
      <c r="AN46" s="12" t="str">
        <f t="shared" si="13"/>
        <v/>
      </c>
      <c r="AO46" s="12" t="str">
        <f t="shared" si="13"/>
        <v/>
      </c>
      <c r="AP46" s="12" t="str">
        <f t="shared" si="13"/>
        <v/>
      </c>
      <c r="AQ46" s="12" t="str">
        <f t="shared" si="13"/>
        <v/>
      </c>
      <c r="AR46" s="12" t="str">
        <f t="shared" si="13"/>
        <v/>
      </c>
      <c r="AS46" s="12" t="str">
        <f t="shared" si="13"/>
        <v/>
      </c>
      <c r="AT46" s="12" t="e">
        <f>IF(OR(#REF! = "",#REF! &lt; AT$8), "", IFERROR(#REF!/AT22, ""))</f>
        <v>#REF!</v>
      </c>
    </row>
    <row r="47" spans="6:46" x14ac:dyDescent="0.2">
      <c r="F47">
        <v>202212</v>
      </c>
      <c r="G47" s="12">
        <f t="shared" ref="G47:AS47" si="14">IF(OR(H23 = "", H$8 &lt; G$8), "", IFERROR(H23/G23, ""))</f>
        <v>2.0251450937160014</v>
      </c>
      <c r="H47" s="12">
        <f t="shared" si="14"/>
        <v>1.1064975142271309</v>
      </c>
      <c r="I47" s="12">
        <f t="shared" si="14"/>
        <v>1.0323201337049805</v>
      </c>
      <c r="J47" s="12">
        <f t="shared" si="14"/>
        <v>1.0125066779851042</v>
      </c>
      <c r="K47" s="12">
        <f t="shared" si="14"/>
        <v>1.0059723674324128</v>
      </c>
      <c r="L47" s="12" t="str">
        <f t="shared" si="14"/>
        <v/>
      </c>
      <c r="M47" s="12" t="str">
        <f t="shared" si="14"/>
        <v/>
      </c>
      <c r="N47" s="12" t="str">
        <f t="shared" si="14"/>
        <v/>
      </c>
      <c r="O47" s="12" t="str">
        <f t="shared" si="14"/>
        <v/>
      </c>
      <c r="P47" s="12" t="str">
        <f t="shared" si="14"/>
        <v/>
      </c>
      <c r="Q47" s="12" t="str">
        <f t="shared" si="14"/>
        <v/>
      </c>
      <c r="R47" s="12" t="str">
        <f t="shared" si="14"/>
        <v/>
      </c>
      <c r="S47" s="12" t="str">
        <f t="shared" si="14"/>
        <v/>
      </c>
      <c r="T47" s="12" t="str">
        <f t="shared" si="14"/>
        <v/>
      </c>
      <c r="U47" s="12" t="str">
        <f t="shared" si="14"/>
        <v/>
      </c>
      <c r="V47" s="12" t="str">
        <f t="shared" si="14"/>
        <v/>
      </c>
      <c r="W47" s="12" t="str">
        <f t="shared" si="14"/>
        <v/>
      </c>
      <c r="X47" s="12" t="str">
        <f t="shared" si="14"/>
        <v/>
      </c>
      <c r="Y47" s="12" t="str">
        <f t="shared" si="14"/>
        <v/>
      </c>
      <c r="Z47" s="12" t="str">
        <f t="shared" si="14"/>
        <v/>
      </c>
      <c r="AA47" s="12">
        <f t="shared" si="14"/>
        <v>1.7247065615169679</v>
      </c>
      <c r="AB47" s="12">
        <f t="shared" si="14"/>
        <v>1.0358650762783645</v>
      </c>
      <c r="AC47" s="12">
        <f t="shared" si="14"/>
        <v>1.0131138956169787</v>
      </c>
      <c r="AD47" s="12">
        <f t="shared" si="14"/>
        <v>1.0109689301703833</v>
      </c>
      <c r="AE47" s="12">
        <f t="shared" si="14"/>
        <v>1.008086985478206</v>
      </c>
      <c r="AF47" s="12" t="str">
        <f t="shared" si="14"/>
        <v/>
      </c>
      <c r="AG47" s="12" t="str">
        <f t="shared" si="14"/>
        <v/>
      </c>
      <c r="AH47" s="12" t="str">
        <f t="shared" si="14"/>
        <v/>
      </c>
      <c r="AI47" s="12" t="str">
        <f t="shared" si="14"/>
        <v/>
      </c>
      <c r="AJ47" s="12" t="str">
        <f t="shared" si="14"/>
        <v/>
      </c>
      <c r="AK47" s="12" t="str">
        <f t="shared" si="14"/>
        <v/>
      </c>
      <c r="AL47" s="12" t="str">
        <f t="shared" si="14"/>
        <v/>
      </c>
      <c r="AM47" s="12" t="str">
        <f t="shared" si="14"/>
        <v/>
      </c>
      <c r="AN47" s="12" t="str">
        <f t="shared" si="14"/>
        <v/>
      </c>
      <c r="AO47" s="12" t="str">
        <f t="shared" si="14"/>
        <v/>
      </c>
      <c r="AP47" s="12" t="str">
        <f t="shared" si="14"/>
        <v/>
      </c>
      <c r="AQ47" s="12" t="str">
        <f t="shared" si="14"/>
        <v/>
      </c>
      <c r="AR47" s="12" t="str">
        <f t="shared" si="14"/>
        <v/>
      </c>
      <c r="AS47" s="12" t="str">
        <f t="shared" si="14"/>
        <v/>
      </c>
      <c r="AT47" s="12" t="e">
        <f>IF(OR(#REF! = "",#REF! &lt; AT$8), "", IFERROR(#REF!/AT23, ""))</f>
        <v>#REF!</v>
      </c>
    </row>
    <row r="48" spans="6:46" x14ac:dyDescent="0.2">
      <c r="F48">
        <v>202303</v>
      </c>
      <c r="G48" s="12">
        <f t="shared" ref="G48:AS48" si="15">IF(OR(H24 = "", H$8 &lt; G$8), "", IFERROR(H24/G24, ""))</f>
        <v>1.9101173396984796</v>
      </c>
      <c r="H48" s="12">
        <f t="shared" si="15"/>
        <v>1.1099330416959536</v>
      </c>
      <c r="I48" s="12">
        <f t="shared" si="15"/>
        <v>1.0191942082990033</v>
      </c>
      <c r="J48" s="12">
        <f t="shared" si="15"/>
        <v>1.0147392268590278</v>
      </c>
      <c r="K48" s="12" t="str">
        <f t="shared" si="15"/>
        <v/>
      </c>
      <c r="L48" s="12" t="str">
        <f t="shared" si="15"/>
        <v/>
      </c>
      <c r="M48" s="12" t="str">
        <f t="shared" si="15"/>
        <v/>
      </c>
      <c r="N48" s="12" t="str">
        <f t="shared" si="15"/>
        <v/>
      </c>
      <c r="O48" s="12" t="str">
        <f t="shared" si="15"/>
        <v/>
      </c>
      <c r="P48" s="12" t="str">
        <f t="shared" si="15"/>
        <v/>
      </c>
      <c r="Q48" s="12" t="str">
        <f t="shared" si="15"/>
        <v/>
      </c>
      <c r="R48" s="12" t="str">
        <f t="shared" si="15"/>
        <v/>
      </c>
      <c r="S48" s="12" t="str">
        <f t="shared" si="15"/>
        <v/>
      </c>
      <c r="T48" s="12" t="str">
        <f t="shared" si="15"/>
        <v/>
      </c>
      <c r="U48" s="12" t="str">
        <f t="shared" si="15"/>
        <v/>
      </c>
      <c r="V48" s="12" t="str">
        <f t="shared" si="15"/>
        <v/>
      </c>
      <c r="W48" s="12" t="str">
        <f t="shared" si="15"/>
        <v/>
      </c>
      <c r="X48" s="12" t="str">
        <f t="shared" si="15"/>
        <v/>
      </c>
      <c r="Y48" s="12" t="str">
        <f t="shared" si="15"/>
        <v/>
      </c>
      <c r="Z48" s="12" t="str">
        <f t="shared" si="15"/>
        <v/>
      </c>
      <c r="AA48" s="12">
        <f t="shared" si="15"/>
        <v>1.5392064397237313</v>
      </c>
      <c r="AB48" s="12">
        <f t="shared" si="15"/>
        <v>1.0639462828545736</v>
      </c>
      <c r="AC48" s="12">
        <f t="shared" si="15"/>
        <v>1.0086129659378178</v>
      </c>
      <c r="AD48" s="12">
        <f t="shared" si="15"/>
        <v>1.0149150042319641</v>
      </c>
      <c r="AE48" s="12" t="str">
        <f t="shared" si="15"/>
        <v/>
      </c>
      <c r="AF48" s="12" t="str">
        <f t="shared" si="15"/>
        <v/>
      </c>
      <c r="AG48" s="12" t="str">
        <f t="shared" si="15"/>
        <v/>
      </c>
      <c r="AH48" s="12" t="str">
        <f t="shared" si="15"/>
        <v/>
      </c>
      <c r="AI48" s="12" t="str">
        <f t="shared" si="15"/>
        <v/>
      </c>
      <c r="AJ48" s="12" t="str">
        <f t="shared" si="15"/>
        <v/>
      </c>
      <c r="AK48" s="12" t="str">
        <f t="shared" si="15"/>
        <v/>
      </c>
      <c r="AL48" s="12" t="str">
        <f t="shared" si="15"/>
        <v/>
      </c>
      <c r="AM48" s="12" t="str">
        <f t="shared" si="15"/>
        <v/>
      </c>
      <c r="AN48" s="12" t="str">
        <f t="shared" si="15"/>
        <v/>
      </c>
      <c r="AO48" s="12" t="str">
        <f t="shared" si="15"/>
        <v/>
      </c>
      <c r="AP48" s="12" t="str">
        <f t="shared" si="15"/>
        <v/>
      </c>
      <c r="AQ48" s="12" t="str">
        <f t="shared" si="15"/>
        <v/>
      </c>
      <c r="AR48" s="12" t="str">
        <f t="shared" si="15"/>
        <v/>
      </c>
      <c r="AS48" s="12" t="str">
        <f t="shared" si="15"/>
        <v/>
      </c>
      <c r="AT48" s="12" t="e">
        <f>IF(OR(#REF! = "",#REF! &lt; AT$8), "", IFERROR(#REF!/AT24, ""))</f>
        <v>#REF!</v>
      </c>
    </row>
    <row r="49" spans="6:46" x14ac:dyDescent="0.2">
      <c r="F49">
        <v>202306</v>
      </c>
      <c r="G49" s="12">
        <f t="shared" ref="G49:AS49" si="16">IF(OR(H25 = "", H$8 &lt; G$8), "", IFERROR(H25/G25, ""))</f>
        <v>2.3860237268027227</v>
      </c>
      <c r="H49" s="12">
        <f t="shared" si="16"/>
        <v>1.0627125081420679</v>
      </c>
      <c r="I49" s="12">
        <f t="shared" si="16"/>
        <v>1.021176838644376</v>
      </c>
      <c r="J49" s="12" t="str">
        <f t="shared" si="16"/>
        <v/>
      </c>
      <c r="K49" s="12" t="str">
        <f t="shared" si="16"/>
        <v/>
      </c>
      <c r="L49" s="12" t="str">
        <f t="shared" si="16"/>
        <v/>
      </c>
      <c r="M49" s="12" t="str">
        <f t="shared" si="16"/>
        <v/>
      </c>
      <c r="N49" s="12" t="str">
        <f t="shared" si="16"/>
        <v/>
      </c>
      <c r="O49" s="12" t="str">
        <f t="shared" si="16"/>
        <v/>
      </c>
      <c r="P49" s="12" t="str">
        <f t="shared" si="16"/>
        <v/>
      </c>
      <c r="Q49" s="12" t="str">
        <f t="shared" si="16"/>
        <v/>
      </c>
      <c r="R49" s="12" t="str">
        <f t="shared" si="16"/>
        <v/>
      </c>
      <c r="S49" s="12" t="str">
        <f t="shared" si="16"/>
        <v/>
      </c>
      <c r="T49" s="12" t="str">
        <f t="shared" si="16"/>
        <v/>
      </c>
      <c r="U49" s="12" t="str">
        <f t="shared" si="16"/>
        <v/>
      </c>
      <c r="V49" s="12" t="str">
        <f t="shared" si="16"/>
        <v/>
      </c>
      <c r="W49" s="12" t="str">
        <f t="shared" si="16"/>
        <v/>
      </c>
      <c r="X49" s="12" t="str">
        <f t="shared" si="16"/>
        <v/>
      </c>
      <c r="Y49" s="12" t="str">
        <f t="shared" si="16"/>
        <v/>
      </c>
      <c r="Z49" s="12" t="str">
        <f t="shared" si="16"/>
        <v/>
      </c>
      <c r="AA49" s="12">
        <f t="shared" si="16"/>
        <v>1.7148671988327222</v>
      </c>
      <c r="AB49" s="12">
        <f t="shared" si="16"/>
        <v>1.0313353928778362</v>
      </c>
      <c r="AC49" s="12">
        <f t="shared" si="16"/>
        <v>1.0166973564182959</v>
      </c>
      <c r="AD49" s="12" t="str">
        <f t="shared" si="16"/>
        <v/>
      </c>
      <c r="AE49" s="12" t="str">
        <f t="shared" si="16"/>
        <v/>
      </c>
      <c r="AF49" s="12" t="str">
        <f t="shared" si="16"/>
        <v/>
      </c>
      <c r="AG49" s="12" t="str">
        <f t="shared" si="16"/>
        <v/>
      </c>
      <c r="AH49" s="12" t="str">
        <f t="shared" si="16"/>
        <v/>
      </c>
      <c r="AI49" s="12" t="str">
        <f t="shared" si="16"/>
        <v/>
      </c>
      <c r="AJ49" s="12" t="str">
        <f t="shared" si="16"/>
        <v/>
      </c>
      <c r="AK49" s="12" t="str">
        <f t="shared" si="16"/>
        <v/>
      </c>
      <c r="AL49" s="12" t="str">
        <f t="shared" si="16"/>
        <v/>
      </c>
      <c r="AM49" s="12" t="str">
        <f t="shared" si="16"/>
        <v/>
      </c>
      <c r="AN49" s="12" t="str">
        <f t="shared" si="16"/>
        <v/>
      </c>
      <c r="AO49" s="12" t="str">
        <f t="shared" si="16"/>
        <v/>
      </c>
      <c r="AP49" s="12" t="str">
        <f t="shared" si="16"/>
        <v/>
      </c>
      <c r="AQ49" s="12" t="str">
        <f t="shared" si="16"/>
        <v/>
      </c>
      <c r="AR49" s="12" t="str">
        <f t="shared" si="16"/>
        <v/>
      </c>
      <c r="AS49" s="12" t="str">
        <f t="shared" si="16"/>
        <v/>
      </c>
      <c r="AT49" s="12" t="e">
        <f>IF(OR(#REF! = "",#REF! &lt; AT$8), "", IFERROR(#REF!/AT25, ""))</f>
        <v>#REF!</v>
      </c>
    </row>
    <row r="50" spans="6:46" x14ac:dyDescent="0.2">
      <c r="F50">
        <v>202309</v>
      </c>
      <c r="G50" s="12">
        <f t="shared" ref="G50:AS50" si="17">IF(OR(H26 = "", H$8 &lt; G$8), "", IFERROR(H26/G26, ""))</f>
        <v>1.696113626976768</v>
      </c>
      <c r="H50" s="12">
        <f t="shared" si="17"/>
        <v>1.062141679047711</v>
      </c>
      <c r="I50" s="12" t="str">
        <f t="shared" si="17"/>
        <v/>
      </c>
      <c r="J50" s="12" t="str">
        <f t="shared" si="17"/>
        <v/>
      </c>
      <c r="K50" s="12" t="str">
        <f t="shared" si="17"/>
        <v/>
      </c>
      <c r="L50" s="12" t="str">
        <f t="shared" si="17"/>
        <v/>
      </c>
      <c r="M50" s="12" t="str">
        <f t="shared" si="17"/>
        <v/>
      </c>
      <c r="N50" s="12" t="str">
        <f t="shared" si="17"/>
        <v/>
      </c>
      <c r="O50" s="12" t="str">
        <f t="shared" si="17"/>
        <v/>
      </c>
      <c r="P50" s="12" t="str">
        <f t="shared" si="17"/>
        <v/>
      </c>
      <c r="Q50" s="12" t="str">
        <f t="shared" si="17"/>
        <v/>
      </c>
      <c r="R50" s="12" t="str">
        <f t="shared" si="17"/>
        <v/>
      </c>
      <c r="S50" s="12" t="str">
        <f t="shared" si="17"/>
        <v/>
      </c>
      <c r="T50" s="12" t="str">
        <f t="shared" si="17"/>
        <v/>
      </c>
      <c r="U50" s="12" t="str">
        <f t="shared" si="17"/>
        <v/>
      </c>
      <c r="V50" s="12" t="str">
        <f t="shared" si="17"/>
        <v/>
      </c>
      <c r="W50" s="12" t="str">
        <f t="shared" si="17"/>
        <v/>
      </c>
      <c r="X50" s="12" t="str">
        <f t="shared" si="17"/>
        <v/>
      </c>
      <c r="Y50" s="12" t="str">
        <f t="shared" si="17"/>
        <v/>
      </c>
      <c r="Z50" s="12" t="str">
        <f t="shared" si="17"/>
        <v/>
      </c>
      <c r="AA50" s="12">
        <f t="shared" si="17"/>
        <v>1.4191982555355749</v>
      </c>
      <c r="AB50" s="12">
        <f t="shared" si="17"/>
        <v>1.0316714837260346</v>
      </c>
      <c r="AC50" s="12" t="str">
        <f t="shared" si="17"/>
        <v/>
      </c>
      <c r="AD50" s="12" t="str">
        <f t="shared" si="17"/>
        <v/>
      </c>
      <c r="AE50" s="12" t="str">
        <f t="shared" si="17"/>
        <v/>
      </c>
      <c r="AF50" s="12" t="str">
        <f t="shared" si="17"/>
        <v/>
      </c>
      <c r="AG50" s="12" t="str">
        <f t="shared" si="17"/>
        <v/>
      </c>
      <c r="AH50" s="12" t="str">
        <f t="shared" si="17"/>
        <v/>
      </c>
      <c r="AI50" s="12" t="str">
        <f t="shared" si="17"/>
        <v/>
      </c>
      <c r="AJ50" s="12" t="str">
        <f t="shared" si="17"/>
        <v/>
      </c>
      <c r="AK50" s="12" t="str">
        <f t="shared" si="17"/>
        <v/>
      </c>
      <c r="AL50" s="12" t="str">
        <f t="shared" si="17"/>
        <v/>
      </c>
      <c r="AM50" s="12" t="str">
        <f t="shared" si="17"/>
        <v/>
      </c>
      <c r="AN50" s="12" t="str">
        <f t="shared" si="17"/>
        <v/>
      </c>
      <c r="AO50" s="12" t="str">
        <f t="shared" si="17"/>
        <v/>
      </c>
      <c r="AP50" s="12" t="str">
        <f t="shared" si="17"/>
        <v/>
      </c>
      <c r="AQ50" s="12" t="str">
        <f t="shared" si="17"/>
        <v/>
      </c>
      <c r="AR50" s="12" t="str">
        <f t="shared" si="17"/>
        <v/>
      </c>
      <c r="AS50" s="12" t="str">
        <f t="shared" si="17"/>
        <v/>
      </c>
      <c r="AT50" s="12" t="e">
        <f>IF(OR(#REF! = "",#REF! &lt; AT$8), "", IFERROR(#REF!/AT26, ""))</f>
        <v>#REF!</v>
      </c>
    </row>
    <row r="51" spans="6:46" x14ac:dyDescent="0.2">
      <c r="F51">
        <v>202312</v>
      </c>
      <c r="G51" s="12">
        <f t="shared" ref="G51:AS51" si="18">IF(OR(H27 = "", H$8 &lt; G$8), "", IFERROR(H27/G27, ""))</f>
        <v>2.2740568298785271</v>
      </c>
      <c r="H51" s="12" t="str">
        <f t="shared" si="18"/>
        <v/>
      </c>
      <c r="I51" s="12" t="str">
        <f t="shared" si="18"/>
        <v/>
      </c>
      <c r="J51" s="12" t="str">
        <f t="shared" si="18"/>
        <v/>
      </c>
      <c r="K51" s="12" t="str">
        <f t="shared" si="18"/>
        <v/>
      </c>
      <c r="L51" s="12" t="str">
        <f t="shared" si="18"/>
        <v/>
      </c>
      <c r="M51" s="12" t="str">
        <f t="shared" si="18"/>
        <v/>
      </c>
      <c r="N51" s="12" t="str">
        <f t="shared" si="18"/>
        <v/>
      </c>
      <c r="O51" s="12" t="str">
        <f t="shared" si="18"/>
        <v/>
      </c>
      <c r="P51" s="12" t="str">
        <f t="shared" si="18"/>
        <v/>
      </c>
      <c r="Q51" s="12" t="str">
        <f t="shared" si="18"/>
        <v/>
      </c>
      <c r="R51" s="12" t="str">
        <f t="shared" si="18"/>
        <v/>
      </c>
      <c r="S51" s="12" t="str">
        <f t="shared" si="18"/>
        <v/>
      </c>
      <c r="T51" s="12" t="str">
        <f t="shared" si="18"/>
        <v/>
      </c>
      <c r="U51" s="12" t="str">
        <f t="shared" si="18"/>
        <v/>
      </c>
      <c r="V51" s="12" t="str">
        <f t="shared" si="18"/>
        <v/>
      </c>
      <c r="W51" s="12" t="str">
        <f t="shared" si="18"/>
        <v/>
      </c>
      <c r="X51" s="12" t="str">
        <f t="shared" si="18"/>
        <v/>
      </c>
      <c r="Y51" s="12" t="str">
        <f t="shared" si="18"/>
        <v/>
      </c>
      <c r="Z51" s="12" t="str">
        <f t="shared" si="18"/>
        <v/>
      </c>
      <c r="AA51" s="12">
        <f t="shared" si="18"/>
        <v>1.7844013377400187</v>
      </c>
      <c r="AB51" s="12" t="str">
        <f t="shared" si="18"/>
        <v/>
      </c>
      <c r="AC51" s="12" t="str">
        <f t="shared" si="18"/>
        <v/>
      </c>
      <c r="AD51" s="12" t="str">
        <f t="shared" si="18"/>
        <v/>
      </c>
      <c r="AE51" s="12" t="str">
        <f t="shared" si="18"/>
        <v/>
      </c>
      <c r="AF51" s="12" t="str">
        <f t="shared" si="18"/>
        <v/>
      </c>
      <c r="AG51" s="12" t="str">
        <f t="shared" si="18"/>
        <v/>
      </c>
      <c r="AH51" s="12" t="str">
        <f t="shared" si="18"/>
        <v/>
      </c>
      <c r="AI51" s="12" t="str">
        <f t="shared" si="18"/>
        <v/>
      </c>
      <c r="AJ51" s="12" t="str">
        <f t="shared" si="18"/>
        <v/>
      </c>
      <c r="AK51" s="12" t="str">
        <f t="shared" si="18"/>
        <v/>
      </c>
      <c r="AL51" s="12" t="str">
        <f t="shared" si="18"/>
        <v/>
      </c>
      <c r="AM51" s="12" t="str">
        <f t="shared" si="18"/>
        <v/>
      </c>
      <c r="AN51" s="12" t="str">
        <f t="shared" si="18"/>
        <v/>
      </c>
      <c r="AO51" s="12" t="str">
        <f t="shared" si="18"/>
        <v/>
      </c>
      <c r="AP51" s="12" t="str">
        <f t="shared" si="18"/>
        <v/>
      </c>
      <c r="AQ51" s="12" t="str">
        <f t="shared" si="18"/>
        <v/>
      </c>
      <c r="AR51" s="12" t="str">
        <f t="shared" si="18"/>
        <v/>
      </c>
      <c r="AS51" s="12" t="str">
        <f t="shared" si="18"/>
        <v/>
      </c>
      <c r="AT51" s="12" t="e">
        <f>IF(OR(#REF! = "",#REF! &lt; AT$8), "", IFERROR(#REF!/AT27, ""))</f>
        <v>#REF!</v>
      </c>
    </row>
    <row r="52" spans="6:46" x14ac:dyDescent="0.2">
      <c r="F52">
        <v>202403</v>
      </c>
      <c r="G52" s="12" t="str">
        <f t="shared" ref="G52:AS52" si="19">IF(OR(H28 = "", H$8 &lt; G$8), "", IFERROR(H28/G28, ""))</f>
        <v/>
      </c>
      <c r="H52" s="12" t="str">
        <f t="shared" si="19"/>
        <v/>
      </c>
      <c r="I52" s="12" t="str">
        <f t="shared" si="19"/>
        <v/>
      </c>
      <c r="J52" s="12" t="str">
        <f t="shared" si="19"/>
        <v/>
      </c>
      <c r="K52" s="12" t="str">
        <f t="shared" si="19"/>
        <v/>
      </c>
      <c r="L52" s="12" t="str">
        <f t="shared" si="19"/>
        <v/>
      </c>
      <c r="M52" s="12" t="str">
        <f t="shared" si="19"/>
        <v/>
      </c>
      <c r="N52" s="12" t="str">
        <f t="shared" si="19"/>
        <v/>
      </c>
      <c r="O52" s="12" t="str">
        <f t="shared" si="19"/>
        <v/>
      </c>
      <c r="P52" s="12" t="str">
        <f t="shared" si="19"/>
        <v/>
      </c>
      <c r="Q52" s="12" t="str">
        <f t="shared" si="19"/>
        <v/>
      </c>
      <c r="R52" s="12" t="str">
        <f t="shared" si="19"/>
        <v/>
      </c>
      <c r="S52" s="12" t="str">
        <f t="shared" si="19"/>
        <v/>
      </c>
      <c r="T52" s="12" t="str">
        <f t="shared" si="19"/>
        <v/>
      </c>
      <c r="U52" s="12" t="str">
        <f t="shared" si="19"/>
        <v/>
      </c>
      <c r="V52" s="12" t="str">
        <f t="shared" si="19"/>
        <v/>
      </c>
      <c r="W52" s="12" t="str">
        <f t="shared" si="19"/>
        <v/>
      </c>
      <c r="X52" s="12" t="str">
        <f t="shared" si="19"/>
        <v/>
      </c>
      <c r="Y52" s="12" t="str">
        <f t="shared" si="19"/>
        <v/>
      </c>
      <c r="Z52" s="12" t="str">
        <f t="shared" si="19"/>
        <v/>
      </c>
      <c r="AA52" s="12" t="str">
        <f t="shared" si="19"/>
        <v/>
      </c>
      <c r="AB52" s="12" t="str">
        <f t="shared" si="19"/>
        <v/>
      </c>
      <c r="AC52" s="12" t="str">
        <f t="shared" si="19"/>
        <v/>
      </c>
      <c r="AD52" s="12" t="str">
        <f t="shared" si="19"/>
        <v/>
      </c>
      <c r="AE52" s="12" t="str">
        <f t="shared" si="19"/>
        <v/>
      </c>
      <c r="AF52" s="12" t="str">
        <f t="shared" si="19"/>
        <v/>
      </c>
      <c r="AG52" s="12" t="str">
        <f t="shared" si="19"/>
        <v/>
      </c>
      <c r="AH52" s="12" t="str">
        <f t="shared" si="19"/>
        <v/>
      </c>
      <c r="AI52" s="12" t="str">
        <f t="shared" si="19"/>
        <v/>
      </c>
      <c r="AJ52" s="12" t="str">
        <f t="shared" si="19"/>
        <v/>
      </c>
      <c r="AK52" s="12" t="str">
        <f t="shared" si="19"/>
        <v/>
      </c>
      <c r="AL52" s="12" t="str">
        <f t="shared" si="19"/>
        <v/>
      </c>
      <c r="AM52" s="12" t="str">
        <f t="shared" si="19"/>
        <v/>
      </c>
      <c r="AN52" s="12" t="str">
        <f t="shared" si="19"/>
        <v/>
      </c>
      <c r="AO52" s="12" t="str">
        <f t="shared" si="19"/>
        <v/>
      </c>
      <c r="AP52" s="12" t="str">
        <f t="shared" si="19"/>
        <v/>
      </c>
      <c r="AQ52" s="12" t="str">
        <f t="shared" si="19"/>
        <v/>
      </c>
      <c r="AR52" s="12" t="str">
        <f t="shared" si="19"/>
        <v/>
      </c>
      <c r="AS52" s="12" t="str">
        <f t="shared" si="19"/>
        <v/>
      </c>
      <c r="AT52" s="12" t="e">
        <f>IF(OR(#REF! = "",#REF! &lt; AT$8), "", IFERROR(#REF!/AT28, ""))</f>
        <v>#REF!</v>
      </c>
    </row>
    <row r="55" spans="6:46" x14ac:dyDescent="0.2">
      <c r="F55" s="19" t="s">
        <v>147</v>
      </c>
      <c r="G55" s="7" t="s">
        <v>143</v>
      </c>
      <c r="H55" s="7" t="s">
        <v>143</v>
      </c>
      <c r="I55" s="7" t="s">
        <v>143</v>
      </c>
      <c r="J55" s="7" t="s">
        <v>143</v>
      </c>
      <c r="K55" s="7" t="s">
        <v>143</v>
      </c>
      <c r="L55" s="7" t="s">
        <v>143</v>
      </c>
      <c r="M55" s="7" t="s">
        <v>143</v>
      </c>
      <c r="N55" s="7" t="s">
        <v>143</v>
      </c>
      <c r="O55" s="7" t="s">
        <v>143</v>
      </c>
      <c r="P55" s="7" t="s">
        <v>143</v>
      </c>
      <c r="Q55" s="7" t="s">
        <v>143</v>
      </c>
      <c r="R55" s="7" t="s">
        <v>143</v>
      </c>
      <c r="S55" s="7" t="s">
        <v>143</v>
      </c>
      <c r="T55" s="7" t="s">
        <v>143</v>
      </c>
      <c r="U55" s="7" t="s">
        <v>143</v>
      </c>
      <c r="V55" s="7" t="s">
        <v>143</v>
      </c>
      <c r="W55" s="7" t="s">
        <v>143</v>
      </c>
      <c r="X55" s="7" t="s">
        <v>143</v>
      </c>
      <c r="Y55" s="7" t="s">
        <v>143</v>
      </c>
      <c r="Z55" s="7" t="s">
        <v>143</v>
      </c>
      <c r="AA55" s="8" t="s">
        <v>144</v>
      </c>
      <c r="AB55" s="8" t="s">
        <v>144</v>
      </c>
      <c r="AC55" s="8" t="s">
        <v>144</v>
      </c>
      <c r="AD55" s="8" t="s">
        <v>144</v>
      </c>
      <c r="AE55" s="8" t="s">
        <v>144</v>
      </c>
      <c r="AF55" s="8" t="s">
        <v>144</v>
      </c>
      <c r="AG55" s="8" t="s">
        <v>144</v>
      </c>
      <c r="AH55" s="8" t="s">
        <v>144</v>
      </c>
      <c r="AI55" s="8" t="s">
        <v>144</v>
      </c>
      <c r="AJ55" s="8" t="s">
        <v>144</v>
      </c>
      <c r="AK55" s="8" t="s">
        <v>144</v>
      </c>
      <c r="AL55" s="8" t="s">
        <v>144</v>
      </c>
      <c r="AM55" s="8" t="s">
        <v>144</v>
      </c>
      <c r="AN55" s="8" t="s">
        <v>144</v>
      </c>
      <c r="AO55" s="8" t="s">
        <v>144</v>
      </c>
      <c r="AP55" s="8" t="s">
        <v>144</v>
      </c>
      <c r="AQ55" s="8" t="s">
        <v>144</v>
      </c>
      <c r="AR55" s="8" t="s">
        <v>144</v>
      </c>
      <c r="AS55" s="8" t="s">
        <v>144</v>
      </c>
      <c r="AT55" s="8" t="s">
        <v>144</v>
      </c>
    </row>
    <row r="56" spans="6:46" x14ac:dyDescent="0.2">
      <c r="F56" s="19" t="s">
        <v>81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7">
        <v>6</v>
      </c>
      <c r="M56" s="7">
        <v>7</v>
      </c>
      <c r="N56" s="7">
        <v>8</v>
      </c>
      <c r="O56" s="7">
        <v>9</v>
      </c>
      <c r="P56" s="7">
        <v>10</v>
      </c>
      <c r="Q56" s="7">
        <v>11</v>
      </c>
      <c r="R56" s="7">
        <v>12</v>
      </c>
      <c r="S56" s="7">
        <v>13</v>
      </c>
      <c r="T56" s="7">
        <v>14</v>
      </c>
      <c r="U56" s="7">
        <v>15</v>
      </c>
      <c r="V56" s="7">
        <v>16</v>
      </c>
      <c r="W56" s="7">
        <v>17</v>
      </c>
      <c r="X56" s="7">
        <v>18</v>
      </c>
      <c r="Y56" s="7">
        <v>19</v>
      </c>
      <c r="Z56" s="7">
        <v>20</v>
      </c>
      <c r="AA56" s="8">
        <v>1</v>
      </c>
      <c r="AB56" s="8">
        <v>2</v>
      </c>
      <c r="AC56" s="8">
        <v>3</v>
      </c>
      <c r="AD56" s="8">
        <v>4</v>
      </c>
      <c r="AE56" s="8">
        <v>5</v>
      </c>
      <c r="AF56" s="8">
        <v>6</v>
      </c>
      <c r="AG56" s="8">
        <v>7</v>
      </c>
      <c r="AH56" s="8">
        <v>8</v>
      </c>
      <c r="AI56" s="8">
        <v>9</v>
      </c>
      <c r="AJ56" s="8">
        <v>10</v>
      </c>
      <c r="AK56" s="8">
        <v>11</v>
      </c>
      <c r="AL56" s="8">
        <v>12</v>
      </c>
      <c r="AM56" s="8">
        <v>13</v>
      </c>
      <c r="AN56" s="8">
        <v>14</v>
      </c>
      <c r="AO56" s="8">
        <v>15</v>
      </c>
      <c r="AP56" s="8">
        <v>16</v>
      </c>
      <c r="AQ56" s="8">
        <v>17</v>
      </c>
      <c r="AR56" s="8">
        <v>18</v>
      </c>
      <c r="AS56" s="8">
        <v>19</v>
      </c>
      <c r="AT56" s="8">
        <v>20</v>
      </c>
    </row>
    <row r="57" spans="6:46" x14ac:dyDescent="0.2">
      <c r="F57">
        <v>201906</v>
      </c>
      <c r="G57" s="13">
        <f t="shared" ref="G57:AS57" si="20">IF(OR(H9 = "", H$8 &lt; G$8), "", 1)</f>
        <v>1</v>
      </c>
      <c r="H57" s="13">
        <f t="shared" si="20"/>
        <v>1</v>
      </c>
      <c r="I57" s="13">
        <f t="shared" si="20"/>
        <v>1</v>
      </c>
      <c r="J57" s="13">
        <f t="shared" si="20"/>
        <v>1</v>
      </c>
      <c r="K57" s="13">
        <f t="shared" si="20"/>
        <v>1</v>
      </c>
      <c r="L57" s="13">
        <f t="shared" si="20"/>
        <v>1</v>
      </c>
      <c r="M57" s="13">
        <f t="shared" si="20"/>
        <v>1</v>
      </c>
      <c r="N57" s="13">
        <f t="shared" si="20"/>
        <v>1</v>
      </c>
      <c r="O57" s="13">
        <f t="shared" si="20"/>
        <v>1</v>
      </c>
      <c r="P57" s="13">
        <f t="shared" si="20"/>
        <v>1</v>
      </c>
      <c r="Q57" s="13">
        <f t="shared" si="20"/>
        <v>1</v>
      </c>
      <c r="R57" s="13">
        <f t="shared" si="20"/>
        <v>1</v>
      </c>
      <c r="S57" s="13">
        <f t="shared" si="20"/>
        <v>1</v>
      </c>
      <c r="T57" s="13">
        <f t="shared" si="20"/>
        <v>1</v>
      </c>
      <c r="U57" s="13">
        <f t="shared" si="20"/>
        <v>1</v>
      </c>
      <c r="V57" s="13">
        <f t="shared" si="20"/>
        <v>1</v>
      </c>
      <c r="W57" s="13">
        <f t="shared" si="20"/>
        <v>1</v>
      </c>
      <c r="X57" s="13">
        <f t="shared" si="20"/>
        <v>1</v>
      </c>
      <c r="Y57" s="13">
        <f t="shared" si="20"/>
        <v>1</v>
      </c>
      <c r="Z57" s="13" t="str">
        <f t="shared" si="20"/>
        <v/>
      </c>
      <c r="AA57" s="13">
        <f t="shared" si="20"/>
        <v>1</v>
      </c>
      <c r="AB57" s="13">
        <f t="shared" si="20"/>
        <v>1</v>
      </c>
      <c r="AC57" s="13">
        <f t="shared" si="20"/>
        <v>1</v>
      </c>
      <c r="AD57" s="13">
        <f t="shared" si="20"/>
        <v>1</v>
      </c>
      <c r="AE57" s="13">
        <f t="shared" si="20"/>
        <v>1</v>
      </c>
      <c r="AF57" s="13">
        <f t="shared" si="20"/>
        <v>1</v>
      </c>
      <c r="AG57" s="13">
        <f t="shared" si="20"/>
        <v>1</v>
      </c>
      <c r="AH57" s="13">
        <f t="shared" si="20"/>
        <v>1</v>
      </c>
      <c r="AI57" s="13">
        <f t="shared" si="20"/>
        <v>1</v>
      </c>
      <c r="AJ57" s="13">
        <f t="shared" si="20"/>
        <v>1</v>
      </c>
      <c r="AK57" s="13">
        <f t="shared" si="20"/>
        <v>1</v>
      </c>
      <c r="AL57" s="13">
        <f t="shared" si="20"/>
        <v>1</v>
      </c>
      <c r="AM57" s="13">
        <f t="shared" si="20"/>
        <v>1</v>
      </c>
      <c r="AN57" s="13">
        <f t="shared" si="20"/>
        <v>1</v>
      </c>
      <c r="AO57" s="13">
        <f t="shared" si="20"/>
        <v>1</v>
      </c>
      <c r="AP57" s="13">
        <f t="shared" si="20"/>
        <v>1</v>
      </c>
      <c r="AQ57" s="13">
        <f t="shared" si="20"/>
        <v>1</v>
      </c>
      <c r="AR57" s="13">
        <f t="shared" si="20"/>
        <v>1</v>
      </c>
      <c r="AS57" s="13">
        <f t="shared" si="20"/>
        <v>1</v>
      </c>
      <c r="AT57" s="13" t="e">
        <f>IF(OR(#REF! = "",#REF! &lt; AT$8), "", 1)</f>
        <v>#REF!</v>
      </c>
    </row>
    <row r="58" spans="6:46" x14ac:dyDescent="0.2">
      <c r="F58">
        <v>201909</v>
      </c>
      <c r="G58" s="13">
        <f t="shared" ref="G58:AS58" si="21">IF(OR(H10 = "", H$8 &lt; G$8), "", 1)</f>
        <v>1</v>
      </c>
      <c r="H58" s="13">
        <f t="shared" si="21"/>
        <v>1</v>
      </c>
      <c r="I58" s="13">
        <f t="shared" si="21"/>
        <v>1</v>
      </c>
      <c r="J58" s="13">
        <f t="shared" si="21"/>
        <v>1</v>
      </c>
      <c r="K58" s="13">
        <f t="shared" si="21"/>
        <v>1</v>
      </c>
      <c r="L58" s="13">
        <f t="shared" si="21"/>
        <v>1</v>
      </c>
      <c r="M58" s="13">
        <f t="shared" si="21"/>
        <v>1</v>
      </c>
      <c r="N58" s="13">
        <f t="shared" si="21"/>
        <v>1</v>
      </c>
      <c r="O58" s="13">
        <f t="shared" si="21"/>
        <v>1</v>
      </c>
      <c r="P58" s="13">
        <f t="shared" si="21"/>
        <v>1</v>
      </c>
      <c r="Q58" s="13">
        <f t="shared" si="21"/>
        <v>1</v>
      </c>
      <c r="R58" s="13">
        <f t="shared" si="21"/>
        <v>1</v>
      </c>
      <c r="S58" s="13">
        <f t="shared" si="21"/>
        <v>1</v>
      </c>
      <c r="T58" s="13">
        <f t="shared" si="21"/>
        <v>1</v>
      </c>
      <c r="U58" s="13">
        <f t="shared" si="21"/>
        <v>1</v>
      </c>
      <c r="V58" s="13">
        <f t="shared" si="21"/>
        <v>1</v>
      </c>
      <c r="W58" s="13">
        <f t="shared" si="21"/>
        <v>1</v>
      </c>
      <c r="X58" s="13">
        <f t="shared" si="21"/>
        <v>1</v>
      </c>
      <c r="Y58" s="13" t="str">
        <f t="shared" si="21"/>
        <v/>
      </c>
      <c r="Z58" s="13" t="str">
        <f t="shared" si="21"/>
        <v/>
      </c>
      <c r="AA58" s="13">
        <f t="shared" si="21"/>
        <v>1</v>
      </c>
      <c r="AB58" s="13">
        <f t="shared" si="21"/>
        <v>1</v>
      </c>
      <c r="AC58" s="13">
        <f t="shared" si="21"/>
        <v>1</v>
      </c>
      <c r="AD58" s="13">
        <f t="shared" si="21"/>
        <v>1</v>
      </c>
      <c r="AE58" s="13">
        <f t="shared" si="21"/>
        <v>1</v>
      </c>
      <c r="AF58" s="13">
        <f t="shared" si="21"/>
        <v>1</v>
      </c>
      <c r="AG58" s="13">
        <f t="shared" si="21"/>
        <v>1</v>
      </c>
      <c r="AH58" s="13">
        <f t="shared" si="21"/>
        <v>1</v>
      </c>
      <c r="AI58" s="13">
        <f t="shared" si="21"/>
        <v>1</v>
      </c>
      <c r="AJ58" s="13">
        <f t="shared" si="21"/>
        <v>1</v>
      </c>
      <c r="AK58" s="13">
        <f t="shared" si="21"/>
        <v>1</v>
      </c>
      <c r="AL58" s="13">
        <f t="shared" si="21"/>
        <v>1</v>
      </c>
      <c r="AM58" s="13">
        <f t="shared" si="21"/>
        <v>1</v>
      </c>
      <c r="AN58" s="13">
        <f t="shared" si="21"/>
        <v>1</v>
      </c>
      <c r="AO58" s="13">
        <f t="shared" si="21"/>
        <v>1</v>
      </c>
      <c r="AP58" s="13">
        <f t="shared" si="21"/>
        <v>1</v>
      </c>
      <c r="AQ58" s="13">
        <f t="shared" si="21"/>
        <v>1</v>
      </c>
      <c r="AR58" s="13">
        <f t="shared" si="21"/>
        <v>1</v>
      </c>
      <c r="AS58" s="13" t="str">
        <f t="shared" si="21"/>
        <v/>
      </c>
      <c r="AT58" s="13" t="e">
        <f>IF(OR(#REF! = "",#REF! &lt; AT$8), "", 1)</f>
        <v>#REF!</v>
      </c>
    </row>
    <row r="59" spans="6:46" x14ac:dyDescent="0.2">
      <c r="F59">
        <v>201912</v>
      </c>
      <c r="G59" s="13">
        <f t="shared" ref="G59:AS59" si="22">IF(OR(H11 = "", H$8 &lt; G$8), "", 1)</f>
        <v>1</v>
      </c>
      <c r="H59" s="13">
        <f t="shared" si="22"/>
        <v>1</v>
      </c>
      <c r="I59" s="13">
        <f t="shared" si="22"/>
        <v>1</v>
      </c>
      <c r="J59" s="13">
        <f t="shared" si="22"/>
        <v>1</v>
      </c>
      <c r="K59" s="13">
        <f t="shared" si="22"/>
        <v>1</v>
      </c>
      <c r="L59" s="13">
        <f t="shared" si="22"/>
        <v>1</v>
      </c>
      <c r="M59" s="13">
        <f t="shared" si="22"/>
        <v>1</v>
      </c>
      <c r="N59" s="13">
        <f t="shared" si="22"/>
        <v>1</v>
      </c>
      <c r="O59" s="13">
        <f t="shared" si="22"/>
        <v>1</v>
      </c>
      <c r="P59" s="13">
        <f t="shared" si="22"/>
        <v>1</v>
      </c>
      <c r="Q59" s="13">
        <f t="shared" si="22"/>
        <v>1</v>
      </c>
      <c r="R59" s="13">
        <f t="shared" si="22"/>
        <v>1</v>
      </c>
      <c r="S59" s="13">
        <f t="shared" si="22"/>
        <v>1</v>
      </c>
      <c r="T59" s="13">
        <f t="shared" si="22"/>
        <v>1</v>
      </c>
      <c r="U59" s="13">
        <f t="shared" si="22"/>
        <v>1</v>
      </c>
      <c r="V59" s="13">
        <f t="shared" si="22"/>
        <v>1</v>
      </c>
      <c r="W59" s="13">
        <f t="shared" si="22"/>
        <v>1</v>
      </c>
      <c r="X59" s="13" t="str">
        <f t="shared" si="22"/>
        <v/>
      </c>
      <c r="Y59" s="13" t="str">
        <f t="shared" si="22"/>
        <v/>
      </c>
      <c r="Z59" s="13" t="str">
        <f t="shared" si="22"/>
        <v/>
      </c>
      <c r="AA59" s="13">
        <f t="shared" si="22"/>
        <v>1</v>
      </c>
      <c r="AB59" s="13">
        <f t="shared" si="22"/>
        <v>1</v>
      </c>
      <c r="AC59" s="13">
        <f t="shared" si="22"/>
        <v>1</v>
      </c>
      <c r="AD59" s="13">
        <f t="shared" si="22"/>
        <v>1</v>
      </c>
      <c r="AE59" s="13">
        <f t="shared" si="22"/>
        <v>1</v>
      </c>
      <c r="AF59" s="13">
        <f t="shared" si="22"/>
        <v>1</v>
      </c>
      <c r="AG59" s="13">
        <f t="shared" si="22"/>
        <v>1</v>
      </c>
      <c r="AH59" s="13">
        <f t="shared" si="22"/>
        <v>1</v>
      </c>
      <c r="AI59" s="13">
        <f t="shared" si="22"/>
        <v>1</v>
      </c>
      <c r="AJ59" s="13">
        <f t="shared" si="22"/>
        <v>1</v>
      </c>
      <c r="AK59" s="13">
        <f t="shared" si="22"/>
        <v>1</v>
      </c>
      <c r="AL59" s="13">
        <f t="shared" si="22"/>
        <v>1</v>
      </c>
      <c r="AM59" s="13">
        <f t="shared" si="22"/>
        <v>1</v>
      </c>
      <c r="AN59" s="13">
        <f t="shared" si="22"/>
        <v>1</v>
      </c>
      <c r="AO59" s="13">
        <f t="shared" si="22"/>
        <v>1</v>
      </c>
      <c r="AP59" s="13">
        <f t="shared" si="22"/>
        <v>1</v>
      </c>
      <c r="AQ59" s="13">
        <f t="shared" si="22"/>
        <v>1</v>
      </c>
      <c r="AR59" s="13" t="str">
        <f t="shared" si="22"/>
        <v/>
      </c>
      <c r="AS59" s="13" t="str">
        <f t="shared" si="22"/>
        <v/>
      </c>
      <c r="AT59" s="13" t="e">
        <f>IF(OR(#REF! = "",#REF! &lt; AT$8), "", 1)</f>
        <v>#REF!</v>
      </c>
    </row>
    <row r="60" spans="6:46" x14ac:dyDescent="0.2">
      <c r="F60">
        <v>202003</v>
      </c>
      <c r="G60" s="13">
        <f t="shared" ref="G60:AS60" si="23">IF(OR(H12 = "", H$8 &lt; G$8), "", 1)</f>
        <v>1</v>
      </c>
      <c r="H60" s="13">
        <f t="shared" si="23"/>
        <v>1</v>
      </c>
      <c r="I60" s="13">
        <f t="shared" si="23"/>
        <v>1</v>
      </c>
      <c r="J60" s="13">
        <f t="shared" si="23"/>
        <v>1</v>
      </c>
      <c r="K60" s="13">
        <f t="shared" si="23"/>
        <v>1</v>
      </c>
      <c r="L60" s="13">
        <f t="shared" si="23"/>
        <v>1</v>
      </c>
      <c r="M60" s="13">
        <f t="shared" si="23"/>
        <v>1</v>
      </c>
      <c r="N60" s="13">
        <f t="shared" si="23"/>
        <v>1</v>
      </c>
      <c r="O60" s="13">
        <f t="shared" si="23"/>
        <v>1</v>
      </c>
      <c r="P60" s="13">
        <f t="shared" si="23"/>
        <v>1</v>
      </c>
      <c r="Q60" s="13">
        <f t="shared" si="23"/>
        <v>1</v>
      </c>
      <c r="R60" s="13">
        <f t="shared" si="23"/>
        <v>1</v>
      </c>
      <c r="S60" s="13">
        <f t="shared" si="23"/>
        <v>1</v>
      </c>
      <c r="T60" s="13">
        <f t="shared" si="23"/>
        <v>1</v>
      </c>
      <c r="U60" s="13">
        <f t="shared" si="23"/>
        <v>1</v>
      </c>
      <c r="V60" s="13">
        <f t="shared" si="23"/>
        <v>1</v>
      </c>
      <c r="W60" s="13" t="str">
        <f t="shared" si="23"/>
        <v/>
      </c>
      <c r="X60" s="13" t="str">
        <f t="shared" si="23"/>
        <v/>
      </c>
      <c r="Y60" s="13" t="str">
        <f t="shared" si="23"/>
        <v/>
      </c>
      <c r="Z60" s="13" t="str">
        <f t="shared" si="23"/>
        <v/>
      </c>
      <c r="AA60" s="13">
        <f t="shared" si="23"/>
        <v>1</v>
      </c>
      <c r="AB60" s="13">
        <f t="shared" si="23"/>
        <v>1</v>
      </c>
      <c r="AC60" s="13">
        <f t="shared" si="23"/>
        <v>1</v>
      </c>
      <c r="AD60" s="13">
        <f t="shared" si="23"/>
        <v>1</v>
      </c>
      <c r="AE60" s="13">
        <f t="shared" si="23"/>
        <v>1</v>
      </c>
      <c r="AF60" s="13">
        <f t="shared" si="23"/>
        <v>1</v>
      </c>
      <c r="AG60" s="13">
        <f t="shared" si="23"/>
        <v>1</v>
      </c>
      <c r="AH60" s="13">
        <f t="shared" si="23"/>
        <v>1</v>
      </c>
      <c r="AI60" s="13">
        <f t="shared" si="23"/>
        <v>1</v>
      </c>
      <c r="AJ60" s="13">
        <f t="shared" si="23"/>
        <v>1</v>
      </c>
      <c r="AK60" s="13">
        <f t="shared" si="23"/>
        <v>1</v>
      </c>
      <c r="AL60" s="13">
        <f t="shared" si="23"/>
        <v>1</v>
      </c>
      <c r="AM60" s="13">
        <f t="shared" si="23"/>
        <v>1</v>
      </c>
      <c r="AN60" s="13">
        <f t="shared" si="23"/>
        <v>1</v>
      </c>
      <c r="AO60" s="13">
        <f t="shared" si="23"/>
        <v>1</v>
      </c>
      <c r="AP60" s="13">
        <f t="shared" si="23"/>
        <v>1</v>
      </c>
      <c r="AQ60" s="13" t="str">
        <f t="shared" si="23"/>
        <v/>
      </c>
      <c r="AR60" s="13" t="str">
        <f t="shared" si="23"/>
        <v/>
      </c>
      <c r="AS60" s="13" t="str">
        <f t="shared" si="23"/>
        <v/>
      </c>
      <c r="AT60" s="13" t="e">
        <f>IF(OR(#REF! = "",#REF! &lt; AT$8), "", 1)</f>
        <v>#REF!</v>
      </c>
    </row>
    <row r="61" spans="6:46" x14ac:dyDescent="0.2">
      <c r="F61">
        <v>202006</v>
      </c>
      <c r="G61" s="13">
        <f t="shared" ref="G61:AS61" si="24">IF(OR(H13 = "", H$8 &lt; G$8), "", 1)</f>
        <v>1</v>
      </c>
      <c r="H61" s="13">
        <f t="shared" si="24"/>
        <v>1</v>
      </c>
      <c r="I61" s="13">
        <f t="shared" si="24"/>
        <v>1</v>
      </c>
      <c r="J61" s="13">
        <f t="shared" si="24"/>
        <v>1</v>
      </c>
      <c r="K61" s="13">
        <f t="shared" si="24"/>
        <v>1</v>
      </c>
      <c r="L61" s="13">
        <f t="shared" si="24"/>
        <v>1</v>
      </c>
      <c r="M61" s="13">
        <f t="shared" si="24"/>
        <v>1</v>
      </c>
      <c r="N61" s="13">
        <f t="shared" si="24"/>
        <v>1</v>
      </c>
      <c r="O61" s="13">
        <f t="shared" si="24"/>
        <v>1</v>
      </c>
      <c r="P61" s="13">
        <f t="shared" si="24"/>
        <v>1</v>
      </c>
      <c r="Q61" s="13">
        <f t="shared" si="24"/>
        <v>1</v>
      </c>
      <c r="R61" s="13">
        <f t="shared" si="24"/>
        <v>1</v>
      </c>
      <c r="S61" s="13">
        <f t="shared" si="24"/>
        <v>1</v>
      </c>
      <c r="T61" s="13">
        <f t="shared" si="24"/>
        <v>1</v>
      </c>
      <c r="U61" s="13">
        <f t="shared" si="24"/>
        <v>1</v>
      </c>
      <c r="V61" s="13" t="str">
        <f t="shared" si="24"/>
        <v/>
      </c>
      <c r="W61" s="13" t="str">
        <f t="shared" si="24"/>
        <v/>
      </c>
      <c r="X61" s="13" t="str">
        <f t="shared" si="24"/>
        <v/>
      </c>
      <c r="Y61" s="13" t="str">
        <f t="shared" si="24"/>
        <v/>
      </c>
      <c r="Z61" s="13" t="str">
        <f t="shared" si="24"/>
        <v/>
      </c>
      <c r="AA61" s="13">
        <f t="shared" si="24"/>
        <v>1</v>
      </c>
      <c r="AB61" s="13">
        <f t="shared" si="24"/>
        <v>1</v>
      </c>
      <c r="AC61" s="13">
        <f t="shared" si="24"/>
        <v>1</v>
      </c>
      <c r="AD61" s="13">
        <f t="shared" si="24"/>
        <v>1</v>
      </c>
      <c r="AE61" s="13">
        <f t="shared" si="24"/>
        <v>1</v>
      </c>
      <c r="AF61" s="13">
        <f t="shared" si="24"/>
        <v>1</v>
      </c>
      <c r="AG61" s="13">
        <f t="shared" si="24"/>
        <v>1</v>
      </c>
      <c r="AH61" s="13">
        <f t="shared" si="24"/>
        <v>1</v>
      </c>
      <c r="AI61" s="13">
        <f t="shared" si="24"/>
        <v>1</v>
      </c>
      <c r="AJ61" s="13">
        <f t="shared" si="24"/>
        <v>1</v>
      </c>
      <c r="AK61" s="13">
        <f t="shared" si="24"/>
        <v>1</v>
      </c>
      <c r="AL61" s="13">
        <f t="shared" si="24"/>
        <v>1</v>
      </c>
      <c r="AM61" s="13">
        <f t="shared" si="24"/>
        <v>1</v>
      </c>
      <c r="AN61" s="13">
        <f t="shared" si="24"/>
        <v>1</v>
      </c>
      <c r="AO61" s="13">
        <f t="shared" si="24"/>
        <v>1</v>
      </c>
      <c r="AP61" s="13" t="str">
        <f t="shared" si="24"/>
        <v/>
      </c>
      <c r="AQ61" s="13" t="str">
        <f t="shared" si="24"/>
        <v/>
      </c>
      <c r="AR61" s="13" t="str">
        <f t="shared" si="24"/>
        <v/>
      </c>
      <c r="AS61" s="13" t="str">
        <f t="shared" si="24"/>
        <v/>
      </c>
      <c r="AT61" s="13" t="e">
        <f>IF(OR(#REF! = "",#REF! &lt; AT$8), "", 1)</f>
        <v>#REF!</v>
      </c>
    </row>
    <row r="62" spans="6:46" x14ac:dyDescent="0.2">
      <c r="F62">
        <v>202009</v>
      </c>
      <c r="G62" s="13">
        <f t="shared" ref="G62:AS62" si="25">IF(OR(H14 = "", H$8 &lt; G$8), "", 1)</f>
        <v>1</v>
      </c>
      <c r="H62" s="13">
        <f t="shared" si="25"/>
        <v>1</v>
      </c>
      <c r="I62" s="13">
        <f t="shared" si="25"/>
        <v>1</v>
      </c>
      <c r="J62" s="13">
        <f t="shared" si="25"/>
        <v>1</v>
      </c>
      <c r="K62" s="13">
        <f t="shared" si="25"/>
        <v>1</v>
      </c>
      <c r="L62" s="13">
        <f t="shared" si="25"/>
        <v>1</v>
      </c>
      <c r="M62" s="13">
        <f t="shared" si="25"/>
        <v>1</v>
      </c>
      <c r="N62" s="13">
        <f t="shared" si="25"/>
        <v>1</v>
      </c>
      <c r="O62" s="13">
        <f t="shared" si="25"/>
        <v>1</v>
      </c>
      <c r="P62" s="13">
        <f t="shared" si="25"/>
        <v>1</v>
      </c>
      <c r="Q62" s="13">
        <f t="shared" si="25"/>
        <v>1</v>
      </c>
      <c r="R62" s="13">
        <f t="shared" si="25"/>
        <v>1</v>
      </c>
      <c r="S62" s="13">
        <f t="shared" si="25"/>
        <v>1</v>
      </c>
      <c r="T62" s="13">
        <f t="shared" si="25"/>
        <v>1</v>
      </c>
      <c r="U62" s="13" t="str">
        <f t="shared" si="25"/>
        <v/>
      </c>
      <c r="V62" s="13" t="str">
        <f t="shared" si="25"/>
        <v/>
      </c>
      <c r="W62" s="13" t="str">
        <f t="shared" si="25"/>
        <v/>
      </c>
      <c r="X62" s="13" t="str">
        <f t="shared" si="25"/>
        <v/>
      </c>
      <c r="Y62" s="13" t="str">
        <f t="shared" si="25"/>
        <v/>
      </c>
      <c r="Z62" s="13" t="str">
        <f t="shared" si="25"/>
        <v/>
      </c>
      <c r="AA62" s="13">
        <f t="shared" si="25"/>
        <v>1</v>
      </c>
      <c r="AB62" s="13">
        <f t="shared" si="25"/>
        <v>1</v>
      </c>
      <c r="AC62" s="13">
        <f t="shared" si="25"/>
        <v>1</v>
      </c>
      <c r="AD62" s="13">
        <f t="shared" si="25"/>
        <v>1</v>
      </c>
      <c r="AE62" s="13">
        <f t="shared" si="25"/>
        <v>1</v>
      </c>
      <c r="AF62" s="13">
        <f t="shared" si="25"/>
        <v>1</v>
      </c>
      <c r="AG62" s="13">
        <f t="shared" si="25"/>
        <v>1</v>
      </c>
      <c r="AH62" s="13">
        <f t="shared" si="25"/>
        <v>1</v>
      </c>
      <c r="AI62" s="13">
        <f t="shared" si="25"/>
        <v>1</v>
      </c>
      <c r="AJ62" s="13">
        <f t="shared" si="25"/>
        <v>1</v>
      </c>
      <c r="AK62" s="13">
        <f t="shared" si="25"/>
        <v>1</v>
      </c>
      <c r="AL62" s="13">
        <f t="shared" si="25"/>
        <v>1</v>
      </c>
      <c r="AM62" s="13">
        <f t="shared" si="25"/>
        <v>1</v>
      </c>
      <c r="AN62" s="13">
        <f t="shared" si="25"/>
        <v>1</v>
      </c>
      <c r="AO62" s="13" t="str">
        <f t="shared" si="25"/>
        <v/>
      </c>
      <c r="AP62" s="13" t="str">
        <f t="shared" si="25"/>
        <v/>
      </c>
      <c r="AQ62" s="13" t="str">
        <f t="shared" si="25"/>
        <v/>
      </c>
      <c r="AR62" s="13" t="str">
        <f t="shared" si="25"/>
        <v/>
      </c>
      <c r="AS62" s="13" t="str">
        <f t="shared" si="25"/>
        <v/>
      </c>
      <c r="AT62" s="13" t="e">
        <f>IF(OR(#REF! = "",#REF! &lt; AT$8), "", 1)</f>
        <v>#REF!</v>
      </c>
    </row>
    <row r="63" spans="6:46" x14ac:dyDescent="0.2">
      <c r="F63">
        <v>202012</v>
      </c>
      <c r="G63" s="13">
        <f t="shared" ref="G63:AS63" si="26">IF(OR(H15 = "", H$8 &lt; G$8), "", 1)</f>
        <v>1</v>
      </c>
      <c r="H63" s="13">
        <f t="shared" si="26"/>
        <v>1</v>
      </c>
      <c r="I63" s="13">
        <f t="shared" si="26"/>
        <v>1</v>
      </c>
      <c r="J63" s="13">
        <f t="shared" si="26"/>
        <v>1</v>
      </c>
      <c r="K63" s="13">
        <f t="shared" si="26"/>
        <v>1</v>
      </c>
      <c r="L63" s="13">
        <f t="shared" si="26"/>
        <v>1</v>
      </c>
      <c r="M63" s="13">
        <f t="shared" si="26"/>
        <v>1</v>
      </c>
      <c r="N63" s="13">
        <f t="shared" si="26"/>
        <v>1</v>
      </c>
      <c r="O63" s="13">
        <f t="shared" si="26"/>
        <v>1</v>
      </c>
      <c r="P63" s="13">
        <f t="shared" si="26"/>
        <v>1</v>
      </c>
      <c r="Q63" s="13">
        <f t="shared" si="26"/>
        <v>1</v>
      </c>
      <c r="R63" s="13">
        <f t="shared" si="26"/>
        <v>1</v>
      </c>
      <c r="S63" s="13">
        <f t="shared" si="26"/>
        <v>1</v>
      </c>
      <c r="T63" s="13" t="str">
        <f t="shared" si="26"/>
        <v/>
      </c>
      <c r="U63" s="13" t="str">
        <f t="shared" si="26"/>
        <v/>
      </c>
      <c r="V63" s="13" t="str">
        <f t="shared" si="26"/>
        <v/>
      </c>
      <c r="W63" s="13" t="str">
        <f t="shared" si="26"/>
        <v/>
      </c>
      <c r="X63" s="13" t="str">
        <f t="shared" si="26"/>
        <v/>
      </c>
      <c r="Y63" s="13" t="str">
        <f t="shared" si="26"/>
        <v/>
      </c>
      <c r="Z63" s="13" t="str">
        <f t="shared" si="26"/>
        <v/>
      </c>
      <c r="AA63" s="13">
        <f t="shared" si="26"/>
        <v>1</v>
      </c>
      <c r="AB63" s="13">
        <f t="shared" si="26"/>
        <v>1</v>
      </c>
      <c r="AC63" s="13">
        <f t="shared" si="26"/>
        <v>1</v>
      </c>
      <c r="AD63" s="13">
        <f t="shared" si="26"/>
        <v>1</v>
      </c>
      <c r="AE63" s="13">
        <f t="shared" si="26"/>
        <v>1</v>
      </c>
      <c r="AF63" s="13">
        <f t="shared" si="26"/>
        <v>1</v>
      </c>
      <c r="AG63" s="13">
        <f t="shared" si="26"/>
        <v>1</v>
      </c>
      <c r="AH63" s="13">
        <f t="shared" si="26"/>
        <v>1</v>
      </c>
      <c r="AI63" s="13">
        <f t="shared" si="26"/>
        <v>1</v>
      </c>
      <c r="AJ63" s="13">
        <f t="shared" si="26"/>
        <v>1</v>
      </c>
      <c r="AK63" s="13">
        <f t="shared" si="26"/>
        <v>1</v>
      </c>
      <c r="AL63" s="13">
        <f t="shared" si="26"/>
        <v>1</v>
      </c>
      <c r="AM63" s="13">
        <f t="shared" si="26"/>
        <v>1</v>
      </c>
      <c r="AN63" s="13" t="str">
        <f t="shared" si="26"/>
        <v/>
      </c>
      <c r="AO63" s="13" t="str">
        <f t="shared" si="26"/>
        <v/>
      </c>
      <c r="AP63" s="13" t="str">
        <f t="shared" si="26"/>
        <v/>
      </c>
      <c r="AQ63" s="13" t="str">
        <f t="shared" si="26"/>
        <v/>
      </c>
      <c r="AR63" s="13" t="str">
        <f t="shared" si="26"/>
        <v/>
      </c>
      <c r="AS63" s="13" t="str">
        <f t="shared" si="26"/>
        <v/>
      </c>
      <c r="AT63" s="13" t="e">
        <f>IF(OR(#REF! = "",#REF! &lt; AT$8), "", 1)</f>
        <v>#REF!</v>
      </c>
    </row>
    <row r="64" spans="6:46" x14ac:dyDescent="0.2">
      <c r="F64">
        <v>202103</v>
      </c>
      <c r="G64" s="13">
        <f t="shared" ref="G64:AS64" si="27">IF(OR(H16 = "", H$8 &lt; G$8), "", 1)</f>
        <v>1</v>
      </c>
      <c r="H64" s="13">
        <f t="shared" si="27"/>
        <v>1</v>
      </c>
      <c r="I64" s="13">
        <f t="shared" si="27"/>
        <v>1</v>
      </c>
      <c r="J64" s="13">
        <f t="shared" si="27"/>
        <v>1</v>
      </c>
      <c r="K64" s="13">
        <f t="shared" si="27"/>
        <v>1</v>
      </c>
      <c r="L64" s="13">
        <f t="shared" si="27"/>
        <v>1</v>
      </c>
      <c r="M64" s="13">
        <f t="shared" si="27"/>
        <v>1</v>
      </c>
      <c r="N64" s="13">
        <f t="shared" si="27"/>
        <v>1</v>
      </c>
      <c r="O64" s="13">
        <f t="shared" si="27"/>
        <v>1</v>
      </c>
      <c r="P64" s="13">
        <f t="shared" si="27"/>
        <v>1</v>
      </c>
      <c r="Q64" s="13">
        <f t="shared" si="27"/>
        <v>1</v>
      </c>
      <c r="R64" s="13">
        <f t="shared" si="27"/>
        <v>1</v>
      </c>
      <c r="S64" s="13" t="str">
        <f t="shared" si="27"/>
        <v/>
      </c>
      <c r="T64" s="13" t="str">
        <f t="shared" si="27"/>
        <v/>
      </c>
      <c r="U64" s="13" t="str">
        <f t="shared" si="27"/>
        <v/>
      </c>
      <c r="V64" s="13" t="str">
        <f t="shared" si="27"/>
        <v/>
      </c>
      <c r="W64" s="13" t="str">
        <f t="shared" si="27"/>
        <v/>
      </c>
      <c r="X64" s="13" t="str">
        <f t="shared" si="27"/>
        <v/>
      </c>
      <c r="Y64" s="13" t="str">
        <f t="shared" si="27"/>
        <v/>
      </c>
      <c r="Z64" s="13" t="str">
        <f t="shared" si="27"/>
        <v/>
      </c>
      <c r="AA64" s="13">
        <f t="shared" si="27"/>
        <v>1</v>
      </c>
      <c r="AB64" s="13">
        <f t="shared" si="27"/>
        <v>1</v>
      </c>
      <c r="AC64" s="13">
        <f t="shared" si="27"/>
        <v>1</v>
      </c>
      <c r="AD64" s="13">
        <f t="shared" si="27"/>
        <v>1</v>
      </c>
      <c r="AE64" s="13">
        <f t="shared" si="27"/>
        <v>1</v>
      </c>
      <c r="AF64" s="13">
        <f t="shared" si="27"/>
        <v>1</v>
      </c>
      <c r="AG64" s="13">
        <f t="shared" si="27"/>
        <v>1</v>
      </c>
      <c r="AH64" s="13">
        <f t="shared" si="27"/>
        <v>1</v>
      </c>
      <c r="AI64" s="13">
        <f t="shared" si="27"/>
        <v>1</v>
      </c>
      <c r="AJ64" s="13">
        <f t="shared" si="27"/>
        <v>1</v>
      </c>
      <c r="AK64" s="13">
        <f t="shared" si="27"/>
        <v>1</v>
      </c>
      <c r="AL64" s="13">
        <f t="shared" si="27"/>
        <v>1</v>
      </c>
      <c r="AM64" s="13" t="str">
        <f t="shared" si="27"/>
        <v/>
      </c>
      <c r="AN64" s="13" t="str">
        <f t="shared" si="27"/>
        <v/>
      </c>
      <c r="AO64" s="13" t="str">
        <f t="shared" si="27"/>
        <v/>
      </c>
      <c r="AP64" s="13" t="str">
        <f t="shared" si="27"/>
        <v/>
      </c>
      <c r="AQ64" s="13" t="str">
        <f t="shared" si="27"/>
        <v/>
      </c>
      <c r="AR64" s="13" t="str">
        <f t="shared" si="27"/>
        <v/>
      </c>
      <c r="AS64" s="13" t="str">
        <f t="shared" si="27"/>
        <v/>
      </c>
      <c r="AT64" s="13" t="e">
        <f>IF(OR(#REF! = "",#REF! &lt; AT$8), "", 1)</f>
        <v>#REF!</v>
      </c>
    </row>
    <row r="65" spans="2:46" x14ac:dyDescent="0.2">
      <c r="F65">
        <v>202106</v>
      </c>
      <c r="G65" s="13">
        <f t="shared" ref="G65:AS65" si="28">IF(OR(H17 = "", H$8 &lt; G$8), "", 1)</f>
        <v>1</v>
      </c>
      <c r="H65" s="13">
        <f t="shared" si="28"/>
        <v>1</v>
      </c>
      <c r="I65" s="13">
        <f t="shared" si="28"/>
        <v>1</v>
      </c>
      <c r="J65" s="13">
        <f t="shared" si="28"/>
        <v>1</v>
      </c>
      <c r="K65" s="13">
        <f t="shared" si="28"/>
        <v>1</v>
      </c>
      <c r="L65" s="13">
        <f t="shared" si="28"/>
        <v>1</v>
      </c>
      <c r="M65" s="13">
        <f t="shared" si="28"/>
        <v>1</v>
      </c>
      <c r="N65" s="13">
        <f t="shared" si="28"/>
        <v>1</v>
      </c>
      <c r="O65" s="13">
        <f t="shared" si="28"/>
        <v>1</v>
      </c>
      <c r="P65" s="13">
        <f t="shared" si="28"/>
        <v>1</v>
      </c>
      <c r="Q65" s="13">
        <f t="shared" si="28"/>
        <v>1</v>
      </c>
      <c r="R65" s="13" t="str">
        <f t="shared" si="28"/>
        <v/>
      </c>
      <c r="S65" s="13" t="str">
        <f t="shared" si="28"/>
        <v/>
      </c>
      <c r="T65" s="13" t="str">
        <f t="shared" si="28"/>
        <v/>
      </c>
      <c r="U65" s="13" t="str">
        <f t="shared" si="28"/>
        <v/>
      </c>
      <c r="V65" s="13" t="str">
        <f t="shared" si="28"/>
        <v/>
      </c>
      <c r="W65" s="13" t="str">
        <f t="shared" si="28"/>
        <v/>
      </c>
      <c r="X65" s="13" t="str">
        <f t="shared" si="28"/>
        <v/>
      </c>
      <c r="Y65" s="13" t="str">
        <f t="shared" si="28"/>
        <v/>
      </c>
      <c r="Z65" s="13" t="str">
        <f t="shared" si="28"/>
        <v/>
      </c>
      <c r="AA65" s="13">
        <f t="shared" si="28"/>
        <v>1</v>
      </c>
      <c r="AB65" s="13">
        <f t="shared" si="28"/>
        <v>1</v>
      </c>
      <c r="AC65" s="13">
        <f t="shared" si="28"/>
        <v>1</v>
      </c>
      <c r="AD65" s="13">
        <f t="shared" si="28"/>
        <v>1</v>
      </c>
      <c r="AE65" s="13">
        <f t="shared" si="28"/>
        <v>1</v>
      </c>
      <c r="AF65" s="13">
        <f t="shared" si="28"/>
        <v>1</v>
      </c>
      <c r="AG65" s="13">
        <f t="shared" si="28"/>
        <v>1</v>
      </c>
      <c r="AH65" s="13">
        <f t="shared" si="28"/>
        <v>1</v>
      </c>
      <c r="AI65" s="13">
        <f t="shared" si="28"/>
        <v>1</v>
      </c>
      <c r="AJ65" s="13">
        <f t="shared" si="28"/>
        <v>1</v>
      </c>
      <c r="AK65" s="13">
        <f t="shared" si="28"/>
        <v>1</v>
      </c>
      <c r="AL65" s="13" t="str">
        <f t="shared" si="28"/>
        <v/>
      </c>
      <c r="AM65" s="13" t="str">
        <f t="shared" si="28"/>
        <v/>
      </c>
      <c r="AN65" s="13" t="str">
        <f t="shared" si="28"/>
        <v/>
      </c>
      <c r="AO65" s="13" t="str">
        <f t="shared" si="28"/>
        <v/>
      </c>
      <c r="AP65" s="13" t="str">
        <f t="shared" si="28"/>
        <v/>
      </c>
      <c r="AQ65" s="13" t="str">
        <f t="shared" si="28"/>
        <v/>
      </c>
      <c r="AR65" s="13" t="str">
        <f t="shared" si="28"/>
        <v/>
      </c>
      <c r="AS65" s="13" t="str">
        <f t="shared" si="28"/>
        <v/>
      </c>
      <c r="AT65" s="13" t="e">
        <f>IF(OR(#REF! = "",#REF! &lt; AT$8), "", 1)</f>
        <v>#REF!</v>
      </c>
    </row>
    <row r="66" spans="2:46" x14ac:dyDescent="0.2">
      <c r="F66">
        <v>202109</v>
      </c>
      <c r="G66" s="13">
        <f t="shared" ref="G66:AS66" si="29">IF(OR(H18 = "", H$8 &lt; G$8), "", 1)</f>
        <v>1</v>
      </c>
      <c r="H66" s="13">
        <f t="shared" si="29"/>
        <v>1</v>
      </c>
      <c r="I66" s="13">
        <f t="shared" si="29"/>
        <v>1</v>
      </c>
      <c r="J66" s="13">
        <f t="shared" si="29"/>
        <v>1</v>
      </c>
      <c r="K66" s="13">
        <f t="shared" si="29"/>
        <v>1</v>
      </c>
      <c r="L66" s="13">
        <f t="shared" si="29"/>
        <v>1</v>
      </c>
      <c r="M66" s="13">
        <f t="shared" si="29"/>
        <v>1</v>
      </c>
      <c r="N66" s="13">
        <f t="shared" si="29"/>
        <v>1</v>
      </c>
      <c r="O66" s="13">
        <f t="shared" si="29"/>
        <v>1</v>
      </c>
      <c r="P66" s="13">
        <f t="shared" si="29"/>
        <v>1</v>
      </c>
      <c r="Q66" s="13" t="str">
        <f t="shared" si="29"/>
        <v/>
      </c>
      <c r="R66" s="13" t="str">
        <f t="shared" si="29"/>
        <v/>
      </c>
      <c r="S66" s="13" t="str">
        <f t="shared" si="29"/>
        <v/>
      </c>
      <c r="T66" s="13" t="str">
        <f t="shared" si="29"/>
        <v/>
      </c>
      <c r="U66" s="13" t="str">
        <f t="shared" si="29"/>
        <v/>
      </c>
      <c r="V66" s="13" t="str">
        <f t="shared" si="29"/>
        <v/>
      </c>
      <c r="W66" s="13" t="str">
        <f t="shared" si="29"/>
        <v/>
      </c>
      <c r="X66" s="13" t="str">
        <f t="shared" si="29"/>
        <v/>
      </c>
      <c r="Y66" s="13" t="str">
        <f t="shared" si="29"/>
        <v/>
      </c>
      <c r="Z66" s="13" t="str">
        <f t="shared" si="29"/>
        <v/>
      </c>
      <c r="AA66" s="13">
        <f t="shared" si="29"/>
        <v>1</v>
      </c>
      <c r="AB66" s="13">
        <f t="shared" si="29"/>
        <v>1</v>
      </c>
      <c r="AC66" s="13">
        <f t="shared" si="29"/>
        <v>1</v>
      </c>
      <c r="AD66" s="13">
        <f t="shared" si="29"/>
        <v>1</v>
      </c>
      <c r="AE66" s="13">
        <f t="shared" si="29"/>
        <v>1</v>
      </c>
      <c r="AF66" s="13">
        <f t="shared" si="29"/>
        <v>1</v>
      </c>
      <c r="AG66" s="13">
        <f t="shared" si="29"/>
        <v>1</v>
      </c>
      <c r="AH66" s="13">
        <f t="shared" si="29"/>
        <v>1</v>
      </c>
      <c r="AI66" s="13">
        <f t="shared" si="29"/>
        <v>1</v>
      </c>
      <c r="AJ66" s="13">
        <f t="shared" si="29"/>
        <v>1</v>
      </c>
      <c r="AK66" s="13" t="str">
        <f t="shared" si="29"/>
        <v/>
      </c>
      <c r="AL66" s="13" t="str">
        <f t="shared" si="29"/>
        <v/>
      </c>
      <c r="AM66" s="13" t="str">
        <f t="shared" si="29"/>
        <v/>
      </c>
      <c r="AN66" s="13" t="str">
        <f t="shared" si="29"/>
        <v/>
      </c>
      <c r="AO66" s="13" t="str">
        <f t="shared" si="29"/>
        <v/>
      </c>
      <c r="AP66" s="13" t="str">
        <f t="shared" si="29"/>
        <v/>
      </c>
      <c r="AQ66" s="13" t="str">
        <f t="shared" si="29"/>
        <v/>
      </c>
      <c r="AR66" s="13" t="str">
        <f t="shared" si="29"/>
        <v/>
      </c>
      <c r="AS66" s="13" t="str">
        <f t="shared" si="29"/>
        <v/>
      </c>
      <c r="AT66" s="13" t="e">
        <f>IF(OR(#REF! = "",#REF! &lt; AT$8), "", 1)</f>
        <v>#REF!</v>
      </c>
    </row>
    <row r="67" spans="2:46" x14ac:dyDescent="0.2">
      <c r="F67">
        <v>202112</v>
      </c>
      <c r="G67" s="13">
        <f t="shared" ref="G67:AS67" si="30">IF(OR(H19 = "", H$8 &lt; G$8), "", 1)</f>
        <v>1</v>
      </c>
      <c r="H67" s="13">
        <f t="shared" si="30"/>
        <v>1</v>
      </c>
      <c r="I67" s="13">
        <f t="shared" si="30"/>
        <v>1</v>
      </c>
      <c r="J67" s="13">
        <f t="shared" si="30"/>
        <v>1</v>
      </c>
      <c r="K67" s="13">
        <f t="shared" si="30"/>
        <v>1</v>
      </c>
      <c r="L67" s="13">
        <f t="shared" si="30"/>
        <v>1</v>
      </c>
      <c r="M67" s="13">
        <f t="shared" si="30"/>
        <v>1</v>
      </c>
      <c r="N67" s="13">
        <f t="shared" si="30"/>
        <v>1</v>
      </c>
      <c r="O67" s="13">
        <f t="shared" si="30"/>
        <v>1</v>
      </c>
      <c r="P67" s="13" t="str">
        <f t="shared" si="30"/>
        <v/>
      </c>
      <c r="Q67" s="13" t="str">
        <f t="shared" si="30"/>
        <v/>
      </c>
      <c r="R67" s="13" t="str">
        <f t="shared" si="30"/>
        <v/>
      </c>
      <c r="S67" s="13" t="str">
        <f t="shared" si="30"/>
        <v/>
      </c>
      <c r="T67" s="13" t="str">
        <f t="shared" si="30"/>
        <v/>
      </c>
      <c r="U67" s="13" t="str">
        <f t="shared" si="30"/>
        <v/>
      </c>
      <c r="V67" s="13" t="str">
        <f t="shared" si="30"/>
        <v/>
      </c>
      <c r="W67" s="13" t="str">
        <f t="shared" si="30"/>
        <v/>
      </c>
      <c r="X67" s="13" t="str">
        <f t="shared" si="30"/>
        <v/>
      </c>
      <c r="Y67" s="13" t="str">
        <f t="shared" si="30"/>
        <v/>
      </c>
      <c r="Z67" s="13" t="str">
        <f t="shared" si="30"/>
        <v/>
      </c>
      <c r="AA67" s="13">
        <f t="shared" si="30"/>
        <v>1</v>
      </c>
      <c r="AB67" s="13">
        <f t="shared" si="30"/>
        <v>1</v>
      </c>
      <c r="AC67" s="13">
        <f t="shared" si="30"/>
        <v>1</v>
      </c>
      <c r="AD67" s="13">
        <f t="shared" si="30"/>
        <v>1</v>
      </c>
      <c r="AE67" s="13">
        <f t="shared" si="30"/>
        <v>1</v>
      </c>
      <c r="AF67" s="13">
        <f t="shared" si="30"/>
        <v>1</v>
      </c>
      <c r="AG67" s="13">
        <f t="shared" si="30"/>
        <v>1</v>
      </c>
      <c r="AH67" s="13">
        <f t="shared" si="30"/>
        <v>1</v>
      </c>
      <c r="AI67" s="13">
        <f t="shared" si="30"/>
        <v>1</v>
      </c>
      <c r="AJ67" s="13" t="str">
        <f t="shared" si="30"/>
        <v/>
      </c>
      <c r="AK67" s="13" t="str">
        <f t="shared" si="30"/>
        <v/>
      </c>
      <c r="AL67" s="13" t="str">
        <f t="shared" si="30"/>
        <v/>
      </c>
      <c r="AM67" s="13" t="str">
        <f t="shared" si="30"/>
        <v/>
      </c>
      <c r="AN67" s="13" t="str">
        <f t="shared" si="30"/>
        <v/>
      </c>
      <c r="AO67" s="13" t="str">
        <f t="shared" si="30"/>
        <v/>
      </c>
      <c r="AP67" s="13" t="str">
        <f t="shared" si="30"/>
        <v/>
      </c>
      <c r="AQ67" s="13" t="str">
        <f t="shared" si="30"/>
        <v/>
      </c>
      <c r="AR67" s="13" t="str">
        <f t="shared" si="30"/>
        <v/>
      </c>
      <c r="AS67" s="13" t="str">
        <f t="shared" si="30"/>
        <v/>
      </c>
      <c r="AT67" s="13" t="e">
        <f>IF(OR(#REF! = "",#REF! &lt; AT$8), "", 1)</f>
        <v>#REF!</v>
      </c>
    </row>
    <row r="68" spans="2:46" x14ac:dyDescent="0.2">
      <c r="F68">
        <v>202203</v>
      </c>
      <c r="G68" s="13">
        <f t="shared" ref="G68:AS68" si="31">IF(OR(H20 = "", H$8 &lt; G$8), "", 1)</f>
        <v>1</v>
      </c>
      <c r="H68" s="13">
        <f t="shared" si="31"/>
        <v>1</v>
      </c>
      <c r="I68" s="13">
        <f t="shared" si="31"/>
        <v>1</v>
      </c>
      <c r="J68" s="13">
        <f t="shared" si="31"/>
        <v>1</v>
      </c>
      <c r="K68" s="13">
        <f t="shared" si="31"/>
        <v>1</v>
      </c>
      <c r="L68" s="13">
        <f t="shared" si="31"/>
        <v>1</v>
      </c>
      <c r="M68" s="13">
        <f t="shared" si="31"/>
        <v>1</v>
      </c>
      <c r="N68" s="13">
        <f t="shared" si="31"/>
        <v>1</v>
      </c>
      <c r="O68" s="13" t="str">
        <f t="shared" si="31"/>
        <v/>
      </c>
      <c r="P68" s="13" t="str">
        <f t="shared" si="31"/>
        <v/>
      </c>
      <c r="Q68" s="13" t="str">
        <f t="shared" si="31"/>
        <v/>
      </c>
      <c r="R68" s="13" t="str">
        <f t="shared" si="31"/>
        <v/>
      </c>
      <c r="S68" s="13" t="str">
        <f t="shared" si="31"/>
        <v/>
      </c>
      <c r="T68" s="13" t="str">
        <f t="shared" si="31"/>
        <v/>
      </c>
      <c r="U68" s="13" t="str">
        <f t="shared" si="31"/>
        <v/>
      </c>
      <c r="V68" s="13" t="str">
        <f t="shared" si="31"/>
        <v/>
      </c>
      <c r="W68" s="13" t="str">
        <f t="shared" si="31"/>
        <v/>
      </c>
      <c r="X68" s="13" t="str">
        <f t="shared" si="31"/>
        <v/>
      </c>
      <c r="Y68" s="13" t="str">
        <f t="shared" si="31"/>
        <v/>
      </c>
      <c r="Z68" s="13" t="str">
        <f t="shared" si="31"/>
        <v/>
      </c>
      <c r="AA68" s="13">
        <f t="shared" si="31"/>
        <v>1</v>
      </c>
      <c r="AB68" s="13">
        <f t="shared" si="31"/>
        <v>1</v>
      </c>
      <c r="AC68" s="13">
        <f t="shared" si="31"/>
        <v>1</v>
      </c>
      <c r="AD68" s="13">
        <f t="shared" si="31"/>
        <v>1</v>
      </c>
      <c r="AE68" s="13">
        <f t="shared" si="31"/>
        <v>1</v>
      </c>
      <c r="AF68" s="13">
        <f t="shared" si="31"/>
        <v>1</v>
      </c>
      <c r="AG68" s="13">
        <f t="shared" si="31"/>
        <v>1</v>
      </c>
      <c r="AH68" s="13">
        <f t="shared" si="31"/>
        <v>1</v>
      </c>
      <c r="AI68" s="13" t="str">
        <f t="shared" si="31"/>
        <v/>
      </c>
      <c r="AJ68" s="13" t="str">
        <f t="shared" si="31"/>
        <v/>
      </c>
      <c r="AK68" s="13" t="str">
        <f t="shared" si="31"/>
        <v/>
      </c>
      <c r="AL68" s="13" t="str">
        <f t="shared" si="31"/>
        <v/>
      </c>
      <c r="AM68" s="13" t="str">
        <f t="shared" si="31"/>
        <v/>
      </c>
      <c r="AN68" s="13" t="str">
        <f t="shared" si="31"/>
        <v/>
      </c>
      <c r="AO68" s="13" t="str">
        <f t="shared" si="31"/>
        <v/>
      </c>
      <c r="AP68" s="13" t="str">
        <f t="shared" si="31"/>
        <v/>
      </c>
      <c r="AQ68" s="13" t="str">
        <f t="shared" si="31"/>
        <v/>
      </c>
      <c r="AR68" s="13" t="str">
        <f t="shared" si="31"/>
        <v/>
      </c>
      <c r="AS68" s="13" t="str">
        <f t="shared" si="31"/>
        <v/>
      </c>
      <c r="AT68" s="13" t="e">
        <f>IF(OR(#REF! = "",#REF! &lt; AT$8), "", 1)</f>
        <v>#REF!</v>
      </c>
    </row>
    <row r="69" spans="2:46" x14ac:dyDescent="0.2">
      <c r="F69">
        <v>202206</v>
      </c>
      <c r="G69" s="13">
        <f t="shared" ref="G69:AS69" si="32">IF(OR(H21 = "", H$8 &lt; G$8), "", 1)</f>
        <v>1</v>
      </c>
      <c r="H69" s="13">
        <f t="shared" si="32"/>
        <v>1</v>
      </c>
      <c r="I69" s="13">
        <f t="shared" si="32"/>
        <v>1</v>
      </c>
      <c r="J69" s="13">
        <f t="shared" si="32"/>
        <v>1</v>
      </c>
      <c r="K69" s="13">
        <f t="shared" si="32"/>
        <v>1</v>
      </c>
      <c r="L69" s="13">
        <f t="shared" si="32"/>
        <v>1</v>
      </c>
      <c r="M69" s="13">
        <f t="shared" si="32"/>
        <v>1</v>
      </c>
      <c r="N69" s="13" t="str">
        <f t="shared" si="32"/>
        <v/>
      </c>
      <c r="O69" s="13" t="str">
        <f t="shared" si="32"/>
        <v/>
      </c>
      <c r="P69" s="13" t="str">
        <f t="shared" si="32"/>
        <v/>
      </c>
      <c r="Q69" s="13" t="str">
        <f t="shared" si="32"/>
        <v/>
      </c>
      <c r="R69" s="13" t="str">
        <f t="shared" si="32"/>
        <v/>
      </c>
      <c r="S69" s="13" t="str">
        <f t="shared" si="32"/>
        <v/>
      </c>
      <c r="T69" s="13" t="str">
        <f t="shared" si="32"/>
        <v/>
      </c>
      <c r="U69" s="13" t="str">
        <f t="shared" si="32"/>
        <v/>
      </c>
      <c r="V69" s="13" t="str">
        <f t="shared" si="32"/>
        <v/>
      </c>
      <c r="W69" s="13" t="str">
        <f t="shared" si="32"/>
        <v/>
      </c>
      <c r="X69" s="13" t="str">
        <f t="shared" si="32"/>
        <v/>
      </c>
      <c r="Y69" s="13" t="str">
        <f t="shared" si="32"/>
        <v/>
      </c>
      <c r="Z69" s="13" t="str">
        <f t="shared" si="32"/>
        <v/>
      </c>
      <c r="AA69" s="13">
        <f t="shared" si="32"/>
        <v>1</v>
      </c>
      <c r="AB69" s="13">
        <f t="shared" si="32"/>
        <v>1</v>
      </c>
      <c r="AC69" s="13">
        <f t="shared" si="32"/>
        <v>1</v>
      </c>
      <c r="AD69" s="13">
        <f t="shared" si="32"/>
        <v>1</v>
      </c>
      <c r="AE69" s="13">
        <f t="shared" si="32"/>
        <v>1</v>
      </c>
      <c r="AF69" s="13">
        <f t="shared" si="32"/>
        <v>1</v>
      </c>
      <c r="AG69" s="13">
        <f t="shared" si="32"/>
        <v>1</v>
      </c>
      <c r="AH69" s="13" t="str">
        <f t="shared" si="32"/>
        <v/>
      </c>
      <c r="AI69" s="13" t="str">
        <f t="shared" si="32"/>
        <v/>
      </c>
      <c r="AJ69" s="13" t="str">
        <f t="shared" si="32"/>
        <v/>
      </c>
      <c r="AK69" s="13" t="str">
        <f t="shared" si="32"/>
        <v/>
      </c>
      <c r="AL69" s="13" t="str">
        <f t="shared" si="32"/>
        <v/>
      </c>
      <c r="AM69" s="13" t="str">
        <f t="shared" si="32"/>
        <v/>
      </c>
      <c r="AN69" s="13" t="str">
        <f t="shared" si="32"/>
        <v/>
      </c>
      <c r="AO69" s="13" t="str">
        <f t="shared" si="32"/>
        <v/>
      </c>
      <c r="AP69" s="13" t="str">
        <f t="shared" si="32"/>
        <v/>
      </c>
      <c r="AQ69" s="13" t="str">
        <f t="shared" si="32"/>
        <v/>
      </c>
      <c r="AR69" s="13" t="str">
        <f t="shared" si="32"/>
        <v/>
      </c>
      <c r="AS69" s="13" t="str">
        <f t="shared" si="32"/>
        <v/>
      </c>
      <c r="AT69" s="13" t="e">
        <f>IF(OR(#REF! = "",#REF! &lt; AT$8), "", 1)</f>
        <v>#REF!</v>
      </c>
    </row>
    <row r="70" spans="2:46" x14ac:dyDescent="0.2">
      <c r="F70">
        <v>202209</v>
      </c>
      <c r="G70" s="13">
        <f t="shared" ref="G70:AS70" si="33">IF(OR(H22 = "", H$8 &lt; G$8), "", 1)</f>
        <v>1</v>
      </c>
      <c r="H70" s="13">
        <f t="shared" si="33"/>
        <v>1</v>
      </c>
      <c r="I70" s="13">
        <f t="shared" si="33"/>
        <v>1</v>
      </c>
      <c r="J70" s="13">
        <f t="shared" si="33"/>
        <v>1</v>
      </c>
      <c r="K70" s="13">
        <f t="shared" si="33"/>
        <v>1</v>
      </c>
      <c r="L70" s="13">
        <f t="shared" si="33"/>
        <v>1</v>
      </c>
      <c r="M70" s="13" t="str">
        <f t="shared" si="33"/>
        <v/>
      </c>
      <c r="N70" s="13" t="str">
        <f t="shared" si="33"/>
        <v/>
      </c>
      <c r="O70" s="13" t="str">
        <f t="shared" si="33"/>
        <v/>
      </c>
      <c r="P70" s="13" t="str">
        <f t="shared" si="33"/>
        <v/>
      </c>
      <c r="Q70" s="13" t="str">
        <f t="shared" si="33"/>
        <v/>
      </c>
      <c r="R70" s="13" t="str">
        <f t="shared" si="33"/>
        <v/>
      </c>
      <c r="S70" s="13" t="str">
        <f t="shared" si="33"/>
        <v/>
      </c>
      <c r="T70" s="13" t="str">
        <f t="shared" si="33"/>
        <v/>
      </c>
      <c r="U70" s="13" t="str">
        <f t="shared" si="33"/>
        <v/>
      </c>
      <c r="V70" s="13" t="str">
        <f t="shared" si="33"/>
        <v/>
      </c>
      <c r="W70" s="13" t="str">
        <f t="shared" si="33"/>
        <v/>
      </c>
      <c r="X70" s="13" t="str">
        <f t="shared" si="33"/>
        <v/>
      </c>
      <c r="Y70" s="13" t="str">
        <f t="shared" si="33"/>
        <v/>
      </c>
      <c r="Z70" s="13" t="str">
        <f t="shared" si="33"/>
        <v/>
      </c>
      <c r="AA70" s="13">
        <f t="shared" si="33"/>
        <v>1</v>
      </c>
      <c r="AB70" s="13">
        <f t="shared" si="33"/>
        <v>1</v>
      </c>
      <c r="AC70" s="13">
        <f t="shared" si="33"/>
        <v>1</v>
      </c>
      <c r="AD70" s="13">
        <f t="shared" si="33"/>
        <v>1</v>
      </c>
      <c r="AE70" s="13">
        <f t="shared" si="33"/>
        <v>1</v>
      </c>
      <c r="AF70" s="13">
        <f t="shared" si="33"/>
        <v>1</v>
      </c>
      <c r="AG70" s="13" t="str">
        <f t="shared" si="33"/>
        <v/>
      </c>
      <c r="AH70" s="13" t="str">
        <f t="shared" si="33"/>
        <v/>
      </c>
      <c r="AI70" s="13" t="str">
        <f t="shared" si="33"/>
        <v/>
      </c>
      <c r="AJ70" s="13" t="str">
        <f t="shared" si="33"/>
        <v/>
      </c>
      <c r="AK70" s="13" t="str">
        <f t="shared" si="33"/>
        <v/>
      </c>
      <c r="AL70" s="13" t="str">
        <f t="shared" si="33"/>
        <v/>
      </c>
      <c r="AM70" s="13" t="str">
        <f t="shared" si="33"/>
        <v/>
      </c>
      <c r="AN70" s="13" t="str">
        <f t="shared" si="33"/>
        <v/>
      </c>
      <c r="AO70" s="13" t="str">
        <f t="shared" si="33"/>
        <v/>
      </c>
      <c r="AP70" s="13" t="str">
        <f t="shared" si="33"/>
        <v/>
      </c>
      <c r="AQ70" s="13" t="str">
        <f t="shared" si="33"/>
        <v/>
      </c>
      <c r="AR70" s="13" t="str">
        <f t="shared" si="33"/>
        <v/>
      </c>
      <c r="AS70" s="13" t="str">
        <f t="shared" si="33"/>
        <v/>
      </c>
      <c r="AT70" s="13" t="e">
        <f>IF(OR(#REF! = "",#REF! &lt; AT$8), "", 1)</f>
        <v>#REF!</v>
      </c>
    </row>
    <row r="71" spans="2:46" x14ac:dyDescent="0.2">
      <c r="F71">
        <v>202212</v>
      </c>
      <c r="G71" s="13">
        <f t="shared" ref="G71:AS71" si="34">IF(OR(H23 = "", H$8 &lt; G$8), "", 1)</f>
        <v>1</v>
      </c>
      <c r="H71" s="13">
        <f t="shared" si="34"/>
        <v>1</v>
      </c>
      <c r="I71" s="13">
        <f t="shared" si="34"/>
        <v>1</v>
      </c>
      <c r="J71" s="13">
        <f t="shared" si="34"/>
        <v>1</v>
      </c>
      <c r="K71" s="13">
        <f t="shared" si="34"/>
        <v>1</v>
      </c>
      <c r="L71" s="13" t="str">
        <f t="shared" si="34"/>
        <v/>
      </c>
      <c r="M71" s="13" t="str">
        <f t="shared" si="34"/>
        <v/>
      </c>
      <c r="N71" s="13" t="str">
        <f t="shared" si="34"/>
        <v/>
      </c>
      <c r="O71" s="13" t="str">
        <f t="shared" si="34"/>
        <v/>
      </c>
      <c r="P71" s="13" t="str">
        <f t="shared" si="34"/>
        <v/>
      </c>
      <c r="Q71" s="13" t="str">
        <f t="shared" si="34"/>
        <v/>
      </c>
      <c r="R71" s="13" t="str">
        <f t="shared" si="34"/>
        <v/>
      </c>
      <c r="S71" s="13" t="str">
        <f t="shared" si="34"/>
        <v/>
      </c>
      <c r="T71" s="13" t="str">
        <f t="shared" si="34"/>
        <v/>
      </c>
      <c r="U71" s="13" t="str">
        <f t="shared" si="34"/>
        <v/>
      </c>
      <c r="V71" s="13" t="str">
        <f t="shared" si="34"/>
        <v/>
      </c>
      <c r="W71" s="13" t="str">
        <f t="shared" si="34"/>
        <v/>
      </c>
      <c r="X71" s="13" t="str">
        <f t="shared" si="34"/>
        <v/>
      </c>
      <c r="Y71" s="13" t="str">
        <f t="shared" si="34"/>
        <v/>
      </c>
      <c r="Z71" s="13" t="str">
        <f t="shared" si="34"/>
        <v/>
      </c>
      <c r="AA71" s="13">
        <f t="shared" si="34"/>
        <v>1</v>
      </c>
      <c r="AB71" s="13">
        <f t="shared" si="34"/>
        <v>1</v>
      </c>
      <c r="AC71" s="13">
        <f t="shared" si="34"/>
        <v>1</v>
      </c>
      <c r="AD71" s="13">
        <f t="shared" si="34"/>
        <v>1</v>
      </c>
      <c r="AE71" s="13">
        <f t="shared" si="34"/>
        <v>1</v>
      </c>
      <c r="AF71" s="13" t="str">
        <f t="shared" si="34"/>
        <v/>
      </c>
      <c r="AG71" s="13" t="str">
        <f t="shared" si="34"/>
        <v/>
      </c>
      <c r="AH71" s="13" t="str">
        <f t="shared" si="34"/>
        <v/>
      </c>
      <c r="AI71" s="13" t="str">
        <f t="shared" si="34"/>
        <v/>
      </c>
      <c r="AJ71" s="13" t="str">
        <f t="shared" si="34"/>
        <v/>
      </c>
      <c r="AK71" s="13" t="str">
        <f t="shared" si="34"/>
        <v/>
      </c>
      <c r="AL71" s="13" t="str">
        <f t="shared" si="34"/>
        <v/>
      </c>
      <c r="AM71" s="13" t="str">
        <f t="shared" si="34"/>
        <v/>
      </c>
      <c r="AN71" s="13" t="str">
        <f t="shared" si="34"/>
        <v/>
      </c>
      <c r="AO71" s="13" t="str">
        <f t="shared" si="34"/>
        <v/>
      </c>
      <c r="AP71" s="13" t="str">
        <f t="shared" si="34"/>
        <v/>
      </c>
      <c r="AQ71" s="13" t="str">
        <f t="shared" si="34"/>
        <v/>
      </c>
      <c r="AR71" s="13" t="str">
        <f t="shared" si="34"/>
        <v/>
      </c>
      <c r="AS71" s="13" t="str">
        <f t="shared" si="34"/>
        <v/>
      </c>
      <c r="AT71" s="13" t="e">
        <f>IF(OR(#REF! = "",#REF! &lt; AT$8), "", 1)</f>
        <v>#REF!</v>
      </c>
    </row>
    <row r="72" spans="2:46" x14ac:dyDescent="0.2">
      <c r="F72">
        <v>202303</v>
      </c>
      <c r="G72" s="13">
        <f t="shared" ref="G72:AS72" si="35">IF(OR(H24 = "", H$8 &lt; G$8), "", 1)</f>
        <v>1</v>
      </c>
      <c r="H72" s="13">
        <f t="shared" si="35"/>
        <v>1</v>
      </c>
      <c r="I72" s="13">
        <f t="shared" si="35"/>
        <v>1</v>
      </c>
      <c r="J72" s="13">
        <f t="shared" si="35"/>
        <v>1</v>
      </c>
      <c r="K72" s="13" t="str">
        <f t="shared" si="35"/>
        <v/>
      </c>
      <c r="L72" s="13" t="str">
        <f t="shared" si="35"/>
        <v/>
      </c>
      <c r="M72" s="13" t="str">
        <f t="shared" si="35"/>
        <v/>
      </c>
      <c r="N72" s="13" t="str">
        <f t="shared" si="35"/>
        <v/>
      </c>
      <c r="O72" s="13" t="str">
        <f t="shared" si="35"/>
        <v/>
      </c>
      <c r="P72" s="13" t="str">
        <f t="shared" si="35"/>
        <v/>
      </c>
      <c r="Q72" s="13" t="str">
        <f t="shared" si="35"/>
        <v/>
      </c>
      <c r="R72" s="13" t="str">
        <f t="shared" si="35"/>
        <v/>
      </c>
      <c r="S72" s="13" t="str">
        <f t="shared" si="35"/>
        <v/>
      </c>
      <c r="T72" s="13" t="str">
        <f t="shared" si="35"/>
        <v/>
      </c>
      <c r="U72" s="13" t="str">
        <f t="shared" si="35"/>
        <v/>
      </c>
      <c r="V72" s="13" t="str">
        <f t="shared" si="35"/>
        <v/>
      </c>
      <c r="W72" s="13" t="str">
        <f t="shared" si="35"/>
        <v/>
      </c>
      <c r="X72" s="13" t="str">
        <f t="shared" si="35"/>
        <v/>
      </c>
      <c r="Y72" s="13" t="str">
        <f t="shared" si="35"/>
        <v/>
      </c>
      <c r="Z72" s="13" t="str">
        <f t="shared" si="35"/>
        <v/>
      </c>
      <c r="AA72" s="13">
        <f t="shared" si="35"/>
        <v>1</v>
      </c>
      <c r="AB72" s="13">
        <f t="shared" si="35"/>
        <v>1</v>
      </c>
      <c r="AC72" s="13">
        <f t="shared" si="35"/>
        <v>1</v>
      </c>
      <c r="AD72" s="13">
        <f t="shared" si="35"/>
        <v>1</v>
      </c>
      <c r="AE72" s="13" t="str">
        <f t="shared" si="35"/>
        <v/>
      </c>
      <c r="AF72" s="13" t="str">
        <f t="shared" si="35"/>
        <v/>
      </c>
      <c r="AG72" s="13" t="str">
        <f t="shared" si="35"/>
        <v/>
      </c>
      <c r="AH72" s="13" t="str">
        <f t="shared" si="35"/>
        <v/>
      </c>
      <c r="AI72" s="13" t="str">
        <f t="shared" si="35"/>
        <v/>
      </c>
      <c r="AJ72" s="13" t="str">
        <f t="shared" si="35"/>
        <v/>
      </c>
      <c r="AK72" s="13" t="str">
        <f t="shared" si="35"/>
        <v/>
      </c>
      <c r="AL72" s="13" t="str">
        <f t="shared" si="35"/>
        <v/>
      </c>
      <c r="AM72" s="13" t="str">
        <f t="shared" si="35"/>
        <v/>
      </c>
      <c r="AN72" s="13" t="str">
        <f t="shared" si="35"/>
        <v/>
      </c>
      <c r="AO72" s="13" t="str">
        <f t="shared" si="35"/>
        <v/>
      </c>
      <c r="AP72" s="13" t="str">
        <f t="shared" si="35"/>
        <v/>
      </c>
      <c r="AQ72" s="13" t="str">
        <f t="shared" si="35"/>
        <v/>
      </c>
      <c r="AR72" s="13" t="str">
        <f t="shared" si="35"/>
        <v/>
      </c>
      <c r="AS72" s="13" t="str">
        <f t="shared" si="35"/>
        <v/>
      </c>
      <c r="AT72" s="13" t="e">
        <f>IF(OR(#REF! = "",#REF! &lt; AT$8), "", 1)</f>
        <v>#REF!</v>
      </c>
    </row>
    <row r="73" spans="2:46" x14ac:dyDescent="0.2">
      <c r="F73">
        <v>202306</v>
      </c>
      <c r="G73" s="13">
        <f t="shared" ref="G73:AS73" si="36">IF(OR(H25 = "", H$8 &lt; G$8), "", 1)</f>
        <v>1</v>
      </c>
      <c r="H73" s="13">
        <f t="shared" si="36"/>
        <v>1</v>
      </c>
      <c r="I73" s="13">
        <f t="shared" si="36"/>
        <v>1</v>
      </c>
      <c r="J73" s="13" t="str">
        <f t="shared" si="36"/>
        <v/>
      </c>
      <c r="K73" s="13" t="str">
        <f t="shared" si="36"/>
        <v/>
      </c>
      <c r="L73" s="13" t="str">
        <f t="shared" si="36"/>
        <v/>
      </c>
      <c r="M73" s="13" t="str">
        <f t="shared" si="36"/>
        <v/>
      </c>
      <c r="N73" s="13" t="str">
        <f t="shared" si="36"/>
        <v/>
      </c>
      <c r="O73" s="13" t="str">
        <f t="shared" si="36"/>
        <v/>
      </c>
      <c r="P73" s="13" t="str">
        <f t="shared" si="36"/>
        <v/>
      </c>
      <c r="Q73" s="13" t="str">
        <f t="shared" si="36"/>
        <v/>
      </c>
      <c r="R73" s="13" t="str">
        <f t="shared" si="36"/>
        <v/>
      </c>
      <c r="S73" s="13" t="str">
        <f t="shared" si="36"/>
        <v/>
      </c>
      <c r="T73" s="13" t="str">
        <f t="shared" si="36"/>
        <v/>
      </c>
      <c r="U73" s="13" t="str">
        <f t="shared" si="36"/>
        <v/>
      </c>
      <c r="V73" s="13" t="str">
        <f t="shared" si="36"/>
        <v/>
      </c>
      <c r="W73" s="13" t="str">
        <f t="shared" si="36"/>
        <v/>
      </c>
      <c r="X73" s="13" t="str">
        <f t="shared" si="36"/>
        <v/>
      </c>
      <c r="Y73" s="13" t="str">
        <f t="shared" si="36"/>
        <v/>
      </c>
      <c r="Z73" s="13" t="str">
        <f t="shared" si="36"/>
        <v/>
      </c>
      <c r="AA73" s="13">
        <f t="shared" si="36"/>
        <v>1</v>
      </c>
      <c r="AB73" s="13">
        <f t="shared" si="36"/>
        <v>1</v>
      </c>
      <c r="AC73" s="13">
        <f t="shared" si="36"/>
        <v>1</v>
      </c>
      <c r="AD73" s="13" t="str">
        <f t="shared" si="36"/>
        <v/>
      </c>
      <c r="AE73" s="13" t="str">
        <f t="shared" si="36"/>
        <v/>
      </c>
      <c r="AF73" s="13" t="str">
        <f t="shared" si="36"/>
        <v/>
      </c>
      <c r="AG73" s="13" t="str">
        <f t="shared" si="36"/>
        <v/>
      </c>
      <c r="AH73" s="13" t="str">
        <f t="shared" si="36"/>
        <v/>
      </c>
      <c r="AI73" s="13" t="str">
        <f t="shared" si="36"/>
        <v/>
      </c>
      <c r="AJ73" s="13" t="str">
        <f t="shared" si="36"/>
        <v/>
      </c>
      <c r="AK73" s="13" t="str">
        <f t="shared" si="36"/>
        <v/>
      </c>
      <c r="AL73" s="13" t="str">
        <f t="shared" si="36"/>
        <v/>
      </c>
      <c r="AM73" s="13" t="str">
        <f t="shared" si="36"/>
        <v/>
      </c>
      <c r="AN73" s="13" t="str">
        <f t="shared" si="36"/>
        <v/>
      </c>
      <c r="AO73" s="13" t="str">
        <f t="shared" si="36"/>
        <v/>
      </c>
      <c r="AP73" s="13" t="str">
        <f t="shared" si="36"/>
        <v/>
      </c>
      <c r="AQ73" s="13" t="str">
        <f t="shared" si="36"/>
        <v/>
      </c>
      <c r="AR73" s="13" t="str">
        <f t="shared" si="36"/>
        <v/>
      </c>
      <c r="AS73" s="13" t="str">
        <f t="shared" si="36"/>
        <v/>
      </c>
      <c r="AT73" s="13" t="e">
        <f>IF(OR(#REF! = "",#REF! &lt; AT$8), "", 1)</f>
        <v>#REF!</v>
      </c>
    </row>
    <row r="74" spans="2:46" x14ac:dyDescent="0.2">
      <c r="F74">
        <v>202309</v>
      </c>
      <c r="G74" s="13">
        <f t="shared" ref="G74:AS74" si="37">IF(OR(H26 = "", H$8 &lt; G$8), "", 1)</f>
        <v>1</v>
      </c>
      <c r="H74" s="13">
        <f t="shared" si="37"/>
        <v>1</v>
      </c>
      <c r="I74" s="13" t="str">
        <f t="shared" si="37"/>
        <v/>
      </c>
      <c r="J74" s="13" t="str">
        <f t="shared" si="37"/>
        <v/>
      </c>
      <c r="K74" s="13" t="str">
        <f t="shared" si="37"/>
        <v/>
      </c>
      <c r="L74" s="13" t="str">
        <f t="shared" si="37"/>
        <v/>
      </c>
      <c r="M74" s="13" t="str">
        <f t="shared" si="37"/>
        <v/>
      </c>
      <c r="N74" s="13" t="str">
        <f t="shared" si="37"/>
        <v/>
      </c>
      <c r="O74" s="13" t="str">
        <f t="shared" si="37"/>
        <v/>
      </c>
      <c r="P74" s="13" t="str">
        <f t="shared" si="37"/>
        <v/>
      </c>
      <c r="Q74" s="13" t="str">
        <f t="shared" si="37"/>
        <v/>
      </c>
      <c r="R74" s="13" t="str">
        <f t="shared" si="37"/>
        <v/>
      </c>
      <c r="S74" s="13" t="str">
        <f t="shared" si="37"/>
        <v/>
      </c>
      <c r="T74" s="13" t="str">
        <f t="shared" si="37"/>
        <v/>
      </c>
      <c r="U74" s="13" t="str">
        <f t="shared" si="37"/>
        <v/>
      </c>
      <c r="V74" s="13" t="str">
        <f t="shared" si="37"/>
        <v/>
      </c>
      <c r="W74" s="13" t="str">
        <f t="shared" si="37"/>
        <v/>
      </c>
      <c r="X74" s="13" t="str">
        <f t="shared" si="37"/>
        <v/>
      </c>
      <c r="Y74" s="13" t="str">
        <f t="shared" si="37"/>
        <v/>
      </c>
      <c r="Z74" s="13" t="str">
        <f t="shared" si="37"/>
        <v/>
      </c>
      <c r="AA74" s="13">
        <f t="shared" si="37"/>
        <v>1</v>
      </c>
      <c r="AB74" s="13">
        <f t="shared" si="37"/>
        <v>1</v>
      </c>
      <c r="AC74" s="13" t="str">
        <f t="shared" si="37"/>
        <v/>
      </c>
      <c r="AD74" s="13" t="str">
        <f t="shared" si="37"/>
        <v/>
      </c>
      <c r="AE74" s="13" t="str">
        <f t="shared" si="37"/>
        <v/>
      </c>
      <c r="AF74" s="13" t="str">
        <f t="shared" si="37"/>
        <v/>
      </c>
      <c r="AG74" s="13" t="str">
        <f t="shared" si="37"/>
        <v/>
      </c>
      <c r="AH74" s="13" t="str">
        <f t="shared" si="37"/>
        <v/>
      </c>
      <c r="AI74" s="13" t="str">
        <f t="shared" si="37"/>
        <v/>
      </c>
      <c r="AJ74" s="13" t="str">
        <f t="shared" si="37"/>
        <v/>
      </c>
      <c r="AK74" s="13" t="str">
        <f t="shared" si="37"/>
        <v/>
      </c>
      <c r="AL74" s="13" t="str">
        <f t="shared" si="37"/>
        <v/>
      </c>
      <c r="AM74" s="13" t="str">
        <f t="shared" si="37"/>
        <v/>
      </c>
      <c r="AN74" s="13" t="str">
        <f t="shared" si="37"/>
        <v/>
      </c>
      <c r="AO74" s="13" t="str">
        <f t="shared" si="37"/>
        <v/>
      </c>
      <c r="AP74" s="13" t="str">
        <f t="shared" si="37"/>
        <v/>
      </c>
      <c r="AQ74" s="13" t="str">
        <f t="shared" si="37"/>
        <v/>
      </c>
      <c r="AR74" s="13" t="str">
        <f t="shared" si="37"/>
        <v/>
      </c>
      <c r="AS74" s="13" t="str">
        <f t="shared" si="37"/>
        <v/>
      </c>
      <c r="AT74" s="13" t="e">
        <f>IF(OR(#REF! = "",#REF! &lt; AT$8), "", 1)</f>
        <v>#REF!</v>
      </c>
    </row>
    <row r="75" spans="2:46" x14ac:dyDescent="0.2">
      <c r="F75">
        <v>202312</v>
      </c>
      <c r="G75" s="13">
        <f t="shared" ref="G75:AS75" si="38">IF(OR(H27 = "", H$8 &lt; G$8), "", 1)</f>
        <v>1</v>
      </c>
      <c r="H75" s="13" t="str">
        <f t="shared" si="38"/>
        <v/>
      </c>
      <c r="I75" s="13" t="str">
        <f t="shared" si="38"/>
        <v/>
      </c>
      <c r="J75" s="13" t="str">
        <f t="shared" si="38"/>
        <v/>
      </c>
      <c r="K75" s="13" t="str">
        <f t="shared" si="38"/>
        <v/>
      </c>
      <c r="L75" s="13" t="str">
        <f t="shared" si="38"/>
        <v/>
      </c>
      <c r="M75" s="13" t="str">
        <f t="shared" si="38"/>
        <v/>
      </c>
      <c r="N75" s="13" t="str">
        <f t="shared" si="38"/>
        <v/>
      </c>
      <c r="O75" s="13" t="str">
        <f t="shared" si="38"/>
        <v/>
      </c>
      <c r="P75" s="13" t="str">
        <f t="shared" si="38"/>
        <v/>
      </c>
      <c r="Q75" s="13" t="str">
        <f t="shared" si="38"/>
        <v/>
      </c>
      <c r="R75" s="13" t="str">
        <f t="shared" si="38"/>
        <v/>
      </c>
      <c r="S75" s="13" t="str">
        <f t="shared" si="38"/>
        <v/>
      </c>
      <c r="T75" s="13" t="str">
        <f t="shared" si="38"/>
        <v/>
      </c>
      <c r="U75" s="13" t="str">
        <f t="shared" si="38"/>
        <v/>
      </c>
      <c r="V75" s="13" t="str">
        <f t="shared" si="38"/>
        <v/>
      </c>
      <c r="W75" s="13" t="str">
        <f t="shared" si="38"/>
        <v/>
      </c>
      <c r="X75" s="13" t="str">
        <f t="shared" si="38"/>
        <v/>
      </c>
      <c r="Y75" s="13" t="str">
        <f t="shared" si="38"/>
        <v/>
      </c>
      <c r="Z75" s="13" t="str">
        <f t="shared" si="38"/>
        <v/>
      </c>
      <c r="AA75" s="13">
        <f t="shared" si="38"/>
        <v>1</v>
      </c>
      <c r="AB75" s="13" t="str">
        <f t="shared" si="38"/>
        <v/>
      </c>
      <c r="AC75" s="13" t="str">
        <f t="shared" si="38"/>
        <v/>
      </c>
      <c r="AD75" s="13" t="str">
        <f t="shared" si="38"/>
        <v/>
      </c>
      <c r="AE75" s="13" t="str">
        <f t="shared" si="38"/>
        <v/>
      </c>
      <c r="AF75" s="13" t="str">
        <f t="shared" si="38"/>
        <v/>
      </c>
      <c r="AG75" s="13" t="str">
        <f t="shared" si="38"/>
        <v/>
      </c>
      <c r="AH75" s="13" t="str">
        <f t="shared" si="38"/>
        <v/>
      </c>
      <c r="AI75" s="13" t="str">
        <f t="shared" si="38"/>
        <v/>
      </c>
      <c r="AJ75" s="13" t="str">
        <f t="shared" si="38"/>
        <v/>
      </c>
      <c r="AK75" s="13" t="str">
        <f t="shared" si="38"/>
        <v/>
      </c>
      <c r="AL75" s="13" t="str">
        <f t="shared" si="38"/>
        <v/>
      </c>
      <c r="AM75" s="13" t="str">
        <f t="shared" si="38"/>
        <v/>
      </c>
      <c r="AN75" s="13" t="str">
        <f t="shared" si="38"/>
        <v/>
      </c>
      <c r="AO75" s="13" t="str">
        <f t="shared" si="38"/>
        <v/>
      </c>
      <c r="AP75" s="13" t="str">
        <f t="shared" si="38"/>
        <v/>
      </c>
      <c r="AQ75" s="13" t="str">
        <f t="shared" si="38"/>
        <v/>
      </c>
      <c r="AR75" s="13" t="str">
        <f t="shared" si="38"/>
        <v/>
      </c>
      <c r="AS75" s="13" t="str">
        <f t="shared" si="38"/>
        <v/>
      </c>
      <c r="AT75" s="13" t="e">
        <f>IF(OR(#REF! = "",#REF! &lt; AT$8), "", 1)</f>
        <v>#REF!</v>
      </c>
    </row>
    <row r="76" spans="2:46" x14ac:dyDescent="0.2">
      <c r="F76">
        <v>202403</v>
      </c>
      <c r="G76" s="13" t="str">
        <f t="shared" ref="G76:AS76" si="39">IF(OR(H28 = "", H$8 &lt; G$8), "", 1)</f>
        <v/>
      </c>
      <c r="H76" s="13" t="str">
        <f t="shared" si="39"/>
        <v/>
      </c>
      <c r="I76" s="13" t="str">
        <f t="shared" si="39"/>
        <v/>
      </c>
      <c r="J76" s="13" t="str">
        <f t="shared" si="39"/>
        <v/>
      </c>
      <c r="K76" s="13" t="str">
        <f t="shared" si="39"/>
        <v/>
      </c>
      <c r="L76" s="13" t="str">
        <f t="shared" si="39"/>
        <v/>
      </c>
      <c r="M76" s="13" t="str">
        <f t="shared" si="39"/>
        <v/>
      </c>
      <c r="N76" s="13" t="str">
        <f t="shared" si="39"/>
        <v/>
      </c>
      <c r="O76" s="13" t="str">
        <f t="shared" si="39"/>
        <v/>
      </c>
      <c r="P76" s="13" t="str">
        <f t="shared" si="39"/>
        <v/>
      </c>
      <c r="Q76" s="13" t="str">
        <f t="shared" si="39"/>
        <v/>
      </c>
      <c r="R76" s="13" t="str">
        <f t="shared" si="39"/>
        <v/>
      </c>
      <c r="S76" s="13" t="str">
        <f t="shared" si="39"/>
        <v/>
      </c>
      <c r="T76" s="13" t="str">
        <f t="shared" si="39"/>
        <v/>
      </c>
      <c r="U76" s="13" t="str">
        <f t="shared" si="39"/>
        <v/>
      </c>
      <c r="V76" s="13" t="str">
        <f t="shared" si="39"/>
        <v/>
      </c>
      <c r="W76" s="13" t="str">
        <f t="shared" si="39"/>
        <v/>
      </c>
      <c r="X76" s="13" t="str">
        <f t="shared" si="39"/>
        <v/>
      </c>
      <c r="Y76" s="13" t="str">
        <f t="shared" si="39"/>
        <v/>
      </c>
      <c r="Z76" s="13" t="str">
        <f t="shared" si="39"/>
        <v/>
      </c>
      <c r="AA76" s="13" t="str">
        <f t="shared" si="39"/>
        <v/>
      </c>
      <c r="AB76" s="13" t="str">
        <f t="shared" si="39"/>
        <v/>
      </c>
      <c r="AC76" s="13" t="str">
        <f t="shared" si="39"/>
        <v/>
      </c>
      <c r="AD76" s="13" t="str">
        <f t="shared" si="39"/>
        <v/>
      </c>
      <c r="AE76" s="13" t="str">
        <f t="shared" si="39"/>
        <v/>
      </c>
      <c r="AF76" s="13" t="str">
        <f t="shared" si="39"/>
        <v/>
      </c>
      <c r="AG76" s="13" t="str">
        <f t="shared" si="39"/>
        <v/>
      </c>
      <c r="AH76" s="13" t="str">
        <f t="shared" si="39"/>
        <v/>
      </c>
      <c r="AI76" s="13" t="str">
        <f t="shared" si="39"/>
        <v/>
      </c>
      <c r="AJ76" s="13" t="str">
        <f t="shared" si="39"/>
        <v/>
      </c>
      <c r="AK76" s="13" t="str">
        <f t="shared" si="39"/>
        <v/>
      </c>
      <c r="AL76" s="13" t="str">
        <f t="shared" si="39"/>
        <v/>
      </c>
      <c r="AM76" s="13" t="str">
        <f t="shared" si="39"/>
        <v/>
      </c>
      <c r="AN76" s="13" t="str">
        <f t="shared" si="39"/>
        <v/>
      </c>
      <c r="AO76" s="13" t="str">
        <f t="shared" si="39"/>
        <v/>
      </c>
      <c r="AP76" s="13" t="str">
        <f t="shared" si="39"/>
        <v/>
      </c>
      <c r="AQ76" s="13" t="str">
        <f t="shared" si="39"/>
        <v/>
      </c>
      <c r="AR76" s="13" t="str">
        <f t="shared" si="39"/>
        <v/>
      </c>
      <c r="AS76" s="13" t="str">
        <f t="shared" si="39"/>
        <v/>
      </c>
      <c r="AT76" s="13" t="e">
        <f>IF(OR(#REF! = "",#REF! &lt; AT$8), "", 1)</f>
        <v>#REF!</v>
      </c>
    </row>
    <row r="79" spans="2:46" x14ac:dyDescent="0.2">
      <c r="B79" s="14" t="s">
        <v>39</v>
      </c>
      <c r="C79" s="14" t="s">
        <v>40</v>
      </c>
      <c r="D79" s="14" t="s">
        <v>41</v>
      </c>
      <c r="G79" s="15" t="s">
        <v>34</v>
      </c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16" t="s">
        <v>42</v>
      </c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</row>
    <row r="80" spans="2:46" x14ac:dyDescent="0.2">
      <c r="F80" s="19" t="s">
        <v>43</v>
      </c>
      <c r="G80" s="12">
        <f>+IF(G$8 = 20, 1, AVERAGE(_xlfn._xlws.FILTER( G$33:G$52,  G$57:G$76  &gt; 0)))</f>
        <v>2.5856346694536501</v>
      </c>
      <c r="H80" s="12">
        <f t="shared" ref="H80:AT80" si="40">+IF(H$8 = 20, 1, AVERAGE(_xlfn._xlws.FILTER( H$33:H$52,  H$57:H$76  &gt; 0)))</f>
        <v>1.1247631342381093</v>
      </c>
      <c r="I80" s="12">
        <f t="shared" si="40"/>
        <v>1.040830302016853</v>
      </c>
      <c r="J80" s="12">
        <f t="shared" si="40"/>
        <v>1.0243294759175938</v>
      </c>
      <c r="K80" s="12">
        <f t="shared" si="40"/>
        <v>1.0165500513934864</v>
      </c>
      <c r="L80" s="12">
        <f t="shared" si="40"/>
        <v>1.0167848466499876</v>
      </c>
      <c r="M80" s="12">
        <f t="shared" si="40"/>
        <v>1.0140579869305371</v>
      </c>
      <c r="N80" s="12">
        <f t="shared" si="40"/>
        <v>1.0171967285936823</v>
      </c>
      <c r="O80" s="12">
        <f t="shared" si="40"/>
        <v>1.0059143092897445</v>
      </c>
      <c r="P80" s="12">
        <f t="shared" si="40"/>
        <v>1.0032251060486723</v>
      </c>
      <c r="Q80" s="12">
        <f t="shared" si="40"/>
        <v>1.0036485454314634</v>
      </c>
      <c r="R80" s="12">
        <f t="shared" si="40"/>
        <v>1.0022781169824662</v>
      </c>
      <c r="S80" s="12">
        <f t="shared" si="40"/>
        <v>1.0044830697612948</v>
      </c>
      <c r="T80" s="12">
        <f t="shared" si="40"/>
        <v>1.0056150285582881</v>
      </c>
      <c r="U80" s="12">
        <f t="shared" si="40"/>
        <v>1.0054121560229414</v>
      </c>
      <c r="V80" s="12">
        <f t="shared" si="40"/>
        <v>1.0044063782741786</v>
      </c>
      <c r="W80" s="12">
        <f t="shared" si="40"/>
        <v>1.0012572739548287</v>
      </c>
      <c r="X80" s="12">
        <f t="shared" si="40"/>
        <v>1.000140209487542</v>
      </c>
      <c r="Y80" s="12">
        <f t="shared" si="40"/>
        <v>1</v>
      </c>
      <c r="Z80" s="12">
        <f t="shared" si="40"/>
        <v>1</v>
      </c>
      <c r="AA80" s="12">
        <f t="shared" si="40"/>
        <v>1.6693409808399626</v>
      </c>
      <c r="AB80" s="12">
        <f t="shared" si="40"/>
        <v>1.0469066956604165</v>
      </c>
      <c r="AC80" s="12">
        <f t="shared" si="40"/>
        <v>1.0198126172578994</v>
      </c>
      <c r="AD80" s="12">
        <f t="shared" si="40"/>
        <v>1.0132834044898129</v>
      </c>
      <c r="AE80" s="12">
        <f t="shared" si="40"/>
        <v>1.0102508329222191</v>
      </c>
      <c r="AF80" s="12">
        <f t="shared" si="40"/>
        <v>1.0133018685367956</v>
      </c>
      <c r="AG80" s="12">
        <f t="shared" si="40"/>
        <v>1.0086456289251158</v>
      </c>
      <c r="AH80" s="12">
        <f t="shared" si="40"/>
        <v>1.0140122570276195</v>
      </c>
      <c r="AI80" s="12">
        <f t="shared" si="40"/>
        <v>1.0038422046634712</v>
      </c>
      <c r="AJ80" s="12">
        <f t="shared" si="40"/>
        <v>0.9975835303409234</v>
      </c>
      <c r="AK80" s="12">
        <f t="shared" si="40"/>
        <v>1.0014928628144091</v>
      </c>
      <c r="AL80" s="12">
        <f t="shared" si="40"/>
        <v>1.0013831160800502</v>
      </c>
      <c r="AM80" s="12">
        <f t="shared" si="40"/>
        <v>1.0063758014284203</v>
      </c>
      <c r="AN80" s="12">
        <f t="shared" si="40"/>
        <v>1.0081429906432555</v>
      </c>
      <c r="AO80" s="12">
        <f t="shared" si="40"/>
        <v>1.0049510988446362</v>
      </c>
      <c r="AP80" s="12">
        <f t="shared" si="40"/>
        <v>1.0080919613216117</v>
      </c>
      <c r="AQ80" s="12">
        <f t="shared" si="40"/>
        <v>1.0004882122200733</v>
      </c>
      <c r="AR80" s="12">
        <f t="shared" si="40"/>
        <v>0.99985527173891886</v>
      </c>
      <c r="AS80" s="12">
        <f t="shared" si="40"/>
        <v>0.99488465615101973</v>
      </c>
      <c r="AT80" s="12">
        <f t="shared" si="40"/>
        <v>1</v>
      </c>
    </row>
    <row r="81" spans="2:46" x14ac:dyDescent="0.2">
      <c r="F81" s="19" t="s">
        <v>44</v>
      </c>
      <c r="G81" s="12">
        <f>+IF(G$8 = 20, 1, MEDIAN(_xlfn._xlws.FILTER( G$33:G$52,  G$57:G$76  &gt; 0)))</f>
        <v>2.2740568298785271</v>
      </c>
      <c r="H81" s="12">
        <f t="shared" ref="H81:AT81" si="41">+IF(H$8 = 20, 1, MEDIAN(_xlfn._xlws.FILTER( H$33:H$52,  H$57:H$76  &gt; 0)))</f>
        <v>1.1086695280574708</v>
      </c>
      <c r="I81" s="12">
        <f t="shared" si="41"/>
        <v>1.0323201337049805</v>
      </c>
      <c r="J81" s="12">
        <f t="shared" si="41"/>
        <v>1.017647989184415</v>
      </c>
      <c r="K81" s="12">
        <f t="shared" si="41"/>
        <v>1.0076246858619968</v>
      </c>
      <c r="L81" s="12">
        <f t="shared" si="41"/>
        <v>1.014184088336878</v>
      </c>
      <c r="M81" s="12">
        <f t="shared" si="41"/>
        <v>1.0064184168545693</v>
      </c>
      <c r="N81" s="12">
        <f t="shared" si="41"/>
        <v>1.0034590291480248</v>
      </c>
      <c r="O81" s="12">
        <f t="shared" si="41"/>
        <v>1.0025455102139618</v>
      </c>
      <c r="P81" s="12">
        <f t="shared" si="41"/>
        <v>1.0011269092138142</v>
      </c>
      <c r="Q81" s="12">
        <f t="shared" si="41"/>
        <v>1.0007208814021076</v>
      </c>
      <c r="R81" s="12">
        <f t="shared" si="41"/>
        <v>1.0001327246668132</v>
      </c>
      <c r="S81" s="12">
        <f t="shared" si="41"/>
        <v>1.0010460304393314</v>
      </c>
      <c r="T81" s="12">
        <f t="shared" si="41"/>
        <v>1.001853517853891</v>
      </c>
      <c r="U81" s="12">
        <f t="shared" si="41"/>
        <v>1.0032413620113647</v>
      </c>
      <c r="V81" s="12">
        <f t="shared" si="41"/>
        <v>1.0028018190458541</v>
      </c>
      <c r="W81" s="12">
        <f t="shared" si="41"/>
        <v>1.0002913227248886</v>
      </c>
      <c r="X81" s="12">
        <f t="shared" si="41"/>
        <v>1.000140209487542</v>
      </c>
      <c r="Y81" s="12">
        <f t="shared" si="41"/>
        <v>1</v>
      </c>
      <c r="Z81" s="12">
        <f t="shared" si="41"/>
        <v>1</v>
      </c>
      <c r="AA81" s="12">
        <f t="shared" si="41"/>
        <v>1.6376695293218893</v>
      </c>
      <c r="AB81" s="12">
        <f t="shared" si="41"/>
        <v>1.0349374792105599</v>
      </c>
      <c r="AC81" s="12">
        <f t="shared" si="41"/>
        <v>1.0123585893291545</v>
      </c>
      <c r="AD81" s="12">
        <f t="shared" si="41"/>
        <v>1.0127188372596185</v>
      </c>
      <c r="AE81" s="12">
        <f t="shared" si="41"/>
        <v>1.0020747419343157</v>
      </c>
      <c r="AF81" s="12">
        <f t="shared" si="41"/>
        <v>1.0047920289103303</v>
      </c>
      <c r="AG81" s="12">
        <f t="shared" si="41"/>
        <v>1.0050082415486945</v>
      </c>
      <c r="AH81" s="12">
        <f t="shared" si="41"/>
        <v>1.0007877739132069</v>
      </c>
      <c r="AI81" s="12">
        <f t="shared" si="41"/>
        <v>1.0051577558747233</v>
      </c>
      <c r="AJ81" s="12">
        <f t="shared" si="41"/>
        <v>1.0004038013743171</v>
      </c>
      <c r="AK81" s="12">
        <f t="shared" si="41"/>
        <v>1.0000535158190915</v>
      </c>
      <c r="AL81" s="12">
        <f t="shared" si="41"/>
        <v>1.0000895469444133</v>
      </c>
      <c r="AM81" s="12">
        <f t="shared" si="41"/>
        <v>1.0026628732290068</v>
      </c>
      <c r="AN81" s="12">
        <f t="shared" si="41"/>
        <v>1.0077371704557834</v>
      </c>
      <c r="AO81" s="12">
        <f t="shared" si="41"/>
        <v>1.0016480198592888</v>
      </c>
      <c r="AP81" s="12">
        <f t="shared" si="41"/>
        <v>1.0037743619367814</v>
      </c>
      <c r="AQ81" s="12">
        <f t="shared" si="41"/>
        <v>1.000552101245298</v>
      </c>
      <c r="AR81" s="12">
        <f t="shared" si="41"/>
        <v>0.99985527173891886</v>
      </c>
      <c r="AS81" s="12">
        <f t="shared" si="41"/>
        <v>0.99488465615101973</v>
      </c>
      <c r="AT81" s="12">
        <f t="shared" si="41"/>
        <v>1</v>
      </c>
    </row>
    <row r="82" spans="2:46" x14ac:dyDescent="0.2">
      <c r="F82" s="19" t="s">
        <v>45</v>
      </c>
      <c r="G82" s="12">
        <f>+IF(G$8 = 20, 1, SUM(_xlfn._xlws.FILTER(INDEX( H$9:H$28, MAX(  COUNT( H$9:H$28 ), 1)) : H$9, INDEX( G$57:G$76, MAX(  COUNT( H$9:H$28 ), 1)) : G$57 &gt; 0)) / SUM(_xlfn._xlws.FILTER(INDEX( G$9:G$28, MAX(  COUNT( H$9:H$28 ), 1)) : G$9, INDEX( G$57:G$76, MAX(  COUNT( H$9:H$28 ), 1)) : G$57 &gt; 0)) )</f>
        <v>2.3430866718636865</v>
      </c>
      <c r="H82" s="12">
        <f>+IF(H$8 = 20, 1, SUM(_xlfn._xlws.FILTER(INDEX( I$9:I$28, MAX(  COUNT( I$9:I$28 ), 1)) : I$9, INDEX( H$57:H$76, MAX(  COUNT( I$9:I$28 ), 1)) : H$57 &gt; 0)) / SUM(_xlfn._xlws.FILTER(INDEX( H$9:H$28, MAX(  COUNT( I$9:I$28 ), 1)) : H$9, INDEX( H$57:H$76, MAX(  COUNT( I$9:I$28 ), 1)) : H$57 &gt; 0)) )</f>
        <v>1.1149995615125639</v>
      </c>
      <c r="I82" s="12">
        <f>+IF(I$8 = 20, 1, SUM(_xlfn._xlws.FILTER(INDEX( J$9:J$28, MAX(  COUNT( J$9:J$28 ), 1)) : J$9, INDEX( I$57:I$76, MAX(  COUNT( J$9:J$28 ), 1)) : I$57 &gt; 0)) / SUM(_xlfn._xlws.FILTER(INDEX( I$9:I$28, MAX(  COUNT( J$9:J$28 ), 1)) : I$9, INDEX( I$57:I$76, MAX(  COUNT( J$9:J$28 ), 1)) : I$57 &gt; 0)) )</f>
        <v>1.0405477454786813</v>
      </c>
      <c r="J82" s="12">
        <f>+IF(J$8 = 20, 1, SUM(_xlfn._xlws.FILTER(INDEX( K$9:K$28, MAX(  COUNT( K$9:K$28 ), 1)) : K$9, INDEX( J$57:J$76, MAX(  COUNT( K$9:K$28 ), 1)) : J$57 &gt; 0)) / SUM(_xlfn._xlws.FILTER(INDEX( J$9:J$28, MAX(  COUNT( K$9:K$28 ), 1)) : J$9, INDEX( J$57:J$76, MAX(  COUNT( K$9:K$28 ), 1)) : J$57 &gt; 0)) )</f>
        <v>1.0219326182773114</v>
      </c>
      <c r="K82" s="12">
        <f>+IF(K$8 = 20, 1, SUM(_xlfn._xlws.FILTER(INDEX( L$9:L$28, MAX(  COUNT( L$9:L$28 ), 1)) : L$9, INDEX( K$57:K$76, MAX(  COUNT( L$9:L$28 ), 1)) : K$57 &gt; 0)) / SUM(_xlfn._xlws.FILTER(INDEX( K$9:K$28, MAX(  COUNT( L$9:L$28 ), 1)) : K$9, INDEX( K$57:K$76, MAX(  COUNT( L$9:L$28 ), 1)) : K$57 &gt; 0)) )</f>
        <v>1.0150362355935092</v>
      </c>
      <c r="L82" s="12">
        <f>+IF(L$8 = 20, 1, SUM(_xlfn._xlws.FILTER(INDEX( M$9:M$28, MAX(  COUNT( M$9:M$28 ), 1)) : M$9, INDEX( L$57:L$76, MAX(  COUNT( M$9:M$28 ), 1)) : L$57 &gt; 0)) / SUM(_xlfn._xlws.FILTER(INDEX( L$9:L$28, MAX(  COUNT( M$9:M$28 ), 1)) : L$9, INDEX( L$57:L$76, MAX(  COUNT( M$9:M$28 ), 1)) : L$57 &gt; 0)) )</f>
        <v>1.0139956582775982</v>
      </c>
      <c r="M82" s="12">
        <f>+IF(M$8 = 20, 1, SUM(_xlfn._xlws.FILTER(INDEX( N$9:N$28, MAX(  COUNT( N$9:N$28 ), 1)) : N$9, INDEX( M$57:M$76, MAX(  COUNT( N$9:N$28 ), 1)) : M$57 &gt; 0)) / SUM(_xlfn._xlws.FILTER(INDEX( M$9:M$28, MAX(  COUNT( N$9:N$28 ), 1)) : M$9, INDEX( M$57:M$76, MAX(  COUNT( N$9:N$28 ), 1)) : M$57 &gt; 0)) )</f>
        <v>1.0112262234324814</v>
      </c>
      <c r="N82" s="12">
        <f>+IF(N$8 = 20, 1, SUM(_xlfn._xlws.FILTER(INDEX( O$9:O$28, MAX(  COUNT( O$9:O$28 ), 1)) : O$9, INDEX( N$57:N$76, MAX(  COUNT( O$9:O$28 ), 1)) : N$57 &gt; 0)) / SUM(_xlfn._xlws.FILTER(INDEX( N$9:N$28, MAX(  COUNT( O$9:O$28 ), 1)) : N$9, INDEX( N$57:N$76, MAX(  COUNT( O$9:O$28 ), 1)) : N$57 &gt; 0)) )</f>
        <v>1.0107819417914219</v>
      </c>
      <c r="O82" s="12">
        <f>+IF(O$8 = 20, 1, SUM(_xlfn._xlws.FILTER(INDEX( P$9:P$28, MAX(  COUNT( P$9:P$28 ), 1)) : P$9, INDEX( O$57:O$76, MAX(  COUNT( P$9:P$28 ), 1)) : O$57 &gt; 0)) / SUM(_xlfn._xlws.FILTER(INDEX( O$9:O$28, MAX(  COUNT( P$9:P$28 ), 1)) : O$9, INDEX( O$57:O$76, MAX(  COUNT( P$9:P$28 ), 1)) : O$57 &gt; 0)) )</f>
        <v>1.0065342116529492</v>
      </c>
      <c r="P82" s="12">
        <f>+IF(P$8 = 20, 1, SUM(_xlfn._xlws.FILTER(INDEX( Q$9:Q$28, MAX(  COUNT( Q$9:Q$28 ), 1)) : Q$9, INDEX( P$57:P$76, MAX(  COUNT( Q$9:Q$28 ), 1)) : P$57 &gt; 0)) / SUM(_xlfn._xlws.FILTER(INDEX( P$9:P$28, MAX(  COUNT( Q$9:Q$28 ), 1)) : P$9, INDEX( P$57:P$76, MAX(  COUNT( Q$9:Q$28 ), 1)) : P$57 &gt; 0)) )</f>
        <v>1.004467315824169</v>
      </c>
      <c r="Q82" s="12">
        <f>+IF(Q$8 = 20, 1, SUM(_xlfn._xlws.FILTER(INDEX( R$9:R$28, MAX(  COUNT( R$9:R$28 ), 1)) : R$9, INDEX( Q$57:Q$76, MAX(  COUNT( R$9:R$28 ), 1)) : Q$57 &gt; 0)) / SUM(_xlfn._xlws.FILTER(INDEX( Q$9:Q$28, MAX(  COUNT( R$9:R$28 ), 1)) : Q$9, INDEX( Q$57:Q$76, MAX(  COUNT( R$9:R$28 ), 1)) : Q$57 &gt; 0)) )</f>
        <v>1.0042882376536528</v>
      </c>
      <c r="R82" s="12">
        <f>+IF(R$8 = 20, 1, SUM(_xlfn._xlws.FILTER(INDEX( S$9:S$28, MAX(  COUNT( S$9:S$28 ), 1)) : S$9, INDEX( R$57:R$76, MAX(  COUNT( S$9:S$28 ), 1)) : R$57 &gt; 0)) / SUM(_xlfn._xlws.FILTER(INDEX( R$9:R$28, MAX(  COUNT( S$9:S$28 ), 1)) : R$9, INDEX( R$57:R$76, MAX(  COUNT( S$9:S$28 ), 1)) : R$57 &gt; 0)) )</f>
        <v>1.0021915517242719</v>
      </c>
      <c r="S82" s="12">
        <f>+IF(S$8 = 20, 1, SUM(_xlfn._xlws.FILTER(INDEX( T$9:T$28, MAX(  COUNT( T$9:T$28 ), 1)) : T$9, INDEX( S$57:S$76, MAX(  COUNT( T$9:T$28 ), 1)) : S$57 &gt; 0)) / SUM(_xlfn._xlws.FILTER(INDEX( S$9:S$28, MAX(  COUNT( T$9:T$28 ), 1)) : S$9, INDEX( S$57:S$76, MAX(  COUNT( T$9:T$28 ), 1)) : S$57 &gt; 0)) )</f>
        <v>1.0043301688707988</v>
      </c>
      <c r="T82" s="12">
        <f>+IF(T$8 = 20, 1, SUM(_xlfn._xlws.FILTER(INDEX( U$9:U$28, MAX(  COUNT( U$9:U$28 ), 1)) : U$9, INDEX( T$57:T$76, MAX(  COUNT( U$9:U$28 ), 1)) : T$57 &gt; 0)) / SUM(_xlfn._xlws.FILTER(INDEX( T$9:T$28, MAX(  COUNT( U$9:U$28 ), 1)) : T$9, INDEX( T$57:T$76, MAX(  COUNT( U$9:U$28 ), 1)) : T$57 &gt; 0)) )</f>
        <v>1.006043238053679</v>
      </c>
      <c r="U82" s="12">
        <f>+IF(U$8 = 20, 1, SUM(_xlfn._xlws.FILTER(INDEX( V$9:V$28, MAX(  COUNT( V$9:V$28 ), 1)) : V$9, INDEX( U$57:U$76, MAX(  COUNT( V$9:V$28 ), 1)) : U$57 &gt; 0)) / SUM(_xlfn._xlws.FILTER(INDEX( U$9:U$28, MAX(  COUNT( V$9:V$28 ), 1)) : U$9, INDEX( U$57:U$76, MAX(  COUNT( V$9:V$28 ), 1)) : U$57 &gt; 0)) )</f>
        <v>1.0040820829690777</v>
      </c>
      <c r="V82" s="12">
        <f>+IF(V$8 = 20, 1, SUM(_xlfn._xlws.FILTER(INDEX( W$9:W$28, MAX(  COUNT( W$9:W$28 ), 1)) : W$9, INDEX( V$57:V$76, MAX(  COUNT( W$9:W$28 ), 1)) : V$57 &gt; 0)) / SUM(_xlfn._xlws.FILTER(INDEX( V$9:V$28, MAX(  COUNT( W$9:W$28 ), 1)) : V$9, INDEX( V$57:V$76, MAX(  COUNT( W$9:W$28 ), 1)) : V$57 &gt; 0)) )</f>
        <v>1.0061529088824173</v>
      </c>
      <c r="W82" s="12">
        <f>+IF(W$8 = 20, 1, SUM(_xlfn._xlws.FILTER(INDEX( X$9:X$28, MAX(  COUNT( X$9:X$28 ), 1)) : X$9, INDEX( W$57:W$76, MAX(  COUNT( X$9:X$28 ), 1)) : W$57 &gt; 0)) / SUM(_xlfn._xlws.FILTER(INDEX( W$9:W$28, MAX(  COUNT( X$9:X$28 ), 1)) : W$9, INDEX( W$57:W$76, MAX(  COUNT( X$9:X$28 ), 1)) : W$57 &gt; 0)) )</f>
        <v>1.0018880415853668</v>
      </c>
      <c r="X82" s="12">
        <f>+IF(X$8 = 20, 1, SUM(_xlfn._xlws.FILTER(INDEX( Y$9:Y$28, MAX(  COUNT( Y$9:Y$28 ), 1)) : Y$9, INDEX( X$57:X$76, MAX(  COUNT( Y$9:Y$28 ), 1)) : X$57 &gt; 0)) / SUM(_xlfn._xlws.FILTER(INDEX( X$9:X$28, MAX(  COUNT( Y$9:Y$28 ), 1)) : X$9, INDEX( X$57:X$76, MAX(  COUNT( Y$9:Y$28 ), 1)) : X$57 &gt; 0)) )</f>
        <v>1.0002021636660852</v>
      </c>
      <c r="Y82" s="12">
        <f>+IF(Y$8 = 20, 1, SUM(_xlfn._xlws.FILTER(INDEX( Z$9:Z$28, MAX(  COUNT( Z$9:Z$28 ), 1)) : Z$9, INDEX( Y$57:Y$76, MAX(  COUNT( Z$9:Z$28 ), 1)) : Y$57 &gt; 0)) / SUM(_xlfn._xlws.FILTER(INDEX( Y$9:Y$28, MAX(  COUNT( Z$9:Z$28 ), 1)) : Y$9, INDEX( Y$57:Y$76, MAX(  COUNT( Z$9:Z$28 ), 1)) : Y$57 &gt; 0)) )</f>
        <v>1</v>
      </c>
      <c r="Z82" s="12">
        <f>+IF(Z$8 = 20, 1, SUM(_xlfn._xlws.FILTER(INDEX( AA$9:AA$28, MAX(  COUNT( AA$9:AA$28 ), 1)) : AA$9, INDEX( Z$57:Z$76, MAX(  COUNT( AA$9:AA$28 ), 1)) : Z$57 &gt; 0)) / SUM(_xlfn._xlws.FILTER(INDEX( Z$9:Z$28, MAX(  COUNT( AA$9:AA$28 ), 1)) : Z$9, INDEX( Z$57:Z$76, MAX(  COUNT( AA$9:AA$28 ), 1)) : Z$57 &gt; 0)) )</f>
        <v>1</v>
      </c>
      <c r="AA82" s="12">
        <f>+IF(AA$8 = 20, 1, SUM(_xlfn._xlws.FILTER(INDEX( AB$9:AB$28, MAX(  COUNT( AB$9:AB$28 ), 1)) : AB$9, INDEX( AA$57:AA$76, MAX(  COUNT( AB$9:AB$28 ), 1)) : AA$57 &gt; 0)) / SUM(_xlfn._xlws.FILTER(INDEX( AA$9:AA$28, MAX(  COUNT( AB$9:AB$28 ), 1)) : AA$9, INDEX( AA$57:AA$76, MAX(  COUNT( AB$9:AB$28 ), 1)) : AA$57 &gt; 0)) )</f>
        <v>1.6380096739835865</v>
      </c>
      <c r="AB82" s="12">
        <f>+IF(AB$8 = 20, 1, SUM(_xlfn._xlws.FILTER(INDEX( AC$9:AC$28, MAX(  COUNT( AC$9:AC$28 ), 1)) : AC$9, INDEX( AB$57:AB$76, MAX(  COUNT( AC$9:AC$28 ), 1)) : AB$57 &gt; 0)) / SUM(_xlfn._xlws.FILTER(INDEX( AB$9:AB$28, MAX(  COUNT( AC$9:AC$28 ), 1)) : AB$9, INDEX( AB$57:AB$76, MAX(  COUNT( AC$9:AC$28 ), 1)) : AB$57 &gt; 0)) )</f>
        <v>1.041009080209337</v>
      </c>
      <c r="AC82" s="12">
        <f>+IF(AC$8 = 20, 1, SUM(_xlfn._xlws.FILTER(INDEX( AD$9:AD$28, MAX(  COUNT( AD$9:AD$28 ), 1)) : AD$9, INDEX( AC$57:AC$76, MAX(  COUNT( AD$9:AD$28 ), 1)) : AC$57 &gt; 0)) / SUM(_xlfn._xlws.FILTER(INDEX( AC$9:AC$28, MAX(  COUNT( AD$9:AD$28 ), 1)) : AC$9, INDEX( AC$57:AC$76, MAX(  COUNT( AD$9:AD$28 ), 1)) : AC$57 &gt; 0)) )</f>
        <v>1.0153610305199472</v>
      </c>
      <c r="AD82" s="12">
        <f>+IF(AD$8 = 20, 1, SUM(_xlfn._xlws.FILTER(INDEX( AE$9:AE$28, MAX(  COUNT( AE$9:AE$28 ), 1)) : AE$9, INDEX( AD$57:AD$76, MAX(  COUNT( AE$9:AE$28 ), 1)) : AD$57 &gt; 0)) / SUM(_xlfn._xlws.FILTER(INDEX( AD$9:AD$28, MAX(  COUNT( AE$9:AE$28 ), 1)) : AD$9, INDEX( AD$57:AD$76, MAX(  COUNT( AE$9:AE$28 ), 1)) : AD$57 &gt; 0)) )</f>
        <v>1.0101140704395797</v>
      </c>
      <c r="AE82" s="12">
        <f>+IF(AE$8 = 20, 1, SUM(_xlfn._xlws.FILTER(INDEX( AF$9:AF$28, MAX(  COUNT( AF$9:AF$28 ), 1)) : AF$9, INDEX( AE$57:AE$76, MAX(  COUNT( AF$9:AF$28 ), 1)) : AE$57 &gt; 0)) / SUM(_xlfn._xlws.FILTER(INDEX( AE$9:AE$28, MAX(  COUNT( AF$9:AF$28 ), 1)) : AE$9, INDEX( AE$57:AE$76, MAX(  COUNT( AF$9:AF$28 ), 1)) : AE$57 &gt; 0)) )</f>
        <v>1.007822876767261</v>
      </c>
      <c r="AF82" s="12">
        <f>+IF(AF$8 = 20, 1, SUM(_xlfn._xlws.FILTER(INDEX( AG$9:AG$28, MAX(  COUNT( AG$9:AG$28 ), 1)) : AG$9, INDEX( AF$57:AF$76, MAX(  COUNT( AG$9:AG$28 ), 1)) : AF$57 &gt; 0)) / SUM(_xlfn._xlws.FILTER(INDEX( AF$9:AF$28, MAX(  COUNT( AG$9:AG$28 ), 1)) : AF$9, INDEX( AF$57:AF$76, MAX(  COUNT( AG$9:AG$28 ), 1)) : AF$57 &gt; 0)) )</f>
        <v>1.0113761230205591</v>
      </c>
      <c r="AG82" s="12">
        <f>+IF(AG$8 = 20, 1, SUM(_xlfn._xlws.FILTER(INDEX( AH$9:AH$28, MAX(  COUNT( AH$9:AH$28 ), 1)) : AH$9, INDEX( AG$57:AG$76, MAX(  COUNT( AH$9:AH$28 ), 1)) : AG$57 &gt; 0)) / SUM(_xlfn._xlws.FILTER(INDEX( AG$9:AG$28, MAX(  COUNT( AH$9:AH$28 ), 1)) : AG$9, INDEX( AG$57:AG$76, MAX(  COUNT( AH$9:AH$28 ), 1)) : AG$57 &gt; 0)) )</f>
        <v>1.0065424106820837</v>
      </c>
      <c r="AH82" s="12">
        <f>+IF(AH$8 = 20, 1, SUM(_xlfn._xlws.FILTER(INDEX( AI$9:AI$28, MAX(  COUNT( AI$9:AI$28 ), 1)) : AI$9, INDEX( AH$57:AH$76, MAX(  COUNT( AI$9:AI$28 ), 1)) : AH$57 &gt; 0)) / SUM(_xlfn._xlws.FILTER(INDEX( AH$9:AH$28, MAX(  COUNT( AI$9:AI$28 ), 1)) : AH$9, INDEX( AH$57:AH$76, MAX(  COUNT( AI$9:AI$28 ), 1)) : AH$57 &gt; 0)) )</f>
        <v>1.0059094631418704</v>
      </c>
      <c r="AI82" s="12">
        <f>+IF(AI$8 = 20, 1, SUM(_xlfn._xlws.FILTER(INDEX( AJ$9:AJ$28, MAX(  COUNT( AJ$9:AJ$28 ), 1)) : AJ$9, INDEX( AI$57:AI$76, MAX(  COUNT( AJ$9:AJ$28 ), 1)) : AI$57 &gt; 0)) / SUM(_xlfn._xlws.FILTER(INDEX( AI$9:AI$28, MAX(  COUNT( AJ$9:AJ$28 ), 1)) : AI$9, INDEX( AI$57:AI$76, MAX(  COUNT( AJ$9:AJ$28 ), 1)) : AI$57 &gt; 0)) )</f>
        <v>1.0047288218690551</v>
      </c>
      <c r="AJ82" s="12">
        <f>+IF(AJ$8 = 20, 1, SUM(_xlfn._xlws.FILTER(INDEX( AK$9:AK$28, MAX(  COUNT( AK$9:AK$28 ), 1)) : AK$9, INDEX( AJ$57:AJ$76, MAX(  COUNT( AK$9:AK$28 ), 1)) : AJ$57 &gt; 0)) / SUM(_xlfn._xlws.FILTER(INDEX( AJ$9:AJ$28, MAX(  COUNT( AK$9:AK$28 ), 1)) : AJ$9, INDEX( AJ$57:AJ$76, MAX(  COUNT( AK$9:AK$28 ), 1)) : AJ$57 &gt; 0)) )</f>
        <v>1.0004647788813841</v>
      </c>
      <c r="AK82" s="12">
        <f>+IF(AK$8 = 20, 1, SUM(_xlfn._xlws.FILTER(INDEX( AL$9:AL$28, MAX(  COUNT( AL$9:AL$28 ), 1)) : AL$9, INDEX( AK$57:AK$76, MAX(  COUNT( AL$9:AL$28 ), 1)) : AK$57 &gt; 0)) / SUM(_xlfn._xlws.FILTER(INDEX( AK$9:AK$28, MAX(  COUNT( AL$9:AL$28 ), 1)) : AK$9, INDEX( AK$57:AK$76, MAX(  COUNT( AL$9:AL$28 ), 1)) : AK$57 &gt; 0)) )</f>
        <v>1.0026484678006575</v>
      </c>
      <c r="AL82" s="12">
        <f>+IF(AL$8 = 20, 1, SUM(_xlfn._xlws.FILTER(INDEX( AM$9:AM$28, MAX(  COUNT( AM$9:AM$28 ), 1)) : AM$9, INDEX( AL$57:AL$76, MAX(  COUNT( AM$9:AM$28 ), 1)) : AL$57 &gt; 0)) / SUM(_xlfn._xlws.FILTER(INDEX( AL$9:AL$28, MAX(  COUNT( AM$9:AM$28 ), 1)) : AL$9, INDEX( AL$57:AL$76, MAX(  COUNT( AM$9:AM$28 ), 1)) : AL$57 &gt; 0)) )</f>
        <v>1.0013686863668956</v>
      </c>
      <c r="AM82" s="12">
        <f>+IF(AM$8 = 20, 1, SUM(_xlfn._xlws.FILTER(INDEX( AN$9:AN$28, MAX(  COUNT( AN$9:AN$28 ), 1)) : AN$9, INDEX( AM$57:AM$76, MAX(  COUNT( AN$9:AN$28 ), 1)) : AM$57 &gt; 0)) / SUM(_xlfn._xlws.FILTER(INDEX( AM$9:AM$28, MAX(  COUNT( AN$9:AN$28 ), 1)) : AM$9, INDEX( AM$57:AM$76, MAX(  COUNT( AN$9:AN$28 ), 1)) : AM$57 &gt; 0)) )</f>
        <v>1.005695320824318</v>
      </c>
      <c r="AN82" s="12">
        <f>+IF(AN$8 = 20, 1, SUM(_xlfn._xlws.FILTER(INDEX( AO$9:AO$28, MAX(  COUNT( AO$9:AO$28 ), 1)) : AO$9, INDEX( AN$57:AN$76, MAX(  COUNT( AO$9:AO$28 ), 1)) : AN$57 &gt; 0)) / SUM(_xlfn._xlws.FILTER(INDEX( AN$9:AN$28, MAX(  COUNT( AO$9:AO$28 ), 1)) : AN$9, INDEX( AN$57:AN$76, MAX(  COUNT( AO$9:AO$28 ), 1)) : AN$57 &gt; 0)) )</f>
        <v>1.0076341601492718</v>
      </c>
      <c r="AO82" s="12">
        <f>+IF(AO$8 = 20, 1, SUM(_xlfn._xlws.FILTER(INDEX( AP$9:AP$28, MAX(  COUNT( AP$9:AP$28 ), 1)) : AP$9, INDEX( AO$57:AO$76, MAX(  COUNT( AP$9:AP$28 ), 1)) : AO$57 &gt; 0)) / SUM(_xlfn._xlws.FILTER(INDEX( AO$9:AO$28, MAX(  COUNT( AP$9:AP$28 ), 1)) : AO$9, INDEX( AO$57:AO$76, MAX(  COUNT( AP$9:AP$28 ), 1)) : AO$57 &gt; 0)) )</f>
        <v>1.0038800766679583</v>
      </c>
      <c r="AP82" s="12">
        <f>+IF(AP$8 = 20, 1, SUM(_xlfn._xlws.FILTER(INDEX( AQ$9:AQ$28, MAX(  COUNT( AQ$9:AQ$28 ), 1)) : AQ$9, INDEX( AP$57:AP$76, MAX(  COUNT( AQ$9:AQ$28 ), 1)) : AP$57 &gt; 0)) / SUM(_xlfn._xlws.FILTER(INDEX( AP$9:AP$28, MAX(  COUNT( AQ$9:AQ$28 ), 1)) : AP$9, INDEX( AP$57:AP$76, MAX(  COUNT( AQ$9:AQ$28 ), 1)) : AP$57 &gt; 0)) )</f>
        <v>1.0103139922574695</v>
      </c>
      <c r="AQ82" s="12">
        <f>+IF(AQ$8 = 20, 1, SUM(_xlfn._xlws.FILTER(INDEX( AR$9:AR$28, MAX(  COUNT( AR$9:AR$28 ), 1)) : AR$9, INDEX( AQ$57:AQ$76, MAX(  COUNT( AR$9:AR$28 ), 1)) : AQ$57 &gt; 0)) / SUM(_xlfn._xlws.FILTER(INDEX( AQ$9:AQ$28, MAX(  COUNT( AR$9:AR$28 ), 1)) : AQ$9, INDEX( AQ$57:AQ$76, MAX(  COUNT( AR$9:AR$28 ), 1)) : AQ$57 &gt; 0)) )</f>
        <v>1.0005414684589895</v>
      </c>
      <c r="AR82" s="12">
        <f>+IF(AR$8 = 20, 1, SUM(_xlfn._xlws.FILTER(INDEX( AS$9:AS$28, MAX(  COUNT( AS$9:AS$28 ), 1)) : AS$9, INDEX( AR$57:AR$76, MAX(  COUNT( AS$9:AS$28 ), 1)) : AR$57 &gt; 0)) / SUM(_xlfn._xlws.FILTER(INDEX( AR$9:AR$28, MAX(  COUNT( AS$9:AS$28 ), 1)) : AR$9, INDEX( AR$57:AR$76, MAX(  COUNT( AS$9:AS$28 ), 1)) : AR$57 &gt; 0)) )</f>
        <v>0.99981278539009955</v>
      </c>
      <c r="AS82" s="12">
        <f>+IF(AS$8 = 20, 1, SUM(_xlfn._xlws.FILTER(INDEX( AT$9:AT$28, MAX(  COUNT( AT$9:AT$28 ), 1)) : AT$9, INDEX( AS$57:AS$76, MAX(  COUNT( AT$9:AT$28 ), 1)) : AS$57 &gt; 0)) / SUM(_xlfn._xlws.FILTER(INDEX( AS$9:AS$28, MAX(  COUNT( AT$9:AT$28 ), 1)) : AS$9, INDEX( AS$57:AS$76, MAX(  COUNT( AT$9:AT$28 ), 1)) : AS$57 &gt; 0)) )</f>
        <v>0.99488465615101973</v>
      </c>
      <c r="AT82" s="12">
        <f>+IF(AT$8 = 20, 1, SUM(_xlfn._xlws.FILTER(INDEX(#REF!, MAX(  COUNT(#REF! ), 1)) :#REF!, INDEX( AT$57:AT$76, MAX(  COUNT(#REF! ), 1)) : AT$57 &gt; 0)) / SUM(_xlfn._xlws.FILTER(INDEX( AT$9:AT$28, MAX(  COUNT(#REF! ), 1)) : AT$9, INDEX( AT$57:AT$76, MAX(  COUNT(#REF! ), 1)) : AT$57 &gt; 0)) )</f>
        <v>1</v>
      </c>
    </row>
    <row r="83" spans="2:46" x14ac:dyDescent="0.2">
      <c r="F83" s="19" t="s">
        <v>46</v>
      </c>
      <c r="G83" s="12">
        <f>+IF(G$8 = 20, 1, MIN(_xlfn._xlws.FILTER( G$33:G$52,  G$57:G$76  &gt; 0)))</f>
        <v>1.696113626976768</v>
      </c>
      <c r="H83" s="12">
        <f t="shared" ref="H83:AT83" si="42">+IF(H$8 = 20, 1, MIN(_xlfn._xlws.FILTER( H$33:H$52,  H$57:H$76  &gt; 0)))</f>
        <v>1.0578305953707334</v>
      </c>
      <c r="I83" s="12">
        <f t="shared" si="42"/>
        <v>1.0060933923814164</v>
      </c>
      <c r="J83" s="12">
        <f t="shared" si="42"/>
        <v>1.005173202175029</v>
      </c>
      <c r="K83" s="12">
        <f t="shared" si="42"/>
        <v>1.0017077138758443</v>
      </c>
      <c r="L83" s="12">
        <f t="shared" si="42"/>
        <v>1.0021492847586551</v>
      </c>
      <c r="M83" s="12">
        <f t="shared" si="42"/>
        <v>1.0012713088462937</v>
      </c>
      <c r="N83" s="12">
        <f t="shared" si="42"/>
        <v>1.000659276758459</v>
      </c>
      <c r="O83" s="12">
        <f t="shared" si="42"/>
        <v>0.99901013002994044</v>
      </c>
      <c r="P83" s="12">
        <f t="shared" si="42"/>
        <v>0.99986699189905903</v>
      </c>
      <c r="Q83" s="12">
        <f t="shared" si="42"/>
        <v>1</v>
      </c>
      <c r="R83" s="12">
        <f t="shared" si="42"/>
        <v>1</v>
      </c>
      <c r="S83" s="12">
        <f t="shared" si="42"/>
        <v>1</v>
      </c>
      <c r="T83" s="12">
        <f t="shared" si="42"/>
        <v>1</v>
      </c>
      <c r="U83" s="12">
        <f t="shared" si="42"/>
        <v>1.0000756653376688</v>
      </c>
      <c r="V83" s="12">
        <f t="shared" si="42"/>
        <v>1</v>
      </c>
      <c r="W83" s="12">
        <f t="shared" si="42"/>
        <v>1.0001812491521309</v>
      </c>
      <c r="X83" s="12">
        <f t="shared" si="42"/>
        <v>1</v>
      </c>
      <c r="Y83" s="12">
        <f t="shared" si="42"/>
        <v>1</v>
      </c>
      <c r="Z83" s="12">
        <f t="shared" si="42"/>
        <v>1</v>
      </c>
      <c r="AA83" s="12">
        <f t="shared" si="42"/>
        <v>1.2744046201791581</v>
      </c>
      <c r="AB83" s="12">
        <f t="shared" si="42"/>
        <v>1.0054538153487784</v>
      </c>
      <c r="AC83" s="12">
        <f t="shared" si="42"/>
        <v>0.99609057713682281</v>
      </c>
      <c r="AD83" s="12">
        <f t="shared" si="42"/>
        <v>0.98925141371593073</v>
      </c>
      <c r="AE83" s="12">
        <f t="shared" si="42"/>
        <v>0.98547995546621758</v>
      </c>
      <c r="AF83" s="12">
        <f t="shared" si="42"/>
        <v>0.9988716576189719</v>
      </c>
      <c r="AG83" s="12">
        <f t="shared" si="42"/>
        <v>0.99368064777106735</v>
      </c>
      <c r="AH83" s="12">
        <f t="shared" si="42"/>
        <v>0.98897019234629535</v>
      </c>
      <c r="AI83" s="12">
        <f t="shared" si="42"/>
        <v>0.98877151259463492</v>
      </c>
      <c r="AJ83" s="12">
        <f t="shared" si="42"/>
        <v>0.96467641184646635</v>
      </c>
      <c r="AK83" s="12">
        <f t="shared" si="42"/>
        <v>0.98805904239411679</v>
      </c>
      <c r="AL83" s="12">
        <f t="shared" si="42"/>
        <v>0.99775596383265752</v>
      </c>
      <c r="AM83" s="12">
        <f t="shared" si="42"/>
        <v>0.99870713532195254</v>
      </c>
      <c r="AN83" s="12">
        <f t="shared" si="42"/>
        <v>1.0000384980794543</v>
      </c>
      <c r="AO83" s="12">
        <f t="shared" si="42"/>
        <v>1.0000419321392255</v>
      </c>
      <c r="AP83" s="12">
        <f t="shared" si="42"/>
        <v>1</v>
      </c>
      <c r="AQ83" s="12">
        <f t="shared" si="42"/>
        <v>1.0001812491521309</v>
      </c>
      <c r="AR83" s="12">
        <f t="shared" si="42"/>
        <v>0.99971054347783772</v>
      </c>
      <c r="AS83" s="12">
        <f t="shared" si="42"/>
        <v>0.99488465615101973</v>
      </c>
      <c r="AT83" s="12">
        <f t="shared" si="42"/>
        <v>1</v>
      </c>
    </row>
    <row r="84" spans="2:46" x14ac:dyDescent="0.2">
      <c r="F84" s="19" t="s">
        <v>47</v>
      </c>
      <c r="G84" s="12">
        <f>+IF(G$8 = 20, 1, MAX(_xlfn._xlws.FILTER( G$33:G$52,  G$57:G$76  &gt; 0)))</f>
        <v>5.3417126850803536</v>
      </c>
      <c r="H84" s="12">
        <f t="shared" ref="H84:AT84" si="43">+IF(H$8 = 20, 1, MAX(_xlfn._xlws.FILTER( H$33:H$52,  H$57:H$76  &gt; 0)))</f>
        <v>1.263903777727724</v>
      </c>
      <c r="I84" s="12">
        <f t="shared" si="43"/>
        <v>1.129171698298318</v>
      </c>
      <c r="J84" s="12">
        <f t="shared" si="43"/>
        <v>1.074882305472818</v>
      </c>
      <c r="K84" s="12">
        <f t="shared" si="43"/>
        <v>1.060336844211478</v>
      </c>
      <c r="L84" s="12">
        <f t="shared" si="43"/>
        <v>1.0402160895772918</v>
      </c>
      <c r="M84" s="12">
        <f t="shared" si="43"/>
        <v>1.0600184502455585</v>
      </c>
      <c r="N84" s="12">
        <f t="shared" si="43"/>
        <v>1.0654108786770378</v>
      </c>
      <c r="O84" s="12">
        <f t="shared" si="43"/>
        <v>1.0165070779856789</v>
      </c>
      <c r="P84" s="12">
        <f t="shared" si="43"/>
        <v>1.0099754338038192</v>
      </c>
      <c r="Q84" s="12">
        <f t="shared" si="43"/>
        <v>1.0179739267334584</v>
      </c>
      <c r="R84" s="12">
        <f t="shared" si="43"/>
        <v>1.0113308792152929</v>
      </c>
      <c r="S84" s="12">
        <f t="shared" si="43"/>
        <v>1.0161069660036439</v>
      </c>
      <c r="T84" s="12">
        <f t="shared" si="43"/>
        <v>1.0167346011371259</v>
      </c>
      <c r="U84" s="12">
        <f t="shared" si="43"/>
        <v>1.0129428836550032</v>
      </c>
      <c r="V84" s="12">
        <f t="shared" si="43"/>
        <v>1.0120218750050058</v>
      </c>
      <c r="W84" s="12">
        <f t="shared" si="43"/>
        <v>1.0032992499874667</v>
      </c>
      <c r="X84" s="12">
        <f t="shared" si="43"/>
        <v>1.0002804189750842</v>
      </c>
      <c r="Y84" s="12">
        <f t="shared" si="43"/>
        <v>1</v>
      </c>
      <c r="Z84" s="12">
        <f t="shared" si="43"/>
        <v>1</v>
      </c>
      <c r="AA84" s="12">
        <f t="shared" si="43"/>
        <v>2.7557478165651963</v>
      </c>
      <c r="AB84" s="12">
        <f t="shared" si="43"/>
        <v>1.2029234579443253</v>
      </c>
      <c r="AC84" s="12">
        <f t="shared" si="43"/>
        <v>1.0777218271641729</v>
      </c>
      <c r="AD84" s="12">
        <f t="shared" si="43"/>
        <v>1.0361453184786051</v>
      </c>
      <c r="AE84" s="12">
        <f t="shared" si="43"/>
        <v>1.1099389469093006</v>
      </c>
      <c r="AF84" s="12">
        <f t="shared" si="43"/>
        <v>1.0646311108943636</v>
      </c>
      <c r="AG84" s="12">
        <f t="shared" si="43"/>
        <v>1.0621164374851686</v>
      </c>
      <c r="AH84" s="12">
        <f t="shared" si="43"/>
        <v>1.0711582992862692</v>
      </c>
      <c r="AI84" s="12">
        <f t="shared" si="43"/>
        <v>1.0168512241377188</v>
      </c>
      <c r="AJ84" s="12">
        <f t="shared" si="43"/>
        <v>1.0123959677503465</v>
      </c>
      <c r="AK84" s="12">
        <f t="shared" si="43"/>
        <v>1.0185857386359181</v>
      </c>
      <c r="AL84" s="12">
        <f t="shared" si="43"/>
        <v>1.0113203094056991</v>
      </c>
      <c r="AM84" s="12">
        <f t="shared" si="43"/>
        <v>1.0223301908931539</v>
      </c>
      <c r="AN84" s="12">
        <f t="shared" si="43"/>
        <v>1.0170268434418162</v>
      </c>
      <c r="AO84" s="12">
        <f t="shared" si="43"/>
        <v>1.0185453520007952</v>
      </c>
      <c r="AP84" s="12">
        <f t="shared" si="43"/>
        <v>1.0248191214128839</v>
      </c>
      <c r="AQ84" s="12">
        <f t="shared" si="43"/>
        <v>1.0007312862627908</v>
      </c>
      <c r="AR84" s="12">
        <f t="shared" si="43"/>
        <v>1</v>
      </c>
      <c r="AS84" s="12">
        <f t="shared" si="43"/>
        <v>0.99488465615101973</v>
      </c>
      <c r="AT84" s="12">
        <f t="shared" si="43"/>
        <v>1</v>
      </c>
    </row>
    <row r="85" spans="2:46" x14ac:dyDescent="0.2">
      <c r="D85">
        <v>0.3</v>
      </c>
      <c r="F85" s="19" t="s">
        <v>48</v>
      </c>
      <c r="G85" s="12">
        <f>+IF(G$8 = 20, 1, _xlfn.PERCENTILE.INC(_xlfn._xlws.FILTER( G$33:G$52,  G$57:G$76  &gt; 0), $D85))</f>
        <v>1.9171709671453179</v>
      </c>
      <c r="H85" s="12">
        <f t="shared" ref="H85:AT86" si="44">+IF(H$8 = 20, 1, _xlfn.PERCENTILE.INC(_xlfn._xlws.FILTER( H$33:H$52,  H$57:H$76  &gt; 0), $D85))</f>
        <v>1.0986640205896743</v>
      </c>
      <c r="I85" s="12">
        <f t="shared" si="44"/>
        <v>1.0230006405266436</v>
      </c>
      <c r="J85" s="12">
        <f t="shared" si="44"/>
        <v>1.0128265595329649</v>
      </c>
      <c r="K85" s="12">
        <f t="shared" si="44"/>
        <v>1.0045372475460876</v>
      </c>
      <c r="L85" s="12">
        <f t="shared" si="44"/>
        <v>1.0085417495803373</v>
      </c>
      <c r="M85" s="12">
        <f t="shared" si="44"/>
        <v>1.0045459899479432</v>
      </c>
      <c r="N85" s="12">
        <f t="shared" si="44"/>
        <v>1.0015529334600675</v>
      </c>
      <c r="O85" s="12">
        <f t="shared" si="44"/>
        <v>1.0020186670564861</v>
      </c>
      <c r="P85" s="12">
        <f t="shared" si="44"/>
        <v>1.000572216331254</v>
      </c>
      <c r="Q85" s="12">
        <f t="shared" si="44"/>
        <v>1.0000931206155388</v>
      </c>
      <c r="R85" s="12">
        <f t="shared" si="44"/>
        <v>1.0000881401369488</v>
      </c>
      <c r="S85" s="12">
        <f t="shared" si="44"/>
        <v>1.0005842010752941</v>
      </c>
      <c r="T85" s="12">
        <f t="shared" si="44"/>
        <v>1.0000789047600152</v>
      </c>
      <c r="U85" s="12">
        <f t="shared" si="44"/>
        <v>1.0010403910403196</v>
      </c>
      <c r="V85" s="12">
        <f t="shared" si="44"/>
        <v>1.0000400528448952</v>
      </c>
      <c r="W85" s="12">
        <f t="shared" si="44"/>
        <v>1.0002472932957855</v>
      </c>
      <c r="X85" s="12">
        <f t="shared" si="44"/>
        <v>1.0000841256925252</v>
      </c>
      <c r="Y85" s="12">
        <f t="shared" si="44"/>
        <v>1</v>
      </c>
      <c r="Z85" s="12">
        <f t="shared" si="44"/>
        <v>1</v>
      </c>
      <c r="AA85" s="12">
        <f t="shared" si="44"/>
        <v>1.4679494285684991</v>
      </c>
      <c r="AB85" s="12">
        <f t="shared" si="44"/>
        <v>1.0297600609763395</v>
      </c>
      <c r="AC85" s="12">
        <f t="shared" si="44"/>
        <v>1.0075738323828627</v>
      </c>
      <c r="AD85" s="12">
        <f t="shared" si="44"/>
        <v>1.0079992762751688</v>
      </c>
      <c r="AE85" s="12">
        <f t="shared" si="44"/>
        <v>1.0013138821040111</v>
      </c>
      <c r="AF85" s="12">
        <f t="shared" si="44"/>
        <v>1.0034152756077557</v>
      </c>
      <c r="AG85" s="12">
        <f t="shared" si="44"/>
        <v>1.0019599941696524</v>
      </c>
      <c r="AH85" s="12">
        <f t="shared" si="44"/>
        <v>0.99892339945317754</v>
      </c>
      <c r="AI85" s="12">
        <f t="shared" si="44"/>
        <v>1.0008696022411971</v>
      </c>
      <c r="AJ85" s="12">
        <f t="shared" si="44"/>
        <v>0.99789861991394346</v>
      </c>
      <c r="AK85" s="12">
        <f t="shared" si="44"/>
        <v>0.99945337535967038</v>
      </c>
      <c r="AL85" s="12">
        <f t="shared" si="44"/>
        <v>0.99984918613826346</v>
      </c>
      <c r="AM85" s="12">
        <f t="shared" si="44"/>
        <v>1.000552723748104</v>
      </c>
      <c r="AN85" s="12">
        <f t="shared" si="44"/>
        <v>1.0040561974900446</v>
      </c>
      <c r="AO85" s="12">
        <f t="shared" si="44"/>
        <v>1.0010993147030001</v>
      </c>
      <c r="AP85" s="12">
        <f t="shared" si="44"/>
        <v>1.0000252870815685</v>
      </c>
      <c r="AQ85" s="12">
        <f t="shared" si="44"/>
        <v>1.0004037604080311</v>
      </c>
      <c r="AR85" s="12">
        <f t="shared" si="44"/>
        <v>0.9997973804344864</v>
      </c>
      <c r="AS85" s="12">
        <f t="shared" si="44"/>
        <v>0.99488465615101973</v>
      </c>
      <c r="AT85" s="12">
        <f t="shared" si="44"/>
        <v>1</v>
      </c>
    </row>
    <row r="86" spans="2:46" x14ac:dyDescent="0.2">
      <c r="D86">
        <v>0.7</v>
      </c>
      <c r="F86" s="19" t="s">
        <v>49</v>
      </c>
      <c r="G86" s="12">
        <f>+IF(G$8 = 20, 1, _xlfn.PERCENTILE.INC(_xlfn._xlws.FILTER( G$33:G$52,  G$57:G$76  &gt; 0), $D86))</f>
        <v>2.6332863202109209</v>
      </c>
      <c r="H86" s="12">
        <f t="shared" si="44"/>
        <v>1.1232491676783634</v>
      </c>
      <c r="I86" s="12">
        <f t="shared" si="44"/>
        <v>1.0444620825226261</v>
      </c>
      <c r="J86" s="12">
        <f t="shared" si="44"/>
        <v>1.0210149425590835</v>
      </c>
      <c r="K86" s="12">
        <f t="shared" si="44"/>
        <v>1.0227380689826102</v>
      </c>
      <c r="L86" s="12">
        <f t="shared" si="44"/>
        <v>1.0199514802170278</v>
      </c>
      <c r="M86" s="12">
        <f t="shared" si="44"/>
        <v>1.0143705002769243</v>
      </c>
      <c r="N86" s="12">
        <f t="shared" si="44"/>
        <v>1.0294365776492072</v>
      </c>
      <c r="O86" s="12">
        <f t="shared" si="44"/>
        <v>1.0090907930863</v>
      </c>
      <c r="P86" s="12">
        <f t="shared" si="44"/>
        <v>1.004278548555023</v>
      </c>
      <c r="Q86" s="12">
        <f t="shared" si="44"/>
        <v>1.0041326764593899</v>
      </c>
      <c r="R86" s="12">
        <f t="shared" si="44"/>
        <v>1.0010339351049748</v>
      </c>
      <c r="S86" s="12">
        <f t="shared" si="44"/>
        <v>1.0054262510604293</v>
      </c>
      <c r="T86" s="12">
        <f t="shared" si="44"/>
        <v>1.0083988803462867</v>
      </c>
      <c r="U86" s="12">
        <f t="shared" si="44"/>
        <v>1.0088968490527628</v>
      </c>
      <c r="V86" s="12">
        <f t="shared" si="44"/>
        <v>1.0062054089381429</v>
      </c>
      <c r="W86" s="12">
        <f t="shared" si="44"/>
        <v>1.0014944936299199</v>
      </c>
      <c r="X86" s="12">
        <f t="shared" si="44"/>
        <v>1.000196293282559</v>
      </c>
      <c r="Y86" s="12">
        <f t="shared" si="44"/>
        <v>1</v>
      </c>
      <c r="Z86" s="12">
        <f t="shared" si="44"/>
        <v>1</v>
      </c>
      <c r="AA86" s="12">
        <f t="shared" si="44"/>
        <v>1.7319357232442423</v>
      </c>
      <c r="AB86" s="12">
        <f t="shared" si="44"/>
        <v>1.0427864369205151</v>
      </c>
      <c r="AC86" s="12">
        <f t="shared" si="44"/>
        <v>1.018115419600262</v>
      </c>
      <c r="AD86" s="12">
        <f t="shared" si="44"/>
        <v>1.0162860831147742</v>
      </c>
      <c r="AE86" s="12">
        <f t="shared" si="44"/>
        <v>1.0069883557266144</v>
      </c>
      <c r="AF86" s="12">
        <f t="shared" si="44"/>
        <v>1.01158093358375</v>
      </c>
      <c r="AG86" s="12">
        <f t="shared" si="44"/>
        <v>1.0062548739807669</v>
      </c>
      <c r="AH86" s="12">
        <f t="shared" si="44"/>
        <v>1.0228603203933493</v>
      </c>
      <c r="AI86" s="12">
        <f t="shared" si="44"/>
        <v>1.0084255138574272</v>
      </c>
      <c r="AJ86" s="12">
        <f t="shared" si="44"/>
        <v>1.0016143385731537</v>
      </c>
      <c r="AK86" s="12">
        <f t="shared" si="44"/>
        <v>1.0012893893791521</v>
      </c>
      <c r="AL86" s="12">
        <f t="shared" si="44"/>
        <v>1.0001886503494879</v>
      </c>
      <c r="AM86" s="12">
        <f t="shared" si="44"/>
        <v>1.00692755666418</v>
      </c>
      <c r="AN86" s="12">
        <f t="shared" si="44"/>
        <v>1.0118401036790869</v>
      </c>
      <c r="AO86" s="12">
        <f t="shared" si="44"/>
        <v>1.0031760454198122</v>
      </c>
      <c r="AP86" s="12">
        <f t="shared" si="44"/>
        <v>1.0092504765459265</v>
      </c>
      <c r="AQ86" s="12">
        <f t="shared" si="44"/>
        <v>1.0006237752522951</v>
      </c>
      <c r="AR86" s="12">
        <f t="shared" si="44"/>
        <v>0.99991316304335132</v>
      </c>
      <c r="AS86" s="12">
        <f t="shared" si="44"/>
        <v>0.99488465615101973</v>
      </c>
      <c r="AT86" s="12">
        <f t="shared" si="44"/>
        <v>1</v>
      </c>
    </row>
    <row r="87" spans="2:46" x14ac:dyDescent="0.2">
      <c r="B87">
        <v>1</v>
      </c>
      <c r="C87">
        <v>4</v>
      </c>
      <c r="F87" s="19" t="s">
        <v>50</v>
      </c>
      <c r="G87" s="12">
        <f>+IF(G$8 = 20, 1, AVERAGE(_xlfn._xlws.FILTER(INDEX( G$33:G$52, MAX( COUNT( H$9:H$28 )  - $B87 + 1, 1)) : INDEX( G$33:G$52, MAX( COUNT( H$9:H$28 )  - $C87 + 1, 1)), INDEX( G$57:G$76, MAX( COUNT( H$9:H$28 )  - $B87 + 1, 1)) : INDEX( G$57:G$76, MAX( COUNT( H$9:H$28 )  - $C87 + 1, 1)) &gt; 0)))</f>
        <v>2.0665778808391244</v>
      </c>
      <c r="H87" s="12">
        <f>+IF(H$8 = 20, 1, AVERAGE(_xlfn._xlws.FILTER(INDEX( H$33:H$52, MAX( COUNT( I$9:I$28 )  - $B87 + 1, 1)) : INDEX( H$33:H$52, MAX( COUNT( I$9:I$28 )  - $C87 + 1, 1)), INDEX( H$57:H$76, MAX( COUNT( I$9:I$28 )  - $B87 + 1, 1)) : INDEX( H$57:H$76, MAX( COUNT( I$9:I$28 )  - $C87 + 1, 1)) &gt; 0)))</f>
        <v>1.0853211857782159</v>
      </c>
      <c r="I87" s="12">
        <f>+IF(I$8 = 20, 1, AVERAGE(_xlfn._xlws.FILTER(INDEX( I$33:I$52, MAX( COUNT( J$9:J$28 )  - $B87 + 1, 1)) : INDEX( I$33:I$52, MAX( COUNT( J$9:J$28 )  - $C87 + 1, 1)), INDEX( I$57:I$76, MAX( COUNT( J$9:J$28 )  - $B87 + 1, 1)) : INDEX( I$57:I$76, MAX( COUNT( J$9:J$28 )  - $C87 + 1, 1)) &gt; 0)))</f>
        <v>1.0224392025593729</v>
      </c>
      <c r="J87" s="12">
        <f>+IF(J$8 = 20, 1, AVERAGE(_xlfn._xlws.FILTER(INDEX( J$33:J$52, MAX( COUNT( K$9:K$28 )  - $B87 + 1, 1)) : INDEX( J$33:J$52, MAX( COUNT( K$9:K$28 )  - $C87 + 1, 1)), INDEX( J$57:J$76, MAX( COUNT( K$9:K$28 )  - $B87 + 1, 1)) : INDEX( J$57:J$76, MAX( COUNT( K$9:K$28 )  - $C87 + 1, 1)) &gt; 0)))</f>
        <v>1.0096890268107344</v>
      </c>
      <c r="K87" s="12">
        <f>+IF(K$8 = 20, 1, AVERAGE(_xlfn._xlws.FILTER(INDEX( K$33:K$52, MAX( COUNT( L$9:L$28 )  - $B87 + 1, 1)) : INDEX( K$33:K$52, MAX( COUNT( L$9:L$28 )  - $C87 + 1, 1)), INDEX( K$57:K$76, MAX( COUNT( L$9:L$28 )  - $B87 + 1, 1)) : INDEX( K$57:K$76, MAX( COUNT( L$9:L$28 )  - $C87 + 1, 1)) &gt; 0)))</f>
        <v>1.0089030427481345</v>
      </c>
      <c r="L87" s="12">
        <f>+IF(L$8 = 20, 1, AVERAGE(_xlfn._xlws.FILTER(INDEX( L$33:L$52, MAX( COUNT( M$9:M$28 )  - $B87 + 1, 1)) : INDEX( L$33:L$52, MAX( COUNT( M$9:M$28 )  - $C87 + 1, 1)), INDEX( L$57:L$76, MAX( COUNT( M$9:M$28 )  - $B87 + 1, 1)) : INDEX( L$57:L$76, MAX( COUNT( M$9:M$28 )  - $C87 + 1, 1)) &gt; 0)))</f>
        <v>1.0239834048546463</v>
      </c>
      <c r="M87" s="12">
        <f>+IF(M$8 = 20, 1, AVERAGE(_xlfn._xlws.FILTER(INDEX( M$33:M$52, MAX( COUNT( N$9:N$28 )  - $B87 + 1, 1)) : INDEX( M$33:M$52, MAX( COUNT( N$9:N$28 )  - $C87 + 1, 1)), INDEX( M$57:M$76, MAX( COUNT( N$9:N$28 )  - $B87 + 1, 1)) : INDEX( M$57:M$76, MAX( COUNT( N$9:N$28 )  - $C87 + 1, 1)) &gt; 0)))</f>
        <v>1.0271178872561486</v>
      </c>
      <c r="N87" s="12">
        <f>+IF(N$8 = 20, 1, AVERAGE(_xlfn._xlws.FILTER(INDEX( N$33:N$52, MAX( COUNT( O$9:O$28 )  - $B87 + 1, 1)) : INDEX( N$33:N$52, MAX( COUNT( O$9:O$28 )  - $C87 + 1, 1)), INDEX( N$57:N$76, MAX( COUNT( O$9:O$28 )  - $B87 + 1, 1)) : INDEX( N$57:N$76, MAX( COUNT( O$9:O$28 )  - $C87 + 1, 1)) &gt; 0)))</f>
        <v>1.0114011557879448</v>
      </c>
      <c r="O87" s="12">
        <f>+IF(O$8 = 20, 1, AVERAGE(_xlfn._xlws.FILTER(INDEX( O$33:O$52, MAX( COUNT( P$9:P$28 )  - $B87 + 1, 1)) : INDEX( O$33:O$52, MAX( COUNT( P$9:P$28 )  - $C87 + 1, 1)), INDEX( O$57:O$76, MAX( COUNT( P$9:P$28 )  - $B87 + 1, 1)) : INDEX( O$57:O$76, MAX( COUNT( P$9:P$28 )  - $C87 + 1, 1)) &gt; 0)))</f>
        <v>1.0044649364606211</v>
      </c>
      <c r="P87" s="12">
        <f>+IF(P$8 = 20, 1, AVERAGE(_xlfn._xlws.FILTER(INDEX( P$33:P$52, MAX( COUNT( Q$9:Q$28 )  - $B87 + 1, 1)) : INDEX( P$33:P$52, MAX( COUNT( Q$9:Q$28 )  - $C87 + 1, 1)), INDEX( P$57:P$76, MAX( COUNT( Q$9:Q$28 )  - $B87 + 1, 1)) : INDEX( P$57:P$76, MAX( COUNT( Q$9:Q$28 )  - $C87 + 1, 1)) &gt; 0)))</f>
        <v>1.0026223613146976</v>
      </c>
      <c r="Q87" s="12">
        <f>+IF(Q$8 = 20, 1, AVERAGE(_xlfn._xlws.FILTER(INDEX( Q$33:Q$52, MAX( COUNT( R$9:R$28 )  - $B87 + 1, 1)) : INDEX( Q$33:Q$52, MAX( COUNT( R$9:R$28 )  - $C87 + 1, 1)), INDEX( Q$57:Q$76, MAX( COUNT( R$9:R$28 )  - $B87 + 1, 1)) : INDEX( Q$57:Q$76, MAX( COUNT( R$9:R$28 )  - $C87 + 1, 1)) &gt; 0)))</f>
        <v>1.0062547061335172</v>
      </c>
      <c r="R87" s="12">
        <f>+IF(R$8 = 20, 1, AVERAGE(_xlfn._xlws.FILTER(INDEX( R$33:R$52, MAX( COUNT( S$9:S$28 )  - $B87 + 1, 1)) : INDEX( R$33:R$52, MAX( COUNT( S$9:S$28 )  - $C87 + 1, 1)), INDEX( R$57:R$76, MAX( COUNT( S$9:S$28 )  - $B87 + 1, 1)) : INDEX( R$57:R$76, MAX( COUNT( S$9:S$28 )  - $C87 + 1, 1)) &gt; 0)))</f>
        <v>1.0042339778232516</v>
      </c>
      <c r="S87" s="12">
        <f>+IF(S$8 = 20, 1, AVERAGE(_xlfn._xlws.FILTER(INDEX( S$33:S$52, MAX( COUNT( T$9:T$28 )  - $B87 + 1, 1)) : INDEX( S$33:S$52, MAX( COUNT( T$9:T$28 )  - $C87 + 1, 1)), INDEX( S$57:S$76, MAX( COUNT( T$9:T$28 )  - $B87 + 1, 1)) : INDEX( S$57:S$76, MAX( COUNT( T$9:T$28 )  - $C87 + 1, 1)) &gt; 0)))</f>
        <v>1.0045435058239491</v>
      </c>
      <c r="T87" s="12">
        <f>+IF(T$8 = 20, 1, AVERAGE(_xlfn._xlws.FILTER(INDEX( T$33:T$52, MAX( COUNT( U$9:U$28 )  - $B87 + 1, 1)) : INDEX( T$33:T$52, MAX( COUNT( U$9:U$28 )  - $C87 + 1, 1)), INDEX( T$57:T$76, MAX( COUNT( U$9:U$28 )  - $B87 + 1, 1)) : INDEX( T$57:T$76, MAX( COUNT( U$9:U$28 )  - $C87 + 1, 1)) &gt; 0)))</f>
        <v>1.0042292680332872</v>
      </c>
      <c r="U87" s="12">
        <f>+IF(U$8 = 20, 1, AVERAGE(_xlfn._xlws.FILTER(INDEX( U$33:U$52, MAX( COUNT( V$9:V$28 )  - $B87 + 1, 1)) : INDEX( U$33:U$52, MAX( COUNT( V$9:V$28 )  - $C87 + 1, 1)), INDEX( U$57:U$76, MAX( COUNT( V$9:V$28 )  - $B87 + 1, 1)) : INDEX( U$57:U$76, MAX( COUNT( V$9:V$28 )  - $C87 + 1, 1)) &gt; 0)))</f>
        <v>1.0066426579542873</v>
      </c>
      <c r="V87" s="12">
        <f>+IF(V$8 = 20, 1, AVERAGE(_xlfn._xlws.FILTER(INDEX( V$33:V$52, MAX( COUNT( W$9:W$28 )  - $B87 + 1, 1)) : INDEX( V$33:V$52, MAX( COUNT( W$9:W$28 )  - $C87 + 1, 1)), INDEX( V$57:V$76, MAX( COUNT( W$9:W$28 )  - $B87 + 1, 1)) : INDEX( V$57:V$76, MAX( COUNT( W$9:W$28 )  - $C87 + 1, 1)) &gt; 0)))</f>
        <v>1.0044063782741786</v>
      </c>
      <c r="W87" s="12">
        <f>+IF(W$8 = 20, 1, AVERAGE(_xlfn._xlws.FILTER(INDEX( W$33:W$52, MAX( COUNT( X$9:X$28 )  - $B87 + 1, 1)) : INDEX( W$33:W$52, MAX( COUNT( X$9:X$28 )  - $C87 + 1, 1)), INDEX( W$57:W$76, MAX( COUNT( X$9:X$28 )  - $B87 + 1, 1)) : INDEX( W$57:W$76, MAX( COUNT( X$9:X$28 )  - $C87 + 1, 1)) &gt; 0)))</f>
        <v>1.0012572739548287</v>
      </c>
      <c r="X87" s="12">
        <f>+IF(X$8 = 20, 1, AVERAGE(_xlfn._xlws.FILTER(INDEX( X$33:X$52, MAX( COUNT( Y$9:Y$28 )  - $B87 + 1, 1)) : INDEX( X$33:X$52, MAX( COUNT( Y$9:Y$28 )  - $C87 + 1, 1)), INDEX( X$57:X$76, MAX( COUNT( Y$9:Y$28 )  - $B87 + 1, 1)) : INDEX( X$57:X$76, MAX( COUNT( Y$9:Y$28 )  - $C87 + 1, 1)) &gt; 0)))</f>
        <v>1.000140209487542</v>
      </c>
      <c r="Y87" s="12">
        <f>+IF(Y$8 = 20, 1, AVERAGE(_xlfn._xlws.FILTER(INDEX( Y$33:Y$52, MAX( COUNT( Z$9:Z$28 )  - $B87 + 1, 1)) : INDEX( Y$33:Y$52, MAX( COUNT( Z$9:Z$28 )  - $C87 + 1, 1)), INDEX( Y$57:Y$76, MAX( COUNT( Z$9:Z$28 )  - $B87 + 1, 1)) : INDEX( Y$57:Y$76, MAX( COUNT( Z$9:Z$28 )  - $C87 + 1, 1)) &gt; 0)))</f>
        <v>1</v>
      </c>
      <c r="Z87" s="12">
        <f>+IF(Z$8 = 20, 1, AVERAGE(_xlfn._xlws.FILTER(INDEX( Z$33:Z$52, MAX( COUNT( AA$9:AA$28 )  - $B87 + 1, 1)) : INDEX( Z$33:Z$52, MAX( COUNT( AA$9:AA$28 )  - $C87 + 1, 1)), INDEX( Z$57:Z$76, MAX( COUNT( AA$9:AA$28 )  - $B87 + 1, 1)) : INDEX( Z$57:Z$76, MAX( COUNT( AA$9:AA$28 )  - $C87 + 1, 1)) &gt; 0)))</f>
        <v>1</v>
      </c>
      <c r="AA87" s="12">
        <f>+IF(AA$8 = 20, 1, AVERAGE(_xlfn._xlws.FILTER(INDEX( AA$33:AA$52, MAX( COUNT( AB$9:AB$28 )  - $B87 + 1, 1)) : INDEX( AA$33:AA$52, MAX( COUNT( AB$9:AB$28 )  - $C87 + 1, 1)), INDEX( AA$57:AA$76, MAX( COUNT( AB$9:AB$28 )  - $B87 + 1, 1)) : INDEX( AA$57:AA$76, MAX( COUNT( AB$9:AB$28 )  - $C87 + 1, 1)) &gt; 0)))</f>
        <v>1.6144183079580119</v>
      </c>
      <c r="AB87" s="12">
        <f>+IF(AB$8 = 20, 1, AVERAGE(_xlfn._xlws.FILTER(INDEX( AB$33:AB$52, MAX( COUNT( AC$9:AC$28 )  - $B87 + 1, 1)) : INDEX( AB$33:AB$52, MAX( COUNT( AC$9:AC$28 )  - $C87 + 1, 1)), INDEX( AB$57:AB$76, MAX( COUNT( AC$9:AC$28 )  - $B87 + 1, 1)) : INDEX( AB$57:AB$76, MAX( COUNT( AC$9:AC$28 )  - $C87 + 1, 1)) &gt; 0)))</f>
        <v>1.0407045589342023</v>
      </c>
      <c r="AC87" s="12">
        <f>+IF(AC$8 = 20, 1, AVERAGE(_xlfn._xlws.FILTER(INDEX( AC$33:AC$52, MAX( COUNT( AD$9:AD$28 )  - $B87 + 1, 1)) : INDEX( AC$33:AC$52, MAX( COUNT( AD$9:AD$28 )  - $C87 + 1, 1)), INDEX( AC$57:AC$76, MAX( COUNT( AD$9:AD$28 )  - $B87 + 1, 1)) : INDEX( AC$57:AC$76, MAX( COUNT( AD$9:AD$28 )  - $C87 + 1, 1)) &gt; 0)))</f>
        <v>1.0086286987774788</v>
      </c>
      <c r="AD87" s="12">
        <f>+IF(AD$8 = 20, 1, AVERAGE(_xlfn._xlws.FILTER(INDEX( AD$33:AD$52, MAX( COUNT( AE$9:AE$28 )  - $B87 + 1, 1)) : INDEX( AD$33:AD$52, MAX( COUNT( AE$9:AE$28 )  - $C87 + 1, 1)), INDEX( AD$57:AD$76, MAX( COUNT( AE$9:AE$28 )  - $B87 + 1, 1)) : INDEX( AD$57:AD$76, MAX( COUNT( AE$9:AE$28 )  - $C87 + 1, 1)) &gt; 0)))</f>
        <v>1.0069423229510646</v>
      </c>
      <c r="AE87" s="12">
        <f>+IF(AE$8 = 20, 1, AVERAGE(_xlfn._xlws.FILTER(INDEX( AE$33:AE$52, MAX( COUNT( AF$9:AF$28 )  - $B87 + 1, 1)) : INDEX( AE$33:AE$52, MAX( COUNT( AF$9:AF$28 )  - $C87 + 1, 1)), INDEX( AE$57:AE$76, MAX( COUNT( AF$9:AF$28 )  - $B87 + 1, 1)) : INDEX( AE$57:AE$76, MAX( COUNT( AF$9:AF$28 )  - $C87 + 1, 1)) &gt; 0)))</f>
        <v>1.0020291042953455</v>
      </c>
      <c r="AF87" s="12">
        <f>+IF(AF$8 = 20, 1, AVERAGE(_xlfn._xlws.FILTER(INDEX( AF$33:AF$52, MAX( COUNT( AG$9:AG$28 )  - $B87 + 1, 1)) : INDEX( AF$33:AF$52, MAX( COUNT( AG$9:AG$28 )  - $C87 + 1, 1)), INDEX( AF$57:AF$76, MAX( COUNT( AG$9:AG$28 )  - $B87 + 1, 1)) : INDEX( AF$57:AF$76, MAX( COUNT( AG$9:AG$28 )  - $C87 + 1, 1)) &gt; 0)))</f>
        <v>1.029243927288829</v>
      </c>
      <c r="AG87" s="12">
        <f>+IF(AG$8 = 20, 1, AVERAGE(_xlfn._xlws.FILTER(INDEX( AG$33:AG$52, MAX( COUNT( AH$9:AH$28 )  - $B87 + 1, 1)) : INDEX( AG$33:AG$52, MAX( COUNT( AH$9:AH$28 )  - $C87 + 1, 1)), INDEX( AG$57:AG$76, MAX( COUNT( AH$9:AH$28 )  - $B87 + 1, 1)) : INDEX( AG$57:AG$76, MAX( COUNT( AH$9:AH$28 )  - $C87 + 1, 1)) &gt; 0)))</f>
        <v>1.0171247962482135</v>
      </c>
      <c r="AH87" s="12">
        <f>+IF(AH$8 = 20, 1, AVERAGE(_xlfn._xlws.FILTER(INDEX( AH$33:AH$52, MAX( COUNT( AI$9:AI$28 )  - $B87 + 1, 1)) : INDEX( AH$33:AH$52, MAX( COUNT( AI$9:AI$28 )  - $C87 + 1, 1)), INDEX( AH$57:AH$76, MAX( COUNT( AI$9:AI$28 )  - $B87 + 1, 1)) : INDEX( AH$57:AH$76, MAX( COUNT( AI$9:AI$28 )  - $C87 + 1, 1)) &gt; 0)))</f>
        <v>1.0089623741699263</v>
      </c>
      <c r="AI87" s="12">
        <f>+IF(AI$8 = 20, 1, AVERAGE(_xlfn._xlws.FILTER(INDEX( AI$33:AI$52, MAX( COUNT( AJ$9:AJ$28 )  - $B87 + 1, 1)) : INDEX( AI$33:AI$52, MAX( COUNT( AJ$9:AJ$28 )  - $C87 + 1, 1)), INDEX( AI$57:AI$76, MAX( COUNT( AJ$9:AJ$28 )  - $B87 + 1, 1)) : INDEX( AI$57:AI$76, MAX( COUNT( AJ$9:AJ$28 )  - $C87 + 1, 1)) &gt; 0)))</f>
        <v>1.0050311574879092</v>
      </c>
      <c r="AJ87" s="12">
        <f>+IF(AJ$8 = 20, 1, AVERAGE(_xlfn._xlws.FILTER(INDEX( AJ$33:AJ$52, MAX( COUNT( AK$9:AK$28 )  - $B87 + 1, 1)) : INDEX( AJ$33:AJ$52, MAX( COUNT( AK$9:AK$28 )  - $C87 + 1, 1)), INDEX( AJ$57:AJ$76, MAX( COUNT( AK$9:AK$28 )  - $B87 + 1, 1)) : INDEX( AJ$57:AJ$76, MAX( COUNT( AK$9:AK$28 )  - $C87 + 1, 1)) &gt; 0)))</f>
        <v>1.0001589049689958</v>
      </c>
      <c r="AK87" s="12">
        <f>+IF(AK$8 = 20, 1, AVERAGE(_xlfn._xlws.FILTER(INDEX( AK$33:AK$52, MAX( COUNT( AL$9:AL$28 )  - $B87 + 1, 1)) : INDEX( AK$33:AK$52, MAX( COUNT( AL$9:AL$28 )  - $C87 + 1, 1)), INDEX( AK$57:AK$76, MAX( COUNT( AL$9:AL$28 )  - $B87 + 1, 1)) : INDEX( AK$57:AK$76, MAX( COUNT( AL$9:AL$28 )  - $C87 + 1, 1)) &gt; 0)))</f>
        <v>1.0058888421844572</v>
      </c>
      <c r="AL87" s="12">
        <f>+IF(AL$8 = 20, 1, AVERAGE(_xlfn._xlws.FILTER(INDEX( AL$33:AL$52, MAX( COUNT( AM$9:AM$28 )  - $B87 + 1, 1)) : INDEX( AL$33:AL$52, MAX( COUNT( AM$9:AM$28 )  - $C87 + 1, 1)), INDEX( AL$57:AL$76, MAX( COUNT( AM$9:AM$28 )  - $B87 + 1, 1)) : INDEX( AL$57:AL$76, MAX( COUNT( AM$9:AM$28 )  - $C87 + 1, 1)) &gt; 0)))</f>
        <v>1.0037604643961027</v>
      </c>
      <c r="AM87" s="12">
        <f>+IF(AM$8 = 20, 1, AVERAGE(_xlfn._xlws.FILTER(INDEX( AM$33:AM$52, MAX( COUNT( AN$9:AN$28 )  - $B87 + 1, 1)) : INDEX( AM$33:AM$52, MAX( COUNT( AN$9:AN$28 )  - $C87 + 1, 1)), INDEX( AM$57:AM$76, MAX( COUNT( AN$9:AN$28 )  - $B87 + 1, 1)) : INDEX( AM$57:AM$76, MAX( COUNT( AN$9:AN$28 )  - $C87 + 1, 1)) &gt; 0)))</f>
        <v>1.0045729513148143</v>
      </c>
      <c r="AN87" s="12">
        <f>+IF(AN$8 = 20, 1, AVERAGE(_xlfn._xlws.FILTER(INDEX( AN$33:AN$52, MAX( COUNT( AO$9:AO$28 )  - $B87 + 1, 1)) : INDEX( AN$33:AN$52, MAX( COUNT( AO$9:AO$28 )  - $C87 + 1, 1)), INDEX( AN$57:AN$76, MAX( COUNT( AO$9:AO$28 )  - $B87 + 1, 1)) : INDEX( AN$57:AN$76, MAX( COUNT( AO$9:AO$28 )  - $C87 + 1, 1)) &gt; 0)))</f>
        <v>1.0111920962518479</v>
      </c>
      <c r="AO87" s="12">
        <f>+IF(AO$8 = 20, 1, AVERAGE(_xlfn._xlws.FILTER(INDEX( AO$33:AO$52, MAX( COUNT( AP$9:AP$28 )  - $B87 + 1, 1)) : INDEX( AO$33:AO$52, MAX( COUNT( AP$9:AP$28 )  - $C87 + 1, 1)), INDEX( AO$57:AO$76, MAX( COUNT( AP$9:AP$28 )  - $B87 + 1, 1)) : INDEX( AO$57:AO$76, MAX( COUNT( AP$9:AP$28 )  - $C87 + 1, 1)) &gt; 0)))</f>
        <v>1.0061783905209887</v>
      </c>
      <c r="AP87" s="12">
        <f>+IF(AP$8 = 20, 1, AVERAGE(_xlfn._xlws.FILTER(INDEX( AP$33:AP$52, MAX( COUNT( AQ$9:AQ$28 )  - $B87 + 1, 1)) : INDEX( AP$33:AP$52, MAX( COUNT( AQ$9:AQ$28 )  - $C87 + 1, 1)), INDEX( AP$57:AP$76, MAX( COUNT( AQ$9:AQ$28 )  - $B87 + 1, 1)) : INDEX( AP$57:AP$76, MAX( COUNT( AQ$9:AQ$28 )  - $C87 + 1, 1)) &gt; 0)))</f>
        <v>1.0080919613216117</v>
      </c>
      <c r="AQ87" s="12">
        <f>+IF(AQ$8 = 20, 1, AVERAGE(_xlfn._xlws.FILTER(INDEX( AQ$33:AQ$52, MAX( COUNT( AR$9:AR$28 )  - $B87 + 1, 1)) : INDEX( AQ$33:AQ$52, MAX( COUNT( AR$9:AR$28 )  - $C87 + 1, 1)), INDEX( AQ$57:AQ$76, MAX( COUNT( AR$9:AR$28 )  - $B87 + 1, 1)) : INDEX( AQ$57:AQ$76, MAX( COUNT( AR$9:AR$28 )  - $C87 + 1, 1)) &gt; 0)))</f>
        <v>1.0004882122200733</v>
      </c>
      <c r="AR87" s="12">
        <f>+IF(AR$8 = 20, 1, AVERAGE(_xlfn._xlws.FILTER(INDEX( AR$33:AR$52, MAX( COUNT( AS$9:AS$28 )  - $B87 + 1, 1)) : INDEX( AR$33:AR$52, MAX( COUNT( AS$9:AS$28 )  - $C87 + 1, 1)), INDEX( AR$57:AR$76, MAX( COUNT( AS$9:AS$28 )  - $B87 + 1, 1)) : INDEX( AR$57:AR$76, MAX( COUNT( AS$9:AS$28 )  - $C87 + 1, 1)) &gt; 0)))</f>
        <v>0.99985527173891886</v>
      </c>
      <c r="AS87" s="12">
        <f>+IF(AS$8 = 20, 1, AVERAGE(_xlfn._xlws.FILTER(INDEX( AS$33:AS$52, MAX( COUNT( AT$9:AT$28 )  - $B87 + 1, 1)) : INDEX( AS$33:AS$52, MAX( COUNT( AT$9:AT$28 )  - $C87 + 1, 1)), INDEX( AS$57:AS$76, MAX( COUNT( AT$9:AT$28 )  - $B87 + 1, 1)) : INDEX( AS$57:AS$76, MAX( COUNT( AT$9:AT$28 )  - $C87 + 1, 1)) &gt; 0)))</f>
        <v>0.99488465615101973</v>
      </c>
      <c r="AT87" s="12">
        <f>+IF(AT$8 = 20, 1, AVERAGE(_xlfn._xlws.FILTER(INDEX( AT$33:AT$52, MAX( COUNT(#REF! )  - $B87 + 1, 1)) : INDEX( AT$33:AT$52, MAX( COUNT(#REF! )  - $C87 + 1, 1)), INDEX( AT$57:AT$76, MAX( COUNT(#REF! )  - $B87 + 1, 1)) : INDEX( AT$57:AT$76, MAX( COUNT(#REF! )  - $C87 + 1, 1)) &gt; 0)))</f>
        <v>1</v>
      </c>
    </row>
    <row r="88" spans="2:46" x14ac:dyDescent="0.2">
      <c r="B88">
        <v>1</v>
      </c>
      <c r="C88">
        <v>4</v>
      </c>
      <c r="F88" s="19" t="s">
        <v>51</v>
      </c>
      <c r="G88" s="12">
        <f>+IF(G$8 = 20, 1, MEDIAN(_xlfn._xlws.FILTER(INDEX( G$33:G$52, MAX( COUNT( H$9:H$28 )  - $B88 + 1, 1)) : INDEX( G$33:G$52, MAX( COUNT( H$9:H$28 )  - $C88 + 1, 1)), INDEX( G$57:G$76, MAX( COUNT( H$9:H$28 )  - $B88 + 1, 1)) : INDEX( G$57:G$76, MAX( COUNT( H$9:H$28 )  - $C88 + 1, 1)) &gt; 0)))</f>
        <v>2.0920870847885036</v>
      </c>
      <c r="H88" s="12">
        <f>+IF(H$8 = 20, 1, MEDIAN(_xlfn._xlws.FILTER(INDEX( H$33:H$52, MAX( COUNT( I$9:I$28 )  - $B88 + 1, 1)) : INDEX( H$33:H$52, MAX( COUNT( I$9:I$28 )  - $C88 + 1, 1)), INDEX( H$57:H$76, MAX( COUNT( I$9:I$28 )  - $B88 + 1, 1)) : INDEX( H$57:H$76, MAX( COUNT( I$9:I$28 )  - $C88 + 1, 1)) &gt; 0)))</f>
        <v>1.0846050111845993</v>
      </c>
      <c r="I88" s="12">
        <f>+IF(I$8 = 20, 1, MEDIAN(_xlfn._xlws.FILTER(INDEX( I$33:I$52, MAX( COUNT( J$9:J$28 )  - $B88 + 1, 1)) : INDEX( I$33:I$52, MAX( COUNT( J$9:J$28 )  - $C88 + 1, 1)), INDEX( I$57:I$76, MAX( COUNT( J$9:J$28 )  - $B88 + 1, 1)) : INDEX( I$57:I$76, MAX( COUNT( J$9:J$28 )  - $C88 + 1, 1)) &gt; 0)))</f>
        <v>1.0201855234716897</v>
      </c>
      <c r="J88" s="12">
        <f>+IF(J$8 = 20, 1, MEDIAN(_xlfn._xlws.FILTER(INDEX( J$33:J$52, MAX( COUNT( K$9:K$28 )  - $B88 + 1, 1)) : INDEX( J$33:J$52, MAX( COUNT( K$9:K$28 )  - $C88 + 1, 1)), INDEX( J$57:J$76, MAX( COUNT( K$9:K$28 )  - $B88 + 1, 1)) : INDEX( J$57:J$76, MAX( COUNT( K$9:K$28 )  - $C88 + 1, 1)) &gt; 0)))</f>
        <v>1.0094218391044405</v>
      </c>
      <c r="K88" s="12">
        <f>+IF(K$8 = 20, 1, MEDIAN(_xlfn._xlws.FILTER(INDEX( K$33:K$52, MAX( COUNT( L$9:L$28 )  - $B88 + 1, 1)) : INDEX( K$33:K$52, MAX( COUNT( L$9:L$28 )  - $C88 + 1, 1)), INDEX( K$57:K$76, MAX( COUNT( L$9:L$28 )  - $B88 + 1, 1)) : INDEX( K$57:K$76, MAX( COUNT( L$9:L$28 )  - $C88 + 1, 1)) &gt; 0)))</f>
        <v>1.0040916846789423</v>
      </c>
      <c r="L88" s="12">
        <f>+IF(L$8 = 20, 1, MEDIAN(_xlfn._xlws.FILTER(INDEX( L$33:L$52, MAX( COUNT( M$9:M$28 )  - $B88 + 1, 1)) : INDEX( L$33:L$52, MAX( COUNT( M$9:M$28 )  - $C88 + 1, 1)), INDEX( L$57:L$76, MAX( COUNT( M$9:M$28 )  - $B88 + 1, 1)) : INDEX( L$57:L$76, MAX( COUNT( M$9:M$28 )  - $C88 + 1, 1)) &gt; 0)))</f>
        <v>1.0241884574334024</v>
      </c>
      <c r="M88" s="12">
        <f>+IF(M$8 = 20, 1, MEDIAN(_xlfn._xlws.FILTER(INDEX( M$33:M$52, MAX( COUNT( N$9:N$28 )  - $B88 + 1, 1)) : INDEX( M$33:M$52, MAX( COUNT( N$9:N$28 )  - $C88 + 1, 1)), INDEX( M$57:M$76, MAX( COUNT( N$9:N$28 )  - $B88 + 1, 1)) : INDEX( M$57:M$76, MAX( COUNT( N$9:N$28 )  - $C88 + 1, 1)) &gt; 0)))</f>
        <v>1.0235908949663712</v>
      </c>
      <c r="N88" s="12">
        <f>+IF(N$8 = 20, 1, MEDIAN(_xlfn._xlws.FILTER(INDEX( N$33:N$52, MAX( COUNT( O$9:O$28 )  - $B88 + 1, 1)) : INDEX( N$33:N$52, MAX( COUNT( O$9:O$28 )  - $C88 + 1, 1)), INDEX( N$57:N$76, MAX( COUNT( O$9:O$28 )  - $B88 + 1, 1)) : INDEX( N$57:N$76, MAX( COUNT( O$9:O$28 )  - $C88 + 1, 1)) &gt; 0)))</f>
        <v>1.0022166699810429</v>
      </c>
      <c r="O88" s="12">
        <f>+IF(O$8 = 20, 1, MEDIAN(_xlfn._xlws.FILTER(INDEX( O$33:O$52, MAX( COUNT( P$9:P$28 )  - $B88 + 1, 1)) : INDEX( O$33:O$52, MAX( COUNT( P$9:P$28 )  - $C88 + 1, 1)), INDEX( O$57:O$76, MAX( COUNT( P$9:P$28 )  - $B88 + 1, 1)) : INDEX( O$57:O$76, MAX( COUNT( P$9:P$28 )  - $C88 + 1, 1)) &gt; 0)))</f>
        <v>1.0011712689134327</v>
      </c>
      <c r="P88" s="12">
        <f>+IF(P$8 = 20, 1, MEDIAN(_xlfn._xlws.FILTER(INDEX( P$33:P$52, MAX( COUNT( Q$9:Q$28 )  - $B88 + 1, 1)) : INDEX( P$33:P$52, MAX( COUNT( Q$9:Q$28 )  - $C88 + 1, 1)), INDEX( P$57:P$76, MAX( COUNT( Q$9:Q$28 )  - $B88 + 1, 1)) : INDEX( P$57:P$76, MAX( COUNT( Q$9:Q$28 )  - $C88 + 1, 1)) &gt; 0)))</f>
        <v>1.0003235097779561</v>
      </c>
      <c r="Q88" s="12">
        <f>+IF(Q$8 = 20, 1, MEDIAN(_xlfn._xlws.FILTER(INDEX( Q$33:Q$52, MAX( COUNT( R$9:R$28 )  - $B88 + 1, 1)) : INDEX( Q$33:Q$52, MAX( COUNT( R$9:R$28 )  - $C88 + 1, 1)), INDEX( Q$57:Q$76, MAX( COUNT( R$9:R$28 )  - $B88 + 1, 1)) : INDEX( Q$57:Q$76, MAX( COUNT( R$9:R$28 )  - $C88 + 1, 1)) &gt; 0)))</f>
        <v>1.0034943481985912</v>
      </c>
      <c r="R88" s="12">
        <f>+IF(R$8 = 20, 1, MEDIAN(_xlfn._xlws.FILTER(INDEX( R$33:R$52, MAX( COUNT( S$9:S$28 )  - $B88 + 1, 1)) : INDEX( R$33:R$52, MAX( COUNT( S$9:S$28 )  - $C88 + 1, 1)), INDEX( R$57:R$76, MAX( COUNT( S$9:S$28 )  - $B88 + 1, 1)) : INDEX( R$57:R$76, MAX( COUNT( S$9:S$28 )  - $C88 + 1, 1)) &gt; 0)))</f>
        <v>1.0027586400641679</v>
      </c>
      <c r="S88" s="12">
        <f>+IF(S$8 = 20, 1, MEDIAN(_xlfn._xlws.FILTER(INDEX( S$33:S$52, MAX( COUNT( T$9:T$28 )  - $B88 + 1, 1)) : INDEX( S$33:S$52, MAX( COUNT( T$9:T$28 )  - $C88 + 1, 1)), INDEX( S$57:S$76, MAX( COUNT( T$9:T$28 )  - $B88 + 1, 1)) : INDEX( S$57:S$76, MAX( COUNT( T$9:T$28 )  - $C88 + 1, 1)) &gt; 0)))</f>
        <v>1.0008396783069406</v>
      </c>
      <c r="T88" s="12">
        <f>+IF(T$8 = 20, 1, MEDIAN(_xlfn._xlws.FILTER(INDEX( T$33:T$52, MAX( COUNT( U$9:U$28 )  - $B88 + 1, 1)) : INDEX( T$33:T$52, MAX( COUNT( U$9:U$28 )  - $C88 + 1, 1)), INDEX( T$57:T$76, MAX( COUNT( U$9:U$28 )  - $B88 + 1, 1)) : INDEX( T$57:T$76, MAX( COUNT( U$9:U$28 )  - $C88 + 1, 1)) &gt; 0)))</f>
        <v>1.001853517853891</v>
      </c>
      <c r="U88" s="12">
        <f>+IF(U$8 = 20, 1, MEDIAN(_xlfn._xlws.FILTER(INDEX( U$33:U$52, MAX( COUNT( V$9:V$28 )  - $B88 + 1, 1)) : INDEX( U$33:U$52, MAX( COUNT( V$9:V$28 )  - $C88 + 1, 1)), INDEX( U$57:U$76, MAX( COUNT( V$9:V$28 )  - $B88 + 1, 1)) : INDEX( U$57:U$76, MAX( COUNT( V$9:V$28 )  - $C88 + 1, 1)) &gt; 0)))</f>
        <v>1.0067760414122384</v>
      </c>
      <c r="V88" s="12">
        <f>+IF(V$8 = 20, 1, MEDIAN(_xlfn._xlws.FILTER(INDEX( V$33:V$52, MAX( COUNT( W$9:W$28 )  - $B88 + 1, 1)) : INDEX( V$33:V$52, MAX( COUNT( W$9:W$28 )  - $C88 + 1, 1)), INDEX( V$57:V$76, MAX( COUNT( W$9:W$28 )  - $B88 + 1, 1)) : INDEX( V$57:V$76, MAX( COUNT( W$9:W$28 )  - $C88 + 1, 1)) &gt; 0)))</f>
        <v>1.0028018190458541</v>
      </c>
      <c r="W88" s="12">
        <f>+IF(W$8 = 20, 1, MEDIAN(_xlfn._xlws.FILTER(INDEX( W$33:W$52, MAX( COUNT( X$9:X$28 )  - $B88 + 1, 1)) : INDEX( W$33:W$52, MAX( COUNT( X$9:X$28 )  - $C88 + 1, 1)), INDEX( W$57:W$76, MAX( COUNT( X$9:X$28 )  - $B88 + 1, 1)) : INDEX( W$57:W$76, MAX( COUNT( X$9:X$28 )  - $C88 + 1, 1)) &gt; 0)))</f>
        <v>1.0002913227248886</v>
      </c>
      <c r="X88" s="12">
        <f>+IF(X$8 = 20, 1, MEDIAN(_xlfn._xlws.FILTER(INDEX( X$33:X$52, MAX( COUNT( Y$9:Y$28 )  - $B88 + 1, 1)) : INDEX( X$33:X$52, MAX( COUNT( Y$9:Y$28 )  - $C88 + 1, 1)), INDEX( X$57:X$76, MAX( COUNT( Y$9:Y$28 )  - $B88 + 1, 1)) : INDEX( X$57:X$76, MAX( COUNT( Y$9:Y$28 )  - $C88 + 1, 1)) &gt; 0)))</f>
        <v>1.000140209487542</v>
      </c>
      <c r="Y88" s="12">
        <f>+IF(Y$8 = 20, 1, MEDIAN(_xlfn._xlws.FILTER(INDEX( Y$33:Y$52, MAX( COUNT( Z$9:Z$28 )  - $B88 + 1, 1)) : INDEX( Y$33:Y$52, MAX( COUNT( Z$9:Z$28 )  - $C88 + 1, 1)), INDEX( Y$57:Y$76, MAX( COUNT( Z$9:Z$28 )  - $B88 + 1, 1)) : INDEX( Y$57:Y$76, MAX( COUNT( Z$9:Z$28 )  - $C88 + 1, 1)) &gt; 0)))</f>
        <v>1</v>
      </c>
      <c r="Z88" s="12">
        <f>+IF(Z$8 = 20, 1, MEDIAN(_xlfn._xlws.FILTER(INDEX( Z$33:Z$52, MAX( COUNT( AA$9:AA$28 )  - $B88 + 1, 1)) : INDEX( Z$33:Z$52, MAX( COUNT( AA$9:AA$28 )  - $C88 + 1, 1)), INDEX( Z$57:Z$76, MAX( COUNT( AA$9:AA$28 )  - $B88 + 1, 1)) : INDEX( Z$57:Z$76, MAX( COUNT( AA$9:AA$28 )  - $C88 + 1, 1)) &gt; 0)))</f>
        <v>1</v>
      </c>
      <c r="AA88" s="12">
        <f>+IF(AA$8 = 20, 1, MEDIAN(_xlfn._xlws.FILTER(INDEX( AA$33:AA$52, MAX( COUNT( AB$9:AB$28 )  - $B88 + 1, 1)) : INDEX( AA$33:AA$52, MAX( COUNT( AB$9:AB$28 )  - $C88 + 1, 1)), INDEX( AA$57:AA$76, MAX( COUNT( AB$9:AB$28 )  - $B88 + 1, 1)) : INDEX( AA$57:AA$76, MAX( COUNT( AB$9:AB$28 )  - $C88 + 1, 1)) &gt; 0)))</f>
        <v>1.6270368192782267</v>
      </c>
      <c r="AB88" s="12">
        <f>+IF(AB$8 = 20, 1, MEDIAN(_xlfn._xlws.FILTER(INDEX( AB$33:AB$52, MAX( COUNT( AC$9:AC$28 )  - $B88 + 1, 1)) : INDEX( AB$33:AB$52, MAX( COUNT( AC$9:AC$28 )  - $C88 + 1, 1)), INDEX( AB$57:AB$76, MAX( COUNT( AC$9:AC$28 )  - $B88 + 1, 1)) : INDEX( AB$57:AB$76, MAX( COUNT( AC$9:AC$28 )  - $C88 + 1, 1)) &gt; 0)))</f>
        <v>1.0337682800021994</v>
      </c>
      <c r="AC88" s="12">
        <f>+IF(AC$8 = 20, 1, MEDIAN(_xlfn._xlws.FILTER(INDEX( AC$33:AC$52, MAX( COUNT( AD$9:AD$28 )  - $B88 + 1, 1)) : INDEX( AC$33:AC$52, MAX( COUNT( AD$9:AD$28 )  - $C88 + 1, 1)), INDEX( AC$57:AC$76, MAX( COUNT( AD$9:AD$28 )  - $B88 + 1, 1)) : INDEX( AC$57:AC$76, MAX( COUNT( AD$9:AD$28 )  - $C88 + 1, 1)) &gt; 0)))</f>
        <v>1.0108634307773983</v>
      </c>
      <c r="AD88" s="12">
        <f>+IF(AD$8 = 20, 1, MEDIAN(_xlfn._xlws.FILTER(INDEX( AD$33:AD$52, MAX( COUNT( AE$9:AE$28 )  - $B88 + 1, 1)) : INDEX( AD$33:AD$52, MAX( COUNT( AE$9:AE$28 )  - $C88 + 1, 1)), INDEX( AD$57:AD$76, MAX( COUNT( AE$9:AE$28 )  - $B88 + 1, 1)) : INDEX( AD$57:AD$76, MAX( COUNT( AE$9:AE$28 )  - $C88 + 1, 1)) &gt; 0)))</f>
        <v>1.0118014369281818</v>
      </c>
      <c r="AE88" s="12">
        <f>+IF(AE$8 = 20, 1, MEDIAN(_xlfn._xlws.FILTER(INDEX( AE$33:AE$52, MAX( COUNT( AF$9:AF$28 )  - $B88 + 1, 1)) : INDEX( AE$33:AE$52, MAX( COUNT( AF$9:AF$28 )  - $C88 + 1, 1)), INDEX( AE$57:AE$76, MAX( COUNT( AF$9:AF$28 )  - $B88 + 1, 1)) : INDEX( AE$57:AE$76, MAX( COUNT( AF$9:AF$28 )  - $C88 + 1, 1)) &gt; 0)))</f>
        <v>0.99871177462261518</v>
      </c>
      <c r="AF88" s="12">
        <f>+IF(AF$8 = 20, 1, MEDIAN(_xlfn._xlws.FILTER(INDEX( AF$33:AF$52, MAX( COUNT( AG$9:AG$28 )  - $B88 + 1, 1)) : INDEX( AF$33:AF$52, MAX( COUNT( AG$9:AG$28 )  - $C88 + 1, 1)), INDEX( AF$57:AF$76, MAX( COUNT( AG$9:AG$28 )  - $B88 + 1, 1)) : INDEX( AF$57:AF$76, MAX( COUNT( AG$9:AG$28 )  - $C88 + 1, 1)) &gt; 0)))</f>
        <v>1.0267364703209902</v>
      </c>
      <c r="AG88" s="12">
        <f>+IF(AG$8 = 20, 1, MEDIAN(_xlfn._xlws.FILTER(INDEX( AG$33:AG$52, MAX( COUNT( AH$9:AH$28 )  - $B88 + 1, 1)) : INDEX( AG$33:AG$52, MAX( COUNT( AH$9:AH$28 )  - $C88 + 1, 1)), INDEX( AG$57:AG$76, MAX( COUNT( AH$9:AH$28 )  - $B88 + 1, 1)) : INDEX( AG$57:AG$76, MAX( COUNT( AH$9:AH$28 )  - $C88 + 1, 1)) &gt; 0)))</f>
        <v>1.006351049868309</v>
      </c>
      <c r="AH88" s="12">
        <f>+IF(AH$8 = 20, 1, MEDIAN(_xlfn._xlws.FILTER(INDEX( AH$33:AH$52, MAX( COUNT( AI$9:AI$28 )  - $B88 + 1, 1)) : INDEX( AH$33:AH$52, MAX( COUNT( AI$9:AI$28 )  - $C88 + 1, 1)), INDEX( AH$57:AH$76, MAX( COUNT( AI$9:AI$28 )  - $B88 + 1, 1)) : INDEX( AH$57:AH$76, MAX( COUNT( AI$9:AI$28 )  - $C88 + 1, 1)) &gt; 0)))</f>
        <v>1.0036213534497851</v>
      </c>
      <c r="AI88" s="12">
        <f>+IF(AI$8 = 20, 1, MEDIAN(_xlfn._xlws.FILTER(INDEX( AI$33:AI$52, MAX( COUNT( AJ$9:AJ$28 )  - $B88 + 1, 1)) : INDEX( AI$33:AI$52, MAX( COUNT( AJ$9:AJ$28 )  - $C88 + 1, 1)), INDEX( AI$57:AI$76, MAX( COUNT( AJ$9:AJ$28 )  - $B88 + 1, 1)) : INDEX( AI$57:AI$76, MAX( COUNT( AJ$9:AJ$28 )  - $C88 + 1, 1)) &gt; 0)))</f>
        <v>1.0037438578660649</v>
      </c>
      <c r="AJ88" s="12">
        <f>+IF(AJ$8 = 20, 1, MEDIAN(_xlfn._xlws.FILTER(INDEX( AJ$33:AJ$52, MAX( COUNT( AK$9:AK$28 )  - $B88 + 1, 1)) : INDEX( AJ$33:AJ$52, MAX( COUNT( AK$9:AK$28 )  - $C88 + 1, 1)), INDEX( AJ$57:AJ$76, MAX( COUNT( AK$9:AK$28 )  - $B88 + 1, 1)) : INDEX( AJ$57:AJ$76, MAX( COUNT( AK$9:AK$28 )  - $C88 + 1, 1)) &gt; 0)))</f>
        <v>0.99983966028951898</v>
      </c>
      <c r="AK88" s="12">
        <f>+IF(AK$8 = 20, 1, MEDIAN(_xlfn._xlws.FILTER(INDEX( AK$33:AK$52, MAX( COUNT( AL$9:AL$28 )  - $B88 + 1, 1)) : INDEX( AK$33:AK$52, MAX( COUNT( AL$9:AL$28 )  - $C88 + 1, 1)), INDEX( AK$57:AK$76, MAX( COUNT( AL$9:AL$28 )  - $B88 + 1, 1)) : INDEX( AK$57:AK$76, MAX( COUNT( AL$9:AL$28 )  - $C88 + 1, 1)) &gt; 0)))</f>
        <v>1.0030332521615835</v>
      </c>
      <c r="AL88" s="12">
        <f>+IF(AL$8 = 20, 1, MEDIAN(_xlfn._xlws.FILTER(INDEX( AL$33:AL$52, MAX( COUNT( AM$9:AM$28 )  - $B88 + 1, 1)) : INDEX( AL$33:AL$52, MAX( COUNT( AM$9:AM$28 )  - $C88 + 1, 1)), INDEX( AL$57:AL$76, MAX( COUNT( AM$9:AM$28 )  - $B88 + 1, 1)) : INDEX( AL$57:AL$76, MAX( COUNT( AM$9:AM$28 )  - $C88 + 1, 1)) &gt; 0)))</f>
        <v>1.0019494216814957</v>
      </c>
      <c r="AM88" s="12">
        <f>+IF(AM$8 = 20, 1, MEDIAN(_xlfn._xlws.FILTER(INDEX( AM$33:AM$52, MAX( COUNT( AN$9:AN$28 )  - $B88 + 1, 1)) : INDEX( AM$33:AM$52, MAX( COUNT( AN$9:AN$28 )  - $C88 + 1, 1)), INDEX( AM$57:AM$76, MAX( COUNT( AN$9:AN$28 )  - $B88 + 1, 1)) : INDEX( AM$57:AM$76, MAX( COUNT( AN$9:AN$28 )  - $C88 + 1, 1)) &gt; 0)))</f>
        <v>1.0017559701541221</v>
      </c>
      <c r="AN88" s="12">
        <f>+IF(AN$8 = 20, 1, MEDIAN(_xlfn._xlws.FILTER(INDEX( AN$33:AN$52, MAX( COUNT( AO$9:AO$28 )  - $B88 + 1, 1)) : INDEX( AN$33:AN$52, MAX( COUNT( AO$9:AO$28 )  - $C88 + 1, 1)), INDEX( AN$57:AN$76, MAX( COUNT( AO$9:AO$28 )  - $B88 + 1, 1)) : INDEX( AN$57:AN$76, MAX( COUNT( AO$9:AO$28 )  - $C88 + 1, 1)) &gt; 0)))</f>
        <v>1.0118401036790869</v>
      </c>
      <c r="AO88" s="12">
        <f>+IF(AO$8 = 20, 1, MEDIAN(_xlfn._xlws.FILTER(INDEX( AO$33:AO$52, MAX( COUNT( AP$9:AP$28 )  - $B88 + 1, 1)) : INDEX( AO$33:AO$52, MAX( COUNT( AP$9:AP$28 )  - $C88 + 1, 1)), INDEX( AO$57:AO$76, MAX( COUNT( AP$9:AP$28 )  - $B88 + 1, 1)) : INDEX( AO$57:AO$76, MAX( COUNT( AP$9:AP$28 )  - $C88 + 1, 1)) &gt; 0)))</f>
        <v>1.0026030358346159</v>
      </c>
      <c r="AP88" s="12">
        <f>+IF(AP$8 = 20, 1, MEDIAN(_xlfn._xlws.FILTER(INDEX( AP$33:AP$52, MAX( COUNT( AQ$9:AQ$28 )  - $B88 + 1, 1)) : INDEX( AP$33:AP$52, MAX( COUNT( AQ$9:AQ$28 )  - $C88 + 1, 1)), INDEX( AP$57:AP$76, MAX( COUNT( AQ$9:AQ$28 )  - $B88 + 1, 1)) : INDEX( AP$57:AP$76, MAX( COUNT( AQ$9:AQ$28 )  - $C88 + 1, 1)) &gt; 0)))</f>
        <v>1.0037743619367814</v>
      </c>
      <c r="AQ88" s="12">
        <f>+IF(AQ$8 = 20, 1, MEDIAN(_xlfn._xlws.FILTER(INDEX( AQ$33:AQ$52, MAX( COUNT( AR$9:AR$28 )  - $B88 + 1, 1)) : INDEX( AQ$33:AQ$52, MAX( COUNT( AR$9:AR$28 )  - $C88 + 1, 1)), INDEX( AQ$57:AQ$76, MAX( COUNT( AR$9:AR$28 )  - $B88 + 1, 1)) : INDEX( AQ$57:AQ$76, MAX( COUNT( AR$9:AR$28 )  - $C88 + 1, 1)) &gt; 0)))</f>
        <v>1.000552101245298</v>
      </c>
      <c r="AR88" s="12">
        <f>+IF(AR$8 = 20, 1, MEDIAN(_xlfn._xlws.FILTER(INDEX( AR$33:AR$52, MAX( COUNT( AS$9:AS$28 )  - $B88 + 1, 1)) : INDEX( AR$33:AR$52, MAX( COUNT( AS$9:AS$28 )  - $C88 + 1, 1)), INDEX( AR$57:AR$76, MAX( COUNT( AS$9:AS$28 )  - $B88 + 1, 1)) : INDEX( AR$57:AR$76, MAX( COUNT( AS$9:AS$28 )  - $C88 + 1, 1)) &gt; 0)))</f>
        <v>0.99985527173891886</v>
      </c>
      <c r="AS88" s="12">
        <f>+IF(AS$8 = 20, 1, MEDIAN(_xlfn._xlws.FILTER(INDEX( AS$33:AS$52, MAX( COUNT( AT$9:AT$28 )  - $B88 + 1, 1)) : INDEX( AS$33:AS$52, MAX( COUNT( AT$9:AT$28 )  - $C88 + 1, 1)), INDEX( AS$57:AS$76, MAX( COUNT( AT$9:AT$28 )  - $B88 + 1, 1)) : INDEX( AS$57:AS$76, MAX( COUNT( AT$9:AT$28 )  - $C88 + 1, 1)) &gt; 0)))</f>
        <v>0.99488465615101973</v>
      </c>
      <c r="AT88" s="12">
        <f>+IF(AT$8 = 20, 1, MEDIAN(_xlfn._xlws.FILTER(INDEX( AT$33:AT$52, MAX( COUNT(#REF! )  - $B88 + 1, 1)) : INDEX( AT$33:AT$52, MAX( COUNT(#REF! )  - $C88 + 1, 1)), INDEX( AT$57:AT$76, MAX( COUNT(#REF! )  - $B88 + 1, 1)) : INDEX( AT$57:AT$76, MAX( COUNT(#REF! )  - $C88 + 1, 1)) &gt; 0)))</f>
        <v>1</v>
      </c>
    </row>
    <row r="89" spans="2:46" x14ac:dyDescent="0.2">
      <c r="B89">
        <v>1</v>
      </c>
      <c r="C89">
        <v>4</v>
      </c>
      <c r="F89" s="19" t="s">
        <v>52</v>
      </c>
      <c r="G89" s="12">
        <f>+IF(G$8 = 20, 1, SUM(_xlfn._xlws.FILTER(INDEX( H$9:H$28, MAX( COUNT( H$9:H$28 )  - $B89 + 1, 1)) : INDEX( H$9:H$28, MAX( COUNT( H$9:H$28 )  - $C89 + 1, 1)), INDEX( G$57:G$76, MAX( COUNT( H$9:H$28 )  - $B89 + 1, 1)) : INDEX( G$57:G$76, MAX( COUNT( H$9:H$28 )  - $C89 + 1, 1)) &gt; 0)) / SUM(_xlfn._xlws.FILTER(INDEX( G$9:G$28, MAX( COUNT( H$9:H$28 )  - $B89 + 1, 1)) : INDEX( G$9:G$28, MAX( COUNT( H$9:H$28 )  - $C89 + 1, 1)), INDEX( G$57:G$76, MAX( COUNT( H$9:H$28 )  - $B89 + 1, 1)) : INDEX( G$57:G$76, MAX( COUNT( H$9:H$28 )  - $C89 + 1, 1)) &gt; 0)) )</f>
        <v>2.0457112087542551</v>
      </c>
      <c r="H89" s="12">
        <f>+IF(H$8 = 20, 1, SUM(_xlfn._xlws.FILTER(INDEX( I$9:I$28, MAX( COUNT( I$9:I$28 )  - $B89 + 1, 1)) : INDEX( I$9:I$28, MAX( COUNT( I$9:I$28 )  - $C89 + 1, 1)), INDEX( H$57:H$76, MAX( COUNT( I$9:I$28 )  - $B89 + 1, 1)) : INDEX( H$57:H$76, MAX( COUNT( I$9:I$28 )  - $C89 + 1, 1)) &gt; 0)) / SUM(_xlfn._xlws.FILTER(INDEX( H$9:H$28, MAX( COUNT( I$9:I$28 )  - $B89 + 1, 1)) : INDEX( H$9:H$28, MAX( COUNT( I$9:I$28 )  - $C89 + 1, 1)), INDEX( H$57:H$76, MAX( COUNT( I$9:I$28 )  - $B89 + 1, 1)) : INDEX( H$57:H$76, MAX( COUNT( I$9:I$28 )  - $C89 + 1, 1)) &gt; 0)) )</f>
        <v>1.0837419563696769</v>
      </c>
      <c r="I89" s="12">
        <f>+IF(I$8 = 20, 1, SUM(_xlfn._xlws.FILTER(INDEX( J$9:J$28, MAX( COUNT( J$9:J$28 )  - $B89 + 1, 1)) : INDEX( J$9:J$28, MAX( COUNT( J$9:J$28 )  - $C89 + 1, 1)), INDEX( I$57:I$76, MAX( COUNT( J$9:J$28 )  - $B89 + 1, 1)) : INDEX( I$57:I$76, MAX( COUNT( J$9:J$28 )  - $C89 + 1, 1)) &gt; 0)) / SUM(_xlfn._xlws.FILTER(INDEX( I$9:I$28, MAX( COUNT( J$9:J$28 )  - $B89 + 1, 1)) : INDEX( I$9:I$28, MAX( COUNT( J$9:J$28 )  - $C89 + 1, 1)), INDEX( I$57:I$76, MAX( COUNT( J$9:J$28 )  - $B89 + 1, 1)) : INDEX( I$57:I$76, MAX( COUNT( J$9:J$28 )  - $C89 + 1, 1)) &gt; 0)) )</f>
        <v>1.0221514516962598</v>
      </c>
      <c r="J89" s="12">
        <f>+IF(J$8 = 20, 1, SUM(_xlfn._xlws.FILTER(INDEX( K$9:K$28, MAX( COUNT( K$9:K$28 )  - $B89 + 1, 1)) : INDEX( K$9:K$28, MAX( COUNT( K$9:K$28 )  - $C89 + 1, 1)), INDEX( J$57:J$76, MAX( COUNT( K$9:K$28 )  - $B89 + 1, 1)) : INDEX( J$57:J$76, MAX( COUNT( K$9:K$28 )  - $C89 + 1, 1)) &gt; 0)) / SUM(_xlfn._xlws.FILTER(INDEX( J$9:J$28, MAX( COUNT( K$9:K$28 )  - $B89 + 1, 1)) : INDEX( J$9:J$28, MAX( COUNT( K$9:K$28 )  - $C89 + 1, 1)), INDEX( J$57:J$76, MAX( COUNT( K$9:K$28 )  - $B89 + 1, 1)) : INDEX( J$57:J$76, MAX( COUNT( K$9:K$28 )  - $C89 + 1, 1)) &gt; 0)) )</f>
        <v>1.0094643911573649</v>
      </c>
      <c r="K89" s="12">
        <f>+IF(K$8 = 20, 1, SUM(_xlfn._xlws.FILTER(INDEX( L$9:L$28, MAX( COUNT( L$9:L$28 )  - $B89 + 1, 1)) : INDEX( L$9:L$28, MAX( COUNT( L$9:L$28 )  - $C89 + 1, 1)), INDEX( K$57:K$76, MAX( COUNT( L$9:L$28 )  - $B89 + 1, 1)) : INDEX( K$57:K$76, MAX( COUNT( L$9:L$28 )  - $C89 + 1, 1)) &gt; 0)) / SUM(_xlfn._xlws.FILTER(INDEX( K$9:K$28, MAX( COUNT( L$9:L$28 )  - $B89 + 1, 1)) : INDEX( K$9:K$28, MAX( COUNT( L$9:L$28 )  - $C89 + 1, 1)), INDEX( K$57:K$76, MAX( COUNT( L$9:L$28 )  - $B89 + 1, 1)) : INDEX( K$57:K$76, MAX( COUNT( L$9:L$28 )  - $C89 + 1, 1)) &gt; 0)) )</f>
        <v>1.0093134612039174</v>
      </c>
      <c r="L89" s="12">
        <f>+IF(L$8 = 20, 1, SUM(_xlfn._xlws.FILTER(INDEX( M$9:M$28, MAX( COUNT( M$9:M$28 )  - $B89 + 1, 1)) : INDEX( M$9:M$28, MAX( COUNT( M$9:M$28 )  - $C89 + 1, 1)), INDEX( L$57:L$76, MAX( COUNT( M$9:M$28 )  - $B89 + 1, 1)) : INDEX( L$57:L$76, MAX( COUNT( M$9:M$28 )  - $C89 + 1, 1)) &gt; 0)) / SUM(_xlfn._xlws.FILTER(INDEX( L$9:L$28, MAX( COUNT( M$9:M$28 )  - $B89 + 1, 1)) : INDEX( L$9:L$28, MAX( COUNT( M$9:M$28 )  - $C89 + 1, 1)), INDEX( L$57:L$76, MAX( COUNT( M$9:M$28 )  - $B89 + 1, 1)) : INDEX( L$57:L$76, MAX( COUNT( M$9:M$28 )  - $C89 + 1, 1)) &gt; 0)) )</f>
        <v>1.0239273703034784</v>
      </c>
      <c r="M89" s="12">
        <f>+IF(M$8 = 20, 1, SUM(_xlfn._xlws.FILTER(INDEX( N$9:N$28, MAX( COUNT( N$9:N$28 )  - $B89 + 1, 1)) : INDEX( N$9:N$28, MAX( COUNT( N$9:N$28 )  - $C89 + 1, 1)), INDEX( M$57:M$76, MAX( COUNT( N$9:N$28 )  - $B89 + 1, 1)) : INDEX( M$57:M$76, MAX( COUNT( N$9:N$28 )  - $C89 + 1, 1)) &gt; 0)) / SUM(_xlfn._xlws.FILTER(INDEX( M$9:M$28, MAX( COUNT( N$9:N$28 )  - $B89 + 1, 1)) : INDEX( M$9:M$28, MAX( COUNT( N$9:N$28 )  - $C89 + 1, 1)), INDEX( M$57:M$76, MAX( COUNT( N$9:N$28 )  - $B89 + 1, 1)) : INDEX( M$57:M$76, MAX( COUNT( N$9:N$28 )  - $C89 + 1, 1)) &gt; 0)) )</f>
        <v>1.0236909047243345</v>
      </c>
      <c r="N89" s="12">
        <f>+IF(N$8 = 20, 1, SUM(_xlfn._xlws.FILTER(INDEX( O$9:O$28, MAX( COUNT( O$9:O$28 )  - $B89 + 1, 1)) : INDEX( O$9:O$28, MAX( COUNT( O$9:O$28 )  - $C89 + 1, 1)), INDEX( N$57:N$76, MAX( COUNT( O$9:O$28 )  - $B89 + 1, 1)) : INDEX( N$57:N$76, MAX( COUNT( O$9:O$28 )  - $C89 + 1, 1)) &gt; 0)) / SUM(_xlfn._xlws.FILTER(INDEX( N$9:N$28, MAX( COUNT( O$9:O$28 )  - $B89 + 1, 1)) : INDEX( N$9:N$28, MAX( COUNT( O$9:O$28 )  - $C89 + 1, 1)), INDEX( N$57:N$76, MAX( COUNT( O$9:O$28 )  - $B89 + 1, 1)) : INDEX( N$57:N$76, MAX( COUNT( O$9:O$28 )  - $C89 + 1, 1)) &gt; 0)) )</f>
        <v>1.009733389757854</v>
      </c>
      <c r="O89" s="12">
        <f>+IF(O$8 = 20, 1, SUM(_xlfn._xlws.FILTER(INDEX( P$9:P$28, MAX( COUNT( P$9:P$28 )  - $B89 + 1, 1)) : INDEX( P$9:P$28, MAX( COUNT( P$9:P$28 )  - $C89 + 1, 1)), INDEX( O$57:O$76, MAX( COUNT( P$9:P$28 )  - $B89 + 1, 1)) : INDEX( O$57:O$76, MAX( COUNT( P$9:P$28 )  - $C89 + 1, 1)) &gt; 0)) / SUM(_xlfn._xlws.FILTER(INDEX( O$9:O$28, MAX( COUNT( P$9:P$28 )  - $B89 + 1, 1)) : INDEX( O$9:O$28, MAX( COUNT( P$9:P$28 )  - $C89 + 1, 1)), INDEX( O$57:O$76, MAX( COUNT( P$9:P$28 )  - $B89 + 1, 1)) : INDEX( O$57:O$76, MAX( COUNT( P$9:P$28 )  - $C89 + 1, 1)) &gt; 0)) )</f>
        <v>1.0077522581611547</v>
      </c>
      <c r="P89" s="12">
        <f>+IF(P$8 = 20, 1, SUM(_xlfn._xlws.FILTER(INDEX( Q$9:Q$28, MAX( COUNT( Q$9:Q$28 )  - $B89 + 1, 1)) : INDEX( Q$9:Q$28, MAX( COUNT( Q$9:Q$28 )  - $C89 + 1, 1)), INDEX( P$57:P$76, MAX( COUNT( Q$9:Q$28 )  - $B89 + 1, 1)) : INDEX( P$57:P$76, MAX( COUNT( Q$9:Q$28 )  - $C89 + 1, 1)) &gt; 0)) / SUM(_xlfn._xlws.FILTER(INDEX( P$9:P$28, MAX( COUNT( Q$9:Q$28 )  - $B89 + 1, 1)) : INDEX( P$9:P$28, MAX( COUNT( Q$9:Q$28 )  - $C89 + 1, 1)), INDEX( P$57:P$76, MAX( COUNT( Q$9:Q$28 )  - $B89 + 1, 1)) : INDEX( P$57:P$76, MAX( COUNT( Q$9:Q$28 )  - $C89 + 1, 1)) &gt; 0)) )</f>
        <v>1.0044185512049455</v>
      </c>
      <c r="Q89" s="12">
        <f>+IF(Q$8 = 20, 1, SUM(_xlfn._xlws.FILTER(INDEX( R$9:R$28, MAX( COUNT( R$9:R$28 )  - $B89 + 1, 1)) : INDEX( R$9:R$28, MAX( COUNT( R$9:R$28 )  - $C89 + 1, 1)), INDEX( Q$57:Q$76, MAX( COUNT( R$9:R$28 )  - $B89 + 1, 1)) : INDEX( Q$57:Q$76, MAX( COUNT( R$9:R$28 )  - $C89 + 1, 1)) &gt; 0)) / SUM(_xlfn._xlws.FILTER(INDEX( Q$9:Q$28, MAX( COUNT( R$9:R$28 )  - $B89 + 1, 1)) : INDEX( Q$9:Q$28, MAX( COUNT( R$9:R$28 )  - $C89 + 1, 1)), INDEX( Q$57:Q$76, MAX( COUNT( R$9:R$28 )  - $B89 + 1, 1)) : INDEX( Q$57:Q$76, MAX( COUNT( R$9:R$28 )  - $C89 + 1, 1)) &gt; 0)) )</f>
        <v>1.0051164059100934</v>
      </c>
      <c r="R89" s="12">
        <f>+IF(R$8 = 20, 1, SUM(_xlfn._xlws.FILTER(INDEX( S$9:S$28, MAX( COUNT( S$9:S$28 )  - $B89 + 1, 1)) : INDEX( S$9:S$28, MAX( COUNT( S$9:S$28 )  - $C89 + 1, 1)), INDEX( R$57:R$76, MAX( COUNT( S$9:S$28 )  - $B89 + 1, 1)) : INDEX( R$57:R$76, MAX( COUNT( S$9:S$28 )  - $C89 + 1, 1)) &gt; 0)) / SUM(_xlfn._xlws.FILTER(INDEX( R$9:R$28, MAX( COUNT( S$9:S$28 )  - $B89 + 1, 1)) : INDEX( R$9:R$28, MAX( COUNT( S$9:S$28 )  - $C89 + 1, 1)), INDEX( R$57:R$76, MAX( COUNT( S$9:S$28 )  - $B89 + 1, 1)) : INDEX( R$57:R$76, MAX( COUNT( S$9:S$28 )  - $C89 + 1, 1)) &gt; 0)) )</f>
        <v>1.0031164828489645</v>
      </c>
      <c r="S89" s="12">
        <f>+IF(S$8 = 20, 1, SUM(_xlfn._xlws.FILTER(INDEX( T$9:T$28, MAX( COUNT( T$9:T$28 )  - $B89 + 1, 1)) : INDEX( T$9:T$28, MAX( COUNT( T$9:T$28 )  - $C89 + 1, 1)), INDEX( S$57:S$76, MAX( COUNT( T$9:T$28 )  - $B89 + 1, 1)) : INDEX( S$57:S$76, MAX( COUNT( T$9:T$28 )  - $C89 + 1, 1)) &gt; 0)) / SUM(_xlfn._xlws.FILTER(INDEX( S$9:S$28, MAX( COUNT( T$9:T$28 )  - $B89 + 1, 1)) : INDEX( S$9:S$28, MAX( COUNT( T$9:T$28 )  - $C89 + 1, 1)), INDEX( S$57:S$76, MAX( COUNT( T$9:T$28 )  - $B89 + 1, 1)) : INDEX( S$57:S$76, MAX( COUNT( T$9:T$28 )  - $C89 + 1, 1)) &gt; 0)) )</f>
        <v>1.0035282546808633</v>
      </c>
      <c r="T89" s="12">
        <f>+IF(T$8 = 20, 1, SUM(_xlfn._xlws.FILTER(INDEX( U$9:U$28, MAX( COUNT( U$9:U$28 )  - $B89 + 1, 1)) : INDEX( U$9:U$28, MAX( COUNT( U$9:U$28 )  - $C89 + 1, 1)), INDEX( T$57:T$76, MAX( COUNT( U$9:U$28 )  - $B89 + 1, 1)) : INDEX( T$57:T$76, MAX( COUNT( U$9:U$28 )  - $C89 + 1, 1)) &gt; 0)) / SUM(_xlfn._xlws.FILTER(INDEX( T$9:T$28, MAX( COUNT( U$9:U$28 )  - $B89 + 1, 1)) : INDEX( T$9:T$28, MAX( COUNT( U$9:U$28 )  - $C89 + 1, 1)), INDEX( T$57:T$76, MAX( COUNT( U$9:U$28 )  - $B89 + 1, 1)) : INDEX( T$57:T$76, MAX( COUNT( U$9:U$28 )  - $C89 + 1, 1)) &gt; 0)) )</f>
        <v>1.002906845016003</v>
      </c>
      <c r="U89" s="12">
        <f>+IF(U$8 = 20, 1, SUM(_xlfn._xlws.FILTER(INDEX( V$9:V$28, MAX( COUNT( V$9:V$28 )  - $B89 + 1, 1)) : INDEX( V$9:V$28, MAX( COUNT( V$9:V$28 )  - $C89 + 1, 1)), INDEX( U$57:U$76, MAX( COUNT( V$9:V$28 )  - $B89 + 1, 1)) : INDEX( U$57:U$76, MAX( COUNT( V$9:V$28 )  - $C89 + 1, 1)) &gt; 0)) / SUM(_xlfn._xlws.FILTER(INDEX( U$9:U$28, MAX( COUNT( V$9:V$28 )  - $B89 + 1, 1)) : INDEX( U$9:U$28, MAX( COUNT( V$9:V$28 )  - $C89 + 1, 1)), INDEX( U$57:U$76, MAX( COUNT( V$9:V$28 )  - $B89 + 1, 1)) : INDEX( U$57:U$76, MAX( COUNT( V$9:V$28 )  - $C89 + 1, 1)) &gt; 0)) )</f>
        <v>1.0059786969956031</v>
      </c>
      <c r="V89" s="12">
        <f>+IF(V$8 = 20, 1, SUM(_xlfn._xlws.FILTER(INDEX( W$9:W$28, MAX( COUNT( W$9:W$28 )  - $B89 + 1, 1)) : INDEX( W$9:W$28, MAX( COUNT( W$9:W$28 )  - $C89 + 1, 1)), INDEX( V$57:V$76, MAX( COUNT( W$9:W$28 )  - $B89 + 1, 1)) : INDEX( V$57:V$76, MAX( COUNT( W$9:W$28 )  - $C89 + 1, 1)) &gt; 0)) / SUM(_xlfn._xlws.FILTER(INDEX( V$9:V$28, MAX( COUNT( W$9:W$28 )  - $B89 + 1, 1)) : INDEX( V$9:V$28, MAX( COUNT( W$9:W$28 )  - $C89 + 1, 1)), INDEX( V$57:V$76, MAX( COUNT( W$9:W$28 )  - $B89 + 1, 1)) : INDEX( V$57:V$76, MAX( COUNT( W$9:W$28 )  - $C89 + 1, 1)) &gt; 0)) )</f>
        <v>1.0061529088824173</v>
      </c>
      <c r="W89" s="12">
        <f>+IF(W$8 = 20, 1, SUM(_xlfn._xlws.FILTER(INDEX( X$9:X$28, MAX( COUNT( X$9:X$28 )  - $B89 + 1, 1)) : INDEX( X$9:X$28, MAX( COUNT( X$9:X$28 )  - $C89 + 1, 1)), INDEX( W$57:W$76, MAX( COUNT( X$9:X$28 )  - $B89 + 1, 1)) : INDEX( W$57:W$76, MAX( COUNT( X$9:X$28 )  - $C89 + 1, 1)) &gt; 0)) / SUM(_xlfn._xlws.FILTER(INDEX( W$9:W$28, MAX( COUNT( X$9:X$28 )  - $B89 + 1, 1)) : INDEX( W$9:W$28, MAX( COUNT( X$9:X$28 )  - $C89 + 1, 1)), INDEX( W$57:W$76, MAX( COUNT( X$9:X$28 )  - $B89 + 1, 1)) : INDEX( W$57:W$76, MAX( COUNT( X$9:X$28 )  - $C89 + 1, 1)) &gt; 0)) )</f>
        <v>1.0018880415853668</v>
      </c>
      <c r="X89" s="12">
        <f>+IF(X$8 = 20, 1, SUM(_xlfn._xlws.FILTER(INDEX( Y$9:Y$28, MAX( COUNT( Y$9:Y$28 )  - $B89 + 1, 1)) : INDEX( Y$9:Y$28, MAX( COUNT( Y$9:Y$28 )  - $C89 + 1, 1)), INDEX( X$57:X$76, MAX( COUNT( Y$9:Y$28 )  - $B89 + 1, 1)) : INDEX( X$57:X$76, MAX( COUNT( Y$9:Y$28 )  - $C89 + 1, 1)) &gt; 0)) / SUM(_xlfn._xlws.FILTER(INDEX( X$9:X$28, MAX( COUNT( Y$9:Y$28 )  - $B89 + 1, 1)) : INDEX( X$9:X$28, MAX( COUNT( Y$9:Y$28 )  - $C89 + 1, 1)), INDEX( X$57:X$76, MAX( COUNT( Y$9:Y$28 )  - $B89 + 1, 1)) : INDEX( X$57:X$76, MAX( COUNT( Y$9:Y$28 )  - $C89 + 1, 1)) &gt; 0)) )</f>
        <v>1.0002021636660852</v>
      </c>
      <c r="Y89" s="12">
        <f>+IF(Y$8 = 20, 1, SUM(_xlfn._xlws.FILTER(INDEX( Z$9:Z$28, MAX( COUNT( Z$9:Z$28 )  - $B89 + 1, 1)) : INDEX( Z$9:Z$28, MAX( COUNT( Z$9:Z$28 )  - $C89 + 1, 1)), INDEX( Y$57:Y$76, MAX( COUNT( Z$9:Z$28 )  - $B89 + 1, 1)) : INDEX( Y$57:Y$76, MAX( COUNT( Z$9:Z$28 )  - $C89 + 1, 1)) &gt; 0)) / SUM(_xlfn._xlws.FILTER(INDEX( Y$9:Y$28, MAX( COUNT( Z$9:Z$28 )  - $B89 + 1, 1)) : INDEX( Y$9:Y$28, MAX( COUNT( Z$9:Z$28 )  - $C89 + 1, 1)), INDEX( Y$57:Y$76, MAX( COUNT( Z$9:Z$28 )  - $B89 + 1, 1)) : INDEX( Y$57:Y$76, MAX( COUNT( Z$9:Z$28 )  - $C89 + 1, 1)) &gt; 0)) )</f>
        <v>1</v>
      </c>
      <c r="Z89" s="12">
        <f>+IF(Z$8 = 20, 1, SUM(_xlfn._xlws.FILTER(INDEX( AA$9:AA$28, MAX( COUNT( AA$9:AA$28 )  - $B89 + 1, 1)) : INDEX( AA$9:AA$28, MAX( COUNT( AA$9:AA$28 )  - $C89 + 1, 1)), INDEX( Z$57:Z$76, MAX( COUNT( AA$9:AA$28 )  - $B89 + 1, 1)) : INDEX( Z$57:Z$76, MAX( COUNT( AA$9:AA$28 )  - $C89 + 1, 1)) &gt; 0)) / SUM(_xlfn._xlws.FILTER(INDEX( Z$9:Z$28, MAX( COUNT( AA$9:AA$28 )  - $B89 + 1, 1)) : INDEX( Z$9:Z$28, MAX( COUNT( AA$9:AA$28 )  - $C89 + 1, 1)), INDEX( Z$57:Z$76, MAX( COUNT( AA$9:AA$28 )  - $B89 + 1, 1)) : INDEX( Z$57:Z$76, MAX( COUNT( AA$9:AA$28 )  - $C89 + 1, 1)) &gt; 0)) )</f>
        <v>1</v>
      </c>
      <c r="AA89" s="12">
        <f>+IF(AA$8 = 20, 1, SUM(_xlfn._xlws.FILTER(INDEX( AB$9:AB$28, MAX( COUNT( AB$9:AB$28 )  - $B89 + 1, 1)) : INDEX( AB$9:AB$28, MAX( COUNT( AB$9:AB$28 )  - $C89 + 1, 1)), INDEX( AA$57:AA$76, MAX( COUNT( AB$9:AB$28 )  - $B89 + 1, 1)) : INDEX( AA$57:AA$76, MAX( COUNT( AB$9:AB$28 )  - $C89 + 1, 1)) &gt; 0)) / SUM(_xlfn._xlws.FILTER(INDEX( AA$9:AA$28, MAX( COUNT( AB$9:AB$28 )  - $B89 + 1, 1)) : INDEX( AA$9:AA$28, MAX( COUNT( AB$9:AB$28 )  - $C89 + 1, 1)), INDEX( AA$57:AA$76, MAX( COUNT( AB$9:AB$28 )  - $B89 + 1, 1)) : INDEX( AA$57:AA$76, MAX( COUNT( AB$9:AB$28 )  - $C89 + 1, 1)) &gt; 0)) )</f>
        <v>1.6087607935568897</v>
      </c>
      <c r="AB89" s="12">
        <f>+IF(AB$8 = 20, 1, SUM(_xlfn._xlws.FILTER(INDEX( AC$9:AC$28, MAX( COUNT( AC$9:AC$28 )  - $B89 + 1, 1)) : INDEX( AC$9:AC$28, MAX( COUNT( AC$9:AC$28 )  - $C89 + 1, 1)), INDEX( AB$57:AB$76, MAX( COUNT( AC$9:AC$28 )  - $B89 + 1, 1)) : INDEX( AB$57:AB$76, MAX( COUNT( AC$9:AC$28 )  - $C89 + 1, 1)) &gt; 0)) / SUM(_xlfn._xlws.FILTER(INDEX( AB$9:AB$28, MAX( COUNT( AC$9:AC$28 )  - $B89 + 1, 1)) : INDEX( AB$9:AB$28, MAX( COUNT( AC$9:AC$28 )  - $C89 + 1, 1)), INDEX( AB$57:AB$76, MAX( COUNT( AC$9:AC$28 )  - $B89 + 1, 1)) : INDEX( AB$57:AB$76, MAX( COUNT( AC$9:AC$28 )  - $C89 + 1, 1)) &gt; 0)) )</f>
        <v>1.0400614819138196</v>
      </c>
      <c r="AC89" s="12">
        <f>+IF(AC$8 = 20, 1, SUM(_xlfn._xlws.FILTER(INDEX( AD$9:AD$28, MAX( COUNT( AD$9:AD$28 )  - $B89 + 1, 1)) : INDEX( AD$9:AD$28, MAX( COUNT( AD$9:AD$28 )  - $C89 + 1, 1)), INDEX( AC$57:AC$76, MAX( COUNT( AD$9:AD$28 )  - $B89 + 1, 1)) : INDEX( AC$57:AC$76, MAX( COUNT( AD$9:AD$28 )  - $C89 + 1, 1)) &gt; 0)) / SUM(_xlfn._xlws.FILTER(INDEX( AC$9:AC$28, MAX( COUNT( AD$9:AD$28 )  - $B89 + 1, 1)) : INDEX( AC$9:AC$28, MAX( COUNT( AD$9:AD$28 )  - $C89 + 1, 1)), INDEX( AC$57:AC$76, MAX( COUNT( AD$9:AD$28 )  - $B89 + 1, 1)) : INDEX( AC$57:AC$76, MAX( COUNT( AD$9:AD$28 )  - $C89 + 1, 1)) &gt; 0)) )</f>
        <v>1.0084194888388709</v>
      </c>
      <c r="AD89" s="12">
        <f>+IF(AD$8 = 20, 1, SUM(_xlfn._xlws.FILTER(INDEX( AE$9:AE$28, MAX( COUNT( AE$9:AE$28 )  - $B89 + 1, 1)) : INDEX( AE$9:AE$28, MAX( COUNT( AE$9:AE$28 )  - $C89 + 1, 1)), INDEX( AD$57:AD$76, MAX( COUNT( AE$9:AE$28 )  - $B89 + 1, 1)) : INDEX( AD$57:AD$76, MAX( COUNT( AE$9:AE$28 )  - $C89 + 1, 1)) &gt; 0)) / SUM(_xlfn._xlws.FILTER(INDEX( AD$9:AD$28, MAX( COUNT( AE$9:AE$28 )  - $B89 + 1, 1)) : INDEX( AD$9:AD$28, MAX( COUNT( AE$9:AE$28 )  - $C89 + 1, 1)), INDEX( AD$57:AD$76, MAX( COUNT( AE$9:AE$28 )  - $B89 + 1, 1)) : INDEX( AD$57:AD$76, MAX( COUNT( AE$9:AE$28 )  - $C89 + 1, 1)) &gt; 0)) )</f>
        <v>1.0071542877187398</v>
      </c>
      <c r="AE89" s="12">
        <f>+IF(AE$8 = 20, 1, SUM(_xlfn._xlws.FILTER(INDEX( AF$9:AF$28, MAX( COUNT( AF$9:AF$28 )  - $B89 + 1, 1)) : INDEX( AF$9:AF$28, MAX( COUNT( AF$9:AF$28 )  - $C89 + 1, 1)), INDEX( AE$57:AE$76, MAX( COUNT( AF$9:AF$28 )  - $B89 + 1, 1)) : INDEX( AE$57:AE$76, MAX( COUNT( AF$9:AF$28 )  - $C89 + 1, 1)) &gt; 0)) / SUM(_xlfn._xlws.FILTER(INDEX( AE$9:AE$28, MAX( COUNT( AF$9:AF$28 )  - $B89 + 1, 1)) : INDEX( AE$9:AE$28, MAX( COUNT( AF$9:AF$28 )  - $C89 + 1, 1)), INDEX( AE$57:AE$76, MAX( COUNT( AF$9:AF$28 )  - $B89 + 1, 1)) : INDEX( AE$57:AE$76, MAX( COUNT( AF$9:AF$28 )  - $C89 + 1, 1)) &gt; 0)) )</f>
        <v>1.0023352207523675</v>
      </c>
      <c r="AF89" s="12">
        <f>+IF(AF$8 = 20, 1, SUM(_xlfn._xlws.FILTER(INDEX( AG$9:AG$28, MAX( COUNT( AG$9:AG$28 )  - $B89 + 1, 1)) : INDEX( AG$9:AG$28, MAX( COUNT( AG$9:AG$28 )  - $C89 + 1, 1)), INDEX( AF$57:AF$76, MAX( COUNT( AG$9:AG$28 )  - $B89 + 1, 1)) : INDEX( AF$57:AF$76, MAX( COUNT( AG$9:AG$28 )  - $C89 + 1, 1)) &gt; 0)) / SUM(_xlfn._xlws.FILTER(INDEX( AF$9:AF$28, MAX( COUNT( AG$9:AG$28 )  - $B89 + 1, 1)) : INDEX( AF$9:AF$28, MAX( COUNT( AG$9:AG$28 )  - $C89 + 1, 1)), INDEX( AF$57:AF$76, MAX( COUNT( AG$9:AG$28 )  - $B89 + 1, 1)) : INDEX( AF$57:AF$76, MAX( COUNT( AG$9:AG$28 )  - $C89 + 1, 1)) &gt; 0)) )</f>
        <v>1.0297591144877103</v>
      </c>
      <c r="AG89" s="12">
        <f>+IF(AG$8 = 20, 1, SUM(_xlfn._xlws.FILTER(INDEX( AH$9:AH$28, MAX( COUNT( AH$9:AH$28 )  - $B89 + 1, 1)) : INDEX( AH$9:AH$28, MAX( COUNT( AH$9:AH$28 )  - $C89 + 1, 1)), INDEX( AG$57:AG$76, MAX( COUNT( AH$9:AH$28 )  - $B89 + 1, 1)) : INDEX( AG$57:AG$76, MAX( COUNT( AH$9:AH$28 )  - $C89 + 1, 1)) &gt; 0)) / SUM(_xlfn._xlws.FILTER(INDEX( AG$9:AG$28, MAX( COUNT( AH$9:AH$28 )  - $B89 + 1, 1)) : INDEX( AG$9:AG$28, MAX( COUNT( AH$9:AH$28 )  - $C89 + 1, 1)), INDEX( AG$57:AG$76, MAX( COUNT( AH$9:AH$28 )  - $B89 + 1, 1)) : INDEX( AG$57:AG$76, MAX( COUNT( AH$9:AH$28 )  - $C89 + 1, 1)) &gt; 0)) )</f>
        <v>1.0134818950951503</v>
      </c>
      <c r="AH89" s="12">
        <f>+IF(AH$8 = 20, 1, SUM(_xlfn._xlws.FILTER(INDEX( AI$9:AI$28, MAX( COUNT( AI$9:AI$28 )  - $B89 + 1, 1)) : INDEX( AI$9:AI$28, MAX( COUNT( AI$9:AI$28 )  - $C89 + 1, 1)), INDEX( AH$57:AH$76, MAX( COUNT( AI$9:AI$28 )  - $B89 + 1, 1)) : INDEX( AH$57:AH$76, MAX( COUNT( AI$9:AI$28 )  - $C89 + 1, 1)) &gt; 0)) / SUM(_xlfn._xlws.FILTER(INDEX( AH$9:AH$28, MAX( COUNT( AI$9:AI$28 )  - $B89 + 1, 1)) : INDEX( AH$9:AH$28, MAX( COUNT( AI$9:AI$28 )  - $C89 + 1, 1)), INDEX( AH$57:AH$76, MAX( COUNT( AI$9:AI$28 )  - $B89 + 1, 1)) : INDEX( AH$57:AH$76, MAX( COUNT( AI$9:AI$28 )  - $C89 + 1, 1)) &gt; 0)) )</f>
        <v>1.0040973160082702</v>
      </c>
      <c r="AI89" s="12">
        <f>+IF(AI$8 = 20, 1, SUM(_xlfn._xlws.FILTER(INDEX( AJ$9:AJ$28, MAX( COUNT( AJ$9:AJ$28 )  - $B89 + 1, 1)) : INDEX( AJ$9:AJ$28, MAX( COUNT( AJ$9:AJ$28 )  - $C89 + 1, 1)), INDEX( AI$57:AI$76, MAX( COUNT( AJ$9:AJ$28 )  - $B89 + 1, 1)) : INDEX( AI$57:AI$76, MAX( COUNT( AJ$9:AJ$28 )  - $C89 + 1, 1)) &gt; 0)) / SUM(_xlfn._xlws.FILTER(INDEX( AI$9:AI$28, MAX( COUNT( AJ$9:AJ$28 )  - $B89 + 1, 1)) : INDEX( AI$9:AI$28, MAX( COUNT( AJ$9:AJ$28 )  - $C89 + 1, 1)), INDEX( AI$57:AI$76, MAX( COUNT( AJ$9:AJ$28 )  - $B89 + 1, 1)) : INDEX( AI$57:AI$76, MAX( COUNT( AJ$9:AJ$28 )  - $C89 + 1, 1)) &gt; 0)) )</f>
        <v>1.0081658907190751</v>
      </c>
      <c r="AJ89" s="12">
        <f>+IF(AJ$8 = 20, 1, SUM(_xlfn._xlws.FILTER(INDEX( AK$9:AK$28, MAX( COUNT( AK$9:AK$28 )  - $B89 + 1, 1)) : INDEX( AK$9:AK$28, MAX( COUNT( AK$9:AK$28 )  - $C89 + 1, 1)), INDEX( AJ$57:AJ$76, MAX( COUNT( AK$9:AK$28 )  - $B89 + 1, 1)) : INDEX( AJ$57:AJ$76, MAX( COUNT( AK$9:AK$28 )  - $C89 + 1, 1)) &gt; 0)) / SUM(_xlfn._xlws.FILTER(INDEX( AJ$9:AJ$28, MAX( COUNT( AK$9:AK$28 )  - $B89 + 1, 1)) : INDEX( AJ$9:AJ$28, MAX( COUNT( AK$9:AK$28 )  - $C89 + 1, 1)), INDEX( AJ$57:AJ$76, MAX( COUNT( AK$9:AK$28 )  - $B89 + 1, 1)) : INDEX( AJ$57:AJ$76, MAX( COUNT( AK$9:AK$28 )  - $C89 + 1, 1)) &gt; 0)) )</f>
        <v>1.0025889874968263</v>
      </c>
      <c r="AK89" s="12">
        <f>+IF(AK$8 = 20, 1, SUM(_xlfn._xlws.FILTER(INDEX( AL$9:AL$28, MAX( COUNT( AL$9:AL$28 )  - $B89 + 1, 1)) : INDEX( AL$9:AL$28, MAX( COUNT( AL$9:AL$28 )  - $C89 + 1, 1)), INDEX( AK$57:AK$76, MAX( COUNT( AL$9:AL$28 )  - $B89 + 1, 1)) : INDEX( AK$57:AK$76, MAX( COUNT( AL$9:AL$28 )  - $C89 + 1, 1)) &gt; 0)) / SUM(_xlfn._xlws.FILTER(INDEX( AK$9:AK$28, MAX( COUNT( AL$9:AL$28 )  - $B89 + 1, 1)) : INDEX( AK$9:AK$28, MAX( COUNT( AL$9:AL$28 )  - $C89 + 1, 1)), INDEX( AK$57:AK$76, MAX( COUNT( AL$9:AL$28 )  - $B89 + 1, 1)) : INDEX( AK$57:AK$76, MAX( COUNT( AL$9:AL$28 )  - $C89 + 1, 1)) &gt; 0)) )</f>
        <v>1.004384021588151</v>
      </c>
      <c r="AL89" s="12">
        <f>+IF(AL$8 = 20, 1, SUM(_xlfn._xlws.FILTER(INDEX( AM$9:AM$28, MAX( COUNT( AM$9:AM$28 )  - $B89 + 1, 1)) : INDEX( AM$9:AM$28, MAX( COUNT( AM$9:AM$28 )  - $C89 + 1, 1)), INDEX( AL$57:AL$76, MAX( COUNT( AM$9:AM$28 )  - $B89 + 1, 1)) : INDEX( AL$57:AL$76, MAX( COUNT( AM$9:AM$28 )  - $C89 + 1, 1)) &gt; 0)) / SUM(_xlfn._xlws.FILTER(INDEX( AL$9:AL$28, MAX( COUNT( AM$9:AM$28 )  - $B89 + 1, 1)) : INDEX( AL$9:AL$28, MAX( COUNT( AM$9:AM$28 )  - $C89 + 1, 1)), INDEX( AL$57:AL$76, MAX( COUNT( AM$9:AM$28 )  - $B89 + 1, 1)) : INDEX( AL$57:AL$76, MAX( COUNT( AM$9:AM$28 )  - $C89 + 1, 1)) &gt; 0)) )</f>
        <v>1.0025892307881794</v>
      </c>
      <c r="AM89" s="12">
        <f>+IF(AM$8 = 20, 1, SUM(_xlfn._xlws.FILTER(INDEX( AN$9:AN$28, MAX( COUNT( AN$9:AN$28 )  - $B89 + 1, 1)) : INDEX( AN$9:AN$28, MAX( COUNT( AN$9:AN$28 )  - $C89 + 1, 1)), INDEX( AM$57:AM$76, MAX( COUNT( AN$9:AN$28 )  - $B89 + 1, 1)) : INDEX( AM$57:AM$76, MAX( COUNT( AN$9:AN$28 )  - $C89 + 1, 1)) &gt; 0)) / SUM(_xlfn._xlws.FILTER(INDEX( AM$9:AM$28, MAX( COUNT( AN$9:AN$28 )  - $B89 + 1, 1)) : INDEX( AM$9:AM$28, MAX( COUNT( AN$9:AN$28 )  - $C89 + 1, 1)), INDEX( AM$57:AM$76, MAX( COUNT( AN$9:AN$28 )  - $B89 + 1, 1)) : INDEX( AM$57:AM$76, MAX( COUNT( AN$9:AN$28 )  - $C89 + 1, 1)) &gt; 0)) )</f>
        <v>1.0030991317955043</v>
      </c>
      <c r="AN89" s="12">
        <f>+IF(AN$8 = 20, 1, SUM(_xlfn._xlws.FILTER(INDEX( AO$9:AO$28, MAX( COUNT( AO$9:AO$28 )  - $B89 + 1, 1)) : INDEX( AO$9:AO$28, MAX( COUNT( AO$9:AO$28 )  - $C89 + 1, 1)), INDEX( AN$57:AN$76, MAX( COUNT( AO$9:AO$28 )  - $B89 + 1, 1)) : INDEX( AN$57:AN$76, MAX( COUNT( AO$9:AO$28 )  - $C89 + 1, 1)) &gt; 0)) / SUM(_xlfn._xlws.FILTER(INDEX( AN$9:AN$28, MAX( COUNT( AO$9:AO$28 )  - $B89 + 1, 1)) : INDEX( AN$9:AN$28, MAX( COUNT( AO$9:AO$28 )  - $C89 + 1, 1)), INDEX( AN$57:AN$76, MAX( COUNT( AO$9:AO$28 )  - $B89 + 1, 1)) : INDEX( AN$57:AN$76, MAX( COUNT( AO$9:AO$28 )  - $C89 + 1, 1)) &gt; 0)) )</f>
        <v>1.0097130076914784</v>
      </c>
      <c r="AO89" s="12">
        <f>+IF(AO$8 = 20, 1, SUM(_xlfn._xlws.FILTER(INDEX( AP$9:AP$28, MAX( COUNT( AP$9:AP$28 )  - $B89 + 1, 1)) : INDEX( AP$9:AP$28, MAX( COUNT( AP$9:AP$28 )  - $C89 + 1, 1)), INDEX( AO$57:AO$76, MAX( COUNT( AP$9:AP$28 )  - $B89 + 1, 1)) : INDEX( AO$57:AO$76, MAX( COUNT( AP$9:AP$28 )  - $C89 + 1, 1)) &gt; 0)) / SUM(_xlfn._xlws.FILTER(INDEX( AO$9:AO$28, MAX( COUNT( AP$9:AP$28 )  - $B89 + 1, 1)) : INDEX( AO$9:AO$28, MAX( COUNT( AP$9:AP$28 )  - $C89 + 1, 1)), INDEX( AO$57:AO$76, MAX( COUNT( AP$9:AP$28 )  - $B89 + 1, 1)) : INDEX( AO$57:AO$76, MAX( COUNT( AP$9:AP$28 )  - $C89 + 1, 1)) &gt; 0)) )</f>
        <v>1.0052916959970213</v>
      </c>
      <c r="AP89" s="12">
        <f>+IF(AP$8 = 20, 1, SUM(_xlfn._xlws.FILTER(INDEX( AQ$9:AQ$28, MAX( COUNT( AQ$9:AQ$28 )  - $B89 + 1, 1)) : INDEX( AQ$9:AQ$28, MAX( COUNT( AQ$9:AQ$28 )  - $C89 + 1, 1)), INDEX( AP$57:AP$76, MAX( COUNT( AQ$9:AQ$28 )  - $B89 + 1, 1)) : INDEX( AP$57:AP$76, MAX( COUNT( AQ$9:AQ$28 )  - $C89 + 1, 1)) &gt; 0)) / SUM(_xlfn._xlws.FILTER(INDEX( AP$9:AP$28, MAX( COUNT( AQ$9:AQ$28 )  - $B89 + 1, 1)) : INDEX( AP$9:AP$28, MAX( COUNT( AQ$9:AQ$28 )  - $C89 + 1, 1)), INDEX( AP$57:AP$76, MAX( COUNT( AQ$9:AQ$28 )  - $B89 + 1, 1)) : INDEX( AP$57:AP$76, MAX( COUNT( AQ$9:AQ$28 )  - $C89 + 1, 1)) &gt; 0)) )</f>
        <v>1.0103139922574695</v>
      </c>
      <c r="AQ89" s="12">
        <f>+IF(AQ$8 = 20, 1, SUM(_xlfn._xlws.FILTER(INDEX( AR$9:AR$28, MAX( COUNT( AR$9:AR$28 )  - $B89 + 1, 1)) : INDEX( AR$9:AR$28, MAX( COUNT( AR$9:AR$28 )  - $C89 + 1, 1)), INDEX( AQ$57:AQ$76, MAX( COUNT( AR$9:AR$28 )  - $B89 + 1, 1)) : INDEX( AQ$57:AQ$76, MAX( COUNT( AR$9:AR$28 )  - $C89 + 1, 1)) &gt; 0)) / SUM(_xlfn._xlws.FILTER(INDEX( AQ$9:AQ$28, MAX( COUNT( AR$9:AR$28 )  - $B89 + 1, 1)) : INDEX( AQ$9:AQ$28, MAX( COUNT( AR$9:AR$28 )  - $C89 + 1, 1)), INDEX( AQ$57:AQ$76, MAX( COUNT( AR$9:AR$28 )  - $B89 + 1, 1)) : INDEX( AQ$57:AQ$76, MAX( COUNT( AR$9:AR$28 )  - $C89 + 1, 1)) &gt; 0)) )</f>
        <v>1.0005414684589895</v>
      </c>
      <c r="AR89" s="12">
        <f>+IF(AR$8 = 20, 1, SUM(_xlfn._xlws.FILTER(INDEX( AS$9:AS$28, MAX( COUNT( AS$9:AS$28 )  - $B89 + 1, 1)) : INDEX( AS$9:AS$28, MAX( COUNT( AS$9:AS$28 )  - $C89 + 1, 1)), INDEX( AR$57:AR$76, MAX( COUNT( AS$9:AS$28 )  - $B89 + 1, 1)) : INDEX( AR$57:AR$76, MAX( COUNT( AS$9:AS$28 )  - $C89 + 1, 1)) &gt; 0)) / SUM(_xlfn._xlws.FILTER(INDEX( AR$9:AR$28, MAX( COUNT( AS$9:AS$28 )  - $B89 + 1, 1)) : INDEX( AR$9:AR$28, MAX( COUNT( AS$9:AS$28 )  - $C89 + 1, 1)), INDEX( AR$57:AR$76, MAX( COUNT( AS$9:AS$28 )  - $B89 + 1, 1)) : INDEX( AR$57:AR$76, MAX( COUNT( AS$9:AS$28 )  - $C89 + 1, 1)) &gt; 0)) )</f>
        <v>0.99981278539009955</v>
      </c>
      <c r="AS89" s="12">
        <f>+IF(AS$8 = 20, 1, SUM(_xlfn._xlws.FILTER(INDEX( AT$9:AT$28, MAX( COUNT( AT$9:AT$28 )  - $B89 + 1, 1)) : INDEX( AT$9:AT$28, MAX( COUNT( AT$9:AT$28 )  - $C89 + 1, 1)), INDEX( AS$57:AS$76, MAX( COUNT( AT$9:AT$28 )  - $B89 + 1, 1)) : INDEX( AS$57:AS$76, MAX( COUNT( AT$9:AT$28 )  - $C89 + 1, 1)) &gt; 0)) / SUM(_xlfn._xlws.FILTER(INDEX( AS$9:AS$28, MAX( COUNT( AT$9:AT$28 )  - $B89 + 1, 1)) : INDEX( AS$9:AS$28, MAX( COUNT( AT$9:AT$28 )  - $C89 + 1, 1)), INDEX( AS$57:AS$76, MAX( COUNT( AT$9:AT$28 )  - $B89 + 1, 1)) : INDEX( AS$57:AS$76, MAX( COUNT( AT$9:AT$28 )  - $C89 + 1, 1)) &gt; 0)) )</f>
        <v>0.99488465615101973</v>
      </c>
      <c r="AT89" s="12">
        <f>+IF(AT$8 = 20, 1, SUM(_xlfn._xlws.FILTER(INDEX(#REF!, MAX( COUNT(#REF! )  - $B89 + 1, 1)) : INDEX(#REF!, MAX( COUNT(#REF! )  - $C89 + 1, 1)), INDEX( AT$57:AT$76, MAX( COUNT(#REF! )  - $B89 + 1, 1)) : INDEX( AT$57:AT$76, MAX( COUNT(#REF! )  - $C89 + 1, 1)) &gt; 0)) / SUM(_xlfn._xlws.FILTER(INDEX( AT$9:AT$28, MAX( COUNT(#REF! )  - $B89 + 1, 1)) : INDEX( AT$9:AT$28, MAX( COUNT(#REF! )  - $C89 + 1, 1)), INDEX( AT$57:AT$76, MAX( COUNT(#REF! )  - $B89 + 1, 1)) : INDEX( AT$57:AT$76, MAX( COUNT(#REF! )  - $C89 + 1, 1)) &gt; 0)) )</f>
        <v>1</v>
      </c>
    </row>
    <row r="90" spans="2:46" x14ac:dyDescent="0.2">
      <c r="B90">
        <v>1</v>
      </c>
      <c r="C90">
        <v>4</v>
      </c>
      <c r="F90" s="19" t="s">
        <v>53</v>
      </c>
      <c r="G90" s="12">
        <f>+IF(G$8 = 20, 1, MIN(_xlfn._xlws.FILTER(INDEX( G$33:G$52, MAX( COUNT( H$9:H$28 )  - $B90 + 1, 1)) : INDEX( G$33:G$52, MAX( COUNT( H$9:H$28 )  - $C90 + 1, 1)), INDEX( G$57:G$76, MAX( COUNT( H$9:H$28 )  - $B90 + 1, 1)) : INDEX( G$57:G$76, MAX( COUNT( H$9:H$28 )  - $C90 + 1, 1)) &gt; 0)))</f>
        <v>1.696113626976768</v>
      </c>
      <c r="H90" s="12">
        <f>+IF(H$8 = 20, 1, MIN(_xlfn._xlws.FILTER(INDEX( H$33:H$52, MAX( COUNT( I$9:I$28 )  - $B90 + 1, 1)) : INDEX( H$33:H$52, MAX( COUNT( I$9:I$28 )  - $C90 + 1, 1)), INDEX( H$57:H$76, MAX( COUNT( I$9:I$28 )  - $B90 + 1, 1)) : INDEX( H$57:H$76, MAX( COUNT( I$9:I$28 )  - $C90 + 1, 1)) &gt; 0)))</f>
        <v>1.062141679047711</v>
      </c>
      <c r="I90" s="12">
        <f>+IF(I$8 = 20, 1, MIN(_xlfn._xlws.FILTER(INDEX( I$33:I$52, MAX( COUNT( J$9:J$28 )  - $B90 + 1, 1)) : INDEX( I$33:I$52, MAX( COUNT( J$9:J$28 )  - $C90 + 1, 1)), INDEX( I$57:I$76, MAX( COUNT( J$9:J$28 )  - $B90 + 1, 1)) : INDEX( I$57:I$76, MAX( COUNT( J$9:J$28 )  - $C90 + 1, 1)) &gt; 0)))</f>
        <v>1.017065629589132</v>
      </c>
      <c r="J90" s="12">
        <f>+IF(J$8 = 20, 1, MIN(_xlfn._xlws.FILTER(INDEX( J$33:J$52, MAX( COUNT( K$9:K$28 )  - $B90 + 1, 1)) : INDEX( J$33:J$52, MAX( COUNT( K$9:K$28 )  - $C90 + 1, 1)), INDEX( J$57:J$76, MAX( COUNT( K$9:K$28 )  - $B90 + 1, 1)) : INDEX( J$57:J$76, MAX( COUNT( K$9:K$28 )  - $C90 + 1, 1)) &gt; 0)))</f>
        <v>1.005173202175029</v>
      </c>
      <c r="K90" s="12">
        <f>+IF(K$8 = 20, 1, MIN(_xlfn._xlws.FILTER(INDEX( K$33:K$52, MAX( COUNT( L$9:L$28 )  - $B90 + 1, 1)) : INDEX( K$33:K$52, MAX( COUNT( L$9:L$28 )  - $C90 + 1, 1)), INDEX( K$57:K$76, MAX( COUNT( L$9:L$28 )  - $B90 + 1, 1)) : INDEX( K$57:K$76, MAX( COUNT( L$9:L$28 )  - $C90 + 1, 1)) &gt; 0)))</f>
        <v>1.0020301656465398</v>
      </c>
      <c r="L90" s="12">
        <f>+IF(L$8 = 20, 1, MIN(_xlfn._xlws.FILTER(INDEX( L$33:L$52, MAX( COUNT( M$9:M$28 )  - $B90 + 1, 1)) : INDEX( L$33:L$52, MAX( COUNT( M$9:M$28 )  - $C90 + 1, 1)), INDEX( L$57:L$76, MAX( COUNT( M$9:M$28 )  - $B90 + 1, 1)) : INDEX( L$57:L$76, MAX( COUNT( M$9:M$28 )  - $C90 + 1, 1)) &gt; 0)))</f>
        <v>1.0073406149744888</v>
      </c>
      <c r="M90" s="12">
        <f>+IF(M$8 = 20, 1, MIN(_xlfn._xlws.FILTER(INDEX( M$33:M$52, MAX( COUNT( N$9:N$28 )  - $B90 + 1, 1)) : INDEX( M$33:M$52, MAX( COUNT( N$9:N$28 )  - $C90 + 1, 1)), INDEX( M$57:M$76, MAX( COUNT( N$9:N$28 )  - $B90 + 1, 1)) : INDEX( M$57:M$76, MAX( COUNT( N$9:N$28 )  - $C90 + 1, 1)) &gt; 0)))</f>
        <v>1.0012713088462937</v>
      </c>
      <c r="N90" s="12">
        <f>+IF(N$8 = 20, 1, MIN(_xlfn._xlws.FILTER(INDEX( N$33:N$52, MAX( COUNT( O$9:O$28 )  - $B90 + 1, 1)) : INDEX( N$33:N$52, MAX( COUNT( O$9:O$28 )  - $C90 + 1, 1)), INDEX( N$57:N$76, MAX( COUNT( O$9:O$28 )  - $B90 + 1, 1)) : INDEX( N$57:N$76, MAX( COUNT( O$9:O$28 )  - $C90 + 1, 1)) &gt; 0)))</f>
        <v>1.0009067435825991</v>
      </c>
      <c r="O90" s="12">
        <f>+IF(O$8 = 20, 1, MIN(_xlfn._xlws.FILTER(INDEX( O$33:O$52, MAX( COUNT( P$9:P$28 )  - $B90 + 1, 1)) : INDEX( O$33:O$52, MAX( COUNT( P$9:P$28 )  - $C90 + 1, 1)), INDEX( O$57:O$76, MAX( COUNT( P$9:P$28 )  - $B90 + 1, 1)) : INDEX( O$57:O$76, MAX( COUNT( P$9:P$28 )  - $C90 + 1, 1)) &gt; 0)))</f>
        <v>0.99901013002994044</v>
      </c>
      <c r="P90" s="12">
        <f>+IF(P$8 = 20, 1, MIN(_xlfn._xlws.FILTER(INDEX( P$33:P$52, MAX( COUNT( Q$9:Q$28 )  - $B90 + 1, 1)) : INDEX( P$33:P$52, MAX( COUNT( Q$9:Q$28 )  - $C90 + 1, 1)), INDEX( P$57:P$76, MAX( COUNT( Q$9:Q$28 )  - $B90 + 1, 1)) : INDEX( P$57:P$76, MAX( COUNT( Q$9:Q$28 )  - $C90 + 1, 1)) &gt; 0)))</f>
        <v>0.99986699189905903</v>
      </c>
      <c r="Q90" s="12">
        <f>+IF(Q$8 = 20, 1, MIN(_xlfn._xlws.FILTER(INDEX( Q$33:Q$52, MAX( COUNT( R$9:R$28 )  - $B90 + 1, 1)) : INDEX( Q$33:Q$52, MAX( COUNT( R$9:R$28 )  - $C90 + 1, 1)), INDEX( Q$57:Q$76, MAX( COUNT( R$9:R$28 )  - $B90 + 1, 1)) : INDEX( Q$57:Q$76, MAX( COUNT( R$9:R$28 )  - $C90 + 1, 1)) &gt; 0)))</f>
        <v>1.0000562014034271</v>
      </c>
      <c r="R90" s="12">
        <f>+IF(R$8 = 20, 1, MIN(_xlfn._xlws.FILTER(INDEX( R$33:R$52, MAX( COUNT( S$9:S$28 )  - $B90 + 1, 1)) : INDEX( R$33:R$52, MAX( COUNT( S$9:S$28 )  - $C90 + 1, 1)), INDEX( R$57:R$76, MAX( COUNT( S$9:S$28 )  - $B90 + 1, 1)) : INDEX( R$57:R$76, MAX( COUNT( S$9:S$28 )  - $C90 + 1, 1)) &gt; 0)))</f>
        <v>1.0000877519493776</v>
      </c>
      <c r="S90" s="12">
        <f>+IF(S$8 = 20, 1, MIN(_xlfn._xlws.FILTER(INDEX( S$33:S$52, MAX( COUNT( T$9:T$28 )  - $B90 + 1, 1)) : INDEX( S$33:S$52, MAX( COUNT( T$9:T$28 )  - $C90 + 1, 1)), INDEX( S$57:S$76, MAX( COUNT( T$9:T$28 )  - $B90 + 1, 1)) : INDEX( S$57:S$76, MAX( COUNT( T$9:T$28 )  - $C90 + 1, 1)) &gt; 0)))</f>
        <v>1.0003877006782707</v>
      </c>
      <c r="T90" s="12">
        <f>+IF(T$8 = 20, 1, MIN(_xlfn._xlws.FILTER(INDEX( T$33:T$52, MAX( COUNT( U$9:U$28 )  - $B90 + 1, 1)) : INDEX( T$33:T$52, MAX( COUNT( U$9:U$28 )  - $C90 + 1, 1)), INDEX( T$57:T$76, MAX( COUNT( U$9:U$28 )  - $B90 + 1, 1)) : INDEX( T$57:T$76, MAX( COUNT( U$9:U$28 )  - $C90 + 1, 1)) &gt; 0)))</f>
        <v>1</v>
      </c>
      <c r="U90" s="12">
        <f>+IF(U$8 = 20, 1, MIN(_xlfn._xlws.FILTER(INDEX( U$33:U$52, MAX( COUNT( V$9:V$28 )  - $B90 + 1, 1)) : INDEX( U$33:U$52, MAX( COUNT( V$9:V$28 )  - $C90 + 1, 1)), INDEX( U$57:U$76, MAX( COUNT( V$9:V$28 )  - $B90 + 1, 1)) : INDEX( U$57:U$76, MAX( COUNT( V$9:V$28 )  - $C90 + 1, 1)) &gt; 0)))</f>
        <v>1.0000756653376688</v>
      </c>
      <c r="V90" s="12">
        <f>+IF(V$8 = 20, 1, MIN(_xlfn._xlws.FILTER(INDEX( V$33:V$52, MAX( COUNT( W$9:W$28 )  - $B90 + 1, 1)) : INDEX( V$33:V$52, MAX( COUNT( W$9:W$28 )  - $C90 + 1, 1)), INDEX( V$57:V$76, MAX( COUNT( W$9:W$28 )  - $B90 + 1, 1)) : INDEX( V$57:V$76, MAX( COUNT( W$9:W$28 )  - $C90 + 1, 1)) &gt; 0)))</f>
        <v>1</v>
      </c>
      <c r="W90" s="12">
        <f>+IF(W$8 = 20, 1, MIN(_xlfn._xlws.FILTER(INDEX( W$33:W$52, MAX( COUNT( X$9:X$28 )  - $B90 + 1, 1)) : INDEX( W$33:W$52, MAX( COUNT( X$9:X$28 )  - $C90 + 1, 1)), INDEX( W$57:W$76, MAX( COUNT( X$9:X$28 )  - $B90 + 1, 1)) : INDEX( W$57:W$76, MAX( COUNT( X$9:X$28 )  - $C90 + 1, 1)) &gt; 0)))</f>
        <v>1.0001812491521309</v>
      </c>
      <c r="X90" s="12">
        <f>+IF(X$8 = 20, 1, MIN(_xlfn._xlws.FILTER(INDEX( X$33:X$52, MAX( COUNT( Y$9:Y$28 )  - $B90 + 1, 1)) : INDEX( X$33:X$52, MAX( COUNT( Y$9:Y$28 )  - $C90 + 1, 1)), INDEX( X$57:X$76, MAX( COUNT( Y$9:Y$28 )  - $B90 + 1, 1)) : INDEX( X$57:X$76, MAX( COUNT( Y$9:Y$28 )  - $C90 + 1, 1)) &gt; 0)))</f>
        <v>1</v>
      </c>
      <c r="Y90" s="12">
        <f>+IF(Y$8 = 20, 1, MIN(_xlfn._xlws.FILTER(INDEX( Y$33:Y$52, MAX( COUNT( Z$9:Z$28 )  - $B90 + 1, 1)) : INDEX( Y$33:Y$52, MAX( COUNT( Z$9:Z$28 )  - $C90 + 1, 1)), INDEX( Y$57:Y$76, MAX( COUNT( Z$9:Z$28 )  - $B90 + 1, 1)) : INDEX( Y$57:Y$76, MAX( COUNT( Z$9:Z$28 )  - $C90 + 1, 1)) &gt; 0)))</f>
        <v>1</v>
      </c>
      <c r="Z90" s="12">
        <f>+IF(Z$8 = 20, 1, MIN(_xlfn._xlws.FILTER(INDEX( Z$33:Z$52, MAX( COUNT( AA$9:AA$28 )  - $B90 + 1, 1)) : INDEX( Z$33:Z$52, MAX( COUNT( AA$9:AA$28 )  - $C90 + 1, 1)), INDEX( Z$57:Z$76, MAX( COUNT( AA$9:AA$28 )  - $B90 + 1, 1)) : INDEX( Z$57:Z$76, MAX( COUNT( AA$9:AA$28 )  - $C90 + 1, 1)) &gt; 0)))</f>
        <v>1</v>
      </c>
      <c r="AA90" s="12">
        <f>+IF(AA$8 = 20, 1, MIN(_xlfn._xlws.FILTER(INDEX( AA$33:AA$52, MAX( COUNT( AB$9:AB$28 )  - $B90 + 1, 1)) : INDEX( AA$33:AA$52, MAX( COUNT( AB$9:AB$28 )  - $C90 + 1, 1)), INDEX( AA$57:AA$76, MAX( COUNT( AB$9:AB$28 )  - $B90 + 1, 1)) : INDEX( AA$57:AA$76, MAX( COUNT( AB$9:AB$28 )  - $C90 + 1, 1)) &gt; 0)))</f>
        <v>1.4191982555355749</v>
      </c>
      <c r="AB90" s="12">
        <f>+IF(AB$8 = 20, 1, MIN(_xlfn._xlws.FILTER(INDEX( AB$33:AB$52, MAX( COUNT( AC$9:AC$28 )  - $B90 + 1, 1)) : INDEX( AB$33:AB$52, MAX( COUNT( AC$9:AC$28 )  - $C90 + 1, 1)), INDEX( AB$57:AB$76, MAX( COUNT( AC$9:AC$28 )  - $B90 + 1, 1)) : INDEX( AB$57:AB$76, MAX( COUNT( AC$9:AC$28 )  - $C90 + 1, 1)) &gt; 0)))</f>
        <v>1.0313353928778362</v>
      </c>
      <c r="AC90" s="12">
        <f>+IF(AC$8 = 20, 1, MIN(_xlfn._xlws.FILTER(INDEX( AC$33:AC$52, MAX( COUNT( AD$9:AD$28 )  - $B90 + 1, 1)) : INDEX( AC$33:AC$52, MAX( COUNT( AD$9:AD$28 )  - $C90 + 1, 1)), INDEX( AC$57:AC$76, MAX( COUNT( AD$9:AD$28 )  - $B90 + 1, 1)) : INDEX( AC$57:AC$76, MAX( COUNT( AD$9:AD$28 )  - $C90 + 1, 1)) &gt; 0)))</f>
        <v>0.99609057713682281</v>
      </c>
      <c r="AD90" s="12">
        <f>+IF(AD$8 = 20, 1, MIN(_xlfn._xlws.FILTER(INDEX( AD$33:AD$52, MAX( COUNT( AE$9:AE$28 )  - $B90 + 1, 1)) : INDEX( AD$33:AD$52, MAX( COUNT( AE$9:AE$28 )  - $C90 + 1, 1)), INDEX( AD$57:AD$76, MAX( COUNT( AE$9:AE$28 )  - $B90 + 1, 1)) : INDEX( AD$57:AD$76, MAX( COUNT( AE$9:AE$28 )  - $C90 + 1, 1)) &gt; 0)))</f>
        <v>0.98925141371593073</v>
      </c>
      <c r="AE90" s="12">
        <f>+IF(AE$8 = 20, 1, MIN(_xlfn._xlws.FILTER(INDEX( AE$33:AE$52, MAX( COUNT( AF$9:AF$28 )  - $B90 + 1, 1)) : INDEX( AE$33:AE$52, MAX( COUNT( AF$9:AF$28 )  - $C90 + 1, 1)), INDEX( AE$57:AE$76, MAX( COUNT( AF$9:AF$28 )  - $B90 + 1, 1)) : INDEX( AE$57:AE$76, MAX( COUNT( AF$9:AF$28 )  - $C90 + 1, 1)) &gt; 0)))</f>
        <v>0.98547995546621758</v>
      </c>
      <c r="AF90" s="12">
        <f>+IF(AF$8 = 20, 1, MIN(_xlfn._xlws.FILTER(INDEX( AF$33:AF$52, MAX( COUNT( AG$9:AG$28 )  - $B90 + 1, 1)) : INDEX( AF$33:AF$52, MAX( COUNT( AG$9:AG$28 )  - $C90 + 1, 1)), INDEX( AF$57:AF$76, MAX( COUNT( AG$9:AG$28 )  - $B90 + 1, 1)) : INDEX( AF$57:AF$76, MAX( COUNT( AG$9:AG$28 )  - $C90 + 1, 1)) &gt; 0)))</f>
        <v>0.9988716576189719</v>
      </c>
      <c r="AG90" s="12">
        <f>+IF(AG$8 = 20, 1, MIN(_xlfn._xlws.FILTER(INDEX( AG$33:AG$52, MAX( COUNT( AH$9:AH$28 )  - $B90 + 1, 1)) : INDEX( AG$33:AG$52, MAX( COUNT( AH$9:AH$28 )  - $C90 + 1, 1)), INDEX( AG$57:AG$76, MAX( COUNT( AH$9:AH$28 )  - $B90 + 1, 1)) : INDEX( AG$57:AG$76, MAX( COUNT( AH$9:AH$28 )  - $C90 + 1, 1)) &gt; 0)))</f>
        <v>0.99368064777106735</v>
      </c>
      <c r="AH90" s="12">
        <f>+IF(AH$8 = 20, 1, MIN(_xlfn._xlws.FILTER(INDEX( AH$33:AH$52, MAX( COUNT( AI$9:AI$28 )  - $B90 + 1, 1)) : INDEX( AH$33:AH$52, MAX( COUNT( AI$9:AI$28 )  - $C90 + 1, 1)), INDEX( AH$57:AH$76, MAX( COUNT( AI$9:AI$28 )  - $B90 + 1, 1)) : INDEX( AH$57:AH$76, MAX( COUNT( AI$9:AI$28 )  - $C90 + 1, 1)) &gt; 0)))</f>
        <v>0.98897019234629535</v>
      </c>
      <c r="AI90" s="12">
        <f>+IF(AI$8 = 20, 1, MIN(_xlfn._xlws.FILTER(INDEX( AI$33:AI$52, MAX( COUNT( AJ$9:AJ$28 )  - $B90 + 1, 1)) : INDEX( AI$33:AI$52, MAX( COUNT( AJ$9:AJ$28 )  - $C90 + 1, 1)), INDEX( AI$57:AI$76, MAX( COUNT( AJ$9:AJ$28 )  - $B90 + 1, 1)) : INDEX( AI$57:AI$76, MAX( COUNT( AJ$9:AJ$28 )  - $C90 + 1, 1)) &gt; 0)))</f>
        <v>0.99578569008178752</v>
      </c>
      <c r="AJ90" s="12">
        <f>+IF(AJ$8 = 20, 1, MIN(_xlfn._xlws.FILTER(INDEX( AJ$33:AJ$52, MAX( COUNT( AK$9:AK$28 )  - $B90 + 1, 1)) : INDEX( AJ$33:AJ$52, MAX( COUNT( AK$9:AK$28 )  - $C90 + 1, 1)), INDEX( AJ$57:AJ$76, MAX( COUNT( AK$9:AK$28 )  - $B90 + 1, 1)) : INDEX( AJ$57:AJ$76, MAX( COUNT( AK$9:AK$28 )  - $C90 + 1, 1)) &gt; 0)))</f>
        <v>0.99065250392192838</v>
      </c>
      <c r="AK90" s="12">
        <f>+IF(AK$8 = 20, 1, MIN(_xlfn._xlws.FILTER(INDEX( AK$33:AK$52, MAX( COUNT( AL$9:AL$28 )  - $B90 + 1, 1)) : INDEX( AK$33:AK$52, MAX( COUNT( AL$9:AL$28 )  - $C90 + 1, 1)), INDEX( AK$57:AK$76, MAX( COUNT( AL$9:AL$28 )  - $B90 + 1, 1)) : INDEX( AK$57:AK$76, MAX( COUNT( AL$9:AL$28 )  - $C90 + 1, 1)) &gt; 0)))</f>
        <v>0.99890312577874374</v>
      </c>
      <c r="AL90" s="12">
        <f>+IF(AL$8 = 20, 1, MIN(_xlfn._xlws.FILTER(INDEX( AL$33:AL$52, MAX( COUNT( AM$9:AM$28 )  - $B90 + 1, 1)) : INDEX( AL$33:AL$52, MAX( COUNT( AM$9:AM$28 )  - $C90 + 1, 1)), INDEX( AL$57:AL$76, MAX( COUNT( AM$9:AM$28 )  - $B90 + 1, 1)) : INDEX( AL$57:AL$76, MAX( COUNT( AM$9:AM$28 )  - $C90 + 1, 1)) &gt; 0)))</f>
        <v>0.99982270481572089</v>
      </c>
      <c r="AM90" s="12">
        <f>+IF(AM$8 = 20, 1, MIN(_xlfn._xlws.FILTER(INDEX( AM$33:AM$52, MAX( COUNT( AN$9:AN$28 )  - $B90 + 1, 1)) : INDEX( AM$33:AM$52, MAX( COUNT( AN$9:AN$28 )  - $C90 + 1, 1)), INDEX( AM$57:AM$76, MAX( COUNT( AN$9:AN$28 )  - $B90 + 1, 1)) : INDEX( AM$57:AM$76, MAX( COUNT( AN$9:AN$28 )  - $C90 + 1, 1)) &gt; 0)))</f>
        <v>0.99870713532195254</v>
      </c>
      <c r="AN90" s="12">
        <f>+IF(AN$8 = 20, 1, MIN(_xlfn._xlws.FILTER(INDEX( AN$33:AN$52, MAX( COUNT( AO$9:AO$28 )  - $B90 + 1, 1)) : INDEX( AN$33:AN$52, MAX( COUNT( AO$9:AO$28 )  - $C90 + 1, 1)), INDEX( AN$57:AN$76, MAX( COUNT( AO$9:AO$28 )  - $B90 + 1, 1)) : INDEX( AN$57:AN$76, MAX( COUNT( AO$9:AO$28 )  - $C90 + 1, 1)) &gt; 0)))</f>
        <v>1.0040613342074012</v>
      </c>
      <c r="AO90" s="12">
        <f>+IF(AO$8 = 20, 1, MIN(_xlfn._xlws.FILTER(INDEX( AO$33:AO$52, MAX( COUNT( AP$9:AP$28 )  - $B90 + 1, 1)) : INDEX( AO$33:AO$52, MAX( COUNT( AP$9:AP$28 )  - $C90 + 1, 1)), INDEX( AO$57:AO$76, MAX( COUNT( AP$9:AP$28 )  - $B90 + 1, 1)) : INDEX( AO$57:AO$76, MAX( COUNT( AP$9:AP$28 )  - $C90 + 1, 1)) &gt; 0)))</f>
        <v>1.000962138413928</v>
      </c>
      <c r="AP90" s="12">
        <f>+IF(AP$8 = 20, 1, MIN(_xlfn._xlws.FILTER(INDEX( AP$33:AP$52, MAX( COUNT( AQ$9:AQ$28 )  - $B90 + 1, 1)) : INDEX( AP$33:AP$52, MAX( COUNT( AQ$9:AQ$28 )  - $C90 + 1, 1)), INDEX( AP$57:AP$76, MAX( COUNT( AQ$9:AQ$28 )  - $B90 + 1, 1)) : INDEX( AP$57:AP$76, MAX( COUNT( AQ$9:AQ$28 )  - $C90 + 1, 1)) &gt; 0)))</f>
        <v>1</v>
      </c>
      <c r="AQ90" s="12">
        <f>+IF(AQ$8 = 20, 1, MIN(_xlfn._xlws.FILTER(INDEX( AQ$33:AQ$52, MAX( COUNT( AR$9:AR$28 )  - $B90 + 1, 1)) : INDEX( AQ$33:AQ$52, MAX( COUNT( AR$9:AR$28 )  - $C90 + 1, 1)), INDEX( AQ$57:AQ$76, MAX( COUNT( AR$9:AR$28 )  - $B90 + 1, 1)) : INDEX( AQ$57:AQ$76, MAX( COUNT( AR$9:AR$28 )  - $C90 + 1, 1)) &gt; 0)))</f>
        <v>1.0001812491521309</v>
      </c>
      <c r="AR90" s="12">
        <f>+IF(AR$8 = 20, 1, MIN(_xlfn._xlws.FILTER(INDEX( AR$33:AR$52, MAX( COUNT( AS$9:AS$28 )  - $B90 + 1, 1)) : INDEX( AR$33:AR$52, MAX( COUNT( AS$9:AS$28 )  - $C90 + 1, 1)), INDEX( AR$57:AR$76, MAX( COUNT( AS$9:AS$28 )  - $B90 + 1, 1)) : INDEX( AR$57:AR$76, MAX( COUNT( AS$9:AS$28 )  - $C90 + 1, 1)) &gt; 0)))</f>
        <v>0.99971054347783772</v>
      </c>
      <c r="AS90" s="12">
        <f>+IF(AS$8 = 20, 1, MIN(_xlfn._xlws.FILTER(INDEX( AS$33:AS$52, MAX( COUNT( AT$9:AT$28 )  - $B90 + 1, 1)) : INDEX( AS$33:AS$52, MAX( COUNT( AT$9:AT$28 )  - $C90 + 1, 1)), INDEX( AS$57:AS$76, MAX( COUNT( AT$9:AT$28 )  - $B90 + 1, 1)) : INDEX( AS$57:AS$76, MAX( COUNT( AT$9:AT$28 )  - $C90 + 1, 1)) &gt; 0)))</f>
        <v>0.99488465615101973</v>
      </c>
      <c r="AT90" s="12">
        <f>+IF(AT$8 = 20, 1, MIN(_xlfn._xlws.FILTER(INDEX( AT$33:AT$52, MAX( COUNT(#REF! )  - $B90 + 1, 1)) : INDEX( AT$33:AT$52, MAX( COUNT(#REF! )  - $C90 + 1, 1)), INDEX( AT$57:AT$76, MAX( COUNT(#REF! )  - $B90 + 1, 1)) : INDEX( AT$57:AT$76, MAX( COUNT(#REF! )  - $C90 + 1, 1)) &gt; 0)))</f>
        <v>1</v>
      </c>
    </row>
    <row r="91" spans="2:46" x14ac:dyDescent="0.2">
      <c r="B91">
        <v>1</v>
      </c>
      <c r="C91">
        <v>4</v>
      </c>
      <c r="F91" s="19" t="s">
        <v>54</v>
      </c>
      <c r="G91" s="12">
        <f>+IF(G$8 = 20, 1, MAX(_xlfn._xlws.FILTER(INDEX( G$33:G$52, MAX( COUNT( H$9:H$28 )  - $B91 + 1, 1)) : INDEX( G$33:G$52, MAX( COUNT( H$9:H$28 )  - $C91 + 1, 1)), INDEX( G$57:G$76, MAX( COUNT( H$9:H$28 )  - $B91 + 1, 1)) : INDEX( G$57:G$76, MAX( COUNT( H$9:H$28 )  - $C91 + 1, 1)) &gt; 0)))</f>
        <v>2.3860237268027227</v>
      </c>
      <c r="H91" s="12">
        <f>+IF(H$8 = 20, 1, MAX(_xlfn._xlws.FILTER(INDEX( H$33:H$52, MAX( COUNT( I$9:I$28 )  - $B91 + 1, 1)) : INDEX( H$33:H$52, MAX( COUNT( I$9:I$28 )  - $C91 + 1, 1)), INDEX( H$57:H$76, MAX( COUNT( I$9:I$28 )  - $B91 + 1, 1)) : INDEX( H$57:H$76, MAX( COUNT( I$9:I$28 )  - $C91 + 1, 1)) &gt; 0)))</f>
        <v>1.1099330416959536</v>
      </c>
      <c r="I91" s="12">
        <f>+IF(I$8 = 20, 1, MAX(_xlfn._xlws.FILTER(INDEX( I$33:I$52, MAX( COUNT( J$9:J$28 )  - $B91 + 1, 1)) : INDEX( I$33:I$52, MAX( COUNT( J$9:J$28 )  - $C91 + 1, 1)), INDEX( I$57:I$76, MAX( COUNT( J$9:J$28 )  - $B91 + 1, 1)) : INDEX( I$57:I$76, MAX( COUNT( J$9:J$28 )  - $C91 + 1, 1)) &gt; 0)))</f>
        <v>1.0323201337049805</v>
      </c>
      <c r="J91" s="12">
        <f>+IF(J$8 = 20, 1, MAX(_xlfn._xlws.FILTER(INDEX( J$33:J$52, MAX( COUNT( K$9:K$28 )  - $B91 + 1, 1)) : INDEX( J$33:J$52, MAX( COUNT( K$9:K$28 )  - $C91 + 1, 1)), INDEX( J$57:J$76, MAX( COUNT( K$9:K$28 )  - $B91 + 1, 1)) : INDEX( J$57:J$76, MAX( COUNT( K$9:K$28 )  - $C91 + 1, 1)) &gt; 0)))</f>
        <v>1.0147392268590278</v>
      </c>
      <c r="K91" s="12">
        <f>+IF(K$8 = 20, 1, MAX(_xlfn._xlws.FILTER(INDEX( K$33:K$52, MAX( COUNT( L$9:L$28 )  - $B91 + 1, 1)) : INDEX( K$33:K$52, MAX( COUNT( L$9:L$28 )  - $C91 + 1, 1)), INDEX( K$57:K$76, MAX( COUNT( L$9:L$28 )  - $B91 + 1, 1)) : INDEX( K$57:K$76, MAX( COUNT( L$9:L$28 )  - $C91 + 1, 1)) &gt; 0)))</f>
        <v>1.0253986359881133</v>
      </c>
      <c r="L91" s="12">
        <f>+IF(L$8 = 20, 1, MAX(_xlfn._xlws.FILTER(INDEX( L$33:L$52, MAX( COUNT( M$9:M$28 )  - $B91 + 1, 1)) : INDEX( L$33:L$52, MAX( COUNT( M$9:M$28 )  - $C91 + 1, 1)), INDEX( L$57:L$76, MAX( COUNT( M$9:M$28 )  - $B91 + 1, 1)) : INDEX( L$57:L$76, MAX( COUNT( M$9:M$28 )  - $C91 + 1, 1)) &gt; 0)))</f>
        <v>1.0402160895772918</v>
      </c>
      <c r="M91" s="12">
        <f>+IF(M$8 = 20, 1, MAX(_xlfn._xlws.FILTER(INDEX( M$33:M$52, MAX( COUNT( N$9:N$28 )  - $B91 + 1, 1)) : INDEX( M$33:M$52, MAX( COUNT( N$9:N$28 )  - $C91 + 1, 1)), INDEX( M$57:M$76, MAX( COUNT( N$9:N$28 )  - $B91 + 1, 1)) : INDEX( M$57:M$76, MAX( COUNT( N$9:N$28 )  - $C91 + 1, 1)) &gt; 0)))</f>
        <v>1.0600184502455585</v>
      </c>
      <c r="N91" s="12">
        <f>+IF(N$8 = 20, 1, MAX(_xlfn._xlws.FILTER(INDEX( N$33:N$52, MAX( COUNT( O$9:O$28 )  - $B91 + 1, 1)) : INDEX( N$33:N$52, MAX( COUNT( O$9:O$28 )  - $C91 + 1, 1)), INDEX( N$57:N$76, MAX( COUNT( O$9:O$28 )  - $B91 + 1, 1)) : INDEX( N$57:N$76, MAX( COUNT( O$9:O$28 )  - $C91 + 1, 1)) &gt; 0)))</f>
        <v>1.0402645396070942</v>
      </c>
      <c r="O91" s="12">
        <f>+IF(O$8 = 20, 1, MAX(_xlfn._xlws.FILTER(INDEX( O$33:O$52, MAX( COUNT( P$9:P$28 )  - $B91 + 1, 1)) : INDEX( O$33:O$52, MAX( COUNT( P$9:P$28 )  - $C91 + 1, 1)), INDEX( O$57:O$76, MAX( COUNT( P$9:P$28 )  - $B91 + 1, 1)) : INDEX( O$57:O$76, MAX( COUNT( P$9:P$28 )  - $C91 + 1, 1)) &gt; 0)))</f>
        <v>1.0165070779856789</v>
      </c>
      <c r="P91" s="12">
        <f>+IF(P$8 = 20, 1, MAX(_xlfn._xlws.FILTER(INDEX( P$33:P$52, MAX( COUNT( Q$9:Q$28 )  - $B91 + 1, 1)) : INDEX( P$33:P$52, MAX( COUNT( Q$9:Q$28 )  - $C91 + 1, 1)), INDEX( P$57:P$76, MAX( COUNT( Q$9:Q$28 )  - $B91 + 1, 1)) : INDEX( P$57:P$76, MAX( COUNT( Q$9:Q$28 )  - $C91 + 1, 1)) &gt; 0)))</f>
        <v>1.0099754338038192</v>
      </c>
      <c r="Q91" s="12">
        <f>+IF(Q$8 = 20, 1, MAX(_xlfn._xlws.FILTER(INDEX( Q$33:Q$52, MAX( COUNT( R$9:R$28 )  - $B91 + 1, 1)) : INDEX( Q$33:Q$52, MAX( COUNT( R$9:R$28 )  - $C91 + 1, 1)), INDEX( Q$57:Q$76, MAX( COUNT( R$9:R$28 )  - $B91 + 1, 1)) : INDEX( Q$57:Q$76, MAX( COUNT( R$9:R$28 )  - $C91 + 1, 1)) &gt; 0)))</f>
        <v>1.0179739267334584</v>
      </c>
      <c r="R91" s="12">
        <f>+IF(R$8 = 20, 1, MAX(_xlfn._xlws.FILTER(INDEX( R$33:R$52, MAX( COUNT( S$9:S$28 )  - $B91 + 1, 1)) : INDEX( R$33:R$52, MAX( COUNT( S$9:S$28 )  - $C91 + 1, 1)), INDEX( R$57:R$76, MAX( COUNT( S$9:S$28 )  - $B91 + 1, 1)) : INDEX( R$57:R$76, MAX( COUNT( S$9:S$28 )  - $C91 + 1, 1)) &gt; 0)))</f>
        <v>1.0113308792152929</v>
      </c>
      <c r="S91" s="12">
        <f>+IF(S$8 = 20, 1, MAX(_xlfn._xlws.FILTER(INDEX( S$33:S$52, MAX( COUNT( T$9:T$28 )  - $B91 + 1, 1)) : INDEX( S$33:S$52, MAX( COUNT( T$9:T$28 )  - $C91 + 1, 1)), INDEX( S$57:S$76, MAX( COUNT( T$9:T$28 )  - $B91 + 1, 1)) : INDEX( S$57:S$76, MAX( COUNT( T$9:T$28 )  - $C91 + 1, 1)) &gt; 0)))</f>
        <v>1.0161069660036439</v>
      </c>
      <c r="T91" s="12">
        <f>+IF(T$8 = 20, 1, MAX(_xlfn._xlws.FILTER(INDEX( T$33:T$52, MAX( COUNT( U$9:U$28 )  - $B91 + 1, 1)) : INDEX( T$33:T$52, MAX( COUNT( U$9:U$28 )  - $C91 + 1, 1)), INDEX( T$57:T$76, MAX( COUNT( U$9:U$28 )  - $B91 + 1, 1)) : INDEX( T$57:T$76, MAX( COUNT( U$9:U$28 )  - $C91 + 1, 1)) &gt; 0)))</f>
        <v>1.0132100364253673</v>
      </c>
      <c r="U91" s="12">
        <f>+IF(U$8 = 20, 1, MAX(_xlfn._xlws.FILTER(INDEX( U$33:U$52, MAX( COUNT( V$9:V$28 )  - $B91 + 1, 1)) : INDEX( U$33:U$52, MAX( COUNT( V$9:V$28 )  - $C91 + 1, 1)), INDEX( U$57:U$76, MAX( COUNT( V$9:V$28 )  - $B91 + 1, 1)) : INDEX( U$57:U$76, MAX( COUNT( V$9:V$28 )  - $C91 + 1, 1)) &gt; 0)))</f>
        <v>1.0129428836550032</v>
      </c>
      <c r="V91" s="12">
        <f>+IF(V$8 = 20, 1, MAX(_xlfn._xlws.FILTER(INDEX( V$33:V$52, MAX( COUNT( W$9:W$28 )  - $B91 + 1, 1)) : INDEX( V$33:V$52, MAX( COUNT( W$9:W$28 )  - $C91 + 1, 1)), INDEX( V$57:V$76, MAX( COUNT( W$9:W$28 )  - $B91 + 1, 1)) : INDEX( V$57:V$76, MAX( COUNT( W$9:W$28 )  - $C91 + 1, 1)) &gt; 0)))</f>
        <v>1.0120218750050058</v>
      </c>
      <c r="W91" s="12">
        <f>+IF(W$8 = 20, 1, MAX(_xlfn._xlws.FILTER(INDEX( W$33:W$52, MAX( COUNT( X$9:X$28 )  - $B91 + 1, 1)) : INDEX( W$33:W$52, MAX( COUNT( X$9:X$28 )  - $C91 + 1, 1)), INDEX( W$57:W$76, MAX( COUNT( X$9:X$28 )  - $B91 + 1, 1)) : INDEX( W$57:W$76, MAX( COUNT( X$9:X$28 )  - $C91 + 1, 1)) &gt; 0)))</f>
        <v>1.0032992499874667</v>
      </c>
      <c r="X91" s="12">
        <f>+IF(X$8 = 20, 1, MAX(_xlfn._xlws.FILTER(INDEX( X$33:X$52, MAX( COUNT( Y$9:Y$28 )  - $B91 + 1, 1)) : INDEX( X$33:X$52, MAX( COUNT( Y$9:Y$28 )  - $C91 + 1, 1)), INDEX( X$57:X$76, MAX( COUNT( Y$9:Y$28 )  - $B91 + 1, 1)) : INDEX( X$57:X$76, MAX( COUNT( Y$9:Y$28 )  - $C91 + 1, 1)) &gt; 0)))</f>
        <v>1.0002804189750842</v>
      </c>
      <c r="Y91" s="12">
        <f>+IF(Y$8 = 20, 1, MAX(_xlfn._xlws.FILTER(INDEX( Y$33:Y$52, MAX( COUNT( Z$9:Z$28 )  - $B91 + 1, 1)) : INDEX( Y$33:Y$52, MAX( COUNT( Z$9:Z$28 )  - $C91 + 1, 1)), INDEX( Y$57:Y$76, MAX( COUNT( Z$9:Z$28 )  - $B91 + 1, 1)) : INDEX( Y$57:Y$76, MAX( COUNT( Z$9:Z$28 )  - $C91 + 1, 1)) &gt; 0)))</f>
        <v>1</v>
      </c>
      <c r="Z91" s="12">
        <f>+IF(Z$8 = 20, 1, MAX(_xlfn._xlws.FILTER(INDEX( Z$33:Z$52, MAX( COUNT( AA$9:AA$28 )  - $B91 + 1, 1)) : INDEX( Z$33:Z$52, MAX( COUNT( AA$9:AA$28 )  - $C91 + 1, 1)), INDEX( Z$57:Z$76, MAX( COUNT( AA$9:AA$28 )  - $B91 + 1, 1)) : INDEX( Z$57:Z$76, MAX( COUNT( AA$9:AA$28 )  - $C91 + 1, 1)) &gt; 0)))</f>
        <v>1</v>
      </c>
      <c r="AA91" s="12">
        <f>+IF(AA$8 = 20, 1, MAX(_xlfn._xlws.FILTER(INDEX( AA$33:AA$52, MAX( COUNT( AB$9:AB$28 )  - $B91 + 1, 1)) : INDEX( AA$33:AA$52, MAX( COUNT( AB$9:AB$28 )  - $C91 + 1, 1)), INDEX( AA$57:AA$76, MAX( COUNT( AB$9:AB$28 )  - $B91 + 1, 1)) : INDEX( AA$57:AA$76, MAX( COUNT( AB$9:AB$28 )  - $C91 + 1, 1)) &gt; 0)))</f>
        <v>1.7844013377400187</v>
      </c>
      <c r="AB91" s="12">
        <f>+IF(AB$8 = 20, 1, MAX(_xlfn._xlws.FILTER(INDEX( AB$33:AB$52, MAX( COUNT( AC$9:AC$28 )  - $B91 + 1, 1)) : INDEX( AB$33:AB$52, MAX( COUNT( AC$9:AC$28 )  - $C91 + 1, 1)), INDEX( AB$57:AB$76, MAX( COUNT( AC$9:AC$28 )  - $B91 + 1, 1)) : INDEX( AB$57:AB$76, MAX( COUNT( AC$9:AC$28 )  - $C91 + 1, 1)) &gt; 0)))</f>
        <v>1.0639462828545736</v>
      </c>
      <c r="AC91" s="12">
        <f>+IF(AC$8 = 20, 1, MAX(_xlfn._xlws.FILTER(INDEX( AC$33:AC$52, MAX( COUNT( AD$9:AD$28 )  - $B91 + 1, 1)) : INDEX( AC$33:AC$52, MAX( COUNT( AD$9:AD$28 )  - $C91 + 1, 1)), INDEX( AC$57:AC$76, MAX( COUNT( AD$9:AD$28 )  - $B91 + 1, 1)) : INDEX( AC$57:AC$76, MAX( COUNT( AD$9:AD$28 )  - $C91 + 1, 1)) &gt; 0)))</f>
        <v>1.0166973564182959</v>
      </c>
      <c r="AD91" s="12">
        <f>+IF(AD$8 = 20, 1, MAX(_xlfn._xlws.FILTER(INDEX( AD$33:AD$52, MAX( COUNT( AE$9:AE$28 )  - $B91 + 1, 1)) : INDEX( AD$33:AD$52, MAX( COUNT( AE$9:AE$28 )  - $C91 + 1, 1)), INDEX( AD$57:AD$76, MAX( COUNT( AE$9:AE$28 )  - $B91 + 1, 1)) : INDEX( AD$57:AD$76, MAX( COUNT( AE$9:AE$28 )  - $C91 + 1, 1)) &gt; 0)))</f>
        <v>1.0149150042319641</v>
      </c>
      <c r="AE91" s="12">
        <f>+IF(AE$8 = 20, 1, MAX(_xlfn._xlws.FILTER(INDEX( AE$33:AE$52, MAX( COUNT( AF$9:AF$28 )  - $B91 + 1, 1)) : INDEX( AE$33:AE$52, MAX( COUNT( AF$9:AF$28 )  - $C91 + 1, 1)), INDEX( AE$57:AE$76, MAX( COUNT( AF$9:AF$28 )  - $B91 + 1, 1)) : INDEX( AE$57:AE$76, MAX( COUNT( AF$9:AF$28 )  - $C91 + 1, 1)) &gt; 0)))</f>
        <v>1.0252129124699345</v>
      </c>
      <c r="AF91" s="12">
        <f>+IF(AF$8 = 20, 1, MAX(_xlfn._xlws.FILTER(INDEX( AF$33:AF$52, MAX( COUNT( AG$9:AG$28 )  - $B91 + 1, 1)) : INDEX( AF$33:AF$52, MAX( COUNT( AG$9:AG$28 )  - $C91 + 1, 1)), INDEX( AF$57:AF$76, MAX( COUNT( AG$9:AG$28 )  - $B91 + 1, 1)) : INDEX( AF$57:AF$76, MAX( COUNT( AG$9:AG$28 )  - $C91 + 1, 1)) &gt; 0)))</f>
        <v>1.0646311108943636</v>
      </c>
      <c r="AG91" s="12">
        <f>+IF(AG$8 = 20, 1, MAX(_xlfn._xlws.FILTER(INDEX( AG$33:AG$52, MAX( COUNT( AH$9:AH$28 )  - $B91 + 1, 1)) : INDEX( AG$33:AG$52, MAX( COUNT( AH$9:AH$28 )  - $C91 + 1, 1)), INDEX( AG$57:AG$76, MAX( COUNT( AH$9:AH$28 )  - $B91 + 1, 1)) : INDEX( AG$57:AG$76, MAX( COUNT( AH$9:AH$28 )  - $C91 + 1, 1)) &gt; 0)))</f>
        <v>1.0621164374851686</v>
      </c>
      <c r="AH91" s="12">
        <f>+IF(AH$8 = 20, 1, MAX(_xlfn._xlws.FILTER(INDEX( AH$33:AH$52, MAX( COUNT( AI$9:AI$28 )  - $B91 + 1, 1)) : INDEX( AH$33:AH$52, MAX( COUNT( AI$9:AI$28 )  - $C91 + 1, 1)), INDEX( AH$57:AH$76, MAX( COUNT( AI$9:AI$28 )  - $B91 + 1, 1)) : INDEX( AH$57:AH$76, MAX( COUNT( AI$9:AI$28 )  - $C91 + 1, 1)) &gt; 0)))</f>
        <v>1.0396365974338395</v>
      </c>
      <c r="AI91" s="12">
        <f>+IF(AI$8 = 20, 1, MAX(_xlfn._xlws.FILTER(INDEX( AI$33:AI$52, MAX( COUNT( AJ$9:AJ$28 )  - $B91 + 1, 1)) : INDEX( AI$33:AI$52, MAX( COUNT( AJ$9:AJ$28 )  - $C91 + 1, 1)), INDEX( AI$57:AI$76, MAX( COUNT( AJ$9:AJ$28 )  - $B91 + 1, 1)) : INDEX( AI$57:AI$76, MAX( COUNT( AJ$9:AJ$28 )  - $C91 + 1, 1)) &gt; 0)))</f>
        <v>1.0168512241377188</v>
      </c>
      <c r="AJ91" s="12">
        <f>+IF(AJ$8 = 20, 1, MAX(_xlfn._xlws.FILTER(INDEX( AJ$33:AJ$52, MAX( COUNT( AK$9:AK$28 )  - $B91 + 1, 1)) : INDEX( AJ$33:AJ$52, MAX( COUNT( AK$9:AK$28 )  - $C91 + 1, 1)), INDEX( AJ$57:AJ$76, MAX( COUNT( AK$9:AK$28 )  - $B91 + 1, 1)) : INDEX( AJ$57:AJ$76, MAX( COUNT( AK$9:AK$28 )  - $C91 + 1, 1)) &gt; 0)))</f>
        <v>1.0103037953750171</v>
      </c>
      <c r="AK91" s="12">
        <f>+IF(AK$8 = 20, 1, MAX(_xlfn._xlws.FILTER(INDEX( AK$33:AK$52, MAX( COUNT( AL$9:AL$28 )  - $B91 + 1, 1)) : INDEX( AK$33:AK$52, MAX( COUNT( AL$9:AL$28 )  - $C91 + 1, 1)), INDEX( AK$57:AK$76, MAX( COUNT( AL$9:AL$28 )  - $B91 + 1, 1)) : INDEX( AK$57:AK$76, MAX( COUNT( AL$9:AL$28 )  - $C91 + 1, 1)) &gt; 0)))</f>
        <v>1.0185857386359181</v>
      </c>
      <c r="AL91" s="12">
        <f>+IF(AL$8 = 20, 1, MAX(_xlfn._xlws.FILTER(INDEX( AL$33:AL$52, MAX( COUNT( AM$9:AM$28 )  - $B91 + 1, 1)) : INDEX( AL$33:AL$52, MAX( COUNT( AM$9:AM$28 )  - $C91 + 1, 1)), INDEX( AL$57:AL$76, MAX( COUNT( AM$9:AM$28 )  - $B91 + 1, 1)) : INDEX( AL$57:AL$76, MAX( COUNT( AM$9:AM$28 )  - $C91 + 1, 1)) &gt; 0)))</f>
        <v>1.0113203094056991</v>
      </c>
      <c r="AM91" s="12">
        <f>+IF(AM$8 = 20, 1, MAX(_xlfn._xlws.FILTER(INDEX( AM$33:AM$52, MAX( COUNT( AN$9:AN$28 )  - $B91 + 1, 1)) : INDEX( AM$33:AM$52, MAX( COUNT( AN$9:AN$28 )  - $C91 + 1, 1)), INDEX( AM$57:AM$76, MAX( COUNT( AN$9:AN$28 )  - $B91 + 1, 1)) : INDEX( AM$57:AM$76, MAX( COUNT( AN$9:AN$28 )  - $C91 + 1, 1)) &gt; 0)))</f>
        <v>1.0160727296290613</v>
      </c>
      <c r="AN91" s="12">
        <f>+IF(AN$8 = 20, 1, MAX(_xlfn._xlws.FILTER(INDEX( AN$33:AN$52, MAX( COUNT( AO$9:AO$28 )  - $B91 + 1, 1)) : INDEX( AN$33:AN$52, MAX( COUNT( AO$9:AO$28 )  - $C91 + 1, 1)), INDEX( AN$57:AN$76, MAX( COUNT( AO$9:AO$28 )  - $B91 + 1, 1)) : INDEX( AN$57:AN$76, MAX( COUNT( AO$9:AO$28 )  - $C91 + 1, 1)) &gt; 0)))</f>
        <v>1.0170268434418162</v>
      </c>
      <c r="AO91" s="12">
        <f>+IF(AO$8 = 20, 1, MAX(_xlfn._xlws.FILTER(INDEX( AO$33:AO$52, MAX( COUNT( AP$9:AP$28 )  - $B91 + 1, 1)) : INDEX( AO$33:AO$52, MAX( COUNT( AP$9:AP$28 )  - $C91 + 1, 1)), INDEX( AO$57:AO$76, MAX( COUNT( AP$9:AP$28 )  - $B91 + 1, 1)) : INDEX( AO$57:AO$76, MAX( COUNT( AP$9:AP$28 )  - $C91 + 1, 1)) &gt; 0)))</f>
        <v>1.0185453520007952</v>
      </c>
      <c r="AP91" s="12">
        <f>+IF(AP$8 = 20, 1, MAX(_xlfn._xlws.FILTER(INDEX( AP$33:AP$52, MAX( COUNT( AQ$9:AQ$28 )  - $B91 + 1, 1)) : INDEX( AP$33:AP$52, MAX( COUNT( AQ$9:AQ$28 )  - $C91 + 1, 1)), INDEX( AP$57:AP$76, MAX( COUNT( AQ$9:AQ$28 )  - $B91 + 1, 1)) : INDEX( AP$57:AP$76, MAX( COUNT( AQ$9:AQ$28 )  - $C91 + 1, 1)) &gt; 0)))</f>
        <v>1.0248191214128839</v>
      </c>
      <c r="AQ91" s="12">
        <f>+IF(AQ$8 = 20, 1, MAX(_xlfn._xlws.FILTER(INDEX( AQ$33:AQ$52, MAX( COUNT( AR$9:AR$28 )  - $B91 + 1, 1)) : INDEX( AQ$33:AQ$52, MAX( COUNT( AR$9:AR$28 )  - $C91 + 1, 1)), INDEX( AQ$57:AQ$76, MAX( COUNT( AR$9:AR$28 )  - $B91 + 1, 1)) : INDEX( AQ$57:AQ$76, MAX( COUNT( AR$9:AR$28 )  - $C91 + 1, 1)) &gt; 0)))</f>
        <v>1.0007312862627908</v>
      </c>
      <c r="AR91" s="12">
        <f>+IF(AR$8 = 20, 1, MAX(_xlfn._xlws.FILTER(INDEX( AR$33:AR$52, MAX( COUNT( AS$9:AS$28 )  - $B91 + 1, 1)) : INDEX( AR$33:AR$52, MAX( COUNT( AS$9:AS$28 )  - $C91 + 1, 1)), INDEX( AR$57:AR$76, MAX( COUNT( AS$9:AS$28 )  - $B91 + 1, 1)) : INDEX( AR$57:AR$76, MAX( COUNT( AS$9:AS$28 )  - $C91 + 1, 1)) &gt; 0)))</f>
        <v>1</v>
      </c>
      <c r="AS91" s="12">
        <f>+IF(AS$8 = 20, 1, MAX(_xlfn._xlws.FILTER(INDEX( AS$33:AS$52, MAX( COUNT( AT$9:AT$28 )  - $B91 + 1, 1)) : INDEX( AS$33:AS$52, MAX( COUNT( AT$9:AT$28 )  - $C91 + 1, 1)), INDEX( AS$57:AS$76, MAX( COUNT( AT$9:AT$28 )  - $B91 + 1, 1)) : INDEX( AS$57:AS$76, MAX( COUNT( AT$9:AT$28 )  - $C91 + 1, 1)) &gt; 0)))</f>
        <v>0.99488465615101973</v>
      </c>
      <c r="AT91" s="12">
        <f>+IF(AT$8 = 20, 1, MAX(_xlfn._xlws.FILTER(INDEX( AT$33:AT$52, MAX( COUNT(#REF! )  - $B91 + 1, 1)) : INDEX( AT$33:AT$52, MAX( COUNT(#REF! )  - $C91 + 1, 1)), INDEX( AT$57:AT$76, MAX( COUNT(#REF! )  - $B91 + 1, 1)) : INDEX( AT$57:AT$76, MAX( COUNT(#REF! )  - $C91 + 1, 1)) &gt; 0)))</f>
        <v>1</v>
      </c>
    </row>
    <row r="92" spans="2:46" x14ac:dyDescent="0.2">
      <c r="B92">
        <v>1</v>
      </c>
      <c r="C92">
        <v>4</v>
      </c>
      <c r="D92">
        <v>0.3</v>
      </c>
      <c r="F92" s="19" t="s">
        <v>55</v>
      </c>
      <c r="G92" s="12">
        <f>+IF(G$8 = 20, 1, _xlfn.PERCENTILE.INC(_xlfn._xlws.FILTER(INDEX( G$33:G$52, MAX( COUNT( H$9:H$28 )  - $B92 + 1, 1)) : INDEX( G$33:G$52, MAX( COUNT( H$9:H$28 )  - $C92 + 1, 1)), INDEX( G$57:G$76, MAX( COUNT( H$9:H$28 )  - $B92 + 1, 1)) : INDEX( G$57:G$76, MAX( COUNT( H$9:H$28 )  - $C92 + 1, 1)) &gt; 0), $D92))</f>
        <v>1.8887169684263085</v>
      </c>
      <c r="H92" s="12">
        <f>+IF(H$8 = 20, 1, _xlfn.PERCENTILE.INC(_xlfn._xlws.FILTER(INDEX( H$33:H$52, MAX( COUNT( I$9:I$28 )  - $B92 + 1, 1)) : INDEX( H$33:H$52, MAX( COUNT( I$9:I$28 )  - $C92 + 1, 1)), INDEX( H$57:H$76, MAX( COUNT( I$9:I$28 )  - $B92 + 1, 1)) : INDEX( H$57:H$76, MAX( COUNT( I$9:I$28 )  - $C92 + 1, 1)) &gt; 0), $D92))</f>
        <v>1.0626554252326321</v>
      </c>
      <c r="I92" s="12">
        <f>+IF(I$8 = 20, 1, _xlfn.PERCENTILE.INC(_xlfn._xlws.FILTER(INDEX( I$33:I$52, MAX( COUNT( J$9:J$28 )  - $B92 + 1, 1)) : INDEX( I$33:I$52, MAX( COUNT( J$9:J$28 )  - $C92 + 1, 1)), INDEX( I$57:I$76, MAX( COUNT( J$9:J$28 )  - $B92 + 1, 1)) : INDEX( I$57:I$76, MAX( COUNT( J$9:J$28 )  - $C92 + 1, 1)) &gt; 0), $D92))</f>
        <v>1.0189813504280161</v>
      </c>
      <c r="J92" s="12">
        <f>+IF(J$8 = 20, 1, _xlfn.PERCENTILE.INC(_xlfn._xlws.FILTER(INDEX( J$33:J$52, MAX( COUNT( K$9:K$28 )  - $B92 + 1, 1)) : INDEX( J$33:J$52, MAX( COUNT( K$9:K$28 )  - $C92 + 1, 1)), INDEX( J$57:J$76, MAX( COUNT( K$9:K$28 )  - $B92 + 1, 1)) : INDEX( J$57:J$76, MAX( COUNT( K$9:K$28 )  - $C92 + 1, 1)) &gt; 0), $D92))</f>
        <v>1.0062206204189019</v>
      </c>
      <c r="K92" s="12">
        <f>+IF(K$8 = 20, 1, _xlfn.PERCENTILE.INC(_xlfn._xlws.FILTER(INDEX( K$33:K$52, MAX( COUNT( L$9:L$28 )  - $B92 + 1, 1)) : INDEX( K$33:K$52, MAX( COUNT( L$9:L$28 )  - $C92 + 1, 1)), INDEX( K$57:K$76, MAX( COUNT( L$9:L$28 )  - $B92 + 1, 1)) : INDEX( K$57:K$76, MAX( COUNT( L$9:L$28 )  - $C92 + 1, 1)) &gt; 0), $D92))</f>
        <v>1.0021929182975784</v>
      </c>
      <c r="L92" s="12">
        <f>+IF(L$8 = 20, 1, _xlfn.PERCENTILE.INC(_xlfn._xlws.FILTER(INDEX( L$33:L$52, MAX( COUNT( M$9:M$28 )  - $B92 + 1, 1)) : INDEX( L$33:L$52, MAX( COUNT( M$9:M$28 )  - $C92 + 1, 1)), INDEX( L$57:L$76, MAX( COUNT( M$9:M$28 )  - $B92 + 1, 1)) : INDEX( L$57:L$76, MAX( COUNT( M$9:M$28 )  - $C92 + 1, 1)) &gt; 0), $D92))</f>
        <v>1.0090195065880017</v>
      </c>
      <c r="M92" s="12">
        <f>+IF(M$8 = 20, 1, _xlfn.PERCENTILE.INC(_xlfn._xlws.FILTER(INDEX( M$33:M$52, MAX( COUNT( N$9:N$28 )  - $B92 + 1, 1)) : INDEX( M$33:M$52, MAX( COUNT( N$9:N$28 )  - $C92 + 1, 1)), INDEX( M$57:M$76, MAX( COUNT( N$9:N$28 )  - $B92 + 1, 1)) : INDEX( M$57:M$76, MAX( COUNT( N$9:N$28 )  - $C92 + 1, 1)) &gt; 0), $D92))</f>
        <v>1.0207767758342168</v>
      </c>
      <c r="N92" s="12">
        <f>+IF(N$8 = 20, 1, _xlfn.PERCENTILE.INC(_xlfn._xlws.FILTER(INDEX( N$33:N$52, MAX( COUNT( O$9:O$28 )  - $B92 + 1, 1)) : INDEX( N$33:N$52, MAX( COUNT( O$9:O$28 )  - $C92 + 1, 1)), INDEX( N$57:N$76, MAX( COUNT( O$9:O$28 )  - $B92 + 1, 1)) : INDEX( N$57:N$76, MAX( COUNT( O$9:O$28 )  - $C92 + 1, 1)) &gt; 0), $D92))</f>
        <v>1.0012777441938967</v>
      </c>
      <c r="O92" s="12">
        <f>+IF(O$8 = 20, 1, _xlfn.PERCENTILE.INC(_xlfn._xlws.FILTER(INDEX( O$33:O$52, MAX( COUNT( P$9:P$28 )  - $B92 + 1, 1)) : INDEX( O$33:O$52, MAX( COUNT( P$9:P$28 )  - $C92 + 1, 1)), INDEX( O$57:O$76, MAX( COUNT( P$9:P$28 )  - $B92 + 1, 1)) : INDEX( O$57:O$76, MAX( COUNT( P$9:P$28 )  - $C92 + 1, 1)) &gt; 0), $D92))</f>
        <v>1.0001924966963351</v>
      </c>
      <c r="P92" s="12">
        <f>+IF(P$8 = 20, 1, _xlfn.PERCENTILE.INC(_xlfn._xlws.FILTER(INDEX( P$33:P$52, MAX( COUNT( Q$9:Q$28 )  - $B92 + 1, 1)) : INDEX( P$33:P$52, MAX( COUNT( Q$9:Q$28 )  - $C92 + 1, 1)), INDEX( P$57:P$76, MAX( COUNT( Q$9:Q$28 )  - $B92 + 1, 1)) : INDEX( P$57:P$76, MAX( COUNT( Q$9:Q$28 )  - $C92 + 1, 1)) &gt; 0), $D92))</f>
        <v>0.9999866991899059</v>
      </c>
      <c r="Q92" s="12">
        <f>+IF(Q$8 = 20, 1, _xlfn.PERCENTILE.INC(_xlfn._xlws.FILTER(INDEX( Q$33:Q$52, MAX( COUNT( R$9:R$28 )  - $B92 + 1, 1)) : INDEX( Q$33:Q$52, MAX( COUNT( R$9:R$28 )  - $C92 + 1, 1)), INDEX( Q$57:Q$76, MAX( COUNT( R$9:R$28 )  - $B92 + 1, 1)) : INDEX( Q$57:Q$76, MAX( COUNT( R$9:R$28 )  - $C92 + 1, 1)) &gt; 0), $D92))</f>
        <v>1.0006544134022395</v>
      </c>
      <c r="R92" s="12">
        <f>+IF(R$8 = 20, 1, _xlfn.PERCENTILE.INC(_xlfn._xlws.FILTER(INDEX( R$33:R$52, MAX( COUNT( S$9:S$28 )  - $B92 + 1, 1)) : INDEX( R$33:R$52, MAX( COUNT( S$9:S$28 )  - $C92 + 1, 1)), INDEX( R$57:R$76, MAX( COUNT( S$9:S$28 )  - $B92 + 1, 1)) : INDEX( R$57:R$76, MAX( COUNT( S$9:S$28 )  - $C92 + 1, 1)) &gt; 0), $D92))</f>
        <v>1.000165209152621</v>
      </c>
      <c r="S92" s="12">
        <f>+IF(S$8 = 20, 1, _xlfn.PERCENTILE.INC(_xlfn._xlws.FILTER(INDEX( S$33:S$52, MAX( COUNT( T$9:T$28 )  - $B92 + 1, 1)) : INDEX( S$33:S$52, MAX( COUNT( T$9:T$28 )  - $C92 + 1, 1)), INDEX( S$57:S$76, MAX( COUNT( T$9:T$28 )  - $B92 + 1, 1)) : INDEX( S$57:S$76, MAX( COUNT( T$9:T$28 )  - $C92 + 1, 1)) &gt; 0), $D92))</f>
        <v>1.0006087636249219</v>
      </c>
      <c r="T92" s="12">
        <f>+IF(T$8 = 20, 1, _xlfn.PERCENTILE.INC(_xlfn._xlws.FILTER(INDEX( T$33:T$52, MAX( COUNT( U$9:U$28 )  - $B92 + 1, 1)) : INDEX( T$33:T$52, MAX( COUNT( U$9:U$28 )  - $C92 + 1, 1)), INDEX( T$57:T$76, MAX( COUNT( U$9:U$28 )  - $B92 + 1, 1)) : INDEX( T$57:T$76, MAX( COUNT( U$9:U$28 )  - $C92 + 1, 1)) &gt; 0), $D92))</f>
        <v>1.0001073802965181</v>
      </c>
      <c r="U92" s="12">
        <f>+IF(U$8 = 20, 1, _xlfn.PERCENTILE.INC(_xlfn._xlws.FILTER(INDEX( U$33:U$52, MAX( COUNT( V$9:V$28 )  - $B92 + 1, 1)) : INDEX( U$33:U$52, MAX( COUNT( V$9:V$28 )  - $C92 + 1, 1)), INDEX( U$57:U$76, MAX( COUNT( V$9:V$28 )  - $B92 + 1, 1)) : INDEX( U$57:U$76, MAX( COUNT( V$9:V$28 )  - $C92 + 1, 1)) &gt; 0), $D92))</f>
        <v>1.002924792343995</v>
      </c>
      <c r="V92" s="12">
        <f>+IF(V$8 = 20, 1, _xlfn.PERCENTILE.INC(_xlfn._xlws.FILTER(INDEX( V$33:V$52, MAX( COUNT( W$9:W$28 )  - $B92 + 1, 1)) : INDEX( V$33:V$52, MAX( COUNT( W$9:W$28 )  - $C92 + 1, 1)), INDEX( V$57:V$76, MAX( COUNT( W$9:W$28 )  - $B92 + 1, 1)) : INDEX( V$57:V$76, MAX( COUNT( W$9:W$28 )  - $C92 + 1, 1)) &gt; 0), $D92))</f>
        <v>1.0000400528448952</v>
      </c>
      <c r="W92" s="12">
        <f>+IF(W$8 = 20, 1, _xlfn.PERCENTILE.INC(_xlfn._xlws.FILTER(INDEX( W$33:W$52, MAX( COUNT( X$9:X$28 )  - $B92 + 1, 1)) : INDEX( W$33:W$52, MAX( COUNT( X$9:X$28 )  - $C92 + 1, 1)), INDEX( W$57:W$76, MAX( COUNT( X$9:X$28 )  - $B92 + 1, 1)) : INDEX( W$57:W$76, MAX( COUNT( X$9:X$28 )  - $C92 + 1, 1)) &gt; 0), $D92))</f>
        <v>1.0002472932957855</v>
      </c>
      <c r="X92" s="12">
        <f>+IF(X$8 = 20, 1, _xlfn.PERCENTILE.INC(_xlfn._xlws.FILTER(INDEX( X$33:X$52, MAX( COUNT( Y$9:Y$28 )  - $B92 + 1, 1)) : INDEX( X$33:X$52, MAX( COUNT( Y$9:Y$28 )  - $C92 + 1, 1)), INDEX( X$57:X$76, MAX( COUNT( Y$9:Y$28 )  - $B92 + 1, 1)) : INDEX( X$57:X$76, MAX( COUNT( Y$9:Y$28 )  - $C92 + 1, 1)) &gt; 0), $D92))</f>
        <v>1.0000841256925252</v>
      </c>
      <c r="Y92" s="12">
        <f>+IF(Y$8 = 20, 1, _xlfn.PERCENTILE.INC(_xlfn._xlws.FILTER(INDEX( Y$33:Y$52, MAX( COUNT( Z$9:Z$28 )  - $B92 + 1, 1)) : INDEX( Y$33:Y$52, MAX( COUNT( Z$9:Z$28 )  - $C92 + 1, 1)), INDEX( Y$57:Y$76, MAX( COUNT( Z$9:Z$28 )  - $B92 + 1, 1)) : INDEX( Y$57:Y$76, MAX( COUNT( Z$9:Z$28 )  - $C92 + 1, 1)) &gt; 0), $D92))</f>
        <v>1</v>
      </c>
      <c r="Z92" s="12">
        <f>+IF(Z$8 = 20, 1, _xlfn.PERCENTILE.INC(_xlfn._xlws.FILTER(INDEX( Z$33:Z$52, MAX( COUNT( AA$9:AA$28 )  - $B92 + 1, 1)) : INDEX( Z$33:Z$52, MAX( COUNT( AA$9:AA$28 )  - $C92 + 1, 1)), INDEX( Z$57:Z$76, MAX( COUNT( AA$9:AA$28 )  - $B92 + 1, 1)) : INDEX( Z$57:Z$76, MAX( COUNT( AA$9:AA$28 )  - $C92 + 1, 1)) &gt; 0), $D92))</f>
        <v>1</v>
      </c>
      <c r="AA92" s="12">
        <f>+IF(AA$8 = 20, 1, _xlfn.PERCENTILE.INC(_xlfn._xlws.FILTER(INDEX( AA$33:AA$52, MAX( COUNT( AB$9:AB$28 )  - $B92 + 1, 1)) : INDEX( AA$33:AA$52, MAX( COUNT( AB$9:AB$28 )  - $C92 + 1, 1)), INDEX( AA$57:AA$76, MAX( COUNT( AB$9:AB$28 )  - $B92 + 1, 1)) : INDEX( AA$57:AA$76, MAX( COUNT( AB$9:AB$28 )  - $C92 + 1, 1)) &gt; 0), $D92))</f>
        <v>1.5272056213049157</v>
      </c>
      <c r="AB92" s="12">
        <f>+IF(AB$8 = 20, 1, _xlfn.PERCENTILE.INC(_xlfn._xlws.FILTER(INDEX( AB$33:AB$52, MAX( COUNT( AC$9:AC$28 )  - $B92 + 1, 1)) : INDEX( AB$33:AB$52, MAX( COUNT( AC$9:AC$28 )  - $C92 + 1, 1)), INDEX( AB$57:AB$76, MAX( COUNT( AC$9:AC$28 )  - $B92 + 1, 1)) : INDEX( AB$57:AB$76, MAX( COUNT( AC$9:AC$28 )  - $C92 + 1, 1)) &gt; 0), $D92))</f>
        <v>1.0316378746412147</v>
      </c>
      <c r="AC92" s="12">
        <f>+IF(AC$8 = 20, 1, _xlfn.PERCENTILE.INC(_xlfn._xlws.FILTER(INDEX( AC$33:AC$52, MAX( COUNT( AD$9:AD$28 )  - $B92 + 1, 1)) : INDEX( AC$33:AC$52, MAX( COUNT( AD$9:AD$28 )  - $C92 + 1, 1)), INDEX( AC$57:AC$76, MAX( COUNT( AD$9:AD$28 )  - $B92 + 1, 1)) : INDEX( AC$57:AC$76, MAX( COUNT( AD$9:AD$28 )  - $C92 + 1, 1)) &gt; 0), $D92))</f>
        <v>1.0073607270577183</v>
      </c>
      <c r="AD92" s="12">
        <f>+IF(AD$8 = 20, 1, _xlfn.PERCENTILE.INC(_xlfn._xlws.FILTER(INDEX( AD$33:AD$52, MAX( COUNT( AE$9:AE$28 )  - $B92 + 1, 1)) : INDEX( AD$33:AD$52, MAX( COUNT( AE$9:AE$28 )  - $C92 + 1, 1)), INDEX( AD$57:AD$76, MAX( COUNT( AE$9:AE$28 )  - $B92 + 1, 1)) : INDEX( AD$57:AD$76, MAX( COUNT( AE$9:AE$28 )  - $C92 + 1, 1)) &gt; 0), $D92))</f>
        <v>1.0087971785249379</v>
      </c>
      <c r="AE92" s="12">
        <f>+IF(AE$8 = 20, 1, _xlfn.PERCENTILE.INC(_xlfn._xlws.FILTER(INDEX( AE$33:AE$52, MAX( COUNT( AF$9:AF$28 )  - $B92 + 1, 1)) : INDEX( AE$33:AE$52, MAX( COUNT( AF$9:AF$28 )  - $C92 + 1, 1)), INDEX( AE$57:AE$76, MAX( COUNT( AF$9:AF$28 )  - $B92 + 1, 1)) : INDEX( AE$57:AE$76, MAX( COUNT( AF$9:AF$28 )  - $C92 + 1, 1)) &gt; 0), $D92))</f>
        <v>0.98895090293694365</v>
      </c>
      <c r="AF92" s="12">
        <f>+IF(AF$8 = 20, 1, _xlfn.PERCENTILE.INC(_xlfn._xlws.FILTER(INDEX( AF$33:AF$52, MAX( COUNT( AG$9:AG$28 )  - $B92 + 1, 1)) : INDEX( AF$33:AF$52, MAX( COUNT( AG$9:AG$28 )  - $C92 + 1, 1)), INDEX( AF$57:AF$76, MAX( COUNT( AG$9:AG$28 )  - $B92 + 1, 1)) : INDEX( AF$57:AF$76, MAX( COUNT( AG$9:AG$28 )  - $C92 + 1, 1)) &gt; 0), $D92))</f>
        <v>1.0068910476889361</v>
      </c>
      <c r="AG92" s="12">
        <f>+IF(AG$8 = 20, 1, _xlfn.PERCENTILE.INC(_xlfn._xlws.FILTER(INDEX( AG$33:AG$52, MAX( COUNT( AH$9:AH$28 )  - $B92 + 1, 1)) : INDEX( AG$33:AG$52, MAX( COUNT( AH$9:AH$28 )  - $C92 + 1, 1)), INDEX( AG$57:AG$76, MAX( COUNT( AH$9:AH$28 )  - $B92 + 1, 1)) : INDEX( AG$57:AG$76, MAX( COUNT( AH$9:AH$28 )  - $C92 + 1, 1)) &gt; 0), $D92))</f>
        <v>1.0046512181646452</v>
      </c>
      <c r="AH92" s="12">
        <f>+IF(AH$8 = 20, 1, _xlfn.PERCENTILE.INC(_xlfn._xlws.FILTER(INDEX( AH$33:AH$52, MAX( COUNT( AI$9:AI$28 )  - $B92 + 1, 1)) : INDEX( AH$33:AH$52, MAX( COUNT( AI$9:AI$28 )  - $C92 + 1, 1)), INDEX( AH$57:AH$76, MAX( COUNT( AI$9:AI$28 )  - $B92 + 1, 1)) : INDEX( AH$57:AH$76, MAX( COUNT( AI$9:AI$28 )  - $C92 + 1, 1)) &gt; 0), $D92))</f>
        <v>0.99899547767069863</v>
      </c>
      <c r="AI92" s="12">
        <f>+IF(AI$8 = 20, 1, _xlfn.PERCENTILE.INC(_xlfn._xlws.FILTER(INDEX( AI$33:AI$52, MAX( COUNT( AJ$9:AJ$28 )  - $B92 + 1, 1)) : INDEX( AI$33:AI$52, MAX( COUNT( AJ$9:AJ$28 )  - $C92 + 1, 1)), INDEX( AI$57:AI$76, MAX( COUNT( AJ$9:AJ$28 )  - $B92 + 1, 1)) : INDEX( AI$57:AI$76, MAX( COUNT( AJ$9:AJ$28 )  - $C92 + 1, 1)) &gt; 0), $D92))</f>
        <v>1.0003612110252562</v>
      </c>
      <c r="AJ92" s="12">
        <f>+IF(AJ$8 = 20, 1, _xlfn.PERCENTILE.INC(_xlfn._xlws.FILTER(INDEX( AJ$33:AJ$52, MAX( COUNT( AK$9:AK$28 )  - $B92 + 1, 1)) : INDEX( AJ$33:AJ$52, MAX( COUNT( AK$9:AK$28 )  - $C92 + 1, 1)), INDEX( AJ$57:AJ$76, MAX( COUNT( AK$9:AK$28 )  - $B92 + 1, 1)) : INDEX( AJ$57:AJ$76, MAX( COUNT( AK$9:AK$28 )  - $C92 + 1, 1)) &gt; 0), $D92))</f>
        <v>0.99877663891332702</v>
      </c>
      <c r="AK92" s="12">
        <f>+IF(AK$8 = 20, 1, _xlfn.PERCENTILE.INC(_xlfn._xlws.FILTER(INDEX( AK$33:AK$52, MAX( COUNT( AL$9:AL$28 )  - $B92 + 1, 1)) : INDEX( AK$33:AK$52, MAX( COUNT( AL$9:AL$28 )  - $C92 + 1, 1)), INDEX( AK$57:AK$76, MAX( COUNT( AL$9:AL$28 )  - $B92 + 1, 1)) : INDEX( AK$57:AK$76, MAX( COUNT( AL$9:AL$28 )  - $C92 + 1, 1)) &gt; 0), $D92))</f>
        <v>0.99942588984372704</v>
      </c>
      <c r="AL92" s="12">
        <f>+IF(AL$8 = 20, 1, _xlfn.PERCENTILE.INC(_xlfn._xlws.FILTER(INDEX( AL$33:AL$52, MAX( COUNT( AM$9:AM$28 )  - $B92 + 1, 1)) : INDEX( AL$33:AL$52, MAX( COUNT( AM$9:AM$28 )  - $C92 + 1, 1)), INDEX( AL$57:AL$76, MAX( COUNT( AM$9:AM$28 )  - $B92 + 1, 1)) : INDEX( AL$57:AL$76, MAX( COUNT( AM$9:AM$28 )  - $C92 + 1, 1)) &gt; 0), $D92))</f>
        <v>1.000061036718604</v>
      </c>
      <c r="AM92" s="12">
        <f>+IF(AM$8 = 20, 1, _xlfn.PERCENTILE.INC(_xlfn._xlws.FILTER(INDEX( AM$33:AM$52, MAX( COUNT( AN$9:AN$28 )  - $B92 + 1, 1)) : INDEX( AM$33:AM$52, MAX( COUNT( AN$9:AN$28 )  - $C92 + 1, 1)), INDEX( AM$57:AM$76, MAX( COUNT( AN$9:AN$28 )  - $B92 + 1, 1)) : INDEX( AM$57:AM$76, MAX( COUNT( AN$9:AN$28 )  - $C92 + 1, 1)) &gt; 0), $D92))</f>
        <v>1.0006348739035087</v>
      </c>
      <c r="AN92" s="12">
        <f>+IF(AN$8 = 20, 1, _xlfn.PERCENTILE.INC(_xlfn._xlws.FILTER(INDEX( AN$33:AN$52, MAX( COUNT( AO$9:AO$28 )  - $B92 + 1, 1)) : INDEX( AN$33:AN$52, MAX( COUNT( AO$9:AO$28 )  - $C92 + 1, 1)), INDEX( AN$57:AN$76, MAX( COUNT( AO$9:AO$28 )  - $B92 + 1, 1)) : INDEX( AN$57:AN$76, MAX( COUNT( AO$9:AO$28 )  - $C92 + 1, 1)) &gt; 0), $D92))</f>
        <v>1.0106778394544893</v>
      </c>
      <c r="AO92" s="12">
        <f>+IF(AO$8 = 20, 1, _xlfn.PERCENTILE.INC(_xlfn._xlws.FILTER(INDEX( AO$33:AO$52, MAX( COUNT( AP$9:AP$28 )  - $B92 + 1, 1)) : INDEX( AO$33:AO$52, MAX( COUNT( AP$9:AP$28 )  - $C92 + 1, 1)), INDEX( AO$57:AO$76, MAX( COUNT( AP$9:AP$28 )  - $B92 + 1, 1)) : INDEX( AO$57:AO$76, MAX( COUNT( AP$9:AP$28 )  - $C92 + 1, 1)) &gt; 0), $D92))</f>
        <v>1.0015794317147526</v>
      </c>
      <c r="AP92" s="12">
        <f>+IF(AP$8 = 20, 1, _xlfn.PERCENTILE.INC(_xlfn._xlws.FILTER(INDEX( AP$33:AP$52, MAX( COUNT( AQ$9:AQ$28 )  - $B92 + 1, 1)) : INDEX( AP$33:AP$52, MAX( COUNT( AQ$9:AQ$28 )  - $C92 + 1, 1)), INDEX( AP$57:AP$76, MAX( COUNT( AQ$9:AQ$28 )  - $B92 + 1, 1)) : INDEX( AP$57:AP$76, MAX( COUNT( AQ$9:AQ$28 )  - $C92 + 1, 1)) &gt; 0), $D92))</f>
        <v>1.0000252870815685</v>
      </c>
      <c r="AQ92" s="12">
        <f>+IF(AQ$8 = 20, 1, _xlfn.PERCENTILE.INC(_xlfn._xlws.FILTER(INDEX( AQ$33:AQ$52, MAX( COUNT( AR$9:AR$28 )  - $B92 + 1, 1)) : INDEX( AQ$33:AQ$52, MAX( COUNT( AR$9:AR$28 )  - $C92 + 1, 1)), INDEX( AQ$57:AQ$76, MAX( COUNT( AR$9:AR$28 )  - $B92 + 1, 1)) : INDEX( AQ$57:AQ$76, MAX( COUNT( AR$9:AR$28 )  - $C92 + 1, 1)) &gt; 0), $D92))</f>
        <v>1.0004037604080311</v>
      </c>
      <c r="AR92" s="12">
        <f>+IF(AR$8 = 20, 1, _xlfn.PERCENTILE.INC(_xlfn._xlws.FILTER(INDEX( AR$33:AR$52, MAX( COUNT( AS$9:AS$28 )  - $B92 + 1, 1)) : INDEX( AR$33:AR$52, MAX( COUNT( AS$9:AS$28 )  - $C92 + 1, 1)), INDEX( AR$57:AR$76, MAX( COUNT( AS$9:AS$28 )  - $B92 + 1, 1)) : INDEX( AR$57:AR$76, MAX( COUNT( AS$9:AS$28 )  - $C92 + 1, 1)) &gt; 0), $D92))</f>
        <v>0.9997973804344864</v>
      </c>
      <c r="AS92" s="12">
        <f>+IF(AS$8 = 20, 1, _xlfn.PERCENTILE.INC(_xlfn._xlws.FILTER(INDEX( AS$33:AS$52, MAX( COUNT( AT$9:AT$28 )  - $B92 + 1, 1)) : INDEX( AS$33:AS$52, MAX( COUNT( AT$9:AT$28 )  - $C92 + 1, 1)), INDEX( AS$57:AS$76, MAX( COUNT( AT$9:AT$28 )  - $B92 + 1, 1)) : INDEX( AS$57:AS$76, MAX( COUNT( AT$9:AT$28 )  - $C92 + 1, 1)) &gt; 0), $D92))</f>
        <v>0.99488465615101973</v>
      </c>
      <c r="AT92" s="12">
        <f>+IF(AT$8 = 20, 1, _xlfn.PERCENTILE.INC(_xlfn._xlws.FILTER(INDEX( AT$33:AT$52, MAX( COUNT(#REF! )  - $B92 + 1, 1)) : INDEX( AT$33:AT$52, MAX( COUNT(#REF! )  - $C92 + 1, 1)), INDEX( AT$57:AT$76, MAX( COUNT(#REF! )  - $B92 + 1, 1)) : INDEX( AT$57:AT$76, MAX( COUNT(#REF! )  - $C92 + 1, 1)) &gt; 0), $D92))</f>
        <v>1</v>
      </c>
    </row>
    <row r="93" spans="2:46" x14ac:dyDescent="0.2">
      <c r="B93">
        <v>1</v>
      </c>
      <c r="C93">
        <v>4</v>
      </c>
      <c r="D93">
        <v>0.7</v>
      </c>
      <c r="F93" s="19" t="s">
        <v>56</v>
      </c>
      <c r="G93" s="12">
        <f>+IF(G$8 = 20, 1, _xlfn.PERCENTILE.INC(_xlfn._xlws.FILTER(INDEX( G$33:G$52, MAX( COUNT( H$9:H$28 )  - $B93 + 1, 1)) : INDEX( G$33:G$52, MAX( COUNT( H$9:H$28 )  - $C93 + 1, 1)), INDEX( G$57:G$76, MAX( COUNT( H$9:H$28 )  - $B93 + 1, 1)) : INDEX( G$57:G$76, MAX( COUNT( H$9:H$28 )  - $C93 + 1, 1)) &gt; 0), $D93))</f>
        <v>2.2852535195709467</v>
      </c>
      <c r="H93" s="12">
        <f>+IF(H$8 = 20, 1, _xlfn.PERCENTILE.INC(_xlfn._xlws.FILTER(INDEX( H$33:H$52, MAX( COUNT( I$9:I$28 )  - $B93 + 1, 1)) : INDEX( H$33:H$52, MAX( COUNT( I$9:I$28 )  - $C93 + 1, 1)), INDEX( H$57:H$76, MAX( COUNT( I$9:I$28 )  - $B93 + 1, 1)) : INDEX( H$57:H$76, MAX( COUNT( I$9:I$28 )  - $C93 + 1, 1)) &gt; 0), $D93))</f>
        <v>1.1068410669740132</v>
      </c>
      <c r="I93" s="12">
        <f>+IF(I$8 = 20, 1, _xlfn.PERCENTILE.INC(_xlfn._xlws.FILTER(INDEX( I$33:I$52, MAX( COUNT( J$9:J$28 )  - $B93 + 1, 1)) : INDEX( I$33:I$52, MAX( COUNT( J$9:J$28 )  - $C93 + 1, 1)), INDEX( I$57:I$76, MAX( COUNT( J$9:J$28 )  - $B93 + 1, 1)) : INDEX( I$57:I$76, MAX( COUNT( J$9:J$28 )  - $C93 + 1, 1)) &gt; 0), $D93))</f>
        <v>1.0222911681504365</v>
      </c>
      <c r="J93" s="12">
        <f>+IF(J$8 = 20, 1, _xlfn.PERCENTILE.INC(_xlfn._xlws.FILTER(INDEX( J$33:J$52, MAX( COUNT( K$9:K$28 )  - $B93 + 1, 1)) : INDEX( J$33:J$52, MAX( COUNT( K$9:K$28 )  - $C93 + 1, 1)), INDEX( J$57:J$76, MAX( COUNT( K$9:K$28 )  - $B93 + 1, 1)) : INDEX( J$57:J$76, MAX( COUNT( K$9:K$28 )  - $C93 + 1, 1)) &gt; 0), $D93))</f>
        <v>1.0127299328724966</v>
      </c>
      <c r="K93" s="12">
        <f>+IF(K$8 = 20, 1, _xlfn.PERCENTILE.INC(_xlfn._xlws.FILTER(INDEX( K$33:K$52, MAX( COUNT( L$9:L$28 )  - $B93 + 1, 1)) : INDEX( K$33:K$52, MAX( COUNT( L$9:L$28 )  - $C93 + 1, 1)), INDEX( K$57:K$76, MAX( COUNT( L$9:L$28 )  - $B93 + 1, 1)) : INDEX( K$57:K$76, MAX( COUNT( L$9:L$28 )  - $C93 + 1, 1)) &gt; 0), $D93))</f>
        <v>1.0079149942879828</v>
      </c>
      <c r="L93" s="12">
        <f>+IF(L$8 = 20, 1, _xlfn.PERCENTILE.INC(_xlfn._xlws.FILTER(INDEX( L$33:L$52, MAX( COUNT( M$9:M$28 )  - $B93 + 1, 1)) : INDEX( L$33:L$52, MAX( COUNT( M$9:M$28 )  - $C93 + 1, 1)), INDEX( L$57:L$76, MAX( COUNT( M$9:M$28 )  - $B93 + 1, 1)) : INDEX( L$57:L$76, MAX( COUNT( M$9:M$28 )  - $C93 + 1, 1)) &gt; 0), $D93))</f>
        <v>1.0392753872473006</v>
      </c>
      <c r="M93" s="12">
        <f>+IF(M$8 = 20, 1, _xlfn.PERCENTILE.INC(_xlfn._xlws.FILTER(INDEX( M$33:M$52, MAX( COUNT( N$9:N$28 )  - $B93 + 1, 1)) : INDEX( M$33:M$52, MAX( COUNT( N$9:N$28 )  - $C93 + 1, 1)), INDEX( M$57:M$76, MAX( COUNT( N$9:N$28 )  - $B93 + 1, 1)) : INDEX( M$57:M$76, MAX( COUNT( N$9:N$28 )  - $C93 + 1, 1)) &gt; 0), $D93))</f>
        <v>1.0278158110144366</v>
      </c>
      <c r="N93" s="12">
        <f>+IF(N$8 = 20, 1, _xlfn.PERCENTILE.INC(_xlfn._xlws.FILTER(INDEX( N$33:N$52, MAX( COUNT( O$9:O$28 )  - $B93 + 1, 1)) : INDEX( N$33:N$52, MAX( COUNT( O$9:O$28 )  - $C93 + 1, 1)), INDEX( N$57:N$76, MAX( COUNT( O$9:O$28 )  - $B93 + 1, 1)) : INDEX( N$57:N$76, MAX( COUNT( O$9:O$28 )  - $C93 + 1, 1)) &gt; 0), $D93))</f>
        <v>1.0068293900909495</v>
      </c>
      <c r="O93" s="12">
        <f>+IF(O$8 = 20, 1, _xlfn.PERCENTILE.INC(_xlfn._xlws.FILTER(INDEX( O$33:O$52, MAX( COUNT( P$9:P$28 )  - $B93 + 1, 1)) : INDEX( O$33:O$52, MAX( COUNT( P$9:P$28 )  - $C93 + 1, 1)), INDEX( O$57:O$76, MAX( COUNT( P$9:P$28 )  - $B93 + 1, 1)) : INDEX( O$57:O$76, MAX( COUNT( P$9:P$28 )  - $C93 + 1, 1)) &gt; 0), $D93))</f>
        <v>1.0034675081494053</v>
      </c>
      <c r="P93" s="12">
        <f>+IF(P$8 = 20, 1, _xlfn.PERCENTILE.INC(_xlfn._xlws.FILTER(INDEX( P$33:P$52, MAX( COUNT( Q$9:Q$28 )  - $B93 + 1, 1)) : INDEX( P$33:P$52, MAX( COUNT( Q$9:Q$28 )  - $C93 + 1, 1)), INDEX( P$57:P$76, MAX( COUNT( Q$9:Q$28 )  - $B93 + 1, 1)) : INDEX( P$57:P$76, MAX( COUNT( Q$9:Q$28 )  - $C93 + 1, 1)) &gt; 0), $D93))</f>
        <v>1.0015798609807032</v>
      </c>
      <c r="Q93" s="12">
        <f>+IF(Q$8 = 20, 1, _xlfn.PERCENTILE.INC(_xlfn._xlws.FILTER(INDEX( Q$33:Q$52, MAX( COUNT( R$9:R$28 )  - $B93 + 1, 1)) : INDEX( Q$33:Q$52, MAX( COUNT( R$9:R$28 )  - $C93 + 1, 1)), INDEX( Q$57:Q$76, MAX( COUNT( R$9:R$28 )  - $B93 + 1, 1)) : INDEX( Q$57:Q$76, MAX( COUNT( R$9:R$28 )  - $C93 + 1, 1)) &gt; 0), $D93))</f>
        <v>1.0074384261689133</v>
      </c>
      <c r="R93" s="12">
        <f>+IF(R$8 = 20, 1, _xlfn.PERCENTILE.INC(_xlfn._xlws.FILTER(INDEX( R$33:R$52, MAX( COUNT( S$9:S$28 )  - $B93 + 1, 1)) : INDEX( R$33:R$52, MAX( COUNT( S$9:S$28 )  - $C93 + 1, 1)), INDEX( R$57:R$76, MAX( COUNT( S$9:S$28 )  - $B93 + 1, 1)) : INDEX( R$57:R$76, MAX( COUNT( S$9:S$28 )  - $C93 + 1, 1)) &gt; 0), $D93))</f>
        <v>1.0059422060793484</v>
      </c>
      <c r="S93" s="12">
        <f>+IF(S$8 = 20, 1, _xlfn.PERCENTILE.INC(_xlfn._xlws.FILTER(INDEX( S$33:S$52, MAX( COUNT( T$9:T$28 )  - $B93 + 1, 1)) : INDEX( S$33:S$52, MAX( COUNT( T$9:T$28 )  - $C93 + 1, 1)), INDEX( S$57:S$76, MAX( COUNT( T$9:T$28 )  - $B93 + 1, 1)) : INDEX( S$57:S$76, MAX( COUNT( T$9:T$28 )  - $C93 + 1, 1)) &gt; 0), $D93))</f>
        <v>1.0025521239957627</v>
      </c>
      <c r="T93" s="12">
        <f>+IF(T$8 = 20, 1, _xlfn.PERCENTILE.INC(_xlfn._xlws.FILTER(INDEX( T$33:T$52, MAX( COUNT( U$9:U$28 )  - $B93 + 1, 1)) : INDEX( T$33:T$52, MAX( COUNT( U$9:U$28 )  - $C93 + 1, 1)), INDEX( T$57:T$76, MAX( COUNT( U$9:U$28 )  - $B93 + 1, 1)) : INDEX( T$57:T$76, MAX( COUNT( U$9:U$28 )  - $C93 + 1, 1)) &gt; 0), $D93))</f>
        <v>1.0045499554830224</v>
      </c>
      <c r="U93" s="12">
        <f>+IF(U$8 = 20, 1, _xlfn.PERCENTILE.INC(_xlfn._xlws.FILTER(INDEX( U$33:U$52, MAX( COUNT( V$9:V$28 )  - $B93 + 1, 1)) : INDEX( U$33:U$52, MAX( COUNT( V$9:V$28 )  - $C93 + 1, 1)), INDEX( U$57:U$76, MAX( COUNT( V$9:V$28 )  - $B93 + 1, 1)) : INDEX( U$57:U$76, MAX( COUNT( V$9:V$28 )  - $C93 + 1, 1)) &gt; 0), $D93))</f>
        <v>1.0105739370973015</v>
      </c>
      <c r="V93" s="12">
        <f>+IF(V$8 = 20, 1, _xlfn.PERCENTILE.INC(_xlfn._xlws.FILTER(INDEX( V$33:V$52, MAX( COUNT( W$9:W$28 )  - $B93 + 1, 1)) : INDEX( V$33:V$52, MAX( COUNT( W$9:W$28 )  - $C93 + 1, 1)), INDEX( V$57:V$76, MAX( COUNT( W$9:W$28 )  - $B93 + 1, 1)) : INDEX( V$57:V$76, MAX( COUNT( W$9:W$28 )  - $C93 + 1, 1)) &gt; 0), $D93))</f>
        <v>1.0062054089381429</v>
      </c>
      <c r="W93" s="12">
        <f>+IF(W$8 = 20, 1, _xlfn.PERCENTILE.INC(_xlfn._xlws.FILTER(INDEX( W$33:W$52, MAX( COUNT( X$9:X$28 )  - $B93 + 1, 1)) : INDEX( W$33:W$52, MAX( COUNT( X$9:X$28 )  - $C93 + 1, 1)), INDEX( W$57:W$76, MAX( COUNT( X$9:X$28 )  - $B93 + 1, 1)) : INDEX( W$57:W$76, MAX( COUNT( X$9:X$28 )  - $C93 + 1, 1)) &gt; 0), $D93))</f>
        <v>1.0014944936299199</v>
      </c>
      <c r="X93" s="12">
        <f>+IF(X$8 = 20, 1, _xlfn.PERCENTILE.INC(_xlfn._xlws.FILTER(INDEX( X$33:X$52, MAX( COUNT( Y$9:Y$28 )  - $B93 + 1, 1)) : INDEX( X$33:X$52, MAX( COUNT( Y$9:Y$28 )  - $C93 + 1, 1)), INDEX( X$57:X$76, MAX( COUNT( Y$9:Y$28 )  - $B93 + 1, 1)) : INDEX( X$57:X$76, MAX( COUNT( Y$9:Y$28 )  - $C93 + 1, 1)) &gt; 0), $D93))</f>
        <v>1.000196293282559</v>
      </c>
      <c r="Y93" s="12">
        <f>+IF(Y$8 = 20, 1, _xlfn.PERCENTILE.INC(_xlfn._xlws.FILTER(INDEX( Y$33:Y$52, MAX( COUNT( Z$9:Z$28 )  - $B93 + 1, 1)) : INDEX( Y$33:Y$52, MAX( COUNT( Z$9:Z$28 )  - $C93 + 1, 1)), INDEX( Y$57:Y$76, MAX( COUNT( Z$9:Z$28 )  - $B93 + 1, 1)) : INDEX( Y$57:Y$76, MAX( COUNT( Z$9:Z$28 )  - $C93 + 1, 1)) &gt; 0), $D93))</f>
        <v>1</v>
      </c>
      <c r="Z93" s="12">
        <f>+IF(Z$8 = 20, 1, _xlfn.PERCENTILE.INC(_xlfn._xlws.FILTER(INDEX( Z$33:Z$52, MAX( COUNT( AA$9:AA$28 )  - $B93 + 1, 1)) : INDEX( Z$33:Z$52, MAX( COUNT( AA$9:AA$28 )  - $C93 + 1, 1)), INDEX( Z$57:Z$76, MAX( COUNT( AA$9:AA$28 )  - $B93 + 1, 1)) : INDEX( Z$57:Z$76, MAX( COUNT( AA$9:AA$28 )  - $C93 + 1, 1)) &gt; 0), $D93))</f>
        <v>1</v>
      </c>
      <c r="AA93" s="12">
        <f>+IF(AA$8 = 20, 1, _xlfn.PERCENTILE.INC(_xlfn._xlws.FILTER(INDEX( AA$33:AA$52, MAX( COUNT( AB$9:AB$28 )  - $B93 + 1, 1)) : INDEX( AA$33:AA$52, MAX( COUNT( AB$9:AB$28 )  - $C93 + 1, 1)), INDEX( AA$57:AA$76, MAX( COUNT( AB$9:AB$28 )  - $B93 + 1, 1)) : INDEX( AA$57:AA$76, MAX( COUNT( AB$9:AB$28 )  - $C93 + 1, 1)) &gt; 0), $D93))</f>
        <v>1.7218206127234519</v>
      </c>
      <c r="AB93" s="12">
        <f>+IF(AB$8 = 20, 1, _xlfn.PERCENTILE.INC(_xlfn._xlws.FILTER(INDEX( AB$33:AB$52, MAX( COUNT( AC$9:AC$28 )  - $B93 + 1, 1)) : INDEX( AB$33:AB$52, MAX( COUNT( AC$9:AC$28 )  - $C93 + 1, 1)), INDEX( AB$57:AB$76, MAX( COUNT( AC$9:AC$28 )  - $B93 + 1, 1)) : INDEX( AB$57:AB$76, MAX( COUNT( AC$9:AC$28 )  - $C93 + 1, 1)) &gt; 0), $D93))</f>
        <v>1.0386731969359855</v>
      </c>
      <c r="AC93" s="12">
        <f>+IF(AC$8 = 20, 1, _xlfn.PERCENTILE.INC(_xlfn._xlws.FILTER(INDEX( AC$33:AC$52, MAX( COUNT( AD$9:AD$28 )  - $B93 + 1, 1)) : INDEX( AC$33:AC$52, MAX( COUNT( AD$9:AD$28 )  - $C93 + 1, 1)), INDEX( AC$57:AC$76, MAX( COUNT( AD$9:AD$28 )  - $B93 + 1, 1)) : INDEX( AC$57:AC$76, MAX( COUNT( AD$9:AD$28 )  - $C93 + 1, 1)) &gt; 0), $D93))</f>
        <v>1.0134722416971105</v>
      </c>
      <c r="AD93" s="12">
        <f>+IF(AD$8 = 20, 1, _xlfn.PERCENTILE.INC(_xlfn._xlws.FILTER(INDEX( AD$33:AD$52, MAX( COUNT( AE$9:AE$28 )  - $B93 + 1, 1)) : INDEX( AD$33:AD$52, MAX( COUNT( AE$9:AE$28 )  - $C93 + 1, 1)), INDEX( AD$57:AD$76, MAX( COUNT( AE$9:AE$28 )  - $B93 + 1, 1)) : INDEX( AD$57:AD$76, MAX( COUNT( AE$9:AE$28 )  - $C93 + 1, 1)) &gt; 0), $D93))</f>
        <v>1.0128620497405785</v>
      </c>
      <c r="AE93" s="12">
        <f>+IF(AE$8 = 20, 1, _xlfn.PERCENTILE.INC(_xlfn._xlws.FILTER(INDEX( AE$33:AE$52, MAX( COUNT( AF$9:AF$28 )  - $B93 + 1, 1)) : INDEX( AE$33:AE$52, MAX( COUNT( AF$9:AF$28 )  - $C93 + 1, 1)), INDEX( AE$57:AE$76, MAX( COUNT( AF$9:AF$28 )  - $B93 + 1, 1)) : INDEX( AE$57:AE$76, MAX( COUNT( AF$9:AF$28 )  - $C93 + 1, 1)) &gt; 0), $D93))</f>
        <v>1.0097995781773788</v>
      </c>
      <c r="AF93" s="12">
        <f>+IF(AF$8 = 20, 1, _xlfn.PERCENTILE.INC(_xlfn._xlws.FILTER(INDEX( AF$33:AF$52, MAX( COUNT( AG$9:AG$28 )  - $B93 + 1, 1)) : INDEX( AF$33:AF$52, MAX( COUNT( AG$9:AG$28 )  - $C93 + 1, 1)), INDEX( AF$57:AF$76, MAX( COUNT( AG$9:AG$28 )  - $B93 + 1, 1)) : INDEX( AF$57:AF$76, MAX( COUNT( AG$9:AG$28 )  - $C93 + 1, 1)) &gt; 0), $D93))</f>
        <v>1.0475848757401798</v>
      </c>
      <c r="AG93" s="12">
        <f>+IF(AG$8 = 20, 1, _xlfn.PERCENTILE.INC(_xlfn._xlws.FILTER(INDEX( AG$33:AG$52, MAX( COUNT( AH$9:AH$28 )  - $B93 + 1, 1)) : INDEX( AG$33:AG$52, MAX( COUNT( AH$9:AH$28 )  - $C93 + 1, 1)), INDEX( AG$57:AG$76, MAX( COUNT( AH$9:AH$28 )  - $B93 + 1, 1)) : INDEX( AG$57:AG$76, MAX( COUNT( AH$9:AH$28 )  - $C93 + 1, 1)) &gt; 0), $D93))</f>
        <v>1.0123603801239347</v>
      </c>
      <c r="AH93" s="12">
        <f>+IF(AH$8 = 20, 1, _xlfn.PERCENTILE.INC(_xlfn._xlws.FILTER(INDEX( AH$33:AH$52, MAX( COUNT( AI$9:AI$28 )  - $B93 + 1, 1)) : INDEX( AH$33:AH$52, MAX( COUNT( AI$9:AI$28 )  - $C93 + 1, 1)), INDEX( AH$57:AH$76, MAX( COUNT( AI$9:AI$28 )  - $B93 + 1, 1)) : INDEX( AH$57:AH$76, MAX( COUNT( AI$9:AI$28 )  - $C93 + 1, 1)) &gt; 0), $D93))</f>
        <v>1.0103836375169279</v>
      </c>
      <c r="AI93" s="12">
        <f>+IF(AI$8 = 20, 1, _xlfn.PERCENTILE.INC(_xlfn._xlws.FILTER(INDEX( AI$33:AI$52, MAX( COUNT( AJ$9:AJ$28 )  - $B93 + 1, 1)) : INDEX( AI$33:AI$52, MAX( COUNT( AJ$9:AJ$28 )  - $C93 + 1, 1)), INDEX( AI$57:AI$76, MAX( COUNT( AJ$9:AJ$28 )  - $B93 + 1, 1)) : INDEX( AI$57:AI$76, MAX( COUNT( AJ$9:AJ$28 )  - $C93 + 1, 1)) &gt; 0), $D93))</f>
        <v>1.0076414245556116</v>
      </c>
      <c r="AJ93" s="12">
        <f>+IF(AJ$8 = 20, 1, _xlfn.PERCENTILE.INC(_xlfn._xlws.FILTER(INDEX( AJ$33:AJ$52, MAX( COUNT( AK$9:AK$28 )  - $B93 + 1, 1)) : INDEX( AJ$33:AJ$52, MAX( COUNT( AK$9:AK$28 )  - $C93 + 1, 1)), INDEX( AJ$57:AJ$76, MAX( COUNT( AK$9:AK$28 )  - $B93 + 1, 1)) : INDEX( AJ$57:AJ$76, MAX( COUNT( AK$9:AK$28 )  - $C93 + 1, 1)) &gt; 0), $D93))</f>
        <v>1.0010303795375017</v>
      </c>
      <c r="AK93" s="12">
        <f>+IF(AK$8 = 20, 1, _xlfn.PERCENTILE.INC(_xlfn._xlws.FILTER(INDEX( AK$33:AK$52, MAX( COUNT( AL$9:AL$28 )  - $B93 + 1, 1)) : INDEX( AK$33:AK$52, MAX( COUNT( AL$9:AL$28 )  - $C93 + 1, 1)), INDEX( AK$57:AK$76, MAX( COUNT( AL$9:AL$28 )  - $B93 + 1, 1)) : INDEX( AK$57:AK$76, MAX( COUNT( AL$9:AL$28 )  - $C93 + 1, 1)) &gt; 0), $D93))</f>
        <v>1.0077828504885893</v>
      </c>
      <c r="AL93" s="12">
        <f>+IF(AL$8 = 20, 1, _xlfn.PERCENTILE.INC(_xlfn._xlws.FILTER(INDEX( AL$33:AL$52, MAX( COUNT( AM$9:AM$28 )  - $B93 + 1, 1)) : INDEX( AL$33:AL$52, MAX( COUNT( AM$9:AM$28 )  - $C93 + 1, 1)), INDEX( AL$57:AL$76, MAX( COUNT( AM$9:AM$28 )  - $B93 + 1, 1)) : INDEX( AL$57:AL$76, MAX( COUNT( AM$9:AM$28 )  - $C93 + 1, 1)) &gt; 0), $D93))</f>
        <v>1.0045622237302301</v>
      </c>
      <c r="AM93" s="12">
        <f>+IF(AM$8 = 20, 1, _xlfn.PERCENTILE.INC(_xlfn._xlws.FILTER(INDEX( AM$33:AM$52, MAX( COUNT( AN$9:AN$28 )  - $B93 + 1, 1)) : INDEX( AM$33:AM$52, MAX( COUNT( AN$9:AN$28 )  - $C93 + 1, 1)), INDEX( AM$57:AM$76, MAX( COUNT( AN$9:AN$28 )  - $B93 + 1, 1)) : INDEX( AM$57:AM$76, MAX( COUNT( AN$9:AN$28 )  - $C93 + 1, 1)) &gt; 0), $D93))</f>
        <v>1.0040038588690123</v>
      </c>
      <c r="AN93" s="12">
        <f>+IF(AN$8 = 20, 1, _xlfn.PERCENTILE.INC(_xlfn._xlws.FILTER(INDEX( AN$33:AN$52, MAX( COUNT( AO$9:AO$28 )  - $B93 + 1, 1)) : INDEX( AN$33:AN$52, MAX( COUNT( AO$9:AO$28 )  - $C93 + 1, 1)), INDEX( AN$57:AN$76, MAX( COUNT( AO$9:AO$28 )  - $B93 + 1, 1)) : INDEX( AN$57:AN$76, MAX( COUNT( AO$9:AO$28 )  - $C93 + 1, 1)) &gt; 0), $D93))</f>
        <v>1.0127431649327887</v>
      </c>
      <c r="AO93" s="12">
        <f>+IF(AO$8 = 20, 1, _xlfn.PERCENTILE.INC(_xlfn._xlws.FILTER(INDEX( AO$33:AO$52, MAX( COUNT( AP$9:AP$28 )  - $B93 + 1, 1)) : INDEX( AO$33:AO$52, MAX( COUNT( AP$9:AP$28 )  - $C93 + 1, 1)), INDEX( AO$57:AO$76, MAX( COUNT( AP$9:AP$28 )  - $B93 + 1, 1)) : INDEX( AO$57:AO$76, MAX( COUNT( AP$9:AP$28 )  - $C93 + 1, 1)) &gt; 0), $D93))</f>
        <v>1.0050567818290281</v>
      </c>
      <c r="AP93" s="12">
        <f>+IF(AP$8 = 20, 1, _xlfn.PERCENTILE.INC(_xlfn._xlws.FILTER(INDEX( AP$33:AP$52, MAX( COUNT( AQ$9:AQ$28 )  - $B93 + 1, 1)) : INDEX( AP$33:AP$52, MAX( COUNT( AQ$9:AQ$28 )  - $C93 + 1, 1)), INDEX( AP$57:AP$76, MAX( COUNT( AQ$9:AQ$28 )  - $B93 + 1, 1)) : INDEX( AP$57:AP$76, MAX( COUNT( AQ$9:AQ$28 )  - $C93 + 1, 1)) &gt; 0), $D93))</f>
        <v>1.0092504765459265</v>
      </c>
      <c r="AQ93" s="12">
        <f>+IF(AQ$8 = 20, 1, _xlfn.PERCENTILE.INC(_xlfn._xlws.FILTER(INDEX( AQ$33:AQ$52, MAX( COUNT( AR$9:AR$28 )  - $B93 + 1, 1)) : INDEX( AQ$33:AQ$52, MAX( COUNT( AR$9:AR$28 )  - $C93 + 1, 1)), INDEX( AQ$57:AQ$76, MAX( COUNT( AR$9:AR$28 )  - $B93 + 1, 1)) : INDEX( AQ$57:AQ$76, MAX( COUNT( AR$9:AR$28 )  - $C93 + 1, 1)) &gt; 0), $D93))</f>
        <v>1.0006237752522951</v>
      </c>
      <c r="AR93" s="12">
        <f>+IF(AR$8 = 20, 1, _xlfn.PERCENTILE.INC(_xlfn._xlws.FILTER(INDEX( AR$33:AR$52, MAX( COUNT( AS$9:AS$28 )  - $B93 + 1, 1)) : INDEX( AR$33:AR$52, MAX( COUNT( AS$9:AS$28 )  - $C93 + 1, 1)), INDEX( AR$57:AR$76, MAX( COUNT( AS$9:AS$28 )  - $B93 + 1, 1)) : INDEX( AR$57:AR$76, MAX( COUNT( AS$9:AS$28 )  - $C93 + 1, 1)) &gt; 0), $D93))</f>
        <v>0.99991316304335132</v>
      </c>
      <c r="AS93" s="12">
        <f>+IF(AS$8 = 20, 1, _xlfn.PERCENTILE.INC(_xlfn._xlws.FILTER(INDEX( AS$33:AS$52, MAX( COUNT( AT$9:AT$28 )  - $B93 + 1, 1)) : INDEX( AS$33:AS$52, MAX( COUNT( AT$9:AT$28 )  - $C93 + 1, 1)), INDEX( AS$57:AS$76, MAX( COUNT( AT$9:AT$28 )  - $B93 + 1, 1)) : INDEX( AS$57:AS$76, MAX( COUNT( AT$9:AT$28 )  - $C93 + 1, 1)) &gt; 0), $D93))</f>
        <v>0.99488465615101973</v>
      </c>
      <c r="AT93" s="12">
        <f>+IF(AT$8 = 20, 1, _xlfn.PERCENTILE.INC(_xlfn._xlws.FILTER(INDEX( AT$33:AT$52, MAX( COUNT(#REF! )  - $B93 + 1, 1)) : INDEX( AT$33:AT$52, MAX( COUNT(#REF! )  - $C93 + 1, 1)), INDEX( AT$57:AT$76, MAX( COUNT(#REF! )  - $B93 + 1, 1)) : INDEX( AT$57:AT$76, MAX( COUNT(#REF! )  - $C93 + 1, 1)) &gt; 0), $D93))</f>
        <v>1</v>
      </c>
    </row>
    <row r="94" spans="2:46" x14ac:dyDescent="0.2">
      <c r="F94" s="19" t="s">
        <v>57</v>
      </c>
      <c r="G94" s="18">
        <f>+IFERROR(G89, 1)</f>
        <v>2.0457112087542551</v>
      </c>
      <c r="H94" s="18">
        <f t="shared" ref="H94:AT94" si="45">+IFERROR(H89, 1)</f>
        <v>1.0837419563696769</v>
      </c>
      <c r="I94" s="18">
        <f t="shared" si="45"/>
        <v>1.0221514516962598</v>
      </c>
      <c r="J94" s="18">
        <f t="shared" si="45"/>
        <v>1.0094643911573649</v>
      </c>
      <c r="K94" s="18">
        <f t="shared" si="45"/>
        <v>1.0093134612039174</v>
      </c>
      <c r="L94" s="18">
        <f t="shared" si="45"/>
        <v>1.0239273703034784</v>
      </c>
      <c r="M94" s="18">
        <f t="shared" si="45"/>
        <v>1.0236909047243345</v>
      </c>
      <c r="N94" s="18">
        <f t="shared" si="45"/>
        <v>1.009733389757854</v>
      </c>
      <c r="O94" s="18">
        <f t="shared" si="45"/>
        <v>1.0077522581611547</v>
      </c>
      <c r="P94" s="18">
        <f t="shared" si="45"/>
        <v>1.0044185512049455</v>
      </c>
      <c r="Q94" s="18">
        <f t="shared" si="45"/>
        <v>1.0051164059100934</v>
      </c>
      <c r="R94" s="18">
        <f t="shared" si="45"/>
        <v>1.0031164828489645</v>
      </c>
      <c r="S94" s="18">
        <f t="shared" si="45"/>
        <v>1.0035282546808633</v>
      </c>
      <c r="T94" s="18">
        <f t="shared" si="45"/>
        <v>1.002906845016003</v>
      </c>
      <c r="U94" s="18">
        <f t="shared" si="45"/>
        <v>1.0059786969956031</v>
      </c>
      <c r="V94" s="18">
        <f t="shared" si="45"/>
        <v>1.0061529088824173</v>
      </c>
      <c r="W94" s="18">
        <f t="shared" si="45"/>
        <v>1.0018880415853668</v>
      </c>
      <c r="X94" s="18">
        <f t="shared" si="45"/>
        <v>1.0002021636660852</v>
      </c>
      <c r="Y94" s="18">
        <f t="shared" si="45"/>
        <v>1</v>
      </c>
      <c r="Z94" s="18">
        <f t="shared" si="45"/>
        <v>1</v>
      </c>
      <c r="AA94" s="18">
        <f t="shared" si="45"/>
        <v>1.6087607935568897</v>
      </c>
      <c r="AB94" s="18">
        <f t="shared" si="45"/>
        <v>1.0400614819138196</v>
      </c>
      <c r="AC94" s="18">
        <f t="shared" si="45"/>
        <v>1.0084194888388709</v>
      </c>
      <c r="AD94" s="18">
        <f t="shared" si="45"/>
        <v>1.0071542877187398</v>
      </c>
      <c r="AE94" s="18">
        <f t="shared" si="45"/>
        <v>1.0023352207523675</v>
      </c>
      <c r="AF94" s="18">
        <f t="shared" si="45"/>
        <v>1.0297591144877103</v>
      </c>
      <c r="AG94" s="18">
        <f t="shared" si="45"/>
        <v>1.0134818950951503</v>
      </c>
      <c r="AH94" s="18">
        <f t="shared" si="45"/>
        <v>1.0040973160082702</v>
      </c>
      <c r="AI94" s="18">
        <f t="shared" si="45"/>
        <v>1.0081658907190751</v>
      </c>
      <c r="AJ94" s="18">
        <f t="shared" si="45"/>
        <v>1.0025889874968263</v>
      </c>
      <c r="AK94" s="18">
        <f t="shared" si="45"/>
        <v>1.004384021588151</v>
      </c>
      <c r="AL94" s="18">
        <f t="shared" si="45"/>
        <v>1.0025892307881794</v>
      </c>
      <c r="AM94" s="18">
        <f t="shared" si="45"/>
        <v>1.0030991317955043</v>
      </c>
      <c r="AN94" s="18">
        <f t="shared" si="45"/>
        <v>1.0097130076914784</v>
      </c>
      <c r="AO94" s="18">
        <f t="shared" si="45"/>
        <v>1.0052916959970213</v>
      </c>
      <c r="AP94" s="18">
        <f t="shared" si="45"/>
        <v>1.0103139922574695</v>
      </c>
      <c r="AQ94" s="18">
        <f t="shared" si="45"/>
        <v>1.0005414684589895</v>
      </c>
      <c r="AR94" s="18">
        <f t="shared" si="45"/>
        <v>0.99981278539009955</v>
      </c>
      <c r="AS94" s="18">
        <f t="shared" si="45"/>
        <v>0.99488465615101973</v>
      </c>
      <c r="AT94" s="18">
        <f t="shared" si="45"/>
        <v>1</v>
      </c>
    </row>
    <row r="95" spans="2:46" x14ac:dyDescent="0.2">
      <c r="F95" s="19" t="s">
        <v>58</v>
      </c>
      <c r="G95" s="12">
        <f>+IF(G$8 = 20, 1, G94 * H95)</f>
        <v>2.5458536431655343</v>
      </c>
      <c r="H95" s="12">
        <f t="shared" ref="H95:AS95" si="46">+IF(H$8 = 20, 1, H94 * I95)</f>
        <v>1.2444834013085568</v>
      </c>
      <c r="I95" s="12">
        <f t="shared" si="46"/>
        <v>1.1483207732192378</v>
      </c>
      <c r="J95" s="12">
        <f t="shared" si="46"/>
        <v>1.1234350558457851</v>
      </c>
      <c r="K95" s="12">
        <f t="shared" si="46"/>
        <v>1.1129021149104144</v>
      </c>
      <c r="L95" s="12">
        <f t="shared" si="46"/>
        <v>1.1026327872244324</v>
      </c>
      <c r="M95" s="12">
        <f t="shared" si="46"/>
        <v>1.0768662106352589</v>
      </c>
      <c r="N95" s="12">
        <f t="shared" si="46"/>
        <v>1.0519446892275004</v>
      </c>
      <c r="O95" s="12">
        <f t="shared" si="46"/>
        <v>1.0418044009416874</v>
      </c>
      <c r="P95" s="12">
        <f t="shared" si="46"/>
        <v>1.0337901924850732</v>
      </c>
      <c r="Q95" s="12">
        <f t="shared" si="46"/>
        <v>1.0292424320965519</v>
      </c>
      <c r="R95" s="12">
        <f t="shared" si="46"/>
        <v>1.0240032159903043</v>
      </c>
      <c r="S95" s="12">
        <f t="shared" si="46"/>
        <v>1.0208218422271551</v>
      </c>
      <c r="T95" s="12">
        <f t="shared" si="46"/>
        <v>1.0172327858888153</v>
      </c>
      <c r="U95" s="12">
        <f t="shared" si="46"/>
        <v>1.0142844182827206</v>
      </c>
      <c r="V95" s="12">
        <f t="shared" si="46"/>
        <v>1.0082563590182605</v>
      </c>
      <c r="W95" s="12">
        <f t="shared" si="46"/>
        <v>1.0020905869448606</v>
      </c>
      <c r="X95" s="12">
        <f t="shared" si="46"/>
        <v>1.0002021636660852</v>
      </c>
      <c r="Y95" s="12">
        <f t="shared" si="46"/>
        <v>1</v>
      </c>
      <c r="Z95" s="12">
        <f t="shared" si="46"/>
        <v>1</v>
      </c>
      <c r="AA95" s="12">
        <f t="shared" si="46"/>
        <v>1.860041785273653</v>
      </c>
      <c r="AB95" s="12">
        <f t="shared" si="46"/>
        <v>1.1561953726888095</v>
      </c>
      <c r="AC95" s="12">
        <f t="shared" si="46"/>
        <v>1.1116606016033701</v>
      </c>
      <c r="AD95" s="12">
        <f t="shared" si="46"/>
        <v>1.1023791327985684</v>
      </c>
      <c r="AE95" s="12">
        <f t="shared" si="46"/>
        <v>1.0945484184905949</v>
      </c>
      <c r="AF95" s="12">
        <f t="shared" si="46"/>
        <v>1.091998361255839</v>
      </c>
      <c r="AG95" s="12">
        <f t="shared" si="46"/>
        <v>1.0604405883788577</v>
      </c>
      <c r="AH95" s="12">
        <f t="shared" si="46"/>
        <v>1.04633402284833</v>
      </c>
      <c r="AI95" s="12">
        <f t="shared" si="46"/>
        <v>1.0420643558813296</v>
      </c>
      <c r="AJ95" s="12">
        <f t="shared" si="46"/>
        <v>1.033623896101143</v>
      </c>
      <c r="AK95" s="12">
        <f t="shared" si="46"/>
        <v>1.0309547670993293</v>
      </c>
      <c r="AL95" s="12">
        <f t="shared" si="46"/>
        <v>1.0264547672404865</v>
      </c>
      <c r="AM95" s="12">
        <f t="shared" si="46"/>
        <v>1.0238039026546748</v>
      </c>
      <c r="AN95" s="12">
        <f t="shared" si="46"/>
        <v>1.0206408022925011</v>
      </c>
      <c r="AO95" s="12">
        <f t="shared" si="46"/>
        <v>1.0108226738863224</v>
      </c>
      <c r="AP95" s="12">
        <f t="shared" si="46"/>
        <v>1.0055018636991879</v>
      </c>
      <c r="AQ95" s="12">
        <f t="shared" si="46"/>
        <v>0.99523699701760104</v>
      </c>
      <c r="AR95" s="12">
        <f t="shared" si="46"/>
        <v>0.99469839920822245</v>
      </c>
      <c r="AS95" s="12">
        <f t="shared" si="46"/>
        <v>0.99488465615101973</v>
      </c>
      <c r="AT95" s="12">
        <f>+IF(AT$8 = 20, 1, AT94 *#REF!)</f>
        <v>1</v>
      </c>
    </row>
    <row r="96" spans="2:46" x14ac:dyDescent="0.2">
      <c r="F96" s="19" t="s">
        <v>59</v>
      </c>
      <c r="G96" s="17">
        <f>+IF(G$8 = 20, 1, 1 / G95)</f>
        <v>0.39279555707554037</v>
      </c>
      <c r="H96" s="17">
        <f t="shared" ref="H96:AT96" si="47">+IF(H$8 = 20, 1, 1 / H95)</f>
        <v>0.80354627385830457</v>
      </c>
      <c r="I96" s="17">
        <f t="shared" si="47"/>
        <v>0.87083681086476317</v>
      </c>
      <c r="J96" s="17">
        <f t="shared" si="47"/>
        <v>0.89012711041595882</v>
      </c>
      <c r="K96" s="17">
        <f t="shared" si="47"/>
        <v>0.89855162156871027</v>
      </c>
      <c r="L96" s="17">
        <f t="shared" si="47"/>
        <v>0.90692024723590747</v>
      </c>
      <c r="M96" s="17">
        <f t="shared" si="47"/>
        <v>0.92862046382724328</v>
      </c>
      <c r="N96" s="17">
        <f t="shared" si="47"/>
        <v>0.95062032276084196</v>
      </c>
      <c r="O96" s="17">
        <f t="shared" si="47"/>
        <v>0.95987308087401013</v>
      </c>
      <c r="P96" s="17">
        <f t="shared" si="47"/>
        <v>0.96731426479888849</v>
      </c>
      <c r="Q96" s="17">
        <f t="shared" si="47"/>
        <v>0.97158839240917672</v>
      </c>
      <c r="R96" s="17">
        <f t="shared" si="47"/>
        <v>0.97655943300227721</v>
      </c>
      <c r="S96" s="17">
        <f t="shared" si="47"/>
        <v>0.97960286372622329</v>
      </c>
      <c r="T96" s="17">
        <f t="shared" si="47"/>
        <v>0.98305915211555239</v>
      </c>
      <c r="U96" s="17">
        <f t="shared" si="47"/>
        <v>0.9859167527123156</v>
      </c>
      <c r="V96" s="17">
        <f t="shared" si="47"/>
        <v>0.99181125023967143</v>
      </c>
      <c r="W96" s="17">
        <f t="shared" si="47"/>
        <v>0.99791377449095264</v>
      </c>
      <c r="X96" s="17">
        <f t="shared" si="47"/>
        <v>0.99979787719580193</v>
      </c>
      <c r="Y96" s="17">
        <f t="shared" si="47"/>
        <v>1</v>
      </c>
      <c r="Z96" s="17">
        <f t="shared" si="47"/>
        <v>1</v>
      </c>
      <c r="AA96" s="17">
        <f t="shared" si="47"/>
        <v>0.53762233080848665</v>
      </c>
      <c r="AB96" s="17">
        <f t="shared" si="47"/>
        <v>0.86490572754536577</v>
      </c>
      <c r="AC96" s="17">
        <f t="shared" si="47"/>
        <v>0.89955513270658349</v>
      </c>
      <c r="AD96" s="17">
        <f t="shared" si="47"/>
        <v>0.90712892710635562</v>
      </c>
      <c r="AE96" s="17">
        <f t="shared" si="47"/>
        <v>0.91361878844886624</v>
      </c>
      <c r="AF96" s="17">
        <f t="shared" si="47"/>
        <v>0.91575229000340486</v>
      </c>
      <c r="AG96" s="17">
        <f t="shared" si="47"/>
        <v>0.94300426724399911</v>
      </c>
      <c r="AH96" s="17">
        <f t="shared" si="47"/>
        <v>0.95571775184926178</v>
      </c>
      <c r="AI96" s="17">
        <f t="shared" si="47"/>
        <v>0.95963362949330178</v>
      </c>
      <c r="AJ96" s="17">
        <f t="shared" si="47"/>
        <v>0.9674698928420935</v>
      </c>
      <c r="AK96" s="17">
        <f t="shared" si="47"/>
        <v>0.96997466029821755</v>
      </c>
      <c r="AL96" s="17">
        <f t="shared" si="47"/>
        <v>0.97422705014892452</v>
      </c>
      <c r="AM96" s="17">
        <f t="shared" si="47"/>
        <v>0.97674954882184717</v>
      </c>
      <c r="AN96" s="17">
        <f t="shared" si="47"/>
        <v>0.97977662440484548</v>
      </c>
      <c r="AO96" s="17">
        <f t="shared" si="47"/>
        <v>0.98929320229362061</v>
      </c>
      <c r="AP96" s="17">
        <f t="shared" si="47"/>
        <v>0.99452824117207816</v>
      </c>
      <c r="AQ96" s="17">
        <f t="shared" si="47"/>
        <v>1.0047857977513619</v>
      </c>
      <c r="AR96" s="17">
        <f t="shared" si="47"/>
        <v>1.0053298575688847</v>
      </c>
      <c r="AS96" s="17">
        <f t="shared" si="47"/>
        <v>1.0051416451317787</v>
      </c>
      <c r="AT96" s="17">
        <f t="shared" si="47"/>
        <v>1</v>
      </c>
    </row>
    <row r="99" spans="6:46" x14ac:dyDescent="0.2">
      <c r="F99" s="19" t="s">
        <v>148</v>
      </c>
      <c r="G99" s="7" t="s">
        <v>143</v>
      </c>
      <c r="H99" s="7" t="s">
        <v>143</v>
      </c>
      <c r="I99" s="7" t="s">
        <v>143</v>
      </c>
      <c r="J99" s="7" t="s">
        <v>143</v>
      </c>
      <c r="K99" s="7" t="s">
        <v>143</v>
      </c>
      <c r="L99" s="7" t="s">
        <v>143</v>
      </c>
      <c r="M99" s="7" t="s">
        <v>143</v>
      </c>
      <c r="N99" s="7" t="s">
        <v>143</v>
      </c>
      <c r="O99" s="7" t="s">
        <v>143</v>
      </c>
      <c r="P99" s="7" t="s">
        <v>143</v>
      </c>
      <c r="Q99" s="7" t="s">
        <v>143</v>
      </c>
      <c r="R99" s="7" t="s">
        <v>143</v>
      </c>
      <c r="S99" s="7" t="s">
        <v>143</v>
      </c>
      <c r="T99" s="7" t="s">
        <v>143</v>
      </c>
      <c r="U99" s="7" t="s">
        <v>143</v>
      </c>
      <c r="V99" s="7" t="s">
        <v>143</v>
      </c>
      <c r="W99" s="7" t="s">
        <v>143</v>
      </c>
      <c r="X99" s="7" t="s">
        <v>143</v>
      </c>
      <c r="Y99" s="7" t="s">
        <v>143</v>
      </c>
      <c r="Z99" s="7" t="s">
        <v>143</v>
      </c>
      <c r="AA99" s="8" t="s">
        <v>144</v>
      </c>
      <c r="AB99" s="8" t="s">
        <v>144</v>
      </c>
      <c r="AC99" s="8" t="s">
        <v>144</v>
      </c>
      <c r="AD99" s="8" t="s">
        <v>144</v>
      </c>
      <c r="AE99" s="8" t="s">
        <v>144</v>
      </c>
      <c r="AF99" s="8" t="s">
        <v>144</v>
      </c>
      <c r="AG99" s="8" t="s">
        <v>144</v>
      </c>
      <c r="AH99" s="8" t="s">
        <v>144</v>
      </c>
      <c r="AI99" s="8" t="s">
        <v>144</v>
      </c>
      <c r="AJ99" s="8" t="s">
        <v>144</v>
      </c>
      <c r="AK99" s="8" t="s">
        <v>144</v>
      </c>
      <c r="AL99" s="8" t="s">
        <v>144</v>
      </c>
      <c r="AM99" s="8" t="s">
        <v>144</v>
      </c>
      <c r="AN99" s="8" t="s">
        <v>144</v>
      </c>
      <c r="AO99" s="8" t="s">
        <v>144</v>
      </c>
      <c r="AP99" s="8" t="s">
        <v>144</v>
      </c>
      <c r="AQ99" s="8" t="s">
        <v>144</v>
      </c>
      <c r="AR99" s="8" t="s">
        <v>144</v>
      </c>
      <c r="AS99" s="8" t="s">
        <v>144</v>
      </c>
      <c r="AT99" s="8" t="s">
        <v>144</v>
      </c>
    </row>
    <row r="100" spans="6:46" x14ac:dyDescent="0.2">
      <c r="F100" s="19" t="s">
        <v>81</v>
      </c>
      <c r="G100" s="7">
        <v>1</v>
      </c>
      <c r="H100" s="7">
        <v>2</v>
      </c>
      <c r="I100" s="7">
        <v>3</v>
      </c>
      <c r="J100" s="7">
        <v>4</v>
      </c>
      <c r="K100" s="7">
        <v>5</v>
      </c>
      <c r="L100" s="7">
        <v>6</v>
      </c>
      <c r="M100" s="7">
        <v>7</v>
      </c>
      <c r="N100" s="7">
        <v>8</v>
      </c>
      <c r="O100" s="7">
        <v>9</v>
      </c>
      <c r="P100" s="7">
        <v>10</v>
      </c>
      <c r="Q100" s="7">
        <v>11</v>
      </c>
      <c r="R100" s="7">
        <v>12</v>
      </c>
      <c r="S100" s="7">
        <v>13</v>
      </c>
      <c r="T100" s="7">
        <v>14</v>
      </c>
      <c r="U100" s="7">
        <v>15</v>
      </c>
      <c r="V100" s="7">
        <v>16</v>
      </c>
      <c r="W100" s="7">
        <v>17</v>
      </c>
      <c r="X100" s="7">
        <v>18</v>
      </c>
      <c r="Y100" s="7">
        <v>19</v>
      </c>
      <c r="Z100" s="7">
        <v>20</v>
      </c>
      <c r="AA100" s="8">
        <v>1</v>
      </c>
      <c r="AB100" s="8">
        <v>2</v>
      </c>
      <c r="AC100" s="8">
        <v>3</v>
      </c>
      <c r="AD100" s="8">
        <v>4</v>
      </c>
      <c r="AE100" s="8">
        <v>5</v>
      </c>
      <c r="AF100" s="8">
        <v>6</v>
      </c>
      <c r="AG100" s="8">
        <v>7</v>
      </c>
      <c r="AH100" s="8">
        <v>8</v>
      </c>
      <c r="AI100" s="8">
        <v>9</v>
      </c>
      <c r="AJ100" s="8">
        <v>10</v>
      </c>
      <c r="AK100" s="8">
        <v>11</v>
      </c>
      <c r="AL100" s="8">
        <v>12</v>
      </c>
      <c r="AM100" s="8">
        <v>13</v>
      </c>
      <c r="AN100" s="8">
        <v>14</v>
      </c>
      <c r="AO100" s="8">
        <v>15</v>
      </c>
      <c r="AP100" s="8">
        <v>16</v>
      </c>
      <c r="AQ100" s="8">
        <v>17</v>
      </c>
      <c r="AR100" s="8">
        <v>18</v>
      </c>
      <c r="AS100" s="8">
        <v>19</v>
      </c>
      <c r="AT100" s="8">
        <v>20</v>
      </c>
    </row>
    <row r="101" spans="6:46" x14ac:dyDescent="0.2">
      <c r="F101">
        <v>201906</v>
      </c>
      <c r="G101" s="12">
        <f t="shared" ref="G101:AT101" si="48">IF(G33 = "", G$94,G33)</f>
        <v>1.9122681416246128</v>
      </c>
      <c r="H101" s="12">
        <f t="shared" si="48"/>
        <v>1.1149034250773895</v>
      </c>
      <c r="I101" s="12">
        <f t="shared" si="48"/>
        <v>1.0641088620457926</v>
      </c>
      <c r="J101" s="12">
        <f t="shared" si="48"/>
        <v>1.0170054895351213</v>
      </c>
      <c r="K101" s="12">
        <f t="shared" si="48"/>
        <v>1.060336844211478</v>
      </c>
      <c r="L101" s="12">
        <f t="shared" si="48"/>
        <v>1.0145830906705007</v>
      </c>
      <c r="M101" s="12">
        <f t="shared" si="48"/>
        <v>1.001393160308728</v>
      </c>
      <c r="N101" s="12">
        <f t="shared" si="48"/>
        <v>1.0063665853919215</v>
      </c>
      <c r="O101" s="12">
        <f t="shared" si="48"/>
        <v>1.0047980536486381</v>
      </c>
      <c r="P101" s="12">
        <f t="shared" si="48"/>
        <v>1.0097787035608936</v>
      </c>
      <c r="Q101" s="12">
        <f t="shared" si="48"/>
        <v>1.0066968998491221</v>
      </c>
      <c r="R101" s="12">
        <f t="shared" si="48"/>
        <v>1.0011295039490236</v>
      </c>
      <c r="S101" s="12">
        <f t="shared" si="48"/>
        <v>1.0085662016103067</v>
      </c>
      <c r="T101" s="12">
        <f t="shared" si="48"/>
        <v>1.0167346011371259</v>
      </c>
      <c r="U101" s="12">
        <f t="shared" si="48"/>
        <v>1.0004901482975583</v>
      </c>
      <c r="V101" s="12">
        <f t="shared" si="48"/>
        <v>1.0120218750050058</v>
      </c>
      <c r="W101" s="12">
        <f t="shared" si="48"/>
        <v>1.0032992499874667</v>
      </c>
      <c r="X101" s="12">
        <f t="shared" si="48"/>
        <v>1.0002804189750842</v>
      </c>
      <c r="Y101" s="12">
        <f t="shared" si="48"/>
        <v>1</v>
      </c>
      <c r="Z101" s="12">
        <f t="shared" si="48"/>
        <v>1</v>
      </c>
      <c r="AA101" s="12">
        <f t="shared" si="48"/>
        <v>1.4204447544650112</v>
      </c>
      <c r="AB101" s="12">
        <f t="shared" si="48"/>
        <v>1.0210511523182395</v>
      </c>
      <c r="AC101" s="12">
        <f t="shared" si="48"/>
        <v>1.0777218271641729</v>
      </c>
      <c r="AD101" s="12">
        <f t="shared" si="48"/>
        <v>1.0234010565688429</v>
      </c>
      <c r="AE101" s="12">
        <f t="shared" si="48"/>
        <v>1.1099389469093006</v>
      </c>
      <c r="AF101" s="12">
        <f t="shared" si="48"/>
        <v>1.0218243091565213</v>
      </c>
      <c r="AG101" s="12">
        <f t="shared" si="48"/>
        <v>1.0094456304243653</v>
      </c>
      <c r="AH101" s="12">
        <f t="shared" si="48"/>
        <v>0.99394027425582743</v>
      </c>
      <c r="AI101" s="12">
        <f t="shared" si="48"/>
        <v>1.0084255138574272</v>
      </c>
      <c r="AJ101" s="12">
        <f t="shared" si="48"/>
        <v>1.0123959677503465</v>
      </c>
      <c r="AK101" s="12">
        <f t="shared" si="48"/>
        <v>1.001777221684256</v>
      </c>
      <c r="AL101" s="12">
        <f t="shared" si="48"/>
        <v>0.99797609497040873</v>
      </c>
      <c r="AM101" s="12">
        <f t="shared" si="48"/>
        <v>1.0223301908931539</v>
      </c>
      <c r="AN101" s="12">
        <f t="shared" si="48"/>
        <v>1.0040510607726878</v>
      </c>
      <c r="AO101" s="12">
        <f t="shared" si="48"/>
        <v>1.0000419321392255</v>
      </c>
      <c r="AP101" s="12">
        <f t="shared" si="48"/>
        <v>1.0248191214128839</v>
      </c>
      <c r="AQ101" s="12">
        <f t="shared" si="48"/>
        <v>1.0007312862627908</v>
      </c>
      <c r="AR101" s="12">
        <f t="shared" si="48"/>
        <v>0.99971054347783772</v>
      </c>
      <c r="AS101" s="12">
        <f t="shared" si="48"/>
        <v>0.99488465615101973</v>
      </c>
      <c r="AT101" s="12" t="e">
        <f t="shared" si="48"/>
        <v>#REF!</v>
      </c>
    </row>
    <row r="102" spans="6:46" x14ac:dyDescent="0.2">
      <c r="F102">
        <v>201909</v>
      </c>
      <c r="G102" s="12">
        <f t="shared" ref="G102:AT102" si="49">IF(G34 = "", G$94,G34)</f>
        <v>3.1340347664619315</v>
      </c>
      <c r="H102" s="12">
        <f t="shared" si="49"/>
        <v>1.263903777727724</v>
      </c>
      <c r="I102" s="12">
        <f t="shared" si="49"/>
        <v>1.0060933923814164</v>
      </c>
      <c r="J102" s="12">
        <f t="shared" si="49"/>
        <v>1.0131464410808257</v>
      </c>
      <c r="K102" s="12">
        <f t="shared" si="49"/>
        <v>1.0017077138758443</v>
      </c>
      <c r="L102" s="12">
        <f t="shared" si="49"/>
        <v>1.0233392915480026</v>
      </c>
      <c r="M102" s="12">
        <f t="shared" si="49"/>
        <v>1.0062660352875943</v>
      </c>
      <c r="N102" s="12">
        <f t="shared" si="49"/>
        <v>1.0393237171880438</v>
      </c>
      <c r="O102" s="12">
        <f t="shared" si="49"/>
        <v>1.0126178091274294</v>
      </c>
      <c r="P102" s="12">
        <f t="shared" si="49"/>
        <v>1.0008975706784753</v>
      </c>
      <c r="Q102" s="12">
        <f t="shared" si="49"/>
        <v>1.0000831713894565</v>
      </c>
      <c r="R102" s="12">
        <f t="shared" si="49"/>
        <v>1.0000916338250896</v>
      </c>
      <c r="S102" s="12">
        <f t="shared" si="49"/>
        <v>1</v>
      </c>
      <c r="T102" s="12">
        <f t="shared" si="49"/>
        <v>1.0000384980794543</v>
      </c>
      <c r="U102" s="12">
        <f t="shared" si="49"/>
        <v>1.0129428836550032</v>
      </c>
      <c r="V102" s="12">
        <f t="shared" si="49"/>
        <v>1.0055591349307138</v>
      </c>
      <c r="W102" s="12">
        <f t="shared" si="49"/>
        <v>1.0001812491521309</v>
      </c>
      <c r="X102" s="12">
        <f t="shared" si="49"/>
        <v>1</v>
      </c>
      <c r="Y102" s="12">
        <f t="shared" si="49"/>
        <v>1</v>
      </c>
      <c r="Z102" s="12">
        <f t="shared" si="49"/>
        <v>1</v>
      </c>
      <c r="AA102" s="12">
        <f t="shared" si="49"/>
        <v>1.9760122642683462</v>
      </c>
      <c r="AB102" s="12">
        <f t="shared" si="49"/>
        <v>1.0054538153487784</v>
      </c>
      <c r="AC102" s="12">
        <f t="shared" si="49"/>
        <v>1.0027491634289054</v>
      </c>
      <c r="AD102" s="12">
        <f t="shared" si="49"/>
        <v>1.0257303744271713</v>
      </c>
      <c r="AE102" s="12">
        <f t="shared" si="49"/>
        <v>1.0024049145476899</v>
      </c>
      <c r="AF102" s="12">
        <f t="shared" si="49"/>
        <v>1.00270759018477</v>
      </c>
      <c r="AG102" s="12">
        <f t="shared" si="49"/>
        <v>1.0050082415486945</v>
      </c>
      <c r="AH102" s="12">
        <f t="shared" si="49"/>
        <v>1.0462672878850485</v>
      </c>
      <c r="AI102" s="12">
        <f t="shared" si="49"/>
        <v>1.0115220967888074</v>
      </c>
      <c r="AJ102" s="12">
        <f t="shared" si="49"/>
        <v>0.99374365169538958</v>
      </c>
      <c r="AK102" s="12">
        <f t="shared" si="49"/>
        <v>1.0000535158190915</v>
      </c>
      <c r="AL102" s="12">
        <f t="shared" si="49"/>
        <v>1.00009157584768</v>
      </c>
      <c r="AM102" s="12">
        <f t="shared" si="49"/>
        <v>0.99936735042357094</v>
      </c>
      <c r="AN102" s="12">
        <f t="shared" si="49"/>
        <v>1.0000384980794543</v>
      </c>
      <c r="AO102" s="12">
        <f t="shared" si="49"/>
        <v>1.0185453520007952</v>
      </c>
      <c r="AP102" s="12">
        <f t="shared" si="49"/>
        <v>1.0000280967572983</v>
      </c>
      <c r="AQ102" s="12">
        <f t="shared" si="49"/>
        <v>1.0001812491521309</v>
      </c>
      <c r="AR102" s="12">
        <f t="shared" si="49"/>
        <v>1</v>
      </c>
      <c r="AS102" s="12">
        <f t="shared" si="49"/>
        <v>0.99488465615101973</v>
      </c>
      <c r="AT102" s="12" t="e">
        <f t="shared" si="49"/>
        <v>#REF!</v>
      </c>
    </row>
    <row r="103" spans="6:46" x14ac:dyDescent="0.2">
      <c r="F103">
        <v>201912</v>
      </c>
      <c r="G103" s="12">
        <f t="shared" ref="G103:AT103" si="50">IF(G35 = "", G$94,G35)</f>
        <v>5.3417126850803536</v>
      </c>
      <c r="H103" s="12">
        <f t="shared" si="50"/>
        <v>1.0981507878529337</v>
      </c>
      <c r="I103" s="12">
        <f t="shared" si="50"/>
        <v>1.0436717755352851</v>
      </c>
      <c r="J103" s="12">
        <f t="shared" si="50"/>
        <v>1.0219410155468109</v>
      </c>
      <c r="K103" s="12">
        <f t="shared" si="50"/>
        <v>1.0041784675745065</v>
      </c>
      <c r="L103" s="12">
        <f t="shared" si="50"/>
        <v>1.0195750567358084</v>
      </c>
      <c r="M103" s="12">
        <f t="shared" si="50"/>
        <v>1.0055111211145376</v>
      </c>
      <c r="N103" s="12">
        <f t="shared" si="50"/>
        <v>1.0654108786770378</v>
      </c>
      <c r="O103" s="12">
        <f t="shared" si="50"/>
        <v>1.0145006500451017</v>
      </c>
      <c r="P103" s="12">
        <f t="shared" si="50"/>
        <v>1.0013562477491531</v>
      </c>
      <c r="Q103" s="12">
        <f t="shared" si="50"/>
        <v>1.0001080444546624</v>
      </c>
      <c r="R103" s="12">
        <f t="shared" si="50"/>
        <v>1</v>
      </c>
      <c r="S103" s="12">
        <f t="shared" si="50"/>
        <v>1.0046412634229598</v>
      </c>
      <c r="T103" s="12">
        <f t="shared" si="50"/>
        <v>1.0035877242672062</v>
      </c>
      <c r="U103" s="12">
        <f t="shared" si="50"/>
        <v>1.0103107208131124</v>
      </c>
      <c r="V103" s="12">
        <f t="shared" si="50"/>
        <v>1</v>
      </c>
      <c r="W103" s="12">
        <f t="shared" si="50"/>
        <v>1.0002913227248886</v>
      </c>
      <c r="X103" s="12">
        <f t="shared" si="50"/>
        <v>1.0002021636660852</v>
      </c>
      <c r="Y103" s="12">
        <f t="shared" si="50"/>
        <v>1</v>
      </c>
      <c r="Z103" s="12">
        <f t="shared" si="50"/>
        <v>1</v>
      </c>
      <c r="AA103" s="12">
        <f t="shared" si="50"/>
        <v>1.2744046201791581</v>
      </c>
      <c r="AB103" s="12">
        <f t="shared" si="50"/>
        <v>1.0507201836714448</v>
      </c>
      <c r="AC103" s="12">
        <f t="shared" si="50"/>
        <v>1.0430621478433135</v>
      </c>
      <c r="AD103" s="12">
        <f t="shared" si="50"/>
        <v>1.0149510734038494</v>
      </c>
      <c r="AE103" s="12">
        <f t="shared" si="50"/>
        <v>1.0020747419343157</v>
      </c>
      <c r="AF103" s="12">
        <f t="shared" si="50"/>
        <v>1.0053065417338354</v>
      </c>
      <c r="AG103" s="12">
        <f t="shared" si="50"/>
        <v>1.0012021853243085</v>
      </c>
      <c r="AH103" s="12">
        <f t="shared" si="50"/>
        <v>1.0711582992862692</v>
      </c>
      <c r="AI103" s="12">
        <f t="shared" si="50"/>
        <v>1.0022958523344108</v>
      </c>
      <c r="AJ103" s="12">
        <f t="shared" si="50"/>
        <v>1.001353809313575</v>
      </c>
      <c r="AK103" s="12">
        <f t="shared" si="50"/>
        <v>1.0005576409214962</v>
      </c>
      <c r="AL103" s="12">
        <f t="shared" si="50"/>
        <v>0.99775596383265752</v>
      </c>
      <c r="AM103" s="12">
        <f t="shared" si="50"/>
        <v>1.0046412634229598</v>
      </c>
      <c r="AN103" s="12">
        <f t="shared" si="50"/>
        <v>1.0122672006540079</v>
      </c>
      <c r="AO103" s="12">
        <f t="shared" si="50"/>
        <v>1.0016480198592888</v>
      </c>
      <c r="AP103" s="12">
        <f t="shared" si="50"/>
        <v>1</v>
      </c>
      <c r="AQ103" s="12">
        <f t="shared" si="50"/>
        <v>1.000552101245298</v>
      </c>
      <c r="AR103" s="12">
        <f t="shared" si="50"/>
        <v>0.99981278539009955</v>
      </c>
      <c r="AS103" s="12">
        <f t="shared" si="50"/>
        <v>0.99488465615101973</v>
      </c>
      <c r="AT103" s="12" t="e">
        <f t="shared" si="50"/>
        <v>#REF!</v>
      </c>
    </row>
    <row r="104" spans="6:46" x14ac:dyDescent="0.2">
      <c r="F104">
        <v>202003</v>
      </c>
      <c r="G104" s="12">
        <f t="shared" ref="G104:AT104" si="51">IF(G36 = "", G$94,G36)</f>
        <v>2.0369273270120818</v>
      </c>
      <c r="H104" s="12">
        <f t="shared" si="51"/>
        <v>1.2127055543005896</v>
      </c>
      <c r="I104" s="12">
        <f t="shared" si="51"/>
        <v>1.0581476831173326</v>
      </c>
      <c r="J104" s="12">
        <f t="shared" si="51"/>
        <v>1.074882305472818</v>
      </c>
      <c r="K104" s="12">
        <f t="shared" si="51"/>
        <v>1.0415373599150184</v>
      </c>
      <c r="L104" s="12">
        <f t="shared" si="51"/>
        <v>1.0263505531129506</v>
      </c>
      <c r="M104" s="12">
        <f t="shared" si="51"/>
        <v>1.0079647488776855</v>
      </c>
      <c r="N104" s="12">
        <f t="shared" si="51"/>
        <v>1.0418852805114018</v>
      </c>
      <c r="O104" s="12">
        <f t="shared" si="51"/>
        <v>1.0090907930863</v>
      </c>
      <c r="P104" s="12">
        <f t="shared" si="51"/>
        <v>1.0003976754737174</v>
      </c>
      <c r="Q104" s="12">
        <f t="shared" si="51"/>
        <v>1.0009299686558621</v>
      </c>
      <c r="R104" s="12">
        <f t="shared" si="51"/>
        <v>1.0000678867926094</v>
      </c>
      <c r="S104" s="12">
        <f t="shared" si="51"/>
        <v>1.0003877006782707</v>
      </c>
      <c r="T104" s="12">
        <f t="shared" si="51"/>
        <v>1.0132100364253673</v>
      </c>
      <c r="U104" s="12">
        <f t="shared" si="51"/>
        <v>1.0032413620113647</v>
      </c>
      <c r="V104" s="12">
        <f t="shared" si="51"/>
        <v>1.0000445031609946</v>
      </c>
      <c r="W104" s="12">
        <f t="shared" si="51"/>
        <v>1.0018880415853668</v>
      </c>
      <c r="X104" s="12">
        <f t="shared" si="51"/>
        <v>1.0002021636660852</v>
      </c>
      <c r="Y104" s="12">
        <f t="shared" si="51"/>
        <v>1</v>
      </c>
      <c r="Z104" s="12">
        <f t="shared" si="51"/>
        <v>1</v>
      </c>
      <c r="AA104" s="12">
        <f t="shared" si="51"/>
        <v>1.7152069827683187</v>
      </c>
      <c r="AB104" s="12">
        <f t="shared" si="51"/>
        <v>1.2029234579443253</v>
      </c>
      <c r="AC104" s="12">
        <f t="shared" si="51"/>
        <v>1.0704669160323736</v>
      </c>
      <c r="AD104" s="12">
        <f t="shared" si="51"/>
        <v>1.0361453184786051</v>
      </c>
      <c r="AE104" s="12">
        <f t="shared" si="51"/>
        <v>1.0011313691600354</v>
      </c>
      <c r="AF104" s="12">
        <f t="shared" si="51"/>
        <v>1.0115209412988166</v>
      </c>
      <c r="AG104" s="12">
        <f t="shared" si="51"/>
        <v>1.0050524053965713</v>
      </c>
      <c r="AH104" s="12">
        <f t="shared" si="51"/>
        <v>1.0296004682888114</v>
      </c>
      <c r="AI104" s="12">
        <f t="shared" si="51"/>
        <v>1.0092549482103048</v>
      </c>
      <c r="AJ104" s="12">
        <f t="shared" si="51"/>
        <v>1.0008076027486343</v>
      </c>
      <c r="AK104" s="12">
        <f t="shared" si="51"/>
        <v>0.98805904239411679</v>
      </c>
      <c r="AL104" s="12">
        <f t="shared" si="51"/>
        <v>1.0001994364052442</v>
      </c>
      <c r="AM104" s="12">
        <f t="shared" si="51"/>
        <v>1.0026628732290068</v>
      </c>
      <c r="AN104" s="12">
        <f t="shared" si="51"/>
        <v>1.0114130067041658</v>
      </c>
      <c r="AO104" s="12">
        <f t="shared" si="51"/>
        <v>1.003558051809943</v>
      </c>
      <c r="AP104" s="12">
        <f t="shared" si="51"/>
        <v>1.0075206271162647</v>
      </c>
      <c r="AQ104" s="12">
        <f t="shared" si="51"/>
        <v>1.0005414684589895</v>
      </c>
      <c r="AR104" s="12">
        <f t="shared" si="51"/>
        <v>0.99981278539009955</v>
      </c>
      <c r="AS104" s="12">
        <f t="shared" si="51"/>
        <v>0.99488465615101973</v>
      </c>
      <c r="AT104" s="12" t="e">
        <f t="shared" si="51"/>
        <v>#REF!</v>
      </c>
    </row>
    <row r="105" spans="6:46" x14ac:dyDescent="0.2">
      <c r="F105">
        <v>202006</v>
      </c>
      <c r="G105" s="12">
        <f t="shared" ref="G105:AT105" si="52">IF(G37 = "", G$94,G37)</f>
        <v>4.4353764151737236</v>
      </c>
      <c r="H105" s="12">
        <f t="shared" si="52"/>
        <v>1.1578141136217146</v>
      </c>
      <c r="I105" s="12">
        <f t="shared" si="52"/>
        <v>1.0476233104719901</v>
      </c>
      <c r="J105" s="12">
        <f t="shared" si="52"/>
        <v>1.046277752783958</v>
      </c>
      <c r="K105" s="12">
        <f t="shared" si="52"/>
        <v>1.0360928991566549</v>
      </c>
      <c r="L105" s="12">
        <f t="shared" si="52"/>
        <v>1.014120882344957</v>
      </c>
      <c r="M105" s="12">
        <f t="shared" si="52"/>
        <v>1.0324530661296361</v>
      </c>
      <c r="N105" s="12">
        <f t="shared" si="52"/>
        <v>1.0038036848180047</v>
      </c>
      <c r="O105" s="12">
        <f t="shared" si="52"/>
        <v>1.0025455102139618</v>
      </c>
      <c r="P105" s="12">
        <f t="shared" si="52"/>
        <v>1.0056336097024066</v>
      </c>
      <c r="Q105" s="12">
        <f t="shared" si="52"/>
        <v>1</v>
      </c>
      <c r="R105" s="12">
        <f t="shared" si="52"/>
        <v>1.0113308792152929</v>
      </c>
      <c r="S105" s="12">
        <f t="shared" si="52"/>
        <v>1.0161069660036439</v>
      </c>
      <c r="T105" s="12">
        <f t="shared" si="52"/>
        <v>1</v>
      </c>
      <c r="U105" s="12">
        <f t="shared" si="52"/>
        <v>1.0000756653376688</v>
      </c>
      <c r="V105" s="12">
        <f t="shared" si="52"/>
        <v>1.0061529088824173</v>
      </c>
      <c r="W105" s="12">
        <f t="shared" si="52"/>
        <v>1.0018880415853668</v>
      </c>
      <c r="X105" s="12">
        <f t="shared" si="52"/>
        <v>1.0002021636660852</v>
      </c>
      <c r="Y105" s="12">
        <f t="shared" si="52"/>
        <v>1</v>
      </c>
      <c r="Z105" s="12">
        <f t="shared" si="52"/>
        <v>1</v>
      </c>
      <c r="AA105" s="12">
        <f t="shared" si="52"/>
        <v>2.7557478165651963</v>
      </c>
      <c r="AB105" s="12">
        <f t="shared" si="52"/>
        <v>1.0927751990836672</v>
      </c>
      <c r="AC105" s="12">
        <f t="shared" si="52"/>
        <v>1.010905450096317</v>
      </c>
      <c r="AD105" s="12">
        <f t="shared" si="52"/>
        <v>1.0176210928256992</v>
      </c>
      <c r="AE105" s="12">
        <f t="shared" si="52"/>
        <v>1.0131287059497962</v>
      </c>
      <c r="AF105" s="12">
        <f t="shared" si="52"/>
        <v>1.0121208641481496</v>
      </c>
      <c r="AG105" s="12">
        <f t="shared" si="52"/>
        <v>1.0147155221991753</v>
      </c>
      <c r="AH105" s="12">
        <f t="shared" si="52"/>
        <v>1.001087471038955</v>
      </c>
      <c r="AI105" s="12">
        <f t="shared" si="52"/>
        <v>1.0051577558747233</v>
      </c>
      <c r="AJ105" s="12">
        <f t="shared" si="52"/>
        <v>0.96467641184646635</v>
      </c>
      <c r="AK105" s="12">
        <f t="shared" si="52"/>
        <v>0.99943297577289314</v>
      </c>
      <c r="AL105" s="12">
        <f t="shared" si="52"/>
        <v>1.0113203094056991</v>
      </c>
      <c r="AM105" s="12">
        <f t="shared" si="52"/>
        <v>1.0160727296290613</v>
      </c>
      <c r="AN105" s="12">
        <f t="shared" si="52"/>
        <v>1.0170268434418162</v>
      </c>
      <c r="AO105" s="12">
        <f t="shared" si="52"/>
        <v>1.000962138413928</v>
      </c>
      <c r="AP105" s="12">
        <f t="shared" si="52"/>
        <v>1.0103139922574695</v>
      </c>
      <c r="AQ105" s="12">
        <f t="shared" si="52"/>
        <v>1.0005414684589895</v>
      </c>
      <c r="AR105" s="12">
        <f t="shared" si="52"/>
        <v>0.99981278539009955</v>
      </c>
      <c r="AS105" s="12">
        <f t="shared" si="52"/>
        <v>0.99488465615101973</v>
      </c>
      <c r="AT105" s="12" t="e">
        <f t="shared" si="52"/>
        <v>#REF!</v>
      </c>
    </row>
    <row r="106" spans="6:46" x14ac:dyDescent="0.2">
      <c r="F106">
        <v>202009</v>
      </c>
      <c r="G106" s="12">
        <f t="shared" ref="G106:AT106" si="53">IF(G38 = "", G$94,G38)</f>
        <v>2.604935423116673</v>
      </c>
      <c r="H106" s="12">
        <f t="shared" si="53"/>
        <v>1.1241764724118049</v>
      </c>
      <c r="I106" s="12">
        <f t="shared" si="53"/>
        <v>1.0780674106240791</v>
      </c>
      <c r="J106" s="12">
        <f t="shared" si="53"/>
        <v>1.0658836087331096</v>
      </c>
      <c r="K106" s="12">
        <f t="shared" si="53"/>
        <v>1.0120958009605983</v>
      </c>
      <c r="L106" s="12">
        <f t="shared" si="53"/>
        <v>1.0142472943287988</v>
      </c>
      <c r="M106" s="12">
        <f t="shared" si="53"/>
        <v>1.0086548004988833</v>
      </c>
      <c r="N106" s="12">
        <f t="shared" si="53"/>
        <v>1.0019043854480247</v>
      </c>
      <c r="O106" s="12">
        <f t="shared" si="53"/>
        <v>1.0021732777867847</v>
      </c>
      <c r="P106" s="12">
        <f t="shared" si="53"/>
        <v>1.0036978080632872</v>
      </c>
      <c r="Q106" s="12">
        <f t="shared" si="53"/>
        <v>1.0000562014034271</v>
      </c>
      <c r="R106" s="12">
        <f t="shared" si="53"/>
        <v>1.005343464619799</v>
      </c>
      <c r="S106" s="12">
        <f t="shared" si="53"/>
        <v>1.0010460304393314</v>
      </c>
      <c r="T106" s="12">
        <f t="shared" si="53"/>
        <v>1.0001193114405758</v>
      </c>
      <c r="U106" s="12">
        <f t="shared" si="53"/>
        <v>1.0059786969956031</v>
      </c>
      <c r="V106" s="12">
        <f t="shared" si="53"/>
        <v>1.0061529088824173</v>
      </c>
      <c r="W106" s="12">
        <f t="shared" si="53"/>
        <v>1.0018880415853668</v>
      </c>
      <c r="X106" s="12">
        <f t="shared" si="53"/>
        <v>1.0002021636660852</v>
      </c>
      <c r="Y106" s="12">
        <f t="shared" si="53"/>
        <v>1</v>
      </c>
      <c r="Z106" s="12">
        <f t="shared" si="53"/>
        <v>1</v>
      </c>
      <c r="AA106" s="12">
        <f t="shared" si="53"/>
        <v>1.7490224943573749</v>
      </c>
      <c r="AB106" s="12">
        <f t="shared" si="53"/>
        <v>1.0284900683654146</v>
      </c>
      <c r="AC106" s="12">
        <f t="shared" si="53"/>
        <v>1.0132207413723144</v>
      </c>
      <c r="AD106" s="12">
        <f t="shared" si="53"/>
        <v>1.0128037308332571</v>
      </c>
      <c r="AE106" s="12">
        <f t="shared" si="53"/>
        <v>1.0020439338799139</v>
      </c>
      <c r="AF106" s="12">
        <f t="shared" si="53"/>
        <v>1.0034939073214206</v>
      </c>
      <c r="AG106" s="12">
        <f t="shared" si="53"/>
        <v>1.0039193534787689</v>
      </c>
      <c r="AH106" s="12">
        <f t="shared" si="53"/>
        <v>1.0004880767874589</v>
      </c>
      <c r="AI106" s="12">
        <f t="shared" si="53"/>
        <v>0.98877151259463492</v>
      </c>
      <c r="AJ106" s="12">
        <f t="shared" si="53"/>
        <v>1.0022222401788374</v>
      </c>
      <c r="AK106" s="12">
        <f t="shared" si="53"/>
        <v>0.9994839747398363</v>
      </c>
      <c r="AL106" s="12">
        <f t="shared" si="53"/>
        <v>1.0038113253218446</v>
      </c>
      <c r="AM106" s="12">
        <f t="shared" si="53"/>
        <v>1.0008490670792372</v>
      </c>
      <c r="AN106" s="12">
        <f t="shared" si="53"/>
        <v>1.0040613342074012</v>
      </c>
      <c r="AO106" s="12">
        <f t="shared" si="53"/>
        <v>1.0052916959970213</v>
      </c>
      <c r="AP106" s="12">
        <f t="shared" si="53"/>
        <v>1.0103139922574695</v>
      </c>
      <c r="AQ106" s="12">
        <f t="shared" si="53"/>
        <v>1.0005414684589895</v>
      </c>
      <c r="AR106" s="12">
        <f t="shared" si="53"/>
        <v>0.99981278539009955</v>
      </c>
      <c r="AS106" s="12">
        <f t="shared" si="53"/>
        <v>0.99488465615101973</v>
      </c>
      <c r="AT106" s="12" t="e">
        <f t="shared" si="53"/>
        <v>#REF!</v>
      </c>
    </row>
    <row r="107" spans="6:46" x14ac:dyDescent="0.2">
      <c r="F107">
        <v>202012</v>
      </c>
      <c r="G107" s="12">
        <f t="shared" ref="G107:AT107" si="54">IF(G39 = "", G$94,G39)</f>
        <v>2.5219077874668296</v>
      </c>
      <c r="H107" s="12">
        <f t="shared" si="54"/>
        <v>1.2590453722594739</v>
      </c>
      <c r="I107" s="12">
        <f t="shared" si="54"/>
        <v>1.129171698298318</v>
      </c>
      <c r="J107" s="12">
        <f t="shared" si="54"/>
        <v>1.0200888695713561</v>
      </c>
      <c r="K107" s="12">
        <f t="shared" si="54"/>
        <v>1.0285945866397845</v>
      </c>
      <c r="L107" s="12">
        <f t="shared" si="54"/>
        <v>1.0082733558923718</v>
      </c>
      <c r="M107" s="12">
        <f t="shared" si="54"/>
        <v>1.0064184168545693</v>
      </c>
      <c r="N107" s="12">
        <f t="shared" si="54"/>
        <v>1.000659276758459</v>
      </c>
      <c r="O107" s="12">
        <f t="shared" si="54"/>
        <v>1.0014715624364892</v>
      </c>
      <c r="P107" s="12">
        <f t="shared" si="54"/>
        <v>1</v>
      </c>
      <c r="Q107" s="12">
        <f t="shared" si="54"/>
        <v>1.006267814995075</v>
      </c>
      <c r="R107" s="12">
        <f t="shared" si="54"/>
        <v>1.0000877519493776</v>
      </c>
      <c r="S107" s="12">
        <f t="shared" si="54"/>
        <v>1.0006333261745499</v>
      </c>
      <c r="T107" s="12">
        <f t="shared" si="54"/>
        <v>1.002906845016003</v>
      </c>
      <c r="U107" s="12">
        <f t="shared" si="54"/>
        <v>1.0059786969956031</v>
      </c>
      <c r="V107" s="12">
        <f t="shared" si="54"/>
        <v>1.0061529088824173</v>
      </c>
      <c r="W107" s="12">
        <f t="shared" si="54"/>
        <v>1.0018880415853668</v>
      </c>
      <c r="X107" s="12">
        <f t="shared" si="54"/>
        <v>1.0002021636660852</v>
      </c>
      <c r="Y107" s="12">
        <f t="shared" si="54"/>
        <v>1</v>
      </c>
      <c r="Z107" s="12">
        <f t="shared" si="54"/>
        <v>1</v>
      </c>
      <c r="AA107" s="12">
        <f t="shared" si="54"/>
        <v>1.6376695293218893</v>
      </c>
      <c r="AB107" s="12">
        <f t="shared" si="54"/>
        <v>1.041835856405481</v>
      </c>
      <c r="AC107" s="12">
        <f t="shared" si="54"/>
        <v>1.0237876723281256</v>
      </c>
      <c r="AD107" s="12">
        <f t="shared" si="54"/>
        <v>1.0072076528846818</v>
      </c>
      <c r="AE107" s="12">
        <f t="shared" si="54"/>
        <v>1.0077261568783182</v>
      </c>
      <c r="AF107" s="12">
        <f t="shared" si="54"/>
        <v>1.0042775160868251</v>
      </c>
      <c r="AG107" s="12">
        <f t="shared" si="54"/>
        <v>1.0020334033716947</v>
      </c>
      <c r="AH107" s="12">
        <f t="shared" si="54"/>
        <v>0.99134059586008982</v>
      </c>
      <c r="AI107" s="12">
        <f t="shared" si="54"/>
        <v>0.99671194168623756</v>
      </c>
      <c r="AJ107" s="12">
        <f t="shared" si="54"/>
        <v>1</v>
      </c>
      <c r="AK107" s="12">
        <f t="shared" si="54"/>
        <v>1.0065825295833306</v>
      </c>
      <c r="AL107" s="12">
        <f t="shared" si="54"/>
        <v>1.0000875180411466</v>
      </c>
      <c r="AM107" s="12">
        <f t="shared" si="54"/>
        <v>0.99870713532195254</v>
      </c>
      <c r="AN107" s="12">
        <f t="shared" si="54"/>
        <v>1.0097130076914784</v>
      </c>
      <c r="AO107" s="12">
        <f t="shared" si="54"/>
        <v>1.0052916959970213</v>
      </c>
      <c r="AP107" s="12">
        <f t="shared" si="54"/>
        <v>1.0103139922574695</v>
      </c>
      <c r="AQ107" s="12">
        <f t="shared" si="54"/>
        <v>1.0005414684589895</v>
      </c>
      <c r="AR107" s="12">
        <f t="shared" si="54"/>
        <v>0.99981278539009955</v>
      </c>
      <c r="AS107" s="12">
        <f t="shared" si="54"/>
        <v>0.99488465615101973</v>
      </c>
      <c r="AT107" s="12" t="e">
        <f t="shared" si="54"/>
        <v>#REF!</v>
      </c>
    </row>
    <row r="108" spans="6:46" x14ac:dyDescent="0.2">
      <c r="F108">
        <v>202103</v>
      </c>
      <c r="G108" s="12">
        <f t="shared" ref="G108:AT108" si="55">IF(G40 = "", G$94,G40)</f>
        <v>3.7595825008132797</v>
      </c>
      <c r="H108" s="12">
        <f t="shared" si="55"/>
        <v>1.1074060144189879</v>
      </c>
      <c r="I108" s="12">
        <f t="shared" si="55"/>
        <v>1.0234565909972104</v>
      </c>
      <c r="J108" s="12">
        <f t="shared" si="55"/>
        <v>1.0198074733650806</v>
      </c>
      <c r="K108" s="12">
        <f t="shared" si="55"/>
        <v>1.0115679172893524</v>
      </c>
      <c r="L108" s="12">
        <f t="shared" si="55"/>
        <v>1.0085715711012224</v>
      </c>
      <c r="M108" s="12">
        <f t="shared" si="55"/>
        <v>1.0025226388027042</v>
      </c>
      <c r="N108" s="12">
        <f t="shared" si="55"/>
        <v>1.0014023111795145</v>
      </c>
      <c r="O108" s="12">
        <f t="shared" si="55"/>
        <v>1.0020186670564861</v>
      </c>
      <c r="P108" s="12">
        <f t="shared" si="55"/>
        <v>1.0006470195559125</v>
      </c>
      <c r="Q108" s="12">
        <f t="shared" si="55"/>
        <v>1.0179739267334584</v>
      </c>
      <c r="R108" s="12">
        <f t="shared" si="55"/>
        <v>1.0001738155085369</v>
      </c>
      <c r="S108" s="12">
        <f t="shared" si="55"/>
        <v>1.0035282546808633</v>
      </c>
      <c r="T108" s="12">
        <f t="shared" si="55"/>
        <v>1.002906845016003</v>
      </c>
      <c r="U108" s="12">
        <f t="shared" si="55"/>
        <v>1.0059786969956031</v>
      </c>
      <c r="V108" s="12">
        <f t="shared" si="55"/>
        <v>1.0061529088824173</v>
      </c>
      <c r="W108" s="12">
        <f t="shared" si="55"/>
        <v>1.0018880415853668</v>
      </c>
      <c r="X108" s="12">
        <f t="shared" si="55"/>
        <v>1.0002021636660852</v>
      </c>
      <c r="Y108" s="12">
        <f t="shared" si="55"/>
        <v>1</v>
      </c>
      <c r="Z108" s="12">
        <f t="shared" si="55"/>
        <v>1</v>
      </c>
      <c r="AA108" s="12">
        <f t="shared" si="55"/>
        <v>1.5542653352445839</v>
      </c>
      <c r="AB108" s="12">
        <f t="shared" si="55"/>
        <v>1.0230278153479218</v>
      </c>
      <c r="AC108" s="12">
        <f t="shared" si="55"/>
        <v>1.0038855058179887</v>
      </c>
      <c r="AD108" s="12">
        <f t="shared" si="55"/>
        <v>1.0070102351022558</v>
      </c>
      <c r="AE108" s="12">
        <f t="shared" si="55"/>
        <v>1.0020715347068119</v>
      </c>
      <c r="AF108" s="12">
        <f t="shared" si="55"/>
        <v>1.0042764881385715</v>
      </c>
      <c r="AG108" s="12">
        <f t="shared" si="55"/>
        <v>1.0006673689234842</v>
      </c>
      <c r="AH108" s="12">
        <f t="shared" si="55"/>
        <v>0.99841511424926832</v>
      </c>
      <c r="AI108" s="12">
        <f t="shared" si="55"/>
        <v>0.99578569008178752</v>
      </c>
      <c r="AJ108" s="12">
        <f t="shared" si="55"/>
        <v>0.99967932057903797</v>
      </c>
      <c r="AK108" s="12">
        <f t="shared" si="55"/>
        <v>1.0185857386359181</v>
      </c>
      <c r="AL108" s="12">
        <f t="shared" si="55"/>
        <v>0.99982270481572089</v>
      </c>
      <c r="AM108" s="12">
        <f t="shared" si="55"/>
        <v>1.0030991317955043</v>
      </c>
      <c r="AN108" s="12">
        <f t="shared" si="55"/>
        <v>1.0097130076914784</v>
      </c>
      <c r="AO108" s="12">
        <f t="shared" si="55"/>
        <v>1.0052916959970213</v>
      </c>
      <c r="AP108" s="12">
        <f t="shared" si="55"/>
        <v>1.0103139922574695</v>
      </c>
      <c r="AQ108" s="12">
        <f t="shared" si="55"/>
        <v>1.0005414684589895</v>
      </c>
      <c r="AR108" s="12">
        <f t="shared" si="55"/>
        <v>0.99981278539009955</v>
      </c>
      <c r="AS108" s="12">
        <f t="shared" si="55"/>
        <v>0.99488465615101973</v>
      </c>
      <c r="AT108" s="12" t="e">
        <f t="shared" si="55"/>
        <v>#REF!</v>
      </c>
    </row>
    <row r="109" spans="6:46" x14ac:dyDescent="0.2">
      <c r="F109">
        <v>202106</v>
      </c>
      <c r="G109" s="12">
        <f t="shared" ref="G109:AT109" si="56">IF(G41 = "", G$94,G41)</f>
        <v>2.9803468082196392</v>
      </c>
      <c r="H109" s="12">
        <f t="shared" si="56"/>
        <v>1.1145972199963936</v>
      </c>
      <c r="I109" s="12">
        <f t="shared" si="56"/>
        <v>1.0295516863883718</v>
      </c>
      <c r="J109" s="12">
        <f t="shared" si="56"/>
        <v>1.0182904888337085</v>
      </c>
      <c r="K109" s="12">
        <f t="shared" si="56"/>
        <v>1.0076246858619968</v>
      </c>
      <c r="L109" s="12">
        <f t="shared" si="56"/>
        <v>1.007843853187975</v>
      </c>
      <c r="M109" s="12">
        <f t="shared" si="56"/>
        <v>1.0030982931980514</v>
      </c>
      <c r="N109" s="12">
        <f t="shared" si="56"/>
        <v>1.001318966484041</v>
      </c>
      <c r="O109" s="12">
        <f t="shared" si="56"/>
        <v>1.0165070779856789</v>
      </c>
      <c r="P109" s="12">
        <f t="shared" si="56"/>
        <v>1.0099754338038192</v>
      </c>
      <c r="Q109" s="12">
        <f t="shared" si="56"/>
        <v>1.0007208814021076</v>
      </c>
      <c r="R109" s="12">
        <f t="shared" si="56"/>
        <v>1.0031164828489645</v>
      </c>
      <c r="S109" s="12">
        <f t="shared" si="56"/>
        <v>1.0035282546808633</v>
      </c>
      <c r="T109" s="12">
        <f t="shared" si="56"/>
        <v>1.002906845016003</v>
      </c>
      <c r="U109" s="12">
        <f t="shared" si="56"/>
        <v>1.0059786969956031</v>
      </c>
      <c r="V109" s="12">
        <f t="shared" si="56"/>
        <v>1.0061529088824173</v>
      </c>
      <c r="W109" s="12">
        <f t="shared" si="56"/>
        <v>1.0018880415853668</v>
      </c>
      <c r="X109" s="12">
        <f t="shared" si="56"/>
        <v>1.0002021636660852</v>
      </c>
      <c r="Y109" s="12">
        <f t="shared" si="56"/>
        <v>1</v>
      </c>
      <c r="Z109" s="12">
        <f t="shared" si="56"/>
        <v>1</v>
      </c>
      <c r="AA109" s="12">
        <f t="shared" si="56"/>
        <v>1.9777429925946792</v>
      </c>
      <c r="AB109" s="12">
        <f t="shared" si="56"/>
        <v>1.0428920569777411</v>
      </c>
      <c r="AC109" s="12">
        <f t="shared" si="56"/>
        <v>1.0123585893291545</v>
      </c>
      <c r="AD109" s="12">
        <f t="shared" si="56"/>
        <v>1.0035981613760627</v>
      </c>
      <c r="AE109" s="12">
        <f t="shared" si="56"/>
        <v>1.0040371511197994</v>
      </c>
      <c r="AF109" s="12">
        <f t="shared" si="56"/>
        <v>1.002685644457868</v>
      </c>
      <c r="AG109" s="12">
        <f t="shared" si="56"/>
        <v>1.001849880366589</v>
      </c>
      <c r="AH109" s="12">
        <f t="shared" si="56"/>
        <v>0.98897019234629535</v>
      </c>
      <c r="AI109" s="12">
        <f t="shared" si="56"/>
        <v>1.0168512241377188</v>
      </c>
      <c r="AJ109" s="12">
        <f t="shared" si="56"/>
        <v>1.0103037953750171</v>
      </c>
      <c r="AK109" s="12">
        <f t="shared" si="56"/>
        <v>0.99890312577874374</v>
      </c>
      <c r="AL109" s="12">
        <f t="shared" si="56"/>
        <v>1.0025892307881794</v>
      </c>
      <c r="AM109" s="12">
        <f t="shared" si="56"/>
        <v>1.0030991317955043</v>
      </c>
      <c r="AN109" s="12">
        <f t="shared" si="56"/>
        <v>1.0097130076914784</v>
      </c>
      <c r="AO109" s="12">
        <f t="shared" si="56"/>
        <v>1.0052916959970213</v>
      </c>
      <c r="AP109" s="12">
        <f t="shared" si="56"/>
        <v>1.0103139922574695</v>
      </c>
      <c r="AQ109" s="12">
        <f t="shared" si="56"/>
        <v>1.0005414684589895</v>
      </c>
      <c r="AR109" s="12">
        <f t="shared" si="56"/>
        <v>0.99981278539009955</v>
      </c>
      <c r="AS109" s="12">
        <f t="shared" si="56"/>
        <v>0.99488465615101973</v>
      </c>
      <c r="AT109" s="12" t="e">
        <f t="shared" si="56"/>
        <v>#REF!</v>
      </c>
    </row>
    <row r="110" spans="6:46" x14ac:dyDescent="0.2">
      <c r="F110">
        <v>202109</v>
      </c>
      <c r="G110" s="12">
        <f t="shared" ref="G110:AT110" si="57">IF(G42 = "", G$94,G42)</f>
        <v>1.7423058825689779</v>
      </c>
      <c r="H110" s="12">
        <f t="shared" si="57"/>
        <v>1.1032831152203395</v>
      </c>
      <c r="I110" s="12">
        <f t="shared" si="57"/>
        <v>1.0377137148569029</v>
      </c>
      <c r="J110" s="12">
        <f t="shared" si="57"/>
        <v>1.0102715322715758</v>
      </c>
      <c r="K110" s="12">
        <f t="shared" si="57"/>
        <v>1.0019120309288891</v>
      </c>
      <c r="L110" s="12">
        <f t="shared" si="57"/>
        <v>1.0021492847586551</v>
      </c>
      <c r="M110" s="12">
        <f t="shared" si="57"/>
        <v>1.0012713088462937</v>
      </c>
      <c r="N110" s="12">
        <f t="shared" si="57"/>
        <v>1.0402645396070942</v>
      </c>
      <c r="O110" s="12">
        <f t="shared" si="57"/>
        <v>0.99901013002994044</v>
      </c>
      <c r="P110" s="12">
        <f t="shared" si="57"/>
        <v>0.99986699189905903</v>
      </c>
      <c r="Q110" s="12">
        <f t="shared" si="57"/>
        <v>1.0051164059100934</v>
      </c>
      <c r="R110" s="12">
        <f t="shared" si="57"/>
        <v>1.0031164828489645</v>
      </c>
      <c r="S110" s="12">
        <f t="shared" si="57"/>
        <v>1.0035282546808633</v>
      </c>
      <c r="T110" s="12">
        <f t="shared" si="57"/>
        <v>1.002906845016003</v>
      </c>
      <c r="U110" s="12">
        <f t="shared" si="57"/>
        <v>1.0059786969956031</v>
      </c>
      <c r="V110" s="12">
        <f t="shared" si="57"/>
        <v>1.0061529088824173</v>
      </c>
      <c r="W110" s="12">
        <f t="shared" si="57"/>
        <v>1.0018880415853668</v>
      </c>
      <c r="X110" s="12">
        <f t="shared" si="57"/>
        <v>1.0002021636660852</v>
      </c>
      <c r="Y110" s="12">
        <f t="shared" si="57"/>
        <v>1</v>
      </c>
      <c r="Z110" s="12">
        <f t="shared" si="57"/>
        <v>1</v>
      </c>
      <c r="AA110" s="12">
        <f t="shared" si="57"/>
        <v>1.3522475618283047</v>
      </c>
      <c r="AB110" s="12">
        <f t="shared" si="57"/>
        <v>1.0452864969595466</v>
      </c>
      <c r="AC110" s="12">
        <f t="shared" si="57"/>
        <v>1.0026894090930834</v>
      </c>
      <c r="AD110" s="12">
        <f t="shared" si="57"/>
        <v>1.003814879680603</v>
      </c>
      <c r="AE110" s="12">
        <f t="shared" si="57"/>
        <v>1.0010888663684625</v>
      </c>
      <c r="AF110" s="12">
        <f t="shared" si="57"/>
        <v>1.0010366478330448</v>
      </c>
      <c r="AG110" s="12">
        <f t="shared" si="57"/>
        <v>0.99368064777106735</v>
      </c>
      <c r="AH110" s="12">
        <f t="shared" si="57"/>
        <v>1.0396365974338395</v>
      </c>
      <c r="AI110" s="12">
        <f t="shared" si="57"/>
        <v>1.0066181134909329</v>
      </c>
      <c r="AJ110" s="12">
        <f t="shared" si="57"/>
        <v>0.99065250392192838</v>
      </c>
      <c r="AK110" s="12">
        <f t="shared" si="57"/>
        <v>1.004384021588151</v>
      </c>
      <c r="AL110" s="12">
        <f t="shared" si="57"/>
        <v>1.0025892307881794</v>
      </c>
      <c r="AM110" s="12">
        <f t="shared" si="57"/>
        <v>1.0030991317955043</v>
      </c>
      <c r="AN110" s="12">
        <f t="shared" si="57"/>
        <v>1.0097130076914784</v>
      </c>
      <c r="AO110" s="12">
        <f t="shared" si="57"/>
        <v>1.0052916959970213</v>
      </c>
      <c r="AP110" s="12">
        <f t="shared" si="57"/>
        <v>1.0103139922574695</v>
      </c>
      <c r="AQ110" s="12">
        <f t="shared" si="57"/>
        <v>1.0005414684589895</v>
      </c>
      <c r="AR110" s="12">
        <f t="shared" si="57"/>
        <v>0.99981278539009955</v>
      </c>
      <c r="AS110" s="12">
        <f t="shared" si="57"/>
        <v>0.99488465615101973</v>
      </c>
      <c r="AT110" s="12" t="e">
        <f t="shared" si="57"/>
        <v>#REF!</v>
      </c>
    </row>
    <row r="111" spans="6:46" x14ac:dyDescent="0.2">
      <c r="F111">
        <v>202112</v>
      </c>
      <c r="G111" s="12">
        <f t="shared" ref="G111:AT111" si="58">IF(G43 = "", G$94,G43)</f>
        <v>2.652186918273753</v>
      </c>
      <c r="H111" s="12">
        <f t="shared" si="58"/>
        <v>1.0932181568973318</v>
      </c>
      <c r="I111" s="12">
        <f t="shared" si="58"/>
        <v>1.0417546641285216</v>
      </c>
      <c r="J111" s="12">
        <f t="shared" si="58"/>
        <v>1.03340831435682</v>
      </c>
      <c r="K111" s="12">
        <f t="shared" si="58"/>
        <v>1.0069902934956361</v>
      </c>
      <c r="L111" s="12">
        <f t="shared" si="58"/>
        <v>1.0092060501006141</v>
      </c>
      <c r="M111" s="12">
        <f t="shared" si="58"/>
        <v>1.0600184502455585</v>
      </c>
      <c r="N111" s="12">
        <f t="shared" si="58"/>
        <v>1.0009067435825991</v>
      </c>
      <c r="O111" s="12">
        <f t="shared" si="58"/>
        <v>1.000323870770379</v>
      </c>
      <c r="P111" s="12">
        <f t="shared" si="58"/>
        <v>1.0044185512049455</v>
      </c>
      <c r="Q111" s="12">
        <f t="shared" si="58"/>
        <v>1.0051164059100934</v>
      </c>
      <c r="R111" s="12">
        <f t="shared" si="58"/>
        <v>1.0031164828489645</v>
      </c>
      <c r="S111" s="12">
        <f t="shared" si="58"/>
        <v>1.0035282546808633</v>
      </c>
      <c r="T111" s="12">
        <f t="shared" si="58"/>
        <v>1.002906845016003</v>
      </c>
      <c r="U111" s="12">
        <f t="shared" si="58"/>
        <v>1.0059786969956031</v>
      </c>
      <c r="V111" s="12">
        <f t="shared" si="58"/>
        <v>1.0061529088824173</v>
      </c>
      <c r="W111" s="12">
        <f t="shared" si="58"/>
        <v>1.0018880415853668</v>
      </c>
      <c r="X111" s="12">
        <f t="shared" si="58"/>
        <v>1.0002021636660852</v>
      </c>
      <c r="Y111" s="12">
        <f t="shared" si="58"/>
        <v>1</v>
      </c>
      <c r="Z111" s="12">
        <f t="shared" si="58"/>
        <v>1</v>
      </c>
      <c r="AA111" s="12">
        <f t="shared" si="58"/>
        <v>1.7367551643957586</v>
      </c>
      <c r="AB111" s="12">
        <f t="shared" si="58"/>
        <v>1.0340098821427552</v>
      </c>
      <c r="AC111" s="12">
        <f t="shared" si="58"/>
        <v>1.0299101802246056</v>
      </c>
      <c r="AD111" s="12">
        <f t="shared" si="58"/>
        <v>1.0236907047860679</v>
      </c>
      <c r="AE111" s="12">
        <f t="shared" si="58"/>
        <v>0.9999997551974612</v>
      </c>
      <c r="AF111" s="12">
        <f t="shared" si="58"/>
        <v>0.9988716576189719</v>
      </c>
      <c r="AG111" s="12">
        <f t="shared" si="58"/>
        <v>1.0621164374851686</v>
      </c>
      <c r="AH111" s="12">
        <f t="shared" si="58"/>
        <v>1.0001093982622991</v>
      </c>
      <c r="AI111" s="12">
        <f t="shared" si="58"/>
        <v>1.0008696022411971</v>
      </c>
      <c r="AJ111" s="12">
        <f t="shared" si="58"/>
        <v>1.0025889874968263</v>
      </c>
      <c r="AK111" s="12">
        <f t="shared" si="58"/>
        <v>1.004384021588151</v>
      </c>
      <c r="AL111" s="12">
        <f t="shared" si="58"/>
        <v>1.0025892307881794</v>
      </c>
      <c r="AM111" s="12">
        <f t="shared" si="58"/>
        <v>1.0030991317955043</v>
      </c>
      <c r="AN111" s="12">
        <f t="shared" si="58"/>
        <v>1.0097130076914784</v>
      </c>
      <c r="AO111" s="12">
        <f t="shared" si="58"/>
        <v>1.0052916959970213</v>
      </c>
      <c r="AP111" s="12">
        <f t="shared" si="58"/>
        <v>1.0103139922574695</v>
      </c>
      <c r="AQ111" s="12">
        <f t="shared" si="58"/>
        <v>1.0005414684589895</v>
      </c>
      <c r="AR111" s="12">
        <f t="shared" si="58"/>
        <v>0.99981278539009955</v>
      </c>
      <c r="AS111" s="12">
        <f t="shared" si="58"/>
        <v>0.99488465615101973</v>
      </c>
      <c r="AT111" s="12" t="e">
        <f t="shared" si="58"/>
        <v>#REF!</v>
      </c>
    </row>
    <row r="112" spans="6:46" x14ac:dyDescent="0.2">
      <c r="F112">
        <v>202203</v>
      </c>
      <c r="G112" s="12">
        <f t="shared" ref="G112:AT112" si="59">IF(G44 = "", G$94,G44)</f>
        <v>1.8904074297461704</v>
      </c>
      <c r="H112" s="12">
        <f t="shared" si="59"/>
        <v>1.0578305953707334</v>
      </c>
      <c r="I112" s="12">
        <f t="shared" si="59"/>
        <v>1.0294275545123737</v>
      </c>
      <c r="J112" s="12">
        <f t="shared" si="59"/>
        <v>1.0095122158873799</v>
      </c>
      <c r="K112" s="12">
        <f t="shared" si="59"/>
        <v>1.0020301656465398</v>
      </c>
      <c r="L112" s="12">
        <f t="shared" si="59"/>
        <v>1.0402160895772918</v>
      </c>
      <c r="M112" s="12">
        <f t="shared" si="59"/>
        <v>1.0242377399887566</v>
      </c>
      <c r="N112" s="12">
        <f t="shared" si="59"/>
        <v>1.0031143734780446</v>
      </c>
      <c r="O112" s="12">
        <f t="shared" si="59"/>
        <v>1.0077522581611547</v>
      </c>
      <c r="P112" s="12">
        <f t="shared" si="59"/>
        <v>1.0044185512049455</v>
      </c>
      <c r="Q112" s="12">
        <f t="shared" si="59"/>
        <v>1.0051164059100934</v>
      </c>
      <c r="R112" s="12">
        <f t="shared" si="59"/>
        <v>1.0031164828489645</v>
      </c>
      <c r="S112" s="12">
        <f t="shared" si="59"/>
        <v>1.0035282546808633</v>
      </c>
      <c r="T112" s="12">
        <f t="shared" si="59"/>
        <v>1.002906845016003</v>
      </c>
      <c r="U112" s="12">
        <f t="shared" si="59"/>
        <v>1.0059786969956031</v>
      </c>
      <c r="V112" s="12">
        <f t="shared" si="59"/>
        <v>1.0061529088824173</v>
      </c>
      <c r="W112" s="12">
        <f t="shared" si="59"/>
        <v>1.0018880415853668</v>
      </c>
      <c r="X112" s="12">
        <f t="shared" si="59"/>
        <v>1.0002021636660852</v>
      </c>
      <c r="Y112" s="12">
        <f t="shared" si="59"/>
        <v>1</v>
      </c>
      <c r="Z112" s="12">
        <f t="shared" si="59"/>
        <v>1</v>
      </c>
      <c r="AA112" s="12">
        <f t="shared" si="59"/>
        <v>1.4091425306506951</v>
      </c>
      <c r="AB112" s="12">
        <f t="shared" si="59"/>
        <v>1.024617800714561</v>
      </c>
      <c r="AC112" s="12">
        <f t="shared" si="59"/>
        <v>1.0084959140240812</v>
      </c>
      <c r="AD112" s="12">
        <f t="shared" si="59"/>
        <v>1.0087908996656558</v>
      </c>
      <c r="AE112" s="12">
        <f t="shared" si="59"/>
        <v>0.98547995546621758</v>
      </c>
      <c r="AF112" s="12">
        <f t="shared" si="59"/>
        <v>1.0646311108943636</v>
      </c>
      <c r="AG112" s="12">
        <f t="shared" si="59"/>
        <v>1.0068319293060197</v>
      </c>
      <c r="AH112" s="12">
        <f t="shared" si="59"/>
        <v>1.0071333086372711</v>
      </c>
      <c r="AI112" s="12">
        <f t="shared" si="59"/>
        <v>1.0081658907190751</v>
      </c>
      <c r="AJ112" s="12">
        <f t="shared" si="59"/>
        <v>1.0025889874968263</v>
      </c>
      <c r="AK112" s="12">
        <f t="shared" si="59"/>
        <v>1.004384021588151</v>
      </c>
      <c r="AL112" s="12">
        <f t="shared" si="59"/>
        <v>1.0025892307881794</v>
      </c>
      <c r="AM112" s="12">
        <f t="shared" si="59"/>
        <v>1.0030991317955043</v>
      </c>
      <c r="AN112" s="12">
        <f t="shared" si="59"/>
        <v>1.0097130076914784</v>
      </c>
      <c r="AO112" s="12">
        <f t="shared" si="59"/>
        <v>1.0052916959970213</v>
      </c>
      <c r="AP112" s="12">
        <f t="shared" si="59"/>
        <v>1.0103139922574695</v>
      </c>
      <c r="AQ112" s="12">
        <f t="shared" si="59"/>
        <v>1.0005414684589895</v>
      </c>
      <c r="AR112" s="12">
        <f t="shared" si="59"/>
        <v>0.99981278539009955</v>
      </c>
      <c r="AS112" s="12">
        <f t="shared" si="59"/>
        <v>0.99488465615101973</v>
      </c>
      <c r="AT112" s="12" t="e">
        <f t="shared" si="59"/>
        <v>#REF!</v>
      </c>
    </row>
    <row r="113" spans="6:46" x14ac:dyDescent="0.2">
      <c r="F113">
        <v>202206</v>
      </c>
      <c r="G113" s="12">
        <f t="shared" ref="G113:AT113" si="60">IF(G45 = "", G$94,G45)</f>
        <v>1.8990848115624537</v>
      </c>
      <c r="H113" s="12">
        <f t="shared" si="60"/>
        <v>1.1314833112873677</v>
      </c>
      <c r="I113" s="12">
        <f t="shared" si="60"/>
        <v>1.015569980691418</v>
      </c>
      <c r="J113" s="12">
        <f t="shared" si="60"/>
        <v>1.0063370002237768</v>
      </c>
      <c r="K113" s="12">
        <f t="shared" si="60"/>
        <v>1.0022110019254715</v>
      </c>
      <c r="L113" s="12">
        <f t="shared" si="60"/>
        <v>1.0391708647661906</v>
      </c>
      <c r="M113" s="12">
        <f t="shared" si="60"/>
        <v>1.0229440499439859</v>
      </c>
      <c r="N113" s="12">
        <f t="shared" si="60"/>
        <v>1.009733389757854</v>
      </c>
      <c r="O113" s="12">
        <f t="shared" si="60"/>
        <v>1.0077522581611547</v>
      </c>
      <c r="P113" s="12">
        <f t="shared" si="60"/>
        <v>1.0044185512049455</v>
      </c>
      <c r="Q113" s="12">
        <f t="shared" si="60"/>
        <v>1.0051164059100934</v>
      </c>
      <c r="R113" s="12">
        <f t="shared" si="60"/>
        <v>1.0031164828489645</v>
      </c>
      <c r="S113" s="12">
        <f t="shared" si="60"/>
        <v>1.0035282546808633</v>
      </c>
      <c r="T113" s="12">
        <f t="shared" si="60"/>
        <v>1.002906845016003</v>
      </c>
      <c r="U113" s="12">
        <f t="shared" si="60"/>
        <v>1.0059786969956031</v>
      </c>
      <c r="V113" s="12">
        <f t="shared" si="60"/>
        <v>1.0061529088824173</v>
      </c>
      <c r="W113" s="12">
        <f t="shared" si="60"/>
        <v>1.0018880415853668</v>
      </c>
      <c r="X113" s="12">
        <f t="shared" si="60"/>
        <v>1.0002021636660852</v>
      </c>
      <c r="Y113" s="12">
        <f t="shared" si="60"/>
        <v>1</v>
      </c>
      <c r="Z113" s="12">
        <f t="shared" si="60"/>
        <v>1</v>
      </c>
      <c r="AA113" s="12">
        <f t="shared" si="60"/>
        <v>1.5730559495930569</v>
      </c>
      <c r="AB113" s="12">
        <f t="shared" si="60"/>
        <v>1.0388334767724177</v>
      </c>
      <c r="AC113" s="12">
        <f t="shared" si="60"/>
        <v>1.003046181519939</v>
      </c>
      <c r="AD113" s="12">
        <f t="shared" si="60"/>
        <v>0.98925141371593073</v>
      </c>
      <c r="AE113" s="12">
        <f t="shared" si="60"/>
        <v>0.98933656376702439</v>
      </c>
      <c r="AF113" s="12">
        <f t="shared" si="60"/>
        <v>1.0456908496119373</v>
      </c>
      <c r="AG113" s="12">
        <f t="shared" si="60"/>
        <v>1.0058701704305983</v>
      </c>
      <c r="AH113" s="12">
        <f t="shared" si="60"/>
        <v>1.0040973160082702</v>
      </c>
      <c r="AI113" s="12">
        <f t="shared" si="60"/>
        <v>1.0081658907190751</v>
      </c>
      <c r="AJ113" s="12">
        <f t="shared" si="60"/>
        <v>1.0025889874968263</v>
      </c>
      <c r="AK113" s="12">
        <f t="shared" si="60"/>
        <v>1.004384021588151</v>
      </c>
      <c r="AL113" s="12">
        <f t="shared" si="60"/>
        <v>1.0025892307881794</v>
      </c>
      <c r="AM113" s="12">
        <f t="shared" si="60"/>
        <v>1.0030991317955043</v>
      </c>
      <c r="AN113" s="12">
        <f t="shared" si="60"/>
        <v>1.0097130076914784</v>
      </c>
      <c r="AO113" s="12">
        <f t="shared" si="60"/>
        <v>1.0052916959970213</v>
      </c>
      <c r="AP113" s="12">
        <f t="shared" si="60"/>
        <v>1.0103139922574695</v>
      </c>
      <c r="AQ113" s="12">
        <f t="shared" si="60"/>
        <v>1.0005414684589895</v>
      </c>
      <c r="AR113" s="12">
        <f t="shared" si="60"/>
        <v>0.99981278539009955</v>
      </c>
      <c r="AS113" s="12">
        <f t="shared" si="60"/>
        <v>0.99488465615101973</v>
      </c>
      <c r="AT113" s="12" t="e">
        <f t="shared" si="60"/>
        <v>#REF!</v>
      </c>
    </row>
    <row r="114" spans="6:46" x14ac:dyDescent="0.2">
      <c r="F114">
        <v>202209</v>
      </c>
      <c r="G114" s="12">
        <f t="shared" ref="G114:AT114" si="61">IF(G46 = "", G$94,G46)</f>
        <v>1.9245252054263755</v>
      </c>
      <c r="H114" s="12">
        <f t="shared" si="61"/>
        <v>1.0659337567303202</v>
      </c>
      <c r="I114" s="12">
        <f t="shared" si="61"/>
        <v>1.017065629589132</v>
      </c>
      <c r="J114" s="12">
        <f t="shared" si="61"/>
        <v>1.005173202175029</v>
      </c>
      <c r="K114" s="12">
        <f t="shared" si="61"/>
        <v>1.0253986359881133</v>
      </c>
      <c r="L114" s="12">
        <f t="shared" si="61"/>
        <v>1.0073406149744888</v>
      </c>
      <c r="M114" s="12">
        <f t="shared" si="61"/>
        <v>1.0236909047243345</v>
      </c>
      <c r="N114" s="12">
        <f t="shared" si="61"/>
        <v>1.009733389757854</v>
      </c>
      <c r="O114" s="12">
        <f t="shared" si="61"/>
        <v>1.0077522581611547</v>
      </c>
      <c r="P114" s="12">
        <f t="shared" si="61"/>
        <v>1.0044185512049455</v>
      </c>
      <c r="Q114" s="12">
        <f t="shared" si="61"/>
        <v>1.0051164059100934</v>
      </c>
      <c r="R114" s="12">
        <f t="shared" si="61"/>
        <v>1.0031164828489645</v>
      </c>
      <c r="S114" s="12">
        <f t="shared" si="61"/>
        <v>1.0035282546808633</v>
      </c>
      <c r="T114" s="12">
        <f t="shared" si="61"/>
        <v>1.002906845016003</v>
      </c>
      <c r="U114" s="12">
        <f t="shared" si="61"/>
        <v>1.0059786969956031</v>
      </c>
      <c r="V114" s="12">
        <f t="shared" si="61"/>
        <v>1.0061529088824173</v>
      </c>
      <c r="W114" s="12">
        <f t="shared" si="61"/>
        <v>1.0018880415853668</v>
      </c>
      <c r="X114" s="12">
        <f t="shared" si="61"/>
        <v>1.0002021636660852</v>
      </c>
      <c r="Y114" s="12">
        <f t="shared" si="61"/>
        <v>1</v>
      </c>
      <c r="Z114" s="12">
        <f t="shared" si="61"/>
        <v>1</v>
      </c>
      <c r="AA114" s="12">
        <f t="shared" si="61"/>
        <v>1.4033808463779014</v>
      </c>
      <c r="AB114" s="12">
        <f t="shared" si="61"/>
        <v>1.0295850240983955</v>
      </c>
      <c r="AC114" s="12">
        <f t="shared" si="61"/>
        <v>0.99609057713682281</v>
      </c>
      <c r="AD114" s="12">
        <f t="shared" si="61"/>
        <v>1.0126339436859801</v>
      </c>
      <c r="AE114" s="12">
        <f t="shared" si="61"/>
        <v>1.0252129124699345</v>
      </c>
      <c r="AF114" s="12">
        <f t="shared" si="61"/>
        <v>1.0077820910300432</v>
      </c>
      <c r="AG114" s="12">
        <f t="shared" si="61"/>
        <v>1.0134818950951503</v>
      </c>
      <c r="AH114" s="12">
        <f t="shared" si="61"/>
        <v>1.0040973160082702</v>
      </c>
      <c r="AI114" s="12">
        <f t="shared" si="61"/>
        <v>1.0081658907190751</v>
      </c>
      <c r="AJ114" s="12">
        <f t="shared" si="61"/>
        <v>1.0025889874968263</v>
      </c>
      <c r="AK114" s="12">
        <f t="shared" si="61"/>
        <v>1.004384021588151</v>
      </c>
      <c r="AL114" s="12">
        <f t="shared" si="61"/>
        <v>1.0025892307881794</v>
      </c>
      <c r="AM114" s="12">
        <f t="shared" si="61"/>
        <v>1.0030991317955043</v>
      </c>
      <c r="AN114" s="12">
        <f t="shared" si="61"/>
        <v>1.0097130076914784</v>
      </c>
      <c r="AO114" s="12">
        <f t="shared" si="61"/>
        <v>1.0052916959970213</v>
      </c>
      <c r="AP114" s="12">
        <f t="shared" si="61"/>
        <v>1.0103139922574695</v>
      </c>
      <c r="AQ114" s="12">
        <f t="shared" si="61"/>
        <v>1.0005414684589895</v>
      </c>
      <c r="AR114" s="12">
        <f t="shared" si="61"/>
        <v>0.99981278539009955</v>
      </c>
      <c r="AS114" s="12">
        <f t="shared" si="61"/>
        <v>0.99488465615101973</v>
      </c>
      <c r="AT114" s="12" t="e">
        <f t="shared" si="61"/>
        <v>#REF!</v>
      </c>
    </row>
    <row r="115" spans="6:46" x14ac:dyDescent="0.2">
      <c r="F115">
        <v>202212</v>
      </c>
      <c r="G115" s="12">
        <f t="shared" ref="G115:AT115" si="62">IF(G47 = "", G$94,G47)</f>
        <v>2.0251450937160014</v>
      </c>
      <c r="H115" s="12">
        <f t="shared" si="62"/>
        <v>1.1064975142271309</v>
      </c>
      <c r="I115" s="12">
        <f t="shared" si="62"/>
        <v>1.0323201337049805</v>
      </c>
      <c r="J115" s="12">
        <f t="shared" si="62"/>
        <v>1.0125066779851042</v>
      </c>
      <c r="K115" s="12">
        <f t="shared" si="62"/>
        <v>1.0059723674324128</v>
      </c>
      <c r="L115" s="12">
        <f t="shared" si="62"/>
        <v>1.0239273703034784</v>
      </c>
      <c r="M115" s="12">
        <f t="shared" si="62"/>
        <v>1.0236909047243345</v>
      </c>
      <c r="N115" s="12">
        <f t="shared" si="62"/>
        <v>1.009733389757854</v>
      </c>
      <c r="O115" s="12">
        <f t="shared" si="62"/>
        <v>1.0077522581611547</v>
      </c>
      <c r="P115" s="12">
        <f t="shared" si="62"/>
        <v>1.0044185512049455</v>
      </c>
      <c r="Q115" s="12">
        <f t="shared" si="62"/>
        <v>1.0051164059100934</v>
      </c>
      <c r="R115" s="12">
        <f t="shared" si="62"/>
        <v>1.0031164828489645</v>
      </c>
      <c r="S115" s="12">
        <f t="shared" si="62"/>
        <v>1.0035282546808633</v>
      </c>
      <c r="T115" s="12">
        <f t="shared" si="62"/>
        <v>1.002906845016003</v>
      </c>
      <c r="U115" s="12">
        <f t="shared" si="62"/>
        <v>1.0059786969956031</v>
      </c>
      <c r="V115" s="12">
        <f t="shared" si="62"/>
        <v>1.0061529088824173</v>
      </c>
      <c r="W115" s="12">
        <f t="shared" si="62"/>
        <v>1.0018880415853668</v>
      </c>
      <c r="X115" s="12">
        <f t="shared" si="62"/>
        <v>1.0002021636660852</v>
      </c>
      <c r="Y115" s="12">
        <f t="shared" si="62"/>
        <v>1</v>
      </c>
      <c r="Z115" s="12">
        <f t="shared" si="62"/>
        <v>1</v>
      </c>
      <c r="AA115" s="12">
        <f t="shared" si="62"/>
        <v>1.7247065615169679</v>
      </c>
      <c r="AB115" s="12">
        <f t="shared" si="62"/>
        <v>1.0358650762783645</v>
      </c>
      <c r="AC115" s="12">
        <f t="shared" si="62"/>
        <v>1.0131138956169787</v>
      </c>
      <c r="AD115" s="12">
        <f t="shared" si="62"/>
        <v>1.0109689301703833</v>
      </c>
      <c r="AE115" s="12">
        <f t="shared" si="62"/>
        <v>1.008086985478206</v>
      </c>
      <c r="AF115" s="12">
        <f t="shared" si="62"/>
        <v>1.0297591144877103</v>
      </c>
      <c r="AG115" s="12">
        <f t="shared" si="62"/>
        <v>1.0134818950951503</v>
      </c>
      <c r="AH115" s="12">
        <f t="shared" si="62"/>
        <v>1.0040973160082702</v>
      </c>
      <c r="AI115" s="12">
        <f t="shared" si="62"/>
        <v>1.0081658907190751</v>
      </c>
      <c r="AJ115" s="12">
        <f t="shared" si="62"/>
        <v>1.0025889874968263</v>
      </c>
      <c r="AK115" s="12">
        <f t="shared" si="62"/>
        <v>1.004384021588151</v>
      </c>
      <c r="AL115" s="12">
        <f t="shared" si="62"/>
        <v>1.0025892307881794</v>
      </c>
      <c r="AM115" s="12">
        <f t="shared" si="62"/>
        <v>1.0030991317955043</v>
      </c>
      <c r="AN115" s="12">
        <f t="shared" si="62"/>
        <v>1.0097130076914784</v>
      </c>
      <c r="AO115" s="12">
        <f t="shared" si="62"/>
        <v>1.0052916959970213</v>
      </c>
      <c r="AP115" s="12">
        <f t="shared" si="62"/>
        <v>1.0103139922574695</v>
      </c>
      <c r="AQ115" s="12">
        <f t="shared" si="62"/>
        <v>1.0005414684589895</v>
      </c>
      <c r="AR115" s="12">
        <f t="shared" si="62"/>
        <v>0.99981278539009955</v>
      </c>
      <c r="AS115" s="12">
        <f t="shared" si="62"/>
        <v>0.99488465615101973</v>
      </c>
      <c r="AT115" s="12" t="e">
        <f t="shared" si="62"/>
        <v>#REF!</v>
      </c>
    </row>
    <row r="116" spans="6:46" x14ac:dyDescent="0.2">
      <c r="F116">
        <v>202303</v>
      </c>
      <c r="G116" s="12">
        <f t="shared" ref="G116:AT116" si="63">IF(G48 = "", G$94,G48)</f>
        <v>1.9101173396984796</v>
      </c>
      <c r="H116" s="12">
        <f t="shared" si="63"/>
        <v>1.1099330416959536</v>
      </c>
      <c r="I116" s="12">
        <f t="shared" si="63"/>
        <v>1.0191942082990033</v>
      </c>
      <c r="J116" s="12">
        <f t="shared" si="63"/>
        <v>1.0147392268590278</v>
      </c>
      <c r="K116" s="12">
        <f t="shared" si="63"/>
        <v>1.0093134612039174</v>
      </c>
      <c r="L116" s="12">
        <f t="shared" si="63"/>
        <v>1.0239273703034784</v>
      </c>
      <c r="M116" s="12">
        <f t="shared" si="63"/>
        <v>1.0236909047243345</v>
      </c>
      <c r="N116" s="12">
        <f t="shared" si="63"/>
        <v>1.009733389757854</v>
      </c>
      <c r="O116" s="12">
        <f t="shared" si="63"/>
        <v>1.0077522581611547</v>
      </c>
      <c r="P116" s="12">
        <f t="shared" si="63"/>
        <v>1.0044185512049455</v>
      </c>
      <c r="Q116" s="12">
        <f t="shared" si="63"/>
        <v>1.0051164059100934</v>
      </c>
      <c r="R116" s="12">
        <f t="shared" si="63"/>
        <v>1.0031164828489645</v>
      </c>
      <c r="S116" s="12">
        <f t="shared" si="63"/>
        <v>1.0035282546808633</v>
      </c>
      <c r="T116" s="12">
        <f t="shared" si="63"/>
        <v>1.002906845016003</v>
      </c>
      <c r="U116" s="12">
        <f t="shared" si="63"/>
        <v>1.0059786969956031</v>
      </c>
      <c r="V116" s="12">
        <f t="shared" si="63"/>
        <v>1.0061529088824173</v>
      </c>
      <c r="W116" s="12">
        <f t="shared" si="63"/>
        <v>1.0018880415853668</v>
      </c>
      <c r="X116" s="12">
        <f t="shared" si="63"/>
        <v>1.0002021636660852</v>
      </c>
      <c r="Y116" s="12">
        <f t="shared" si="63"/>
        <v>1</v>
      </c>
      <c r="Z116" s="12">
        <f t="shared" si="63"/>
        <v>1</v>
      </c>
      <c r="AA116" s="12">
        <f t="shared" si="63"/>
        <v>1.5392064397237313</v>
      </c>
      <c r="AB116" s="12">
        <f t="shared" si="63"/>
        <v>1.0639462828545736</v>
      </c>
      <c r="AC116" s="12">
        <f t="shared" si="63"/>
        <v>1.0086129659378178</v>
      </c>
      <c r="AD116" s="12">
        <f t="shared" si="63"/>
        <v>1.0149150042319641</v>
      </c>
      <c r="AE116" s="12">
        <f t="shared" si="63"/>
        <v>1.0023352207523675</v>
      </c>
      <c r="AF116" s="12">
        <f t="shared" si="63"/>
        <v>1.0297591144877103</v>
      </c>
      <c r="AG116" s="12">
        <f t="shared" si="63"/>
        <v>1.0134818950951503</v>
      </c>
      <c r="AH116" s="12">
        <f t="shared" si="63"/>
        <v>1.0040973160082702</v>
      </c>
      <c r="AI116" s="12">
        <f t="shared" si="63"/>
        <v>1.0081658907190751</v>
      </c>
      <c r="AJ116" s="12">
        <f t="shared" si="63"/>
        <v>1.0025889874968263</v>
      </c>
      <c r="AK116" s="12">
        <f t="shared" si="63"/>
        <v>1.004384021588151</v>
      </c>
      <c r="AL116" s="12">
        <f t="shared" si="63"/>
        <v>1.0025892307881794</v>
      </c>
      <c r="AM116" s="12">
        <f t="shared" si="63"/>
        <v>1.0030991317955043</v>
      </c>
      <c r="AN116" s="12">
        <f t="shared" si="63"/>
        <v>1.0097130076914784</v>
      </c>
      <c r="AO116" s="12">
        <f t="shared" si="63"/>
        <v>1.0052916959970213</v>
      </c>
      <c r="AP116" s="12">
        <f t="shared" si="63"/>
        <v>1.0103139922574695</v>
      </c>
      <c r="AQ116" s="12">
        <f t="shared" si="63"/>
        <v>1.0005414684589895</v>
      </c>
      <c r="AR116" s="12">
        <f t="shared" si="63"/>
        <v>0.99981278539009955</v>
      </c>
      <c r="AS116" s="12">
        <f t="shared" si="63"/>
        <v>0.99488465615101973</v>
      </c>
      <c r="AT116" s="12" t="e">
        <f t="shared" si="63"/>
        <v>#REF!</v>
      </c>
    </row>
    <row r="117" spans="6:46" x14ac:dyDescent="0.2">
      <c r="F117">
        <v>202306</v>
      </c>
      <c r="G117" s="12">
        <f t="shared" ref="G117:AT117" si="64">IF(G49 = "", G$94,G49)</f>
        <v>2.3860237268027227</v>
      </c>
      <c r="H117" s="12">
        <f t="shared" si="64"/>
        <v>1.0627125081420679</v>
      </c>
      <c r="I117" s="12">
        <f t="shared" si="64"/>
        <v>1.021176838644376</v>
      </c>
      <c r="J117" s="12">
        <f t="shared" si="64"/>
        <v>1.0094643911573649</v>
      </c>
      <c r="K117" s="12">
        <f t="shared" si="64"/>
        <v>1.0093134612039174</v>
      </c>
      <c r="L117" s="12">
        <f t="shared" si="64"/>
        <v>1.0239273703034784</v>
      </c>
      <c r="M117" s="12">
        <f t="shared" si="64"/>
        <v>1.0236909047243345</v>
      </c>
      <c r="N117" s="12">
        <f t="shared" si="64"/>
        <v>1.009733389757854</v>
      </c>
      <c r="O117" s="12">
        <f t="shared" si="64"/>
        <v>1.0077522581611547</v>
      </c>
      <c r="P117" s="12">
        <f t="shared" si="64"/>
        <v>1.0044185512049455</v>
      </c>
      <c r="Q117" s="12">
        <f t="shared" si="64"/>
        <v>1.0051164059100934</v>
      </c>
      <c r="R117" s="12">
        <f t="shared" si="64"/>
        <v>1.0031164828489645</v>
      </c>
      <c r="S117" s="12">
        <f t="shared" si="64"/>
        <v>1.0035282546808633</v>
      </c>
      <c r="T117" s="12">
        <f t="shared" si="64"/>
        <v>1.002906845016003</v>
      </c>
      <c r="U117" s="12">
        <f t="shared" si="64"/>
        <v>1.0059786969956031</v>
      </c>
      <c r="V117" s="12">
        <f t="shared" si="64"/>
        <v>1.0061529088824173</v>
      </c>
      <c r="W117" s="12">
        <f t="shared" si="64"/>
        <v>1.0018880415853668</v>
      </c>
      <c r="X117" s="12">
        <f t="shared" si="64"/>
        <v>1.0002021636660852</v>
      </c>
      <c r="Y117" s="12">
        <f t="shared" si="64"/>
        <v>1</v>
      </c>
      <c r="Z117" s="12">
        <f t="shared" si="64"/>
        <v>1</v>
      </c>
      <c r="AA117" s="12">
        <f t="shared" si="64"/>
        <v>1.7148671988327222</v>
      </c>
      <c r="AB117" s="12">
        <f t="shared" si="64"/>
        <v>1.0313353928778362</v>
      </c>
      <c r="AC117" s="12">
        <f t="shared" si="64"/>
        <v>1.0166973564182959</v>
      </c>
      <c r="AD117" s="12">
        <f t="shared" si="64"/>
        <v>1.0071542877187398</v>
      </c>
      <c r="AE117" s="12">
        <f t="shared" si="64"/>
        <v>1.0023352207523675</v>
      </c>
      <c r="AF117" s="12">
        <f t="shared" si="64"/>
        <v>1.0297591144877103</v>
      </c>
      <c r="AG117" s="12">
        <f t="shared" si="64"/>
        <v>1.0134818950951503</v>
      </c>
      <c r="AH117" s="12">
        <f t="shared" si="64"/>
        <v>1.0040973160082702</v>
      </c>
      <c r="AI117" s="12">
        <f t="shared" si="64"/>
        <v>1.0081658907190751</v>
      </c>
      <c r="AJ117" s="12">
        <f t="shared" si="64"/>
        <v>1.0025889874968263</v>
      </c>
      <c r="AK117" s="12">
        <f t="shared" si="64"/>
        <v>1.004384021588151</v>
      </c>
      <c r="AL117" s="12">
        <f t="shared" si="64"/>
        <v>1.0025892307881794</v>
      </c>
      <c r="AM117" s="12">
        <f t="shared" si="64"/>
        <v>1.0030991317955043</v>
      </c>
      <c r="AN117" s="12">
        <f t="shared" si="64"/>
        <v>1.0097130076914784</v>
      </c>
      <c r="AO117" s="12">
        <f t="shared" si="64"/>
        <v>1.0052916959970213</v>
      </c>
      <c r="AP117" s="12">
        <f t="shared" si="64"/>
        <v>1.0103139922574695</v>
      </c>
      <c r="AQ117" s="12">
        <f t="shared" si="64"/>
        <v>1.0005414684589895</v>
      </c>
      <c r="AR117" s="12">
        <f t="shared" si="64"/>
        <v>0.99981278539009955</v>
      </c>
      <c r="AS117" s="12">
        <f t="shared" si="64"/>
        <v>0.99488465615101973</v>
      </c>
      <c r="AT117" s="12" t="e">
        <f t="shared" si="64"/>
        <v>#REF!</v>
      </c>
    </row>
    <row r="118" spans="6:46" x14ac:dyDescent="0.2">
      <c r="F118">
        <v>202309</v>
      </c>
      <c r="G118" s="12">
        <f t="shared" ref="G118:AT118" si="65">IF(G50 = "", G$94,G50)</f>
        <v>1.696113626976768</v>
      </c>
      <c r="H118" s="12">
        <f t="shared" si="65"/>
        <v>1.062141679047711</v>
      </c>
      <c r="I118" s="12">
        <f t="shared" si="65"/>
        <v>1.0221514516962598</v>
      </c>
      <c r="J118" s="12">
        <f t="shared" si="65"/>
        <v>1.0094643911573649</v>
      </c>
      <c r="K118" s="12">
        <f t="shared" si="65"/>
        <v>1.0093134612039174</v>
      </c>
      <c r="L118" s="12">
        <f t="shared" si="65"/>
        <v>1.0239273703034784</v>
      </c>
      <c r="M118" s="12">
        <f t="shared" si="65"/>
        <v>1.0236909047243345</v>
      </c>
      <c r="N118" s="12">
        <f t="shared" si="65"/>
        <v>1.009733389757854</v>
      </c>
      <c r="O118" s="12">
        <f t="shared" si="65"/>
        <v>1.0077522581611547</v>
      </c>
      <c r="P118" s="12">
        <f t="shared" si="65"/>
        <v>1.0044185512049455</v>
      </c>
      <c r="Q118" s="12">
        <f t="shared" si="65"/>
        <v>1.0051164059100934</v>
      </c>
      <c r="R118" s="12">
        <f t="shared" si="65"/>
        <v>1.0031164828489645</v>
      </c>
      <c r="S118" s="12">
        <f t="shared" si="65"/>
        <v>1.0035282546808633</v>
      </c>
      <c r="T118" s="12">
        <f t="shared" si="65"/>
        <v>1.002906845016003</v>
      </c>
      <c r="U118" s="12">
        <f t="shared" si="65"/>
        <v>1.0059786969956031</v>
      </c>
      <c r="V118" s="12">
        <f t="shared" si="65"/>
        <v>1.0061529088824173</v>
      </c>
      <c r="W118" s="12">
        <f t="shared" si="65"/>
        <v>1.0018880415853668</v>
      </c>
      <c r="X118" s="12">
        <f t="shared" si="65"/>
        <v>1.0002021636660852</v>
      </c>
      <c r="Y118" s="12">
        <f t="shared" si="65"/>
        <v>1</v>
      </c>
      <c r="Z118" s="12">
        <f t="shared" si="65"/>
        <v>1</v>
      </c>
      <c r="AA118" s="12">
        <f t="shared" si="65"/>
        <v>1.4191982555355749</v>
      </c>
      <c r="AB118" s="12">
        <f t="shared" si="65"/>
        <v>1.0316714837260346</v>
      </c>
      <c r="AC118" s="12">
        <f t="shared" si="65"/>
        <v>1.0084194888388709</v>
      </c>
      <c r="AD118" s="12">
        <f t="shared" si="65"/>
        <v>1.0071542877187398</v>
      </c>
      <c r="AE118" s="12">
        <f t="shared" si="65"/>
        <v>1.0023352207523675</v>
      </c>
      <c r="AF118" s="12">
        <f t="shared" si="65"/>
        <v>1.0297591144877103</v>
      </c>
      <c r="AG118" s="12">
        <f t="shared" si="65"/>
        <v>1.0134818950951503</v>
      </c>
      <c r="AH118" s="12">
        <f t="shared" si="65"/>
        <v>1.0040973160082702</v>
      </c>
      <c r="AI118" s="12">
        <f t="shared" si="65"/>
        <v>1.0081658907190751</v>
      </c>
      <c r="AJ118" s="12">
        <f t="shared" si="65"/>
        <v>1.0025889874968263</v>
      </c>
      <c r="AK118" s="12">
        <f t="shared" si="65"/>
        <v>1.004384021588151</v>
      </c>
      <c r="AL118" s="12">
        <f t="shared" si="65"/>
        <v>1.0025892307881794</v>
      </c>
      <c r="AM118" s="12">
        <f t="shared" si="65"/>
        <v>1.0030991317955043</v>
      </c>
      <c r="AN118" s="12">
        <f t="shared" si="65"/>
        <v>1.0097130076914784</v>
      </c>
      <c r="AO118" s="12">
        <f t="shared" si="65"/>
        <v>1.0052916959970213</v>
      </c>
      <c r="AP118" s="12">
        <f t="shared" si="65"/>
        <v>1.0103139922574695</v>
      </c>
      <c r="AQ118" s="12">
        <f t="shared" si="65"/>
        <v>1.0005414684589895</v>
      </c>
      <c r="AR118" s="12">
        <f t="shared" si="65"/>
        <v>0.99981278539009955</v>
      </c>
      <c r="AS118" s="12">
        <f t="shared" si="65"/>
        <v>0.99488465615101973</v>
      </c>
      <c r="AT118" s="12" t="e">
        <f t="shared" si="65"/>
        <v>#REF!</v>
      </c>
    </row>
    <row r="119" spans="6:46" x14ac:dyDescent="0.2">
      <c r="F119">
        <v>202312</v>
      </c>
      <c r="G119" s="12">
        <f t="shared" ref="G119:AT119" si="66">IF(G51 = "", G$94,G51)</f>
        <v>2.2740568298785271</v>
      </c>
      <c r="H119" s="12">
        <f t="shared" si="66"/>
        <v>1.0837419563696769</v>
      </c>
      <c r="I119" s="12">
        <f t="shared" si="66"/>
        <v>1.0221514516962598</v>
      </c>
      <c r="J119" s="12">
        <f t="shared" si="66"/>
        <v>1.0094643911573649</v>
      </c>
      <c r="K119" s="12">
        <f t="shared" si="66"/>
        <v>1.0093134612039174</v>
      </c>
      <c r="L119" s="12">
        <f t="shared" si="66"/>
        <v>1.0239273703034784</v>
      </c>
      <c r="M119" s="12">
        <f t="shared" si="66"/>
        <v>1.0236909047243345</v>
      </c>
      <c r="N119" s="12">
        <f t="shared" si="66"/>
        <v>1.009733389757854</v>
      </c>
      <c r="O119" s="12">
        <f t="shared" si="66"/>
        <v>1.0077522581611547</v>
      </c>
      <c r="P119" s="12">
        <f t="shared" si="66"/>
        <v>1.0044185512049455</v>
      </c>
      <c r="Q119" s="12">
        <f t="shared" si="66"/>
        <v>1.0051164059100934</v>
      </c>
      <c r="R119" s="12">
        <f t="shared" si="66"/>
        <v>1.0031164828489645</v>
      </c>
      <c r="S119" s="12">
        <f t="shared" si="66"/>
        <v>1.0035282546808633</v>
      </c>
      <c r="T119" s="12">
        <f t="shared" si="66"/>
        <v>1.002906845016003</v>
      </c>
      <c r="U119" s="12">
        <f t="shared" si="66"/>
        <v>1.0059786969956031</v>
      </c>
      <c r="V119" s="12">
        <f t="shared" si="66"/>
        <v>1.0061529088824173</v>
      </c>
      <c r="W119" s="12">
        <f t="shared" si="66"/>
        <v>1.0018880415853668</v>
      </c>
      <c r="X119" s="12">
        <f t="shared" si="66"/>
        <v>1.0002021636660852</v>
      </c>
      <c r="Y119" s="12">
        <f t="shared" si="66"/>
        <v>1</v>
      </c>
      <c r="Z119" s="12">
        <f t="shared" si="66"/>
        <v>1</v>
      </c>
      <c r="AA119" s="12">
        <f t="shared" si="66"/>
        <v>1.7844013377400187</v>
      </c>
      <c r="AB119" s="12">
        <f t="shared" si="66"/>
        <v>1.0400614819138196</v>
      </c>
      <c r="AC119" s="12">
        <f t="shared" si="66"/>
        <v>1.0084194888388709</v>
      </c>
      <c r="AD119" s="12">
        <f t="shared" si="66"/>
        <v>1.0071542877187398</v>
      </c>
      <c r="AE119" s="12">
        <f t="shared" si="66"/>
        <v>1.0023352207523675</v>
      </c>
      <c r="AF119" s="12">
        <f t="shared" si="66"/>
        <v>1.0297591144877103</v>
      </c>
      <c r="AG119" s="12">
        <f t="shared" si="66"/>
        <v>1.0134818950951503</v>
      </c>
      <c r="AH119" s="12">
        <f t="shared" si="66"/>
        <v>1.0040973160082702</v>
      </c>
      <c r="AI119" s="12">
        <f t="shared" si="66"/>
        <v>1.0081658907190751</v>
      </c>
      <c r="AJ119" s="12">
        <f t="shared" si="66"/>
        <v>1.0025889874968263</v>
      </c>
      <c r="AK119" s="12">
        <f t="shared" si="66"/>
        <v>1.004384021588151</v>
      </c>
      <c r="AL119" s="12">
        <f t="shared" si="66"/>
        <v>1.0025892307881794</v>
      </c>
      <c r="AM119" s="12">
        <f t="shared" si="66"/>
        <v>1.0030991317955043</v>
      </c>
      <c r="AN119" s="12">
        <f t="shared" si="66"/>
        <v>1.0097130076914784</v>
      </c>
      <c r="AO119" s="12">
        <f t="shared" si="66"/>
        <v>1.0052916959970213</v>
      </c>
      <c r="AP119" s="12">
        <f t="shared" si="66"/>
        <v>1.0103139922574695</v>
      </c>
      <c r="AQ119" s="12">
        <f t="shared" si="66"/>
        <v>1.0005414684589895</v>
      </c>
      <c r="AR119" s="12">
        <f t="shared" si="66"/>
        <v>0.99981278539009955</v>
      </c>
      <c r="AS119" s="12">
        <f t="shared" si="66"/>
        <v>0.99488465615101973</v>
      </c>
      <c r="AT119" s="12" t="e">
        <f t="shared" si="66"/>
        <v>#REF!</v>
      </c>
    </row>
    <row r="120" spans="6:46" x14ac:dyDescent="0.2">
      <c r="F120">
        <v>202403</v>
      </c>
      <c r="G120" s="12">
        <f t="shared" ref="G120:AT120" si="67">IF(G52 = "", G$94,G52)</f>
        <v>2.0457112087542551</v>
      </c>
      <c r="H120" s="12">
        <f t="shared" si="67"/>
        <v>1.0837419563696769</v>
      </c>
      <c r="I120" s="12">
        <f t="shared" si="67"/>
        <v>1.0221514516962598</v>
      </c>
      <c r="J120" s="12">
        <f t="shared" si="67"/>
        <v>1.0094643911573649</v>
      </c>
      <c r="K120" s="12">
        <f t="shared" si="67"/>
        <v>1.0093134612039174</v>
      </c>
      <c r="L120" s="12">
        <f t="shared" si="67"/>
        <v>1.0239273703034784</v>
      </c>
      <c r="M120" s="12">
        <f t="shared" si="67"/>
        <v>1.0236909047243345</v>
      </c>
      <c r="N120" s="12">
        <f t="shared" si="67"/>
        <v>1.009733389757854</v>
      </c>
      <c r="O120" s="12">
        <f t="shared" si="67"/>
        <v>1.0077522581611547</v>
      </c>
      <c r="P120" s="12">
        <f t="shared" si="67"/>
        <v>1.0044185512049455</v>
      </c>
      <c r="Q120" s="12">
        <f t="shared" si="67"/>
        <v>1.0051164059100934</v>
      </c>
      <c r="R120" s="12">
        <f t="shared" si="67"/>
        <v>1.0031164828489645</v>
      </c>
      <c r="S120" s="12">
        <f t="shared" si="67"/>
        <v>1.0035282546808633</v>
      </c>
      <c r="T120" s="12">
        <f t="shared" si="67"/>
        <v>1.002906845016003</v>
      </c>
      <c r="U120" s="12">
        <f t="shared" si="67"/>
        <v>1.0059786969956031</v>
      </c>
      <c r="V120" s="12">
        <f t="shared" si="67"/>
        <v>1.0061529088824173</v>
      </c>
      <c r="W120" s="12">
        <f t="shared" si="67"/>
        <v>1.0018880415853668</v>
      </c>
      <c r="X120" s="12">
        <f t="shared" si="67"/>
        <v>1.0002021636660852</v>
      </c>
      <c r="Y120" s="12">
        <f t="shared" si="67"/>
        <v>1</v>
      </c>
      <c r="Z120" s="12">
        <f t="shared" si="67"/>
        <v>1</v>
      </c>
      <c r="AA120" s="12">
        <f t="shared" si="67"/>
        <v>1.6087607935568897</v>
      </c>
      <c r="AB120" s="12">
        <f t="shared" si="67"/>
        <v>1.0400614819138196</v>
      </c>
      <c r="AC120" s="12">
        <f t="shared" si="67"/>
        <v>1.0084194888388709</v>
      </c>
      <c r="AD120" s="12">
        <f t="shared" si="67"/>
        <v>1.0071542877187398</v>
      </c>
      <c r="AE120" s="12">
        <f t="shared" si="67"/>
        <v>1.0023352207523675</v>
      </c>
      <c r="AF120" s="12">
        <f t="shared" si="67"/>
        <v>1.0297591144877103</v>
      </c>
      <c r="AG120" s="12">
        <f t="shared" si="67"/>
        <v>1.0134818950951503</v>
      </c>
      <c r="AH120" s="12">
        <f t="shared" si="67"/>
        <v>1.0040973160082702</v>
      </c>
      <c r="AI120" s="12">
        <f t="shared" si="67"/>
        <v>1.0081658907190751</v>
      </c>
      <c r="AJ120" s="12">
        <f t="shared" si="67"/>
        <v>1.0025889874968263</v>
      </c>
      <c r="AK120" s="12">
        <f t="shared" si="67"/>
        <v>1.004384021588151</v>
      </c>
      <c r="AL120" s="12">
        <f t="shared" si="67"/>
        <v>1.0025892307881794</v>
      </c>
      <c r="AM120" s="12">
        <f t="shared" si="67"/>
        <v>1.0030991317955043</v>
      </c>
      <c r="AN120" s="12">
        <f t="shared" si="67"/>
        <v>1.0097130076914784</v>
      </c>
      <c r="AO120" s="12">
        <f t="shared" si="67"/>
        <v>1.0052916959970213</v>
      </c>
      <c r="AP120" s="12">
        <f t="shared" si="67"/>
        <v>1.0103139922574695</v>
      </c>
      <c r="AQ120" s="12">
        <f t="shared" si="67"/>
        <v>1.0005414684589895</v>
      </c>
      <c r="AR120" s="12">
        <f t="shared" si="67"/>
        <v>0.99981278539009955</v>
      </c>
      <c r="AS120" s="12">
        <f t="shared" si="67"/>
        <v>0.99488465615101973</v>
      </c>
      <c r="AT120" s="12" t="e">
        <f t="shared" si="67"/>
        <v>#REF!</v>
      </c>
    </row>
    <row r="123" spans="6:46" x14ac:dyDescent="0.2">
      <c r="F123" s="19" t="s">
        <v>60</v>
      </c>
      <c r="G123" s="7" t="s">
        <v>143</v>
      </c>
      <c r="H123" s="7" t="s">
        <v>143</v>
      </c>
      <c r="I123" s="7" t="s">
        <v>143</v>
      </c>
      <c r="J123" s="7" t="s">
        <v>143</v>
      </c>
      <c r="K123" s="7" t="s">
        <v>143</v>
      </c>
      <c r="L123" s="7" t="s">
        <v>143</v>
      </c>
      <c r="M123" s="7" t="s">
        <v>143</v>
      </c>
      <c r="N123" s="7" t="s">
        <v>143</v>
      </c>
      <c r="O123" s="7" t="s">
        <v>143</v>
      </c>
      <c r="P123" s="7" t="s">
        <v>143</v>
      </c>
      <c r="Q123" s="7" t="s">
        <v>143</v>
      </c>
      <c r="R123" s="7" t="s">
        <v>143</v>
      </c>
      <c r="S123" s="7" t="s">
        <v>143</v>
      </c>
      <c r="T123" s="7" t="s">
        <v>143</v>
      </c>
      <c r="U123" s="7" t="s">
        <v>143</v>
      </c>
      <c r="V123" s="7" t="s">
        <v>143</v>
      </c>
      <c r="W123" s="7" t="s">
        <v>143</v>
      </c>
      <c r="X123" s="7" t="s">
        <v>143</v>
      </c>
      <c r="Y123" s="7" t="s">
        <v>143</v>
      </c>
      <c r="Z123" s="7" t="s">
        <v>143</v>
      </c>
      <c r="AA123" s="8" t="s">
        <v>144</v>
      </c>
      <c r="AB123" s="8" t="s">
        <v>144</v>
      </c>
      <c r="AC123" s="8" t="s">
        <v>144</v>
      </c>
      <c r="AD123" s="8" t="s">
        <v>144</v>
      </c>
      <c r="AE123" s="8" t="s">
        <v>144</v>
      </c>
      <c r="AF123" s="8" t="s">
        <v>144</v>
      </c>
      <c r="AG123" s="8" t="s">
        <v>144</v>
      </c>
      <c r="AH123" s="8" t="s">
        <v>144</v>
      </c>
      <c r="AI123" s="8" t="s">
        <v>144</v>
      </c>
      <c r="AJ123" s="8" t="s">
        <v>144</v>
      </c>
      <c r="AK123" s="8" t="s">
        <v>144</v>
      </c>
      <c r="AL123" s="8" t="s">
        <v>144</v>
      </c>
      <c r="AM123" s="8" t="s">
        <v>144</v>
      </c>
      <c r="AN123" s="8" t="s">
        <v>144</v>
      </c>
      <c r="AO123" s="8" t="s">
        <v>144</v>
      </c>
      <c r="AP123" s="8" t="s">
        <v>144</v>
      </c>
      <c r="AQ123" s="8" t="s">
        <v>144</v>
      </c>
      <c r="AR123" s="8" t="s">
        <v>144</v>
      </c>
      <c r="AS123" s="8" t="s">
        <v>144</v>
      </c>
      <c r="AT123" s="8" t="s">
        <v>144</v>
      </c>
    </row>
    <row r="124" spans="6:46" x14ac:dyDescent="0.2">
      <c r="F124" s="19" t="s">
        <v>81</v>
      </c>
      <c r="G124" s="7">
        <v>1</v>
      </c>
      <c r="H124" s="7">
        <v>2</v>
      </c>
      <c r="I124" s="7">
        <v>3</v>
      </c>
      <c r="J124" s="7">
        <v>4</v>
      </c>
      <c r="K124" s="7">
        <v>5</v>
      </c>
      <c r="L124" s="7">
        <v>6</v>
      </c>
      <c r="M124" s="7">
        <v>7</v>
      </c>
      <c r="N124" s="7">
        <v>8</v>
      </c>
      <c r="O124" s="7">
        <v>9</v>
      </c>
      <c r="P124" s="7">
        <v>10</v>
      </c>
      <c r="Q124" s="7">
        <v>11</v>
      </c>
      <c r="R124" s="7">
        <v>12</v>
      </c>
      <c r="S124" s="7">
        <v>13</v>
      </c>
      <c r="T124" s="7">
        <v>14</v>
      </c>
      <c r="U124" s="7">
        <v>15</v>
      </c>
      <c r="V124" s="7">
        <v>16</v>
      </c>
      <c r="W124" s="7">
        <v>17</v>
      </c>
      <c r="X124" s="7">
        <v>18</v>
      </c>
      <c r="Y124" s="7">
        <v>19</v>
      </c>
      <c r="Z124" s="7">
        <v>20</v>
      </c>
      <c r="AA124" s="8">
        <v>1</v>
      </c>
      <c r="AB124" s="8">
        <v>2</v>
      </c>
      <c r="AC124" s="8">
        <v>3</v>
      </c>
      <c r="AD124" s="8">
        <v>4</v>
      </c>
      <c r="AE124" s="8">
        <v>5</v>
      </c>
      <c r="AF124" s="8">
        <v>6</v>
      </c>
      <c r="AG124" s="8">
        <v>7</v>
      </c>
      <c r="AH124" s="8">
        <v>8</v>
      </c>
      <c r="AI124" s="8">
        <v>9</v>
      </c>
      <c r="AJ124" s="8">
        <v>10</v>
      </c>
      <c r="AK124" s="8">
        <v>11</v>
      </c>
      <c r="AL124" s="8">
        <v>12</v>
      </c>
      <c r="AM124" s="8">
        <v>13</v>
      </c>
      <c r="AN124" s="8">
        <v>14</v>
      </c>
      <c r="AO124" s="8">
        <v>15</v>
      </c>
      <c r="AP124" s="8">
        <v>16</v>
      </c>
      <c r="AQ124" s="8">
        <v>17</v>
      </c>
      <c r="AR124" s="8">
        <v>18</v>
      </c>
      <c r="AS124" s="8">
        <v>19</v>
      </c>
      <c r="AT124" s="8">
        <v>20</v>
      </c>
    </row>
    <row r="125" spans="6:46" x14ac:dyDescent="0.2">
      <c r="F125">
        <v>201906</v>
      </c>
      <c r="G125" s="20">
        <f t="shared" ref="G125:AT125" si="68">IF(G9 = "", F125 * F101, G9)</f>
        <v>12828661171</v>
      </c>
      <c r="H125" s="20">
        <f t="shared" si="68"/>
        <v>24531840057</v>
      </c>
      <c r="I125" s="20">
        <f t="shared" si="68"/>
        <v>27350632503</v>
      </c>
      <c r="J125" s="20">
        <f t="shared" si="68"/>
        <v>29104050429</v>
      </c>
      <c r="K125" s="20">
        <f t="shared" si="68"/>
        <v>29598979054</v>
      </c>
      <c r="L125" s="20">
        <f t="shared" si="68"/>
        <v>31384888042</v>
      </c>
      <c r="M125" s="20">
        <f t="shared" si="68"/>
        <v>31842576710</v>
      </c>
      <c r="N125" s="20">
        <f t="shared" si="68"/>
        <v>31886938524</v>
      </c>
      <c r="O125" s="20">
        <f t="shared" si="68"/>
        <v>32089949441</v>
      </c>
      <c r="P125" s="20">
        <f t="shared" si="68"/>
        <v>32243918740</v>
      </c>
      <c r="Q125" s="20">
        <f t="shared" si="68"/>
        <v>32559222463</v>
      </c>
      <c r="R125" s="20">
        <f t="shared" si="68"/>
        <v>32777268315</v>
      </c>
      <c r="S125" s="20">
        <f t="shared" si="68"/>
        <v>32814290369</v>
      </c>
      <c r="T125" s="20">
        <f t="shared" si="68"/>
        <v>33095384196</v>
      </c>
      <c r="U125" s="20">
        <f t="shared" si="68"/>
        <v>33649222250</v>
      </c>
      <c r="V125" s="20">
        <f t="shared" si="68"/>
        <v>33665715359</v>
      </c>
      <c r="W125" s="20">
        <f t="shared" si="68"/>
        <v>34070440381</v>
      </c>
      <c r="X125" s="20">
        <f t="shared" si="68"/>
        <v>34182847281</v>
      </c>
      <c r="Y125" s="20">
        <f t="shared" si="68"/>
        <v>34192432800</v>
      </c>
      <c r="Z125" s="20">
        <f t="shared" si="68"/>
        <v>34192432800</v>
      </c>
      <c r="AA125" s="20">
        <f t="shared" si="68"/>
        <v>12387149212.450001</v>
      </c>
      <c r="AB125" s="20">
        <f t="shared" si="68"/>
        <v>17595261121.599998</v>
      </c>
      <c r="AC125" s="20">
        <f t="shared" si="68"/>
        <v>17965661643.549999</v>
      </c>
      <c r="AD125" s="20">
        <f t="shared" si="68"/>
        <v>19361985692.700001</v>
      </c>
      <c r="AE125" s="20">
        <f t="shared" si="68"/>
        <v>19815076615.18</v>
      </c>
      <c r="AF125" s="20">
        <f t="shared" si="68"/>
        <v>21993525271.18</v>
      </c>
      <c r="AG125" s="20">
        <f t="shared" si="68"/>
        <v>22473518766.139999</v>
      </c>
      <c r="AH125" s="20">
        <f t="shared" si="68"/>
        <v>22685795318.739998</v>
      </c>
      <c r="AI125" s="20">
        <f t="shared" si="68"/>
        <v>22548325620.82</v>
      </c>
      <c r="AJ125" s="20">
        <f t="shared" si="68"/>
        <v>22738306850.799999</v>
      </c>
      <c r="AK125" s="20">
        <f t="shared" si="68"/>
        <v>23020170169.219997</v>
      </c>
      <c r="AL125" s="20">
        <f t="shared" si="68"/>
        <v>23061082114.819996</v>
      </c>
      <c r="AM125" s="20">
        <f t="shared" si="68"/>
        <v>23014408674.739994</v>
      </c>
      <c r="AN125" s="20">
        <f t="shared" si="68"/>
        <v>23528324813.739994</v>
      </c>
      <c r="AO125" s="20">
        <f t="shared" si="68"/>
        <v>23623639487.439995</v>
      </c>
      <c r="AP125" s="20">
        <f t="shared" si="68"/>
        <v>23624630077.179996</v>
      </c>
      <c r="AQ125" s="20">
        <f t="shared" si="68"/>
        <v>24210972639.399998</v>
      </c>
      <c r="AR125" s="20">
        <f t="shared" si="68"/>
        <v>24228677791.099998</v>
      </c>
      <c r="AS125" s="20">
        <f t="shared" si="68"/>
        <v>24221664642.289997</v>
      </c>
      <c r="AT125" s="20">
        <f t="shared" si="68"/>
        <v>24097762499.049995</v>
      </c>
    </row>
    <row r="126" spans="6:46" x14ac:dyDescent="0.2">
      <c r="F126">
        <v>201909</v>
      </c>
      <c r="G126" s="20">
        <f t="shared" ref="G126:AT126" si="69">IF(G10 = "", F126 * F102, G10)</f>
        <v>2959832732</v>
      </c>
      <c r="H126" s="20">
        <f t="shared" si="69"/>
        <v>9276218685</v>
      </c>
      <c r="I126" s="20">
        <f t="shared" si="69"/>
        <v>11724247839</v>
      </c>
      <c r="J126" s="20">
        <f t="shared" si="69"/>
        <v>11795688281.459999</v>
      </c>
      <c r="K126" s="20">
        <f t="shared" si="69"/>
        <v>11950759602.459999</v>
      </c>
      <c r="L126" s="20">
        <f t="shared" si="69"/>
        <v>11971168080.459999</v>
      </c>
      <c r="M126" s="20">
        <f t="shared" si="69"/>
        <v>12250566662.459999</v>
      </c>
      <c r="N126" s="20">
        <f t="shared" si="69"/>
        <v>12327329145.459999</v>
      </c>
      <c r="O126" s="20">
        <f t="shared" si="69"/>
        <v>12812085550.459999</v>
      </c>
      <c r="P126" s="20">
        <f t="shared" si="69"/>
        <v>12973746000.459999</v>
      </c>
      <c r="Q126" s="20">
        <f t="shared" si="69"/>
        <v>12985390854.459999</v>
      </c>
      <c r="R126" s="20">
        <f t="shared" si="69"/>
        <v>12986470867.459999</v>
      </c>
      <c r="S126" s="20">
        <f t="shared" si="69"/>
        <v>12987660867.459999</v>
      </c>
      <c r="T126" s="20">
        <f t="shared" si="69"/>
        <v>12987660867.459999</v>
      </c>
      <c r="U126" s="20">
        <f t="shared" si="69"/>
        <v>12988160867.459999</v>
      </c>
      <c r="V126" s="20">
        <f t="shared" si="69"/>
        <v>13156265122.459999</v>
      </c>
      <c r="W126" s="20">
        <f t="shared" si="69"/>
        <v>13229402575.459999</v>
      </c>
      <c r="X126" s="20">
        <f t="shared" si="69"/>
        <v>13231800393.459999</v>
      </c>
      <c r="Y126" s="20">
        <f t="shared" si="69"/>
        <v>13231800393.459999</v>
      </c>
      <c r="Z126" s="20">
        <f t="shared" si="69"/>
        <v>13231800393.459999</v>
      </c>
      <c r="AA126" s="20">
        <f t="shared" si="69"/>
        <v>5985300843.5700006</v>
      </c>
      <c r="AB126" s="20">
        <f t="shared" si="69"/>
        <v>11827027872.23</v>
      </c>
      <c r="AC126" s="20">
        <f t="shared" si="69"/>
        <v>11891530298.369999</v>
      </c>
      <c r="AD126" s="20">
        <f t="shared" si="69"/>
        <v>11924222058.579998</v>
      </c>
      <c r="AE126" s="20">
        <f t="shared" si="69"/>
        <v>12231036756.899998</v>
      </c>
      <c r="AF126" s="20">
        <f t="shared" si="69"/>
        <v>12260451355.129997</v>
      </c>
      <c r="AG126" s="20">
        <f t="shared" si="69"/>
        <v>12293647632.879997</v>
      </c>
      <c r="AH126" s="20">
        <f t="shared" si="69"/>
        <v>12355217189.739998</v>
      </c>
      <c r="AI126" s="20">
        <f t="shared" si="69"/>
        <v>12926859580.339998</v>
      </c>
      <c r="AJ126" s="20">
        <f t="shared" si="69"/>
        <v>13075804107.599998</v>
      </c>
      <c r="AK126" s="20">
        <f t="shared" si="69"/>
        <v>12993997322.739998</v>
      </c>
      <c r="AL126" s="20">
        <f t="shared" si="69"/>
        <v>12994692707.149998</v>
      </c>
      <c r="AM126" s="20">
        <f t="shared" si="69"/>
        <v>12995882707.149998</v>
      </c>
      <c r="AN126" s="20">
        <f t="shared" si="69"/>
        <v>12987660867.459997</v>
      </c>
      <c r="AO126" s="20">
        <f t="shared" si="69"/>
        <v>12988160867.459997</v>
      </c>
      <c r="AP126" s="20">
        <f t="shared" si="69"/>
        <v>13229030882.589996</v>
      </c>
      <c r="AQ126" s="20">
        <f t="shared" si="69"/>
        <v>13229402575.459997</v>
      </c>
      <c r="AR126" s="20">
        <f t="shared" si="69"/>
        <v>13231800393.459997</v>
      </c>
      <c r="AS126" s="20">
        <f t="shared" si="69"/>
        <v>13231800393.459997</v>
      </c>
      <c r="AT126" s="20">
        <f t="shared" si="69"/>
        <v>13164115184.706377</v>
      </c>
    </row>
    <row r="127" spans="6:46" x14ac:dyDescent="0.2">
      <c r="F127">
        <v>201912</v>
      </c>
      <c r="G127" s="20">
        <f t="shared" ref="G127:AT127" si="70">IF(G11 = "", F127 * F103, G11)</f>
        <v>2248781159</v>
      </c>
      <c r="H127" s="20">
        <f t="shared" si="70"/>
        <v>12012342843</v>
      </c>
      <c r="I127" s="20">
        <f t="shared" si="70"/>
        <v>13191363757</v>
      </c>
      <c r="J127" s="20">
        <f t="shared" si="70"/>
        <v>13767454034</v>
      </c>
      <c r="K127" s="20">
        <f t="shared" si="70"/>
        <v>14069525957</v>
      </c>
      <c r="L127" s="20">
        <f t="shared" si="70"/>
        <v>14128315015</v>
      </c>
      <c r="M127" s="20">
        <f t="shared" si="70"/>
        <v>14404877583</v>
      </c>
      <c r="N127" s="20">
        <f t="shared" si="70"/>
        <v>14484264608</v>
      </c>
      <c r="O127" s="20">
        <f t="shared" si="70"/>
        <v>15431693083</v>
      </c>
      <c r="P127" s="20">
        <f t="shared" si="70"/>
        <v>15655462664</v>
      </c>
      <c r="Q127" s="20">
        <f t="shared" si="70"/>
        <v>15676695350</v>
      </c>
      <c r="R127" s="20">
        <f t="shared" si="70"/>
        <v>15678389130</v>
      </c>
      <c r="S127" s="20">
        <f t="shared" si="70"/>
        <v>15678389130</v>
      </c>
      <c r="T127" s="20">
        <f t="shared" si="70"/>
        <v>15751156664</v>
      </c>
      <c r="U127" s="20">
        <f t="shared" si="70"/>
        <v>15807667471</v>
      </c>
      <c r="V127" s="20">
        <f t="shared" si="70"/>
        <v>15970655917</v>
      </c>
      <c r="W127" s="20">
        <f t="shared" si="70"/>
        <v>15970655917</v>
      </c>
      <c r="X127" s="20">
        <f t="shared" si="70"/>
        <v>15975308532</v>
      </c>
      <c r="Y127" s="20">
        <f t="shared" si="70"/>
        <v>15978538158.939671</v>
      </c>
      <c r="Z127" s="20">
        <f t="shared" si="70"/>
        <v>15978538158.939671</v>
      </c>
      <c r="AA127" s="20">
        <f t="shared" si="70"/>
        <v>10217102062.93</v>
      </c>
      <c r="AB127" s="20">
        <f t="shared" si="70"/>
        <v>13020722073.84</v>
      </c>
      <c r="AC127" s="20">
        <f t="shared" si="70"/>
        <v>13681135488.960001</v>
      </c>
      <c r="AD127" s="20">
        <f t="shared" si="70"/>
        <v>14270274568.050001</v>
      </c>
      <c r="AE127" s="20">
        <f t="shared" si="70"/>
        <v>14483630490.610001</v>
      </c>
      <c r="AF127" s="20">
        <f t="shared" si="70"/>
        <v>14513680286.150002</v>
      </c>
      <c r="AG127" s="20">
        <f t="shared" si="70"/>
        <v>14590697736.300001</v>
      </c>
      <c r="AH127" s="20">
        <f t="shared" si="70"/>
        <v>14608238458.990002</v>
      </c>
      <c r="AI127" s="20">
        <f t="shared" si="70"/>
        <v>15647735863.300001</v>
      </c>
      <c r="AJ127" s="20">
        <f t="shared" si="70"/>
        <v>15683660754.210001</v>
      </c>
      <c r="AK127" s="20">
        <f t="shared" si="70"/>
        <v>15704893440.210001</v>
      </c>
      <c r="AL127" s="20">
        <f t="shared" si="70"/>
        <v>15713651131.460001</v>
      </c>
      <c r="AM127" s="20">
        <f t="shared" si="70"/>
        <v>15678389130.000002</v>
      </c>
      <c r="AN127" s="20">
        <f t="shared" si="70"/>
        <v>15751156664.000002</v>
      </c>
      <c r="AO127" s="20">
        <f t="shared" si="70"/>
        <v>15944379263.330002</v>
      </c>
      <c r="AP127" s="20">
        <f t="shared" si="70"/>
        <v>15970655917.000002</v>
      </c>
      <c r="AQ127" s="20">
        <f t="shared" si="70"/>
        <v>15970655917.000002</v>
      </c>
      <c r="AR127" s="20">
        <f t="shared" si="70"/>
        <v>15979473336.020002</v>
      </c>
      <c r="AS127" s="20">
        <f t="shared" si="70"/>
        <v>15976481745.152985</v>
      </c>
      <c r="AT127" s="20">
        <f t="shared" si="70"/>
        <v>15894756547.529572</v>
      </c>
    </row>
    <row r="128" spans="6:46" x14ac:dyDescent="0.2">
      <c r="F128">
        <v>202003</v>
      </c>
      <c r="G128" s="20">
        <f t="shared" ref="G128:AT128" si="71">IF(G12 = "", F128 * F104, G12)</f>
        <v>4622045104</v>
      </c>
      <c r="H128" s="20">
        <f t="shared" si="71"/>
        <v>9414769979.0200005</v>
      </c>
      <c r="I128" s="20">
        <f t="shared" si="71"/>
        <v>11417343846.02</v>
      </c>
      <c r="J128" s="20">
        <f t="shared" si="71"/>
        <v>12081235938.02</v>
      </c>
      <c r="K128" s="20">
        <f t="shared" si="71"/>
        <v>12985906738.02</v>
      </c>
      <c r="L128" s="20">
        <f t="shared" si="71"/>
        <v>13525307020.02</v>
      </c>
      <c r="M128" s="20">
        <f t="shared" si="71"/>
        <v>13881706341.02</v>
      </c>
      <c r="N128" s="20">
        <f t="shared" si="71"/>
        <v>13992270646.02</v>
      </c>
      <c r="O128" s="20">
        <f t="shared" si="71"/>
        <v>14578340827.02</v>
      </c>
      <c r="P128" s="20">
        <f t="shared" si="71"/>
        <v>14710869507.02</v>
      </c>
      <c r="Q128" s="20">
        <f t="shared" si="71"/>
        <v>14716719659.02</v>
      </c>
      <c r="R128" s="20">
        <f t="shared" si="71"/>
        <v>14730405747.02</v>
      </c>
      <c r="S128" s="20">
        <f t="shared" si="71"/>
        <v>14731405747.02</v>
      </c>
      <c r="T128" s="20">
        <f t="shared" si="71"/>
        <v>14737117123.02</v>
      </c>
      <c r="U128" s="20">
        <f t="shared" si="71"/>
        <v>14931794977.02</v>
      </c>
      <c r="V128" s="20">
        <f t="shared" si="71"/>
        <v>14980194330.02</v>
      </c>
      <c r="W128" s="20">
        <f t="shared" si="71"/>
        <v>14980860996.02</v>
      </c>
      <c r="X128" s="20">
        <f t="shared" si="71"/>
        <v>15009145484.565086</v>
      </c>
      <c r="Y128" s="20">
        <f t="shared" si="71"/>
        <v>15012179788.441051</v>
      </c>
      <c r="Z128" s="20">
        <f t="shared" si="71"/>
        <v>15012179788.441051</v>
      </c>
      <c r="AA128" s="20">
        <f t="shared" si="71"/>
        <v>6154722746.710001</v>
      </c>
      <c r="AB128" s="20">
        <f t="shared" si="71"/>
        <v>10556623432.16</v>
      </c>
      <c r="AC128" s="20">
        <f t="shared" si="71"/>
        <v>12698809963.23</v>
      </c>
      <c r="AD128" s="20">
        <f t="shared" si="71"/>
        <v>13593655938.619999</v>
      </c>
      <c r="AE128" s="20">
        <f t="shared" si="71"/>
        <v>14085002961.809999</v>
      </c>
      <c r="AF128" s="20">
        <f t="shared" si="71"/>
        <v>14100938299.779999</v>
      </c>
      <c r="AG128" s="20">
        <f t="shared" si="71"/>
        <v>14263394382.189999</v>
      </c>
      <c r="AH128" s="20">
        <f t="shared" si="71"/>
        <v>14335458832.939999</v>
      </c>
      <c r="AI128" s="20">
        <f t="shared" si="71"/>
        <v>14759795127.529999</v>
      </c>
      <c r="AJ128" s="20">
        <f t="shared" si="71"/>
        <v>14896396267.029999</v>
      </c>
      <c r="AK128" s="20">
        <f t="shared" si="71"/>
        <v>14908426637.599998</v>
      </c>
      <c r="AL128" s="20">
        <f t="shared" si="71"/>
        <v>14730405747.149998</v>
      </c>
      <c r="AM128" s="20">
        <f t="shared" si="71"/>
        <v>14733343526.319998</v>
      </c>
      <c r="AN128" s="20">
        <f t="shared" si="71"/>
        <v>14772576552.369997</v>
      </c>
      <c r="AO128" s="20">
        <f t="shared" si="71"/>
        <v>14941176067.599997</v>
      </c>
      <c r="AP128" s="20">
        <f t="shared" si="71"/>
        <v>14994337546.149996</v>
      </c>
      <c r="AQ128" s="20">
        <f t="shared" si="71"/>
        <v>15107104367.689997</v>
      </c>
      <c r="AR128" s="20">
        <f t="shared" si="71"/>
        <v>15115284388.211763</v>
      </c>
      <c r="AS128" s="20">
        <f t="shared" si="71"/>
        <v>15112454586.141489</v>
      </c>
      <c r="AT128" s="20">
        <f t="shared" si="71"/>
        <v>15035149184.531277</v>
      </c>
    </row>
    <row r="129" spans="6:46" x14ac:dyDescent="0.2">
      <c r="F129">
        <v>202006</v>
      </c>
      <c r="G129" s="20">
        <f t="shared" ref="G129:AT129" si="72">IF(G13 = "", F129 * F105, G13)</f>
        <v>3149300986.1199999</v>
      </c>
      <c r="H129" s="20">
        <f t="shared" si="72"/>
        <v>13968335318.119999</v>
      </c>
      <c r="I129" s="20">
        <f t="shared" si="72"/>
        <v>16172735775.119999</v>
      </c>
      <c r="J129" s="20">
        <f t="shared" si="72"/>
        <v>16942934992.119999</v>
      </c>
      <c r="K129" s="20">
        <f t="shared" si="72"/>
        <v>17727015949.119999</v>
      </c>
      <c r="L129" s="20">
        <f t="shared" si="72"/>
        <v>18366835348.119999</v>
      </c>
      <c r="M129" s="20">
        <f t="shared" si="72"/>
        <v>18626191269.119999</v>
      </c>
      <c r="N129" s="20">
        <f t="shared" si="72"/>
        <v>19230668286.119999</v>
      </c>
      <c r="O129" s="20">
        <f t="shared" si="72"/>
        <v>19303815687.119999</v>
      </c>
      <c r="P129" s="20">
        <f t="shared" si="72"/>
        <v>19352953747.119999</v>
      </c>
      <c r="Q129" s="20">
        <f t="shared" si="72"/>
        <v>19461980735.119999</v>
      </c>
      <c r="R129" s="20">
        <f t="shared" si="72"/>
        <v>19461980735.119999</v>
      </c>
      <c r="S129" s="20">
        <f t="shared" si="72"/>
        <v>19682502088.119999</v>
      </c>
      <c r="T129" s="20">
        <f t="shared" si="72"/>
        <v>19999527480.119999</v>
      </c>
      <c r="U129" s="20">
        <f t="shared" si="72"/>
        <v>19999527480.119999</v>
      </c>
      <c r="V129" s="20">
        <f t="shared" si="72"/>
        <v>20001040751.119999</v>
      </c>
      <c r="W129" s="20">
        <f t="shared" si="72"/>
        <v>20124105332.415154</v>
      </c>
      <c r="X129" s="20">
        <f t="shared" si="72"/>
        <v>20162100480.151054</v>
      </c>
      <c r="Y129" s="20">
        <f t="shared" si="72"/>
        <v>20166176524.300098</v>
      </c>
      <c r="Z129" s="20">
        <f t="shared" si="72"/>
        <v>20166176524.300098</v>
      </c>
      <c r="AA129" s="20">
        <f t="shared" si="72"/>
        <v>6229346959.21</v>
      </c>
      <c r="AB129" s="20">
        <f t="shared" si="72"/>
        <v>17166509281.470001</v>
      </c>
      <c r="AC129" s="20">
        <f t="shared" si="72"/>
        <v>18759135597.630001</v>
      </c>
      <c r="AD129" s="20">
        <f t="shared" si="72"/>
        <v>18963712414.740002</v>
      </c>
      <c r="AE129" s="20">
        <f t="shared" si="72"/>
        <v>19297873751.52</v>
      </c>
      <c r="AF129" s="20">
        <f t="shared" si="72"/>
        <v>19551229861.459999</v>
      </c>
      <c r="AG129" s="20">
        <f t="shared" si="72"/>
        <v>19788207662.540001</v>
      </c>
      <c r="AH129" s="20">
        <f t="shared" si="72"/>
        <v>20079401471.68</v>
      </c>
      <c r="AI129" s="20">
        <f t="shared" si="72"/>
        <v>20101237239.260002</v>
      </c>
      <c r="AJ129" s="20">
        <f t="shared" si="72"/>
        <v>20204914513.720001</v>
      </c>
      <c r="AK129" s="20">
        <f t="shared" si="72"/>
        <v>19491204434.760002</v>
      </c>
      <c r="AL129" s="20">
        <f t="shared" si="72"/>
        <v>19480152449.630001</v>
      </c>
      <c r="AM129" s="20">
        <f t="shared" si="72"/>
        <v>19700673802.630001</v>
      </c>
      <c r="AN129" s="20">
        <f t="shared" si="72"/>
        <v>20017317406.170002</v>
      </c>
      <c r="AO129" s="20">
        <f t="shared" si="72"/>
        <v>20358149135.77</v>
      </c>
      <c r="AP129" s="20">
        <f t="shared" si="72"/>
        <v>20377736493.09</v>
      </c>
      <c r="AQ129" s="20">
        <f t="shared" si="72"/>
        <v>20587912309.504486</v>
      </c>
      <c r="AR129" s="20">
        <f t="shared" si="72"/>
        <v>20599060014.656525</v>
      </c>
      <c r="AS129" s="20">
        <f t="shared" si="72"/>
        <v>20595203569.671566</v>
      </c>
      <c r="AT129" s="20">
        <f t="shared" si="72"/>
        <v>20489852021.772949</v>
      </c>
    </row>
    <row r="130" spans="6:46" x14ac:dyDescent="0.2">
      <c r="F130">
        <v>202009</v>
      </c>
      <c r="G130" s="20">
        <f t="shared" ref="G130:AT130" si="73">IF(G14 = "", F130 * F106, G14)</f>
        <v>10600797371</v>
      </c>
      <c r="H130" s="20">
        <f t="shared" si="73"/>
        <v>27614392585</v>
      </c>
      <c r="I130" s="20">
        <f t="shared" si="73"/>
        <v>31043450444</v>
      </c>
      <c r="J130" s="20">
        <f t="shared" si="73"/>
        <v>33466932237</v>
      </c>
      <c r="K130" s="20">
        <f t="shared" si="73"/>
        <v>35671854506</v>
      </c>
      <c r="L130" s="20">
        <f t="shared" si="73"/>
        <v>36103334158</v>
      </c>
      <c r="M130" s="20">
        <f t="shared" si="73"/>
        <v>36617708986</v>
      </c>
      <c r="N130" s="20">
        <f t="shared" si="73"/>
        <v>36934627952</v>
      </c>
      <c r="O130" s="20">
        <f t="shared" si="73"/>
        <v>37004965720</v>
      </c>
      <c r="P130" s="20">
        <f t="shared" si="73"/>
        <v>37085387790</v>
      </c>
      <c r="Q130" s="20">
        <f t="shared" si="73"/>
        <v>37222522436</v>
      </c>
      <c r="R130" s="20">
        <f t="shared" si="73"/>
        <v>37224614394</v>
      </c>
      <c r="S130" s="20">
        <f t="shared" si="73"/>
        <v>37423522804</v>
      </c>
      <c r="T130" s="20">
        <f t="shared" si="73"/>
        <v>37462668948</v>
      </c>
      <c r="U130" s="20">
        <f t="shared" si="73"/>
        <v>37467138673</v>
      </c>
      <c r="V130" s="20">
        <f t="shared" si="73"/>
        <v>37691143342.418106</v>
      </c>
      <c r="W130" s="20">
        <f t="shared" si="73"/>
        <v>37923053513.078133</v>
      </c>
      <c r="X130" s="20">
        <f t="shared" si="73"/>
        <v>37994653815.154915</v>
      </c>
      <c r="Y130" s="20">
        <f t="shared" si="73"/>
        <v>38002334953.661819</v>
      </c>
      <c r="Z130" s="20">
        <f t="shared" si="73"/>
        <v>38002334953.661819</v>
      </c>
      <c r="AA130" s="20">
        <f t="shared" si="73"/>
        <v>20195244798.779999</v>
      </c>
      <c r="AB130" s="20">
        <f t="shared" si="73"/>
        <v>35321937432.119995</v>
      </c>
      <c r="AC130" s="20">
        <f t="shared" si="73"/>
        <v>36328261844.359993</v>
      </c>
      <c r="AD130" s="20">
        <f t="shared" si="73"/>
        <v>36808548398.709991</v>
      </c>
      <c r="AE130" s="20">
        <f t="shared" si="73"/>
        <v>37279835144.769989</v>
      </c>
      <c r="AF130" s="20">
        <f t="shared" si="73"/>
        <v>37356032662.859985</v>
      </c>
      <c r="AG130" s="20">
        <f t="shared" si="73"/>
        <v>37486551178.879982</v>
      </c>
      <c r="AH130" s="20">
        <f t="shared" si="73"/>
        <v>37633474223.649979</v>
      </c>
      <c r="AI130" s="20">
        <f t="shared" si="73"/>
        <v>37651842248.849976</v>
      </c>
      <c r="AJ130" s="20">
        <f t="shared" si="73"/>
        <v>37229069012.369972</v>
      </c>
      <c r="AK130" s="20">
        <f t="shared" si="73"/>
        <v>37311800945.349976</v>
      </c>
      <c r="AL130" s="20">
        <f t="shared" si="73"/>
        <v>37292547113.559975</v>
      </c>
      <c r="AM130" s="20">
        <f t="shared" si="73"/>
        <v>37434681142.689972</v>
      </c>
      <c r="AN130" s="20">
        <f t="shared" si="73"/>
        <v>37466465698.069969</v>
      </c>
      <c r="AO130" s="20">
        <f t="shared" si="73"/>
        <v>37618629536.839966</v>
      </c>
      <c r="AP130" s="20">
        <f t="shared" si="73"/>
        <v>37817695888.173485</v>
      </c>
      <c r="AQ130" s="20">
        <f t="shared" si="73"/>
        <v>38207747310.759445</v>
      </c>
      <c r="AR130" s="20">
        <f t="shared" si="73"/>
        <v>38228435600.817261</v>
      </c>
      <c r="AS130" s="20">
        <f t="shared" si="73"/>
        <v>38221278679.159149</v>
      </c>
      <c r="AT130" s="20">
        <f t="shared" si="73"/>
        <v>38025763696.367554</v>
      </c>
    </row>
    <row r="131" spans="6:46" x14ac:dyDescent="0.2">
      <c r="F131">
        <v>202012</v>
      </c>
      <c r="G131" s="20">
        <f t="shared" ref="G131:AT131" si="74">IF(G15 = "", F131 * F107, G15)</f>
        <v>9728233822</v>
      </c>
      <c r="H131" s="20">
        <f t="shared" si="74"/>
        <v>24533708634</v>
      </c>
      <c r="I131" s="20">
        <f t="shared" si="74"/>
        <v>30889052320</v>
      </c>
      <c r="J131" s="20">
        <f t="shared" si="74"/>
        <v>34879043667</v>
      </c>
      <c r="K131" s="20">
        <f t="shared" si="74"/>
        <v>35579724226</v>
      </c>
      <c r="L131" s="20">
        <f t="shared" si="74"/>
        <v>36597111733</v>
      </c>
      <c r="M131" s="20">
        <f t="shared" si="74"/>
        <v>36899892663</v>
      </c>
      <c r="N131" s="20">
        <f t="shared" si="74"/>
        <v>37136731556</v>
      </c>
      <c r="O131" s="20">
        <f t="shared" si="74"/>
        <v>37161214940</v>
      </c>
      <c r="P131" s="20">
        <f t="shared" si="74"/>
        <v>37215899988</v>
      </c>
      <c r="Q131" s="20">
        <f t="shared" si="74"/>
        <v>37215899988</v>
      </c>
      <c r="R131" s="20">
        <f t="shared" si="74"/>
        <v>37449162364</v>
      </c>
      <c r="S131" s="20">
        <f t="shared" si="74"/>
        <v>37452448601</v>
      </c>
      <c r="T131" s="20">
        <f t="shared" si="74"/>
        <v>37476168217</v>
      </c>
      <c r="U131" s="20">
        <f t="shared" si="74"/>
        <v>37585105629.800476</v>
      </c>
      <c r="V131" s="20">
        <f t="shared" si="74"/>
        <v>37809815587.908791</v>
      </c>
      <c r="W131" s="20">
        <f t="shared" si="74"/>
        <v>38042455938.082191</v>
      </c>
      <c r="X131" s="20">
        <f t="shared" si="74"/>
        <v>38114281676.902779</v>
      </c>
      <c r="Y131" s="20">
        <f t="shared" si="74"/>
        <v>38121986999.81678</v>
      </c>
      <c r="Z131" s="20">
        <f t="shared" si="74"/>
        <v>38121986999.81678</v>
      </c>
      <c r="AA131" s="20">
        <f t="shared" si="74"/>
        <v>21160523094.32</v>
      </c>
      <c r="AB131" s="20">
        <f t="shared" si="74"/>
        <v>34653943896.080002</v>
      </c>
      <c r="AC131" s="20">
        <f t="shared" si="74"/>
        <v>36103721316.800003</v>
      </c>
      <c r="AD131" s="20">
        <f t="shared" si="74"/>
        <v>36962544809.310005</v>
      </c>
      <c r="AE131" s="20">
        <f t="shared" si="74"/>
        <v>37228958002.030006</v>
      </c>
      <c r="AF131" s="20">
        <f t="shared" si="74"/>
        <v>37516594771.970009</v>
      </c>
      <c r="AG131" s="20">
        <f t="shared" si="74"/>
        <v>37677072609.630013</v>
      </c>
      <c r="AH131" s="20">
        <f t="shared" si="74"/>
        <v>37753685296.110016</v>
      </c>
      <c r="AI131" s="20">
        <f t="shared" si="74"/>
        <v>37426760877.360016</v>
      </c>
      <c r="AJ131" s="20">
        <f t="shared" si="74"/>
        <v>37303699505.100014</v>
      </c>
      <c r="AK131" s="20">
        <f t="shared" si="74"/>
        <v>37303699505.100014</v>
      </c>
      <c r="AL131" s="20">
        <f t="shared" si="74"/>
        <v>37549252210.660011</v>
      </c>
      <c r="AM131" s="20">
        <f t="shared" si="74"/>
        <v>37552538447.660011</v>
      </c>
      <c r="AN131" s="20">
        <f t="shared" si="74"/>
        <v>37503988097.130013</v>
      </c>
      <c r="AO131" s="20">
        <f t="shared" si="74"/>
        <v>37868264621.978554</v>
      </c>
      <c r="AP131" s="20">
        <f t="shared" si="74"/>
        <v>38068651966.292824</v>
      </c>
      <c r="AQ131" s="20">
        <f t="shared" si="74"/>
        <v>38461291747.925468</v>
      </c>
      <c r="AR131" s="20">
        <f t="shared" si="74"/>
        <v>38482117324.298965</v>
      </c>
      <c r="AS131" s="20">
        <f t="shared" si="74"/>
        <v>38474912909.71595</v>
      </c>
      <c r="AT131" s="20">
        <f t="shared" si="74"/>
        <v>38278100500.623184</v>
      </c>
    </row>
    <row r="132" spans="6:46" x14ac:dyDescent="0.2">
      <c r="F132">
        <v>202103</v>
      </c>
      <c r="G132" s="20">
        <f t="shared" ref="G132:AT132" si="75">IF(G16 = "", F132 * F108, G16)</f>
        <v>9675457123</v>
      </c>
      <c r="H132" s="20">
        <f t="shared" si="75"/>
        <v>36375679287</v>
      </c>
      <c r="I132" s="20">
        <f t="shared" si="75"/>
        <v>40282646021</v>
      </c>
      <c r="J132" s="20">
        <f t="shared" si="75"/>
        <v>41227539573</v>
      </c>
      <c r="K132" s="20">
        <f t="shared" si="75"/>
        <v>42044152965</v>
      </c>
      <c r="L132" s="20">
        <f t="shared" si="75"/>
        <v>42530516249</v>
      </c>
      <c r="M132" s="20">
        <f t="shared" si="75"/>
        <v>42895069593</v>
      </c>
      <c r="N132" s="20">
        <f t="shared" si="75"/>
        <v>43003278360</v>
      </c>
      <c r="O132" s="20">
        <f t="shared" si="75"/>
        <v>43063582338</v>
      </c>
      <c r="P132" s="20">
        <f t="shared" si="75"/>
        <v>43150513373</v>
      </c>
      <c r="Q132" s="20">
        <f t="shared" si="75"/>
        <v>43178432599</v>
      </c>
      <c r="R132" s="20">
        <f t="shared" si="75"/>
        <v>43954518583</v>
      </c>
      <c r="S132" s="20">
        <f t="shared" si="75"/>
        <v>43962158560</v>
      </c>
      <c r="T132" s="20">
        <f t="shared" si="75"/>
        <v>44117268251.720177</v>
      </c>
      <c r="U132" s="20">
        <f t="shared" si="75"/>
        <v>44245510313.057358</v>
      </c>
      <c r="V132" s="20">
        <f t="shared" si="75"/>
        <v>44510040812.634956</v>
      </c>
      <c r="W132" s="20">
        <f t="shared" si="75"/>
        <v>44783907038.107773</v>
      </c>
      <c r="X132" s="20">
        <f t="shared" si="75"/>
        <v>44868460916.95092</v>
      </c>
      <c r="Y132" s="20">
        <f t="shared" si="75"/>
        <v>44877531689.501488</v>
      </c>
      <c r="Z132" s="20">
        <f t="shared" si="75"/>
        <v>44877531689.501488</v>
      </c>
      <c r="AA132" s="20">
        <f t="shared" si="75"/>
        <v>26848533394.630005</v>
      </c>
      <c r="AB132" s="20">
        <f t="shared" si="75"/>
        <v>41729744757.430008</v>
      </c>
      <c r="AC132" s="20">
        <f t="shared" si="75"/>
        <v>42690689614.220009</v>
      </c>
      <c r="AD132" s="20">
        <f t="shared" si="75"/>
        <v>42856564537.090012</v>
      </c>
      <c r="AE132" s="20">
        <f t="shared" si="75"/>
        <v>43156999130.170013</v>
      </c>
      <c r="AF132" s="20">
        <f t="shared" si="75"/>
        <v>43246400351.710014</v>
      </c>
      <c r="AG132" s="20">
        <f t="shared" si="75"/>
        <v>43431343069.850014</v>
      </c>
      <c r="AH132" s="20">
        <f t="shared" si="75"/>
        <v>43460327798.520012</v>
      </c>
      <c r="AI132" s="20">
        <f t="shared" si="75"/>
        <v>43391448144.270012</v>
      </c>
      <c r="AJ132" s="20">
        <f t="shared" si="75"/>
        <v>43208583133.990013</v>
      </c>
      <c r="AK132" s="20">
        <f t="shared" si="75"/>
        <v>43194727030.570015</v>
      </c>
      <c r="AL132" s="20">
        <f t="shared" si="75"/>
        <v>43997532937.610016</v>
      </c>
      <c r="AM132" s="20">
        <f t="shared" si="75"/>
        <v>43989732386.900017</v>
      </c>
      <c r="AN132" s="20">
        <f t="shared" si="75"/>
        <v>44126062365.215981</v>
      </c>
      <c r="AO132" s="20">
        <f t="shared" si="75"/>
        <v>44554659148.363983</v>
      </c>
      <c r="AP132" s="20">
        <f t="shared" si="75"/>
        <v>44790428859.828026</v>
      </c>
      <c r="AQ132" s="20">
        <f t="shared" si="75"/>
        <v>45252396996.297035</v>
      </c>
      <c r="AR132" s="20">
        <f t="shared" si="75"/>
        <v>45276899741.964203</v>
      </c>
      <c r="AS132" s="20">
        <f t="shared" si="75"/>
        <v>45268423244.841507</v>
      </c>
      <c r="AT132" s="20">
        <f t="shared" si="75"/>
        <v>45036859694.44297</v>
      </c>
    </row>
    <row r="133" spans="6:46" x14ac:dyDescent="0.2">
      <c r="F133">
        <v>202106</v>
      </c>
      <c r="G133" s="20">
        <f t="shared" ref="G133:AT133" si="76">IF(G17 = "", F133 * F109, G17)</f>
        <v>25555482422.040001</v>
      </c>
      <c r="H133" s="20">
        <f t="shared" si="76"/>
        <v>76164200469.040009</v>
      </c>
      <c r="I133" s="20">
        <f t="shared" si="76"/>
        <v>84892406106.040009</v>
      </c>
      <c r="J133" s="20">
        <f t="shared" si="76"/>
        <v>87401119868.040009</v>
      </c>
      <c r="K133" s="20">
        <f t="shared" si="76"/>
        <v>88999729075.040009</v>
      </c>
      <c r="L133" s="20">
        <f t="shared" si="76"/>
        <v>89678324051.040009</v>
      </c>
      <c r="M133" s="20">
        <f t="shared" si="76"/>
        <v>90381747659.040009</v>
      </c>
      <c r="N133" s="20">
        <f t="shared" si="76"/>
        <v>90661776813.040009</v>
      </c>
      <c r="O133" s="20">
        <f t="shared" si="76"/>
        <v>90781356658.040009</v>
      </c>
      <c r="P133" s="20">
        <f t="shared" si="76"/>
        <v>92279891592.040009</v>
      </c>
      <c r="Q133" s="20">
        <f t="shared" si="76"/>
        <v>93200423542.040009</v>
      </c>
      <c r="R133" s="20">
        <f t="shared" si="76"/>
        <v>93267609994.040009</v>
      </c>
      <c r="S133" s="20">
        <f t="shared" si="76"/>
        <v>93558276900.950348</v>
      </c>
      <c r="T133" s="20">
        <f t="shared" si="76"/>
        <v>93888374329.359634</v>
      </c>
      <c r="U133" s="20">
        <f t="shared" si="76"/>
        <v>94161293282.339554</v>
      </c>
      <c r="V133" s="20">
        <f t="shared" si="76"/>
        <v>94724255123.588776</v>
      </c>
      <c r="W133" s="20">
        <f t="shared" si="76"/>
        <v>95307084834.319061</v>
      </c>
      <c r="X133" s="20">
        <f t="shared" si="76"/>
        <v>95487028573.866333</v>
      </c>
      <c r="Y133" s="20">
        <f t="shared" si="76"/>
        <v>95506332581.626404</v>
      </c>
      <c r="Z133" s="20">
        <f t="shared" si="76"/>
        <v>95506332581.626404</v>
      </c>
      <c r="AA133" s="20">
        <f t="shared" si="76"/>
        <v>43554455417.410004</v>
      </c>
      <c r="AB133" s="20">
        <f t="shared" si="76"/>
        <v>86139518998.059998</v>
      </c>
      <c r="AC133" s="20">
        <f t="shared" si="76"/>
        <v>89834220154.959991</v>
      </c>
      <c r="AD133" s="20">
        <f t="shared" si="76"/>
        <v>90944444389.559998</v>
      </c>
      <c r="AE133" s="20">
        <f t="shared" si="76"/>
        <v>91271677176.729996</v>
      </c>
      <c r="AF133" s="20">
        <f t="shared" si="76"/>
        <v>91640154730.449997</v>
      </c>
      <c r="AG133" s="20">
        <f t="shared" si="76"/>
        <v>91886267604.119995</v>
      </c>
      <c r="AH133" s="20">
        <f t="shared" si="76"/>
        <v>92056246206.519989</v>
      </c>
      <c r="AI133" s="20">
        <f t="shared" si="76"/>
        <v>91040883517.539993</v>
      </c>
      <c r="AJ133" s="20">
        <f t="shared" si="76"/>
        <v>92575033851.389999</v>
      </c>
      <c r="AK133" s="20">
        <f t="shared" si="76"/>
        <v>93528908057.029999</v>
      </c>
      <c r="AL133" s="20">
        <f t="shared" si="76"/>
        <v>93426318608.839996</v>
      </c>
      <c r="AM133" s="20">
        <f t="shared" si="76"/>
        <v>93668220909.408264</v>
      </c>
      <c r="AN133" s="20">
        <f t="shared" si="76"/>
        <v>93958511071.056931</v>
      </c>
      <c r="AO133" s="20">
        <f t="shared" si="76"/>
        <v>94871130811.769974</v>
      </c>
      <c r="AP133" s="20">
        <f t="shared" si="76"/>
        <v>95373159994.919495</v>
      </c>
      <c r="AQ133" s="20">
        <f t="shared" si="76"/>
        <v>96356838028.677505</v>
      </c>
      <c r="AR133" s="20">
        <f t="shared" si="76"/>
        <v>96409012217.278</v>
      </c>
      <c r="AS133" s="20">
        <f t="shared" si="76"/>
        <v>96390963041.664856</v>
      </c>
      <c r="AT133" s="20">
        <f t="shared" si="76"/>
        <v>95897890121.772385</v>
      </c>
    </row>
    <row r="134" spans="6:46" x14ac:dyDescent="0.2">
      <c r="F134">
        <v>202109</v>
      </c>
      <c r="G134" s="20">
        <f t="shared" ref="G134:AT134" si="77">IF(G18 = "", F134 * F110, G18)</f>
        <v>19367523837</v>
      </c>
      <c r="H134" s="20">
        <f t="shared" si="77"/>
        <v>33744150712</v>
      </c>
      <c r="I134" s="20">
        <f t="shared" si="77"/>
        <v>37229351718</v>
      </c>
      <c r="J134" s="20">
        <f t="shared" si="77"/>
        <v>38633408873</v>
      </c>
      <c r="K134" s="20">
        <f t="shared" si="77"/>
        <v>39030233179</v>
      </c>
      <c r="L134" s="20">
        <f t="shared" si="77"/>
        <v>39104860192</v>
      </c>
      <c r="M134" s="20">
        <f t="shared" si="77"/>
        <v>39188907672</v>
      </c>
      <c r="N134" s="20">
        <f t="shared" si="77"/>
        <v>39238728877</v>
      </c>
      <c r="O134" s="20">
        <f t="shared" si="77"/>
        <v>40818658230</v>
      </c>
      <c r="P134" s="20">
        <f t="shared" si="77"/>
        <v>40778253066</v>
      </c>
      <c r="Q134" s="20">
        <f t="shared" si="77"/>
        <v>40772829228</v>
      </c>
      <c r="R134" s="20">
        <f t="shared" si="77"/>
        <v>40981439572.433372</v>
      </c>
      <c r="S134" s="20">
        <f t="shared" si="77"/>
        <v>41109157525.986732</v>
      </c>
      <c r="T134" s="20">
        <f t="shared" si="77"/>
        <v>41254201103.45414</v>
      </c>
      <c r="U134" s="20">
        <f t="shared" si="77"/>
        <v>41374120672.3209</v>
      </c>
      <c r="V134" s="20">
        <f t="shared" si="77"/>
        <v>41621484003.28022</v>
      </c>
      <c r="W134" s="20">
        <f t="shared" si="77"/>
        <v>41877577201.903389</v>
      </c>
      <c r="X134" s="20">
        <f t="shared" si="77"/>
        <v>41956643809.154991</v>
      </c>
      <c r="Y134" s="20">
        <f t="shared" si="77"/>
        <v>41965125918.084076</v>
      </c>
      <c r="Z134" s="20">
        <f t="shared" si="77"/>
        <v>41965125918.084076</v>
      </c>
      <c r="AA134" s="20">
        <f t="shared" si="77"/>
        <v>27795251273.739998</v>
      </c>
      <c r="AB134" s="20">
        <f t="shared" si="77"/>
        <v>37586060765.319992</v>
      </c>
      <c r="AC134" s="20">
        <f t="shared" si="77"/>
        <v>39288201791.889992</v>
      </c>
      <c r="AD134" s="20">
        <f t="shared" si="77"/>
        <v>39393863839.039993</v>
      </c>
      <c r="AE134" s="20">
        <f t="shared" si="77"/>
        <v>39544146689.73999</v>
      </c>
      <c r="AF134" s="20">
        <f t="shared" si="77"/>
        <v>39587204981.139992</v>
      </c>
      <c r="AG134" s="20">
        <f t="shared" si="77"/>
        <v>39628242971.399994</v>
      </c>
      <c r="AH134" s="20">
        <f t="shared" si="77"/>
        <v>39377818145.849991</v>
      </c>
      <c r="AI134" s="20">
        <f t="shared" si="77"/>
        <v>40938620871.519989</v>
      </c>
      <c r="AJ134" s="20">
        <f t="shared" si="77"/>
        <v>41209557310.609985</v>
      </c>
      <c r="AK134" s="20">
        <f t="shared" si="77"/>
        <v>40824351135.269989</v>
      </c>
      <c r="AL134" s="20">
        <f t="shared" si="77"/>
        <v>41003325971.969269</v>
      </c>
      <c r="AM134" s="20">
        <f t="shared" si="77"/>
        <v>41109493045.993645</v>
      </c>
      <c r="AN134" s="20">
        <f t="shared" si="77"/>
        <v>41236896782.989548</v>
      </c>
      <c r="AO134" s="20">
        <f t="shared" si="77"/>
        <v>41637431078.615425</v>
      </c>
      <c r="AP134" s="20">
        <f t="shared" si="77"/>
        <v>41857763705.980385</v>
      </c>
      <c r="AQ134" s="20">
        <f t="shared" si="77"/>
        <v>42289484356.758858</v>
      </c>
      <c r="AR134" s="20">
        <f t="shared" si="77"/>
        <v>42312382778.684975</v>
      </c>
      <c r="AS134" s="20">
        <f t="shared" si="77"/>
        <v>42304461282.449104</v>
      </c>
      <c r="AT134" s="20">
        <f t="shared" si="77"/>
        <v>42088059416.643501</v>
      </c>
    </row>
    <row r="135" spans="6:46" x14ac:dyDescent="0.2">
      <c r="F135">
        <v>202112</v>
      </c>
      <c r="G135" s="20">
        <f t="shared" ref="G135:AT135" si="78">IF(G19 = "", F135 * F111, G19)</f>
        <v>7640675100</v>
      </c>
      <c r="H135" s="20">
        <f t="shared" si="78"/>
        <v>20264498547</v>
      </c>
      <c r="I135" s="20">
        <f t="shared" si="78"/>
        <v>22153517752</v>
      </c>
      <c r="J135" s="20">
        <f t="shared" si="78"/>
        <v>23078530445</v>
      </c>
      <c r="K135" s="20">
        <f t="shared" si="78"/>
        <v>23849545245</v>
      </c>
      <c r="L135" s="20">
        <f t="shared" si="78"/>
        <v>24016260566</v>
      </c>
      <c r="M135" s="20">
        <f t="shared" si="78"/>
        <v>24237355464</v>
      </c>
      <c r="N135" s="20">
        <f t="shared" si="78"/>
        <v>25692043977</v>
      </c>
      <c r="O135" s="20">
        <f t="shared" si="78"/>
        <v>25715340073</v>
      </c>
      <c r="P135" s="20">
        <f t="shared" si="78"/>
        <v>25723668520</v>
      </c>
      <c r="Q135" s="20">
        <f t="shared" si="78"/>
        <v>25837329866.534664</v>
      </c>
      <c r="R135" s="20">
        <f t="shared" si="78"/>
        <v>25969524133.764835</v>
      </c>
      <c r="S135" s="20">
        <f t="shared" si="78"/>
        <v>26050457710.323483</v>
      </c>
      <c r="T135" s="20">
        <f t="shared" si="78"/>
        <v>26142370359.678562</v>
      </c>
      <c r="U135" s="20">
        <f t="shared" si="78"/>
        <v>26218362178.6651</v>
      </c>
      <c r="V135" s="20">
        <f t="shared" si="78"/>
        <v>26375113821.852318</v>
      </c>
      <c r="W135" s="20">
        <f t="shared" si="78"/>
        <v>26537397493.961559</v>
      </c>
      <c r="X135" s="20">
        <f t="shared" si="78"/>
        <v>26587501203.997566</v>
      </c>
      <c r="Y135" s="20">
        <f t="shared" si="78"/>
        <v>26592876230.713009</v>
      </c>
      <c r="Z135" s="20">
        <f t="shared" si="78"/>
        <v>26592876230.713009</v>
      </c>
      <c r="AA135" s="20">
        <f t="shared" si="78"/>
        <v>12973599855.59</v>
      </c>
      <c r="AB135" s="20">
        <f t="shared" si="78"/>
        <v>22531966550</v>
      </c>
      <c r="AC135" s="20">
        <f t="shared" si="78"/>
        <v>23298276076.810001</v>
      </c>
      <c r="AD135" s="20">
        <f t="shared" si="78"/>
        <v>23995131713.190002</v>
      </c>
      <c r="AE135" s="20">
        <f t="shared" si="78"/>
        <v>24563593294.910004</v>
      </c>
      <c r="AF135" s="20">
        <f t="shared" si="78"/>
        <v>24563587281.680004</v>
      </c>
      <c r="AG135" s="20">
        <f t="shared" si="78"/>
        <v>24535871145.120003</v>
      </c>
      <c r="AH135" s="20">
        <f t="shared" si="78"/>
        <v>26059952051.250004</v>
      </c>
      <c r="AI135" s="20">
        <f t="shared" si="78"/>
        <v>26062802964.720005</v>
      </c>
      <c r="AJ135" s="20">
        <f t="shared" si="78"/>
        <v>26085467236.590004</v>
      </c>
      <c r="AK135" s="20">
        <f t="shared" si="78"/>
        <v>26153002185.11441</v>
      </c>
      <c r="AL135" s="20">
        <f t="shared" si="78"/>
        <v>26267657511.288914</v>
      </c>
      <c r="AM135" s="20">
        <f t="shared" si="78"/>
        <v>26335670538.850494</v>
      </c>
      <c r="AN135" s="20">
        <f t="shared" si="78"/>
        <v>26417288252.773369</v>
      </c>
      <c r="AO135" s="20">
        <f t="shared" si="78"/>
        <v>26673879576.760559</v>
      </c>
      <c r="AP135" s="20">
        <f t="shared" si="78"/>
        <v>26815029638.541931</v>
      </c>
      <c r="AQ135" s="20">
        <f t="shared" si="78"/>
        <v>27091599646.617668</v>
      </c>
      <c r="AR135" s="20">
        <f t="shared" si="78"/>
        <v>27106268893.329884</v>
      </c>
      <c r="AS135" s="20">
        <f t="shared" si="78"/>
        <v>27101194203.773163</v>
      </c>
      <c r="AT135" s="20">
        <f t="shared" si="78"/>
        <v>26962562276.702873</v>
      </c>
    </row>
    <row r="136" spans="6:46" x14ac:dyDescent="0.2">
      <c r="F136">
        <v>202203</v>
      </c>
      <c r="G136" s="20">
        <f t="shared" ref="G136:AT136" si="79">IF(G20 = "", F136 * F112, G20)</f>
        <v>14188673150</v>
      </c>
      <c r="H136" s="20">
        <f t="shared" si="79"/>
        <v>26822373141</v>
      </c>
      <c r="I136" s="20">
        <f t="shared" si="79"/>
        <v>28373526949</v>
      </c>
      <c r="J136" s="20">
        <f t="shared" si="79"/>
        <v>29208490460</v>
      </c>
      <c r="K136" s="20">
        <f t="shared" si="79"/>
        <v>29486327927</v>
      </c>
      <c r="L136" s="20">
        <f t="shared" si="79"/>
        <v>29546190057</v>
      </c>
      <c r="M136" s="20">
        <f t="shared" si="79"/>
        <v>30734422283</v>
      </c>
      <c r="N136" s="20">
        <f t="shared" si="79"/>
        <v>31479355219</v>
      </c>
      <c r="O136" s="20">
        <f t="shared" si="79"/>
        <v>31577393688</v>
      </c>
      <c r="P136" s="20">
        <f t="shared" si="79"/>
        <v>31822189795.925793</v>
      </c>
      <c r="Q136" s="20">
        <f t="shared" si="79"/>
        <v>31962797770.992584</v>
      </c>
      <c r="R136" s="20">
        <f t="shared" si="79"/>
        <v>32126332418.411213</v>
      </c>
      <c r="S136" s="20">
        <f t="shared" si="79"/>
        <v>32226453582.393322</v>
      </c>
      <c r="T136" s="20">
        <f t="shared" si="79"/>
        <v>32340156718.093025</v>
      </c>
      <c r="U136" s="20">
        <f t="shared" si="79"/>
        <v>32434164541.465771</v>
      </c>
      <c r="V136" s="20">
        <f t="shared" si="79"/>
        <v>32628078583.564728</v>
      </c>
      <c r="W136" s="20">
        <f t="shared" si="79"/>
        <v>32828836178.097752</v>
      </c>
      <c r="X136" s="20">
        <f t="shared" si="79"/>
        <v>32890818386.001194</v>
      </c>
      <c r="Y136" s="20">
        <f t="shared" si="79"/>
        <v>32897467714.426651</v>
      </c>
      <c r="Z136" s="20">
        <f t="shared" si="79"/>
        <v>32897467714.426651</v>
      </c>
      <c r="AA136" s="20">
        <f t="shared" si="79"/>
        <v>20593389015.730003</v>
      </c>
      <c r="AB136" s="20">
        <f t="shared" si="79"/>
        <v>29019020312.300003</v>
      </c>
      <c r="AC136" s="20">
        <f t="shared" si="79"/>
        <v>29733404771.280003</v>
      </c>
      <c r="AD136" s="20">
        <f t="shared" si="79"/>
        <v>29986017221.860004</v>
      </c>
      <c r="AE136" s="20">
        <f t="shared" si="79"/>
        <v>30249621290.630005</v>
      </c>
      <c r="AF136" s="20">
        <f t="shared" si="79"/>
        <v>29810395442.360004</v>
      </c>
      <c r="AG136" s="20">
        <f t="shared" si="79"/>
        <v>31737074416.000004</v>
      </c>
      <c r="AH136" s="20">
        <f t="shared" si="79"/>
        <v>31953899864.790005</v>
      </c>
      <c r="AI136" s="20">
        <f t="shared" si="79"/>
        <v>32181836894.690006</v>
      </c>
      <c r="AJ136" s="20">
        <f t="shared" si="79"/>
        <v>32444630257.911144</v>
      </c>
      <c r="AK136" s="20">
        <f t="shared" si="79"/>
        <v>32528628999.988029</v>
      </c>
      <c r="AL136" s="20">
        <f t="shared" si="79"/>
        <v>32671235211.756931</v>
      </c>
      <c r="AM136" s="20">
        <f t="shared" si="79"/>
        <v>32755828579.855064</v>
      </c>
      <c r="AN136" s="20">
        <f t="shared" si="79"/>
        <v>32857343209.694981</v>
      </c>
      <c r="AO136" s="20">
        <f t="shared" si="79"/>
        <v>33176486837.012295</v>
      </c>
      <c r="AP136" s="20">
        <f t="shared" si="79"/>
        <v>33352046719.602943</v>
      </c>
      <c r="AQ136" s="20">
        <f t="shared" si="79"/>
        <v>33696039471.239689</v>
      </c>
      <c r="AR136" s="20">
        <f t="shared" si="79"/>
        <v>33714284813.806229</v>
      </c>
      <c r="AS136" s="20">
        <f t="shared" si="79"/>
        <v>33707973007.12674</v>
      </c>
      <c r="AT136" s="20">
        <f t="shared" si="79"/>
        <v>33535545134.743141</v>
      </c>
    </row>
    <row r="137" spans="6:46" x14ac:dyDescent="0.2">
      <c r="F137">
        <v>202206</v>
      </c>
      <c r="G137" s="20">
        <f t="shared" ref="G137:AT137" si="80">IF(G21 = "", F137 * F113, G21)</f>
        <v>10942093332</v>
      </c>
      <c r="H137" s="20">
        <f t="shared" si="80"/>
        <v>20779963253.5</v>
      </c>
      <c r="I137" s="20">
        <f t="shared" si="80"/>
        <v>23512181630.5</v>
      </c>
      <c r="J137" s="20">
        <f t="shared" si="80"/>
        <v>23878265844.5</v>
      </c>
      <c r="K137" s="20">
        <f t="shared" si="80"/>
        <v>24029582420.5</v>
      </c>
      <c r="L137" s="20">
        <f t="shared" si="80"/>
        <v>24082711873.5</v>
      </c>
      <c r="M137" s="20">
        <f t="shared" si="80"/>
        <v>25026052523.5</v>
      </c>
      <c r="N137" s="20">
        <f t="shared" si="80"/>
        <v>25600251522.5</v>
      </c>
      <c r="O137" s="20">
        <f t="shared" si="80"/>
        <v>25849428748.467587</v>
      </c>
      <c r="P137" s="20">
        <f t="shared" si="80"/>
        <v>26049820193.44408</v>
      </c>
      <c r="Q137" s="20">
        <f t="shared" si="80"/>
        <v>26164922657.848434</v>
      </c>
      <c r="R137" s="20">
        <f t="shared" si="80"/>
        <v>26298793022.772186</v>
      </c>
      <c r="S137" s="20">
        <f t="shared" si="80"/>
        <v>26380752760.176125</v>
      </c>
      <c r="T137" s="20">
        <f t="shared" si="80"/>
        <v>26473830774.586914</v>
      </c>
      <c r="U137" s="20">
        <f t="shared" si="80"/>
        <v>26550786097.628529</v>
      </c>
      <c r="V137" s="20">
        <f t="shared" si="80"/>
        <v>26709525202.701321</v>
      </c>
      <c r="W137" s="20">
        <f t="shared" si="80"/>
        <v>26873866477.56617</v>
      </c>
      <c r="X137" s="20">
        <f t="shared" si="80"/>
        <v>26924605455.035412</v>
      </c>
      <c r="Y137" s="20">
        <f t="shared" si="80"/>
        <v>26930048631.982098</v>
      </c>
      <c r="Z137" s="20">
        <f t="shared" si="80"/>
        <v>26930048631.982098</v>
      </c>
      <c r="AA137" s="20">
        <f t="shared" si="80"/>
        <v>15471512190.260002</v>
      </c>
      <c r="AB137" s="20">
        <f t="shared" si="80"/>
        <v>24337554300.090004</v>
      </c>
      <c r="AC137" s="20">
        <f t="shared" si="80"/>
        <v>25282666149.700005</v>
      </c>
      <c r="AD137" s="20">
        <f t="shared" si="80"/>
        <v>25359681740.100006</v>
      </c>
      <c r="AE137" s="20">
        <f t="shared" si="80"/>
        <v>25087101012.780006</v>
      </c>
      <c r="AF137" s="20">
        <f t="shared" si="80"/>
        <v>24819586310.860008</v>
      </c>
      <c r="AG137" s="20">
        <f t="shared" si="80"/>
        <v>25953614296.42001</v>
      </c>
      <c r="AH137" s="20">
        <f t="shared" si="80"/>
        <v>26105966435.630009</v>
      </c>
      <c r="AI137" s="20">
        <f t="shared" si="80"/>
        <v>26212930829.818081</v>
      </c>
      <c r="AJ137" s="20">
        <f t="shared" si="80"/>
        <v>26426982758.401051</v>
      </c>
      <c r="AK137" s="20">
        <f t="shared" si="80"/>
        <v>26495401886.341396</v>
      </c>
      <c r="AL137" s="20">
        <f t="shared" si="80"/>
        <v>26611558300.197853</v>
      </c>
      <c r="AM137" s="20">
        <f t="shared" si="80"/>
        <v>26680461766.270157</v>
      </c>
      <c r="AN137" s="20">
        <f t="shared" si="80"/>
        <v>26763148033.648739</v>
      </c>
      <c r="AO137" s="20">
        <f t="shared" si="80"/>
        <v>27023098696.347744</v>
      </c>
      <c r="AP137" s="20">
        <f t="shared" si="80"/>
        <v>27166096719.546318</v>
      </c>
      <c r="AQ137" s="20">
        <f t="shared" si="80"/>
        <v>27446287630.777386</v>
      </c>
      <c r="AR137" s="20">
        <f t="shared" si="80"/>
        <v>27461148929.845806</v>
      </c>
      <c r="AS137" s="20">
        <f t="shared" si="80"/>
        <v>27456007801.561485</v>
      </c>
      <c r="AT137" s="20">
        <f t="shared" si="80"/>
        <v>27315560880.936214</v>
      </c>
    </row>
    <row r="138" spans="6:46" x14ac:dyDescent="0.2">
      <c r="F138">
        <v>202209</v>
      </c>
      <c r="G138" s="20">
        <f t="shared" ref="G138:AT138" si="81">IF(G22 = "", F138 * F114, G22)</f>
        <v>13872418970</v>
      </c>
      <c r="H138" s="20">
        <f t="shared" si="81"/>
        <v>26697819968</v>
      </c>
      <c r="I138" s="20">
        <f t="shared" si="81"/>
        <v>28458107535</v>
      </c>
      <c r="J138" s="20">
        <f t="shared" si="81"/>
        <v>28943763057</v>
      </c>
      <c r="K138" s="20">
        <f t="shared" si="81"/>
        <v>29093494995</v>
      </c>
      <c r="L138" s="20">
        <f t="shared" si="81"/>
        <v>29832430084</v>
      </c>
      <c r="M138" s="20">
        <f t="shared" si="81"/>
        <v>30051418467</v>
      </c>
      <c r="N138" s="20">
        <f t="shared" si="81"/>
        <v>30763363758.732803</v>
      </c>
      <c r="O138" s="20">
        <f t="shared" si="81"/>
        <v>31062795568.45919</v>
      </c>
      <c r="P138" s="20">
        <f t="shared" si="81"/>
        <v>31303602378.913055</v>
      </c>
      <c r="Q138" s="20">
        <f t="shared" si="81"/>
        <v>31441918948.923538</v>
      </c>
      <c r="R138" s="20">
        <f t="shared" si="81"/>
        <v>31602788568.85849</v>
      </c>
      <c r="S138" s="20">
        <f t="shared" si="81"/>
        <v>31701278117.412788</v>
      </c>
      <c r="T138" s="20">
        <f t="shared" si="81"/>
        <v>31813128300.319897</v>
      </c>
      <c r="U138" s="20">
        <f t="shared" si="81"/>
        <v>31905604133.763145</v>
      </c>
      <c r="V138" s="20">
        <f t="shared" si="81"/>
        <v>32096358073.340576</v>
      </c>
      <c r="W138" s="20">
        <f t="shared" si="81"/>
        <v>32293844040.023277</v>
      </c>
      <c r="X138" s="20">
        <f t="shared" si="81"/>
        <v>32354816160.52219</v>
      </c>
      <c r="Y138" s="20">
        <f t="shared" si="81"/>
        <v>32361357128.772713</v>
      </c>
      <c r="Z138" s="20">
        <f t="shared" si="81"/>
        <v>32361357128.772713</v>
      </c>
      <c r="AA138" s="20">
        <f t="shared" si="81"/>
        <v>20594056584.499996</v>
      </c>
      <c r="AB138" s="20">
        <f t="shared" si="81"/>
        <v>28901304559.909996</v>
      </c>
      <c r="AC138" s="20">
        <f t="shared" si="81"/>
        <v>29756350351.789997</v>
      </c>
      <c r="AD138" s="20">
        <f t="shared" si="81"/>
        <v>29640020195.399998</v>
      </c>
      <c r="AE138" s="20">
        <f t="shared" si="81"/>
        <v>30014490541.399998</v>
      </c>
      <c r="AF138" s="20">
        <f t="shared" si="81"/>
        <v>30771243264.249996</v>
      </c>
      <c r="AG138" s="20">
        <f t="shared" si="81"/>
        <v>31010707880.439995</v>
      </c>
      <c r="AH138" s="20">
        <f t="shared" si="81"/>
        <v>31428790990.910439</v>
      </c>
      <c r="AI138" s="20">
        <f t="shared" si="81"/>
        <v>31557564679.358074</v>
      </c>
      <c r="AJ138" s="20">
        <f t="shared" si="81"/>
        <v>31815260303.889858</v>
      </c>
      <c r="AK138" s="20">
        <f t="shared" si="81"/>
        <v>31897629615.024906</v>
      </c>
      <c r="AL138" s="20">
        <f t="shared" si="81"/>
        <v>32037469511.868019</v>
      </c>
      <c r="AM138" s="20">
        <f t="shared" si="81"/>
        <v>32120421914.303509</v>
      </c>
      <c r="AN138" s="20">
        <f t="shared" si="81"/>
        <v>32219967335.143139</v>
      </c>
      <c r="AO138" s="20">
        <f t="shared" si="81"/>
        <v>32532920125.688568</v>
      </c>
      <c r="AP138" s="20">
        <f t="shared" si="81"/>
        <v>32705074448.889088</v>
      </c>
      <c r="AQ138" s="20">
        <f t="shared" si="81"/>
        <v>33042394333.534893</v>
      </c>
      <c r="AR138" s="20">
        <f t="shared" si="81"/>
        <v>33060285747.875996</v>
      </c>
      <c r="AS138" s="20">
        <f t="shared" si="81"/>
        <v>33054096379.376511</v>
      </c>
      <c r="AT138" s="20">
        <f t="shared" si="81"/>
        <v>32885013310.778667</v>
      </c>
    </row>
    <row r="139" spans="6:46" x14ac:dyDescent="0.2">
      <c r="F139">
        <v>202212</v>
      </c>
      <c r="G139" s="20">
        <f t="shared" ref="G139:AT139" si="82">IF(G23 = "", F139 * F115, G23)</f>
        <v>10548596915</v>
      </c>
      <c r="H139" s="20">
        <f t="shared" si="82"/>
        <v>21362439288</v>
      </c>
      <c r="I139" s="20">
        <f t="shared" si="82"/>
        <v>23637485970</v>
      </c>
      <c r="J139" s="20">
        <f t="shared" si="82"/>
        <v>24401452677</v>
      </c>
      <c r="K139" s="20">
        <f t="shared" si="82"/>
        <v>24706633788</v>
      </c>
      <c r="L139" s="20">
        <f t="shared" si="82"/>
        <v>24854190883</v>
      </c>
      <c r="M139" s="20">
        <f t="shared" si="82"/>
        <v>25448886311.850876</v>
      </c>
      <c r="N139" s="20">
        <f t="shared" si="82"/>
        <v>26051793452.805355</v>
      </c>
      <c r="O139" s="20">
        <f t="shared" si="82"/>
        <v>26305365712.37262</v>
      </c>
      <c r="P139" s="20">
        <f t="shared" si="82"/>
        <v>26509291698.398518</v>
      </c>
      <c r="Q139" s="20">
        <f t="shared" si="82"/>
        <v>26626424361.174728</v>
      </c>
      <c r="R139" s="20">
        <f t="shared" si="82"/>
        <v>26762655956.1409</v>
      </c>
      <c r="S139" s="20">
        <f t="shared" si="82"/>
        <v>26846061314.420952</v>
      </c>
      <c r="T139" s="20">
        <f t="shared" si="82"/>
        <v>26940781055.916298</v>
      </c>
      <c r="U139" s="20">
        <f t="shared" si="82"/>
        <v>27019093731.055916</v>
      </c>
      <c r="V139" s="20">
        <f t="shared" si="82"/>
        <v>27180632705.569698</v>
      </c>
      <c r="W139" s="20">
        <f t="shared" si="82"/>
        <v>27347872661.973518</v>
      </c>
      <c r="X139" s="20">
        <f t="shared" si="82"/>
        <v>27399506582.830639</v>
      </c>
      <c r="Y139" s="20">
        <f t="shared" si="82"/>
        <v>27405045767.53035</v>
      </c>
      <c r="Z139" s="20">
        <f t="shared" si="82"/>
        <v>27405045767.53035</v>
      </c>
      <c r="AA139" s="20">
        <f t="shared" si="82"/>
        <v>14185651942.23</v>
      </c>
      <c r="AB139" s="20">
        <f t="shared" si="82"/>
        <v>24466086984.16</v>
      </c>
      <c r="AC139" s="20">
        <f t="shared" si="82"/>
        <v>25343565060.079998</v>
      </c>
      <c r="AD139" s="20">
        <f t="shared" si="82"/>
        <v>25675917926.839996</v>
      </c>
      <c r="AE139" s="20">
        <f t="shared" si="82"/>
        <v>25957555277.639996</v>
      </c>
      <c r="AF139" s="20">
        <f t="shared" si="82"/>
        <v>26167473650.219997</v>
      </c>
      <c r="AG139" s="20">
        <f t="shared" si="82"/>
        <v>26946194494.431038</v>
      </c>
      <c r="AH139" s="20">
        <f t="shared" si="82"/>
        <v>27309480261.818474</v>
      </c>
      <c r="AI139" s="20">
        <f t="shared" si="82"/>
        <v>27421375832.472763</v>
      </c>
      <c r="AJ139" s="20">
        <f t="shared" si="82"/>
        <v>27645295790.887424</v>
      </c>
      <c r="AK139" s="20">
        <f t="shared" si="82"/>
        <v>27716869116.036098</v>
      </c>
      <c r="AL139" s="20">
        <f t="shared" si="82"/>
        <v>27838380468.596756</v>
      </c>
      <c r="AM139" s="20">
        <f t="shared" si="82"/>
        <v>27910460460.399097</v>
      </c>
      <c r="AN139" s="20">
        <f t="shared" si="82"/>
        <v>27996958655.839085</v>
      </c>
      <c r="AO139" s="20">
        <f t="shared" si="82"/>
        <v>28268893330.601254</v>
      </c>
      <c r="AP139" s="20">
        <f t="shared" si="82"/>
        <v>28418483720.279018</v>
      </c>
      <c r="AQ139" s="20">
        <f t="shared" si="82"/>
        <v>28711591741.339001</v>
      </c>
      <c r="AR139" s="20">
        <f t="shared" si="82"/>
        <v>28727138162.67432</v>
      </c>
      <c r="AS139" s="20">
        <f t="shared" si="82"/>
        <v>28721760022.709641</v>
      </c>
      <c r="AT139" s="20">
        <f t="shared" si="82"/>
        <v>28574838344.245586</v>
      </c>
    </row>
    <row r="140" spans="6:46" x14ac:dyDescent="0.2">
      <c r="F140">
        <v>202303</v>
      </c>
      <c r="G140" s="20">
        <f t="shared" ref="G140:AT140" si="83">IF(G24 = "", F140 * F116, G24)</f>
        <v>10935718232</v>
      </c>
      <c r="H140" s="20">
        <f t="shared" si="83"/>
        <v>20888505017</v>
      </c>
      <c r="I140" s="20">
        <f t="shared" si="83"/>
        <v>23184841910</v>
      </c>
      <c r="J140" s="20">
        <f t="shared" si="83"/>
        <v>23629856595</v>
      </c>
      <c r="K140" s="20">
        <f t="shared" si="83"/>
        <v>23978142412</v>
      </c>
      <c r="L140" s="20">
        <f t="shared" si="83"/>
        <v>24201461911.096169</v>
      </c>
      <c r="M140" s="20">
        <f t="shared" si="83"/>
        <v>24780539252.128494</v>
      </c>
      <c r="N140" s="20">
        <f t="shared" si="83"/>
        <v>25367612646.568302</v>
      </c>
      <c r="O140" s="20">
        <f t="shared" si="83"/>
        <v>25614525507.683617</v>
      </c>
      <c r="P140" s="20">
        <f t="shared" si="83"/>
        <v>25813095922.094662</v>
      </c>
      <c r="Q140" s="20">
        <f t="shared" si="83"/>
        <v>25927152408.184608</v>
      </c>
      <c r="R140" s="20">
        <f t="shared" si="83"/>
        <v>26059806243.997738</v>
      </c>
      <c r="S140" s="20">
        <f t="shared" si="83"/>
        <v>26141021183.204494</v>
      </c>
      <c r="T140" s="20">
        <f t="shared" si="83"/>
        <v>26233253363.556683</v>
      </c>
      <c r="U140" s="20">
        <f t="shared" si="83"/>
        <v>26309509365.350082</v>
      </c>
      <c r="V140" s="20">
        <f t="shared" si="83"/>
        <v>26466805949.94849</v>
      </c>
      <c r="W140" s="20">
        <f t="shared" si="83"/>
        <v>26629653795.367142</v>
      </c>
      <c r="X140" s="20">
        <f t="shared" si="83"/>
        <v>26679931689.136715</v>
      </c>
      <c r="Y140" s="20">
        <f t="shared" si="83"/>
        <v>26685325401.937893</v>
      </c>
      <c r="Z140" s="20">
        <f t="shared" si="83"/>
        <v>26685325401.937893</v>
      </c>
      <c r="AA140" s="20">
        <f t="shared" si="83"/>
        <v>15106843316.010002</v>
      </c>
      <c r="AB140" s="20">
        <f t="shared" si="83"/>
        <v>23252550515.900002</v>
      </c>
      <c r="AC140" s="20">
        <f t="shared" si="83"/>
        <v>24739464688.280003</v>
      </c>
      <c r="AD140" s="20">
        <f t="shared" si="83"/>
        <v>24952544854.960003</v>
      </c>
      <c r="AE140" s="20">
        <f t="shared" si="83"/>
        <v>25324712167.070004</v>
      </c>
      <c r="AF140" s="20">
        <f t="shared" si="83"/>
        <v>25383850960.47028</v>
      </c>
      <c r="AG140" s="20">
        <f t="shared" si="83"/>
        <v>26139251887.341888</v>
      </c>
      <c r="AH140" s="20">
        <f t="shared" si="83"/>
        <v>26491658539.15274</v>
      </c>
      <c r="AI140" s="20">
        <f t="shared" si="83"/>
        <v>26600203235.77084</v>
      </c>
      <c r="AJ140" s="20">
        <f t="shared" si="83"/>
        <v>26817417588.499332</v>
      </c>
      <c r="AK140" s="20">
        <f t="shared" si="83"/>
        <v>26886847547.33313</v>
      </c>
      <c r="AL140" s="20">
        <f t="shared" si="83"/>
        <v>27004720067.417961</v>
      </c>
      <c r="AM140" s="20">
        <f t="shared" si="83"/>
        <v>27074641520.042686</v>
      </c>
      <c r="AN140" s="20">
        <f t="shared" si="83"/>
        <v>27158549402.429329</v>
      </c>
      <c r="AO140" s="20">
        <f t="shared" si="83"/>
        <v>27422340601.66452</v>
      </c>
      <c r="AP140" s="20">
        <f t="shared" si="83"/>
        <v>27567451291.655304</v>
      </c>
      <c r="AQ140" s="20">
        <f t="shared" si="83"/>
        <v>27851781770.835606</v>
      </c>
      <c r="AR140" s="20">
        <f t="shared" si="83"/>
        <v>27866862632.191174</v>
      </c>
      <c r="AS140" s="20">
        <f t="shared" si="83"/>
        <v>27861645548.37434</v>
      </c>
      <c r="AT140" s="20">
        <f t="shared" si="83"/>
        <v>27719123651.195995</v>
      </c>
    </row>
    <row r="141" spans="6:46" x14ac:dyDescent="0.2">
      <c r="F141">
        <v>202306</v>
      </c>
      <c r="G141" s="20">
        <f t="shared" ref="G141:AT141" si="84">IF(G25 = "", F141 * F117, G25)</f>
        <v>10952192465</v>
      </c>
      <c r="H141" s="20">
        <f t="shared" si="84"/>
        <v>26132191082</v>
      </c>
      <c r="I141" s="20">
        <f t="shared" si="84"/>
        <v>27771006328</v>
      </c>
      <c r="J141" s="20">
        <f t="shared" si="84"/>
        <v>28359108448</v>
      </c>
      <c r="K141" s="20">
        <f t="shared" si="84"/>
        <v>28627510143.226002</v>
      </c>
      <c r="L141" s="20">
        <f t="shared" si="84"/>
        <v>28894131348.309689</v>
      </c>
      <c r="M141" s="20">
        <f t="shared" si="84"/>
        <v>29585491928.678036</v>
      </c>
      <c r="N141" s="20">
        <f t="shared" si="84"/>
        <v>30286398999.182915</v>
      </c>
      <c r="O141" s="20">
        <f t="shared" si="84"/>
        <v>30581188325.003841</v>
      </c>
      <c r="P141" s="20">
        <f t="shared" si="84"/>
        <v>30818261591.774158</v>
      </c>
      <c r="Q141" s="20">
        <f t="shared" si="84"/>
        <v>30954433658.664818</v>
      </c>
      <c r="R141" s="20">
        <f t="shared" si="84"/>
        <v>31112809105.979607</v>
      </c>
      <c r="S141" s="20">
        <f t="shared" si="84"/>
        <v>31209771641.941498</v>
      </c>
      <c r="T141" s="20">
        <f t="shared" si="84"/>
        <v>31319887664.825851</v>
      </c>
      <c r="U141" s="20">
        <f t="shared" si="84"/>
        <v>31410929724.186127</v>
      </c>
      <c r="V141" s="20">
        <f t="shared" si="84"/>
        <v>31598726155.357216</v>
      </c>
      <c r="W141" s="20">
        <f t="shared" si="84"/>
        <v>31793150238.191586</v>
      </c>
      <c r="X141" s="20">
        <f t="shared" si="84"/>
        <v>31853177027.971107</v>
      </c>
      <c r="Y141" s="20">
        <f t="shared" si="84"/>
        <v>31859616583.015541</v>
      </c>
      <c r="Z141" s="20">
        <f t="shared" si="84"/>
        <v>31859616583.015541</v>
      </c>
      <c r="AA141" s="20">
        <f t="shared" si="84"/>
        <v>16605158399.620001</v>
      </c>
      <c r="AB141" s="20">
        <f t="shared" si="84"/>
        <v>28475641470.93</v>
      </c>
      <c r="AC141" s="20">
        <f t="shared" si="84"/>
        <v>29367936883.869999</v>
      </c>
      <c r="AD141" s="20">
        <f t="shared" si="84"/>
        <v>29858303793.289997</v>
      </c>
      <c r="AE141" s="20">
        <f t="shared" si="84"/>
        <v>30071918689.420734</v>
      </c>
      <c r="AF141" s="20">
        <f t="shared" si="84"/>
        <v>30142143258.007778</v>
      </c>
      <c r="AG141" s="20">
        <f t="shared" si="84"/>
        <v>31039146750.127796</v>
      </c>
      <c r="AH141" s="20">
        <f t="shared" si="84"/>
        <v>31457613270.455994</v>
      </c>
      <c r="AI141" s="20">
        <f t="shared" si="84"/>
        <v>31586505052.891006</v>
      </c>
      <c r="AJ141" s="20">
        <f t="shared" si="84"/>
        <v>31844437001.35043</v>
      </c>
      <c r="AK141" s="20">
        <f t="shared" si="84"/>
        <v>31926881850.590401</v>
      </c>
      <c r="AL141" s="20">
        <f t="shared" si="84"/>
        <v>32066849989.865734</v>
      </c>
      <c r="AM141" s="20">
        <f t="shared" si="84"/>
        <v>32149878465.139423</v>
      </c>
      <c r="AN141" s="20">
        <f t="shared" si="84"/>
        <v>32249515175.712334</v>
      </c>
      <c r="AO141" s="20">
        <f t="shared" si="84"/>
        <v>32562754964.660477</v>
      </c>
      <c r="AP141" s="20">
        <f t="shared" si="84"/>
        <v>32735067164.758957</v>
      </c>
      <c r="AQ141" s="20">
        <f t="shared" si="84"/>
        <v>33072696394.044025</v>
      </c>
      <c r="AR141" s="20">
        <f t="shared" si="84"/>
        <v>33090604215.995136</v>
      </c>
      <c r="AS141" s="20">
        <f t="shared" si="84"/>
        <v>33084409171.435467</v>
      </c>
      <c r="AT141" s="20">
        <f t="shared" si="84"/>
        <v>32915171042.483219</v>
      </c>
    </row>
    <row r="142" spans="6:46" x14ac:dyDescent="0.2">
      <c r="F142">
        <v>202309</v>
      </c>
      <c r="G142" s="20">
        <f t="shared" ref="G142:AT142" si="85">IF(G26 = "", F142 * F118, G26)</f>
        <v>13201614640</v>
      </c>
      <c r="H142" s="20">
        <f t="shared" si="85"/>
        <v>22391438489</v>
      </c>
      <c r="I142" s="20">
        <f t="shared" si="85"/>
        <v>23782880073</v>
      </c>
      <c r="J142" s="20">
        <f t="shared" si="85"/>
        <v>24309705392.134998</v>
      </c>
      <c r="K142" s="20">
        <f t="shared" si="85"/>
        <v>24539781952.886467</v>
      </c>
      <c r="L142" s="20">
        <f t="shared" si="85"/>
        <v>24768332260.057266</v>
      </c>
      <c r="M142" s="20">
        <f t="shared" si="85"/>
        <v>25360973317.843246</v>
      </c>
      <c r="N142" s="20">
        <f t="shared" si="85"/>
        <v>25961797720.432663</v>
      </c>
      <c r="O142" s="20">
        <f t="shared" si="85"/>
        <v>26214494016.460197</v>
      </c>
      <c r="P142" s="20">
        <f t="shared" si="85"/>
        <v>26417715541.639839</v>
      </c>
      <c r="Q142" s="20">
        <f t="shared" si="85"/>
        <v>26534443570.47826</v>
      </c>
      <c r="R142" s="20">
        <f t="shared" si="85"/>
        <v>26670204554.383297</v>
      </c>
      <c r="S142" s="20">
        <f t="shared" si="85"/>
        <v>26753321789.455406</v>
      </c>
      <c r="T142" s="20">
        <f t="shared" si="85"/>
        <v>26847714322.287693</v>
      </c>
      <c r="U142" s="20">
        <f t="shared" si="85"/>
        <v>26925756466.856506</v>
      </c>
      <c r="V142" s="20">
        <f t="shared" si="85"/>
        <v>27086737406.149242</v>
      </c>
      <c r="W142" s="20">
        <f t="shared" si="85"/>
        <v>27253399633.331242</v>
      </c>
      <c r="X142" s="20">
        <f t="shared" si="85"/>
        <v>27304855185.181591</v>
      </c>
      <c r="Y142" s="20">
        <f t="shared" si="85"/>
        <v>27310375234.807751</v>
      </c>
      <c r="Z142" s="20">
        <f t="shared" si="85"/>
        <v>27310375234.807751</v>
      </c>
      <c r="AA142" s="20">
        <f t="shared" si="85"/>
        <v>17152155712.68</v>
      </c>
      <c r="AB142" s="20">
        <f t="shared" si="85"/>
        <v>24342309466.110001</v>
      </c>
      <c r="AC142" s="20">
        <f t="shared" si="85"/>
        <v>25113266524.220001</v>
      </c>
      <c r="AD142" s="20">
        <f t="shared" si="85"/>
        <v>25324707391.428261</v>
      </c>
      <c r="AE142" s="20">
        <f t="shared" si="85"/>
        <v>25505887634.499435</v>
      </c>
      <c r="AF142" s="20">
        <f t="shared" si="85"/>
        <v>25565449512.611073</v>
      </c>
      <c r="AG142" s="20">
        <f t="shared" si="85"/>
        <v>26326254651.586643</v>
      </c>
      <c r="AH142" s="20">
        <f t="shared" si="85"/>
        <v>26681182455.047546</v>
      </c>
      <c r="AI142" s="20">
        <f t="shared" si="85"/>
        <v>26790503691.040192</v>
      </c>
      <c r="AJ142" s="20">
        <f t="shared" si="85"/>
        <v>27009272016.490204</v>
      </c>
      <c r="AK142" s="20">
        <f t="shared" si="85"/>
        <v>27079198684.03928</v>
      </c>
      <c r="AL142" s="20">
        <f t="shared" si="85"/>
        <v>27197914475.659939</v>
      </c>
      <c r="AM142" s="20">
        <f t="shared" si="85"/>
        <v>27268336153.194588</v>
      </c>
      <c r="AN142" s="20">
        <f t="shared" si="85"/>
        <v>27352844320.777451</v>
      </c>
      <c r="AO142" s="20">
        <f t="shared" si="85"/>
        <v>27618522708.048973</v>
      </c>
      <c r="AP142" s="20">
        <f t="shared" si="85"/>
        <v>27764671534.106796</v>
      </c>
      <c r="AQ142" s="20">
        <f t="shared" si="85"/>
        <v>28051036141.340759</v>
      </c>
      <c r="AR142" s="20">
        <f t="shared" si="85"/>
        <v>28066224892.653271</v>
      </c>
      <c r="AS142" s="20">
        <f t="shared" si="85"/>
        <v>28060970485.308613</v>
      </c>
      <c r="AT142" s="20">
        <f t="shared" si="85"/>
        <v>27917428972.540173</v>
      </c>
    </row>
    <row r="143" spans="6:46" x14ac:dyDescent="0.2">
      <c r="F143">
        <v>202312</v>
      </c>
      <c r="G143" s="20">
        <f t="shared" ref="G143:AT143" si="86">IF(G27 = "", F143 * F119, G27)</f>
        <v>10382947972</v>
      </c>
      <c r="H143" s="20">
        <f t="shared" si="86"/>
        <v>23611413750</v>
      </c>
      <c r="I143" s="20">
        <f t="shared" si="86"/>
        <v>25588679730.078888</v>
      </c>
      <c r="J143" s="20">
        <f t="shared" si="86"/>
        <v>26155506133.09079</v>
      </c>
      <c r="K143" s="20">
        <f t="shared" si="86"/>
        <v>26403052074.053215</v>
      </c>
      <c r="L143" s="20">
        <f t="shared" si="86"/>
        <v>26648955875.209919</v>
      </c>
      <c r="M143" s="20">
        <f t="shared" si="86"/>
        <v>27286595310.637123</v>
      </c>
      <c r="N143" s="20">
        <f t="shared" si="86"/>
        <v>27933039440.392902</v>
      </c>
      <c r="O143" s="20">
        <f t="shared" si="86"/>
        <v>28204922600.387753</v>
      </c>
      <c r="P143" s="20">
        <f t="shared" si="86"/>
        <v>28423574441.801346</v>
      </c>
      <c r="Q143" s="20">
        <f t="shared" si="86"/>
        <v>28549165460.900024</v>
      </c>
      <c r="R143" s="20">
        <f t="shared" si="86"/>
        <v>28695234579.792408</v>
      </c>
      <c r="S143" s="20">
        <f t="shared" si="86"/>
        <v>28784662786.207344</v>
      </c>
      <c r="T143" s="20">
        <f t="shared" si="86"/>
        <v>28886222407.419849</v>
      </c>
      <c r="U143" s="20">
        <f t="shared" si="86"/>
        <v>28970190179.056011</v>
      </c>
      <c r="V143" s="20">
        <f t="shared" si="86"/>
        <v>29143394168.041584</v>
      </c>
      <c r="W143" s="20">
        <f t="shared" si="86"/>
        <v>29322710816.881916</v>
      </c>
      <c r="X143" s="20">
        <f t="shared" si="86"/>
        <v>29378073314.299873</v>
      </c>
      <c r="Y143" s="20">
        <f t="shared" si="86"/>
        <v>29384012493.303612</v>
      </c>
      <c r="Z143" s="20">
        <f t="shared" si="86"/>
        <v>29384012493.303612</v>
      </c>
      <c r="AA143" s="20">
        <f t="shared" si="86"/>
        <v>14462715540.6</v>
      </c>
      <c r="AB143" s="20">
        <f t="shared" si="86"/>
        <v>25807288958</v>
      </c>
      <c r="AC143" s="20">
        <f t="shared" si="86"/>
        <v>26841167197.835636</v>
      </c>
      <c r="AD143" s="20">
        <f t="shared" si="86"/>
        <v>27067156105.48008</v>
      </c>
      <c r="AE143" s="20">
        <f t="shared" si="86"/>
        <v>27260802327.986729</v>
      </c>
      <c r="AF143" s="20">
        <f t="shared" si="86"/>
        <v>27324462319.309231</v>
      </c>
      <c r="AG143" s="20">
        <f t="shared" si="86"/>
        <v>28137614121.784679</v>
      </c>
      <c r="AH143" s="20">
        <f t="shared" si="86"/>
        <v>28516962483.602402</v>
      </c>
      <c r="AI143" s="20">
        <f t="shared" si="86"/>
        <v>28633805490.493706</v>
      </c>
      <c r="AJ143" s="20">
        <f t="shared" si="86"/>
        <v>28867626017.000332</v>
      </c>
      <c r="AK143" s="20">
        <f t="shared" si="86"/>
        <v>28942363939.821404</v>
      </c>
      <c r="AL143" s="20">
        <f t="shared" si="86"/>
        <v>29069247888.145702</v>
      </c>
      <c r="AM143" s="20">
        <f t="shared" si="86"/>
        <v>29144514879.766907</v>
      </c>
      <c r="AN143" s="20">
        <f t="shared" si="86"/>
        <v>29234837572.495338</v>
      </c>
      <c r="AO143" s="20">
        <f t="shared" si="86"/>
        <v>29518795774.69611</v>
      </c>
      <c r="AP143" s="20">
        <f t="shared" si="86"/>
        <v>29675000268.133957</v>
      </c>
      <c r="AQ143" s="20">
        <f t="shared" si="86"/>
        <v>29981067991.139896</v>
      </c>
      <c r="AR143" s="20">
        <f t="shared" si="86"/>
        <v>29997301793.823917</v>
      </c>
      <c r="AS143" s="20">
        <f t="shared" si="86"/>
        <v>29991685860.670521</v>
      </c>
      <c r="AT143" s="20">
        <f t="shared" si="86"/>
        <v>29838268074.882591</v>
      </c>
    </row>
    <row r="144" spans="6:46" x14ac:dyDescent="0.2">
      <c r="F144">
        <v>202403</v>
      </c>
      <c r="G144" s="20">
        <f t="shared" ref="G144:AT144" si="87">IF(G28 = "", F144 * F120, G28)</f>
        <v>13218340929</v>
      </c>
      <c r="H144" s="20">
        <f t="shared" si="87"/>
        <v>27040908199.590431</v>
      </c>
      <c r="I144" s="20">
        <f t="shared" si="87"/>
        <v>29305366754.236969</v>
      </c>
      <c r="J144" s="20">
        <f t="shared" si="87"/>
        <v>29954523170.334625</v>
      </c>
      <c r="K144" s="20">
        <f t="shared" si="87"/>
        <v>30238024494.551022</v>
      </c>
      <c r="L144" s="20">
        <f t="shared" si="87"/>
        <v>30519645162.564125</v>
      </c>
      <c r="M144" s="20">
        <f t="shared" si="87"/>
        <v>31249900013.899559</v>
      </c>
      <c r="N144" s="20">
        <f t="shared" si="87"/>
        <v>31990238417.773834</v>
      </c>
      <c r="O144" s="20">
        <f t="shared" si="87"/>
        <v>32301611876.7407</v>
      </c>
      <c r="P144" s="20">
        <f t="shared" si="87"/>
        <v>32552022311.030613</v>
      </c>
      <c r="Q144" s="20">
        <f t="shared" si="87"/>
        <v>32695855088.436432</v>
      </c>
      <c r="R144" s="20">
        <f t="shared" si="87"/>
        <v>32863140354.646465</v>
      </c>
      <c r="S144" s="20">
        <f t="shared" si="87"/>
        <v>32965557767.924835</v>
      </c>
      <c r="T144" s="20">
        <f t="shared" si="87"/>
        <v>33081868651.426785</v>
      </c>
      <c r="U144" s="20">
        <f t="shared" si="87"/>
        <v>33178032516.436253</v>
      </c>
      <c r="V144" s="20">
        <f t="shared" si="87"/>
        <v>33376393919.762291</v>
      </c>
      <c r="W144" s="20">
        <f t="shared" si="87"/>
        <v>33581755830.374252</v>
      </c>
      <c r="X144" s="20">
        <f t="shared" si="87"/>
        <v>33645159581.891632</v>
      </c>
      <c r="Y144" s="20">
        <f t="shared" si="87"/>
        <v>33651961410.698727</v>
      </c>
      <c r="Z144" s="20">
        <f t="shared" si="87"/>
        <v>33651961410.698727</v>
      </c>
      <c r="AA144" s="20">
        <f t="shared" si="87"/>
        <v>16197087856.98</v>
      </c>
      <c r="AB144" s="20">
        <f t="shared" si="87"/>
        <v>26057239914.105808</v>
      </c>
      <c r="AC144" s="20">
        <f t="shared" si="87"/>
        <v>27101131559.648819</v>
      </c>
      <c r="AD144" s="20">
        <f t="shared" si="87"/>
        <v>27329309234.336056</v>
      </c>
      <c r="AE144" s="20">
        <f t="shared" si="87"/>
        <v>27524830975.752911</v>
      </c>
      <c r="AF144" s="20">
        <f t="shared" si="87"/>
        <v>27589107532.252895</v>
      </c>
      <c r="AG144" s="20">
        <f t="shared" si="87"/>
        <v>28410134941.918961</v>
      </c>
      <c r="AH144" s="20">
        <f t="shared" si="87"/>
        <v>28793157400.844975</v>
      </c>
      <c r="AI144" s="20">
        <f t="shared" si="87"/>
        <v>28911132065.592102</v>
      </c>
      <c r="AJ144" s="20">
        <f t="shared" si="87"/>
        <v>29147217210.604477</v>
      </c>
      <c r="AK144" s="20">
        <f t="shared" si="87"/>
        <v>29222678991.530014</v>
      </c>
      <c r="AL144" s="20">
        <f t="shared" si="87"/>
        <v>29350791847.092487</v>
      </c>
      <c r="AM144" s="20">
        <f t="shared" si="87"/>
        <v>29426787821.000423</v>
      </c>
      <c r="AN144" s="20">
        <f t="shared" si="87"/>
        <v>29517985314.776043</v>
      </c>
      <c r="AO144" s="20">
        <f t="shared" si="87"/>
        <v>29804693733.175411</v>
      </c>
      <c r="AP144" s="20">
        <f t="shared" si="87"/>
        <v>29962411111.695702</v>
      </c>
      <c r="AQ144" s="20">
        <f t="shared" si="87"/>
        <v>30271443187.916851</v>
      </c>
      <c r="AR144" s="20">
        <f t="shared" si="87"/>
        <v>30287834219.611202</v>
      </c>
      <c r="AS144" s="20">
        <f t="shared" si="87"/>
        <v>30282163894.543049</v>
      </c>
      <c r="AT144" s="20">
        <f t="shared" si="87"/>
        <v>30127260213.731285</v>
      </c>
    </row>
    <row r="147" spans="6:46" x14ac:dyDescent="0.2">
      <c r="F147" s="19" t="s">
        <v>61</v>
      </c>
      <c r="G147" s="7" t="s">
        <v>143</v>
      </c>
      <c r="H147" s="7" t="s">
        <v>143</v>
      </c>
      <c r="I147" s="7" t="s">
        <v>143</v>
      </c>
      <c r="J147" s="7" t="s">
        <v>143</v>
      </c>
      <c r="K147" s="7" t="s">
        <v>143</v>
      </c>
      <c r="L147" s="7" t="s">
        <v>143</v>
      </c>
      <c r="M147" s="7" t="s">
        <v>143</v>
      </c>
      <c r="N147" s="7" t="s">
        <v>143</v>
      </c>
      <c r="O147" s="7" t="s">
        <v>143</v>
      </c>
      <c r="P147" s="7" t="s">
        <v>143</v>
      </c>
      <c r="Q147" s="7" t="s">
        <v>143</v>
      </c>
      <c r="R147" s="7" t="s">
        <v>143</v>
      </c>
      <c r="S147" s="7" t="s">
        <v>143</v>
      </c>
      <c r="T147" s="7" t="s">
        <v>143</v>
      </c>
      <c r="U147" s="7" t="s">
        <v>143</v>
      </c>
      <c r="V147" s="7" t="s">
        <v>143</v>
      </c>
      <c r="W147" s="7" t="s">
        <v>143</v>
      </c>
      <c r="X147" s="7" t="s">
        <v>143</v>
      </c>
      <c r="Y147" s="7" t="s">
        <v>143</v>
      </c>
      <c r="Z147" s="7" t="s">
        <v>143</v>
      </c>
      <c r="AA147" s="8" t="s">
        <v>144</v>
      </c>
      <c r="AB147" s="8" t="s">
        <v>144</v>
      </c>
      <c r="AC147" s="8" t="s">
        <v>144</v>
      </c>
      <c r="AD147" s="8" t="s">
        <v>144</v>
      </c>
      <c r="AE147" s="8" t="s">
        <v>144</v>
      </c>
      <c r="AF147" s="8" t="s">
        <v>144</v>
      </c>
      <c r="AG147" s="8" t="s">
        <v>144</v>
      </c>
      <c r="AH147" s="8" t="s">
        <v>144</v>
      </c>
      <c r="AI147" s="8" t="s">
        <v>144</v>
      </c>
      <c r="AJ147" s="8" t="s">
        <v>144</v>
      </c>
      <c r="AK147" s="8" t="s">
        <v>144</v>
      </c>
      <c r="AL147" s="8" t="s">
        <v>144</v>
      </c>
      <c r="AM147" s="8" t="s">
        <v>144</v>
      </c>
      <c r="AN147" s="8" t="s">
        <v>144</v>
      </c>
      <c r="AO147" s="8" t="s">
        <v>144</v>
      </c>
      <c r="AP147" s="8" t="s">
        <v>144</v>
      </c>
      <c r="AQ147" s="8" t="s">
        <v>144</v>
      </c>
      <c r="AR147" s="8" t="s">
        <v>144</v>
      </c>
      <c r="AS147" s="8" t="s">
        <v>144</v>
      </c>
      <c r="AT147" s="8" t="s">
        <v>144</v>
      </c>
    </row>
    <row r="148" spans="6:46" x14ac:dyDescent="0.2">
      <c r="F148" s="19" t="s">
        <v>81</v>
      </c>
      <c r="G148" s="7">
        <v>1</v>
      </c>
      <c r="H148" s="7">
        <v>2</v>
      </c>
      <c r="I148" s="7">
        <v>3</v>
      </c>
      <c r="J148" s="7">
        <v>4</v>
      </c>
      <c r="K148" s="7">
        <v>5</v>
      </c>
      <c r="L148" s="7">
        <v>6</v>
      </c>
      <c r="M148" s="7">
        <v>7</v>
      </c>
      <c r="N148" s="7">
        <v>8</v>
      </c>
      <c r="O148" s="7">
        <v>9</v>
      </c>
      <c r="P148" s="7">
        <v>10</v>
      </c>
      <c r="Q148" s="7">
        <v>11</v>
      </c>
      <c r="R148" s="7">
        <v>12</v>
      </c>
      <c r="S148" s="7">
        <v>13</v>
      </c>
      <c r="T148" s="7">
        <v>14</v>
      </c>
      <c r="U148" s="7">
        <v>15</v>
      </c>
      <c r="V148" s="7">
        <v>16</v>
      </c>
      <c r="W148" s="7">
        <v>17</v>
      </c>
      <c r="X148" s="7">
        <v>18</v>
      </c>
      <c r="Y148" s="7">
        <v>19</v>
      </c>
      <c r="Z148" s="7">
        <v>20</v>
      </c>
      <c r="AA148" s="8">
        <v>1</v>
      </c>
      <c r="AB148" s="8">
        <v>2</v>
      </c>
      <c r="AC148" s="8">
        <v>3</v>
      </c>
      <c r="AD148" s="8">
        <v>4</v>
      </c>
      <c r="AE148" s="8">
        <v>5</v>
      </c>
      <c r="AF148" s="8">
        <v>6</v>
      </c>
      <c r="AG148" s="8">
        <v>7</v>
      </c>
      <c r="AH148" s="8">
        <v>8</v>
      </c>
      <c r="AI148" s="8">
        <v>9</v>
      </c>
      <c r="AJ148" s="8">
        <v>10</v>
      </c>
      <c r="AK148" s="8">
        <v>11</v>
      </c>
      <c r="AL148" s="8">
        <v>12</v>
      </c>
      <c r="AM148" s="8">
        <v>13</v>
      </c>
      <c r="AN148" s="8">
        <v>14</v>
      </c>
      <c r="AO148" s="8">
        <v>15</v>
      </c>
      <c r="AP148" s="8">
        <v>16</v>
      </c>
      <c r="AQ148" s="8">
        <v>17</v>
      </c>
      <c r="AR148" s="8">
        <v>18</v>
      </c>
      <c r="AS148" s="8">
        <v>19</v>
      </c>
      <c r="AT148" s="8">
        <v>20</v>
      </c>
    </row>
    <row r="149" spans="6:46" x14ac:dyDescent="0.2">
      <c r="F149">
        <v>201906</v>
      </c>
      <c r="G149" s="20">
        <f t="shared" ref="G149:AT149" si="88">IF(G9 = "", G125 * $I172, G9)</f>
        <v>12828661171</v>
      </c>
      <c r="H149" s="20">
        <f t="shared" si="88"/>
        <v>24531840057</v>
      </c>
      <c r="I149" s="20">
        <f t="shared" si="88"/>
        <v>27350632503</v>
      </c>
      <c r="J149" s="20">
        <f t="shared" si="88"/>
        <v>29104050429</v>
      </c>
      <c r="K149" s="20">
        <f t="shared" si="88"/>
        <v>29598979054</v>
      </c>
      <c r="L149" s="20">
        <f t="shared" si="88"/>
        <v>31384888042</v>
      </c>
      <c r="M149" s="20">
        <f t="shared" si="88"/>
        <v>31842576710</v>
      </c>
      <c r="N149" s="20">
        <f t="shared" si="88"/>
        <v>31886938524</v>
      </c>
      <c r="O149" s="20">
        <f t="shared" si="88"/>
        <v>32089949441</v>
      </c>
      <c r="P149" s="20">
        <f t="shared" si="88"/>
        <v>32243918740</v>
      </c>
      <c r="Q149" s="20">
        <f t="shared" si="88"/>
        <v>32559222463</v>
      </c>
      <c r="R149" s="20">
        <f t="shared" si="88"/>
        <v>32777268315</v>
      </c>
      <c r="S149" s="20">
        <f t="shared" si="88"/>
        <v>32814290369</v>
      </c>
      <c r="T149" s="20">
        <f t="shared" si="88"/>
        <v>33095384196</v>
      </c>
      <c r="U149" s="20">
        <f t="shared" si="88"/>
        <v>33649222250</v>
      </c>
      <c r="V149" s="20">
        <f t="shared" si="88"/>
        <v>33665715359</v>
      </c>
      <c r="W149" s="20">
        <f t="shared" si="88"/>
        <v>34070440381</v>
      </c>
      <c r="X149" s="20">
        <f t="shared" si="88"/>
        <v>34182847281</v>
      </c>
      <c r="Y149" s="20">
        <f t="shared" si="88"/>
        <v>34192432800</v>
      </c>
      <c r="Z149" s="20">
        <f t="shared" si="88"/>
        <v>34192432800</v>
      </c>
      <c r="AA149" s="20">
        <f t="shared" si="88"/>
        <v>12387149212.450001</v>
      </c>
      <c r="AB149" s="20">
        <f t="shared" si="88"/>
        <v>17595261121.599998</v>
      </c>
      <c r="AC149" s="20">
        <f t="shared" si="88"/>
        <v>17965661643.549999</v>
      </c>
      <c r="AD149" s="20">
        <f t="shared" si="88"/>
        <v>19361985692.700001</v>
      </c>
      <c r="AE149" s="20">
        <f t="shared" si="88"/>
        <v>19815076615.18</v>
      </c>
      <c r="AF149" s="20">
        <f t="shared" si="88"/>
        <v>21993525271.18</v>
      </c>
      <c r="AG149" s="20">
        <f t="shared" si="88"/>
        <v>22473518766.139999</v>
      </c>
      <c r="AH149" s="20">
        <f t="shared" si="88"/>
        <v>22685795318.739998</v>
      </c>
      <c r="AI149" s="20">
        <f t="shared" si="88"/>
        <v>22548325620.82</v>
      </c>
      <c r="AJ149" s="20">
        <f t="shared" si="88"/>
        <v>22738306850.799999</v>
      </c>
      <c r="AK149" s="20">
        <f t="shared" si="88"/>
        <v>23020170169.219997</v>
      </c>
      <c r="AL149" s="20">
        <f t="shared" si="88"/>
        <v>23061082114.819996</v>
      </c>
      <c r="AM149" s="20">
        <f t="shared" si="88"/>
        <v>23014408674.739994</v>
      </c>
      <c r="AN149" s="20">
        <f t="shared" si="88"/>
        <v>23528324813.739994</v>
      </c>
      <c r="AO149" s="20">
        <f t="shared" si="88"/>
        <v>23623639487.439995</v>
      </c>
      <c r="AP149" s="20">
        <f t="shared" si="88"/>
        <v>23624630077.179996</v>
      </c>
      <c r="AQ149" s="20">
        <f t="shared" si="88"/>
        <v>24210972639.399998</v>
      </c>
      <c r="AR149" s="20">
        <f t="shared" si="88"/>
        <v>24228677791.099998</v>
      </c>
      <c r="AS149" s="20">
        <f t="shared" si="88"/>
        <v>24221664642.289997</v>
      </c>
      <c r="AT149" s="20">
        <f t="shared" si="88"/>
        <v>24097762499.049995</v>
      </c>
    </row>
    <row r="150" spans="6:46" x14ac:dyDescent="0.2">
      <c r="F150">
        <v>201909</v>
      </c>
      <c r="G150" s="20">
        <f t="shared" ref="G150:AT150" si="89">IF(G10 = "", G126 * $I173, G10)</f>
        <v>2959832732</v>
      </c>
      <c r="H150" s="20">
        <f t="shared" si="89"/>
        <v>9276218685</v>
      </c>
      <c r="I150" s="20">
        <f t="shared" si="89"/>
        <v>11724247839</v>
      </c>
      <c r="J150" s="20">
        <f t="shared" si="89"/>
        <v>11795688281.459999</v>
      </c>
      <c r="K150" s="20">
        <f t="shared" si="89"/>
        <v>11950759602.459999</v>
      </c>
      <c r="L150" s="20">
        <f t="shared" si="89"/>
        <v>11971168080.459999</v>
      </c>
      <c r="M150" s="20">
        <f t="shared" si="89"/>
        <v>12250566662.459999</v>
      </c>
      <c r="N150" s="20">
        <f t="shared" si="89"/>
        <v>12327329145.459999</v>
      </c>
      <c r="O150" s="20">
        <f t="shared" si="89"/>
        <v>12812085550.459999</v>
      </c>
      <c r="P150" s="20">
        <f t="shared" si="89"/>
        <v>12973746000.459999</v>
      </c>
      <c r="Q150" s="20">
        <f t="shared" si="89"/>
        <v>12985390854.459999</v>
      </c>
      <c r="R150" s="20">
        <f t="shared" si="89"/>
        <v>12986470867.459999</v>
      </c>
      <c r="S150" s="20">
        <f t="shared" si="89"/>
        <v>12987660867.459999</v>
      </c>
      <c r="T150" s="20">
        <f t="shared" si="89"/>
        <v>12987660867.459999</v>
      </c>
      <c r="U150" s="20">
        <f t="shared" si="89"/>
        <v>12988160867.459999</v>
      </c>
      <c r="V150" s="20">
        <f t="shared" si="89"/>
        <v>13156265122.459999</v>
      </c>
      <c r="W150" s="20">
        <f t="shared" si="89"/>
        <v>13229402575.459999</v>
      </c>
      <c r="X150" s="20">
        <f t="shared" si="89"/>
        <v>13231800393.459999</v>
      </c>
      <c r="Y150" s="20">
        <f t="shared" si="89"/>
        <v>13231800393.459999</v>
      </c>
      <c r="Z150" s="20">
        <f t="shared" si="89"/>
        <v>13231800393.459999</v>
      </c>
      <c r="AA150" s="20">
        <f t="shared" si="89"/>
        <v>5985300843.5700006</v>
      </c>
      <c r="AB150" s="20">
        <f t="shared" si="89"/>
        <v>11827027872.23</v>
      </c>
      <c r="AC150" s="20">
        <f t="shared" si="89"/>
        <v>11891530298.369999</v>
      </c>
      <c r="AD150" s="20">
        <f t="shared" si="89"/>
        <v>11924222058.579998</v>
      </c>
      <c r="AE150" s="20">
        <f t="shared" si="89"/>
        <v>12231036756.899998</v>
      </c>
      <c r="AF150" s="20">
        <f t="shared" si="89"/>
        <v>12260451355.129997</v>
      </c>
      <c r="AG150" s="20">
        <f t="shared" si="89"/>
        <v>12293647632.879997</v>
      </c>
      <c r="AH150" s="20">
        <f t="shared" si="89"/>
        <v>12355217189.739998</v>
      </c>
      <c r="AI150" s="20">
        <f t="shared" si="89"/>
        <v>12926859580.339998</v>
      </c>
      <c r="AJ150" s="20">
        <f t="shared" si="89"/>
        <v>13075804107.599998</v>
      </c>
      <c r="AK150" s="20">
        <f t="shared" si="89"/>
        <v>12993997322.739998</v>
      </c>
      <c r="AL150" s="20">
        <f t="shared" si="89"/>
        <v>12994692707.149998</v>
      </c>
      <c r="AM150" s="20">
        <f t="shared" si="89"/>
        <v>12995882707.149998</v>
      </c>
      <c r="AN150" s="20">
        <f t="shared" si="89"/>
        <v>12987660867.459997</v>
      </c>
      <c r="AO150" s="20">
        <f t="shared" si="89"/>
        <v>12988160867.459997</v>
      </c>
      <c r="AP150" s="20">
        <f t="shared" si="89"/>
        <v>13229030882.589996</v>
      </c>
      <c r="AQ150" s="20">
        <f t="shared" si="89"/>
        <v>13229402575.459997</v>
      </c>
      <c r="AR150" s="20">
        <f t="shared" si="89"/>
        <v>13231800393.459997</v>
      </c>
      <c r="AS150" s="20">
        <f t="shared" si="89"/>
        <v>13231800393.459997</v>
      </c>
      <c r="AT150" s="20">
        <f t="shared" si="89"/>
        <v>13164115184.706377</v>
      </c>
    </row>
    <row r="151" spans="6:46" x14ac:dyDescent="0.2">
      <c r="F151">
        <v>201912</v>
      </c>
      <c r="G151" s="20">
        <f t="shared" ref="G151:AT151" si="90">IF(G11 = "", G127 * $I174, G11)</f>
        <v>2248781159</v>
      </c>
      <c r="H151" s="20">
        <f t="shared" si="90"/>
        <v>12012342843</v>
      </c>
      <c r="I151" s="20">
        <f t="shared" si="90"/>
        <v>13191363757</v>
      </c>
      <c r="J151" s="20">
        <f t="shared" si="90"/>
        <v>13767454034</v>
      </c>
      <c r="K151" s="20">
        <f t="shared" si="90"/>
        <v>14069525957</v>
      </c>
      <c r="L151" s="20">
        <f t="shared" si="90"/>
        <v>14128315015</v>
      </c>
      <c r="M151" s="20">
        <f t="shared" si="90"/>
        <v>14404877583</v>
      </c>
      <c r="N151" s="20">
        <f t="shared" si="90"/>
        <v>14484264608</v>
      </c>
      <c r="O151" s="20">
        <f t="shared" si="90"/>
        <v>15431693083</v>
      </c>
      <c r="P151" s="20">
        <f t="shared" si="90"/>
        <v>15655462664</v>
      </c>
      <c r="Q151" s="20">
        <f t="shared" si="90"/>
        <v>15676695350</v>
      </c>
      <c r="R151" s="20">
        <f t="shared" si="90"/>
        <v>15678389130</v>
      </c>
      <c r="S151" s="20">
        <f t="shared" si="90"/>
        <v>15678389130</v>
      </c>
      <c r="T151" s="20">
        <f t="shared" si="90"/>
        <v>15751156664</v>
      </c>
      <c r="U151" s="20">
        <f t="shared" si="90"/>
        <v>15807667471</v>
      </c>
      <c r="V151" s="20">
        <f t="shared" si="90"/>
        <v>15970655917</v>
      </c>
      <c r="W151" s="20">
        <f t="shared" si="90"/>
        <v>15970655917</v>
      </c>
      <c r="X151" s="20">
        <f t="shared" si="90"/>
        <v>15975308532</v>
      </c>
      <c r="Y151" s="20">
        <f t="shared" si="90"/>
        <v>15978538158.939671</v>
      </c>
      <c r="Z151" s="20">
        <f t="shared" si="90"/>
        <v>15978538158.939671</v>
      </c>
      <c r="AA151" s="20">
        <f t="shared" si="90"/>
        <v>10217102062.93</v>
      </c>
      <c r="AB151" s="20">
        <f t="shared" si="90"/>
        <v>13020722073.84</v>
      </c>
      <c r="AC151" s="20">
        <f t="shared" si="90"/>
        <v>13681135488.960001</v>
      </c>
      <c r="AD151" s="20">
        <f t="shared" si="90"/>
        <v>14270274568.050001</v>
      </c>
      <c r="AE151" s="20">
        <f t="shared" si="90"/>
        <v>14483630490.610001</v>
      </c>
      <c r="AF151" s="20">
        <f t="shared" si="90"/>
        <v>14513680286.150002</v>
      </c>
      <c r="AG151" s="20">
        <f t="shared" si="90"/>
        <v>14590697736.300001</v>
      </c>
      <c r="AH151" s="20">
        <f t="shared" si="90"/>
        <v>14608238458.990002</v>
      </c>
      <c r="AI151" s="20">
        <f t="shared" si="90"/>
        <v>15647735863.300001</v>
      </c>
      <c r="AJ151" s="20">
        <f t="shared" si="90"/>
        <v>15683660754.210001</v>
      </c>
      <c r="AK151" s="20">
        <f t="shared" si="90"/>
        <v>15704893440.210001</v>
      </c>
      <c r="AL151" s="20">
        <f t="shared" si="90"/>
        <v>15713651131.460001</v>
      </c>
      <c r="AM151" s="20">
        <f t="shared" si="90"/>
        <v>15678389130.000002</v>
      </c>
      <c r="AN151" s="20">
        <f t="shared" si="90"/>
        <v>15751156664.000002</v>
      </c>
      <c r="AO151" s="20">
        <f t="shared" si="90"/>
        <v>15944379263.330002</v>
      </c>
      <c r="AP151" s="20">
        <f t="shared" si="90"/>
        <v>15970655917.000002</v>
      </c>
      <c r="AQ151" s="20">
        <f t="shared" si="90"/>
        <v>15970655917.000002</v>
      </c>
      <c r="AR151" s="20">
        <f t="shared" si="90"/>
        <v>15979473336.020002</v>
      </c>
      <c r="AS151" s="20">
        <f t="shared" si="90"/>
        <v>15976481745.152985</v>
      </c>
      <c r="AT151" s="20">
        <f t="shared" si="90"/>
        <v>15894756547.529572</v>
      </c>
    </row>
    <row r="152" spans="6:46" x14ac:dyDescent="0.2">
      <c r="F152">
        <v>202003</v>
      </c>
      <c r="G152" s="20">
        <f t="shared" ref="G152:AT152" si="91">IF(G12 = "", G128 * $I175, G12)</f>
        <v>4622045104</v>
      </c>
      <c r="H152" s="20">
        <f t="shared" si="91"/>
        <v>9414769979.0200005</v>
      </c>
      <c r="I152" s="20">
        <f t="shared" si="91"/>
        <v>11417343846.02</v>
      </c>
      <c r="J152" s="20">
        <f t="shared" si="91"/>
        <v>12081235938.02</v>
      </c>
      <c r="K152" s="20">
        <f t="shared" si="91"/>
        <v>12985906738.02</v>
      </c>
      <c r="L152" s="20">
        <f t="shared" si="91"/>
        <v>13525307020.02</v>
      </c>
      <c r="M152" s="20">
        <f t="shared" si="91"/>
        <v>13881706341.02</v>
      </c>
      <c r="N152" s="20">
        <f t="shared" si="91"/>
        <v>13992270646.02</v>
      </c>
      <c r="O152" s="20">
        <f t="shared" si="91"/>
        <v>14578340827.02</v>
      </c>
      <c r="P152" s="20">
        <f t="shared" si="91"/>
        <v>14710869507.02</v>
      </c>
      <c r="Q152" s="20">
        <f t="shared" si="91"/>
        <v>14716719659.02</v>
      </c>
      <c r="R152" s="20">
        <f t="shared" si="91"/>
        <v>14730405747.02</v>
      </c>
      <c r="S152" s="20">
        <f t="shared" si="91"/>
        <v>14731405747.02</v>
      </c>
      <c r="T152" s="20">
        <f t="shared" si="91"/>
        <v>14737117123.02</v>
      </c>
      <c r="U152" s="20">
        <f t="shared" si="91"/>
        <v>14931794977.02</v>
      </c>
      <c r="V152" s="20">
        <f t="shared" si="91"/>
        <v>14980194330.02</v>
      </c>
      <c r="W152" s="20">
        <f t="shared" si="91"/>
        <v>14980860996.02</v>
      </c>
      <c r="X152" s="20">
        <f t="shared" si="91"/>
        <v>15009145484.565086</v>
      </c>
      <c r="Y152" s="20">
        <f t="shared" si="91"/>
        <v>15012179788.441051</v>
      </c>
      <c r="Z152" s="20">
        <f t="shared" si="91"/>
        <v>15012179788.441051</v>
      </c>
      <c r="AA152" s="20">
        <f t="shared" si="91"/>
        <v>6154722746.710001</v>
      </c>
      <c r="AB152" s="20">
        <f t="shared" si="91"/>
        <v>10556623432.16</v>
      </c>
      <c r="AC152" s="20">
        <f t="shared" si="91"/>
        <v>12698809963.23</v>
      </c>
      <c r="AD152" s="20">
        <f t="shared" si="91"/>
        <v>13593655938.619999</v>
      </c>
      <c r="AE152" s="20">
        <f t="shared" si="91"/>
        <v>14085002961.809999</v>
      </c>
      <c r="AF152" s="20">
        <f t="shared" si="91"/>
        <v>14100938299.779999</v>
      </c>
      <c r="AG152" s="20">
        <f t="shared" si="91"/>
        <v>14263394382.189999</v>
      </c>
      <c r="AH152" s="20">
        <f t="shared" si="91"/>
        <v>14335458832.939999</v>
      </c>
      <c r="AI152" s="20">
        <f t="shared" si="91"/>
        <v>14759795127.529999</v>
      </c>
      <c r="AJ152" s="20">
        <f t="shared" si="91"/>
        <v>14896396267.029999</v>
      </c>
      <c r="AK152" s="20">
        <f t="shared" si="91"/>
        <v>14908426637.599998</v>
      </c>
      <c r="AL152" s="20">
        <f t="shared" si="91"/>
        <v>14730405747.149998</v>
      </c>
      <c r="AM152" s="20">
        <f t="shared" si="91"/>
        <v>14733343526.319998</v>
      </c>
      <c r="AN152" s="20">
        <f t="shared" si="91"/>
        <v>14772576552.369997</v>
      </c>
      <c r="AO152" s="20">
        <f t="shared" si="91"/>
        <v>14941176067.599997</v>
      </c>
      <c r="AP152" s="20">
        <f t="shared" si="91"/>
        <v>14994337546.149996</v>
      </c>
      <c r="AQ152" s="20">
        <f t="shared" si="91"/>
        <v>15107104367.689997</v>
      </c>
      <c r="AR152" s="20">
        <f t="shared" si="91"/>
        <v>15115284388.211763</v>
      </c>
      <c r="AS152" s="20">
        <f t="shared" si="91"/>
        <v>15112454586.141489</v>
      </c>
      <c r="AT152" s="20">
        <f t="shared" si="91"/>
        <v>15035149184.531277</v>
      </c>
    </row>
    <row r="153" spans="6:46" x14ac:dyDescent="0.2">
      <c r="F153">
        <v>202006</v>
      </c>
      <c r="G153" s="20">
        <f t="shared" ref="G153:AT153" si="92">IF(G13 = "", G129 * $I176, G13)</f>
        <v>3149300986.1199999</v>
      </c>
      <c r="H153" s="20">
        <f t="shared" si="92"/>
        <v>13968335318.119999</v>
      </c>
      <c r="I153" s="20">
        <f t="shared" si="92"/>
        <v>16172735775.119999</v>
      </c>
      <c r="J153" s="20">
        <f t="shared" si="92"/>
        <v>16942934992.119999</v>
      </c>
      <c r="K153" s="20">
        <f t="shared" si="92"/>
        <v>17727015949.119999</v>
      </c>
      <c r="L153" s="20">
        <f t="shared" si="92"/>
        <v>18366835348.119999</v>
      </c>
      <c r="M153" s="20">
        <f t="shared" si="92"/>
        <v>18626191269.119999</v>
      </c>
      <c r="N153" s="20">
        <f t="shared" si="92"/>
        <v>19230668286.119999</v>
      </c>
      <c r="O153" s="20">
        <f t="shared" si="92"/>
        <v>19303815687.119999</v>
      </c>
      <c r="P153" s="20">
        <f t="shared" si="92"/>
        <v>19352953747.119999</v>
      </c>
      <c r="Q153" s="20">
        <f t="shared" si="92"/>
        <v>19461980735.119999</v>
      </c>
      <c r="R153" s="20">
        <f t="shared" si="92"/>
        <v>19461980735.119999</v>
      </c>
      <c r="S153" s="20">
        <f t="shared" si="92"/>
        <v>19682502088.119999</v>
      </c>
      <c r="T153" s="20">
        <f t="shared" si="92"/>
        <v>19999527480.119999</v>
      </c>
      <c r="U153" s="20">
        <f t="shared" si="92"/>
        <v>19999527480.119999</v>
      </c>
      <c r="V153" s="20">
        <f t="shared" si="92"/>
        <v>20001040751.119999</v>
      </c>
      <c r="W153" s="20">
        <f t="shared" si="92"/>
        <v>20124105332.415154</v>
      </c>
      <c r="X153" s="20">
        <f t="shared" si="92"/>
        <v>20162100480.151054</v>
      </c>
      <c r="Y153" s="20">
        <f t="shared" si="92"/>
        <v>20166176524.300098</v>
      </c>
      <c r="Z153" s="20">
        <f t="shared" si="92"/>
        <v>20166176524.300098</v>
      </c>
      <c r="AA153" s="20">
        <f t="shared" si="92"/>
        <v>6229346959.21</v>
      </c>
      <c r="AB153" s="20">
        <f t="shared" si="92"/>
        <v>17166509281.470001</v>
      </c>
      <c r="AC153" s="20">
        <f t="shared" si="92"/>
        <v>18759135597.630001</v>
      </c>
      <c r="AD153" s="20">
        <f t="shared" si="92"/>
        <v>18963712414.740002</v>
      </c>
      <c r="AE153" s="20">
        <f t="shared" si="92"/>
        <v>19297873751.52</v>
      </c>
      <c r="AF153" s="20">
        <f t="shared" si="92"/>
        <v>19551229861.459999</v>
      </c>
      <c r="AG153" s="20">
        <f t="shared" si="92"/>
        <v>19788207662.540001</v>
      </c>
      <c r="AH153" s="20">
        <f t="shared" si="92"/>
        <v>20079401471.68</v>
      </c>
      <c r="AI153" s="20">
        <f t="shared" si="92"/>
        <v>20101237239.260002</v>
      </c>
      <c r="AJ153" s="20">
        <f t="shared" si="92"/>
        <v>20204914513.720001</v>
      </c>
      <c r="AK153" s="20">
        <f t="shared" si="92"/>
        <v>19491204434.760002</v>
      </c>
      <c r="AL153" s="20">
        <f t="shared" si="92"/>
        <v>19480152449.630001</v>
      </c>
      <c r="AM153" s="20">
        <f t="shared" si="92"/>
        <v>19700673802.630001</v>
      </c>
      <c r="AN153" s="20">
        <f t="shared" si="92"/>
        <v>20017317406.170002</v>
      </c>
      <c r="AO153" s="20">
        <f t="shared" si="92"/>
        <v>20358149135.77</v>
      </c>
      <c r="AP153" s="20">
        <f t="shared" si="92"/>
        <v>20377736493.09</v>
      </c>
      <c r="AQ153" s="20">
        <f t="shared" si="92"/>
        <v>20587912309.504486</v>
      </c>
      <c r="AR153" s="20">
        <f t="shared" si="92"/>
        <v>20599060014.656525</v>
      </c>
      <c r="AS153" s="20">
        <f t="shared" si="92"/>
        <v>20595203569.671566</v>
      </c>
      <c r="AT153" s="20">
        <f t="shared" si="92"/>
        <v>20489852021.772949</v>
      </c>
    </row>
    <row r="154" spans="6:46" x14ac:dyDescent="0.2">
      <c r="F154">
        <v>202009</v>
      </c>
      <c r="G154" s="20">
        <f t="shared" ref="G154:AT154" si="93">IF(G14 = "", G130 * $I177, G14)</f>
        <v>10600797371</v>
      </c>
      <c r="H154" s="20">
        <f t="shared" si="93"/>
        <v>27614392585</v>
      </c>
      <c r="I154" s="20">
        <f t="shared" si="93"/>
        <v>31043450444</v>
      </c>
      <c r="J154" s="20">
        <f t="shared" si="93"/>
        <v>33466932237</v>
      </c>
      <c r="K154" s="20">
        <f t="shared" si="93"/>
        <v>35671854506</v>
      </c>
      <c r="L154" s="20">
        <f t="shared" si="93"/>
        <v>36103334158</v>
      </c>
      <c r="M154" s="20">
        <f t="shared" si="93"/>
        <v>36617708986</v>
      </c>
      <c r="N154" s="20">
        <f t="shared" si="93"/>
        <v>36934627952</v>
      </c>
      <c r="O154" s="20">
        <f t="shared" si="93"/>
        <v>37004965720</v>
      </c>
      <c r="P154" s="20">
        <f t="shared" si="93"/>
        <v>37085387790</v>
      </c>
      <c r="Q154" s="20">
        <f t="shared" si="93"/>
        <v>37222522436</v>
      </c>
      <c r="R154" s="20">
        <f t="shared" si="93"/>
        <v>37224614394</v>
      </c>
      <c r="S154" s="20">
        <f t="shared" si="93"/>
        <v>37423522804</v>
      </c>
      <c r="T154" s="20">
        <f t="shared" si="93"/>
        <v>37462668948</v>
      </c>
      <c r="U154" s="20">
        <f t="shared" si="93"/>
        <v>37467138673</v>
      </c>
      <c r="V154" s="20">
        <f t="shared" si="93"/>
        <v>37691143342.418106</v>
      </c>
      <c r="W154" s="20">
        <f t="shared" si="93"/>
        <v>37923053513.078133</v>
      </c>
      <c r="X154" s="20">
        <f t="shared" si="93"/>
        <v>37994653815.154915</v>
      </c>
      <c r="Y154" s="20">
        <f t="shared" si="93"/>
        <v>38002334953.661819</v>
      </c>
      <c r="Z154" s="20">
        <f t="shared" si="93"/>
        <v>38002334953.661819</v>
      </c>
      <c r="AA154" s="20">
        <f t="shared" si="93"/>
        <v>20195244798.779999</v>
      </c>
      <c r="AB154" s="20">
        <f t="shared" si="93"/>
        <v>35321937432.119995</v>
      </c>
      <c r="AC154" s="20">
        <f t="shared" si="93"/>
        <v>36328261844.359993</v>
      </c>
      <c r="AD154" s="20">
        <f t="shared" si="93"/>
        <v>36808548398.709991</v>
      </c>
      <c r="AE154" s="20">
        <f t="shared" si="93"/>
        <v>37279835144.769989</v>
      </c>
      <c r="AF154" s="20">
        <f t="shared" si="93"/>
        <v>37356032662.859985</v>
      </c>
      <c r="AG154" s="20">
        <f t="shared" si="93"/>
        <v>37486551178.879982</v>
      </c>
      <c r="AH154" s="20">
        <f t="shared" si="93"/>
        <v>37633474223.649979</v>
      </c>
      <c r="AI154" s="20">
        <f t="shared" si="93"/>
        <v>37651842248.849976</v>
      </c>
      <c r="AJ154" s="20">
        <f t="shared" si="93"/>
        <v>37229069012.369972</v>
      </c>
      <c r="AK154" s="20">
        <f t="shared" si="93"/>
        <v>37311800945.349976</v>
      </c>
      <c r="AL154" s="20">
        <f t="shared" si="93"/>
        <v>37292547113.559975</v>
      </c>
      <c r="AM154" s="20">
        <f t="shared" si="93"/>
        <v>37434681142.689972</v>
      </c>
      <c r="AN154" s="20">
        <f t="shared" si="93"/>
        <v>37466465698.069969</v>
      </c>
      <c r="AO154" s="20">
        <f t="shared" si="93"/>
        <v>37618629536.839966</v>
      </c>
      <c r="AP154" s="20">
        <f t="shared" si="93"/>
        <v>37817695888.173485</v>
      </c>
      <c r="AQ154" s="20">
        <f t="shared" si="93"/>
        <v>38207747310.759445</v>
      </c>
      <c r="AR154" s="20">
        <f t="shared" si="93"/>
        <v>38228435600.817261</v>
      </c>
      <c r="AS154" s="20">
        <f t="shared" si="93"/>
        <v>38221278679.159149</v>
      </c>
      <c r="AT154" s="20">
        <f t="shared" si="93"/>
        <v>38025763696.367554</v>
      </c>
    </row>
    <row r="155" spans="6:46" x14ac:dyDescent="0.2">
      <c r="F155">
        <v>202012</v>
      </c>
      <c r="G155" s="20">
        <f t="shared" ref="G155:AT155" si="94">IF(G15 = "", G131 * $I178, G15)</f>
        <v>9728233822</v>
      </c>
      <c r="H155" s="20">
        <f t="shared" si="94"/>
        <v>24533708634</v>
      </c>
      <c r="I155" s="20">
        <f t="shared" si="94"/>
        <v>30889052320</v>
      </c>
      <c r="J155" s="20">
        <f t="shared" si="94"/>
        <v>34879043667</v>
      </c>
      <c r="K155" s="20">
        <f t="shared" si="94"/>
        <v>35579724226</v>
      </c>
      <c r="L155" s="20">
        <f t="shared" si="94"/>
        <v>36597111733</v>
      </c>
      <c r="M155" s="20">
        <f t="shared" si="94"/>
        <v>36899892663</v>
      </c>
      <c r="N155" s="20">
        <f t="shared" si="94"/>
        <v>37136731556</v>
      </c>
      <c r="O155" s="20">
        <f t="shared" si="94"/>
        <v>37161214940</v>
      </c>
      <c r="P155" s="20">
        <f t="shared" si="94"/>
        <v>37215899988</v>
      </c>
      <c r="Q155" s="20">
        <f t="shared" si="94"/>
        <v>37215899988</v>
      </c>
      <c r="R155" s="20">
        <f t="shared" si="94"/>
        <v>37449162364</v>
      </c>
      <c r="S155" s="20">
        <f t="shared" si="94"/>
        <v>37452448601</v>
      </c>
      <c r="T155" s="20">
        <f t="shared" si="94"/>
        <v>37476168217</v>
      </c>
      <c r="U155" s="20">
        <f t="shared" si="94"/>
        <v>37585105629.800476</v>
      </c>
      <c r="V155" s="20">
        <f t="shared" si="94"/>
        <v>37809815587.908791</v>
      </c>
      <c r="W155" s="20">
        <f t="shared" si="94"/>
        <v>38042455938.082191</v>
      </c>
      <c r="X155" s="20">
        <f t="shared" si="94"/>
        <v>38114281676.902779</v>
      </c>
      <c r="Y155" s="20">
        <f t="shared" si="94"/>
        <v>38121986999.81678</v>
      </c>
      <c r="Z155" s="20">
        <f t="shared" si="94"/>
        <v>38121986999.81678</v>
      </c>
      <c r="AA155" s="20">
        <f t="shared" si="94"/>
        <v>21160523094.32</v>
      </c>
      <c r="AB155" s="20">
        <f t="shared" si="94"/>
        <v>34653943896.080002</v>
      </c>
      <c r="AC155" s="20">
        <f t="shared" si="94"/>
        <v>36103721316.800003</v>
      </c>
      <c r="AD155" s="20">
        <f t="shared" si="94"/>
        <v>36962544809.310005</v>
      </c>
      <c r="AE155" s="20">
        <f t="shared" si="94"/>
        <v>37228958002.030006</v>
      </c>
      <c r="AF155" s="20">
        <f t="shared" si="94"/>
        <v>37516594771.970009</v>
      </c>
      <c r="AG155" s="20">
        <f t="shared" si="94"/>
        <v>37677072609.630013</v>
      </c>
      <c r="AH155" s="20">
        <f t="shared" si="94"/>
        <v>37753685296.110016</v>
      </c>
      <c r="AI155" s="20">
        <f t="shared" si="94"/>
        <v>37426760877.360016</v>
      </c>
      <c r="AJ155" s="20">
        <f t="shared" si="94"/>
        <v>37303699505.100014</v>
      </c>
      <c r="AK155" s="20">
        <f t="shared" si="94"/>
        <v>37303699505.100014</v>
      </c>
      <c r="AL155" s="20">
        <f t="shared" si="94"/>
        <v>37549252210.660011</v>
      </c>
      <c r="AM155" s="20">
        <f t="shared" si="94"/>
        <v>37552538447.660011</v>
      </c>
      <c r="AN155" s="20">
        <f t="shared" si="94"/>
        <v>37503988097.130013</v>
      </c>
      <c r="AO155" s="20">
        <f t="shared" si="94"/>
        <v>37868264621.978554</v>
      </c>
      <c r="AP155" s="20">
        <f t="shared" si="94"/>
        <v>38068651966.292824</v>
      </c>
      <c r="AQ155" s="20">
        <f t="shared" si="94"/>
        <v>38461291747.925468</v>
      </c>
      <c r="AR155" s="20">
        <f t="shared" si="94"/>
        <v>38482117324.298965</v>
      </c>
      <c r="AS155" s="20">
        <f t="shared" si="94"/>
        <v>38474912909.71595</v>
      </c>
      <c r="AT155" s="20">
        <f t="shared" si="94"/>
        <v>38278100500.623184</v>
      </c>
    </row>
    <row r="156" spans="6:46" x14ac:dyDescent="0.2">
      <c r="F156">
        <v>202103</v>
      </c>
      <c r="G156" s="20">
        <f t="shared" ref="G156:AT156" si="95">IF(G16 = "", G132 * $I179, G16)</f>
        <v>9675457123</v>
      </c>
      <c r="H156" s="20">
        <f t="shared" si="95"/>
        <v>36375679287</v>
      </c>
      <c r="I156" s="20">
        <f t="shared" si="95"/>
        <v>40282646021</v>
      </c>
      <c r="J156" s="20">
        <f t="shared" si="95"/>
        <v>41227539573</v>
      </c>
      <c r="K156" s="20">
        <f t="shared" si="95"/>
        <v>42044152965</v>
      </c>
      <c r="L156" s="20">
        <f t="shared" si="95"/>
        <v>42530516249</v>
      </c>
      <c r="M156" s="20">
        <f t="shared" si="95"/>
        <v>42895069593</v>
      </c>
      <c r="N156" s="20">
        <f t="shared" si="95"/>
        <v>43003278360</v>
      </c>
      <c r="O156" s="20">
        <f t="shared" si="95"/>
        <v>43063582338</v>
      </c>
      <c r="P156" s="20">
        <f t="shared" si="95"/>
        <v>43150513373</v>
      </c>
      <c r="Q156" s="20">
        <f t="shared" si="95"/>
        <v>43178432599</v>
      </c>
      <c r="R156" s="20">
        <f t="shared" si="95"/>
        <v>43954518583</v>
      </c>
      <c r="S156" s="20">
        <f t="shared" si="95"/>
        <v>43962158560</v>
      </c>
      <c r="T156" s="20">
        <f t="shared" si="95"/>
        <v>44117268251.720177</v>
      </c>
      <c r="U156" s="20">
        <f t="shared" si="95"/>
        <v>44245510313.057358</v>
      </c>
      <c r="V156" s="20">
        <f t="shared" si="95"/>
        <v>44510040812.634956</v>
      </c>
      <c r="W156" s="20">
        <f t="shared" si="95"/>
        <v>44783907038.107773</v>
      </c>
      <c r="X156" s="20">
        <f t="shared" si="95"/>
        <v>44868460916.95092</v>
      </c>
      <c r="Y156" s="20">
        <f t="shared" si="95"/>
        <v>44877531689.501488</v>
      </c>
      <c r="Z156" s="20">
        <f t="shared" si="95"/>
        <v>44877531689.501488</v>
      </c>
      <c r="AA156" s="20">
        <f t="shared" si="95"/>
        <v>26848533394.630005</v>
      </c>
      <c r="AB156" s="20">
        <f t="shared" si="95"/>
        <v>41729744757.430008</v>
      </c>
      <c r="AC156" s="20">
        <f t="shared" si="95"/>
        <v>42690689614.220009</v>
      </c>
      <c r="AD156" s="20">
        <f t="shared" si="95"/>
        <v>42856564537.090012</v>
      </c>
      <c r="AE156" s="20">
        <f t="shared" si="95"/>
        <v>43156999130.170013</v>
      </c>
      <c r="AF156" s="20">
        <f t="shared" si="95"/>
        <v>43246400351.710014</v>
      </c>
      <c r="AG156" s="20">
        <f t="shared" si="95"/>
        <v>43431343069.850014</v>
      </c>
      <c r="AH156" s="20">
        <f t="shared" si="95"/>
        <v>43460327798.520012</v>
      </c>
      <c r="AI156" s="20">
        <f t="shared" si="95"/>
        <v>43391448144.270012</v>
      </c>
      <c r="AJ156" s="20">
        <f t="shared" si="95"/>
        <v>43208583133.990013</v>
      </c>
      <c r="AK156" s="20">
        <f t="shared" si="95"/>
        <v>43194727030.570015</v>
      </c>
      <c r="AL156" s="20">
        <f t="shared" si="95"/>
        <v>43997532937.610016</v>
      </c>
      <c r="AM156" s="20">
        <f t="shared" si="95"/>
        <v>43989732386.900017</v>
      </c>
      <c r="AN156" s="20">
        <f t="shared" si="95"/>
        <v>44126062365.215981</v>
      </c>
      <c r="AO156" s="20">
        <f t="shared" si="95"/>
        <v>44554659148.363983</v>
      </c>
      <c r="AP156" s="20">
        <f t="shared" si="95"/>
        <v>44790428859.828026</v>
      </c>
      <c r="AQ156" s="20">
        <f t="shared" si="95"/>
        <v>45252396996.297035</v>
      </c>
      <c r="AR156" s="20">
        <f t="shared" si="95"/>
        <v>45276899741.964203</v>
      </c>
      <c r="AS156" s="20">
        <f t="shared" si="95"/>
        <v>45268423244.841507</v>
      </c>
      <c r="AT156" s="20">
        <f t="shared" si="95"/>
        <v>45036859694.44297</v>
      </c>
    </row>
    <row r="157" spans="6:46" x14ac:dyDescent="0.2">
      <c r="F157">
        <v>202106</v>
      </c>
      <c r="G157" s="20">
        <f t="shared" ref="G157:AT157" si="96">IF(G17 = "", G133 * $I180, G17)</f>
        <v>25555482422.040001</v>
      </c>
      <c r="H157" s="20">
        <f t="shared" si="96"/>
        <v>76164200469.040009</v>
      </c>
      <c r="I157" s="20">
        <f t="shared" si="96"/>
        <v>84892406106.040009</v>
      </c>
      <c r="J157" s="20">
        <f t="shared" si="96"/>
        <v>87401119868.040009</v>
      </c>
      <c r="K157" s="20">
        <f t="shared" si="96"/>
        <v>88999729075.040009</v>
      </c>
      <c r="L157" s="20">
        <f t="shared" si="96"/>
        <v>89678324051.040009</v>
      </c>
      <c r="M157" s="20">
        <f t="shared" si="96"/>
        <v>90381747659.040009</v>
      </c>
      <c r="N157" s="20">
        <f t="shared" si="96"/>
        <v>90661776813.040009</v>
      </c>
      <c r="O157" s="20">
        <f t="shared" si="96"/>
        <v>90781356658.040009</v>
      </c>
      <c r="P157" s="20">
        <f t="shared" si="96"/>
        <v>92279891592.040009</v>
      </c>
      <c r="Q157" s="20">
        <f t="shared" si="96"/>
        <v>93200423542.040009</v>
      </c>
      <c r="R157" s="20">
        <f t="shared" si="96"/>
        <v>93267609994.040009</v>
      </c>
      <c r="S157" s="20">
        <f t="shared" si="96"/>
        <v>93558276900.950348</v>
      </c>
      <c r="T157" s="20">
        <f t="shared" si="96"/>
        <v>93888374329.359634</v>
      </c>
      <c r="U157" s="20">
        <f t="shared" si="96"/>
        <v>94161293282.339554</v>
      </c>
      <c r="V157" s="20">
        <f t="shared" si="96"/>
        <v>94724255123.588776</v>
      </c>
      <c r="W157" s="20">
        <f t="shared" si="96"/>
        <v>95307084834.319061</v>
      </c>
      <c r="X157" s="20">
        <f t="shared" si="96"/>
        <v>95487028573.866333</v>
      </c>
      <c r="Y157" s="20">
        <f t="shared" si="96"/>
        <v>95506332581.626404</v>
      </c>
      <c r="Z157" s="20">
        <f t="shared" si="96"/>
        <v>95506332581.626404</v>
      </c>
      <c r="AA157" s="20">
        <f t="shared" si="96"/>
        <v>43554455417.410004</v>
      </c>
      <c r="AB157" s="20">
        <f t="shared" si="96"/>
        <v>86139518998.059998</v>
      </c>
      <c r="AC157" s="20">
        <f t="shared" si="96"/>
        <v>89834220154.959991</v>
      </c>
      <c r="AD157" s="20">
        <f t="shared" si="96"/>
        <v>90944444389.559998</v>
      </c>
      <c r="AE157" s="20">
        <f t="shared" si="96"/>
        <v>91271677176.729996</v>
      </c>
      <c r="AF157" s="20">
        <f t="shared" si="96"/>
        <v>91640154730.449997</v>
      </c>
      <c r="AG157" s="20">
        <f t="shared" si="96"/>
        <v>91886267604.119995</v>
      </c>
      <c r="AH157" s="20">
        <f t="shared" si="96"/>
        <v>92056246206.519989</v>
      </c>
      <c r="AI157" s="20">
        <f t="shared" si="96"/>
        <v>91040883517.539993</v>
      </c>
      <c r="AJ157" s="20">
        <f t="shared" si="96"/>
        <v>92575033851.389999</v>
      </c>
      <c r="AK157" s="20">
        <f t="shared" si="96"/>
        <v>93528908057.029999</v>
      </c>
      <c r="AL157" s="20">
        <f t="shared" si="96"/>
        <v>93426318608.839996</v>
      </c>
      <c r="AM157" s="20">
        <f t="shared" si="96"/>
        <v>93668220909.408264</v>
      </c>
      <c r="AN157" s="20">
        <f t="shared" si="96"/>
        <v>93958511071.056931</v>
      </c>
      <c r="AO157" s="20">
        <f t="shared" si="96"/>
        <v>94871130811.769974</v>
      </c>
      <c r="AP157" s="20">
        <f t="shared" si="96"/>
        <v>95373159994.919495</v>
      </c>
      <c r="AQ157" s="20">
        <f t="shared" si="96"/>
        <v>96356838028.677505</v>
      </c>
      <c r="AR157" s="20">
        <f t="shared" si="96"/>
        <v>96409012217.278</v>
      </c>
      <c r="AS157" s="20">
        <f t="shared" si="96"/>
        <v>96390963041.664856</v>
      </c>
      <c r="AT157" s="20">
        <f t="shared" si="96"/>
        <v>95897890121.772385</v>
      </c>
    </row>
    <row r="158" spans="6:46" x14ac:dyDescent="0.2">
      <c r="F158">
        <v>202109</v>
      </c>
      <c r="G158" s="20">
        <f t="shared" ref="G158:AT158" si="97">IF(G18 = "", G134 * $I181, G18)</f>
        <v>19367523837</v>
      </c>
      <c r="H158" s="20">
        <f t="shared" si="97"/>
        <v>33744150712</v>
      </c>
      <c r="I158" s="20">
        <f t="shared" si="97"/>
        <v>37229351718</v>
      </c>
      <c r="J158" s="20">
        <f t="shared" si="97"/>
        <v>38633408873</v>
      </c>
      <c r="K158" s="20">
        <f t="shared" si="97"/>
        <v>39030233179</v>
      </c>
      <c r="L158" s="20">
        <f t="shared" si="97"/>
        <v>39104860192</v>
      </c>
      <c r="M158" s="20">
        <f t="shared" si="97"/>
        <v>39188907672</v>
      </c>
      <c r="N158" s="20">
        <f t="shared" si="97"/>
        <v>39238728877</v>
      </c>
      <c r="O158" s="20">
        <f t="shared" si="97"/>
        <v>40818658230</v>
      </c>
      <c r="P158" s="20">
        <f t="shared" si="97"/>
        <v>40778253066</v>
      </c>
      <c r="Q158" s="20">
        <f t="shared" si="97"/>
        <v>40772829228</v>
      </c>
      <c r="R158" s="20">
        <f t="shared" si="97"/>
        <v>40981439572.433372</v>
      </c>
      <c r="S158" s="20">
        <f t="shared" si="97"/>
        <v>41109157525.986732</v>
      </c>
      <c r="T158" s="20">
        <f t="shared" si="97"/>
        <v>41254201103.45414</v>
      </c>
      <c r="U158" s="20">
        <f t="shared" si="97"/>
        <v>41374120672.3209</v>
      </c>
      <c r="V158" s="20">
        <f t="shared" si="97"/>
        <v>41621484003.28022</v>
      </c>
      <c r="W158" s="20">
        <f t="shared" si="97"/>
        <v>41877577201.903389</v>
      </c>
      <c r="X158" s="20">
        <f t="shared" si="97"/>
        <v>41956643809.154991</v>
      </c>
      <c r="Y158" s="20">
        <f t="shared" si="97"/>
        <v>41965125918.084076</v>
      </c>
      <c r="Z158" s="20">
        <f t="shared" si="97"/>
        <v>41965125918.084076</v>
      </c>
      <c r="AA158" s="20">
        <f t="shared" si="97"/>
        <v>27795251273.739998</v>
      </c>
      <c r="AB158" s="20">
        <f t="shared" si="97"/>
        <v>37586060765.319992</v>
      </c>
      <c r="AC158" s="20">
        <f t="shared" si="97"/>
        <v>39288201791.889992</v>
      </c>
      <c r="AD158" s="20">
        <f t="shared" si="97"/>
        <v>39393863839.039993</v>
      </c>
      <c r="AE158" s="20">
        <f t="shared" si="97"/>
        <v>39544146689.73999</v>
      </c>
      <c r="AF158" s="20">
        <f t="shared" si="97"/>
        <v>39587204981.139992</v>
      </c>
      <c r="AG158" s="20">
        <f t="shared" si="97"/>
        <v>39628242971.399994</v>
      </c>
      <c r="AH158" s="20">
        <f t="shared" si="97"/>
        <v>39377818145.849991</v>
      </c>
      <c r="AI158" s="20">
        <f t="shared" si="97"/>
        <v>40938620871.519989</v>
      </c>
      <c r="AJ158" s="20">
        <f t="shared" si="97"/>
        <v>41209557310.609985</v>
      </c>
      <c r="AK158" s="20">
        <f t="shared" si="97"/>
        <v>40824351135.269989</v>
      </c>
      <c r="AL158" s="20">
        <f t="shared" si="97"/>
        <v>41003325971.969269</v>
      </c>
      <c r="AM158" s="20">
        <f t="shared" si="97"/>
        <v>41109493045.993645</v>
      </c>
      <c r="AN158" s="20">
        <f t="shared" si="97"/>
        <v>41236896782.989548</v>
      </c>
      <c r="AO158" s="20">
        <f t="shared" si="97"/>
        <v>41637431078.615425</v>
      </c>
      <c r="AP158" s="20">
        <f t="shared" si="97"/>
        <v>41857763705.980385</v>
      </c>
      <c r="AQ158" s="20">
        <f t="shared" si="97"/>
        <v>42289484356.758858</v>
      </c>
      <c r="AR158" s="20">
        <f t="shared" si="97"/>
        <v>42312382778.684975</v>
      </c>
      <c r="AS158" s="20">
        <f t="shared" si="97"/>
        <v>42304461282.449104</v>
      </c>
      <c r="AT158" s="20">
        <f t="shared" si="97"/>
        <v>42088059416.643501</v>
      </c>
    </row>
    <row r="159" spans="6:46" x14ac:dyDescent="0.2">
      <c r="F159">
        <v>202112</v>
      </c>
      <c r="G159" s="20">
        <f t="shared" ref="G159:AT159" si="98">IF(G19 = "", G135 * $I182, G19)</f>
        <v>7640675100</v>
      </c>
      <c r="H159" s="20">
        <f t="shared" si="98"/>
        <v>20264498547</v>
      </c>
      <c r="I159" s="20">
        <f t="shared" si="98"/>
        <v>22153517752</v>
      </c>
      <c r="J159" s="20">
        <f t="shared" si="98"/>
        <v>23078530445</v>
      </c>
      <c r="K159" s="20">
        <f t="shared" si="98"/>
        <v>23849545245</v>
      </c>
      <c r="L159" s="20">
        <f t="shared" si="98"/>
        <v>24016260566</v>
      </c>
      <c r="M159" s="20">
        <f t="shared" si="98"/>
        <v>24237355464</v>
      </c>
      <c r="N159" s="20">
        <f t="shared" si="98"/>
        <v>25692043977</v>
      </c>
      <c r="O159" s="20">
        <f t="shared" si="98"/>
        <v>25715340073</v>
      </c>
      <c r="P159" s="20">
        <f t="shared" si="98"/>
        <v>25723668520</v>
      </c>
      <c r="Q159" s="20">
        <f t="shared" si="98"/>
        <v>25837329866.534664</v>
      </c>
      <c r="R159" s="20">
        <f t="shared" si="98"/>
        <v>25969524133.764835</v>
      </c>
      <c r="S159" s="20">
        <f t="shared" si="98"/>
        <v>26050457710.323483</v>
      </c>
      <c r="T159" s="20">
        <f t="shared" si="98"/>
        <v>26142370359.678562</v>
      </c>
      <c r="U159" s="20">
        <f t="shared" si="98"/>
        <v>26218362178.6651</v>
      </c>
      <c r="V159" s="20">
        <f t="shared" si="98"/>
        <v>26375113821.852318</v>
      </c>
      <c r="W159" s="20">
        <f t="shared" si="98"/>
        <v>26537397493.961559</v>
      </c>
      <c r="X159" s="20">
        <f t="shared" si="98"/>
        <v>26587501203.997566</v>
      </c>
      <c r="Y159" s="20">
        <f t="shared" si="98"/>
        <v>26592876230.713009</v>
      </c>
      <c r="Z159" s="20">
        <f t="shared" si="98"/>
        <v>26592876230.713009</v>
      </c>
      <c r="AA159" s="20">
        <f t="shared" si="98"/>
        <v>12973599855.59</v>
      </c>
      <c r="AB159" s="20">
        <f t="shared" si="98"/>
        <v>22531966550</v>
      </c>
      <c r="AC159" s="20">
        <f t="shared" si="98"/>
        <v>23298276076.810001</v>
      </c>
      <c r="AD159" s="20">
        <f t="shared" si="98"/>
        <v>23995131713.190002</v>
      </c>
      <c r="AE159" s="20">
        <f t="shared" si="98"/>
        <v>24563593294.910004</v>
      </c>
      <c r="AF159" s="20">
        <f t="shared" si="98"/>
        <v>24563587281.680004</v>
      </c>
      <c r="AG159" s="20">
        <f t="shared" si="98"/>
        <v>24535871145.120003</v>
      </c>
      <c r="AH159" s="20">
        <f t="shared" si="98"/>
        <v>26059952051.250004</v>
      </c>
      <c r="AI159" s="20">
        <f t="shared" si="98"/>
        <v>26062802964.720005</v>
      </c>
      <c r="AJ159" s="20">
        <f t="shared" si="98"/>
        <v>26085467236.590004</v>
      </c>
      <c r="AK159" s="20">
        <f t="shared" si="98"/>
        <v>26153002185.11441</v>
      </c>
      <c r="AL159" s="20">
        <f t="shared" si="98"/>
        <v>26267657511.288914</v>
      </c>
      <c r="AM159" s="20">
        <f t="shared" si="98"/>
        <v>26335670538.850494</v>
      </c>
      <c r="AN159" s="20">
        <f t="shared" si="98"/>
        <v>26417288252.773369</v>
      </c>
      <c r="AO159" s="20">
        <f t="shared" si="98"/>
        <v>26673879576.760559</v>
      </c>
      <c r="AP159" s="20">
        <f t="shared" si="98"/>
        <v>26815029638.541931</v>
      </c>
      <c r="AQ159" s="20">
        <f t="shared" si="98"/>
        <v>27091599646.617668</v>
      </c>
      <c r="AR159" s="20">
        <f t="shared" si="98"/>
        <v>27106268893.329884</v>
      </c>
      <c r="AS159" s="20">
        <f t="shared" si="98"/>
        <v>27101194203.773163</v>
      </c>
      <c r="AT159" s="20">
        <f t="shared" si="98"/>
        <v>26962562276.702873</v>
      </c>
    </row>
    <row r="160" spans="6:46" x14ac:dyDescent="0.2">
      <c r="F160">
        <v>202203</v>
      </c>
      <c r="G160" s="20">
        <f t="shared" ref="G160:AT160" si="99">IF(G20 = "", G136 * $I183, G20)</f>
        <v>14188673150</v>
      </c>
      <c r="H160" s="20">
        <f t="shared" si="99"/>
        <v>26822373141</v>
      </c>
      <c r="I160" s="20">
        <f t="shared" si="99"/>
        <v>28373526949</v>
      </c>
      <c r="J160" s="20">
        <f t="shared" si="99"/>
        <v>29208490460</v>
      </c>
      <c r="K160" s="20">
        <f t="shared" si="99"/>
        <v>29486327927</v>
      </c>
      <c r="L160" s="20">
        <f t="shared" si="99"/>
        <v>29546190057</v>
      </c>
      <c r="M160" s="20">
        <f t="shared" si="99"/>
        <v>30734422283</v>
      </c>
      <c r="N160" s="20">
        <f t="shared" si="99"/>
        <v>31479355219</v>
      </c>
      <c r="O160" s="20">
        <f t="shared" si="99"/>
        <v>31577393688</v>
      </c>
      <c r="P160" s="20">
        <f t="shared" si="99"/>
        <v>31822189795.925793</v>
      </c>
      <c r="Q160" s="20">
        <f t="shared" si="99"/>
        <v>31962797770.992584</v>
      </c>
      <c r="R160" s="20">
        <f t="shared" si="99"/>
        <v>32126332418.411213</v>
      </c>
      <c r="S160" s="20">
        <f t="shared" si="99"/>
        <v>32226453582.393322</v>
      </c>
      <c r="T160" s="20">
        <f t="shared" si="99"/>
        <v>32340156718.093025</v>
      </c>
      <c r="U160" s="20">
        <f t="shared" si="99"/>
        <v>32434164541.465771</v>
      </c>
      <c r="V160" s="20">
        <f t="shared" si="99"/>
        <v>32628078583.564728</v>
      </c>
      <c r="W160" s="20">
        <f t="shared" si="99"/>
        <v>32828836178.097752</v>
      </c>
      <c r="X160" s="20">
        <f t="shared" si="99"/>
        <v>32890818386.001194</v>
      </c>
      <c r="Y160" s="20">
        <f t="shared" si="99"/>
        <v>32897467714.426651</v>
      </c>
      <c r="Z160" s="20">
        <f t="shared" si="99"/>
        <v>32897467714.426651</v>
      </c>
      <c r="AA160" s="20">
        <f t="shared" si="99"/>
        <v>20593389015.730003</v>
      </c>
      <c r="AB160" s="20">
        <f t="shared" si="99"/>
        <v>29019020312.300003</v>
      </c>
      <c r="AC160" s="20">
        <f t="shared" si="99"/>
        <v>29733404771.280003</v>
      </c>
      <c r="AD160" s="20">
        <f t="shared" si="99"/>
        <v>29986017221.860004</v>
      </c>
      <c r="AE160" s="20">
        <f t="shared" si="99"/>
        <v>30249621290.630005</v>
      </c>
      <c r="AF160" s="20">
        <f t="shared" si="99"/>
        <v>29810395442.360004</v>
      </c>
      <c r="AG160" s="20">
        <f t="shared" si="99"/>
        <v>31737074416.000004</v>
      </c>
      <c r="AH160" s="20">
        <f t="shared" si="99"/>
        <v>31953899864.790005</v>
      </c>
      <c r="AI160" s="20">
        <f t="shared" si="99"/>
        <v>32181836894.690006</v>
      </c>
      <c r="AJ160" s="20">
        <f t="shared" si="99"/>
        <v>32444630257.911144</v>
      </c>
      <c r="AK160" s="20">
        <f t="shared" si="99"/>
        <v>32528628999.988029</v>
      </c>
      <c r="AL160" s="20">
        <f t="shared" si="99"/>
        <v>32671235211.756931</v>
      </c>
      <c r="AM160" s="20">
        <f t="shared" si="99"/>
        <v>32755828579.855064</v>
      </c>
      <c r="AN160" s="20">
        <f t="shared" si="99"/>
        <v>32857343209.694981</v>
      </c>
      <c r="AO160" s="20">
        <f t="shared" si="99"/>
        <v>33176486837.012295</v>
      </c>
      <c r="AP160" s="20">
        <f t="shared" si="99"/>
        <v>33352046719.602943</v>
      </c>
      <c r="AQ160" s="20">
        <f t="shared" si="99"/>
        <v>33696039471.239689</v>
      </c>
      <c r="AR160" s="20">
        <f t="shared" si="99"/>
        <v>33714284813.806229</v>
      </c>
      <c r="AS160" s="20">
        <f t="shared" si="99"/>
        <v>33707973007.12674</v>
      </c>
      <c r="AT160" s="20">
        <f t="shared" si="99"/>
        <v>33535545134.743141</v>
      </c>
    </row>
    <row r="161" spans="1:46" x14ac:dyDescent="0.2">
      <c r="F161">
        <v>202206</v>
      </c>
      <c r="G161" s="20">
        <f t="shared" ref="G161:AT161" si="100">IF(G21 = "", G137 * $I184, G21)</f>
        <v>10942093332</v>
      </c>
      <c r="H161" s="20">
        <f t="shared" si="100"/>
        <v>20779963253.5</v>
      </c>
      <c r="I161" s="20">
        <f t="shared" si="100"/>
        <v>23512181630.5</v>
      </c>
      <c r="J161" s="20">
        <f t="shared" si="100"/>
        <v>23878265844.5</v>
      </c>
      <c r="K161" s="20">
        <f t="shared" si="100"/>
        <v>24029582420.5</v>
      </c>
      <c r="L161" s="20">
        <f t="shared" si="100"/>
        <v>24082711873.5</v>
      </c>
      <c r="M161" s="20">
        <f t="shared" si="100"/>
        <v>25026052523.5</v>
      </c>
      <c r="N161" s="20">
        <f t="shared" si="100"/>
        <v>25600251522.5</v>
      </c>
      <c r="O161" s="20">
        <f t="shared" si="100"/>
        <v>25849428748.467587</v>
      </c>
      <c r="P161" s="20">
        <f t="shared" si="100"/>
        <v>26049820193.44408</v>
      </c>
      <c r="Q161" s="20">
        <f t="shared" si="100"/>
        <v>26164922657.848434</v>
      </c>
      <c r="R161" s="20">
        <f t="shared" si="100"/>
        <v>26298793022.772186</v>
      </c>
      <c r="S161" s="20">
        <f t="shared" si="100"/>
        <v>26380752760.176125</v>
      </c>
      <c r="T161" s="20">
        <f t="shared" si="100"/>
        <v>26473830774.586914</v>
      </c>
      <c r="U161" s="20">
        <f t="shared" si="100"/>
        <v>26550786097.628529</v>
      </c>
      <c r="V161" s="20">
        <f t="shared" si="100"/>
        <v>26709525202.701321</v>
      </c>
      <c r="W161" s="20">
        <f t="shared" si="100"/>
        <v>26873866477.56617</v>
      </c>
      <c r="X161" s="20">
        <f t="shared" si="100"/>
        <v>26924605455.035412</v>
      </c>
      <c r="Y161" s="20">
        <f t="shared" si="100"/>
        <v>26930048631.982098</v>
      </c>
      <c r="Z161" s="20">
        <f t="shared" si="100"/>
        <v>26930048631.982098</v>
      </c>
      <c r="AA161" s="20">
        <f t="shared" si="100"/>
        <v>15471512190.260002</v>
      </c>
      <c r="AB161" s="20">
        <f t="shared" si="100"/>
        <v>24337554300.090004</v>
      </c>
      <c r="AC161" s="20">
        <f t="shared" si="100"/>
        <v>25282666149.700005</v>
      </c>
      <c r="AD161" s="20">
        <f t="shared" si="100"/>
        <v>25359681740.100006</v>
      </c>
      <c r="AE161" s="20">
        <f t="shared" si="100"/>
        <v>25087101012.780006</v>
      </c>
      <c r="AF161" s="20">
        <f t="shared" si="100"/>
        <v>24819586310.860008</v>
      </c>
      <c r="AG161" s="20">
        <f t="shared" si="100"/>
        <v>25953614296.42001</v>
      </c>
      <c r="AH161" s="20">
        <f t="shared" si="100"/>
        <v>26105966435.630009</v>
      </c>
      <c r="AI161" s="20">
        <f t="shared" si="100"/>
        <v>26212930829.818081</v>
      </c>
      <c r="AJ161" s="20">
        <f t="shared" si="100"/>
        <v>26426982758.401051</v>
      </c>
      <c r="AK161" s="20">
        <f t="shared" si="100"/>
        <v>26495401886.341396</v>
      </c>
      <c r="AL161" s="20">
        <f t="shared" si="100"/>
        <v>26611558300.197853</v>
      </c>
      <c r="AM161" s="20">
        <f t="shared" si="100"/>
        <v>26680461766.270157</v>
      </c>
      <c r="AN161" s="20">
        <f t="shared" si="100"/>
        <v>26763148033.648739</v>
      </c>
      <c r="AO161" s="20">
        <f t="shared" si="100"/>
        <v>27023098696.347744</v>
      </c>
      <c r="AP161" s="20">
        <f t="shared" si="100"/>
        <v>27166096719.546318</v>
      </c>
      <c r="AQ161" s="20">
        <f t="shared" si="100"/>
        <v>27446287630.777386</v>
      </c>
      <c r="AR161" s="20">
        <f t="shared" si="100"/>
        <v>27461148929.845806</v>
      </c>
      <c r="AS161" s="20">
        <f t="shared" si="100"/>
        <v>27456007801.561485</v>
      </c>
      <c r="AT161" s="20">
        <f t="shared" si="100"/>
        <v>27315560880.936214</v>
      </c>
    </row>
    <row r="162" spans="1:46" x14ac:dyDescent="0.2">
      <c r="F162">
        <v>202209</v>
      </c>
      <c r="G162" s="20">
        <f t="shared" ref="G162:AT162" si="101">IF(G22 = "", G138 * $I185, G22)</f>
        <v>13872418970</v>
      </c>
      <c r="H162" s="20">
        <f t="shared" si="101"/>
        <v>26697819968</v>
      </c>
      <c r="I162" s="20">
        <f t="shared" si="101"/>
        <v>28458107535</v>
      </c>
      <c r="J162" s="20">
        <f t="shared" si="101"/>
        <v>28943763057</v>
      </c>
      <c r="K162" s="20">
        <f t="shared" si="101"/>
        <v>29093494995</v>
      </c>
      <c r="L162" s="20">
        <f t="shared" si="101"/>
        <v>29832430084</v>
      </c>
      <c r="M162" s="20">
        <f t="shared" si="101"/>
        <v>30051418467</v>
      </c>
      <c r="N162" s="20">
        <f t="shared" si="101"/>
        <v>30763363758.732803</v>
      </c>
      <c r="O162" s="20">
        <f t="shared" si="101"/>
        <v>31062795568.45919</v>
      </c>
      <c r="P162" s="20">
        <f t="shared" si="101"/>
        <v>31303602378.913055</v>
      </c>
      <c r="Q162" s="20">
        <f t="shared" si="101"/>
        <v>31441918948.923538</v>
      </c>
      <c r="R162" s="20">
        <f t="shared" si="101"/>
        <v>31602788568.85849</v>
      </c>
      <c r="S162" s="20">
        <f t="shared" si="101"/>
        <v>31701278117.412788</v>
      </c>
      <c r="T162" s="20">
        <f t="shared" si="101"/>
        <v>31813128300.319897</v>
      </c>
      <c r="U162" s="20">
        <f t="shared" si="101"/>
        <v>31905604133.763145</v>
      </c>
      <c r="V162" s="20">
        <f t="shared" si="101"/>
        <v>32096358073.340576</v>
      </c>
      <c r="W162" s="20">
        <f t="shared" si="101"/>
        <v>32293844040.023277</v>
      </c>
      <c r="X162" s="20">
        <f t="shared" si="101"/>
        <v>32354816160.52219</v>
      </c>
      <c r="Y162" s="20">
        <f t="shared" si="101"/>
        <v>32361357128.772713</v>
      </c>
      <c r="Z162" s="20">
        <f t="shared" si="101"/>
        <v>32361357128.772713</v>
      </c>
      <c r="AA162" s="20">
        <f t="shared" si="101"/>
        <v>20594056584.499996</v>
      </c>
      <c r="AB162" s="20">
        <f t="shared" si="101"/>
        <v>28901304559.909996</v>
      </c>
      <c r="AC162" s="20">
        <f t="shared" si="101"/>
        <v>29756350351.789997</v>
      </c>
      <c r="AD162" s="20">
        <f t="shared" si="101"/>
        <v>29640020195.399998</v>
      </c>
      <c r="AE162" s="20">
        <f t="shared" si="101"/>
        <v>30014490541.399998</v>
      </c>
      <c r="AF162" s="20">
        <f t="shared" si="101"/>
        <v>30771243264.249996</v>
      </c>
      <c r="AG162" s="20">
        <f t="shared" si="101"/>
        <v>31010707880.439995</v>
      </c>
      <c r="AH162" s="20">
        <f t="shared" si="101"/>
        <v>31428790990.910439</v>
      </c>
      <c r="AI162" s="20">
        <f t="shared" si="101"/>
        <v>31557564679.358074</v>
      </c>
      <c r="AJ162" s="20">
        <f t="shared" si="101"/>
        <v>31815260303.889858</v>
      </c>
      <c r="AK162" s="20">
        <f t="shared" si="101"/>
        <v>31897629615.024906</v>
      </c>
      <c r="AL162" s="20">
        <f t="shared" si="101"/>
        <v>32037469511.868019</v>
      </c>
      <c r="AM162" s="20">
        <f t="shared" si="101"/>
        <v>32120421914.303509</v>
      </c>
      <c r="AN162" s="20">
        <f t="shared" si="101"/>
        <v>32219967335.143139</v>
      </c>
      <c r="AO162" s="20">
        <f t="shared" si="101"/>
        <v>32532920125.688568</v>
      </c>
      <c r="AP162" s="20">
        <f t="shared" si="101"/>
        <v>32705074448.889088</v>
      </c>
      <c r="AQ162" s="20">
        <f t="shared" si="101"/>
        <v>33042394333.534893</v>
      </c>
      <c r="AR162" s="20">
        <f t="shared" si="101"/>
        <v>33060285747.875996</v>
      </c>
      <c r="AS162" s="20">
        <f t="shared" si="101"/>
        <v>33054096379.376511</v>
      </c>
      <c r="AT162" s="20">
        <f t="shared" si="101"/>
        <v>32885013310.778667</v>
      </c>
    </row>
    <row r="163" spans="1:46" x14ac:dyDescent="0.2">
      <c r="F163">
        <v>202212</v>
      </c>
      <c r="G163" s="20">
        <f t="shared" ref="G163:AT163" si="102">IF(G23 = "", G139 * $I186, G23)</f>
        <v>10548596915</v>
      </c>
      <c r="H163" s="20">
        <f t="shared" si="102"/>
        <v>21362439288</v>
      </c>
      <c r="I163" s="20">
        <f t="shared" si="102"/>
        <v>23637485970</v>
      </c>
      <c r="J163" s="20">
        <f t="shared" si="102"/>
        <v>24401452677</v>
      </c>
      <c r="K163" s="20">
        <f t="shared" si="102"/>
        <v>24706633788</v>
      </c>
      <c r="L163" s="20">
        <f t="shared" si="102"/>
        <v>24854190883</v>
      </c>
      <c r="M163" s="20">
        <f t="shared" si="102"/>
        <v>25448886311.850876</v>
      </c>
      <c r="N163" s="20">
        <f t="shared" si="102"/>
        <v>26051793452.805355</v>
      </c>
      <c r="O163" s="20">
        <f t="shared" si="102"/>
        <v>26305365712.37262</v>
      </c>
      <c r="P163" s="20">
        <f t="shared" si="102"/>
        <v>26509291698.398518</v>
      </c>
      <c r="Q163" s="20">
        <f t="shared" si="102"/>
        <v>26626424361.174728</v>
      </c>
      <c r="R163" s="20">
        <f t="shared" si="102"/>
        <v>26762655956.1409</v>
      </c>
      <c r="S163" s="20">
        <f t="shared" si="102"/>
        <v>26846061314.420952</v>
      </c>
      <c r="T163" s="20">
        <f t="shared" si="102"/>
        <v>26940781055.916298</v>
      </c>
      <c r="U163" s="20">
        <f t="shared" si="102"/>
        <v>27019093731.055916</v>
      </c>
      <c r="V163" s="20">
        <f t="shared" si="102"/>
        <v>27180632705.569698</v>
      </c>
      <c r="W163" s="20">
        <f t="shared" si="102"/>
        <v>27347872661.973518</v>
      </c>
      <c r="X163" s="20">
        <f t="shared" si="102"/>
        <v>27399506582.830639</v>
      </c>
      <c r="Y163" s="20">
        <f t="shared" si="102"/>
        <v>27405045767.53035</v>
      </c>
      <c r="Z163" s="20">
        <f t="shared" si="102"/>
        <v>27405045767.53035</v>
      </c>
      <c r="AA163" s="20">
        <f t="shared" si="102"/>
        <v>14185651942.23</v>
      </c>
      <c r="AB163" s="20">
        <f t="shared" si="102"/>
        <v>24466086984.16</v>
      </c>
      <c r="AC163" s="20">
        <f t="shared" si="102"/>
        <v>25343565060.079998</v>
      </c>
      <c r="AD163" s="20">
        <f t="shared" si="102"/>
        <v>25675917926.839996</v>
      </c>
      <c r="AE163" s="20">
        <f t="shared" si="102"/>
        <v>25957555277.639996</v>
      </c>
      <c r="AF163" s="20">
        <f t="shared" si="102"/>
        <v>26167473650.219997</v>
      </c>
      <c r="AG163" s="20">
        <f t="shared" si="102"/>
        <v>26946194494.431038</v>
      </c>
      <c r="AH163" s="20">
        <f t="shared" si="102"/>
        <v>27309480261.818474</v>
      </c>
      <c r="AI163" s="20">
        <f t="shared" si="102"/>
        <v>27421375832.472763</v>
      </c>
      <c r="AJ163" s="20">
        <f t="shared" si="102"/>
        <v>27645295790.887424</v>
      </c>
      <c r="AK163" s="20">
        <f t="shared" si="102"/>
        <v>27716869116.036098</v>
      </c>
      <c r="AL163" s="20">
        <f t="shared" si="102"/>
        <v>27838380468.596756</v>
      </c>
      <c r="AM163" s="20">
        <f t="shared" si="102"/>
        <v>27910460460.399097</v>
      </c>
      <c r="AN163" s="20">
        <f t="shared" si="102"/>
        <v>27996958655.839085</v>
      </c>
      <c r="AO163" s="20">
        <f t="shared" si="102"/>
        <v>28268893330.601254</v>
      </c>
      <c r="AP163" s="20">
        <f t="shared" si="102"/>
        <v>28418483720.279018</v>
      </c>
      <c r="AQ163" s="20">
        <f t="shared" si="102"/>
        <v>28711591741.339001</v>
      </c>
      <c r="AR163" s="20">
        <f t="shared" si="102"/>
        <v>28727138162.67432</v>
      </c>
      <c r="AS163" s="20">
        <f t="shared" si="102"/>
        <v>28721760022.709641</v>
      </c>
      <c r="AT163" s="20">
        <f t="shared" si="102"/>
        <v>28574838344.245586</v>
      </c>
    </row>
    <row r="164" spans="1:46" x14ac:dyDescent="0.2">
      <c r="F164">
        <v>202303</v>
      </c>
      <c r="G164" s="20">
        <f t="shared" ref="G164:AT164" si="103">IF(G24 = "", G140 * $I187, G24)</f>
        <v>10935718232</v>
      </c>
      <c r="H164" s="20">
        <f t="shared" si="103"/>
        <v>20888505017</v>
      </c>
      <c r="I164" s="20">
        <f t="shared" si="103"/>
        <v>23184841910</v>
      </c>
      <c r="J164" s="20">
        <f t="shared" si="103"/>
        <v>23629856595</v>
      </c>
      <c r="K164" s="20">
        <f t="shared" si="103"/>
        <v>23978142412</v>
      </c>
      <c r="L164" s="20">
        <f t="shared" si="103"/>
        <v>24201461911.096169</v>
      </c>
      <c r="M164" s="20">
        <f t="shared" si="103"/>
        <v>24780539252.128494</v>
      </c>
      <c r="N164" s="20">
        <f t="shared" si="103"/>
        <v>25367612646.568302</v>
      </c>
      <c r="O164" s="20">
        <f t="shared" si="103"/>
        <v>25614525507.683617</v>
      </c>
      <c r="P164" s="20">
        <f t="shared" si="103"/>
        <v>25813095922.094662</v>
      </c>
      <c r="Q164" s="20">
        <f t="shared" si="103"/>
        <v>25927152408.184608</v>
      </c>
      <c r="R164" s="20">
        <f t="shared" si="103"/>
        <v>26059806243.997738</v>
      </c>
      <c r="S164" s="20">
        <f t="shared" si="103"/>
        <v>26141021183.204494</v>
      </c>
      <c r="T164" s="20">
        <f t="shared" si="103"/>
        <v>26233253363.556683</v>
      </c>
      <c r="U164" s="20">
        <f t="shared" si="103"/>
        <v>26309509365.350082</v>
      </c>
      <c r="V164" s="20">
        <f t="shared" si="103"/>
        <v>26466805949.94849</v>
      </c>
      <c r="W164" s="20">
        <f t="shared" si="103"/>
        <v>26629653795.367142</v>
      </c>
      <c r="X164" s="20">
        <f t="shared" si="103"/>
        <v>26679931689.136715</v>
      </c>
      <c r="Y164" s="20">
        <f t="shared" si="103"/>
        <v>26685325401.937893</v>
      </c>
      <c r="Z164" s="20">
        <f t="shared" si="103"/>
        <v>26685325401.937893</v>
      </c>
      <c r="AA164" s="20">
        <f t="shared" si="103"/>
        <v>15106843316.010002</v>
      </c>
      <c r="AB164" s="20">
        <f t="shared" si="103"/>
        <v>23252550515.900002</v>
      </c>
      <c r="AC164" s="20">
        <f t="shared" si="103"/>
        <v>24739464688.280003</v>
      </c>
      <c r="AD164" s="20">
        <f t="shared" si="103"/>
        <v>24952544854.960003</v>
      </c>
      <c r="AE164" s="20">
        <f t="shared" si="103"/>
        <v>25324712167.070004</v>
      </c>
      <c r="AF164" s="20">
        <f t="shared" si="103"/>
        <v>25383850960.47028</v>
      </c>
      <c r="AG164" s="20">
        <f t="shared" si="103"/>
        <v>26139251887.341888</v>
      </c>
      <c r="AH164" s="20">
        <f t="shared" si="103"/>
        <v>26491658539.15274</v>
      </c>
      <c r="AI164" s="20">
        <f t="shared" si="103"/>
        <v>26600203235.77084</v>
      </c>
      <c r="AJ164" s="20">
        <f t="shared" si="103"/>
        <v>26817417588.499332</v>
      </c>
      <c r="AK164" s="20">
        <f t="shared" si="103"/>
        <v>26886847547.33313</v>
      </c>
      <c r="AL164" s="20">
        <f t="shared" si="103"/>
        <v>27004720067.417961</v>
      </c>
      <c r="AM164" s="20">
        <f t="shared" si="103"/>
        <v>27074641520.042686</v>
      </c>
      <c r="AN164" s="20">
        <f t="shared" si="103"/>
        <v>27158549402.429329</v>
      </c>
      <c r="AO164" s="20">
        <f t="shared" si="103"/>
        <v>27422340601.66452</v>
      </c>
      <c r="AP164" s="20">
        <f t="shared" si="103"/>
        <v>27567451291.655304</v>
      </c>
      <c r="AQ164" s="20">
        <f t="shared" si="103"/>
        <v>27851781770.835606</v>
      </c>
      <c r="AR164" s="20">
        <f t="shared" si="103"/>
        <v>27866862632.191174</v>
      </c>
      <c r="AS164" s="20">
        <f t="shared" si="103"/>
        <v>27861645548.37434</v>
      </c>
      <c r="AT164" s="20">
        <f t="shared" si="103"/>
        <v>27719123651.195995</v>
      </c>
    </row>
    <row r="165" spans="1:46" x14ac:dyDescent="0.2">
      <c r="F165">
        <v>202306</v>
      </c>
      <c r="G165" s="20">
        <f t="shared" ref="G165:AT165" si="104">IF(G25 = "", G141 * $I188, G25)</f>
        <v>10952192465</v>
      </c>
      <c r="H165" s="20">
        <f t="shared" si="104"/>
        <v>26132191082</v>
      </c>
      <c r="I165" s="20">
        <f t="shared" si="104"/>
        <v>27771006328</v>
      </c>
      <c r="J165" s="20">
        <f t="shared" si="104"/>
        <v>28359108448</v>
      </c>
      <c r="K165" s="20">
        <f t="shared" si="104"/>
        <v>28627510143.226002</v>
      </c>
      <c r="L165" s="20">
        <f t="shared" si="104"/>
        <v>28894131348.309689</v>
      </c>
      <c r="M165" s="20">
        <f t="shared" si="104"/>
        <v>29585491928.678036</v>
      </c>
      <c r="N165" s="20">
        <f t="shared" si="104"/>
        <v>30286398999.182915</v>
      </c>
      <c r="O165" s="20">
        <f t="shared" si="104"/>
        <v>30581188325.003841</v>
      </c>
      <c r="P165" s="20">
        <f t="shared" si="104"/>
        <v>30818261591.774158</v>
      </c>
      <c r="Q165" s="20">
        <f t="shared" si="104"/>
        <v>30954433658.664818</v>
      </c>
      <c r="R165" s="20">
        <f t="shared" si="104"/>
        <v>31112809105.979607</v>
      </c>
      <c r="S165" s="20">
        <f t="shared" si="104"/>
        <v>31209771641.941498</v>
      </c>
      <c r="T165" s="20">
        <f t="shared" si="104"/>
        <v>31319887664.825851</v>
      </c>
      <c r="U165" s="20">
        <f t="shared" si="104"/>
        <v>31410929724.186127</v>
      </c>
      <c r="V165" s="20">
        <f t="shared" si="104"/>
        <v>31598726155.357216</v>
      </c>
      <c r="W165" s="20">
        <f t="shared" si="104"/>
        <v>31793150238.191586</v>
      </c>
      <c r="X165" s="20">
        <f t="shared" si="104"/>
        <v>31853177027.971107</v>
      </c>
      <c r="Y165" s="20">
        <f t="shared" si="104"/>
        <v>31859616583.015541</v>
      </c>
      <c r="Z165" s="20">
        <f t="shared" si="104"/>
        <v>31859616583.015541</v>
      </c>
      <c r="AA165" s="20">
        <f t="shared" si="104"/>
        <v>16605158399.620001</v>
      </c>
      <c r="AB165" s="20">
        <f t="shared" si="104"/>
        <v>28475641470.93</v>
      </c>
      <c r="AC165" s="20">
        <f t="shared" si="104"/>
        <v>29367936883.869999</v>
      </c>
      <c r="AD165" s="20">
        <f t="shared" si="104"/>
        <v>29858303793.289997</v>
      </c>
      <c r="AE165" s="20">
        <f t="shared" si="104"/>
        <v>30071918689.420734</v>
      </c>
      <c r="AF165" s="20">
        <f t="shared" si="104"/>
        <v>30142143258.007778</v>
      </c>
      <c r="AG165" s="20">
        <f t="shared" si="104"/>
        <v>31039146750.127796</v>
      </c>
      <c r="AH165" s="20">
        <f t="shared" si="104"/>
        <v>31457613270.455994</v>
      </c>
      <c r="AI165" s="20">
        <f t="shared" si="104"/>
        <v>31586505052.891006</v>
      </c>
      <c r="AJ165" s="20">
        <f t="shared" si="104"/>
        <v>31844437001.35043</v>
      </c>
      <c r="AK165" s="20">
        <f t="shared" si="104"/>
        <v>31926881850.590401</v>
      </c>
      <c r="AL165" s="20">
        <f t="shared" si="104"/>
        <v>32066849989.865734</v>
      </c>
      <c r="AM165" s="20">
        <f t="shared" si="104"/>
        <v>32149878465.139423</v>
      </c>
      <c r="AN165" s="20">
        <f t="shared" si="104"/>
        <v>32249515175.712334</v>
      </c>
      <c r="AO165" s="20">
        <f t="shared" si="104"/>
        <v>32562754964.660477</v>
      </c>
      <c r="AP165" s="20">
        <f t="shared" si="104"/>
        <v>32735067164.758957</v>
      </c>
      <c r="AQ165" s="20">
        <f t="shared" si="104"/>
        <v>33072696394.044025</v>
      </c>
      <c r="AR165" s="20">
        <f t="shared" si="104"/>
        <v>33090604215.995136</v>
      </c>
      <c r="AS165" s="20">
        <f t="shared" si="104"/>
        <v>33084409171.435467</v>
      </c>
      <c r="AT165" s="20">
        <f t="shared" si="104"/>
        <v>32915171042.483219</v>
      </c>
    </row>
    <row r="166" spans="1:46" x14ac:dyDescent="0.2">
      <c r="F166">
        <v>202309</v>
      </c>
      <c r="G166" s="20">
        <f t="shared" ref="G166:AT166" si="105">IF(G26 = "", G142 * $I189, G26)</f>
        <v>13201614640</v>
      </c>
      <c r="H166" s="20">
        <f t="shared" si="105"/>
        <v>22391438489</v>
      </c>
      <c r="I166" s="20">
        <f t="shared" si="105"/>
        <v>23782880073</v>
      </c>
      <c r="J166" s="20">
        <f t="shared" si="105"/>
        <v>24309705392.134998</v>
      </c>
      <c r="K166" s="20">
        <f t="shared" si="105"/>
        <v>24539781952.886467</v>
      </c>
      <c r="L166" s="20">
        <f t="shared" si="105"/>
        <v>24768332260.057266</v>
      </c>
      <c r="M166" s="20">
        <f t="shared" si="105"/>
        <v>25360973317.843246</v>
      </c>
      <c r="N166" s="20">
        <f t="shared" si="105"/>
        <v>25961797720.432663</v>
      </c>
      <c r="O166" s="20">
        <f t="shared" si="105"/>
        <v>26214494016.460197</v>
      </c>
      <c r="P166" s="20">
        <f t="shared" si="105"/>
        <v>26417715541.639839</v>
      </c>
      <c r="Q166" s="20">
        <f t="shared" si="105"/>
        <v>26534443570.47826</v>
      </c>
      <c r="R166" s="20">
        <f t="shared" si="105"/>
        <v>26670204554.383297</v>
      </c>
      <c r="S166" s="20">
        <f t="shared" si="105"/>
        <v>26753321789.455406</v>
      </c>
      <c r="T166" s="20">
        <f t="shared" si="105"/>
        <v>26847714322.287693</v>
      </c>
      <c r="U166" s="20">
        <f t="shared" si="105"/>
        <v>26925756466.856506</v>
      </c>
      <c r="V166" s="20">
        <f t="shared" si="105"/>
        <v>27086737406.149242</v>
      </c>
      <c r="W166" s="20">
        <f t="shared" si="105"/>
        <v>27253399633.331242</v>
      </c>
      <c r="X166" s="20">
        <f t="shared" si="105"/>
        <v>27304855185.181591</v>
      </c>
      <c r="Y166" s="20">
        <f t="shared" si="105"/>
        <v>27310375234.807751</v>
      </c>
      <c r="Z166" s="20">
        <f t="shared" si="105"/>
        <v>27310375234.807751</v>
      </c>
      <c r="AA166" s="20">
        <f t="shared" si="105"/>
        <v>17152155712.68</v>
      </c>
      <c r="AB166" s="20">
        <f t="shared" si="105"/>
        <v>24342309466.110001</v>
      </c>
      <c r="AC166" s="20">
        <f t="shared" si="105"/>
        <v>25113266524.220001</v>
      </c>
      <c r="AD166" s="20">
        <f t="shared" si="105"/>
        <v>25324707391.428261</v>
      </c>
      <c r="AE166" s="20">
        <f t="shared" si="105"/>
        <v>25505887634.499435</v>
      </c>
      <c r="AF166" s="20">
        <f t="shared" si="105"/>
        <v>25565449512.611073</v>
      </c>
      <c r="AG166" s="20">
        <f t="shared" si="105"/>
        <v>26326254651.586643</v>
      </c>
      <c r="AH166" s="20">
        <f t="shared" si="105"/>
        <v>26681182455.047546</v>
      </c>
      <c r="AI166" s="20">
        <f t="shared" si="105"/>
        <v>26790503691.040192</v>
      </c>
      <c r="AJ166" s="20">
        <f t="shared" si="105"/>
        <v>27009272016.490204</v>
      </c>
      <c r="AK166" s="20">
        <f t="shared" si="105"/>
        <v>27079198684.03928</v>
      </c>
      <c r="AL166" s="20">
        <f t="shared" si="105"/>
        <v>27197914475.659939</v>
      </c>
      <c r="AM166" s="20">
        <f t="shared" si="105"/>
        <v>27268336153.194588</v>
      </c>
      <c r="AN166" s="20">
        <f t="shared" si="105"/>
        <v>27352844320.777451</v>
      </c>
      <c r="AO166" s="20">
        <f t="shared" si="105"/>
        <v>27618522708.048973</v>
      </c>
      <c r="AP166" s="20">
        <f t="shared" si="105"/>
        <v>27764671534.106796</v>
      </c>
      <c r="AQ166" s="20">
        <f t="shared" si="105"/>
        <v>28051036141.340759</v>
      </c>
      <c r="AR166" s="20">
        <f t="shared" si="105"/>
        <v>28066224892.653271</v>
      </c>
      <c r="AS166" s="20">
        <f t="shared" si="105"/>
        <v>28060970485.308613</v>
      </c>
      <c r="AT166" s="20">
        <f t="shared" si="105"/>
        <v>27917428972.540173</v>
      </c>
    </row>
    <row r="167" spans="1:46" x14ac:dyDescent="0.2">
      <c r="F167">
        <v>202312</v>
      </c>
      <c r="G167" s="20">
        <f t="shared" ref="G167:AT167" si="106">IF(G27 = "", G143 * $I190, G27)</f>
        <v>10382947972</v>
      </c>
      <c r="H167" s="20">
        <f t="shared" si="106"/>
        <v>23611413750</v>
      </c>
      <c r="I167" s="20">
        <f t="shared" si="106"/>
        <v>25588679730.078888</v>
      </c>
      <c r="J167" s="20">
        <f t="shared" si="106"/>
        <v>26155506133.09079</v>
      </c>
      <c r="K167" s="20">
        <f t="shared" si="106"/>
        <v>26403052074.053215</v>
      </c>
      <c r="L167" s="20">
        <f t="shared" si="106"/>
        <v>26648955875.209919</v>
      </c>
      <c r="M167" s="20">
        <f t="shared" si="106"/>
        <v>27286595310.637123</v>
      </c>
      <c r="N167" s="20">
        <f t="shared" si="106"/>
        <v>27933039440.392902</v>
      </c>
      <c r="O167" s="20">
        <f t="shared" si="106"/>
        <v>28204922600.387753</v>
      </c>
      <c r="P167" s="20">
        <f t="shared" si="106"/>
        <v>28423574441.801346</v>
      </c>
      <c r="Q167" s="20">
        <f t="shared" si="106"/>
        <v>28549165460.900024</v>
      </c>
      <c r="R167" s="20">
        <f t="shared" si="106"/>
        <v>28695234579.792408</v>
      </c>
      <c r="S167" s="20">
        <f t="shared" si="106"/>
        <v>28784662786.207344</v>
      </c>
      <c r="T167" s="20">
        <f t="shared" si="106"/>
        <v>28886222407.419849</v>
      </c>
      <c r="U167" s="20">
        <f t="shared" si="106"/>
        <v>28970190179.056011</v>
      </c>
      <c r="V167" s="20">
        <f t="shared" si="106"/>
        <v>29143394168.041584</v>
      </c>
      <c r="W167" s="20">
        <f t="shared" si="106"/>
        <v>29322710816.881916</v>
      </c>
      <c r="X167" s="20">
        <f t="shared" si="106"/>
        <v>29378073314.299873</v>
      </c>
      <c r="Y167" s="20">
        <f t="shared" si="106"/>
        <v>29384012493.303612</v>
      </c>
      <c r="Z167" s="20">
        <f t="shared" si="106"/>
        <v>29384012493.303612</v>
      </c>
      <c r="AA167" s="20">
        <f t="shared" si="106"/>
        <v>14462715540.6</v>
      </c>
      <c r="AB167" s="20">
        <f t="shared" si="106"/>
        <v>25807288958</v>
      </c>
      <c r="AC167" s="20">
        <f t="shared" si="106"/>
        <v>26841167197.835636</v>
      </c>
      <c r="AD167" s="20">
        <f t="shared" si="106"/>
        <v>27067156105.48008</v>
      </c>
      <c r="AE167" s="20">
        <f t="shared" si="106"/>
        <v>27260802327.986729</v>
      </c>
      <c r="AF167" s="20">
        <f t="shared" si="106"/>
        <v>27324462319.309231</v>
      </c>
      <c r="AG167" s="20">
        <f t="shared" si="106"/>
        <v>28137614121.784679</v>
      </c>
      <c r="AH167" s="20">
        <f t="shared" si="106"/>
        <v>28516962483.602402</v>
      </c>
      <c r="AI167" s="20">
        <f t="shared" si="106"/>
        <v>28633805490.493706</v>
      </c>
      <c r="AJ167" s="20">
        <f t="shared" si="106"/>
        <v>28867626017.000332</v>
      </c>
      <c r="AK167" s="20">
        <f t="shared" si="106"/>
        <v>28942363939.821404</v>
      </c>
      <c r="AL167" s="20">
        <f t="shared" si="106"/>
        <v>29069247888.145702</v>
      </c>
      <c r="AM167" s="20">
        <f t="shared" si="106"/>
        <v>29144514879.766907</v>
      </c>
      <c r="AN167" s="20">
        <f t="shared" si="106"/>
        <v>29234837572.495338</v>
      </c>
      <c r="AO167" s="20">
        <f t="shared" si="106"/>
        <v>29518795774.69611</v>
      </c>
      <c r="AP167" s="20">
        <f t="shared" si="106"/>
        <v>29675000268.133957</v>
      </c>
      <c r="AQ167" s="20">
        <f t="shared" si="106"/>
        <v>29981067991.139896</v>
      </c>
      <c r="AR167" s="20">
        <f t="shared" si="106"/>
        <v>29997301793.823917</v>
      </c>
      <c r="AS167" s="20">
        <f t="shared" si="106"/>
        <v>29991685860.670521</v>
      </c>
      <c r="AT167" s="20">
        <f t="shared" si="106"/>
        <v>29838268074.882591</v>
      </c>
    </row>
    <row r="168" spans="1:46" x14ac:dyDescent="0.2">
      <c r="F168">
        <v>202403</v>
      </c>
      <c r="G168" s="20">
        <f t="shared" ref="G168:AT168" si="107">IF(G28 = "", G144 * $I191, G28)</f>
        <v>13218340929</v>
      </c>
      <c r="H168" s="20">
        <f t="shared" si="107"/>
        <v>27040908199.590431</v>
      </c>
      <c r="I168" s="20">
        <f t="shared" si="107"/>
        <v>29305366754.236969</v>
      </c>
      <c r="J168" s="20">
        <f t="shared" si="107"/>
        <v>29954523170.334625</v>
      </c>
      <c r="K168" s="20">
        <f t="shared" si="107"/>
        <v>30238024494.551022</v>
      </c>
      <c r="L168" s="20">
        <f t="shared" si="107"/>
        <v>30519645162.564125</v>
      </c>
      <c r="M168" s="20">
        <f t="shared" si="107"/>
        <v>31249900013.899559</v>
      </c>
      <c r="N168" s="20">
        <f t="shared" si="107"/>
        <v>31990238417.773834</v>
      </c>
      <c r="O168" s="20">
        <f t="shared" si="107"/>
        <v>32301611876.7407</v>
      </c>
      <c r="P168" s="20">
        <f t="shared" si="107"/>
        <v>32552022311.030613</v>
      </c>
      <c r="Q168" s="20">
        <f t="shared" si="107"/>
        <v>32695855088.436432</v>
      </c>
      <c r="R168" s="20">
        <f t="shared" si="107"/>
        <v>32863140354.646465</v>
      </c>
      <c r="S168" s="20">
        <f t="shared" si="107"/>
        <v>32965557767.924835</v>
      </c>
      <c r="T168" s="20">
        <f t="shared" si="107"/>
        <v>33081868651.426785</v>
      </c>
      <c r="U168" s="20">
        <f t="shared" si="107"/>
        <v>33178032516.436253</v>
      </c>
      <c r="V168" s="20">
        <f t="shared" si="107"/>
        <v>33376393919.762291</v>
      </c>
      <c r="W168" s="20">
        <f t="shared" si="107"/>
        <v>33581755830.374252</v>
      </c>
      <c r="X168" s="20">
        <f t="shared" si="107"/>
        <v>33645159581.891632</v>
      </c>
      <c r="Y168" s="20">
        <f t="shared" si="107"/>
        <v>33651961410.698727</v>
      </c>
      <c r="Z168" s="20">
        <f t="shared" si="107"/>
        <v>33651961410.698727</v>
      </c>
      <c r="AA168" s="20">
        <f t="shared" si="107"/>
        <v>16197087856.98</v>
      </c>
      <c r="AB168" s="20">
        <f t="shared" si="107"/>
        <v>26057239914.105808</v>
      </c>
      <c r="AC168" s="20">
        <f t="shared" si="107"/>
        <v>27101131559.648819</v>
      </c>
      <c r="AD168" s="20">
        <f t="shared" si="107"/>
        <v>27329309234.336056</v>
      </c>
      <c r="AE168" s="20">
        <f t="shared" si="107"/>
        <v>27524830975.752911</v>
      </c>
      <c r="AF168" s="20">
        <f t="shared" si="107"/>
        <v>27589107532.252895</v>
      </c>
      <c r="AG168" s="20">
        <f t="shared" si="107"/>
        <v>28410134941.918961</v>
      </c>
      <c r="AH168" s="20">
        <f t="shared" si="107"/>
        <v>28793157400.844975</v>
      </c>
      <c r="AI168" s="20">
        <f t="shared" si="107"/>
        <v>28911132065.592102</v>
      </c>
      <c r="AJ168" s="20">
        <f t="shared" si="107"/>
        <v>29147217210.604477</v>
      </c>
      <c r="AK168" s="20">
        <f t="shared" si="107"/>
        <v>29222678991.530014</v>
      </c>
      <c r="AL168" s="20">
        <f t="shared" si="107"/>
        <v>29350791847.092487</v>
      </c>
      <c r="AM168" s="20">
        <f t="shared" si="107"/>
        <v>29426787821.000423</v>
      </c>
      <c r="AN168" s="20">
        <f t="shared" si="107"/>
        <v>29517985314.776043</v>
      </c>
      <c r="AO168" s="20">
        <f t="shared" si="107"/>
        <v>29804693733.175411</v>
      </c>
      <c r="AP168" s="20">
        <f t="shared" si="107"/>
        <v>29962411111.695702</v>
      </c>
      <c r="AQ168" s="20">
        <f t="shared" si="107"/>
        <v>30271443187.916851</v>
      </c>
      <c r="AR168" s="20">
        <f t="shared" si="107"/>
        <v>30287834219.611202</v>
      </c>
      <c r="AS168" s="20">
        <f t="shared" si="107"/>
        <v>30282163894.543049</v>
      </c>
      <c r="AT168" s="20">
        <f t="shared" si="107"/>
        <v>30127260213.731285</v>
      </c>
    </row>
    <row r="171" spans="1:46" x14ac:dyDescent="0.2">
      <c r="A171" s="14" t="s">
        <v>149</v>
      </c>
      <c r="B171" s="14" t="s">
        <v>62</v>
      </c>
      <c r="C171" s="14" t="s">
        <v>63</v>
      </c>
      <c r="D171" s="14" t="s">
        <v>64</v>
      </c>
      <c r="E171" s="14" t="s">
        <v>65</v>
      </c>
      <c r="F171" s="14" t="s">
        <v>67</v>
      </c>
      <c r="G171" s="14" t="s">
        <v>68</v>
      </c>
      <c r="H171" s="14" t="s">
        <v>73</v>
      </c>
      <c r="I171" s="14" t="s">
        <v>69</v>
      </c>
      <c r="J171" s="14" t="s">
        <v>70</v>
      </c>
    </row>
    <row r="172" spans="1:46" x14ac:dyDescent="0.2">
      <c r="A172" cm="1">
        <f t="array" ref="A172">INDEX($F$9:$F$28, ROW() - 171)</f>
        <v>201906</v>
      </c>
      <c r="B172" s="20" cm="1">
        <f t="array" ref="B172">INDEX($G$9:$Z$28, COUNTA($A$172:$A172), 20 - (COUNTA($A$172:$A172) - 1))</f>
        <v>34192432800</v>
      </c>
      <c r="C172" s="20" cm="1">
        <f t="array" ref="C172">INDEX($AA$9:$AT$28, COUNTA($A$172:$A172), 20 - (COUNTA($A$172:$A172) - 1))</f>
        <v>24097762499.049995</v>
      </c>
      <c r="D172" s="20" cm="1">
        <f t="array" ref="D172">IF($E172 = "Chain-Ladder", IF($C$2 = "Pago", $Z125, $AT125), IF($E172 = "Bornhuetter-Ferguson",  IF($C$2 = "Pago", $B172, $C172) + F172 * H172 * (1 - INDEX($G$96:$AT$96, 1,  IF($C$2 = "Pago", 20, 40) - COUNTA($A$172:$A172) + 1 )), F172 * H172))</f>
        <v>34192432800</v>
      </c>
      <c r="E172" t="s">
        <v>66</v>
      </c>
      <c r="F172" s="17">
        <f t="shared" ref="F172:F191" si="108">IFERROR( IF($C$2 = "Pago", $Z125, $AT125) / H172, 0)</f>
        <v>0</v>
      </c>
      <c r="G172" s="25"/>
      <c r="H172" s="20">
        <f>SUMIFS(IF(Atributos!$A$2 = "Bruto", Aux_Totales!$P:$P, Aux_Totales!$R:$R), Aux_Totales!$F:$F, $A172, Aux_Totales!$A:$A, Aperturas!$A$2)</f>
        <v>0</v>
      </c>
      <c r="I172">
        <f t="shared" ref="I172:I191" si="109">IFERROR($D172 / J172, 1)</f>
        <v>1</v>
      </c>
      <c r="J172" s="20">
        <f t="shared" ref="J172:J191" si="110">IF($C$2 = "Pago", $Z125, $AT125)</f>
        <v>34192432800</v>
      </c>
    </row>
    <row r="173" spans="1:46" x14ac:dyDescent="0.2">
      <c r="A173" cm="1">
        <f t="array" ref="A173">INDEX($F$9:$F$28, ROW() - 171)</f>
        <v>201909</v>
      </c>
      <c r="B173" s="20" cm="1">
        <f t="array" ref="B173">INDEX($G$9:$Z$28, COUNTA($A$172:$A173), 20 - (COUNTA($A$172:$A173) - 1))</f>
        <v>13231800393.459999</v>
      </c>
      <c r="C173" s="20" cm="1">
        <f t="array" ref="C173">INDEX($AA$9:$AT$28, COUNTA($A$172:$A173), 20 - (COUNTA($A$172:$A173) - 1))</f>
        <v>13231800393.459997</v>
      </c>
      <c r="D173" s="20" cm="1">
        <f t="array" ref="D173">IF($E173 = "Chain-Ladder", IF($C$2 = "Pago", $Z126, $AT126), IF($E173 = "Bornhuetter-Ferguson",  IF($C$2 = "Pago", $B173, $C173) + F173 * H173 * (1 - INDEX($G$96:$AT$96, 1,  IF($C$2 = "Pago", 20, 40) - COUNTA($A$172:$A173) + 1 )), F173 * H173))</f>
        <v>13231800393.459999</v>
      </c>
      <c r="E173" t="s">
        <v>66</v>
      </c>
      <c r="F173" s="17">
        <f t="shared" si="108"/>
        <v>0</v>
      </c>
      <c r="G173" s="25"/>
      <c r="H173" s="20">
        <f>SUMIFS(IF(Atributos!$A$2 = "Bruto", Aux_Totales!$P:$P, Aux_Totales!$R:$R), Aux_Totales!$F:$F, $A173, Aux_Totales!$A:$A, Aperturas!$A$2)</f>
        <v>0</v>
      </c>
      <c r="I173">
        <f t="shared" si="109"/>
        <v>1</v>
      </c>
      <c r="J173" s="20">
        <f t="shared" si="110"/>
        <v>13231800393.459999</v>
      </c>
    </row>
    <row r="174" spans="1:46" x14ac:dyDescent="0.2">
      <c r="A174" cm="1">
        <f t="array" ref="A174">INDEX($F$9:$F$28, ROW() - 171)</f>
        <v>201912</v>
      </c>
      <c r="B174" s="20" cm="1">
        <f t="array" ref="B174">INDEX($G$9:$Z$28, COUNTA($A$172:$A174), 20 - (COUNTA($A$172:$A174) - 1))</f>
        <v>15975308532</v>
      </c>
      <c r="C174" s="20" cm="1">
        <f t="array" ref="C174">INDEX($AA$9:$AT$28, COUNTA($A$172:$A174), 20 - (COUNTA($A$172:$A174) - 1))</f>
        <v>15979473336.020002</v>
      </c>
      <c r="D174" s="20" cm="1">
        <f t="array" ref="D174">IF($E174 = "Chain-Ladder", IF($C$2 = "Pago", $Z127, $AT127), IF($E174 = "Bornhuetter-Ferguson",  IF($C$2 = "Pago", $B174, $C174) + F174 * H174 * (1 - INDEX($G$96:$AT$96, 1,  IF($C$2 = "Pago", 20, 40) - COUNTA($A$172:$A174) + 1 )), F174 * H174))</f>
        <v>15978538158.939671</v>
      </c>
      <c r="E174" t="s">
        <v>66</v>
      </c>
      <c r="F174" s="17">
        <f t="shared" si="108"/>
        <v>6.638971994498986</v>
      </c>
      <c r="G174" s="25"/>
      <c r="H174" s="20">
        <f>SUMIFS(IF(Atributos!$A$2 = "Bruto", Aux_Totales!$P:$P, Aux_Totales!$R:$R), Aux_Totales!$F:$F, $A174, Aux_Totales!$A:$A, Aperturas!$A$2)</f>
        <v>2406778967.0116692</v>
      </c>
      <c r="I174">
        <f t="shared" si="109"/>
        <v>1</v>
      </c>
      <c r="J174" s="20">
        <f t="shared" si="110"/>
        <v>15978538158.939671</v>
      </c>
    </row>
    <row r="175" spans="1:46" x14ac:dyDescent="0.2">
      <c r="A175" cm="1">
        <f t="array" ref="A175">INDEX($F$9:$F$28, ROW() - 171)</f>
        <v>202003</v>
      </c>
      <c r="B175" s="20" cm="1">
        <f t="array" ref="B175">INDEX($G$9:$Z$28, COUNTA($A$172:$A175), 20 - (COUNTA($A$172:$A175) - 1))</f>
        <v>14980860996.02</v>
      </c>
      <c r="C175" s="20" cm="1">
        <f t="array" ref="C175">INDEX($AA$9:$AT$28, COUNTA($A$172:$A175), 20 - (COUNTA($A$172:$A175) - 1))</f>
        <v>15107104367.689997</v>
      </c>
      <c r="D175" s="20" cm="1">
        <f t="array" ref="D175">IF($E175 = "Chain-Ladder", IF($C$2 = "Pago", $Z128, $AT128), IF($E175 = "Bornhuetter-Ferguson",  IF($C$2 = "Pago", $B175, $C175) + F175 * H175 * (1 - INDEX($G$96:$AT$96, 1,  IF($C$2 = "Pago", 20, 40) - COUNTA($A$172:$A175) + 1 )), F175 * H175))</f>
        <v>15012179788.441051</v>
      </c>
      <c r="E175" t="s">
        <v>66</v>
      </c>
      <c r="F175" s="17">
        <f t="shared" si="108"/>
        <v>2.8783651439499893</v>
      </c>
      <c r="G175" s="25"/>
      <c r="H175" s="20">
        <f>SUMIFS(IF(Atributos!$A$2 = "Bruto", Aux_Totales!$P:$P, Aux_Totales!$R:$R), Aux_Totales!$F:$F, $A175, Aux_Totales!$A:$A, Aperturas!$A$2)</f>
        <v>5215523061.7612991</v>
      </c>
      <c r="I175">
        <f t="shared" si="109"/>
        <v>1</v>
      </c>
      <c r="J175" s="20">
        <f t="shared" si="110"/>
        <v>15012179788.441051</v>
      </c>
    </row>
    <row r="176" spans="1:46" x14ac:dyDescent="0.2">
      <c r="A176" cm="1">
        <f t="array" ref="A176">INDEX($F$9:$F$28, ROW() - 171)</f>
        <v>202006</v>
      </c>
      <c r="B176" s="20" cm="1">
        <f t="array" ref="B176">INDEX($G$9:$Z$28, COUNTA($A$172:$A176), 20 - (COUNTA($A$172:$A176) - 1))</f>
        <v>20001040751.119999</v>
      </c>
      <c r="C176" s="20" cm="1">
        <f t="array" ref="C176">INDEX($AA$9:$AT$28, COUNTA($A$172:$A176), 20 - (COUNTA($A$172:$A176) - 1))</f>
        <v>20377736493.09</v>
      </c>
      <c r="D176" s="20" cm="1">
        <f t="array" ref="D176">IF($E176 = "Chain-Ladder", IF($C$2 = "Pago", $Z129, $AT129), IF($E176 = "Bornhuetter-Ferguson",  IF($C$2 = "Pago", $B176, $C176) + F176 * H176 * (1 - INDEX($G$96:$AT$96, 1,  IF($C$2 = "Pago", 20, 40) - COUNTA($A$172:$A176) + 1 )), F176 * H176))</f>
        <v>20166176524.300098</v>
      </c>
      <c r="E176" t="s">
        <v>66</v>
      </c>
      <c r="F176" s="17">
        <f t="shared" si="108"/>
        <v>3.48279664834743</v>
      </c>
      <c r="G176" s="25"/>
      <c r="H176" s="20">
        <f>SUMIFS(IF(Atributos!$A$2 = "Bruto", Aux_Totales!$P:$P, Aux_Totales!$R:$R), Aux_Totales!$F:$F, $A176, Aux_Totales!$A:$A, Aperturas!$A$2)</f>
        <v>5790225086.460001</v>
      </c>
      <c r="I176">
        <f t="shared" si="109"/>
        <v>1</v>
      </c>
      <c r="J176" s="20">
        <f t="shared" si="110"/>
        <v>20166176524.300098</v>
      </c>
    </row>
    <row r="177" spans="1:10" x14ac:dyDescent="0.2">
      <c r="A177" cm="1">
        <f t="array" ref="A177">INDEX($F$9:$F$28, ROW() - 171)</f>
        <v>202009</v>
      </c>
      <c r="B177" s="20" cm="1">
        <f t="array" ref="B177">INDEX($G$9:$Z$28, COUNTA($A$172:$A177), 20 - (COUNTA($A$172:$A177) - 1))</f>
        <v>37467138673</v>
      </c>
      <c r="C177" s="20" cm="1">
        <f t="array" ref="C177">INDEX($AA$9:$AT$28, COUNTA($A$172:$A177), 20 - (COUNTA($A$172:$A177) - 1))</f>
        <v>37618629536.839966</v>
      </c>
      <c r="D177" s="20" cm="1">
        <f t="array" ref="D177">IF($E177 = "Chain-Ladder", IF($C$2 = "Pago", $Z130, $AT130), IF($E177 = "Bornhuetter-Ferguson",  IF($C$2 = "Pago", $B177, $C177) + F177 * H177 * (1 - INDEX($G$96:$AT$96, 1,  IF($C$2 = "Pago", 20, 40) - COUNTA($A$172:$A177) + 1 )), F177 * H177))</f>
        <v>38002334953.661819</v>
      </c>
      <c r="E177" t="s">
        <v>66</v>
      </c>
      <c r="F177" s="17">
        <f t="shared" si="108"/>
        <v>6.5667872441515645</v>
      </c>
      <c r="G177" s="25"/>
      <c r="H177" s="20">
        <f>SUMIFS(IF(Atributos!$A$2 = "Bruto", Aux_Totales!$P:$P, Aux_Totales!$R:$R), Aux_Totales!$F:$F, $A177, Aux_Totales!$A:$A, Aperturas!$A$2)</f>
        <v>5787051345.0099993</v>
      </c>
      <c r="I177">
        <f t="shared" si="109"/>
        <v>1</v>
      </c>
      <c r="J177" s="20">
        <f t="shared" si="110"/>
        <v>38002334953.661819</v>
      </c>
    </row>
    <row r="178" spans="1:10" x14ac:dyDescent="0.2">
      <c r="A178" cm="1">
        <f t="array" ref="A178">INDEX($F$9:$F$28, ROW() - 171)</f>
        <v>202012</v>
      </c>
      <c r="B178" s="20" cm="1">
        <f t="array" ref="B178">INDEX($G$9:$Z$28, COUNTA($A$172:$A178), 20 - (COUNTA($A$172:$A178) - 1))</f>
        <v>37476168217</v>
      </c>
      <c r="C178" s="20" cm="1">
        <f t="array" ref="C178">INDEX($AA$9:$AT$28, COUNTA($A$172:$A178), 20 - (COUNTA($A$172:$A178) - 1))</f>
        <v>37503988097.130013</v>
      </c>
      <c r="D178" s="20" cm="1">
        <f t="array" ref="D178">IF($E178 = "Chain-Ladder", IF($C$2 = "Pago", $Z131, $AT131), IF($E178 = "Bornhuetter-Ferguson",  IF($C$2 = "Pago", $B178, $C178) + F178 * H178 * (1 - INDEX($G$96:$AT$96, 1,  IF($C$2 = "Pago", 20, 40) - COUNTA($A$172:$A178) + 1 )), F178 * H178))</f>
        <v>38121986999.81678</v>
      </c>
      <c r="E178" t="s">
        <v>66</v>
      </c>
      <c r="F178" s="17">
        <f t="shared" si="108"/>
        <v>4.6800355149207231</v>
      </c>
      <c r="G178" s="25"/>
      <c r="H178" s="20">
        <f>SUMIFS(IF(Atributos!$A$2 = "Bruto", Aux_Totales!$P:$P, Aux_Totales!$R:$R), Aux_Totales!$F:$F, $A178, Aux_Totales!$A:$A, Aperturas!$A$2)</f>
        <v>8145661903.264967</v>
      </c>
      <c r="I178">
        <f t="shared" si="109"/>
        <v>1</v>
      </c>
      <c r="J178" s="20">
        <f t="shared" si="110"/>
        <v>38121986999.81678</v>
      </c>
    </row>
    <row r="179" spans="1:10" x14ac:dyDescent="0.2">
      <c r="A179" cm="1">
        <f t="array" ref="A179">INDEX($F$9:$F$28, ROW() - 171)</f>
        <v>202103</v>
      </c>
      <c r="B179" s="20" cm="1">
        <f t="array" ref="B179">INDEX($G$9:$Z$28, COUNTA($A$172:$A179), 20 - (COUNTA($A$172:$A179) - 1))</f>
        <v>43962158560</v>
      </c>
      <c r="C179" s="20" cm="1">
        <f t="array" ref="C179">INDEX($AA$9:$AT$28, COUNTA($A$172:$A179), 20 - (COUNTA($A$172:$A179) - 1))</f>
        <v>43989732386.900017</v>
      </c>
      <c r="D179" s="20" cm="1">
        <f t="array" ref="D179">IF($E179 = "Chain-Ladder", IF($C$2 = "Pago", $Z132, $AT132), IF($E179 = "Bornhuetter-Ferguson",  IF($C$2 = "Pago", $B179, $C179) + F179 * H179 * (1 - INDEX($G$96:$AT$96, 1,  IF($C$2 = "Pago", 20, 40) - COUNTA($A$172:$A179) + 1 )), F179 * H179))</f>
        <v>44877531689.501488</v>
      </c>
      <c r="E179" t="s">
        <v>66</v>
      </c>
      <c r="F179" s="17">
        <f t="shared" si="108"/>
        <v>7.4913867344913632</v>
      </c>
      <c r="G179" s="25"/>
      <c r="H179" s="20">
        <f>SUMIFS(IF(Atributos!$A$2 = "Bruto", Aux_Totales!$P:$P, Aux_Totales!$R:$R), Aux_Totales!$F:$F, $A179, Aux_Totales!$A:$A, Aperturas!$A$2)</f>
        <v>5990550652.3751106</v>
      </c>
      <c r="I179">
        <f t="shared" si="109"/>
        <v>1</v>
      </c>
      <c r="J179" s="20">
        <f t="shared" si="110"/>
        <v>44877531689.501488</v>
      </c>
    </row>
    <row r="180" spans="1:10" x14ac:dyDescent="0.2">
      <c r="A180" cm="1">
        <f t="array" ref="A180">INDEX($F$9:$F$28, ROW() - 171)</f>
        <v>202106</v>
      </c>
      <c r="B180" s="20" cm="1">
        <f t="array" ref="B180">INDEX($G$9:$Z$28, COUNTA($A$172:$A180), 20 - (COUNTA($A$172:$A180) - 1))</f>
        <v>93267609994.040009</v>
      </c>
      <c r="C180" s="20" cm="1">
        <f t="array" ref="C180">INDEX($AA$9:$AT$28, COUNTA($A$172:$A180), 20 - (COUNTA($A$172:$A180) - 1))</f>
        <v>93426318608.839996</v>
      </c>
      <c r="D180" s="20" cm="1">
        <f t="array" ref="D180">IF($E180 = "Chain-Ladder", IF($C$2 = "Pago", $Z133, $AT133), IF($E180 = "Bornhuetter-Ferguson",  IF($C$2 = "Pago", $B180, $C180) + F180 * H180 * (1 - INDEX($G$96:$AT$96, 1,  IF($C$2 = "Pago", 20, 40) - COUNTA($A$172:$A180) + 1 )), F180 * H180))</f>
        <v>95506332581.626404</v>
      </c>
      <c r="E180" t="s">
        <v>66</v>
      </c>
      <c r="F180" s="17">
        <f t="shared" si="108"/>
        <v>16.339322535868835</v>
      </c>
      <c r="G180" s="25"/>
      <c r="H180" s="20">
        <f>SUMIFS(IF(Atributos!$A$2 = "Bruto", Aux_Totales!$P:$P, Aux_Totales!$R:$R), Aux_Totales!$F:$F, $A180, Aux_Totales!$A:$A, Aperturas!$A$2)</f>
        <v>5845183138.5277138</v>
      </c>
      <c r="I180">
        <f t="shared" si="109"/>
        <v>1</v>
      </c>
      <c r="J180" s="20">
        <f t="shared" si="110"/>
        <v>95506332581.626404</v>
      </c>
    </row>
    <row r="181" spans="1:10" x14ac:dyDescent="0.2">
      <c r="A181" cm="1">
        <f t="array" ref="A181">INDEX($F$9:$F$28, ROW() - 171)</f>
        <v>202109</v>
      </c>
      <c r="B181" s="20" cm="1">
        <f t="array" ref="B181">INDEX($G$9:$Z$28, COUNTA($A$172:$A181), 20 - (COUNTA($A$172:$A181) - 1))</f>
        <v>40772829228</v>
      </c>
      <c r="C181" s="20" cm="1">
        <f t="array" ref="C181">INDEX($AA$9:$AT$28, COUNTA($A$172:$A181), 20 - (COUNTA($A$172:$A181) - 1))</f>
        <v>40824351135.269989</v>
      </c>
      <c r="D181" s="20" cm="1">
        <f t="array" ref="D181">IF($E181 = "Chain-Ladder", IF($C$2 = "Pago", $Z134, $AT134), IF($E181 = "Bornhuetter-Ferguson",  IF($C$2 = "Pago", $B181, $C181) + F181 * H181 * (1 - INDEX($G$96:$AT$96, 1,  IF($C$2 = "Pago", 20, 40) - COUNTA($A$172:$A181) + 1 )), F181 * H181))</f>
        <v>41965125918.084076</v>
      </c>
      <c r="E181" t="s">
        <v>66</v>
      </c>
      <c r="F181" s="17">
        <f t="shared" si="108"/>
        <v>7.1141406888372876</v>
      </c>
      <c r="G181" s="25"/>
      <c r="H181" s="20">
        <f>SUMIFS(IF(Atributos!$A$2 = "Bruto", Aux_Totales!$P:$P, Aux_Totales!$R:$R), Aux_Totales!$F:$F, $A181, Aux_Totales!$A:$A, Aperturas!$A$2)</f>
        <v>5898832726.7594032</v>
      </c>
      <c r="I181">
        <f t="shared" si="109"/>
        <v>1</v>
      </c>
      <c r="J181" s="20">
        <f t="shared" si="110"/>
        <v>41965125918.084076</v>
      </c>
    </row>
    <row r="182" spans="1:10" x14ac:dyDescent="0.2">
      <c r="A182" cm="1">
        <f t="array" ref="A182">INDEX($F$9:$F$28, ROW() - 171)</f>
        <v>202112</v>
      </c>
      <c r="B182" s="20" cm="1">
        <f t="array" ref="B182">INDEX($G$9:$Z$28, COUNTA($A$172:$A182), 20 - (COUNTA($A$172:$A182) - 1))</f>
        <v>25723668520</v>
      </c>
      <c r="C182" s="20" cm="1">
        <f t="array" ref="C182">INDEX($AA$9:$AT$28, COUNTA($A$172:$A182), 20 - (COUNTA($A$172:$A182) - 1))</f>
        <v>26085467236.590004</v>
      </c>
      <c r="D182" s="20" cm="1">
        <f t="array" ref="D182">IF($E182 = "Chain-Ladder", IF($C$2 = "Pago", $Z135, $AT135), IF($E182 = "Bornhuetter-Ferguson",  IF($C$2 = "Pago", $B182, $C182) + F182 * H182 * (1 - INDEX($G$96:$AT$96, 1,  IF($C$2 = "Pago", 20, 40) - COUNTA($A$172:$A182) + 1 )), F182 * H182))</f>
        <v>26592876230.713009</v>
      </c>
      <c r="E182" t="s">
        <v>66</v>
      </c>
      <c r="F182" s="17">
        <f t="shared" si="108"/>
        <v>3.4273108606901492</v>
      </c>
      <c r="G182" s="25"/>
      <c r="H182" s="20">
        <f>SUMIFS(IF(Atributos!$A$2 = "Bruto", Aux_Totales!$P:$P, Aux_Totales!$R:$R), Aux_Totales!$F:$F, $A182, Aux_Totales!$A:$A, Aperturas!$A$2)</f>
        <v>7759108324.7575817</v>
      </c>
      <c r="I182">
        <f t="shared" si="109"/>
        <v>1</v>
      </c>
      <c r="J182" s="20">
        <f t="shared" si="110"/>
        <v>26592876230.713009</v>
      </c>
    </row>
    <row r="183" spans="1:10" x14ac:dyDescent="0.2">
      <c r="A183" cm="1">
        <f t="array" ref="A183">INDEX($F$9:$F$28, ROW() - 171)</f>
        <v>202203</v>
      </c>
      <c r="B183" s="20" cm="1">
        <f t="array" ref="B183">INDEX($G$9:$Z$28, COUNTA($A$172:$A183), 20 - (COUNTA($A$172:$A183) - 1))</f>
        <v>31577393688</v>
      </c>
      <c r="C183" s="20" cm="1">
        <f t="array" ref="C183">INDEX($AA$9:$AT$28, COUNTA($A$172:$A183), 20 - (COUNTA($A$172:$A183) - 1))</f>
        <v>32181836894.690006</v>
      </c>
      <c r="D183" s="20" cm="1">
        <f t="array" ref="D183">IF($E183 = "Chain-Ladder", IF($C$2 = "Pago", $Z136, $AT136), IF($E183 = "Bornhuetter-Ferguson",  IF($C$2 = "Pago", $B183, $C183) + F183 * H183 * (1 - INDEX($G$96:$AT$96, 1,  IF($C$2 = "Pago", 20, 40) - COUNTA($A$172:$A183) + 1 )), F183 * H183))</f>
        <v>32897467714.426651</v>
      </c>
      <c r="E183" t="s">
        <v>66</v>
      </c>
      <c r="F183" s="17">
        <f t="shared" si="108"/>
        <v>5.1856351223042223</v>
      </c>
      <c r="G183" s="25"/>
      <c r="H183" s="20">
        <f>SUMIFS(IF(Atributos!$A$2 = "Bruto", Aux_Totales!$P:$P, Aux_Totales!$R:$R), Aux_Totales!$F:$F, $A183, Aux_Totales!$A:$A, Aperturas!$A$2)</f>
        <v>6343961142.3737726</v>
      </c>
      <c r="I183">
        <f t="shared" si="109"/>
        <v>1</v>
      </c>
      <c r="J183" s="20">
        <f t="shared" si="110"/>
        <v>32897467714.426651</v>
      </c>
    </row>
    <row r="184" spans="1:10" x14ac:dyDescent="0.2">
      <c r="A184" cm="1">
        <f t="array" ref="A184">INDEX($F$9:$F$28, ROW() - 171)</f>
        <v>202206</v>
      </c>
      <c r="B184" s="20" cm="1">
        <f t="array" ref="B184">INDEX($G$9:$Z$28, COUNTA($A$172:$A184), 20 - (COUNTA($A$172:$A184) - 1))</f>
        <v>25600251522.5</v>
      </c>
      <c r="C184" s="20" cm="1">
        <f t="array" ref="C184">INDEX($AA$9:$AT$28, COUNTA($A$172:$A184), 20 - (COUNTA($A$172:$A184) - 1))</f>
        <v>26105966435.630009</v>
      </c>
      <c r="D184" s="20" cm="1">
        <f t="array" ref="D184">IF($E184 = "Chain-Ladder", IF($C$2 = "Pago", $Z137, $AT137), IF($E184 = "Bornhuetter-Ferguson",  IF($C$2 = "Pago", $B184, $C184) + F184 * H184 * (1 - INDEX($G$96:$AT$96, 1,  IF($C$2 = "Pago", 20, 40) - COUNTA($A$172:$A184) + 1 )), F184 * H184))</f>
        <v>26930048631.982098</v>
      </c>
      <c r="E184" t="s">
        <v>66</v>
      </c>
      <c r="F184" s="17">
        <f t="shared" si="108"/>
        <v>3.6257340875354633</v>
      </c>
      <c r="G184" s="25"/>
      <c r="H184" s="20">
        <f>SUMIFS(IF(Atributos!$A$2 = "Bruto", Aux_Totales!$P:$P, Aux_Totales!$R:$R), Aux_Totales!$F:$F, $A184, Aux_Totales!$A:$A, Aperturas!$A$2)</f>
        <v>7427474818.0133038</v>
      </c>
      <c r="I184">
        <f t="shared" si="109"/>
        <v>1</v>
      </c>
      <c r="J184" s="20">
        <f t="shared" si="110"/>
        <v>26930048631.982098</v>
      </c>
    </row>
    <row r="185" spans="1:10" x14ac:dyDescent="0.2">
      <c r="A185" cm="1">
        <f t="array" ref="A185">INDEX($F$9:$F$28, ROW() - 171)</f>
        <v>202209</v>
      </c>
      <c r="B185" s="20" cm="1">
        <f t="array" ref="B185">INDEX($G$9:$Z$28, COUNTA($A$172:$A185), 20 - (COUNTA($A$172:$A185) - 1))</f>
        <v>30051418467</v>
      </c>
      <c r="C185" s="20" cm="1">
        <f t="array" ref="C185">INDEX($AA$9:$AT$28, COUNTA($A$172:$A185), 20 - (COUNTA($A$172:$A185) - 1))</f>
        <v>31010707880.439995</v>
      </c>
      <c r="D185" s="20" cm="1">
        <f t="array" ref="D185">IF($E185 = "Chain-Ladder", IF($C$2 = "Pago", $Z138, $AT138), IF($E185 = "Bornhuetter-Ferguson",  IF($C$2 = "Pago", $B185, $C185) + F185 * H185 * (1 - INDEX($G$96:$AT$96, 1,  IF($C$2 = "Pago", 20, 40) - COUNTA($A$172:$A185) + 1 )), F185 * H185))</f>
        <v>32361357128.772713</v>
      </c>
      <c r="E185" t="s">
        <v>66</v>
      </c>
      <c r="F185" s="17">
        <f t="shared" si="108"/>
        <v>4.0590065660477261</v>
      </c>
      <c r="G185" s="25"/>
      <c r="H185" s="20">
        <f>SUMIFS(IF(Atributos!$A$2 = "Bruto", Aux_Totales!$P:$P, Aux_Totales!$R:$R), Aux_Totales!$F:$F, $A185, Aux_Totales!$A:$A, Aperturas!$A$2)</f>
        <v>7972728450.2235041</v>
      </c>
      <c r="I185">
        <f t="shared" si="109"/>
        <v>1</v>
      </c>
      <c r="J185" s="20">
        <f t="shared" si="110"/>
        <v>32361357128.772713</v>
      </c>
    </row>
    <row r="186" spans="1:10" x14ac:dyDescent="0.2">
      <c r="A186" cm="1">
        <f t="array" ref="A186">INDEX($F$9:$F$28, ROW() - 171)</f>
        <v>202212</v>
      </c>
      <c r="B186" s="20" cm="1">
        <f t="array" ref="B186">INDEX($G$9:$Z$28, COUNTA($A$172:$A186), 20 - (COUNTA($A$172:$A186) - 1))</f>
        <v>24854190883</v>
      </c>
      <c r="C186" s="20" cm="1">
        <f t="array" ref="C186">INDEX($AA$9:$AT$28, COUNTA($A$172:$A186), 20 - (COUNTA($A$172:$A186) - 1))</f>
        <v>26167473650.219997</v>
      </c>
      <c r="D186" s="20" cm="1">
        <f t="array" ref="D186">IF($E186 = "Chain-Ladder", IF($C$2 = "Pago", $Z139, $AT139), IF($E186 = "Bornhuetter-Ferguson",  IF($C$2 = "Pago", $B186, $C186) + F186 * H186 * (1 - INDEX($G$96:$AT$96, 1,  IF($C$2 = "Pago", 20, 40) - COUNTA($A$172:$A186) + 1 )), F186 * H186))</f>
        <v>27405045767.53035</v>
      </c>
      <c r="E186" t="s">
        <v>66</v>
      </c>
      <c r="F186" s="17">
        <f t="shared" si="108"/>
        <v>3.0096101043050041</v>
      </c>
      <c r="G186" s="25"/>
      <c r="H186" s="20">
        <f>SUMIFS(IF(Atributos!$A$2 = "Bruto", Aux_Totales!$P:$P, Aux_Totales!$R:$R), Aux_Totales!$F:$F, $A186, Aux_Totales!$A:$A, Aperturas!$A$2)</f>
        <v>9105845879.6139889</v>
      </c>
      <c r="I186">
        <f t="shared" si="109"/>
        <v>1</v>
      </c>
      <c r="J186" s="20">
        <f t="shared" si="110"/>
        <v>27405045767.53035</v>
      </c>
    </row>
    <row r="187" spans="1:10" x14ac:dyDescent="0.2">
      <c r="A187" cm="1">
        <f t="array" ref="A187">INDEX($F$9:$F$28, ROW() - 171)</f>
        <v>202303</v>
      </c>
      <c r="B187" s="20" cm="1">
        <f t="array" ref="B187">INDEX($G$9:$Z$28, COUNTA($A$172:$A187), 20 - (COUNTA($A$172:$A187) - 1))</f>
        <v>23978142412</v>
      </c>
      <c r="C187" s="20" cm="1">
        <f t="array" ref="C187">INDEX($AA$9:$AT$28, COUNTA($A$172:$A187), 20 - (COUNTA($A$172:$A187) - 1))</f>
        <v>25324712167.070004</v>
      </c>
      <c r="D187" s="20" cm="1">
        <f t="array" ref="D187">IF($E187 = "Chain-Ladder", IF($C$2 = "Pago", $Z140, $AT140), IF($E187 = "Bornhuetter-Ferguson",  IF($C$2 = "Pago", $B187, $C187) + F187 * H187 * (1 - INDEX($G$96:$AT$96, 1,  IF($C$2 = "Pago", 20, 40) - COUNTA($A$172:$A187) + 1 )), F187 * H187))</f>
        <v>26685325401.937893</v>
      </c>
      <c r="E187" t="s">
        <v>66</v>
      </c>
      <c r="F187" s="17">
        <f t="shared" si="108"/>
        <v>3.4540080925489085</v>
      </c>
      <c r="G187" s="25"/>
      <c r="H187" s="20">
        <f>SUMIFS(IF(Atributos!$A$2 = "Bruto", Aux_Totales!$P:$P, Aux_Totales!$R:$R), Aux_Totales!$F:$F, $A187, Aux_Totales!$A:$A, Aperturas!$A$2)</f>
        <v>7725901239.0573978</v>
      </c>
      <c r="I187">
        <f t="shared" si="109"/>
        <v>1</v>
      </c>
      <c r="J187" s="20">
        <f t="shared" si="110"/>
        <v>26685325401.937893</v>
      </c>
    </row>
    <row r="188" spans="1:10" x14ac:dyDescent="0.2">
      <c r="A188" cm="1">
        <f t="array" ref="A188">INDEX($F$9:$F$28, ROW() - 171)</f>
        <v>202306</v>
      </c>
      <c r="B188" s="20" cm="1">
        <f t="array" ref="B188">INDEX($G$9:$Z$28, COUNTA($A$172:$A188), 20 - (COUNTA($A$172:$A188) - 1))</f>
        <v>28359108448</v>
      </c>
      <c r="C188" s="20" cm="1">
        <f t="array" ref="C188">INDEX($AA$9:$AT$28, COUNTA($A$172:$A188), 20 - (COUNTA($A$172:$A188) - 1))</f>
        <v>29858303793.289997</v>
      </c>
      <c r="D188" s="20" cm="1">
        <f t="array" ref="D188">IF($E188 = "Chain-Ladder", IF($C$2 = "Pago", $Z141, $AT141), IF($E188 = "Bornhuetter-Ferguson",  IF($C$2 = "Pago", $B188, $C188) + F188 * H188 * (1 - INDEX($G$96:$AT$96, 1,  IF($C$2 = "Pago", 20, 40) - COUNTA($A$172:$A188) + 1 )), F188 * H188))</f>
        <v>31859616583.015541</v>
      </c>
      <c r="E188" t="s">
        <v>66</v>
      </c>
      <c r="F188" s="17">
        <f t="shared" si="108"/>
        <v>4.1548986740579172</v>
      </c>
      <c r="G188" s="25"/>
      <c r="H188" s="20">
        <f>SUMIFS(IF(Atributos!$A$2 = "Bruto", Aux_Totales!$P:$P, Aux_Totales!$R:$R), Aux_Totales!$F:$F, $A188, Aux_Totales!$A:$A, Aperturas!$A$2)</f>
        <v>7667964752.531395</v>
      </c>
      <c r="I188">
        <f t="shared" si="109"/>
        <v>1</v>
      </c>
      <c r="J188" s="20">
        <f t="shared" si="110"/>
        <v>31859616583.015541</v>
      </c>
    </row>
    <row r="189" spans="1:10" x14ac:dyDescent="0.2">
      <c r="A189" cm="1">
        <f t="array" ref="A189">INDEX($F$9:$F$28, ROW() - 171)</f>
        <v>202309</v>
      </c>
      <c r="B189" s="20" cm="1">
        <f t="array" ref="B189">INDEX($G$9:$Z$28, COUNTA($A$172:$A189), 20 - (COUNTA($A$172:$A189) - 1))</f>
        <v>23782880073</v>
      </c>
      <c r="C189" s="20" cm="1">
        <f t="array" ref="C189">INDEX($AA$9:$AT$28, COUNTA($A$172:$A189), 20 - (COUNTA($A$172:$A189) - 1))</f>
        <v>25113266524.220001</v>
      </c>
      <c r="D189" s="20" cm="1">
        <f t="array" ref="D189">IF($E189 = "Chain-Ladder", IF($C$2 = "Pago", $Z142, $AT142), IF($E189 = "Bornhuetter-Ferguson",  IF($C$2 = "Pago", $B189, $C189) + F189 * H189 * (1 - INDEX($G$96:$AT$96, 1,  IF($C$2 = "Pago", 20, 40) - COUNTA($A$172:$A189) + 1 )), F189 * H189))</f>
        <v>27310375234.807751</v>
      </c>
      <c r="E189" t="s">
        <v>66</v>
      </c>
      <c r="F189" s="17">
        <f t="shared" si="108"/>
        <v>3.5221709440054378</v>
      </c>
      <c r="G189" s="25"/>
      <c r="H189" s="20">
        <f>SUMIFS(IF(Atributos!$A$2 = "Bruto", Aux_Totales!$P:$P, Aux_Totales!$R:$R), Aux_Totales!$F:$F, $A189, Aux_Totales!$A:$A, Aperturas!$A$2)</f>
        <v>7753847178.0560989</v>
      </c>
      <c r="I189">
        <f t="shared" si="109"/>
        <v>1</v>
      </c>
      <c r="J189" s="20">
        <f t="shared" si="110"/>
        <v>27310375234.807751</v>
      </c>
    </row>
    <row r="190" spans="1:10" x14ac:dyDescent="0.2">
      <c r="A190" cm="1">
        <f t="array" ref="A190">INDEX($F$9:$F$28, ROW() - 171)</f>
        <v>202312</v>
      </c>
      <c r="B190" s="20" cm="1">
        <f t="array" ref="B190">INDEX($G$9:$Z$28, COUNTA($A$172:$A190), 20 - (COUNTA($A$172:$A190) - 1))</f>
        <v>23611413750</v>
      </c>
      <c r="C190" s="20" cm="1">
        <f t="array" ref="C190">INDEX($AA$9:$AT$28, COUNTA($A$172:$A190), 20 - (COUNTA($A$172:$A190) - 1))</f>
        <v>25807288958</v>
      </c>
      <c r="D190" s="20" cm="1">
        <f t="array" ref="D190">IF($E190 = "Chain-Ladder", IF($C$2 = "Pago", $Z143, $AT143), IF($E190 = "Bornhuetter-Ferguson",  IF($C$2 = "Pago", $B190, $C190) + F190 * H190 * (1 - INDEX($G$96:$AT$96, 1,  IF($C$2 = "Pago", 20, 40) - COUNTA($A$172:$A190) + 1 )), F190 * H190))</f>
        <v>29384012493.303612</v>
      </c>
      <c r="E190" t="s">
        <v>66</v>
      </c>
      <c r="F190" s="17">
        <f t="shared" si="108"/>
        <v>3.2146718432616859</v>
      </c>
      <c r="G190" s="25"/>
      <c r="H190" s="20">
        <f>SUMIFS(IF(Atributos!$A$2 = "Bruto", Aux_Totales!$P:$P, Aux_Totales!$R:$R), Aux_Totales!$F:$F, $A190, Aux_Totales!$A:$A, Aperturas!$A$2)</f>
        <v>9140594725.0559368</v>
      </c>
      <c r="I190">
        <f t="shared" si="109"/>
        <v>1</v>
      </c>
      <c r="J190" s="20">
        <f t="shared" si="110"/>
        <v>29384012493.303612</v>
      </c>
    </row>
    <row r="191" spans="1:10" x14ac:dyDescent="0.2">
      <c r="A191" cm="1">
        <f t="array" ref="A191">INDEX($F$9:$F$28, ROW() - 171)</f>
        <v>202403</v>
      </c>
      <c r="B191" s="20" cm="1">
        <f t="array" ref="B191">INDEX($G$9:$Z$28, COUNTA($A$172:$A191), 20 - (COUNTA($A$172:$A191) - 1))</f>
        <v>13218340929</v>
      </c>
      <c r="C191" s="20" cm="1">
        <f t="array" ref="C191">INDEX($AA$9:$AT$28, COUNTA($A$172:$A191), 20 - (COUNTA($A$172:$A191) - 1))</f>
        <v>16197087856.98</v>
      </c>
      <c r="D191" s="20" cm="1">
        <f t="array" ref="D191">IF($E191 = "Chain-Ladder", IF($C$2 = "Pago", $Z144, $AT144), IF($E191 = "Bornhuetter-Ferguson",  IF($C$2 = "Pago", $B191, $C191) + F191 * H191 * (1 - INDEX($G$96:$AT$96, 1,  IF($C$2 = "Pago", 20, 40) - COUNTA($A$172:$A191) + 1 )), F191 * H191))</f>
        <v>33651961410.698727</v>
      </c>
      <c r="E191" t="s">
        <v>66</v>
      </c>
      <c r="F191" s="17">
        <f t="shared" si="108"/>
        <v>6.3915506050785504</v>
      </c>
      <c r="G191" s="25"/>
      <c r="H191" s="20">
        <f>SUMIFS(IF(Atributos!$A$2 = "Bruto", Aux_Totales!$P:$P, Aux_Totales!$R:$R), Aux_Totales!$F:$F, $A191, Aux_Totales!$A:$A, Aperturas!$A$2)</f>
        <v>5265070010.3915005</v>
      </c>
      <c r="I191">
        <f t="shared" si="109"/>
        <v>1</v>
      </c>
      <c r="J191" s="20">
        <f t="shared" si="110"/>
        <v>33651961410.698727</v>
      </c>
    </row>
  </sheetData>
  <conditionalFormatting sqref="G33:G52">
    <cfRule type="expression" dxfId="51" priority="80">
      <formula>G57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33:H52">
    <cfRule type="expression" dxfId="50" priority="78">
      <formula>H57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33:I52">
    <cfRule type="expression" dxfId="49" priority="76">
      <formula>I57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33:J52">
    <cfRule type="expression" dxfId="48" priority="74">
      <formula>J57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33:K52">
    <cfRule type="expression" dxfId="47" priority="72">
      <formula>K57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33:L52">
    <cfRule type="expression" dxfId="46" priority="70">
      <formula>L57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33:M52">
    <cfRule type="expression" dxfId="45" priority="68">
      <formula>M57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33:N52">
    <cfRule type="expression" dxfId="44" priority="66">
      <formula>N57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33:O52">
    <cfRule type="expression" dxfId="43" priority="64">
      <formula>O57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33:P52">
    <cfRule type="expression" dxfId="42" priority="62">
      <formula>P57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33:Q52">
    <cfRule type="expression" dxfId="41" priority="60">
      <formula>Q57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33:R52">
    <cfRule type="expression" dxfId="40" priority="58">
      <formula>R57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33:S52">
    <cfRule type="expression" dxfId="39" priority="56">
      <formula>S57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33:T52">
    <cfRule type="expression" dxfId="38" priority="54">
      <formula>T57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33:U52">
    <cfRule type="expression" dxfId="37" priority="52">
      <formula>U57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33:V52">
    <cfRule type="expression" dxfId="36" priority="50">
      <formula>V57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33:W52">
    <cfRule type="expression" dxfId="35" priority="48">
      <formula>W57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33:X52">
    <cfRule type="expression" dxfId="34" priority="46">
      <formula>X57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33:Y52">
    <cfRule type="expression" dxfId="33" priority="44">
      <formula>Y57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33:Z52">
    <cfRule type="expression" dxfId="32" priority="42">
      <formula>Z57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33:AA52">
    <cfRule type="expression" dxfId="31" priority="40">
      <formula>AA57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33:AB52">
    <cfRule type="expression" dxfId="30" priority="38">
      <formula>AB57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33:AC52">
    <cfRule type="expression" dxfId="29" priority="36">
      <formula>AC57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33:AD52">
    <cfRule type="expression" dxfId="28" priority="34">
      <formula>AD57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33:AE52">
    <cfRule type="expression" dxfId="27" priority="32">
      <formula>AE57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33:AF52">
    <cfRule type="expression" dxfId="26" priority="30">
      <formula>AF57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33:AG52">
    <cfRule type="expression" dxfId="25" priority="28">
      <formula>AG57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33:AH52">
    <cfRule type="expression" dxfId="24" priority="26">
      <formula>AH57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33:AI52">
    <cfRule type="expression" dxfId="23" priority="24">
      <formula>AI57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33:AJ52">
    <cfRule type="expression" dxfId="22" priority="22">
      <formula>AJ57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33:AK52">
    <cfRule type="expression" dxfId="21" priority="20">
      <formula>AK57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33:AL52">
    <cfRule type="expression" dxfId="20" priority="18">
      <formula>AL57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33:AM52">
    <cfRule type="expression" dxfId="19" priority="16">
      <formula>AM57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33:AN52">
    <cfRule type="expression" dxfId="18" priority="14">
      <formula>AN57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33:AO52">
    <cfRule type="expression" dxfId="17" priority="12">
      <formula>AO57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33:AP52">
    <cfRule type="expression" dxfId="16" priority="10">
      <formula>AP57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33:AQ52">
    <cfRule type="expression" dxfId="15" priority="8">
      <formula>AQ57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33:AR52">
    <cfRule type="expression" dxfId="14" priority="6">
      <formula>AR57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33:AS52">
    <cfRule type="expression" dxfId="13" priority="4">
      <formula>AS57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33:AT52">
    <cfRule type="expression" dxfId="12" priority="2">
      <formula>AT57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57:AT76">
    <cfRule type="cellIs" dxfId="11" priority="1" operator="equal">
      <formula>0</formula>
    </cfRule>
  </conditionalFormatting>
  <dataValidations count="1">
    <dataValidation type="list" allowBlank="1" showInputMessage="1" showErrorMessage="1" sqref="E172:E191" xr:uid="{56DEFEEF-16FE-6543-9C1C-A72453366F6B}">
      <formula1>"Chain-Ladder,Bornhuetter-Ferguson,Indicador"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F2800-1BB8-0C45-9C39-447C83C8762E}">
  <sheetPr codeName="Hoja13">
    <tabColor theme="6" tint="0.79998168889431442"/>
  </sheetPr>
  <dimension ref="A2:XFD224"/>
  <sheetViews>
    <sheetView showGridLines="0" workbookViewId="0">
      <pane xSplit="6" ySplit="8" topLeftCell="G94" activePane="bottomRight" state="frozen"/>
      <selection pane="topRight" activeCell="G1" sqref="G1"/>
      <selection pane="bottomLeft" activeCell="A9" sqref="A9"/>
      <selection pane="bottomRight" activeCell="AL112" sqref="AL112"/>
    </sheetView>
  </sheetViews>
  <sheetFormatPr baseColWidth="10" defaultRowHeight="16" x14ac:dyDescent="0.2"/>
  <cols>
    <col min="1" max="1" width="10.140625" bestFit="1" customWidth="1"/>
    <col min="2" max="4" width="14.28515625" bestFit="1" customWidth="1"/>
    <col min="6" max="6" width="16.28515625" bestFit="1" customWidth="1"/>
    <col min="7" max="130" width="14.42578125" customWidth="1"/>
  </cols>
  <sheetData>
    <row r="2" spans="2:130" x14ac:dyDescent="0.2">
      <c r="B2" s="21" t="s">
        <v>65</v>
      </c>
      <c r="C2" s="22" t="s">
        <v>34</v>
      </c>
    </row>
    <row r="3" spans="2:130" x14ac:dyDescent="0.2">
      <c r="B3" s="21" t="s">
        <v>194</v>
      </c>
      <c r="C3" s="22" t="s">
        <v>204</v>
      </c>
    </row>
    <row r="4" spans="2:130" x14ac:dyDescent="0.2">
      <c r="B4" s="21" t="s">
        <v>195</v>
      </c>
      <c r="C4" s="22" t="s">
        <v>75</v>
      </c>
    </row>
    <row r="7" spans="2:130" x14ac:dyDescent="0.2">
      <c r="F7" s="19"/>
      <c r="G7" s="7" t="s">
        <v>143</v>
      </c>
      <c r="H7" s="7" t="s">
        <v>143</v>
      </c>
      <c r="I7" s="7" t="s">
        <v>143</v>
      </c>
      <c r="J7" s="7" t="s">
        <v>143</v>
      </c>
      <c r="K7" s="7" t="s">
        <v>143</v>
      </c>
      <c r="L7" s="7" t="s">
        <v>143</v>
      </c>
      <c r="M7" s="7" t="s">
        <v>143</v>
      </c>
      <c r="N7" s="7" t="s">
        <v>143</v>
      </c>
      <c r="O7" s="7" t="s">
        <v>143</v>
      </c>
      <c r="P7" s="7" t="s">
        <v>143</v>
      </c>
      <c r="Q7" s="7" t="s">
        <v>143</v>
      </c>
      <c r="R7" s="7" t="s">
        <v>143</v>
      </c>
      <c r="S7" s="7" t="s">
        <v>143</v>
      </c>
      <c r="T7" s="7" t="s">
        <v>143</v>
      </c>
      <c r="U7" s="7" t="s">
        <v>143</v>
      </c>
      <c r="V7" s="7" t="s">
        <v>143</v>
      </c>
      <c r="W7" s="7" t="s">
        <v>143</v>
      </c>
      <c r="X7" s="7" t="s">
        <v>143</v>
      </c>
      <c r="Y7" s="7" t="s">
        <v>143</v>
      </c>
      <c r="Z7" s="7" t="s">
        <v>143</v>
      </c>
      <c r="AA7" s="7" t="s">
        <v>143</v>
      </c>
      <c r="AB7" s="7" t="s">
        <v>143</v>
      </c>
      <c r="AC7" s="7" t="s">
        <v>143</v>
      </c>
      <c r="AD7" s="7" t="s">
        <v>143</v>
      </c>
      <c r="AE7" s="7" t="s">
        <v>143</v>
      </c>
      <c r="AF7" s="7" t="s">
        <v>143</v>
      </c>
      <c r="AG7" s="7" t="s">
        <v>143</v>
      </c>
      <c r="AH7" s="7" t="s">
        <v>143</v>
      </c>
      <c r="AI7" s="7" t="s">
        <v>143</v>
      </c>
      <c r="AJ7" s="7" t="s">
        <v>143</v>
      </c>
      <c r="AK7" s="7" t="s">
        <v>143</v>
      </c>
      <c r="AL7" s="7" t="s">
        <v>143</v>
      </c>
      <c r="AM7" s="7" t="s">
        <v>143</v>
      </c>
      <c r="AN7" s="7" t="s">
        <v>143</v>
      </c>
      <c r="AO7" s="7" t="s">
        <v>143</v>
      </c>
      <c r="AP7" s="7" t="s">
        <v>143</v>
      </c>
      <c r="AQ7" s="7" t="s">
        <v>143</v>
      </c>
      <c r="AR7" s="7" t="s">
        <v>143</v>
      </c>
      <c r="AS7" s="7" t="s">
        <v>143</v>
      </c>
      <c r="AT7" s="7" t="s">
        <v>143</v>
      </c>
      <c r="AU7" s="7" t="s">
        <v>143</v>
      </c>
      <c r="AV7" s="7" t="s">
        <v>143</v>
      </c>
      <c r="AW7" s="7" t="s">
        <v>143</v>
      </c>
      <c r="AX7" s="7" t="s">
        <v>143</v>
      </c>
      <c r="AY7" s="7" t="s">
        <v>143</v>
      </c>
      <c r="AZ7" s="7" t="s">
        <v>143</v>
      </c>
      <c r="BA7" s="7" t="s">
        <v>143</v>
      </c>
      <c r="BB7" s="7" t="s">
        <v>143</v>
      </c>
      <c r="BC7" s="7" t="s">
        <v>143</v>
      </c>
      <c r="BD7" s="7" t="s">
        <v>143</v>
      </c>
      <c r="BE7" s="7" t="s">
        <v>143</v>
      </c>
      <c r="BF7" s="7" t="s">
        <v>143</v>
      </c>
      <c r="BG7" s="7" t="s">
        <v>143</v>
      </c>
      <c r="BH7" s="7" t="s">
        <v>143</v>
      </c>
      <c r="BI7" s="7" t="s">
        <v>143</v>
      </c>
      <c r="BJ7" s="7" t="s">
        <v>143</v>
      </c>
      <c r="BK7" s="7" t="s">
        <v>143</v>
      </c>
      <c r="BL7" s="7" t="s">
        <v>143</v>
      </c>
      <c r="BM7" s="7" t="s">
        <v>143</v>
      </c>
      <c r="BN7" s="7" t="s">
        <v>143</v>
      </c>
      <c r="BO7" s="7" t="s">
        <v>143</v>
      </c>
      <c r="BP7" s="7" t="s">
        <v>143</v>
      </c>
      <c r="BQ7" s="8" t="s">
        <v>144</v>
      </c>
      <c r="BR7" s="8" t="s">
        <v>144</v>
      </c>
      <c r="BS7" s="8" t="s">
        <v>144</v>
      </c>
      <c r="BT7" s="8" t="s">
        <v>144</v>
      </c>
      <c r="BU7" s="8" t="s">
        <v>144</v>
      </c>
      <c r="BV7" s="8" t="s">
        <v>144</v>
      </c>
      <c r="BW7" s="8" t="s">
        <v>144</v>
      </c>
      <c r="BX7" s="8" t="s">
        <v>144</v>
      </c>
      <c r="BY7" s="8" t="s">
        <v>144</v>
      </c>
      <c r="BZ7" s="8" t="s">
        <v>144</v>
      </c>
      <c r="CA7" s="8" t="s">
        <v>144</v>
      </c>
      <c r="CB7" s="8" t="s">
        <v>144</v>
      </c>
      <c r="CC7" s="8" t="s">
        <v>144</v>
      </c>
      <c r="CD7" s="8" t="s">
        <v>144</v>
      </c>
      <c r="CE7" s="8" t="s">
        <v>144</v>
      </c>
      <c r="CF7" s="8" t="s">
        <v>144</v>
      </c>
      <c r="CG7" s="8" t="s">
        <v>144</v>
      </c>
      <c r="CH7" s="8" t="s">
        <v>144</v>
      </c>
      <c r="CI7" s="8" t="s">
        <v>144</v>
      </c>
      <c r="CJ7" s="8" t="s">
        <v>144</v>
      </c>
      <c r="CK7" s="8" t="s">
        <v>144</v>
      </c>
      <c r="CL7" s="8" t="s">
        <v>144</v>
      </c>
      <c r="CM7" s="8" t="s">
        <v>144</v>
      </c>
      <c r="CN7" s="8" t="s">
        <v>144</v>
      </c>
      <c r="CO7" s="8" t="s">
        <v>144</v>
      </c>
      <c r="CP7" s="8" t="s">
        <v>144</v>
      </c>
      <c r="CQ7" s="8" t="s">
        <v>144</v>
      </c>
      <c r="CR7" s="8" t="s">
        <v>144</v>
      </c>
      <c r="CS7" s="8" t="s">
        <v>144</v>
      </c>
      <c r="CT7" s="8" t="s">
        <v>144</v>
      </c>
      <c r="CU7" s="8" t="s">
        <v>144</v>
      </c>
      <c r="CV7" s="8" t="s">
        <v>144</v>
      </c>
      <c r="CW7" s="8" t="s">
        <v>144</v>
      </c>
      <c r="CX7" s="8" t="s">
        <v>144</v>
      </c>
      <c r="CY7" s="8" t="s">
        <v>144</v>
      </c>
      <c r="CZ7" s="8" t="s">
        <v>144</v>
      </c>
      <c r="DA7" s="8" t="s">
        <v>144</v>
      </c>
      <c r="DB7" s="8" t="s">
        <v>144</v>
      </c>
      <c r="DC7" s="8" t="s">
        <v>144</v>
      </c>
      <c r="DD7" s="8" t="s">
        <v>144</v>
      </c>
      <c r="DE7" s="8" t="s">
        <v>144</v>
      </c>
      <c r="DF7" s="8" t="s">
        <v>144</v>
      </c>
      <c r="DG7" s="8" t="s">
        <v>144</v>
      </c>
      <c r="DH7" s="8" t="s">
        <v>144</v>
      </c>
      <c r="DI7" s="8" t="s">
        <v>144</v>
      </c>
      <c r="DJ7" s="8" t="s">
        <v>144</v>
      </c>
      <c r="DK7" s="8" t="s">
        <v>144</v>
      </c>
      <c r="DL7" s="8" t="s">
        <v>144</v>
      </c>
      <c r="DM7" s="8" t="s">
        <v>144</v>
      </c>
      <c r="DN7" s="8" t="s">
        <v>144</v>
      </c>
      <c r="DO7" s="8" t="s">
        <v>144</v>
      </c>
      <c r="DP7" s="8" t="s">
        <v>144</v>
      </c>
      <c r="DQ7" s="8" t="s">
        <v>144</v>
      </c>
      <c r="DR7" s="8" t="s">
        <v>144</v>
      </c>
      <c r="DS7" s="8" t="s">
        <v>144</v>
      </c>
      <c r="DT7" s="8" t="s">
        <v>144</v>
      </c>
      <c r="DU7" s="8" t="s">
        <v>144</v>
      </c>
      <c r="DV7" s="8" t="s">
        <v>144</v>
      </c>
      <c r="DW7" s="8" t="s">
        <v>144</v>
      </c>
      <c r="DX7" s="8" t="s">
        <v>144</v>
      </c>
      <c r="DY7" s="8" t="s">
        <v>144</v>
      </c>
      <c r="DZ7" s="8" t="s">
        <v>144</v>
      </c>
    </row>
    <row r="8" spans="2:130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7">
        <v>21</v>
      </c>
      <c r="AB8" s="7">
        <v>22</v>
      </c>
      <c r="AC8" s="7">
        <v>23</v>
      </c>
      <c r="AD8" s="7">
        <v>24</v>
      </c>
      <c r="AE8" s="7">
        <v>25</v>
      </c>
      <c r="AF8" s="7">
        <v>26</v>
      </c>
      <c r="AG8" s="7">
        <v>27</v>
      </c>
      <c r="AH8" s="7">
        <v>28</v>
      </c>
      <c r="AI8" s="7">
        <v>29</v>
      </c>
      <c r="AJ8" s="7">
        <v>30</v>
      </c>
      <c r="AK8" s="7">
        <v>31</v>
      </c>
      <c r="AL8" s="7">
        <v>32</v>
      </c>
      <c r="AM8" s="7">
        <v>33</v>
      </c>
      <c r="AN8" s="7">
        <v>34</v>
      </c>
      <c r="AO8" s="7">
        <v>35</v>
      </c>
      <c r="AP8" s="7">
        <v>36</v>
      </c>
      <c r="AQ8" s="7">
        <v>37</v>
      </c>
      <c r="AR8" s="7">
        <v>38</v>
      </c>
      <c r="AS8" s="7">
        <v>39</v>
      </c>
      <c r="AT8" s="7">
        <v>40</v>
      </c>
      <c r="AU8" s="7">
        <v>41</v>
      </c>
      <c r="AV8" s="7">
        <v>42</v>
      </c>
      <c r="AW8" s="7">
        <v>43</v>
      </c>
      <c r="AX8" s="7">
        <v>44</v>
      </c>
      <c r="AY8" s="7">
        <v>45</v>
      </c>
      <c r="AZ8" s="7">
        <v>46</v>
      </c>
      <c r="BA8" s="7">
        <v>47</v>
      </c>
      <c r="BB8" s="7">
        <v>48</v>
      </c>
      <c r="BC8" s="7">
        <v>49</v>
      </c>
      <c r="BD8" s="7">
        <v>50</v>
      </c>
      <c r="BE8" s="7">
        <v>51</v>
      </c>
      <c r="BF8" s="7">
        <v>52</v>
      </c>
      <c r="BG8" s="7">
        <v>53</v>
      </c>
      <c r="BH8" s="7">
        <v>54</v>
      </c>
      <c r="BI8" s="7">
        <v>55</v>
      </c>
      <c r="BJ8" s="7">
        <v>56</v>
      </c>
      <c r="BK8" s="7">
        <v>57</v>
      </c>
      <c r="BL8" s="7">
        <v>58</v>
      </c>
      <c r="BM8" s="7">
        <v>59</v>
      </c>
      <c r="BN8" s="7">
        <v>60</v>
      </c>
      <c r="BO8" s="7">
        <v>61</v>
      </c>
      <c r="BP8" s="7">
        <v>62</v>
      </c>
      <c r="BQ8" s="8">
        <v>1</v>
      </c>
      <c r="BR8" s="8">
        <v>2</v>
      </c>
      <c r="BS8" s="8">
        <v>3</v>
      </c>
      <c r="BT8" s="8">
        <v>4</v>
      </c>
      <c r="BU8" s="8">
        <v>5</v>
      </c>
      <c r="BV8" s="8">
        <v>6</v>
      </c>
      <c r="BW8" s="8">
        <v>7</v>
      </c>
      <c r="BX8" s="8">
        <v>8</v>
      </c>
      <c r="BY8" s="8">
        <v>9</v>
      </c>
      <c r="BZ8" s="8">
        <v>10</v>
      </c>
      <c r="CA8" s="8">
        <v>11</v>
      </c>
      <c r="CB8" s="8">
        <v>12</v>
      </c>
      <c r="CC8" s="8">
        <v>13</v>
      </c>
      <c r="CD8" s="8">
        <v>14</v>
      </c>
      <c r="CE8" s="8">
        <v>15</v>
      </c>
      <c r="CF8" s="8">
        <v>16</v>
      </c>
      <c r="CG8" s="8">
        <v>17</v>
      </c>
      <c r="CH8" s="8">
        <v>18</v>
      </c>
      <c r="CI8" s="8">
        <v>19</v>
      </c>
      <c r="CJ8" s="8">
        <v>20</v>
      </c>
      <c r="CK8" s="8">
        <v>21</v>
      </c>
      <c r="CL8" s="8">
        <v>22</v>
      </c>
      <c r="CM8" s="8">
        <v>23</v>
      </c>
      <c r="CN8" s="8">
        <v>24</v>
      </c>
      <c r="CO8" s="8">
        <v>25</v>
      </c>
      <c r="CP8" s="8">
        <v>26</v>
      </c>
      <c r="CQ8" s="8">
        <v>27</v>
      </c>
      <c r="CR8" s="8">
        <v>28</v>
      </c>
      <c r="CS8" s="8">
        <v>29</v>
      </c>
      <c r="CT8" s="8">
        <v>30</v>
      </c>
      <c r="CU8" s="8">
        <v>31</v>
      </c>
      <c r="CV8" s="8">
        <v>32</v>
      </c>
      <c r="CW8" s="8">
        <v>33</v>
      </c>
      <c r="CX8" s="8">
        <v>34</v>
      </c>
      <c r="CY8" s="8">
        <v>35</v>
      </c>
      <c r="CZ8" s="8">
        <v>36</v>
      </c>
      <c r="DA8" s="8">
        <v>37</v>
      </c>
      <c r="DB8" s="8">
        <v>38</v>
      </c>
      <c r="DC8" s="8">
        <v>39</v>
      </c>
      <c r="DD8" s="8">
        <v>40</v>
      </c>
      <c r="DE8" s="8">
        <v>41</v>
      </c>
      <c r="DF8" s="8">
        <v>42</v>
      </c>
      <c r="DG8" s="8">
        <v>43</v>
      </c>
      <c r="DH8" s="8">
        <v>44</v>
      </c>
      <c r="DI8" s="8">
        <v>45</v>
      </c>
      <c r="DJ8" s="8">
        <v>46</v>
      </c>
      <c r="DK8" s="8">
        <v>47</v>
      </c>
      <c r="DL8" s="8">
        <v>48</v>
      </c>
      <c r="DM8" s="8">
        <v>49</v>
      </c>
      <c r="DN8" s="8">
        <v>50</v>
      </c>
      <c r="DO8" s="8">
        <v>51</v>
      </c>
      <c r="DP8" s="8">
        <v>52</v>
      </c>
      <c r="DQ8" s="8">
        <v>53</v>
      </c>
      <c r="DR8" s="8">
        <v>54</v>
      </c>
      <c r="DS8" s="8">
        <v>55</v>
      </c>
      <c r="DT8" s="8">
        <v>56</v>
      </c>
      <c r="DU8" s="8">
        <v>57</v>
      </c>
      <c r="DV8" s="8">
        <v>58</v>
      </c>
      <c r="DW8" s="8">
        <v>59</v>
      </c>
      <c r="DX8" s="8">
        <v>60</v>
      </c>
      <c r="DY8" s="8">
        <v>61</v>
      </c>
      <c r="DZ8" s="8">
        <v>62</v>
      </c>
    </row>
    <row r="9" spans="2:130" x14ac:dyDescent="0.2">
      <c r="F9">
        <v>201906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</row>
    <row r="10" spans="2:130" x14ac:dyDescent="0.2">
      <c r="F10">
        <v>201909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</row>
    <row r="11" spans="2:130" x14ac:dyDescent="0.2">
      <c r="F11">
        <v>201912</v>
      </c>
      <c r="G11">
        <v>0</v>
      </c>
      <c r="H11">
        <v>0</v>
      </c>
      <c r="I11">
        <v>0</v>
      </c>
      <c r="J11">
        <v>0</v>
      </c>
      <c r="K11">
        <v>619746654</v>
      </c>
      <c r="L11">
        <v>702897043</v>
      </c>
      <c r="M11">
        <v>1027679110</v>
      </c>
      <c r="N11">
        <v>1115249542</v>
      </c>
      <c r="O11">
        <v>1117526861</v>
      </c>
      <c r="P11">
        <v>1128405823</v>
      </c>
      <c r="Q11">
        <v>1128405823</v>
      </c>
      <c r="R11">
        <v>1128405823</v>
      </c>
      <c r="S11">
        <v>1128405823</v>
      </c>
      <c r="T11">
        <v>1128405823</v>
      </c>
      <c r="U11">
        <v>1128405823</v>
      </c>
      <c r="V11">
        <v>1359864617</v>
      </c>
      <c r="W11">
        <v>1359864617</v>
      </c>
      <c r="X11">
        <v>1359864617</v>
      </c>
      <c r="Y11">
        <v>1359864617</v>
      </c>
      <c r="Z11">
        <v>1359864617</v>
      </c>
      <c r="AA11">
        <v>1359864617</v>
      </c>
      <c r="AB11">
        <v>1359864617</v>
      </c>
      <c r="AC11">
        <v>1359864617</v>
      </c>
      <c r="AD11">
        <v>1514064617</v>
      </c>
      <c r="AE11">
        <v>1514064617</v>
      </c>
      <c r="AF11">
        <v>1514064617</v>
      </c>
      <c r="AG11">
        <v>1514064617</v>
      </c>
      <c r="AH11">
        <v>1514064617</v>
      </c>
      <c r="AI11">
        <v>1514064617</v>
      </c>
      <c r="AJ11">
        <v>1514064617</v>
      </c>
      <c r="AK11">
        <v>1514064617</v>
      </c>
      <c r="AL11">
        <v>1514064617</v>
      </c>
      <c r="AM11">
        <v>1514064617</v>
      </c>
      <c r="AN11">
        <v>1514064617</v>
      </c>
      <c r="AO11">
        <v>1514064617</v>
      </c>
      <c r="AP11">
        <v>1514064617</v>
      </c>
      <c r="AQ11">
        <v>1514064617</v>
      </c>
      <c r="AR11">
        <v>1514064617</v>
      </c>
      <c r="AS11">
        <v>1514064617</v>
      </c>
      <c r="AT11">
        <v>1514064617</v>
      </c>
      <c r="AU11">
        <v>1514064617</v>
      </c>
      <c r="AV11">
        <v>1514064617</v>
      </c>
      <c r="AW11">
        <v>1514064617</v>
      </c>
      <c r="AX11">
        <v>1514064617</v>
      </c>
      <c r="AY11">
        <v>1514064617</v>
      </c>
      <c r="AZ11">
        <v>1514064617</v>
      </c>
      <c r="BA11">
        <v>1514064617</v>
      </c>
      <c r="BB11">
        <v>1514064617</v>
      </c>
      <c r="BC11">
        <v>1514064617</v>
      </c>
      <c r="BD11">
        <v>1514064617</v>
      </c>
      <c r="BE11">
        <v>1514064617</v>
      </c>
      <c r="BF11">
        <v>1514064617</v>
      </c>
      <c r="BG11">
        <v>1514064617</v>
      </c>
      <c r="BH11">
        <v>1514064617</v>
      </c>
      <c r="BI11">
        <v>1514064617</v>
      </c>
      <c r="BJ11">
        <v>1514064617</v>
      </c>
      <c r="BQ11">
        <v>0</v>
      </c>
      <c r="BR11">
        <v>0</v>
      </c>
      <c r="BS11">
        <v>0</v>
      </c>
      <c r="BT11">
        <v>539919155.96000004</v>
      </c>
      <c r="BU11">
        <v>989860223.69000006</v>
      </c>
      <c r="BV11">
        <v>850989989.68000007</v>
      </c>
      <c r="BW11">
        <v>1117787419.48</v>
      </c>
      <c r="BX11">
        <v>1117533465.22</v>
      </c>
      <c r="BY11">
        <v>1117526861</v>
      </c>
      <c r="BZ11">
        <v>1128405823</v>
      </c>
      <c r="CA11">
        <v>1128405823</v>
      </c>
      <c r="CB11">
        <v>1150338860.8900001</v>
      </c>
      <c r="CC11">
        <v>1128405823</v>
      </c>
      <c r="CD11">
        <v>1317327892.76</v>
      </c>
      <c r="CE11">
        <v>1360535848.51</v>
      </c>
      <c r="CF11">
        <v>1359864617</v>
      </c>
      <c r="CG11">
        <v>1359864617</v>
      </c>
      <c r="CH11">
        <v>1359864617</v>
      </c>
      <c r="CI11">
        <v>1359864617</v>
      </c>
      <c r="CJ11">
        <v>1359864617</v>
      </c>
      <c r="CK11">
        <v>1359864617</v>
      </c>
      <c r="CL11">
        <v>1359864617</v>
      </c>
      <c r="CM11">
        <v>1359864617</v>
      </c>
      <c r="CN11">
        <v>1514064617</v>
      </c>
      <c r="CO11">
        <v>1514064617</v>
      </c>
      <c r="CP11">
        <v>1514064617</v>
      </c>
      <c r="CQ11">
        <v>1514064617</v>
      </c>
      <c r="CR11">
        <v>1514064617</v>
      </c>
      <c r="CS11">
        <v>1514064617</v>
      </c>
      <c r="CT11">
        <v>1514064617</v>
      </c>
      <c r="CU11">
        <v>1514064617</v>
      </c>
      <c r="CV11">
        <v>1514064617</v>
      </c>
      <c r="CW11">
        <v>1514064617</v>
      </c>
      <c r="CX11">
        <v>1514064617</v>
      </c>
      <c r="CY11">
        <v>1514064617</v>
      </c>
      <c r="CZ11">
        <v>1514064617</v>
      </c>
      <c r="DA11">
        <v>1514064617</v>
      </c>
      <c r="DB11">
        <v>1514064617</v>
      </c>
      <c r="DC11">
        <v>1514064617</v>
      </c>
      <c r="DD11">
        <v>1514064617</v>
      </c>
      <c r="DE11">
        <v>1514064617</v>
      </c>
      <c r="DF11">
        <v>1514064617</v>
      </c>
      <c r="DG11">
        <v>1514064617</v>
      </c>
      <c r="DH11">
        <v>1514064617</v>
      </c>
      <c r="DI11">
        <v>1514064617</v>
      </c>
      <c r="DJ11">
        <v>1514064617</v>
      </c>
      <c r="DK11">
        <v>1514064617</v>
      </c>
      <c r="DL11">
        <v>1514064617</v>
      </c>
      <c r="DM11">
        <v>1514064617</v>
      </c>
      <c r="DN11">
        <v>1514064617</v>
      </c>
      <c r="DO11">
        <v>1514064617</v>
      </c>
      <c r="DP11">
        <v>1514064617</v>
      </c>
      <c r="DQ11">
        <v>1514064617</v>
      </c>
      <c r="DR11">
        <v>1514064617</v>
      </c>
      <c r="DS11">
        <v>1514064617</v>
      </c>
      <c r="DT11">
        <v>1514064617</v>
      </c>
    </row>
    <row r="12" spans="2:130" x14ac:dyDescent="0.2">
      <c r="F12">
        <v>202003</v>
      </c>
      <c r="G12">
        <v>0</v>
      </c>
      <c r="H12">
        <v>21946083</v>
      </c>
      <c r="I12">
        <v>169462108</v>
      </c>
      <c r="J12">
        <v>441536733</v>
      </c>
      <c r="K12">
        <v>699263092</v>
      </c>
      <c r="L12">
        <v>1277351464</v>
      </c>
      <c r="M12">
        <v>1597183695</v>
      </c>
      <c r="N12">
        <v>1752546737</v>
      </c>
      <c r="O12">
        <v>1764350876</v>
      </c>
      <c r="P12">
        <v>1796381694</v>
      </c>
      <c r="Q12">
        <v>1809246240</v>
      </c>
      <c r="R12">
        <v>1892463491</v>
      </c>
      <c r="S12">
        <v>1915883212</v>
      </c>
      <c r="T12">
        <v>2080809115</v>
      </c>
      <c r="U12">
        <v>2080809115</v>
      </c>
      <c r="V12">
        <v>2080809115</v>
      </c>
      <c r="W12">
        <v>2080809115</v>
      </c>
      <c r="X12">
        <v>2080809115</v>
      </c>
      <c r="Y12">
        <v>2080809115</v>
      </c>
      <c r="Z12">
        <v>2080809115</v>
      </c>
      <c r="AA12">
        <v>2080809115</v>
      </c>
      <c r="AB12">
        <v>2080809115</v>
      </c>
      <c r="AC12">
        <v>2081110863</v>
      </c>
      <c r="AD12">
        <v>2081110863</v>
      </c>
      <c r="AE12">
        <v>2081110863</v>
      </c>
      <c r="AF12">
        <v>2081110863</v>
      </c>
      <c r="AG12">
        <v>2081110863</v>
      </c>
      <c r="AH12">
        <v>2081110863</v>
      </c>
      <c r="AI12">
        <v>2081110863</v>
      </c>
      <c r="AJ12">
        <v>2081110863</v>
      </c>
      <c r="AK12">
        <v>2081110863</v>
      </c>
      <c r="AL12">
        <v>2081110863</v>
      </c>
      <c r="AM12">
        <v>2081110863</v>
      </c>
      <c r="AN12">
        <v>2081110863</v>
      </c>
      <c r="AO12">
        <v>2081110863</v>
      </c>
      <c r="AP12">
        <v>2081110863</v>
      </c>
      <c r="AQ12">
        <v>2081110863</v>
      </c>
      <c r="AR12">
        <v>2081110863</v>
      </c>
      <c r="AS12">
        <v>2081110863</v>
      </c>
      <c r="AT12">
        <v>2081110863</v>
      </c>
      <c r="AU12">
        <v>2081110863</v>
      </c>
      <c r="AV12">
        <v>2081110863</v>
      </c>
      <c r="AW12">
        <v>2081110863</v>
      </c>
      <c r="AX12">
        <v>2081110863</v>
      </c>
      <c r="AY12">
        <v>2081110863</v>
      </c>
      <c r="AZ12">
        <v>2081110863</v>
      </c>
      <c r="BA12">
        <v>2081110863</v>
      </c>
      <c r="BB12">
        <v>2081110863</v>
      </c>
      <c r="BC12">
        <v>2081110863</v>
      </c>
      <c r="BD12">
        <v>2081110863</v>
      </c>
      <c r="BE12">
        <v>2081110863</v>
      </c>
      <c r="BF12">
        <v>2081110863</v>
      </c>
      <c r="BG12">
        <v>2081110863</v>
      </c>
      <c r="BQ12">
        <v>0</v>
      </c>
      <c r="BR12">
        <v>201783440.27000004</v>
      </c>
      <c r="BS12">
        <v>322160889.97000003</v>
      </c>
      <c r="BT12">
        <v>775754117.75999999</v>
      </c>
      <c r="BU12">
        <v>1531180254.5799999</v>
      </c>
      <c r="BV12">
        <v>1676760315.3399999</v>
      </c>
      <c r="BW12">
        <v>1779125014.1199999</v>
      </c>
      <c r="BX12">
        <v>1836663948.53</v>
      </c>
      <c r="BY12">
        <v>1828241401.76</v>
      </c>
      <c r="BZ12">
        <v>1848538444.2</v>
      </c>
      <c r="CA12">
        <v>1942967120.2</v>
      </c>
      <c r="CB12">
        <v>1957825212.8900001</v>
      </c>
      <c r="CC12">
        <v>2091364346.5</v>
      </c>
      <c r="CD12">
        <v>2091067478.8800001</v>
      </c>
      <c r="CE12">
        <v>2091067478.8800001</v>
      </c>
      <c r="CF12">
        <v>2091067478.8800001</v>
      </c>
      <c r="CG12">
        <v>2091067478.8800001</v>
      </c>
      <c r="CH12">
        <v>2091067478.8800001</v>
      </c>
      <c r="CI12">
        <v>2091067478.8800001</v>
      </c>
      <c r="CJ12">
        <v>2091067478.8800001</v>
      </c>
      <c r="CK12">
        <v>2091067478.8800001</v>
      </c>
      <c r="CL12">
        <v>2091067478.8800001</v>
      </c>
      <c r="CM12">
        <v>2091066935.73</v>
      </c>
      <c r="CN12">
        <v>2091066935.73</v>
      </c>
      <c r="CO12">
        <v>2091066935.73</v>
      </c>
      <c r="CP12">
        <v>2091065445</v>
      </c>
      <c r="CQ12">
        <v>2081110863</v>
      </c>
      <c r="CR12">
        <v>2081110863</v>
      </c>
      <c r="CS12">
        <v>2081110863</v>
      </c>
      <c r="CT12">
        <v>2081110863</v>
      </c>
      <c r="CU12">
        <v>2081110863</v>
      </c>
      <c r="CV12">
        <v>2081110863</v>
      </c>
      <c r="CW12">
        <v>2081110863</v>
      </c>
      <c r="CX12">
        <v>2081110863</v>
      </c>
      <c r="CY12">
        <v>2081110863</v>
      </c>
      <c r="CZ12">
        <v>2081110863</v>
      </c>
      <c r="DA12">
        <v>2081110863</v>
      </c>
      <c r="DB12">
        <v>2081110863</v>
      </c>
      <c r="DC12">
        <v>2081110863</v>
      </c>
      <c r="DD12">
        <v>2081110863</v>
      </c>
      <c r="DE12">
        <v>2081110863</v>
      </c>
      <c r="DF12">
        <v>2081110863</v>
      </c>
      <c r="DG12">
        <v>2081110863</v>
      </c>
      <c r="DH12">
        <v>2081110863</v>
      </c>
      <c r="DI12">
        <v>2081110863</v>
      </c>
      <c r="DJ12">
        <v>2081110863</v>
      </c>
      <c r="DK12">
        <v>2081110863</v>
      </c>
      <c r="DL12">
        <v>2081110863</v>
      </c>
      <c r="DM12">
        <v>2081110863</v>
      </c>
      <c r="DN12">
        <v>2081110863</v>
      </c>
      <c r="DO12">
        <v>2081110863</v>
      </c>
      <c r="DP12">
        <v>2081110863</v>
      </c>
      <c r="DQ12">
        <v>2081110863</v>
      </c>
    </row>
    <row r="13" spans="2:130" x14ac:dyDescent="0.2">
      <c r="F13">
        <v>202006</v>
      </c>
      <c r="G13">
        <v>0</v>
      </c>
      <c r="H13">
        <v>114547979</v>
      </c>
      <c r="I13">
        <v>316800528</v>
      </c>
      <c r="J13">
        <v>561384121</v>
      </c>
      <c r="K13">
        <v>794259892</v>
      </c>
      <c r="L13">
        <v>1104870505</v>
      </c>
      <c r="M13">
        <v>1459291985</v>
      </c>
      <c r="N13">
        <v>1921100485</v>
      </c>
      <c r="O13">
        <v>1921100485</v>
      </c>
      <c r="P13">
        <v>1932286536</v>
      </c>
      <c r="Q13">
        <v>1932286536</v>
      </c>
      <c r="R13">
        <v>1932286536</v>
      </c>
      <c r="S13">
        <v>1932286536</v>
      </c>
      <c r="T13">
        <v>1937114449</v>
      </c>
      <c r="U13">
        <v>1937114448</v>
      </c>
      <c r="V13">
        <v>1937114448</v>
      </c>
      <c r="W13">
        <v>1937114448</v>
      </c>
      <c r="X13">
        <v>1937114448</v>
      </c>
      <c r="Y13">
        <v>1937114448</v>
      </c>
      <c r="Z13">
        <v>1937114448</v>
      </c>
      <c r="AA13">
        <v>1937114448</v>
      </c>
      <c r="AB13">
        <v>1937114448</v>
      </c>
      <c r="AC13">
        <v>1937114448</v>
      </c>
      <c r="AD13">
        <v>1937114448</v>
      </c>
      <c r="AE13">
        <v>1937114448</v>
      </c>
      <c r="AF13">
        <v>1937114448</v>
      </c>
      <c r="AG13">
        <v>1937114448</v>
      </c>
      <c r="AH13">
        <v>1937114448</v>
      </c>
      <c r="AI13">
        <v>1937114448</v>
      </c>
      <c r="AJ13">
        <v>1937114448</v>
      </c>
      <c r="AK13">
        <v>1937114448</v>
      </c>
      <c r="AL13">
        <v>1937114448</v>
      </c>
      <c r="AM13">
        <v>1937114448</v>
      </c>
      <c r="AN13">
        <v>1937114448</v>
      </c>
      <c r="AO13">
        <v>1937114448</v>
      </c>
      <c r="AP13">
        <v>1937114448</v>
      </c>
      <c r="AQ13">
        <v>1937114448</v>
      </c>
      <c r="AR13">
        <v>1937114448</v>
      </c>
      <c r="AS13">
        <v>1937114448</v>
      </c>
      <c r="AT13">
        <v>1937114448</v>
      </c>
      <c r="AU13">
        <v>1937114448</v>
      </c>
      <c r="AV13">
        <v>1937114448</v>
      </c>
      <c r="AW13">
        <v>1937114448</v>
      </c>
      <c r="AX13">
        <v>1937114448</v>
      </c>
      <c r="AY13">
        <v>1937114448</v>
      </c>
      <c r="AZ13">
        <v>1937114448</v>
      </c>
      <c r="BA13">
        <v>1937114448</v>
      </c>
      <c r="BB13">
        <v>1937114448</v>
      </c>
      <c r="BC13">
        <v>1937114448</v>
      </c>
      <c r="BD13">
        <v>1937114448</v>
      </c>
      <c r="BQ13">
        <v>0</v>
      </c>
      <c r="BR13">
        <v>312380648.77999997</v>
      </c>
      <c r="BS13">
        <v>499175851.09000003</v>
      </c>
      <c r="BT13">
        <v>1002044800.72</v>
      </c>
      <c r="BU13">
        <v>1810140654.3499999</v>
      </c>
      <c r="BV13">
        <v>1933945093.9499998</v>
      </c>
      <c r="BW13">
        <v>1949199505.5899999</v>
      </c>
      <c r="BX13">
        <v>1948146640.05</v>
      </c>
      <c r="BY13">
        <v>1948146640.05</v>
      </c>
      <c r="BZ13">
        <v>1947589205.3099999</v>
      </c>
      <c r="CA13">
        <v>1947589205.3099999</v>
      </c>
      <c r="CB13">
        <v>1947589205.3099999</v>
      </c>
      <c r="CC13">
        <v>1947589205.3099999</v>
      </c>
      <c r="CD13">
        <v>1947580512.0599999</v>
      </c>
      <c r="CE13">
        <v>1947580511.0599999</v>
      </c>
      <c r="CF13">
        <v>1947580511.0599999</v>
      </c>
      <c r="CG13">
        <v>1947580511.0599999</v>
      </c>
      <c r="CH13">
        <v>1947580511.0599999</v>
      </c>
      <c r="CI13">
        <v>1947580511.0599999</v>
      </c>
      <c r="CJ13">
        <v>1947580511.0599999</v>
      </c>
      <c r="CK13">
        <v>1947580511.0599999</v>
      </c>
      <c r="CL13">
        <v>1947580511.0599999</v>
      </c>
      <c r="CM13">
        <v>1947578943.98</v>
      </c>
      <c r="CN13">
        <v>1947578943.98</v>
      </c>
      <c r="CO13">
        <v>1947578943.98</v>
      </c>
      <c r="CP13">
        <v>1947578943.98</v>
      </c>
      <c r="CQ13">
        <v>1947578943.98</v>
      </c>
      <c r="CR13">
        <v>1947578943.98</v>
      </c>
      <c r="CS13">
        <v>1947578943.98</v>
      </c>
      <c r="CT13">
        <v>1947578943.98</v>
      </c>
      <c r="CU13">
        <v>1947578943.98</v>
      </c>
      <c r="CV13">
        <v>1937114448</v>
      </c>
      <c r="CW13">
        <v>1937114448</v>
      </c>
      <c r="CX13">
        <v>1937114448</v>
      </c>
      <c r="CY13">
        <v>1937114448</v>
      </c>
      <c r="CZ13">
        <v>1937114448</v>
      </c>
      <c r="DA13">
        <v>1937114448</v>
      </c>
      <c r="DB13">
        <v>1937114448</v>
      </c>
      <c r="DC13">
        <v>1937114448</v>
      </c>
      <c r="DD13">
        <v>1937114448</v>
      </c>
      <c r="DE13">
        <v>1937114448</v>
      </c>
      <c r="DF13">
        <v>1937114448</v>
      </c>
      <c r="DG13">
        <v>1937114448</v>
      </c>
      <c r="DH13">
        <v>1937114448</v>
      </c>
      <c r="DI13">
        <v>1937114448</v>
      </c>
      <c r="DJ13">
        <v>1937114448</v>
      </c>
      <c r="DK13">
        <v>1937114448</v>
      </c>
      <c r="DL13">
        <v>1937114448</v>
      </c>
      <c r="DM13">
        <v>1937114448</v>
      </c>
      <c r="DN13">
        <v>1937114448</v>
      </c>
    </row>
    <row r="14" spans="2:130" x14ac:dyDescent="0.2">
      <c r="F14">
        <v>202009</v>
      </c>
      <c r="G14">
        <v>0</v>
      </c>
      <c r="H14">
        <v>43710576</v>
      </c>
      <c r="I14">
        <v>242633643</v>
      </c>
      <c r="J14">
        <v>873157368</v>
      </c>
      <c r="K14">
        <v>2285215243</v>
      </c>
      <c r="L14">
        <v>2870095840</v>
      </c>
      <c r="M14">
        <v>2985419796</v>
      </c>
      <c r="N14">
        <v>3064899726</v>
      </c>
      <c r="O14">
        <v>3070358161</v>
      </c>
      <c r="P14">
        <v>3095446173</v>
      </c>
      <c r="Q14">
        <v>3097537997</v>
      </c>
      <c r="R14">
        <v>3161764604</v>
      </c>
      <c r="S14">
        <v>3161764604</v>
      </c>
      <c r="T14">
        <v>3174509117</v>
      </c>
      <c r="U14">
        <v>3179337033</v>
      </c>
      <c r="V14">
        <v>3179337033</v>
      </c>
      <c r="W14">
        <v>3179337033</v>
      </c>
      <c r="X14">
        <v>3179337033</v>
      </c>
      <c r="Y14">
        <v>3179337033</v>
      </c>
      <c r="Z14">
        <v>3179337033</v>
      </c>
      <c r="AA14">
        <v>3179337033</v>
      </c>
      <c r="AB14">
        <v>3179337033</v>
      </c>
      <c r="AC14">
        <v>3179337033</v>
      </c>
      <c r="AD14">
        <v>3179337033</v>
      </c>
      <c r="AE14">
        <v>3179337033</v>
      </c>
      <c r="AF14">
        <v>3191839571</v>
      </c>
      <c r="AG14">
        <v>3191839571</v>
      </c>
      <c r="AH14">
        <v>3191839571</v>
      </c>
      <c r="AI14">
        <v>3191839571</v>
      </c>
      <c r="AJ14">
        <v>3193448877</v>
      </c>
      <c r="AK14">
        <v>3193448877</v>
      </c>
      <c r="AL14">
        <v>3193448877</v>
      </c>
      <c r="AM14">
        <v>3193448877</v>
      </c>
      <c r="AN14">
        <v>3193448877</v>
      </c>
      <c r="AO14">
        <v>3193448877</v>
      </c>
      <c r="AP14">
        <v>3193448877</v>
      </c>
      <c r="AQ14">
        <v>3193448877</v>
      </c>
      <c r="AR14">
        <v>3193448877</v>
      </c>
      <c r="AS14">
        <v>3193448877</v>
      </c>
      <c r="AT14">
        <v>3193448877</v>
      </c>
      <c r="AU14">
        <v>3193448877</v>
      </c>
      <c r="AV14">
        <v>3193448877</v>
      </c>
      <c r="AW14">
        <v>3193448877</v>
      </c>
      <c r="AX14">
        <v>3193448877</v>
      </c>
      <c r="AY14">
        <v>3193448877</v>
      </c>
      <c r="AZ14">
        <v>3193448877</v>
      </c>
      <c r="BA14">
        <v>3193448877</v>
      </c>
      <c r="BQ14">
        <v>0</v>
      </c>
      <c r="BR14">
        <v>106036003.09</v>
      </c>
      <c r="BS14">
        <v>1059104591.09</v>
      </c>
      <c r="BT14">
        <v>2939134178.0600004</v>
      </c>
      <c r="BU14">
        <v>3165523151.9100003</v>
      </c>
      <c r="BV14">
        <v>3283761944.8000002</v>
      </c>
      <c r="BW14">
        <v>3283100194.96</v>
      </c>
      <c r="BX14">
        <v>3247299712.0500002</v>
      </c>
      <c r="BY14">
        <v>3349616616.04</v>
      </c>
      <c r="BZ14">
        <v>3195971985.3400002</v>
      </c>
      <c r="CA14">
        <v>3195968220.0599999</v>
      </c>
      <c r="CB14">
        <v>3195852609.1599998</v>
      </c>
      <c r="CC14">
        <v>3195852609.1599998</v>
      </c>
      <c r="CD14">
        <v>3206984920.4099998</v>
      </c>
      <c r="CE14">
        <v>3206976230.1599998</v>
      </c>
      <c r="CF14">
        <v>3206976230.1599998</v>
      </c>
      <c r="CG14">
        <v>3206976230.1599998</v>
      </c>
      <c r="CH14">
        <v>3206976230.1599998</v>
      </c>
      <c r="CI14">
        <v>3206976230.1599998</v>
      </c>
      <c r="CJ14">
        <v>3206972091.7399998</v>
      </c>
      <c r="CK14">
        <v>3206972091.7399998</v>
      </c>
      <c r="CL14">
        <v>3206972091.7399998</v>
      </c>
      <c r="CM14">
        <v>3206972091.7399998</v>
      </c>
      <c r="CN14">
        <v>3206972091.7399998</v>
      </c>
      <c r="CO14">
        <v>3218356789.5499997</v>
      </c>
      <c r="CP14">
        <v>3219474629.7399998</v>
      </c>
      <c r="CQ14">
        <v>3219474629.7399998</v>
      </c>
      <c r="CR14">
        <v>3219474629.7399998</v>
      </c>
      <c r="CS14">
        <v>3191839571</v>
      </c>
      <c r="CT14">
        <v>3193448877</v>
      </c>
      <c r="CU14">
        <v>3193448877</v>
      </c>
      <c r="CV14">
        <v>3193448877</v>
      </c>
      <c r="CW14">
        <v>3193448877</v>
      </c>
      <c r="CX14">
        <v>3193448877</v>
      </c>
      <c r="CY14">
        <v>3193448877</v>
      </c>
      <c r="CZ14">
        <v>3193448877</v>
      </c>
      <c r="DA14">
        <v>3193448877</v>
      </c>
      <c r="DB14">
        <v>3193448877</v>
      </c>
      <c r="DC14">
        <v>3193448877</v>
      </c>
      <c r="DD14">
        <v>3193448877</v>
      </c>
      <c r="DE14">
        <v>3193448877</v>
      </c>
      <c r="DF14">
        <v>3193448877</v>
      </c>
      <c r="DG14">
        <v>3193448877</v>
      </c>
      <c r="DH14">
        <v>3193448877</v>
      </c>
      <c r="DI14">
        <v>3193448877</v>
      </c>
      <c r="DJ14">
        <v>3193448877</v>
      </c>
      <c r="DK14">
        <v>3193448877</v>
      </c>
    </row>
    <row r="15" spans="2:130" x14ac:dyDescent="0.2">
      <c r="F15">
        <v>202012</v>
      </c>
      <c r="G15">
        <v>0</v>
      </c>
      <c r="H15">
        <v>31740398</v>
      </c>
      <c r="I15">
        <v>75710156</v>
      </c>
      <c r="J15">
        <v>847910146</v>
      </c>
      <c r="K15">
        <v>2508486492</v>
      </c>
      <c r="L15">
        <v>3827457158</v>
      </c>
      <c r="M15">
        <v>4499821782</v>
      </c>
      <c r="N15">
        <v>4779611144</v>
      </c>
      <c r="O15">
        <v>4856269402</v>
      </c>
      <c r="P15">
        <v>5043140931</v>
      </c>
      <c r="Q15">
        <v>5047568129</v>
      </c>
      <c r="R15">
        <v>5437618907</v>
      </c>
      <c r="S15">
        <v>5592323654</v>
      </c>
      <c r="T15">
        <v>5637256778</v>
      </c>
      <c r="U15">
        <v>5740546197</v>
      </c>
      <c r="V15">
        <v>5740546197</v>
      </c>
      <c r="W15">
        <v>5745374109</v>
      </c>
      <c r="X15">
        <v>5745180015</v>
      </c>
      <c r="Y15">
        <v>5745180015</v>
      </c>
      <c r="Z15">
        <v>5745180015</v>
      </c>
      <c r="AA15">
        <v>5745180015</v>
      </c>
      <c r="AB15">
        <v>5745180015</v>
      </c>
      <c r="AC15">
        <v>5745180015</v>
      </c>
      <c r="AD15">
        <v>5750342969</v>
      </c>
      <c r="AE15">
        <v>5758087402</v>
      </c>
      <c r="AF15">
        <v>5758087402</v>
      </c>
      <c r="AG15">
        <v>5844650489</v>
      </c>
      <c r="AH15">
        <v>5844650489</v>
      </c>
      <c r="AI15">
        <v>5844650489</v>
      </c>
      <c r="AJ15">
        <v>5844650489</v>
      </c>
      <c r="AK15">
        <v>5844650489</v>
      </c>
      <c r="AL15">
        <v>5844650489</v>
      </c>
      <c r="AM15">
        <v>5844650489</v>
      </c>
      <c r="AN15">
        <v>5844650489</v>
      </c>
      <c r="AO15">
        <v>5844650489</v>
      </c>
      <c r="AP15">
        <v>5844650489</v>
      </c>
      <c r="AQ15">
        <v>5844650489</v>
      </c>
      <c r="AR15">
        <v>5844650489</v>
      </c>
      <c r="AS15">
        <v>5844650489</v>
      </c>
      <c r="AT15">
        <v>5844650489</v>
      </c>
      <c r="AU15">
        <v>5844650489</v>
      </c>
      <c r="AV15">
        <v>5844650489</v>
      </c>
      <c r="AW15">
        <v>5844650489</v>
      </c>
      <c r="AX15">
        <v>5844650489</v>
      </c>
      <c r="BQ15">
        <v>31832445.149999999</v>
      </c>
      <c r="BR15">
        <v>734003897.19999993</v>
      </c>
      <c r="BS15">
        <v>3053881033.5699997</v>
      </c>
      <c r="BT15">
        <v>4254240587.0899997</v>
      </c>
      <c r="BU15">
        <v>4745659706.3599997</v>
      </c>
      <c r="BV15">
        <v>5045585764.8199997</v>
      </c>
      <c r="BW15">
        <v>5181555543.9299994</v>
      </c>
      <c r="BX15">
        <v>5181052732.539999</v>
      </c>
      <c r="BY15">
        <v>5305303064.3399992</v>
      </c>
      <c r="BZ15">
        <v>5309803301.8399992</v>
      </c>
      <c r="CA15">
        <v>5825001253.2699995</v>
      </c>
      <c r="CB15">
        <v>5678688216.3299999</v>
      </c>
      <c r="CC15">
        <v>5744409914.6300001</v>
      </c>
      <c r="CD15">
        <v>5847804370.9499998</v>
      </c>
      <c r="CE15">
        <v>5847618450</v>
      </c>
      <c r="CF15">
        <v>5847618450</v>
      </c>
      <c r="CG15">
        <v>5847594447.9499998</v>
      </c>
      <c r="CH15">
        <v>5847400353.9499998</v>
      </c>
      <c r="CI15">
        <v>5847400353.9499998</v>
      </c>
      <c r="CJ15">
        <v>5847400353.9499998</v>
      </c>
      <c r="CK15">
        <v>5847400353.9499998</v>
      </c>
      <c r="CL15">
        <v>5847400353.9499998</v>
      </c>
      <c r="CM15">
        <v>5847400353.9499998</v>
      </c>
      <c r="CN15">
        <v>5847391835.0799999</v>
      </c>
      <c r="CO15">
        <v>5847379056.7600002</v>
      </c>
      <c r="CP15">
        <v>5847379056.7600002</v>
      </c>
      <c r="CQ15">
        <v>5847236227.6700001</v>
      </c>
      <c r="CR15">
        <v>5847236227.6700001</v>
      </c>
      <c r="CS15">
        <v>5847241390.6300001</v>
      </c>
      <c r="CT15">
        <v>5847241390.6300001</v>
      </c>
      <c r="CU15">
        <v>5847241390.6300001</v>
      </c>
      <c r="CV15">
        <v>5844650489.2300005</v>
      </c>
      <c r="CW15">
        <v>5844650489.2300005</v>
      </c>
      <c r="CX15">
        <v>5844650489.2300005</v>
      </c>
      <c r="CY15">
        <v>5844650489.2300005</v>
      </c>
      <c r="CZ15">
        <v>5844650489.2300005</v>
      </c>
      <c r="DA15">
        <v>5844650489.2300005</v>
      </c>
      <c r="DB15">
        <v>5844650489.2300005</v>
      </c>
      <c r="DC15">
        <v>5844650489.2300005</v>
      </c>
      <c r="DD15">
        <v>5844650489.2300005</v>
      </c>
      <c r="DE15">
        <v>5844650489.2300005</v>
      </c>
      <c r="DF15">
        <v>5844650489.2300005</v>
      </c>
      <c r="DG15">
        <v>5844650489.2300005</v>
      </c>
      <c r="DH15">
        <v>5844650489.2300005</v>
      </c>
    </row>
    <row r="16" spans="2:130" x14ac:dyDescent="0.2">
      <c r="F16">
        <v>202103</v>
      </c>
      <c r="G16">
        <v>0</v>
      </c>
      <c r="H16">
        <v>28125983</v>
      </c>
      <c r="I16">
        <v>303493190</v>
      </c>
      <c r="J16">
        <v>2901425392</v>
      </c>
      <c r="K16">
        <v>4261605542</v>
      </c>
      <c r="L16">
        <v>5213670185</v>
      </c>
      <c r="M16">
        <v>5524654820</v>
      </c>
      <c r="N16">
        <v>5575077365</v>
      </c>
      <c r="O16">
        <v>5771706344</v>
      </c>
      <c r="P16">
        <v>5787072388</v>
      </c>
      <c r="Q16">
        <v>5882782038</v>
      </c>
      <c r="R16">
        <v>5882782038</v>
      </c>
      <c r="S16">
        <v>5882782038</v>
      </c>
      <c r="T16">
        <v>5922932084</v>
      </c>
      <c r="U16">
        <v>5922932084</v>
      </c>
      <c r="V16">
        <v>5922932084</v>
      </c>
      <c r="W16">
        <v>5948390426</v>
      </c>
      <c r="X16">
        <v>5948390426</v>
      </c>
      <c r="Y16">
        <v>5948390426</v>
      </c>
      <c r="Z16">
        <v>5948390426</v>
      </c>
      <c r="AA16">
        <v>5948390426</v>
      </c>
      <c r="AB16">
        <v>6009554886</v>
      </c>
      <c r="AC16">
        <v>6009554886</v>
      </c>
      <c r="AD16">
        <v>6009554886</v>
      </c>
      <c r="AE16">
        <v>6009554886</v>
      </c>
      <c r="AF16">
        <v>6009554886</v>
      </c>
      <c r="AG16">
        <v>6009554886</v>
      </c>
      <c r="AH16">
        <v>6009554886</v>
      </c>
      <c r="AI16">
        <v>6009554886</v>
      </c>
      <c r="AJ16">
        <v>6009554886</v>
      </c>
      <c r="AK16">
        <v>6009554886</v>
      </c>
      <c r="AL16">
        <v>6009554886</v>
      </c>
      <c r="AM16">
        <v>6009554886</v>
      </c>
      <c r="AN16">
        <v>6009554886</v>
      </c>
      <c r="AO16">
        <v>6009554886</v>
      </c>
      <c r="AP16">
        <v>6009554886</v>
      </c>
      <c r="AQ16">
        <v>6009554886</v>
      </c>
      <c r="AR16">
        <v>6009554886</v>
      </c>
      <c r="AS16">
        <v>6009554886</v>
      </c>
      <c r="AT16">
        <v>6009554886</v>
      </c>
      <c r="AU16">
        <v>6009554886</v>
      </c>
      <c r="BQ16">
        <v>0</v>
      </c>
      <c r="BR16">
        <v>2757486891.4000001</v>
      </c>
      <c r="BS16">
        <v>4598102228.7300005</v>
      </c>
      <c r="BT16">
        <v>5274820787.710001</v>
      </c>
      <c r="BU16">
        <v>5837927949.210001</v>
      </c>
      <c r="BV16">
        <v>5882812437.9100008</v>
      </c>
      <c r="BW16">
        <v>5882252656.5800009</v>
      </c>
      <c r="BX16">
        <v>5902384814.8500013</v>
      </c>
      <c r="BY16">
        <v>5955930537.750001</v>
      </c>
      <c r="BZ16">
        <v>5990615248.8700008</v>
      </c>
      <c r="CA16">
        <v>6009783078.1400013</v>
      </c>
      <c r="CB16">
        <v>6009783078.1400013</v>
      </c>
      <c r="CC16">
        <v>6009783078.1400013</v>
      </c>
      <c r="CD16">
        <v>6009697814.6200008</v>
      </c>
      <c r="CE16">
        <v>6009697814.6200008</v>
      </c>
      <c r="CF16">
        <v>6009697814.6200008</v>
      </c>
      <c r="CG16">
        <v>6009655808.3600006</v>
      </c>
      <c r="CH16">
        <v>6009655808.3600006</v>
      </c>
      <c r="CI16">
        <v>6009655808.3600006</v>
      </c>
      <c r="CJ16">
        <v>6009655808.3600006</v>
      </c>
      <c r="CK16">
        <v>6009655808.3600006</v>
      </c>
      <c r="CL16">
        <v>6009554886.000001</v>
      </c>
      <c r="CM16">
        <v>6009554886.000001</v>
      </c>
      <c r="CN16">
        <v>6009554886.000001</v>
      </c>
      <c r="CO16">
        <v>6009554886.000001</v>
      </c>
      <c r="CP16">
        <v>6009554886.000001</v>
      </c>
      <c r="CQ16">
        <v>6009554886.000001</v>
      </c>
      <c r="CR16">
        <v>6009554886.000001</v>
      </c>
      <c r="CS16">
        <v>6009554886.000001</v>
      </c>
      <c r="CT16">
        <v>6009554886.000001</v>
      </c>
      <c r="CU16">
        <v>6009554886.000001</v>
      </c>
      <c r="CV16">
        <v>6009554886.000001</v>
      </c>
      <c r="CW16">
        <v>6009554886.000001</v>
      </c>
      <c r="CX16">
        <v>6009554886.000001</v>
      </c>
      <c r="CY16">
        <v>6009554886.000001</v>
      </c>
      <c r="CZ16">
        <v>6009554886.000001</v>
      </c>
      <c r="DA16">
        <v>6009554886.000001</v>
      </c>
      <c r="DB16">
        <v>6009554886.000001</v>
      </c>
      <c r="DC16">
        <v>6009554886.000001</v>
      </c>
      <c r="DD16">
        <v>6009554886.000001</v>
      </c>
      <c r="DE16">
        <v>6009554886.000001</v>
      </c>
    </row>
    <row r="17" spans="6:130" x14ac:dyDescent="0.2">
      <c r="F17">
        <v>202106</v>
      </c>
      <c r="G17">
        <v>0</v>
      </c>
      <c r="H17">
        <v>0</v>
      </c>
      <c r="I17">
        <v>913686472</v>
      </c>
      <c r="J17">
        <v>2483676667</v>
      </c>
      <c r="K17">
        <v>5947172494</v>
      </c>
      <c r="L17">
        <v>7321872587</v>
      </c>
      <c r="M17">
        <v>7656724115</v>
      </c>
      <c r="N17">
        <v>7721303072</v>
      </c>
      <c r="O17">
        <v>7756206190</v>
      </c>
      <c r="P17">
        <v>7756206190</v>
      </c>
      <c r="Q17">
        <v>7767371675</v>
      </c>
      <c r="R17">
        <v>7767371675</v>
      </c>
      <c r="S17">
        <v>7780439183</v>
      </c>
      <c r="T17">
        <v>7879687242</v>
      </c>
      <c r="U17">
        <v>7879687242</v>
      </c>
      <c r="V17">
        <v>7879687242</v>
      </c>
      <c r="W17">
        <v>7879687242</v>
      </c>
      <c r="X17">
        <v>7879687242</v>
      </c>
      <c r="Y17">
        <v>7879687242</v>
      </c>
      <c r="Z17">
        <v>7879687242</v>
      </c>
      <c r="AA17">
        <v>7879687242</v>
      </c>
      <c r="AB17">
        <v>7879687242</v>
      </c>
      <c r="AC17">
        <v>7879687242</v>
      </c>
      <c r="AD17">
        <v>7879687242</v>
      </c>
      <c r="AE17">
        <v>7879687242</v>
      </c>
      <c r="AF17">
        <v>7911445296</v>
      </c>
      <c r="AG17">
        <v>7911445296</v>
      </c>
      <c r="AH17">
        <v>7911445296</v>
      </c>
      <c r="AI17">
        <v>7911445296</v>
      </c>
      <c r="AJ17">
        <v>7911445296</v>
      </c>
      <c r="AK17">
        <v>7911445296</v>
      </c>
      <c r="AL17">
        <v>7927166027</v>
      </c>
      <c r="AM17">
        <v>7927166027</v>
      </c>
      <c r="AN17">
        <v>7927166027</v>
      </c>
      <c r="AO17">
        <v>7927166027</v>
      </c>
      <c r="AP17">
        <v>7927166027</v>
      </c>
      <c r="AQ17">
        <v>7927166027</v>
      </c>
      <c r="AR17">
        <v>7927166027</v>
      </c>
      <c r="BQ17">
        <v>76323838.060000002</v>
      </c>
      <c r="BR17">
        <v>1246429764.3899999</v>
      </c>
      <c r="BS17">
        <v>4593770079.4499998</v>
      </c>
      <c r="BT17">
        <v>6361687476.2799997</v>
      </c>
      <c r="BU17">
        <v>7819562202.8400002</v>
      </c>
      <c r="BV17">
        <v>7835684695.0300007</v>
      </c>
      <c r="BW17">
        <v>7906260338.1500006</v>
      </c>
      <c r="BX17">
        <v>7906144096.0300007</v>
      </c>
      <c r="BY17">
        <v>7917266856.3000011</v>
      </c>
      <c r="BZ17">
        <v>7917266856.3000011</v>
      </c>
      <c r="CA17">
        <v>7917224310.5600014</v>
      </c>
      <c r="CB17">
        <v>7917224310.5600014</v>
      </c>
      <c r="CC17">
        <v>7930291818.5600014</v>
      </c>
      <c r="CD17">
        <v>7930128057.250001</v>
      </c>
      <c r="CE17">
        <v>7930128057.250001</v>
      </c>
      <c r="CF17">
        <v>7930128057.250001</v>
      </c>
      <c r="CG17">
        <v>7930128057.250001</v>
      </c>
      <c r="CH17">
        <v>7930128057.250001</v>
      </c>
      <c r="CI17">
        <v>7930128057.250001</v>
      </c>
      <c r="CJ17">
        <v>7930128057.250001</v>
      </c>
      <c r="CK17">
        <v>7930128057.250001</v>
      </c>
      <c r="CL17">
        <v>7930128057.250001</v>
      </c>
      <c r="CM17">
        <v>7930228772.710001</v>
      </c>
      <c r="CN17">
        <v>7930228772.710001</v>
      </c>
      <c r="CO17">
        <v>7927339324.5700006</v>
      </c>
      <c r="CP17">
        <v>7927223407.670001</v>
      </c>
      <c r="CQ17">
        <v>7927223407.670001</v>
      </c>
      <c r="CR17">
        <v>7927223407.670001</v>
      </c>
      <c r="CS17">
        <v>7927223407.670001</v>
      </c>
      <c r="CT17">
        <v>7927223407.670001</v>
      </c>
      <c r="CU17">
        <v>7927223407.670001</v>
      </c>
      <c r="CV17">
        <v>7927166027.000001</v>
      </c>
      <c r="CW17">
        <v>7927166027.000001</v>
      </c>
      <c r="CX17">
        <v>7927166027.000001</v>
      </c>
      <c r="CY17">
        <v>7927166027.000001</v>
      </c>
      <c r="CZ17">
        <v>7927166027.000001</v>
      </c>
      <c r="DA17">
        <v>7927166027.000001</v>
      </c>
      <c r="DB17">
        <v>7927166027.000001</v>
      </c>
    </row>
    <row r="18" spans="6:130" x14ac:dyDescent="0.2">
      <c r="F18">
        <v>202109</v>
      </c>
      <c r="G18">
        <v>0</v>
      </c>
      <c r="H18">
        <v>353199451</v>
      </c>
      <c r="I18">
        <v>2555811839</v>
      </c>
      <c r="J18">
        <v>3827353654</v>
      </c>
      <c r="K18">
        <v>5077828595</v>
      </c>
      <c r="L18">
        <v>5469796770</v>
      </c>
      <c r="M18">
        <v>5500977010</v>
      </c>
      <c r="N18">
        <v>5530664531</v>
      </c>
      <c r="O18">
        <v>5530664531</v>
      </c>
      <c r="P18">
        <v>5530664531</v>
      </c>
      <c r="Q18">
        <v>5559252954</v>
      </c>
      <c r="R18">
        <v>5567093169</v>
      </c>
      <c r="S18">
        <v>5596884771</v>
      </c>
      <c r="T18">
        <v>5596884771</v>
      </c>
      <c r="U18">
        <v>5596884771</v>
      </c>
      <c r="V18">
        <v>5615095671</v>
      </c>
      <c r="W18">
        <v>5615095671</v>
      </c>
      <c r="X18">
        <v>5615095671</v>
      </c>
      <c r="Y18">
        <v>5615095671</v>
      </c>
      <c r="Z18">
        <v>5615095671</v>
      </c>
      <c r="AA18">
        <v>5615095671</v>
      </c>
      <c r="AB18">
        <v>5617059700</v>
      </c>
      <c r="AC18">
        <v>5623298133</v>
      </c>
      <c r="AD18">
        <v>5623298133</v>
      </c>
      <c r="AE18">
        <v>5623298133</v>
      </c>
      <c r="AF18">
        <v>5623298133</v>
      </c>
      <c r="AG18">
        <v>5623298133</v>
      </c>
      <c r="AH18">
        <v>5623298133</v>
      </c>
      <c r="AI18">
        <v>5623298133</v>
      </c>
      <c r="AJ18">
        <v>5623298133</v>
      </c>
      <c r="AK18">
        <v>5623298133</v>
      </c>
      <c r="AL18">
        <v>5623298133</v>
      </c>
      <c r="AM18">
        <v>5623298133</v>
      </c>
      <c r="AN18">
        <v>5623298133</v>
      </c>
      <c r="AO18">
        <v>5623298133</v>
      </c>
      <c r="BQ18">
        <v>0</v>
      </c>
      <c r="BR18">
        <v>1931932588.73</v>
      </c>
      <c r="BS18">
        <v>4238295612.3299999</v>
      </c>
      <c r="BT18">
        <v>5740004722.0499992</v>
      </c>
      <c r="BU18">
        <v>5578440842.9699993</v>
      </c>
      <c r="BV18">
        <v>5624400632.9399996</v>
      </c>
      <c r="BW18">
        <v>5624344508.5099993</v>
      </c>
      <c r="BX18">
        <v>5627879326.1599989</v>
      </c>
      <c r="BY18">
        <v>5627879326.1599989</v>
      </c>
      <c r="BZ18">
        <v>5627879326.1599989</v>
      </c>
      <c r="CA18">
        <v>5627832152.2599993</v>
      </c>
      <c r="CB18">
        <v>5683818712.8799992</v>
      </c>
      <c r="CC18">
        <v>5627770058.7699995</v>
      </c>
      <c r="CD18">
        <v>5627770058.7699995</v>
      </c>
      <c r="CE18">
        <v>5627770058.7699995</v>
      </c>
      <c r="CF18">
        <v>5627740010.79</v>
      </c>
      <c r="CG18">
        <v>5627740010.79</v>
      </c>
      <c r="CH18">
        <v>5627740010.79</v>
      </c>
      <c r="CI18">
        <v>5627740010.79</v>
      </c>
      <c r="CJ18">
        <v>5627765257.8100004</v>
      </c>
      <c r="CK18">
        <v>5627765257.8100004</v>
      </c>
      <c r="CL18">
        <v>5627758089.1000004</v>
      </c>
      <c r="CM18">
        <v>5627735318.8200006</v>
      </c>
      <c r="CN18">
        <v>5627735318.8200006</v>
      </c>
      <c r="CO18">
        <v>5627735318.8200006</v>
      </c>
      <c r="CP18">
        <v>5627735318.8200006</v>
      </c>
      <c r="CQ18">
        <v>5627735318.8200006</v>
      </c>
      <c r="CR18">
        <v>5627735318.8200006</v>
      </c>
      <c r="CS18">
        <v>5627735318.8200006</v>
      </c>
      <c r="CT18">
        <v>5627735318.8200006</v>
      </c>
      <c r="CU18">
        <v>5627735318.8200006</v>
      </c>
      <c r="CV18">
        <v>5627737750.4100008</v>
      </c>
      <c r="CW18">
        <v>5627242692.8600006</v>
      </c>
      <c r="CX18">
        <v>5627242692.8600006</v>
      </c>
      <c r="CY18">
        <v>5627242692.8600006</v>
      </c>
    </row>
    <row r="19" spans="6:130" x14ac:dyDescent="0.2">
      <c r="F19">
        <v>202112</v>
      </c>
      <c r="G19">
        <v>0</v>
      </c>
      <c r="H19">
        <v>210949849</v>
      </c>
      <c r="I19">
        <v>988770673</v>
      </c>
      <c r="J19">
        <v>1529218134</v>
      </c>
      <c r="K19">
        <v>3091521028</v>
      </c>
      <c r="L19">
        <v>3694843700</v>
      </c>
      <c r="M19">
        <v>3938482787</v>
      </c>
      <c r="N19">
        <v>4323808329</v>
      </c>
      <c r="O19">
        <v>4705596853</v>
      </c>
      <c r="P19">
        <v>4705596853</v>
      </c>
      <c r="Q19">
        <v>4707153982</v>
      </c>
      <c r="R19">
        <v>4933806075</v>
      </c>
      <c r="S19">
        <v>4934806075</v>
      </c>
      <c r="T19">
        <v>4971719289</v>
      </c>
      <c r="U19">
        <v>4971719289</v>
      </c>
      <c r="V19">
        <v>5062760842</v>
      </c>
      <c r="W19">
        <v>5062760842</v>
      </c>
      <c r="X19">
        <v>5062760842</v>
      </c>
      <c r="Y19">
        <v>5062760842</v>
      </c>
      <c r="Z19">
        <v>5062760842</v>
      </c>
      <c r="AA19">
        <v>5062760842</v>
      </c>
      <c r="AB19">
        <v>5062760842</v>
      </c>
      <c r="AC19">
        <v>5062760842</v>
      </c>
      <c r="AD19">
        <v>5062760842</v>
      </c>
      <c r="AE19">
        <v>5062760842</v>
      </c>
      <c r="AF19">
        <v>5062760842</v>
      </c>
      <c r="AG19">
        <v>5062760842</v>
      </c>
      <c r="AH19">
        <v>5062760842</v>
      </c>
      <c r="AI19">
        <v>5062760842</v>
      </c>
      <c r="AJ19">
        <v>5062760842</v>
      </c>
      <c r="AK19">
        <v>5062760842</v>
      </c>
      <c r="AL19">
        <v>5062760842</v>
      </c>
      <c r="BQ19">
        <v>174199634.94999999</v>
      </c>
      <c r="BR19">
        <v>348930613.12</v>
      </c>
      <c r="BS19">
        <v>2032870266.46</v>
      </c>
      <c r="BT19">
        <v>3467174564.8599997</v>
      </c>
      <c r="BU19">
        <v>4059342573.0099998</v>
      </c>
      <c r="BV19">
        <v>4350063873.3899994</v>
      </c>
      <c r="BW19">
        <v>4562045386.4299994</v>
      </c>
      <c r="BX19">
        <v>4885772078.7599993</v>
      </c>
      <c r="BY19">
        <v>4885142138.7099991</v>
      </c>
      <c r="BZ19">
        <v>4885142138.7099991</v>
      </c>
      <c r="CA19">
        <v>5063735139.7199993</v>
      </c>
      <c r="CB19">
        <v>5063361162.7699995</v>
      </c>
      <c r="CC19">
        <v>5064361162.7699995</v>
      </c>
      <c r="CD19">
        <v>5064300251.9599991</v>
      </c>
      <c r="CE19">
        <v>5064300251.9599991</v>
      </c>
      <c r="CF19">
        <v>5149099263.7299995</v>
      </c>
      <c r="CG19">
        <v>5149271656.1099997</v>
      </c>
      <c r="CH19">
        <v>5149271656.1099997</v>
      </c>
      <c r="CI19">
        <v>5148958207.1899996</v>
      </c>
      <c r="CJ19">
        <v>5121079440.7599993</v>
      </c>
      <c r="CK19">
        <v>5121079440.7599993</v>
      </c>
      <c r="CL19">
        <v>5121079440.7599993</v>
      </c>
      <c r="CM19">
        <v>5121079440.7599993</v>
      </c>
      <c r="CN19">
        <v>5121079440.7599993</v>
      </c>
      <c r="CO19">
        <v>5121079440.7599993</v>
      </c>
      <c r="CP19">
        <v>5121079440.7599993</v>
      </c>
      <c r="CQ19">
        <v>5121079440.7599993</v>
      </c>
      <c r="CR19">
        <v>5121079440.7599993</v>
      </c>
      <c r="CS19">
        <v>5121111399.3399992</v>
      </c>
      <c r="CT19">
        <v>5121111399.3399992</v>
      </c>
      <c r="CU19">
        <v>5121111399.3399992</v>
      </c>
      <c r="CV19">
        <v>5121111399.3399992</v>
      </c>
    </row>
    <row r="20" spans="6:130" x14ac:dyDescent="0.2">
      <c r="F20">
        <v>202203</v>
      </c>
      <c r="G20">
        <v>0</v>
      </c>
      <c r="H20">
        <v>255000000</v>
      </c>
      <c r="I20">
        <v>1391432331</v>
      </c>
      <c r="J20">
        <v>1803178180</v>
      </c>
      <c r="K20">
        <v>2439710298</v>
      </c>
      <c r="L20">
        <v>2662502386</v>
      </c>
      <c r="M20">
        <v>2782341959</v>
      </c>
      <c r="N20">
        <v>2841870030</v>
      </c>
      <c r="O20">
        <v>2895608208</v>
      </c>
      <c r="P20">
        <v>2925255481</v>
      </c>
      <c r="Q20">
        <v>2947345248</v>
      </c>
      <c r="R20">
        <v>2988718955</v>
      </c>
      <c r="S20">
        <v>2988718955</v>
      </c>
      <c r="T20">
        <v>2988718955</v>
      </c>
      <c r="U20">
        <v>3039375862</v>
      </c>
      <c r="V20">
        <v>3062144331</v>
      </c>
      <c r="W20">
        <v>3062144331</v>
      </c>
      <c r="X20">
        <v>3062144331</v>
      </c>
      <c r="Y20">
        <v>3062144331</v>
      </c>
      <c r="Z20">
        <v>3062144331</v>
      </c>
      <c r="AA20">
        <v>3062144331</v>
      </c>
      <c r="AB20">
        <v>3062144331</v>
      </c>
      <c r="AC20">
        <v>3312144331</v>
      </c>
      <c r="AD20">
        <v>3315672213</v>
      </c>
      <c r="AE20">
        <v>3315672213</v>
      </c>
      <c r="AF20">
        <v>3373421697</v>
      </c>
      <c r="AG20">
        <v>3373421697</v>
      </c>
      <c r="AH20">
        <v>3373421697</v>
      </c>
      <c r="AI20">
        <v>3373421697</v>
      </c>
      <c r="BQ20">
        <v>0</v>
      </c>
      <c r="BR20">
        <v>1396985042.3800001</v>
      </c>
      <c r="BS20">
        <v>2447784362.6700001</v>
      </c>
      <c r="BT20">
        <v>2564815071.7400002</v>
      </c>
      <c r="BU20">
        <v>2958719370.3000002</v>
      </c>
      <c r="BV20">
        <v>3042706796.8800001</v>
      </c>
      <c r="BW20">
        <v>3042509060.5900002</v>
      </c>
      <c r="BX20">
        <v>3071426441.1500001</v>
      </c>
      <c r="BY20">
        <v>3091387919.4000001</v>
      </c>
      <c r="BZ20">
        <v>3120214968.25</v>
      </c>
      <c r="CA20">
        <v>3195302270.1399999</v>
      </c>
      <c r="CB20">
        <v>3120110253.52</v>
      </c>
      <c r="CC20">
        <v>3120110253.52</v>
      </c>
      <c r="CD20">
        <v>3120372603.2399998</v>
      </c>
      <c r="CE20">
        <v>3120187705.5299997</v>
      </c>
      <c r="CF20">
        <v>3062144330.9999995</v>
      </c>
      <c r="CG20">
        <v>3062144330.9999995</v>
      </c>
      <c r="CH20">
        <v>3062144330.9999995</v>
      </c>
      <c r="CI20">
        <v>3062144330.9999995</v>
      </c>
      <c r="CJ20">
        <v>3062144330.9999995</v>
      </c>
      <c r="CK20">
        <v>3062144330.9999995</v>
      </c>
      <c r="CL20">
        <v>3062144330.9999995</v>
      </c>
      <c r="CM20">
        <v>3312144330.9999995</v>
      </c>
      <c r="CN20">
        <v>3315672212.9999995</v>
      </c>
      <c r="CO20">
        <v>3315672212.9999995</v>
      </c>
      <c r="CP20">
        <v>3373421696.9999995</v>
      </c>
      <c r="CQ20">
        <v>3373421696.9999995</v>
      </c>
      <c r="CR20">
        <v>3373421696.9999995</v>
      </c>
      <c r="CS20">
        <v>3373421696.9999995</v>
      </c>
    </row>
    <row r="21" spans="6:130" x14ac:dyDescent="0.2">
      <c r="F21">
        <v>202206</v>
      </c>
      <c r="G21">
        <v>0</v>
      </c>
      <c r="H21">
        <v>26326261</v>
      </c>
      <c r="I21">
        <v>281311281</v>
      </c>
      <c r="J21">
        <v>577883023</v>
      </c>
      <c r="K21">
        <v>1202866691</v>
      </c>
      <c r="L21">
        <v>1524414734</v>
      </c>
      <c r="M21">
        <v>1524414734</v>
      </c>
      <c r="N21">
        <v>1524414734</v>
      </c>
      <c r="O21">
        <v>1524414734</v>
      </c>
      <c r="P21">
        <v>1560133646</v>
      </c>
      <c r="Q21">
        <v>1569251724</v>
      </c>
      <c r="R21">
        <v>1639116486</v>
      </c>
      <c r="S21">
        <v>1639116486</v>
      </c>
      <c r="T21">
        <v>1639116486</v>
      </c>
      <c r="U21">
        <v>1639116486</v>
      </c>
      <c r="V21">
        <v>1639116486</v>
      </c>
      <c r="W21">
        <v>1639116486</v>
      </c>
      <c r="X21">
        <v>1639116486</v>
      </c>
      <c r="Y21">
        <v>1639116486</v>
      </c>
      <c r="Z21">
        <v>1639116486</v>
      </c>
      <c r="AA21">
        <v>1639116486</v>
      </c>
      <c r="AB21">
        <v>1639116486</v>
      </c>
      <c r="AC21">
        <v>1639116486</v>
      </c>
      <c r="AD21">
        <v>1639116486</v>
      </c>
      <c r="AE21">
        <v>1639116486</v>
      </c>
      <c r="AF21">
        <v>1639116486</v>
      </c>
      <c r="BQ21">
        <v>0</v>
      </c>
      <c r="BR21">
        <v>264456598.81999999</v>
      </c>
      <c r="BS21">
        <v>520228755.44999999</v>
      </c>
      <c r="BT21">
        <v>1122988143.8499999</v>
      </c>
      <c r="BU21">
        <v>1561434976.0699999</v>
      </c>
      <c r="BV21">
        <v>1639305746.8899999</v>
      </c>
      <c r="BW21">
        <v>1639305746.8899999</v>
      </c>
      <c r="BX21">
        <v>1639305746.8899999</v>
      </c>
      <c r="BY21">
        <v>1639305746.8899999</v>
      </c>
      <c r="BZ21">
        <v>1639246810.6899998</v>
      </c>
      <c r="CA21">
        <v>1639371492.3799999</v>
      </c>
      <c r="CB21">
        <v>1639116486</v>
      </c>
      <c r="CC21">
        <v>1639116486</v>
      </c>
      <c r="CD21">
        <v>1639116486</v>
      </c>
      <c r="CE21">
        <v>1639116486</v>
      </c>
      <c r="CF21">
        <v>1639116486</v>
      </c>
      <c r="CG21">
        <v>1639116486</v>
      </c>
      <c r="CH21">
        <v>1639116486</v>
      </c>
      <c r="CI21">
        <v>1639116486</v>
      </c>
      <c r="CJ21">
        <v>1639116486</v>
      </c>
      <c r="CK21">
        <v>1639116486</v>
      </c>
      <c r="CL21">
        <v>1639116486</v>
      </c>
      <c r="CM21">
        <v>1639116486</v>
      </c>
      <c r="CN21">
        <v>1639116486</v>
      </c>
      <c r="CO21">
        <v>1639116486</v>
      </c>
      <c r="CP21">
        <v>1639116486</v>
      </c>
    </row>
    <row r="22" spans="6:130" x14ac:dyDescent="0.2">
      <c r="F22">
        <v>202209</v>
      </c>
      <c r="G22">
        <v>0</v>
      </c>
      <c r="H22">
        <v>249526164</v>
      </c>
      <c r="I22">
        <v>1057804066</v>
      </c>
      <c r="J22">
        <v>2489840661</v>
      </c>
      <c r="K22">
        <v>2845255639</v>
      </c>
      <c r="L22">
        <v>2873664946</v>
      </c>
      <c r="M22">
        <v>2873664946</v>
      </c>
      <c r="N22">
        <v>2876107333</v>
      </c>
      <c r="O22">
        <v>2876107333</v>
      </c>
      <c r="P22">
        <v>2925078611</v>
      </c>
      <c r="Q22">
        <v>2925078611</v>
      </c>
      <c r="R22">
        <v>2925078611</v>
      </c>
      <c r="S22">
        <v>2925078611</v>
      </c>
      <c r="T22">
        <v>2925078611</v>
      </c>
      <c r="U22">
        <v>2929361825</v>
      </c>
      <c r="V22">
        <v>2929361825</v>
      </c>
      <c r="W22">
        <v>2929361825</v>
      </c>
      <c r="X22">
        <v>2929361825</v>
      </c>
      <c r="Y22">
        <v>2929361825</v>
      </c>
      <c r="Z22">
        <v>2929361825</v>
      </c>
      <c r="AA22">
        <v>2970159582</v>
      </c>
      <c r="AB22">
        <v>2970159582</v>
      </c>
      <c r="AC22">
        <v>2970159582</v>
      </c>
      <c r="BQ22">
        <v>0</v>
      </c>
      <c r="BR22">
        <v>976872179.0200001</v>
      </c>
      <c r="BS22">
        <v>2162207856.9499998</v>
      </c>
      <c r="BT22">
        <v>2592365337.5199995</v>
      </c>
      <c r="BU22">
        <v>2942444550.0099993</v>
      </c>
      <c r="BV22">
        <v>2942397674.6499991</v>
      </c>
      <c r="BW22">
        <v>2942397674.6499991</v>
      </c>
      <c r="BX22">
        <v>2942525998.9699993</v>
      </c>
      <c r="BY22">
        <v>2902312342.9199991</v>
      </c>
      <c r="BZ22">
        <v>2942347250.789999</v>
      </c>
      <c r="CA22">
        <v>2942347250.789999</v>
      </c>
      <c r="CB22">
        <v>2942347250.789999</v>
      </c>
      <c r="CC22">
        <v>2942347250.789999</v>
      </c>
      <c r="CD22">
        <v>2942347250.789999</v>
      </c>
      <c r="CE22">
        <v>2942331617.059999</v>
      </c>
      <c r="CF22">
        <v>3193244117.059999</v>
      </c>
      <c r="CG22">
        <v>2942331617.059999</v>
      </c>
      <c r="CH22">
        <v>2942331617.059999</v>
      </c>
      <c r="CI22">
        <v>2942331617.059999</v>
      </c>
      <c r="CJ22">
        <v>2983307832.079999</v>
      </c>
      <c r="CK22">
        <v>2983136481.499999</v>
      </c>
      <c r="CL22">
        <v>2983136481.499999</v>
      </c>
      <c r="CM22">
        <v>2983136481.499999</v>
      </c>
    </row>
    <row r="23" spans="6:130" x14ac:dyDescent="0.2">
      <c r="F23">
        <v>202212</v>
      </c>
      <c r="G23">
        <v>0</v>
      </c>
      <c r="H23">
        <v>440160006</v>
      </c>
      <c r="I23">
        <v>502462800</v>
      </c>
      <c r="J23">
        <v>899515121</v>
      </c>
      <c r="K23">
        <v>1240352271</v>
      </c>
      <c r="L23">
        <v>1587583008</v>
      </c>
      <c r="M23">
        <v>1660841826</v>
      </c>
      <c r="N23">
        <v>1699384364</v>
      </c>
      <c r="O23">
        <v>1710767904</v>
      </c>
      <c r="P23">
        <v>1833563893</v>
      </c>
      <c r="Q23">
        <v>1999364985</v>
      </c>
      <c r="R23">
        <v>2005044928</v>
      </c>
      <c r="S23">
        <v>2049810136</v>
      </c>
      <c r="T23">
        <v>2049810136</v>
      </c>
      <c r="U23">
        <v>2049810136</v>
      </c>
      <c r="V23">
        <v>2035262252</v>
      </c>
      <c r="W23">
        <v>2038012252</v>
      </c>
      <c r="X23">
        <v>2038012252</v>
      </c>
      <c r="Y23">
        <v>2038012252</v>
      </c>
      <c r="Z23">
        <v>2038012252</v>
      </c>
      <c r="BQ23">
        <v>0</v>
      </c>
      <c r="BR23">
        <v>578831091.38999999</v>
      </c>
      <c r="BS23">
        <v>975353927.02999997</v>
      </c>
      <c r="BT23">
        <v>1195872706.48</v>
      </c>
      <c r="BU23">
        <v>1606789256.9000001</v>
      </c>
      <c r="BV23">
        <v>1663020766.45</v>
      </c>
      <c r="BW23">
        <v>1771861110.72</v>
      </c>
      <c r="BX23">
        <v>1811311648.8499999</v>
      </c>
      <c r="BY23">
        <v>1817368526.25</v>
      </c>
      <c r="BZ23">
        <v>1934900493.45</v>
      </c>
      <c r="CA23">
        <v>2061279611.53</v>
      </c>
      <c r="CB23">
        <v>2061258879.74</v>
      </c>
      <c r="CC23">
        <v>2061095483.73</v>
      </c>
      <c r="CD23">
        <v>2061095483.73</v>
      </c>
      <c r="CE23">
        <v>2081355808.98</v>
      </c>
      <c r="CF23">
        <v>2069567962.48</v>
      </c>
      <c r="CG23">
        <v>2069575211.99</v>
      </c>
      <c r="CH23">
        <v>2049303784.0899999</v>
      </c>
      <c r="CI23">
        <v>2054321664.04</v>
      </c>
      <c r="CJ23">
        <v>2054321664.04</v>
      </c>
    </row>
    <row r="24" spans="6:130" x14ac:dyDescent="0.2">
      <c r="F24">
        <v>202303</v>
      </c>
      <c r="G24">
        <v>0</v>
      </c>
      <c r="H24">
        <v>0</v>
      </c>
      <c r="I24">
        <v>495680897</v>
      </c>
      <c r="J24">
        <v>814780645</v>
      </c>
      <c r="K24">
        <v>1411303547</v>
      </c>
      <c r="L24">
        <v>1465844087</v>
      </c>
      <c r="M24">
        <v>1709584598</v>
      </c>
      <c r="N24">
        <v>1949073025</v>
      </c>
      <c r="O24">
        <v>1978323085</v>
      </c>
      <c r="P24">
        <v>2012459751</v>
      </c>
      <c r="Q24">
        <v>2012459751</v>
      </c>
      <c r="R24">
        <v>2012459751</v>
      </c>
      <c r="S24">
        <v>2023828179</v>
      </c>
      <c r="T24">
        <v>2075079131</v>
      </c>
      <c r="U24">
        <v>2075079131</v>
      </c>
      <c r="V24">
        <v>2075079131</v>
      </c>
      <c r="W24">
        <v>2075079131</v>
      </c>
      <c r="BQ24">
        <v>0</v>
      </c>
      <c r="BR24">
        <v>387074166.68000001</v>
      </c>
      <c r="BS24">
        <v>1027773934.5500002</v>
      </c>
      <c r="BT24">
        <v>1465609638.6900001</v>
      </c>
      <c r="BU24">
        <v>1598381347.6900001</v>
      </c>
      <c r="BV24">
        <v>2073038346.1300001</v>
      </c>
      <c r="BW24">
        <v>2172551132.4100003</v>
      </c>
      <c r="BX24">
        <v>2054902468.6800003</v>
      </c>
      <c r="BY24">
        <v>2067883541.8400004</v>
      </c>
      <c r="BZ24">
        <v>2067758943.0100005</v>
      </c>
      <c r="CA24">
        <v>2067758943.0100005</v>
      </c>
      <c r="CB24">
        <v>2067758943.0100005</v>
      </c>
      <c r="CC24">
        <v>2119155466.2200005</v>
      </c>
      <c r="CD24">
        <v>2118992451.5600004</v>
      </c>
      <c r="CE24">
        <v>2118992451.5600004</v>
      </c>
      <c r="CF24">
        <v>2118992451.5600004</v>
      </c>
      <c r="CG24">
        <v>2118992451.5600004</v>
      </c>
    </row>
    <row r="25" spans="6:130" x14ac:dyDescent="0.2">
      <c r="F25">
        <v>202306</v>
      </c>
      <c r="G25">
        <v>0</v>
      </c>
      <c r="H25">
        <v>153838426</v>
      </c>
      <c r="I25">
        <v>887578519</v>
      </c>
      <c r="J25">
        <v>2037483935</v>
      </c>
      <c r="K25">
        <v>2273924845</v>
      </c>
      <c r="L25">
        <v>2444608203</v>
      </c>
      <c r="M25">
        <v>2458643983</v>
      </c>
      <c r="N25">
        <v>2544870870</v>
      </c>
      <c r="O25">
        <v>2551250870</v>
      </c>
      <c r="P25">
        <v>2552991301</v>
      </c>
      <c r="Q25">
        <v>2552991301</v>
      </c>
      <c r="R25">
        <v>2552991301</v>
      </c>
      <c r="S25">
        <v>2552991301</v>
      </c>
      <c r="T25">
        <v>2552991301</v>
      </c>
      <c r="BQ25">
        <v>0</v>
      </c>
      <c r="BR25">
        <v>819595068.47000003</v>
      </c>
      <c r="BS25">
        <v>2058932903.9000001</v>
      </c>
      <c r="BT25">
        <v>2321319128.8000002</v>
      </c>
      <c r="BU25">
        <v>2444642766.3100004</v>
      </c>
      <c r="BV25">
        <v>2534895246.2400002</v>
      </c>
      <c r="BW25">
        <v>2534844015.6400003</v>
      </c>
      <c r="BX25">
        <v>2561107632.6600003</v>
      </c>
      <c r="BY25">
        <v>2559429567.6900005</v>
      </c>
      <c r="BZ25">
        <v>2559423215.1200004</v>
      </c>
      <c r="CA25">
        <v>2559426739.7900004</v>
      </c>
      <c r="CB25">
        <v>2559426739.7900004</v>
      </c>
      <c r="CC25">
        <v>2559426739.7900004</v>
      </c>
      <c r="CD25">
        <v>2609475092.7100005</v>
      </c>
    </row>
    <row r="26" spans="6:130" x14ac:dyDescent="0.2">
      <c r="F26">
        <v>202309</v>
      </c>
      <c r="G26">
        <v>0</v>
      </c>
      <c r="H26">
        <v>232398141</v>
      </c>
      <c r="I26">
        <v>817454965</v>
      </c>
      <c r="J26">
        <v>1187181324</v>
      </c>
      <c r="K26">
        <v>1777058683</v>
      </c>
      <c r="L26">
        <v>1818146154</v>
      </c>
      <c r="M26">
        <v>1818146154</v>
      </c>
      <c r="N26">
        <v>1878949122</v>
      </c>
      <c r="O26">
        <v>1888501842</v>
      </c>
      <c r="P26">
        <v>1888501842</v>
      </c>
      <c r="Q26">
        <v>1941144109</v>
      </c>
      <c r="BQ26">
        <v>0</v>
      </c>
      <c r="BR26">
        <v>298745335.55000001</v>
      </c>
      <c r="BS26">
        <v>1608059895.45</v>
      </c>
      <c r="BT26">
        <v>1856830969.25</v>
      </c>
      <c r="BU26">
        <v>1900339277.73</v>
      </c>
      <c r="BV26">
        <v>1909628760.1700001</v>
      </c>
      <c r="BW26">
        <v>1909628760.1700001</v>
      </c>
      <c r="BX26">
        <v>1909423520.1600001</v>
      </c>
      <c r="BY26">
        <v>1909383397.73</v>
      </c>
      <c r="BZ26">
        <v>1909383397.73</v>
      </c>
      <c r="CA26">
        <v>1962025664.73</v>
      </c>
    </row>
    <row r="27" spans="6:130" x14ac:dyDescent="0.2">
      <c r="F27">
        <v>202312</v>
      </c>
      <c r="G27">
        <v>0</v>
      </c>
      <c r="H27">
        <v>51217872</v>
      </c>
      <c r="I27">
        <v>745969618</v>
      </c>
      <c r="J27">
        <v>1945045423</v>
      </c>
      <c r="K27">
        <v>2597809595</v>
      </c>
      <c r="L27">
        <v>2743010895</v>
      </c>
      <c r="M27">
        <v>3161168599</v>
      </c>
      <c r="N27">
        <v>3249829434</v>
      </c>
      <c r="BQ27">
        <v>0</v>
      </c>
      <c r="BR27">
        <v>578718126.87</v>
      </c>
      <c r="BS27">
        <v>1634150445.2800002</v>
      </c>
      <c r="BT27">
        <v>2723626822.1900001</v>
      </c>
      <c r="BU27">
        <v>2927671425.25</v>
      </c>
      <c r="BV27">
        <v>2931030848</v>
      </c>
      <c r="BW27">
        <v>3399367736.1199999</v>
      </c>
      <c r="BX27">
        <v>3434124254.8800001</v>
      </c>
    </row>
    <row r="28" spans="6:130" x14ac:dyDescent="0.2">
      <c r="F28">
        <v>202403</v>
      </c>
      <c r="G28">
        <v>0</v>
      </c>
      <c r="H28">
        <v>75852767</v>
      </c>
      <c r="I28">
        <v>238717727</v>
      </c>
      <c r="J28">
        <v>1158130041</v>
      </c>
      <c r="K28">
        <v>1202709282</v>
      </c>
      <c r="BQ28">
        <v>0</v>
      </c>
      <c r="BR28">
        <v>300279128.39999998</v>
      </c>
      <c r="BS28">
        <v>391107200.88</v>
      </c>
      <c r="BT28">
        <v>1158130041</v>
      </c>
      <c r="BU28">
        <v>1205183456.0699999</v>
      </c>
    </row>
    <row r="29" spans="6:130" x14ac:dyDescent="0.2">
      <c r="F29">
        <v>202406</v>
      </c>
      <c r="G29">
        <v>1000000</v>
      </c>
      <c r="H29">
        <v>1847690</v>
      </c>
      <c r="BQ29">
        <v>1000000</v>
      </c>
      <c r="BR29">
        <v>102321210.85000001</v>
      </c>
    </row>
    <row r="32" spans="6:130" x14ac:dyDescent="0.2">
      <c r="F32" s="19" t="s">
        <v>38</v>
      </c>
      <c r="G32" s="7" t="s">
        <v>143</v>
      </c>
      <c r="H32" s="7" t="s">
        <v>143</v>
      </c>
      <c r="I32" s="7" t="s">
        <v>143</v>
      </c>
      <c r="J32" s="7" t="s">
        <v>143</v>
      </c>
      <c r="K32" s="7" t="s">
        <v>143</v>
      </c>
      <c r="L32" s="7" t="s">
        <v>143</v>
      </c>
      <c r="M32" s="7" t="s">
        <v>143</v>
      </c>
      <c r="N32" s="7" t="s">
        <v>143</v>
      </c>
      <c r="O32" s="7" t="s">
        <v>143</v>
      </c>
      <c r="P32" s="7" t="s">
        <v>143</v>
      </c>
      <c r="Q32" s="7" t="s">
        <v>143</v>
      </c>
      <c r="R32" s="7" t="s">
        <v>143</v>
      </c>
      <c r="S32" s="7" t="s">
        <v>143</v>
      </c>
      <c r="T32" s="7" t="s">
        <v>143</v>
      </c>
      <c r="U32" s="7" t="s">
        <v>143</v>
      </c>
      <c r="V32" s="7" t="s">
        <v>143</v>
      </c>
      <c r="W32" s="7" t="s">
        <v>143</v>
      </c>
      <c r="X32" s="7" t="s">
        <v>143</v>
      </c>
      <c r="Y32" s="7" t="s">
        <v>143</v>
      </c>
      <c r="Z32" s="7" t="s">
        <v>143</v>
      </c>
      <c r="AA32" s="7" t="s">
        <v>143</v>
      </c>
      <c r="AB32" s="7" t="s">
        <v>143</v>
      </c>
      <c r="AC32" s="7" t="s">
        <v>143</v>
      </c>
      <c r="AD32" s="7" t="s">
        <v>143</v>
      </c>
      <c r="AE32" s="7" t="s">
        <v>143</v>
      </c>
      <c r="AF32" s="7" t="s">
        <v>143</v>
      </c>
      <c r="AG32" s="7" t="s">
        <v>143</v>
      </c>
      <c r="AH32" s="7" t="s">
        <v>143</v>
      </c>
      <c r="AI32" s="7" t="s">
        <v>143</v>
      </c>
      <c r="AJ32" s="7" t="s">
        <v>143</v>
      </c>
      <c r="AK32" s="7" t="s">
        <v>143</v>
      </c>
      <c r="AL32" s="7" t="s">
        <v>143</v>
      </c>
      <c r="AM32" s="7" t="s">
        <v>143</v>
      </c>
      <c r="AN32" s="7" t="s">
        <v>143</v>
      </c>
      <c r="AO32" s="7" t="s">
        <v>143</v>
      </c>
      <c r="AP32" s="7" t="s">
        <v>143</v>
      </c>
      <c r="AQ32" s="7" t="s">
        <v>143</v>
      </c>
      <c r="AR32" s="7" t="s">
        <v>143</v>
      </c>
      <c r="AS32" s="7" t="s">
        <v>143</v>
      </c>
      <c r="AT32" s="7" t="s">
        <v>143</v>
      </c>
      <c r="AU32" s="7" t="s">
        <v>143</v>
      </c>
      <c r="AV32" s="7" t="s">
        <v>143</v>
      </c>
      <c r="AW32" s="7" t="s">
        <v>143</v>
      </c>
      <c r="AX32" s="7" t="s">
        <v>143</v>
      </c>
      <c r="AY32" s="7" t="s">
        <v>143</v>
      </c>
      <c r="AZ32" s="7" t="s">
        <v>143</v>
      </c>
      <c r="BA32" s="7" t="s">
        <v>143</v>
      </c>
      <c r="BB32" s="7" t="s">
        <v>143</v>
      </c>
      <c r="BC32" s="7" t="s">
        <v>143</v>
      </c>
      <c r="BD32" s="7" t="s">
        <v>143</v>
      </c>
      <c r="BE32" s="7" t="s">
        <v>143</v>
      </c>
      <c r="BF32" s="7" t="s">
        <v>143</v>
      </c>
      <c r="BG32" s="7" t="s">
        <v>143</v>
      </c>
      <c r="BH32" s="7" t="s">
        <v>143</v>
      </c>
      <c r="BI32" s="7" t="s">
        <v>143</v>
      </c>
      <c r="BJ32" s="7" t="s">
        <v>143</v>
      </c>
      <c r="BK32" s="7" t="s">
        <v>143</v>
      </c>
      <c r="BL32" s="7" t="s">
        <v>143</v>
      </c>
      <c r="BM32" s="7" t="s">
        <v>143</v>
      </c>
      <c r="BN32" s="7" t="s">
        <v>143</v>
      </c>
      <c r="BO32" s="7" t="s">
        <v>143</v>
      </c>
      <c r="BP32" s="7" t="s">
        <v>143</v>
      </c>
      <c r="BQ32" s="8" t="s">
        <v>144</v>
      </c>
      <c r="BR32" s="8" t="s">
        <v>144</v>
      </c>
      <c r="BS32" s="8" t="s">
        <v>144</v>
      </c>
      <c r="BT32" s="8" t="s">
        <v>144</v>
      </c>
      <c r="BU32" s="8" t="s">
        <v>144</v>
      </c>
      <c r="BV32" s="8" t="s">
        <v>144</v>
      </c>
      <c r="BW32" s="8" t="s">
        <v>144</v>
      </c>
      <c r="BX32" s="8" t="s">
        <v>144</v>
      </c>
      <c r="BY32" s="8" t="s">
        <v>144</v>
      </c>
      <c r="BZ32" s="8" t="s">
        <v>144</v>
      </c>
      <c r="CA32" s="8" t="s">
        <v>144</v>
      </c>
      <c r="CB32" s="8" t="s">
        <v>144</v>
      </c>
      <c r="CC32" s="8" t="s">
        <v>144</v>
      </c>
      <c r="CD32" s="8" t="s">
        <v>144</v>
      </c>
      <c r="CE32" s="8" t="s">
        <v>144</v>
      </c>
      <c r="CF32" s="8" t="s">
        <v>144</v>
      </c>
      <c r="CG32" s="8" t="s">
        <v>144</v>
      </c>
      <c r="CH32" s="8" t="s">
        <v>144</v>
      </c>
      <c r="CI32" s="8" t="s">
        <v>144</v>
      </c>
      <c r="CJ32" s="8" t="s">
        <v>144</v>
      </c>
      <c r="CK32" s="8" t="s">
        <v>144</v>
      </c>
      <c r="CL32" s="8" t="s">
        <v>144</v>
      </c>
      <c r="CM32" s="8" t="s">
        <v>144</v>
      </c>
      <c r="CN32" s="8" t="s">
        <v>144</v>
      </c>
      <c r="CO32" s="8" t="s">
        <v>144</v>
      </c>
      <c r="CP32" s="8" t="s">
        <v>144</v>
      </c>
      <c r="CQ32" s="8" t="s">
        <v>144</v>
      </c>
      <c r="CR32" s="8" t="s">
        <v>144</v>
      </c>
      <c r="CS32" s="8" t="s">
        <v>144</v>
      </c>
      <c r="CT32" s="8" t="s">
        <v>144</v>
      </c>
      <c r="CU32" s="8" t="s">
        <v>144</v>
      </c>
      <c r="CV32" s="8" t="s">
        <v>144</v>
      </c>
      <c r="CW32" s="8" t="s">
        <v>144</v>
      </c>
      <c r="CX32" s="8" t="s">
        <v>144</v>
      </c>
      <c r="CY32" s="8" t="s">
        <v>144</v>
      </c>
      <c r="CZ32" s="8" t="s">
        <v>144</v>
      </c>
      <c r="DA32" s="8" t="s">
        <v>144</v>
      </c>
      <c r="DB32" s="8" t="s">
        <v>144</v>
      </c>
      <c r="DC32" s="8" t="s">
        <v>144</v>
      </c>
      <c r="DD32" s="8" t="s">
        <v>144</v>
      </c>
      <c r="DE32" s="8" t="s">
        <v>144</v>
      </c>
      <c r="DF32" s="8" t="s">
        <v>144</v>
      </c>
      <c r="DG32" s="8" t="s">
        <v>144</v>
      </c>
      <c r="DH32" s="8" t="s">
        <v>144</v>
      </c>
      <c r="DI32" s="8" t="s">
        <v>144</v>
      </c>
      <c r="DJ32" s="8" t="s">
        <v>144</v>
      </c>
      <c r="DK32" s="8" t="s">
        <v>144</v>
      </c>
      <c r="DL32" s="8" t="s">
        <v>144</v>
      </c>
      <c r="DM32" s="8" t="s">
        <v>144</v>
      </c>
      <c r="DN32" s="8" t="s">
        <v>144</v>
      </c>
      <c r="DO32" s="8" t="s">
        <v>144</v>
      </c>
      <c r="DP32" s="8" t="s">
        <v>144</v>
      </c>
      <c r="DQ32" s="8" t="s">
        <v>144</v>
      </c>
      <c r="DR32" s="8" t="s">
        <v>144</v>
      </c>
      <c r="DS32" s="8" t="s">
        <v>144</v>
      </c>
      <c r="DT32" s="8" t="s">
        <v>144</v>
      </c>
      <c r="DU32" s="8" t="s">
        <v>144</v>
      </c>
      <c r="DV32" s="8" t="s">
        <v>144</v>
      </c>
      <c r="DW32" s="8" t="s">
        <v>144</v>
      </c>
      <c r="DX32" s="8" t="s">
        <v>144</v>
      </c>
      <c r="DY32" s="8" t="s">
        <v>144</v>
      </c>
      <c r="DZ32" s="8" t="s">
        <v>144</v>
      </c>
    </row>
    <row r="33" spans="6:130" x14ac:dyDescent="0.2">
      <c r="F33" s="19" t="s">
        <v>81</v>
      </c>
      <c r="G33" s="7">
        <v>1</v>
      </c>
      <c r="H33" s="7">
        <v>2</v>
      </c>
      <c r="I33" s="7">
        <v>3</v>
      </c>
      <c r="J33" s="7">
        <v>4</v>
      </c>
      <c r="K33" s="7">
        <v>5</v>
      </c>
      <c r="L33" s="7">
        <v>6</v>
      </c>
      <c r="M33" s="7">
        <v>7</v>
      </c>
      <c r="N33" s="7">
        <v>8</v>
      </c>
      <c r="O33" s="7">
        <v>9</v>
      </c>
      <c r="P33" s="7">
        <v>10</v>
      </c>
      <c r="Q33" s="7">
        <v>11</v>
      </c>
      <c r="R33" s="7">
        <v>12</v>
      </c>
      <c r="S33" s="7">
        <v>13</v>
      </c>
      <c r="T33" s="7">
        <v>14</v>
      </c>
      <c r="U33" s="7">
        <v>15</v>
      </c>
      <c r="V33" s="7">
        <v>16</v>
      </c>
      <c r="W33" s="7">
        <v>17</v>
      </c>
      <c r="X33" s="7">
        <v>18</v>
      </c>
      <c r="Y33" s="7">
        <v>19</v>
      </c>
      <c r="Z33" s="7">
        <v>20</v>
      </c>
      <c r="AA33" s="7">
        <v>21</v>
      </c>
      <c r="AB33" s="7">
        <v>22</v>
      </c>
      <c r="AC33" s="7">
        <v>23</v>
      </c>
      <c r="AD33" s="7">
        <v>24</v>
      </c>
      <c r="AE33" s="7">
        <v>25</v>
      </c>
      <c r="AF33" s="7">
        <v>26</v>
      </c>
      <c r="AG33" s="7">
        <v>27</v>
      </c>
      <c r="AH33" s="7">
        <v>28</v>
      </c>
      <c r="AI33" s="7">
        <v>29</v>
      </c>
      <c r="AJ33" s="7">
        <v>30</v>
      </c>
      <c r="AK33" s="7">
        <v>31</v>
      </c>
      <c r="AL33" s="7">
        <v>32</v>
      </c>
      <c r="AM33" s="7">
        <v>33</v>
      </c>
      <c r="AN33" s="7">
        <v>34</v>
      </c>
      <c r="AO33" s="7">
        <v>35</v>
      </c>
      <c r="AP33" s="7">
        <v>36</v>
      </c>
      <c r="AQ33" s="7">
        <v>37</v>
      </c>
      <c r="AR33" s="7">
        <v>38</v>
      </c>
      <c r="AS33" s="7">
        <v>39</v>
      </c>
      <c r="AT33" s="7">
        <v>40</v>
      </c>
      <c r="AU33" s="7">
        <v>41</v>
      </c>
      <c r="AV33" s="7">
        <v>42</v>
      </c>
      <c r="AW33" s="7">
        <v>43</v>
      </c>
      <c r="AX33" s="7">
        <v>44</v>
      </c>
      <c r="AY33" s="7">
        <v>45</v>
      </c>
      <c r="AZ33" s="7">
        <v>46</v>
      </c>
      <c r="BA33" s="7">
        <v>47</v>
      </c>
      <c r="BB33" s="7">
        <v>48</v>
      </c>
      <c r="BC33" s="7">
        <v>49</v>
      </c>
      <c r="BD33" s="7">
        <v>50</v>
      </c>
      <c r="BE33" s="7">
        <v>51</v>
      </c>
      <c r="BF33" s="7">
        <v>52</v>
      </c>
      <c r="BG33" s="7">
        <v>53</v>
      </c>
      <c r="BH33" s="7">
        <v>54</v>
      </c>
      <c r="BI33" s="7">
        <v>55</v>
      </c>
      <c r="BJ33" s="7">
        <v>56</v>
      </c>
      <c r="BK33" s="7">
        <v>57</v>
      </c>
      <c r="BL33" s="7">
        <v>58</v>
      </c>
      <c r="BM33" s="7">
        <v>59</v>
      </c>
      <c r="BN33" s="7">
        <v>60</v>
      </c>
      <c r="BO33" s="7">
        <v>61</v>
      </c>
      <c r="BP33" s="7">
        <v>62</v>
      </c>
      <c r="BQ33" s="8">
        <v>1</v>
      </c>
      <c r="BR33" s="8">
        <v>2</v>
      </c>
      <c r="BS33" s="8">
        <v>3</v>
      </c>
      <c r="BT33" s="8">
        <v>4</v>
      </c>
      <c r="BU33" s="8">
        <v>5</v>
      </c>
      <c r="BV33" s="8">
        <v>6</v>
      </c>
      <c r="BW33" s="8">
        <v>7</v>
      </c>
      <c r="BX33" s="8">
        <v>8</v>
      </c>
      <c r="BY33" s="8">
        <v>9</v>
      </c>
      <c r="BZ33" s="8">
        <v>10</v>
      </c>
      <c r="CA33" s="8">
        <v>11</v>
      </c>
      <c r="CB33" s="8">
        <v>12</v>
      </c>
      <c r="CC33" s="8">
        <v>13</v>
      </c>
      <c r="CD33" s="8">
        <v>14</v>
      </c>
      <c r="CE33" s="8">
        <v>15</v>
      </c>
      <c r="CF33" s="8">
        <v>16</v>
      </c>
      <c r="CG33" s="8">
        <v>17</v>
      </c>
      <c r="CH33" s="8">
        <v>18</v>
      </c>
      <c r="CI33" s="8">
        <v>19</v>
      </c>
      <c r="CJ33" s="8">
        <v>20</v>
      </c>
      <c r="CK33" s="8">
        <v>21</v>
      </c>
      <c r="CL33" s="8">
        <v>22</v>
      </c>
      <c r="CM33" s="8">
        <v>23</v>
      </c>
      <c r="CN33" s="8">
        <v>24</v>
      </c>
      <c r="CO33" s="8">
        <v>25</v>
      </c>
      <c r="CP33" s="8">
        <v>26</v>
      </c>
      <c r="CQ33" s="8">
        <v>27</v>
      </c>
      <c r="CR33" s="8">
        <v>28</v>
      </c>
      <c r="CS33" s="8">
        <v>29</v>
      </c>
      <c r="CT33" s="8">
        <v>30</v>
      </c>
      <c r="CU33" s="8">
        <v>31</v>
      </c>
      <c r="CV33" s="8">
        <v>32</v>
      </c>
      <c r="CW33" s="8">
        <v>33</v>
      </c>
      <c r="CX33" s="8">
        <v>34</v>
      </c>
      <c r="CY33" s="8">
        <v>35</v>
      </c>
      <c r="CZ33" s="8">
        <v>36</v>
      </c>
      <c r="DA33" s="8">
        <v>37</v>
      </c>
      <c r="DB33" s="8">
        <v>38</v>
      </c>
      <c r="DC33" s="8">
        <v>39</v>
      </c>
      <c r="DD33" s="8">
        <v>40</v>
      </c>
      <c r="DE33" s="8">
        <v>41</v>
      </c>
      <c r="DF33" s="8">
        <v>42</v>
      </c>
      <c r="DG33" s="8">
        <v>43</v>
      </c>
      <c r="DH33" s="8">
        <v>44</v>
      </c>
      <c r="DI33" s="8">
        <v>45</v>
      </c>
      <c r="DJ33" s="8">
        <v>46</v>
      </c>
      <c r="DK33" s="8">
        <v>47</v>
      </c>
      <c r="DL33" s="8">
        <v>48</v>
      </c>
      <c r="DM33" s="8">
        <v>49</v>
      </c>
      <c r="DN33" s="8">
        <v>50</v>
      </c>
      <c r="DO33" s="8">
        <v>51</v>
      </c>
      <c r="DP33" s="8">
        <v>52</v>
      </c>
      <c r="DQ33" s="8">
        <v>53</v>
      </c>
      <c r="DR33" s="8">
        <v>54</v>
      </c>
      <c r="DS33" s="8">
        <v>55</v>
      </c>
      <c r="DT33" s="8">
        <v>56</v>
      </c>
      <c r="DU33" s="8">
        <v>57</v>
      </c>
      <c r="DV33" s="8">
        <v>58</v>
      </c>
      <c r="DW33" s="8">
        <v>59</v>
      </c>
      <c r="DX33" s="8">
        <v>60</v>
      </c>
      <c r="DY33" s="8">
        <v>61</v>
      </c>
      <c r="DZ33" s="8">
        <v>62</v>
      </c>
    </row>
    <row r="34" spans="6:130" x14ac:dyDescent="0.2">
      <c r="F34">
        <v>201906</v>
      </c>
      <c r="G34" s="12" t="str">
        <f t="shared" ref="G34:AL34" si="0">IF(OR(H9 = "", H$8 &lt; G$8), "", IFERROR(H9/G9, ""))</f>
        <v/>
      </c>
      <c r="H34" s="12" t="str">
        <f t="shared" si="0"/>
        <v/>
      </c>
      <c r="I34" s="12" t="str">
        <f t="shared" si="0"/>
        <v/>
      </c>
      <c r="J34" s="12" t="str">
        <f t="shared" si="0"/>
        <v/>
      </c>
      <c r="K34" s="12" t="str">
        <f t="shared" si="0"/>
        <v/>
      </c>
      <c r="L34" s="12" t="str">
        <f t="shared" si="0"/>
        <v/>
      </c>
      <c r="M34" s="12" t="str">
        <f t="shared" si="0"/>
        <v/>
      </c>
      <c r="N34" s="12" t="str">
        <f t="shared" si="0"/>
        <v/>
      </c>
      <c r="O34" s="12" t="str">
        <f t="shared" si="0"/>
        <v/>
      </c>
      <c r="P34" s="12" t="str">
        <f t="shared" si="0"/>
        <v/>
      </c>
      <c r="Q34" s="12" t="str">
        <f t="shared" si="0"/>
        <v/>
      </c>
      <c r="R34" s="12" t="str">
        <f t="shared" si="0"/>
        <v/>
      </c>
      <c r="S34" s="12" t="str">
        <f t="shared" si="0"/>
        <v/>
      </c>
      <c r="T34" s="12" t="str">
        <f t="shared" si="0"/>
        <v/>
      </c>
      <c r="U34" s="12" t="str">
        <f t="shared" si="0"/>
        <v/>
      </c>
      <c r="V34" s="12" t="str">
        <f t="shared" si="0"/>
        <v/>
      </c>
      <c r="W34" s="12" t="str">
        <f t="shared" si="0"/>
        <v/>
      </c>
      <c r="X34" s="12" t="str">
        <f t="shared" si="0"/>
        <v/>
      </c>
      <c r="Y34" s="12" t="str">
        <f t="shared" si="0"/>
        <v/>
      </c>
      <c r="Z34" s="12" t="str">
        <f t="shared" si="0"/>
        <v/>
      </c>
      <c r="AA34" s="12" t="str">
        <f t="shared" si="0"/>
        <v/>
      </c>
      <c r="AB34" s="12" t="str">
        <f t="shared" si="0"/>
        <v/>
      </c>
      <c r="AC34" s="12" t="str">
        <f t="shared" si="0"/>
        <v/>
      </c>
      <c r="AD34" s="12" t="str">
        <f t="shared" si="0"/>
        <v/>
      </c>
      <c r="AE34" s="12" t="str">
        <f t="shared" si="0"/>
        <v/>
      </c>
      <c r="AF34" s="12" t="str">
        <f t="shared" si="0"/>
        <v/>
      </c>
      <c r="AG34" s="12" t="str">
        <f t="shared" si="0"/>
        <v/>
      </c>
      <c r="AH34" s="12" t="str">
        <f t="shared" si="0"/>
        <v/>
      </c>
      <c r="AI34" s="12" t="str">
        <f t="shared" si="0"/>
        <v/>
      </c>
      <c r="AJ34" s="12" t="str">
        <f t="shared" si="0"/>
        <v/>
      </c>
      <c r="AK34" s="12" t="str">
        <f t="shared" si="0"/>
        <v/>
      </c>
      <c r="AL34" s="12" t="str">
        <f t="shared" si="0"/>
        <v/>
      </c>
      <c r="AM34" s="12" t="str">
        <f t="shared" ref="AM34:BR34" si="1">IF(OR(AN9 = "", AN$8 &lt; AM$8), "", IFERROR(AN9/AM9, ""))</f>
        <v/>
      </c>
      <c r="AN34" s="12" t="str">
        <f t="shared" si="1"/>
        <v/>
      </c>
      <c r="AO34" s="12" t="str">
        <f t="shared" si="1"/>
        <v/>
      </c>
      <c r="AP34" s="12" t="str">
        <f t="shared" si="1"/>
        <v/>
      </c>
      <c r="AQ34" s="12" t="str">
        <f t="shared" si="1"/>
        <v/>
      </c>
      <c r="AR34" s="12" t="str">
        <f t="shared" si="1"/>
        <v/>
      </c>
      <c r="AS34" s="12" t="str">
        <f t="shared" si="1"/>
        <v/>
      </c>
      <c r="AT34" s="12" t="str">
        <f t="shared" si="1"/>
        <v/>
      </c>
      <c r="AU34" s="12" t="str">
        <f t="shared" si="1"/>
        <v/>
      </c>
      <c r="AV34" s="12" t="str">
        <f t="shared" si="1"/>
        <v/>
      </c>
      <c r="AW34" s="12" t="str">
        <f t="shared" si="1"/>
        <v/>
      </c>
      <c r="AX34" s="12" t="str">
        <f t="shared" si="1"/>
        <v/>
      </c>
      <c r="AY34" s="12" t="str">
        <f t="shared" si="1"/>
        <v/>
      </c>
      <c r="AZ34" s="12" t="str">
        <f t="shared" si="1"/>
        <v/>
      </c>
      <c r="BA34" s="12" t="str">
        <f t="shared" si="1"/>
        <v/>
      </c>
      <c r="BB34" s="12" t="str">
        <f t="shared" si="1"/>
        <v/>
      </c>
      <c r="BC34" s="12" t="str">
        <f t="shared" si="1"/>
        <v/>
      </c>
      <c r="BD34" s="12" t="str">
        <f t="shared" si="1"/>
        <v/>
      </c>
      <c r="BE34" s="12" t="str">
        <f t="shared" si="1"/>
        <v/>
      </c>
      <c r="BF34" s="12" t="str">
        <f t="shared" si="1"/>
        <v/>
      </c>
      <c r="BG34" s="12" t="str">
        <f t="shared" si="1"/>
        <v/>
      </c>
      <c r="BH34" s="12" t="str">
        <f t="shared" si="1"/>
        <v/>
      </c>
      <c r="BI34" s="12" t="str">
        <f t="shared" si="1"/>
        <v/>
      </c>
      <c r="BJ34" s="12" t="str">
        <f t="shared" si="1"/>
        <v/>
      </c>
      <c r="BK34" s="12" t="str">
        <f t="shared" si="1"/>
        <v/>
      </c>
      <c r="BL34" s="12" t="str">
        <f t="shared" si="1"/>
        <v/>
      </c>
      <c r="BM34" s="12" t="str">
        <f t="shared" si="1"/>
        <v/>
      </c>
      <c r="BN34" s="12" t="str">
        <f t="shared" si="1"/>
        <v/>
      </c>
      <c r="BO34" s="12" t="str">
        <f t="shared" si="1"/>
        <v/>
      </c>
      <c r="BP34" s="12" t="str">
        <f t="shared" si="1"/>
        <v/>
      </c>
      <c r="BQ34" s="12" t="str">
        <f t="shared" si="1"/>
        <v/>
      </c>
      <c r="BR34" s="12" t="str">
        <f t="shared" si="1"/>
        <v/>
      </c>
      <c r="BS34" s="12" t="str">
        <f t="shared" ref="BS34:CX34" si="2">IF(OR(BT9 = "", BT$8 &lt; BS$8), "", IFERROR(BT9/BS9, ""))</f>
        <v/>
      </c>
      <c r="BT34" s="12" t="str">
        <f t="shared" si="2"/>
        <v/>
      </c>
      <c r="BU34" s="12" t="str">
        <f t="shared" si="2"/>
        <v/>
      </c>
      <c r="BV34" s="12" t="str">
        <f t="shared" si="2"/>
        <v/>
      </c>
      <c r="BW34" s="12" t="str">
        <f t="shared" si="2"/>
        <v/>
      </c>
      <c r="BX34" s="12" t="str">
        <f t="shared" si="2"/>
        <v/>
      </c>
      <c r="BY34" s="12" t="str">
        <f t="shared" si="2"/>
        <v/>
      </c>
      <c r="BZ34" s="12" t="str">
        <f t="shared" si="2"/>
        <v/>
      </c>
      <c r="CA34" s="12" t="str">
        <f t="shared" si="2"/>
        <v/>
      </c>
      <c r="CB34" s="12" t="str">
        <f t="shared" si="2"/>
        <v/>
      </c>
      <c r="CC34" s="12" t="str">
        <f t="shared" si="2"/>
        <v/>
      </c>
      <c r="CD34" s="12" t="str">
        <f t="shared" si="2"/>
        <v/>
      </c>
      <c r="CE34" s="12" t="str">
        <f t="shared" si="2"/>
        <v/>
      </c>
      <c r="CF34" s="12" t="str">
        <f t="shared" si="2"/>
        <v/>
      </c>
      <c r="CG34" s="12" t="str">
        <f t="shared" si="2"/>
        <v/>
      </c>
      <c r="CH34" s="12" t="str">
        <f t="shared" si="2"/>
        <v/>
      </c>
      <c r="CI34" s="12" t="str">
        <f t="shared" si="2"/>
        <v/>
      </c>
      <c r="CJ34" s="12" t="str">
        <f t="shared" si="2"/>
        <v/>
      </c>
      <c r="CK34" s="12" t="str">
        <f t="shared" si="2"/>
        <v/>
      </c>
      <c r="CL34" s="12" t="str">
        <f t="shared" si="2"/>
        <v/>
      </c>
      <c r="CM34" s="12" t="str">
        <f t="shared" si="2"/>
        <v/>
      </c>
      <c r="CN34" s="12" t="str">
        <f t="shared" si="2"/>
        <v/>
      </c>
      <c r="CO34" s="12" t="str">
        <f t="shared" si="2"/>
        <v/>
      </c>
      <c r="CP34" s="12" t="str">
        <f t="shared" si="2"/>
        <v/>
      </c>
      <c r="CQ34" s="12" t="str">
        <f t="shared" si="2"/>
        <v/>
      </c>
      <c r="CR34" s="12" t="str">
        <f t="shared" si="2"/>
        <v/>
      </c>
      <c r="CS34" s="12" t="str">
        <f t="shared" si="2"/>
        <v/>
      </c>
      <c r="CT34" s="12" t="str">
        <f t="shared" si="2"/>
        <v/>
      </c>
      <c r="CU34" s="12" t="str">
        <f t="shared" si="2"/>
        <v/>
      </c>
      <c r="CV34" s="12" t="str">
        <f t="shared" si="2"/>
        <v/>
      </c>
      <c r="CW34" s="12" t="str">
        <f t="shared" si="2"/>
        <v/>
      </c>
      <c r="CX34" s="12" t="str">
        <f t="shared" si="2"/>
        <v/>
      </c>
      <c r="CY34" s="12" t="str">
        <f t="shared" ref="CY34:DZ34" si="3">IF(OR(CZ9 = "", CZ$8 &lt; CY$8), "", IFERROR(CZ9/CY9, ""))</f>
        <v/>
      </c>
      <c r="CZ34" s="12" t="str">
        <f t="shared" si="3"/>
        <v/>
      </c>
      <c r="DA34" s="12" t="str">
        <f t="shared" si="3"/>
        <v/>
      </c>
      <c r="DB34" s="12" t="str">
        <f t="shared" si="3"/>
        <v/>
      </c>
      <c r="DC34" s="12" t="str">
        <f t="shared" si="3"/>
        <v/>
      </c>
      <c r="DD34" s="12" t="str">
        <f t="shared" si="3"/>
        <v/>
      </c>
      <c r="DE34" s="12" t="str">
        <f t="shared" si="3"/>
        <v/>
      </c>
      <c r="DF34" s="12" t="str">
        <f t="shared" si="3"/>
        <v/>
      </c>
      <c r="DG34" s="12" t="str">
        <f t="shared" si="3"/>
        <v/>
      </c>
      <c r="DH34" s="12" t="str">
        <f t="shared" si="3"/>
        <v/>
      </c>
      <c r="DI34" s="12" t="str">
        <f t="shared" si="3"/>
        <v/>
      </c>
      <c r="DJ34" s="12" t="str">
        <f t="shared" si="3"/>
        <v/>
      </c>
      <c r="DK34" s="12" t="str">
        <f t="shared" si="3"/>
        <v/>
      </c>
      <c r="DL34" s="12" t="str">
        <f t="shared" si="3"/>
        <v/>
      </c>
      <c r="DM34" s="12" t="str">
        <f t="shared" si="3"/>
        <v/>
      </c>
      <c r="DN34" s="12" t="str">
        <f t="shared" si="3"/>
        <v/>
      </c>
      <c r="DO34" s="12" t="str">
        <f t="shared" si="3"/>
        <v/>
      </c>
      <c r="DP34" s="12" t="str">
        <f t="shared" si="3"/>
        <v/>
      </c>
      <c r="DQ34" s="12" t="str">
        <f t="shared" si="3"/>
        <v/>
      </c>
      <c r="DR34" s="12" t="str">
        <f t="shared" si="3"/>
        <v/>
      </c>
      <c r="DS34" s="12" t="str">
        <f t="shared" si="3"/>
        <v/>
      </c>
      <c r="DT34" s="12" t="str">
        <f t="shared" si="3"/>
        <v/>
      </c>
      <c r="DU34" s="12" t="str">
        <f t="shared" si="3"/>
        <v/>
      </c>
      <c r="DV34" s="12" t="str">
        <f t="shared" si="3"/>
        <v/>
      </c>
      <c r="DW34" s="12" t="str">
        <f t="shared" si="3"/>
        <v/>
      </c>
      <c r="DX34" s="12" t="str">
        <f t="shared" si="3"/>
        <v/>
      </c>
      <c r="DY34" s="12" t="str">
        <f t="shared" si="3"/>
        <v/>
      </c>
      <c r="DZ34" s="12" t="str">
        <f t="shared" si="3"/>
        <v/>
      </c>
    </row>
    <row r="35" spans="6:130" x14ac:dyDescent="0.2">
      <c r="F35">
        <v>201909</v>
      </c>
      <c r="G35" s="12" t="str">
        <f t="shared" ref="G35:AL35" si="4">IF(OR(H10 = "", H$8 &lt; G$8), "", IFERROR(H10/G10, ""))</f>
        <v/>
      </c>
      <c r="H35" s="12" t="str">
        <f t="shared" si="4"/>
        <v/>
      </c>
      <c r="I35" s="12" t="str">
        <f t="shared" si="4"/>
        <v/>
      </c>
      <c r="J35" s="12" t="str">
        <f t="shared" si="4"/>
        <v/>
      </c>
      <c r="K35" s="12" t="str">
        <f t="shared" si="4"/>
        <v/>
      </c>
      <c r="L35" s="12" t="str">
        <f t="shared" si="4"/>
        <v/>
      </c>
      <c r="M35" s="12" t="str">
        <f t="shared" si="4"/>
        <v/>
      </c>
      <c r="N35" s="12" t="str">
        <f t="shared" si="4"/>
        <v/>
      </c>
      <c r="O35" s="12" t="str">
        <f t="shared" si="4"/>
        <v/>
      </c>
      <c r="P35" s="12" t="str">
        <f t="shared" si="4"/>
        <v/>
      </c>
      <c r="Q35" s="12" t="str">
        <f t="shared" si="4"/>
        <v/>
      </c>
      <c r="R35" s="12" t="str">
        <f t="shared" si="4"/>
        <v/>
      </c>
      <c r="S35" s="12" t="str">
        <f t="shared" si="4"/>
        <v/>
      </c>
      <c r="T35" s="12" t="str">
        <f t="shared" si="4"/>
        <v/>
      </c>
      <c r="U35" s="12" t="str">
        <f t="shared" si="4"/>
        <v/>
      </c>
      <c r="V35" s="12" t="str">
        <f t="shared" si="4"/>
        <v/>
      </c>
      <c r="W35" s="12" t="str">
        <f t="shared" si="4"/>
        <v/>
      </c>
      <c r="X35" s="12" t="str">
        <f t="shared" si="4"/>
        <v/>
      </c>
      <c r="Y35" s="12" t="str">
        <f t="shared" si="4"/>
        <v/>
      </c>
      <c r="Z35" s="12" t="str">
        <f t="shared" si="4"/>
        <v/>
      </c>
      <c r="AA35" s="12" t="str">
        <f t="shared" si="4"/>
        <v/>
      </c>
      <c r="AB35" s="12" t="str">
        <f t="shared" si="4"/>
        <v/>
      </c>
      <c r="AC35" s="12" t="str">
        <f t="shared" si="4"/>
        <v/>
      </c>
      <c r="AD35" s="12" t="str">
        <f t="shared" si="4"/>
        <v/>
      </c>
      <c r="AE35" s="12" t="str">
        <f t="shared" si="4"/>
        <v/>
      </c>
      <c r="AF35" s="12" t="str">
        <f t="shared" si="4"/>
        <v/>
      </c>
      <c r="AG35" s="12" t="str">
        <f t="shared" si="4"/>
        <v/>
      </c>
      <c r="AH35" s="12" t="str">
        <f t="shared" si="4"/>
        <v/>
      </c>
      <c r="AI35" s="12" t="str">
        <f t="shared" si="4"/>
        <v/>
      </c>
      <c r="AJ35" s="12" t="str">
        <f t="shared" si="4"/>
        <v/>
      </c>
      <c r="AK35" s="12" t="str">
        <f t="shared" si="4"/>
        <v/>
      </c>
      <c r="AL35" s="12" t="str">
        <f t="shared" si="4"/>
        <v/>
      </c>
      <c r="AM35" s="12" t="str">
        <f t="shared" ref="AM35:BR35" si="5">IF(OR(AN10 = "", AN$8 &lt; AM$8), "", IFERROR(AN10/AM10, ""))</f>
        <v/>
      </c>
      <c r="AN35" s="12" t="str">
        <f t="shared" si="5"/>
        <v/>
      </c>
      <c r="AO35" s="12" t="str">
        <f t="shared" si="5"/>
        <v/>
      </c>
      <c r="AP35" s="12" t="str">
        <f t="shared" si="5"/>
        <v/>
      </c>
      <c r="AQ35" s="12" t="str">
        <f t="shared" si="5"/>
        <v/>
      </c>
      <c r="AR35" s="12" t="str">
        <f t="shared" si="5"/>
        <v/>
      </c>
      <c r="AS35" s="12" t="str">
        <f t="shared" si="5"/>
        <v/>
      </c>
      <c r="AT35" s="12" t="str">
        <f t="shared" si="5"/>
        <v/>
      </c>
      <c r="AU35" s="12" t="str">
        <f t="shared" si="5"/>
        <v/>
      </c>
      <c r="AV35" s="12" t="str">
        <f t="shared" si="5"/>
        <v/>
      </c>
      <c r="AW35" s="12" t="str">
        <f t="shared" si="5"/>
        <v/>
      </c>
      <c r="AX35" s="12" t="str">
        <f t="shared" si="5"/>
        <v/>
      </c>
      <c r="AY35" s="12" t="str">
        <f t="shared" si="5"/>
        <v/>
      </c>
      <c r="AZ35" s="12" t="str">
        <f t="shared" si="5"/>
        <v/>
      </c>
      <c r="BA35" s="12" t="str">
        <f t="shared" si="5"/>
        <v/>
      </c>
      <c r="BB35" s="12" t="str">
        <f t="shared" si="5"/>
        <v/>
      </c>
      <c r="BC35" s="12" t="str">
        <f t="shared" si="5"/>
        <v/>
      </c>
      <c r="BD35" s="12" t="str">
        <f t="shared" si="5"/>
        <v/>
      </c>
      <c r="BE35" s="12" t="str">
        <f t="shared" si="5"/>
        <v/>
      </c>
      <c r="BF35" s="12" t="str">
        <f t="shared" si="5"/>
        <v/>
      </c>
      <c r="BG35" s="12" t="str">
        <f t="shared" si="5"/>
        <v/>
      </c>
      <c r="BH35" s="12" t="str">
        <f t="shared" si="5"/>
        <v/>
      </c>
      <c r="BI35" s="12" t="str">
        <f t="shared" si="5"/>
        <v/>
      </c>
      <c r="BJ35" s="12" t="str">
        <f t="shared" si="5"/>
        <v/>
      </c>
      <c r="BK35" s="12" t="str">
        <f t="shared" si="5"/>
        <v/>
      </c>
      <c r="BL35" s="12" t="str">
        <f t="shared" si="5"/>
        <v/>
      </c>
      <c r="BM35" s="12" t="str">
        <f t="shared" si="5"/>
        <v/>
      </c>
      <c r="BN35" s="12" t="str">
        <f t="shared" si="5"/>
        <v/>
      </c>
      <c r="BO35" s="12" t="str">
        <f t="shared" si="5"/>
        <v/>
      </c>
      <c r="BP35" s="12" t="str">
        <f t="shared" si="5"/>
        <v/>
      </c>
      <c r="BQ35" s="12" t="str">
        <f t="shared" si="5"/>
        <v/>
      </c>
      <c r="BR35" s="12" t="str">
        <f t="shared" si="5"/>
        <v/>
      </c>
      <c r="BS35" s="12" t="str">
        <f t="shared" ref="BS35:CX35" si="6">IF(OR(BT10 = "", BT$8 &lt; BS$8), "", IFERROR(BT10/BS10, ""))</f>
        <v/>
      </c>
      <c r="BT35" s="12" t="str">
        <f t="shared" si="6"/>
        <v/>
      </c>
      <c r="BU35" s="12" t="str">
        <f t="shared" si="6"/>
        <v/>
      </c>
      <c r="BV35" s="12" t="str">
        <f t="shared" si="6"/>
        <v/>
      </c>
      <c r="BW35" s="12" t="str">
        <f t="shared" si="6"/>
        <v/>
      </c>
      <c r="BX35" s="12" t="str">
        <f t="shared" si="6"/>
        <v/>
      </c>
      <c r="BY35" s="12" t="str">
        <f t="shared" si="6"/>
        <v/>
      </c>
      <c r="BZ35" s="12" t="str">
        <f t="shared" si="6"/>
        <v/>
      </c>
      <c r="CA35" s="12" t="str">
        <f t="shared" si="6"/>
        <v/>
      </c>
      <c r="CB35" s="12" t="str">
        <f t="shared" si="6"/>
        <v/>
      </c>
      <c r="CC35" s="12" t="str">
        <f t="shared" si="6"/>
        <v/>
      </c>
      <c r="CD35" s="12" t="str">
        <f t="shared" si="6"/>
        <v/>
      </c>
      <c r="CE35" s="12" t="str">
        <f t="shared" si="6"/>
        <v/>
      </c>
      <c r="CF35" s="12" t="str">
        <f t="shared" si="6"/>
        <v/>
      </c>
      <c r="CG35" s="12" t="str">
        <f t="shared" si="6"/>
        <v/>
      </c>
      <c r="CH35" s="12" t="str">
        <f t="shared" si="6"/>
        <v/>
      </c>
      <c r="CI35" s="12" t="str">
        <f t="shared" si="6"/>
        <v/>
      </c>
      <c r="CJ35" s="12" t="str">
        <f t="shared" si="6"/>
        <v/>
      </c>
      <c r="CK35" s="12" t="str">
        <f t="shared" si="6"/>
        <v/>
      </c>
      <c r="CL35" s="12" t="str">
        <f t="shared" si="6"/>
        <v/>
      </c>
      <c r="CM35" s="12" t="str">
        <f t="shared" si="6"/>
        <v/>
      </c>
      <c r="CN35" s="12" t="str">
        <f t="shared" si="6"/>
        <v/>
      </c>
      <c r="CO35" s="12" t="str">
        <f t="shared" si="6"/>
        <v/>
      </c>
      <c r="CP35" s="12" t="str">
        <f t="shared" si="6"/>
        <v/>
      </c>
      <c r="CQ35" s="12" t="str">
        <f t="shared" si="6"/>
        <v/>
      </c>
      <c r="CR35" s="12" t="str">
        <f t="shared" si="6"/>
        <v/>
      </c>
      <c r="CS35" s="12" t="str">
        <f t="shared" si="6"/>
        <v/>
      </c>
      <c r="CT35" s="12" t="str">
        <f t="shared" si="6"/>
        <v/>
      </c>
      <c r="CU35" s="12" t="str">
        <f t="shared" si="6"/>
        <v/>
      </c>
      <c r="CV35" s="12" t="str">
        <f t="shared" si="6"/>
        <v/>
      </c>
      <c r="CW35" s="12" t="str">
        <f t="shared" si="6"/>
        <v/>
      </c>
      <c r="CX35" s="12" t="str">
        <f t="shared" si="6"/>
        <v/>
      </c>
      <c r="CY35" s="12" t="str">
        <f t="shared" ref="CY35:DZ35" si="7">IF(OR(CZ10 = "", CZ$8 &lt; CY$8), "", IFERROR(CZ10/CY10, ""))</f>
        <v/>
      </c>
      <c r="CZ35" s="12" t="str">
        <f t="shared" si="7"/>
        <v/>
      </c>
      <c r="DA35" s="12" t="str">
        <f t="shared" si="7"/>
        <v/>
      </c>
      <c r="DB35" s="12" t="str">
        <f t="shared" si="7"/>
        <v/>
      </c>
      <c r="DC35" s="12" t="str">
        <f t="shared" si="7"/>
        <v/>
      </c>
      <c r="DD35" s="12" t="str">
        <f t="shared" si="7"/>
        <v/>
      </c>
      <c r="DE35" s="12" t="str">
        <f t="shared" si="7"/>
        <v/>
      </c>
      <c r="DF35" s="12" t="str">
        <f t="shared" si="7"/>
        <v/>
      </c>
      <c r="DG35" s="12" t="str">
        <f t="shared" si="7"/>
        <v/>
      </c>
      <c r="DH35" s="12" t="str">
        <f t="shared" si="7"/>
        <v/>
      </c>
      <c r="DI35" s="12" t="str">
        <f t="shared" si="7"/>
        <v/>
      </c>
      <c r="DJ35" s="12" t="str">
        <f t="shared" si="7"/>
        <v/>
      </c>
      <c r="DK35" s="12" t="str">
        <f t="shared" si="7"/>
        <v/>
      </c>
      <c r="DL35" s="12" t="str">
        <f t="shared" si="7"/>
        <v/>
      </c>
      <c r="DM35" s="12" t="str">
        <f t="shared" si="7"/>
        <v/>
      </c>
      <c r="DN35" s="12" t="str">
        <f t="shared" si="7"/>
        <v/>
      </c>
      <c r="DO35" s="12" t="str">
        <f t="shared" si="7"/>
        <v/>
      </c>
      <c r="DP35" s="12" t="str">
        <f t="shared" si="7"/>
        <v/>
      </c>
      <c r="DQ35" s="12" t="str">
        <f t="shared" si="7"/>
        <v/>
      </c>
      <c r="DR35" s="12" t="str">
        <f t="shared" si="7"/>
        <v/>
      </c>
      <c r="DS35" s="12" t="str">
        <f t="shared" si="7"/>
        <v/>
      </c>
      <c r="DT35" s="12" t="str">
        <f t="shared" si="7"/>
        <v/>
      </c>
      <c r="DU35" s="12" t="str">
        <f t="shared" si="7"/>
        <v/>
      </c>
      <c r="DV35" s="12" t="str">
        <f t="shared" si="7"/>
        <v/>
      </c>
      <c r="DW35" s="12" t="str">
        <f t="shared" si="7"/>
        <v/>
      </c>
      <c r="DX35" s="12" t="str">
        <f t="shared" si="7"/>
        <v/>
      </c>
      <c r="DY35" s="12" t="str">
        <f t="shared" si="7"/>
        <v/>
      </c>
      <c r="DZ35" s="12" t="str">
        <f t="shared" si="7"/>
        <v/>
      </c>
    </row>
    <row r="36" spans="6:130" x14ac:dyDescent="0.2">
      <c r="F36">
        <v>201912</v>
      </c>
      <c r="G36" s="12" t="str">
        <f t="shared" ref="G36:AL36" si="8">IF(OR(H11 = "", H$8 &lt; G$8), "", IFERROR(H11/G11, ""))</f>
        <v/>
      </c>
      <c r="H36" s="12" t="str">
        <f t="shared" si="8"/>
        <v/>
      </c>
      <c r="I36" s="12" t="str">
        <f t="shared" si="8"/>
        <v/>
      </c>
      <c r="J36" s="12" t="str">
        <f t="shared" si="8"/>
        <v/>
      </c>
      <c r="K36" s="12">
        <f t="shared" si="8"/>
        <v>1.1341683548645669</v>
      </c>
      <c r="L36" s="12">
        <f t="shared" si="8"/>
        <v>1.4620620761382261</v>
      </c>
      <c r="M36" s="12">
        <f t="shared" si="8"/>
        <v>1.0852118439967122</v>
      </c>
      <c r="N36" s="12">
        <f t="shared" si="8"/>
        <v>1.0020419815603923</v>
      </c>
      <c r="O36" s="12">
        <f t="shared" si="8"/>
        <v>1.0097348550443477</v>
      </c>
      <c r="P36" s="12">
        <f t="shared" si="8"/>
        <v>1</v>
      </c>
      <c r="Q36" s="12">
        <f t="shared" si="8"/>
        <v>1</v>
      </c>
      <c r="R36" s="12">
        <f t="shared" si="8"/>
        <v>1</v>
      </c>
      <c r="S36" s="12">
        <f t="shared" si="8"/>
        <v>1</v>
      </c>
      <c r="T36" s="12">
        <f t="shared" si="8"/>
        <v>1</v>
      </c>
      <c r="U36" s="12">
        <f t="shared" si="8"/>
        <v>1.2051201697848737</v>
      </c>
      <c r="V36" s="12">
        <f t="shared" si="8"/>
        <v>1</v>
      </c>
      <c r="W36" s="12">
        <f t="shared" si="8"/>
        <v>1</v>
      </c>
      <c r="X36" s="12">
        <f t="shared" si="8"/>
        <v>1</v>
      </c>
      <c r="Y36" s="12">
        <f t="shared" si="8"/>
        <v>1</v>
      </c>
      <c r="Z36" s="12">
        <f t="shared" si="8"/>
        <v>1</v>
      </c>
      <c r="AA36" s="12">
        <f t="shared" si="8"/>
        <v>1</v>
      </c>
      <c r="AB36" s="12">
        <f t="shared" si="8"/>
        <v>1</v>
      </c>
      <c r="AC36" s="12">
        <f t="shared" si="8"/>
        <v>1.1133936408612357</v>
      </c>
      <c r="AD36" s="12">
        <f t="shared" si="8"/>
        <v>1</v>
      </c>
      <c r="AE36" s="12">
        <f t="shared" si="8"/>
        <v>1</v>
      </c>
      <c r="AF36" s="12">
        <f t="shared" si="8"/>
        <v>1</v>
      </c>
      <c r="AG36" s="12">
        <f t="shared" si="8"/>
        <v>1</v>
      </c>
      <c r="AH36" s="12">
        <f t="shared" si="8"/>
        <v>1</v>
      </c>
      <c r="AI36" s="12">
        <f t="shared" si="8"/>
        <v>1</v>
      </c>
      <c r="AJ36" s="12">
        <f t="shared" si="8"/>
        <v>1</v>
      </c>
      <c r="AK36" s="12">
        <f t="shared" si="8"/>
        <v>1</v>
      </c>
      <c r="AL36" s="12">
        <f t="shared" si="8"/>
        <v>1</v>
      </c>
      <c r="AM36" s="12">
        <f t="shared" ref="AM36:BR36" si="9">IF(OR(AN11 = "", AN$8 &lt; AM$8), "", IFERROR(AN11/AM11, ""))</f>
        <v>1</v>
      </c>
      <c r="AN36" s="12">
        <f t="shared" si="9"/>
        <v>1</v>
      </c>
      <c r="AO36" s="12">
        <f t="shared" si="9"/>
        <v>1</v>
      </c>
      <c r="AP36" s="12">
        <f t="shared" si="9"/>
        <v>1</v>
      </c>
      <c r="AQ36" s="12">
        <f t="shared" si="9"/>
        <v>1</v>
      </c>
      <c r="AR36" s="12">
        <f t="shared" si="9"/>
        <v>1</v>
      </c>
      <c r="AS36" s="12">
        <f t="shared" si="9"/>
        <v>1</v>
      </c>
      <c r="AT36" s="12">
        <f t="shared" si="9"/>
        <v>1</v>
      </c>
      <c r="AU36" s="12">
        <f t="shared" si="9"/>
        <v>1</v>
      </c>
      <c r="AV36" s="12">
        <f t="shared" si="9"/>
        <v>1</v>
      </c>
      <c r="AW36" s="12">
        <f t="shared" si="9"/>
        <v>1</v>
      </c>
      <c r="AX36" s="12">
        <f t="shared" si="9"/>
        <v>1</v>
      </c>
      <c r="AY36" s="12">
        <f t="shared" si="9"/>
        <v>1</v>
      </c>
      <c r="AZ36" s="12">
        <f t="shared" si="9"/>
        <v>1</v>
      </c>
      <c r="BA36" s="12">
        <f t="shared" si="9"/>
        <v>1</v>
      </c>
      <c r="BB36" s="12">
        <f t="shared" si="9"/>
        <v>1</v>
      </c>
      <c r="BC36" s="12">
        <f t="shared" si="9"/>
        <v>1</v>
      </c>
      <c r="BD36" s="12">
        <f t="shared" si="9"/>
        <v>1</v>
      </c>
      <c r="BE36" s="12">
        <f t="shared" si="9"/>
        <v>1</v>
      </c>
      <c r="BF36" s="12">
        <f t="shared" si="9"/>
        <v>1</v>
      </c>
      <c r="BG36" s="12">
        <f t="shared" si="9"/>
        <v>1</v>
      </c>
      <c r="BH36" s="12">
        <f t="shared" si="9"/>
        <v>1</v>
      </c>
      <c r="BI36" s="12">
        <f t="shared" si="9"/>
        <v>1</v>
      </c>
      <c r="BJ36" s="12" t="str">
        <f t="shared" si="9"/>
        <v/>
      </c>
      <c r="BK36" s="12" t="str">
        <f t="shared" si="9"/>
        <v/>
      </c>
      <c r="BL36" s="12" t="str">
        <f t="shared" si="9"/>
        <v/>
      </c>
      <c r="BM36" s="12" t="str">
        <f t="shared" si="9"/>
        <v/>
      </c>
      <c r="BN36" s="12" t="str">
        <f t="shared" si="9"/>
        <v/>
      </c>
      <c r="BO36" s="12" t="str">
        <f t="shared" si="9"/>
        <v/>
      </c>
      <c r="BP36" s="12" t="str">
        <f t="shared" si="9"/>
        <v/>
      </c>
      <c r="BQ36" s="12" t="str">
        <f t="shared" si="9"/>
        <v/>
      </c>
      <c r="BR36" s="12" t="str">
        <f t="shared" si="9"/>
        <v/>
      </c>
      <c r="BS36" s="12" t="str">
        <f t="shared" ref="BS36:CX36" si="10">IF(OR(BT11 = "", BT$8 &lt; BS$8), "", IFERROR(BT11/BS11, ""))</f>
        <v/>
      </c>
      <c r="BT36" s="12">
        <f t="shared" si="10"/>
        <v>1.8333489611606482</v>
      </c>
      <c r="BU36" s="12">
        <f t="shared" si="10"/>
        <v>0.85970722867081206</v>
      </c>
      <c r="BV36" s="12">
        <f t="shared" si="10"/>
        <v>1.3135141811718896</v>
      </c>
      <c r="BW36" s="12">
        <f t="shared" si="10"/>
        <v>0.99977280629968257</v>
      </c>
      <c r="BX36" s="12">
        <f t="shared" si="10"/>
        <v>0.9999940903604182</v>
      </c>
      <c r="BY36" s="12">
        <f t="shared" si="10"/>
        <v>1.0097348550443477</v>
      </c>
      <c r="BZ36" s="12">
        <f t="shared" si="10"/>
        <v>1</v>
      </c>
      <c r="CA36" s="12">
        <f t="shared" si="10"/>
        <v>1.0194371895668604</v>
      </c>
      <c r="CB36" s="12">
        <f t="shared" si="10"/>
        <v>0.98093341133148293</v>
      </c>
      <c r="CC36" s="12">
        <f t="shared" si="10"/>
        <v>1.1674238699493134</v>
      </c>
      <c r="CD36" s="12">
        <f t="shared" si="10"/>
        <v>1.03279969701353</v>
      </c>
      <c r="CE36" s="12">
        <f t="shared" si="10"/>
        <v>0.99950664180533344</v>
      </c>
      <c r="CF36" s="12">
        <f t="shared" si="10"/>
        <v>1</v>
      </c>
      <c r="CG36" s="12">
        <f t="shared" si="10"/>
        <v>1</v>
      </c>
      <c r="CH36" s="12">
        <f t="shared" si="10"/>
        <v>1</v>
      </c>
      <c r="CI36" s="12">
        <f t="shared" si="10"/>
        <v>1</v>
      </c>
      <c r="CJ36" s="12">
        <f t="shared" si="10"/>
        <v>1</v>
      </c>
      <c r="CK36" s="12">
        <f t="shared" si="10"/>
        <v>1</v>
      </c>
      <c r="CL36" s="12">
        <f t="shared" si="10"/>
        <v>1</v>
      </c>
      <c r="CM36" s="12">
        <f t="shared" si="10"/>
        <v>1.1133936408612357</v>
      </c>
      <c r="CN36" s="12">
        <f t="shared" si="10"/>
        <v>1</v>
      </c>
      <c r="CO36" s="12">
        <f t="shared" si="10"/>
        <v>1</v>
      </c>
      <c r="CP36" s="12">
        <f t="shared" si="10"/>
        <v>1</v>
      </c>
      <c r="CQ36" s="12">
        <f t="shared" si="10"/>
        <v>1</v>
      </c>
      <c r="CR36" s="12">
        <f t="shared" si="10"/>
        <v>1</v>
      </c>
      <c r="CS36" s="12">
        <f t="shared" si="10"/>
        <v>1</v>
      </c>
      <c r="CT36" s="12">
        <f t="shared" si="10"/>
        <v>1</v>
      </c>
      <c r="CU36" s="12">
        <f t="shared" si="10"/>
        <v>1</v>
      </c>
      <c r="CV36" s="12">
        <f t="shared" si="10"/>
        <v>1</v>
      </c>
      <c r="CW36" s="12">
        <f t="shared" si="10"/>
        <v>1</v>
      </c>
      <c r="CX36" s="12">
        <f t="shared" si="10"/>
        <v>1</v>
      </c>
      <c r="CY36" s="12">
        <f t="shared" ref="CY36:DZ36" si="11">IF(OR(CZ11 = "", CZ$8 &lt; CY$8), "", IFERROR(CZ11/CY11, ""))</f>
        <v>1</v>
      </c>
      <c r="CZ36" s="12">
        <f t="shared" si="11"/>
        <v>1</v>
      </c>
      <c r="DA36" s="12">
        <f t="shared" si="11"/>
        <v>1</v>
      </c>
      <c r="DB36" s="12">
        <f t="shared" si="11"/>
        <v>1</v>
      </c>
      <c r="DC36" s="12">
        <f t="shared" si="11"/>
        <v>1</v>
      </c>
      <c r="DD36" s="12">
        <f t="shared" si="11"/>
        <v>1</v>
      </c>
      <c r="DE36" s="12">
        <f t="shared" si="11"/>
        <v>1</v>
      </c>
      <c r="DF36" s="12">
        <f t="shared" si="11"/>
        <v>1</v>
      </c>
      <c r="DG36" s="12">
        <f t="shared" si="11"/>
        <v>1</v>
      </c>
      <c r="DH36" s="12">
        <f t="shared" si="11"/>
        <v>1</v>
      </c>
      <c r="DI36" s="12">
        <f t="shared" si="11"/>
        <v>1</v>
      </c>
      <c r="DJ36" s="12">
        <f t="shared" si="11"/>
        <v>1</v>
      </c>
      <c r="DK36" s="12">
        <f t="shared" si="11"/>
        <v>1</v>
      </c>
      <c r="DL36" s="12">
        <f t="shared" si="11"/>
        <v>1</v>
      </c>
      <c r="DM36" s="12">
        <f t="shared" si="11"/>
        <v>1</v>
      </c>
      <c r="DN36" s="12">
        <f t="shared" si="11"/>
        <v>1</v>
      </c>
      <c r="DO36" s="12">
        <f t="shared" si="11"/>
        <v>1</v>
      </c>
      <c r="DP36" s="12">
        <f t="shared" si="11"/>
        <v>1</v>
      </c>
      <c r="DQ36" s="12">
        <f t="shared" si="11"/>
        <v>1</v>
      </c>
      <c r="DR36" s="12">
        <f t="shared" si="11"/>
        <v>1</v>
      </c>
      <c r="DS36" s="12">
        <f t="shared" si="11"/>
        <v>1</v>
      </c>
      <c r="DT36" s="12" t="str">
        <f t="shared" si="11"/>
        <v/>
      </c>
      <c r="DU36" s="12" t="str">
        <f t="shared" si="11"/>
        <v/>
      </c>
      <c r="DV36" s="12" t="str">
        <f t="shared" si="11"/>
        <v/>
      </c>
      <c r="DW36" s="12" t="str">
        <f t="shared" si="11"/>
        <v/>
      </c>
      <c r="DX36" s="12" t="str">
        <f t="shared" si="11"/>
        <v/>
      </c>
      <c r="DY36" s="12" t="str">
        <f t="shared" si="11"/>
        <v/>
      </c>
      <c r="DZ36" s="12" t="str">
        <f t="shared" si="11"/>
        <v/>
      </c>
    </row>
    <row r="37" spans="6:130" x14ac:dyDescent="0.2">
      <c r="F37">
        <v>202003</v>
      </c>
      <c r="G37" s="12" t="str">
        <f t="shared" ref="G37:AL37" si="12">IF(OR(H12 = "", H$8 &lt; G$8), "", IFERROR(H12/G12, ""))</f>
        <v/>
      </c>
      <c r="H37" s="12">
        <f t="shared" si="12"/>
        <v>7.7217473386936524</v>
      </c>
      <c r="I37" s="12">
        <f t="shared" si="12"/>
        <v>2.6055189458636971</v>
      </c>
      <c r="J37" s="12">
        <f t="shared" si="12"/>
        <v>1.583703098151972</v>
      </c>
      <c r="K37" s="12">
        <f t="shared" si="12"/>
        <v>1.8267108311788318</v>
      </c>
      <c r="L37" s="12">
        <f t="shared" si="12"/>
        <v>1.250387023473126</v>
      </c>
      <c r="M37" s="12">
        <f t="shared" si="12"/>
        <v>1.0972731204847417</v>
      </c>
      <c r="N37" s="12">
        <f t="shared" si="12"/>
        <v>1.0067354203746979</v>
      </c>
      <c r="O37" s="12">
        <f t="shared" si="12"/>
        <v>1.0181544490020136</v>
      </c>
      <c r="P37" s="12">
        <f t="shared" si="12"/>
        <v>1.0071613655622123</v>
      </c>
      <c r="Q37" s="12">
        <f t="shared" si="12"/>
        <v>1.0459955362405506</v>
      </c>
      <c r="R37" s="12">
        <f t="shared" si="12"/>
        <v>1.0123752564376418</v>
      </c>
      <c r="S37" s="12">
        <f t="shared" si="12"/>
        <v>1.0860834846127354</v>
      </c>
      <c r="T37" s="12">
        <f t="shared" si="12"/>
        <v>1</v>
      </c>
      <c r="U37" s="12">
        <f t="shared" si="12"/>
        <v>1</v>
      </c>
      <c r="V37" s="12">
        <f t="shared" si="12"/>
        <v>1</v>
      </c>
      <c r="W37" s="12">
        <f t="shared" si="12"/>
        <v>1</v>
      </c>
      <c r="X37" s="12">
        <f t="shared" si="12"/>
        <v>1</v>
      </c>
      <c r="Y37" s="12">
        <f t="shared" si="12"/>
        <v>1</v>
      </c>
      <c r="Z37" s="12">
        <f t="shared" si="12"/>
        <v>1</v>
      </c>
      <c r="AA37" s="12">
        <f t="shared" si="12"/>
        <v>1</v>
      </c>
      <c r="AB37" s="12">
        <f t="shared" si="12"/>
        <v>1.0001450147434596</v>
      </c>
      <c r="AC37" s="12">
        <f t="shared" si="12"/>
        <v>1</v>
      </c>
      <c r="AD37" s="12">
        <f t="shared" si="12"/>
        <v>1</v>
      </c>
      <c r="AE37" s="12">
        <f t="shared" si="12"/>
        <v>1</v>
      </c>
      <c r="AF37" s="12">
        <f t="shared" si="12"/>
        <v>1</v>
      </c>
      <c r="AG37" s="12">
        <f t="shared" si="12"/>
        <v>1</v>
      </c>
      <c r="AH37" s="12">
        <f t="shared" si="12"/>
        <v>1</v>
      </c>
      <c r="AI37" s="12">
        <f t="shared" si="12"/>
        <v>1</v>
      </c>
      <c r="AJ37" s="12">
        <f t="shared" si="12"/>
        <v>1</v>
      </c>
      <c r="AK37" s="12">
        <f t="shared" si="12"/>
        <v>1</v>
      </c>
      <c r="AL37" s="12">
        <f t="shared" si="12"/>
        <v>1</v>
      </c>
      <c r="AM37" s="12">
        <f t="shared" ref="AM37:BR37" si="13">IF(OR(AN12 = "", AN$8 &lt; AM$8), "", IFERROR(AN12/AM12, ""))</f>
        <v>1</v>
      </c>
      <c r="AN37" s="12">
        <f t="shared" si="13"/>
        <v>1</v>
      </c>
      <c r="AO37" s="12">
        <f t="shared" si="13"/>
        <v>1</v>
      </c>
      <c r="AP37" s="12">
        <f t="shared" si="13"/>
        <v>1</v>
      </c>
      <c r="AQ37" s="12">
        <f t="shared" si="13"/>
        <v>1</v>
      </c>
      <c r="AR37" s="12">
        <f t="shared" si="13"/>
        <v>1</v>
      </c>
      <c r="AS37" s="12">
        <f t="shared" si="13"/>
        <v>1</v>
      </c>
      <c r="AT37" s="12">
        <f t="shared" si="13"/>
        <v>1</v>
      </c>
      <c r="AU37" s="12">
        <f t="shared" si="13"/>
        <v>1</v>
      </c>
      <c r="AV37" s="12">
        <f t="shared" si="13"/>
        <v>1</v>
      </c>
      <c r="AW37" s="12">
        <f t="shared" si="13"/>
        <v>1</v>
      </c>
      <c r="AX37" s="12">
        <f t="shared" si="13"/>
        <v>1</v>
      </c>
      <c r="AY37" s="12">
        <f t="shared" si="13"/>
        <v>1</v>
      </c>
      <c r="AZ37" s="12">
        <f t="shared" si="13"/>
        <v>1</v>
      </c>
      <c r="BA37" s="12">
        <f t="shared" si="13"/>
        <v>1</v>
      </c>
      <c r="BB37" s="12">
        <f t="shared" si="13"/>
        <v>1</v>
      </c>
      <c r="BC37" s="12">
        <f t="shared" si="13"/>
        <v>1</v>
      </c>
      <c r="BD37" s="12">
        <f t="shared" si="13"/>
        <v>1</v>
      </c>
      <c r="BE37" s="12">
        <f t="shared" si="13"/>
        <v>1</v>
      </c>
      <c r="BF37" s="12">
        <f t="shared" si="13"/>
        <v>1</v>
      </c>
      <c r="BG37" s="12" t="str">
        <f t="shared" si="13"/>
        <v/>
      </c>
      <c r="BH37" s="12" t="str">
        <f t="shared" si="13"/>
        <v/>
      </c>
      <c r="BI37" s="12" t="str">
        <f t="shared" si="13"/>
        <v/>
      </c>
      <c r="BJ37" s="12" t="str">
        <f t="shared" si="13"/>
        <v/>
      </c>
      <c r="BK37" s="12" t="str">
        <f t="shared" si="13"/>
        <v/>
      </c>
      <c r="BL37" s="12" t="str">
        <f t="shared" si="13"/>
        <v/>
      </c>
      <c r="BM37" s="12" t="str">
        <f t="shared" si="13"/>
        <v/>
      </c>
      <c r="BN37" s="12" t="str">
        <f t="shared" si="13"/>
        <v/>
      </c>
      <c r="BO37" s="12" t="str">
        <f t="shared" si="13"/>
        <v/>
      </c>
      <c r="BP37" s="12" t="str">
        <f t="shared" si="13"/>
        <v/>
      </c>
      <c r="BQ37" s="12" t="str">
        <f t="shared" si="13"/>
        <v/>
      </c>
      <c r="BR37" s="12">
        <f t="shared" si="13"/>
        <v>1.5965675356655964</v>
      </c>
      <c r="BS37" s="12">
        <f t="shared" ref="BS37:CX37" si="14">IF(OR(BT12 = "", BT$8 &lt; BS$8), "", IFERROR(BT12/BS12, ""))</f>
        <v>2.4079711160229258</v>
      </c>
      <c r="BT37" s="12">
        <f t="shared" si="14"/>
        <v>1.9737958452625461</v>
      </c>
      <c r="BU37" s="12">
        <f t="shared" si="14"/>
        <v>1.0950770233122764</v>
      </c>
      <c r="BV37" s="12">
        <f t="shared" si="14"/>
        <v>1.0610490944015711</v>
      </c>
      <c r="BW37" s="12">
        <f t="shared" si="14"/>
        <v>1.0323411418272146</v>
      </c>
      <c r="BX37" s="12">
        <f t="shared" si="14"/>
        <v>0.99541421457270884</v>
      </c>
      <c r="BY37" s="12">
        <f t="shared" si="14"/>
        <v>1.0111019488019801</v>
      </c>
      <c r="BZ37" s="12">
        <f t="shared" si="14"/>
        <v>1.0510828845871616</v>
      </c>
      <c r="CA37" s="12">
        <f t="shared" si="14"/>
        <v>1.0076471148356183</v>
      </c>
      <c r="CB37" s="12">
        <f t="shared" si="14"/>
        <v>1.068207893498766</v>
      </c>
      <c r="CC37" s="12">
        <f t="shared" si="14"/>
        <v>0.99985805074065803</v>
      </c>
      <c r="CD37" s="12">
        <f t="shared" si="14"/>
        <v>1</v>
      </c>
      <c r="CE37" s="12">
        <f t="shared" si="14"/>
        <v>1</v>
      </c>
      <c r="CF37" s="12">
        <f t="shared" si="14"/>
        <v>1</v>
      </c>
      <c r="CG37" s="12">
        <f t="shared" si="14"/>
        <v>1</v>
      </c>
      <c r="CH37" s="12">
        <f t="shared" si="14"/>
        <v>1</v>
      </c>
      <c r="CI37" s="12">
        <f t="shared" si="14"/>
        <v>1</v>
      </c>
      <c r="CJ37" s="12">
        <f t="shared" si="14"/>
        <v>1</v>
      </c>
      <c r="CK37" s="12">
        <f t="shared" si="14"/>
        <v>1</v>
      </c>
      <c r="CL37" s="12">
        <f t="shared" si="14"/>
        <v>0.99999974025228477</v>
      </c>
      <c r="CM37" s="12">
        <f t="shared" si="14"/>
        <v>1</v>
      </c>
      <c r="CN37" s="12">
        <f t="shared" si="14"/>
        <v>1</v>
      </c>
      <c r="CO37" s="12">
        <f t="shared" si="14"/>
        <v>0.99999928709599173</v>
      </c>
      <c r="CP37" s="12">
        <f t="shared" si="14"/>
        <v>0.99523946893972037</v>
      </c>
      <c r="CQ37" s="12">
        <f t="shared" si="14"/>
        <v>1</v>
      </c>
      <c r="CR37" s="12">
        <f t="shared" si="14"/>
        <v>1</v>
      </c>
      <c r="CS37" s="12">
        <f t="shared" si="14"/>
        <v>1</v>
      </c>
      <c r="CT37" s="12">
        <f t="shared" si="14"/>
        <v>1</v>
      </c>
      <c r="CU37" s="12">
        <f t="shared" si="14"/>
        <v>1</v>
      </c>
      <c r="CV37" s="12">
        <f t="shared" si="14"/>
        <v>1</v>
      </c>
      <c r="CW37" s="12">
        <f t="shared" si="14"/>
        <v>1</v>
      </c>
      <c r="CX37" s="12">
        <f t="shared" si="14"/>
        <v>1</v>
      </c>
      <c r="CY37" s="12">
        <f t="shared" ref="CY37:DZ37" si="15">IF(OR(CZ12 = "", CZ$8 &lt; CY$8), "", IFERROR(CZ12/CY12, ""))</f>
        <v>1</v>
      </c>
      <c r="CZ37" s="12">
        <f t="shared" si="15"/>
        <v>1</v>
      </c>
      <c r="DA37" s="12">
        <f t="shared" si="15"/>
        <v>1</v>
      </c>
      <c r="DB37" s="12">
        <f t="shared" si="15"/>
        <v>1</v>
      </c>
      <c r="DC37" s="12">
        <f t="shared" si="15"/>
        <v>1</v>
      </c>
      <c r="DD37" s="12">
        <f t="shared" si="15"/>
        <v>1</v>
      </c>
      <c r="DE37" s="12">
        <f t="shared" si="15"/>
        <v>1</v>
      </c>
      <c r="DF37" s="12">
        <f t="shared" si="15"/>
        <v>1</v>
      </c>
      <c r="DG37" s="12">
        <f t="shared" si="15"/>
        <v>1</v>
      </c>
      <c r="DH37" s="12">
        <f t="shared" si="15"/>
        <v>1</v>
      </c>
      <c r="DI37" s="12">
        <f t="shared" si="15"/>
        <v>1</v>
      </c>
      <c r="DJ37" s="12">
        <f t="shared" si="15"/>
        <v>1</v>
      </c>
      <c r="DK37" s="12">
        <f t="shared" si="15"/>
        <v>1</v>
      </c>
      <c r="DL37" s="12">
        <f t="shared" si="15"/>
        <v>1</v>
      </c>
      <c r="DM37" s="12">
        <f t="shared" si="15"/>
        <v>1</v>
      </c>
      <c r="DN37" s="12">
        <f t="shared" si="15"/>
        <v>1</v>
      </c>
      <c r="DO37" s="12">
        <f t="shared" si="15"/>
        <v>1</v>
      </c>
      <c r="DP37" s="12">
        <f t="shared" si="15"/>
        <v>1</v>
      </c>
      <c r="DQ37" s="12" t="str">
        <f t="shared" si="15"/>
        <v/>
      </c>
      <c r="DR37" s="12" t="str">
        <f t="shared" si="15"/>
        <v/>
      </c>
      <c r="DS37" s="12" t="str">
        <f t="shared" si="15"/>
        <v/>
      </c>
      <c r="DT37" s="12" t="str">
        <f t="shared" si="15"/>
        <v/>
      </c>
      <c r="DU37" s="12" t="str">
        <f t="shared" si="15"/>
        <v/>
      </c>
      <c r="DV37" s="12" t="str">
        <f t="shared" si="15"/>
        <v/>
      </c>
      <c r="DW37" s="12" t="str">
        <f t="shared" si="15"/>
        <v/>
      </c>
      <c r="DX37" s="12" t="str">
        <f t="shared" si="15"/>
        <v/>
      </c>
      <c r="DY37" s="12" t="str">
        <f t="shared" si="15"/>
        <v/>
      </c>
      <c r="DZ37" s="12" t="str">
        <f t="shared" si="15"/>
        <v/>
      </c>
    </row>
    <row r="38" spans="6:130" x14ac:dyDescent="0.2">
      <c r="F38">
        <v>202006</v>
      </c>
      <c r="G38" s="12" t="str">
        <f t="shared" ref="G38:AL38" si="16">IF(OR(H13 = "", H$8 &lt; G$8), "", IFERROR(H13/G13, ""))</f>
        <v/>
      </c>
      <c r="H38" s="12">
        <f t="shared" si="16"/>
        <v>2.7656579432099804</v>
      </c>
      <c r="I38" s="12">
        <f t="shared" si="16"/>
        <v>1.7720428830850938</v>
      </c>
      <c r="J38" s="12">
        <f t="shared" si="16"/>
        <v>1.4148242928303274</v>
      </c>
      <c r="K38" s="12">
        <f t="shared" si="16"/>
        <v>1.3910692408474279</v>
      </c>
      <c r="L38" s="12">
        <f t="shared" si="16"/>
        <v>1.3207810131559263</v>
      </c>
      <c r="M38" s="12">
        <f t="shared" si="16"/>
        <v>1.3164606567752786</v>
      </c>
      <c r="N38" s="12">
        <f t="shared" si="16"/>
        <v>1</v>
      </c>
      <c r="O38" s="12">
        <f t="shared" si="16"/>
        <v>1.005822730818789</v>
      </c>
      <c r="P38" s="12">
        <f t="shared" si="16"/>
        <v>1</v>
      </c>
      <c r="Q38" s="12">
        <f t="shared" si="16"/>
        <v>1</v>
      </c>
      <c r="R38" s="12">
        <f t="shared" si="16"/>
        <v>1</v>
      </c>
      <c r="S38" s="12">
        <f t="shared" si="16"/>
        <v>1.0024985492110265</v>
      </c>
      <c r="T38" s="12">
        <f t="shared" si="16"/>
        <v>0.99999999948376828</v>
      </c>
      <c r="U38" s="12">
        <f t="shared" si="16"/>
        <v>1</v>
      </c>
      <c r="V38" s="12">
        <f t="shared" si="16"/>
        <v>1</v>
      </c>
      <c r="W38" s="12">
        <f t="shared" si="16"/>
        <v>1</v>
      </c>
      <c r="X38" s="12">
        <f t="shared" si="16"/>
        <v>1</v>
      </c>
      <c r="Y38" s="12">
        <f t="shared" si="16"/>
        <v>1</v>
      </c>
      <c r="Z38" s="12">
        <f t="shared" si="16"/>
        <v>1</v>
      </c>
      <c r="AA38" s="12">
        <f t="shared" si="16"/>
        <v>1</v>
      </c>
      <c r="AB38" s="12">
        <f t="shared" si="16"/>
        <v>1</v>
      </c>
      <c r="AC38" s="12">
        <f t="shared" si="16"/>
        <v>1</v>
      </c>
      <c r="AD38" s="12">
        <f t="shared" si="16"/>
        <v>1</v>
      </c>
      <c r="AE38" s="12">
        <f t="shared" si="16"/>
        <v>1</v>
      </c>
      <c r="AF38" s="12">
        <f t="shared" si="16"/>
        <v>1</v>
      </c>
      <c r="AG38" s="12">
        <f t="shared" si="16"/>
        <v>1</v>
      </c>
      <c r="AH38" s="12">
        <f t="shared" si="16"/>
        <v>1</v>
      </c>
      <c r="AI38" s="12">
        <f t="shared" si="16"/>
        <v>1</v>
      </c>
      <c r="AJ38" s="12">
        <f t="shared" si="16"/>
        <v>1</v>
      </c>
      <c r="AK38" s="12">
        <f t="shared" si="16"/>
        <v>1</v>
      </c>
      <c r="AL38" s="12">
        <f t="shared" si="16"/>
        <v>1</v>
      </c>
      <c r="AM38" s="12">
        <f t="shared" ref="AM38:BR38" si="17">IF(OR(AN13 = "", AN$8 &lt; AM$8), "", IFERROR(AN13/AM13, ""))</f>
        <v>1</v>
      </c>
      <c r="AN38" s="12">
        <f t="shared" si="17"/>
        <v>1</v>
      </c>
      <c r="AO38" s="12">
        <f t="shared" si="17"/>
        <v>1</v>
      </c>
      <c r="AP38" s="12">
        <f t="shared" si="17"/>
        <v>1</v>
      </c>
      <c r="AQ38" s="12">
        <f t="shared" si="17"/>
        <v>1</v>
      </c>
      <c r="AR38" s="12">
        <f t="shared" si="17"/>
        <v>1</v>
      </c>
      <c r="AS38" s="12">
        <f t="shared" si="17"/>
        <v>1</v>
      </c>
      <c r="AT38" s="12">
        <f t="shared" si="17"/>
        <v>1</v>
      </c>
      <c r="AU38" s="12">
        <f t="shared" si="17"/>
        <v>1</v>
      </c>
      <c r="AV38" s="12">
        <f t="shared" si="17"/>
        <v>1</v>
      </c>
      <c r="AW38" s="12">
        <f t="shared" si="17"/>
        <v>1</v>
      </c>
      <c r="AX38" s="12">
        <f t="shared" si="17"/>
        <v>1</v>
      </c>
      <c r="AY38" s="12">
        <f t="shared" si="17"/>
        <v>1</v>
      </c>
      <c r="AZ38" s="12">
        <f t="shared" si="17"/>
        <v>1</v>
      </c>
      <c r="BA38" s="12">
        <f t="shared" si="17"/>
        <v>1</v>
      </c>
      <c r="BB38" s="12">
        <f t="shared" si="17"/>
        <v>1</v>
      </c>
      <c r="BC38" s="12">
        <f t="shared" si="17"/>
        <v>1</v>
      </c>
      <c r="BD38" s="12" t="str">
        <f t="shared" si="17"/>
        <v/>
      </c>
      <c r="BE38" s="12" t="str">
        <f t="shared" si="17"/>
        <v/>
      </c>
      <c r="BF38" s="12" t="str">
        <f t="shared" si="17"/>
        <v/>
      </c>
      <c r="BG38" s="12" t="str">
        <f t="shared" si="17"/>
        <v/>
      </c>
      <c r="BH38" s="12" t="str">
        <f t="shared" si="17"/>
        <v/>
      </c>
      <c r="BI38" s="12" t="str">
        <f t="shared" si="17"/>
        <v/>
      </c>
      <c r="BJ38" s="12" t="str">
        <f t="shared" si="17"/>
        <v/>
      </c>
      <c r="BK38" s="12" t="str">
        <f t="shared" si="17"/>
        <v/>
      </c>
      <c r="BL38" s="12" t="str">
        <f t="shared" si="17"/>
        <v/>
      </c>
      <c r="BM38" s="12" t="str">
        <f t="shared" si="17"/>
        <v/>
      </c>
      <c r="BN38" s="12" t="str">
        <f t="shared" si="17"/>
        <v/>
      </c>
      <c r="BO38" s="12" t="str">
        <f t="shared" si="17"/>
        <v/>
      </c>
      <c r="BP38" s="12" t="str">
        <f t="shared" si="17"/>
        <v/>
      </c>
      <c r="BQ38" s="12" t="str">
        <f t="shared" si="17"/>
        <v/>
      </c>
      <c r="BR38" s="12">
        <f t="shared" si="17"/>
        <v>1.5979730275851822</v>
      </c>
      <c r="BS38" s="12">
        <f t="shared" ref="BS38:CX38" si="18">IF(OR(BT13 = "", BT$8 &lt; BS$8), "", IFERROR(BT13/BS13, ""))</f>
        <v>2.0073983918331302</v>
      </c>
      <c r="BT38" s="12">
        <f t="shared" si="18"/>
        <v>1.8064468305702082</v>
      </c>
      <c r="BU38" s="12">
        <f t="shared" si="18"/>
        <v>1.0683949279314191</v>
      </c>
      <c r="BV38" s="12">
        <f t="shared" si="18"/>
        <v>1.007887717023467</v>
      </c>
      <c r="BW38" s="12">
        <f t="shared" si="18"/>
        <v>0.99945984721575165</v>
      </c>
      <c r="BX38" s="12">
        <f t="shared" si="18"/>
        <v>1</v>
      </c>
      <c r="BY38" s="12">
        <f t="shared" si="18"/>
        <v>0.99971386407545493</v>
      </c>
      <c r="BZ38" s="12">
        <f t="shared" si="18"/>
        <v>1</v>
      </c>
      <c r="CA38" s="12">
        <f t="shared" si="18"/>
        <v>1</v>
      </c>
      <c r="CB38" s="12">
        <f t="shared" si="18"/>
        <v>1</v>
      </c>
      <c r="CC38" s="12">
        <f t="shared" si="18"/>
        <v>0.99999553640471184</v>
      </c>
      <c r="CD38" s="12">
        <f t="shared" si="18"/>
        <v>0.99999999948654239</v>
      </c>
      <c r="CE38" s="12">
        <f t="shared" si="18"/>
        <v>1</v>
      </c>
      <c r="CF38" s="12">
        <f t="shared" si="18"/>
        <v>1</v>
      </c>
      <c r="CG38" s="12">
        <f t="shared" si="18"/>
        <v>1</v>
      </c>
      <c r="CH38" s="12">
        <f t="shared" si="18"/>
        <v>1</v>
      </c>
      <c r="CI38" s="12">
        <f t="shared" si="18"/>
        <v>1</v>
      </c>
      <c r="CJ38" s="12">
        <f t="shared" si="18"/>
        <v>1</v>
      </c>
      <c r="CK38" s="12">
        <f t="shared" si="18"/>
        <v>1</v>
      </c>
      <c r="CL38" s="12">
        <f t="shared" si="18"/>
        <v>0.99999919537087634</v>
      </c>
      <c r="CM38" s="12">
        <f t="shared" si="18"/>
        <v>1</v>
      </c>
      <c r="CN38" s="12">
        <f t="shared" si="18"/>
        <v>1</v>
      </c>
      <c r="CO38" s="12">
        <f t="shared" si="18"/>
        <v>1</v>
      </c>
      <c r="CP38" s="12">
        <f t="shared" si="18"/>
        <v>1</v>
      </c>
      <c r="CQ38" s="12">
        <f t="shared" si="18"/>
        <v>1</v>
      </c>
      <c r="CR38" s="12">
        <f t="shared" si="18"/>
        <v>1</v>
      </c>
      <c r="CS38" s="12">
        <f t="shared" si="18"/>
        <v>1</v>
      </c>
      <c r="CT38" s="12">
        <f t="shared" si="18"/>
        <v>1</v>
      </c>
      <c r="CU38" s="12">
        <f t="shared" si="18"/>
        <v>0.99462692076624371</v>
      </c>
      <c r="CV38" s="12">
        <f t="shared" si="18"/>
        <v>1</v>
      </c>
      <c r="CW38" s="12">
        <f t="shared" si="18"/>
        <v>1</v>
      </c>
      <c r="CX38" s="12">
        <f t="shared" si="18"/>
        <v>1</v>
      </c>
      <c r="CY38" s="12">
        <f t="shared" ref="CY38:DZ38" si="19">IF(OR(CZ13 = "", CZ$8 &lt; CY$8), "", IFERROR(CZ13/CY13, ""))</f>
        <v>1</v>
      </c>
      <c r="CZ38" s="12">
        <f t="shared" si="19"/>
        <v>1</v>
      </c>
      <c r="DA38" s="12">
        <f t="shared" si="19"/>
        <v>1</v>
      </c>
      <c r="DB38" s="12">
        <f t="shared" si="19"/>
        <v>1</v>
      </c>
      <c r="DC38" s="12">
        <f t="shared" si="19"/>
        <v>1</v>
      </c>
      <c r="DD38" s="12">
        <f t="shared" si="19"/>
        <v>1</v>
      </c>
      <c r="DE38" s="12">
        <f t="shared" si="19"/>
        <v>1</v>
      </c>
      <c r="DF38" s="12">
        <f t="shared" si="19"/>
        <v>1</v>
      </c>
      <c r="DG38" s="12">
        <f t="shared" si="19"/>
        <v>1</v>
      </c>
      <c r="DH38" s="12">
        <f t="shared" si="19"/>
        <v>1</v>
      </c>
      <c r="DI38" s="12">
        <f t="shared" si="19"/>
        <v>1</v>
      </c>
      <c r="DJ38" s="12">
        <f t="shared" si="19"/>
        <v>1</v>
      </c>
      <c r="DK38" s="12">
        <f t="shared" si="19"/>
        <v>1</v>
      </c>
      <c r="DL38" s="12">
        <f t="shared" si="19"/>
        <v>1</v>
      </c>
      <c r="DM38" s="12">
        <f t="shared" si="19"/>
        <v>1</v>
      </c>
      <c r="DN38" s="12" t="str">
        <f t="shared" si="19"/>
        <v/>
      </c>
      <c r="DO38" s="12" t="str">
        <f t="shared" si="19"/>
        <v/>
      </c>
      <c r="DP38" s="12" t="str">
        <f t="shared" si="19"/>
        <v/>
      </c>
      <c r="DQ38" s="12" t="str">
        <f t="shared" si="19"/>
        <v/>
      </c>
      <c r="DR38" s="12" t="str">
        <f t="shared" si="19"/>
        <v/>
      </c>
      <c r="DS38" s="12" t="str">
        <f t="shared" si="19"/>
        <v/>
      </c>
      <c r="DT38" s="12" t="str">
        <f t="shared" si="19"/>
        <v/>
      </c>
      <c r="DU38" s="12" t="str">
        <f t="shared" si="19"/>
        <v/>
      </c>
      <c r="DV38" s="12" t="str">
        <f t="shared" si="19"/>
        <v/>
      </c>
      <c r="DW38" s="12" t="str">
        <f t="shared" si="19"/>
        <v/>
      </c>
      <c r="DX38" s="12" t="str">
        <f t="shared" si="19"/>
        <v/>
      </c>
      <c r="DY38" s="12" t="str">
        <f t="shared" si="19"/>
        <v/>
      </c>
      <c r="DZ38" s="12" t="str">
        <f t="shared" si="19"/>
        <v/>
      </c>
    </row>
    <row r="39" spans="6:130" x14ac:dyDescent="0.2">
      <c r="F39">
        <v>202009</v>
      </c>
      <c r="G39" s="12" t="str">
        <f t="shared" ref="G39:AL39" si="20">IF(OR(H14 = "", H$8 &lt; G$8), "", IFERROR(H14/G14, ""))</f>
        <v/>
      </c>
      <c r="H39" s="12">
        <f t="shared" si="20"/>
        <v>5.5509138795151083</v>
      </c>
      <c r="I39" s="12">
        <f t="shared" si="20"/>
        <v>3.5986656969907509</v>
      </c>
      <c r="J39" s="12">
        <f t="shared" si="20"/>
        <v>2.617186004207205</v>
      </c>
      <c r="K39" s="12">
        <f t="shared" si="20"/>
        <v>1.255941141120771</v>
      </c>
      <c r="L39" s="12">
        <f t="shared" si="20"/>
        <v>1.0401812212654196</v>
      </c>
      <c r="M39" s="12">
        <f t="shared" si="20"/>
        <v>1.0266226981232223</v>
      </c>
      <c r="N39" s="12">
        <f t="shared" si="20"/>
        <v>1.0017809505980555</v>
      </c>
      <c r="O39" s="12">
        <f t="shared" si="20"/>
        <v>1.0081710376068402</v>
      </c>
      <c r="P39" s="12">
        <f t="shared" si="20"/>
        <v>1.0006757746325057</v>
      </c>
      <c r="Q39" s="12">
        <f t="shared" si="20"/>
        <v>1.020734727729637</v>
      </c>
      <c r="R39" s="12">
        <f t="shared" si="20"/>
        <v>1</v>
      </c>
      <c r="S39" s="12">
        <f t="shared" si="20"/>
        <v>1.0040308228461654</v>
      </c>
      <c r="T39" s="12">
        <f t="shared" si="20"/>
        <v>1.0015208385996266</v>
      </c>
      <c r="U39" s="12">
        <f t="shared" si="20"/>
        <v>1</v>
      </c>
      <c r="V39" s="12">
        <f t="shared" si="20"/>
        <v>1</v>
      </c>
      <c r="W39" s="12">
        <f t="shared" si="20"/>
        <v>1</v>
      </c>
      <c r="X39" s="12">
        <f t="shared" si="20"/>
        <v>1</v>
      </c>
      <c r="Y39" s="12">
        <f t="shared" si="20"/>
        <v>1</v>
      </c>
      <c r="Z39" s="12">
        <f t="shared" si="20"/>
        <v>1</v>
      </c>
      <c r="AA39" s="12">
        <f t="shared" si="20"/>
        <v>1</v>
      </c>
      <c r="AB39" s="12">
        <f t="shared" si="20"/>
        <v>1</v>
      </c>
      <c r="AC39" s="12">
        <f t="shared" si="20"/>
        <v>1</v>
      </c>
      <c r="AD39" s="12">
        <f t="shared" si="20"/>
        <v>1</v>
      </c>
      <c r="AE39" s="12">
        <f t="shared" si="20"/>
        <v>1.0039324355581776</v>
      </c>
      <c r="AF39" s="12">
        <f t="shared" si="20"/>
        <v>1</v>
      </c>
      <c r="AG39" s="12">
        <f t="shared" si="20"/>
        <v>1</v>
      </c>
      <c r="AH39" s="12">
        <f t="shared" si="20"/>
        <v>1</v>
      </c>
      <c r="AI39" s="12">
        <f t="shared" si="20"/>
        <v>1.0005041938870054</v>
      </c>
      <c r="AJ39" s="12">
        <f t="shared" si="20"/>
        <v>1</v>
      </c>
      <c r="AK39" s="12">
        <f t="shared" si="20"/>
        <v>1</v>
      </c>
      <c r="AL39" s="12">
        <f t="shared" si="20"/>
        <v>1</v>
      </c>
      <c r="AM39" s="12">
        <f t="shared" ref="AM39:BR39" si="21">IF(OR(AN14 = "", AN$8 &lt; AM$8), "", IFERROR(AN14/AM14, ""))</f>
        <v>1</v>
      </c>
      <c r="AN39" s="12">
        <f t="shared" si="21"/>
        <v>1</v>
      </c>
      <c r="AO39" s="12">
        <f t="shared" si="21"/>
        <v>1</v>
      </c>
      <c r="AP39" s="12">
        <f t="shared" si="21"/>
        <v>1</v>
      </c>
      <c r="AQ39" s="12">
        <f t="shared" si="21"/>
        <v>1</v>
      </c>
      <c r="AR39" s="12">
        <f t="shared" si="21"/>
        <v>1</v>
      </c>
      <c r="AS39" s="12">
        <f t="shared" si="21"/>
        <v>1</v>
      </c>
      <c r="AT39" s="12">
        <f t="shared" si="21"/>
        <v>1</v>
      </c>
      <c r="AU39" s="12">
        <f t="shared" si="21"/>
        <v>1</v>
      </c>
      <c r="AV39" s="12">
        <f t="shared" si="21"/>
        <v>1</v>
      </c>
      <c r="AW39" s="12">
        <f t="shared" si="21"/>
        <v>1</v>
      </c>
      <c r="AX39" s="12">
        <f t="shared" si="21"/>
        <v>1</v>
      </c>
      <c r="AY39" s="12">
        <f t="shared" si="21"/>
        <v>1</v>
      </c>
      <c r="AZ39" s="12">
        <f t="shared" si="21"/>
        <v>1</v>
      </c>
      <c r="BA39" s="12" t="str">
        <f t="shared" si="21"/>
        <v/>
      </c>
      <c r="BB39" s="12" t="str">
        <f t="shared" si="21"/>
        <v/>
      </c>
      <c r="BC39" s="12" t="str">
        <f t="shared" si="21"/>
        <v/>
      </c>
      <c r="BD39" s="12" t="str">
        <f t="shared" si="21"/>
        <v/>
      </c>
      <c r="BE39" s="12" t="str">
        <f t="shared" si="21"/>
        <v/>
      </c>
      <c r="BF39" s="12" t="str">
        <f t="shared" si="21"/>
        <v/>
      </c>
      <c r="BG39" s="12" t="str">
        <f t="shared" si="21"/>
        <v/>
      </c>
      <c r="BH39" s="12" t="str">
        <f t="shared" si="21"/>
        <v/>
      </c>
      <c r="BI39" s="12" t="str">
        <f t="shared" si="21"/>
        <v/>
      </c>
      <c r="BJ39" s="12" t="str">
        <f t="shared" si="21"/>
        <v/>
      </c>
      <c r="BK39" s="12" t="str">
        <f t="shared" si="21"/>
        <v/>
      </c>
      <c r="BL39" s="12" t="str">
        <f t="shared" si="21"/>
        <v/>
      </c>
      <c r="BM39" s="12" t="str">
        <f t="shared" si="21"/>
        <v/>
      </c>
      <c r="BN39" s="12" t="str">
        <f t="shared" si="21"/>
        <v/>
      </c>
      <c r="BO39" s="12" t="str">
        <f t="shared" si="21"/>
        <v/>
      </c>
      <c r="BP39" s="12" t="str">
        <f t="shared" si="21"/>
        <v/>
      </c>
      <c r="BQ39" s="12" t="str">
        <f t="shared" si="21"/>
        <v/>
      </c>
      <c r="BR39" s="12">
        <f t="shared" si="21"/>
        <v>9.9881602495999928</v>
      </c>
      <c r="BS39" s="12">
        <f t="shared" ref="BS39:CX39" si="22">IF(OR(BT14 = "", BT$8 &lt; BS$8), "", IFERROR(BT14/BS14, ""))</f>
        <v>2.775112300320715</v>
      </c>
      <c r="BT39" s="12">
        <f t="shared" si="22"/>
        <v>1.0770257361980764</v>
      </c>
      <c r="BU39" s="12">
        <f t="shared" si="22"/>
        <v>1.0373520543732739</v>
      </c>
      <c r="BV39" s="12">
        <f t="shared" si="22"/>
        <v>0.99979847813236034</v>
      </c>
      <c r="BW39" s="12">
        <f t="shared" si="22"/>
        <v>0.98909552533152711</v>
      </c>
      <c r="BX39" s="12">
        <f t="shared" si="22"/>
        <v>1.031508303225084</v>
      </c>
      <c r="BY39" s="12">
        <f t="shared" si="22"/>
        <v>0.95413068171316806</v>
      </c>
      <c r="BZ39" s="12">
        <f t="shared" si="22"/>
        <v>0.9999988218670196</v>
      </c>
      <c r="CA39" s="12">
        <f t="shared" si="22"/>
        <v>0.99996382601701905</v>
      </c>
      <c r="CB39" s="12">
        <f t="shared" si="22"/>
        <v>1</v>
      </c>
      <c r="CC39" s="12">
        <f t="shared" si="22"/>
        <v>1.0034833619103998</v>
      </c>
      <c r="CD39" s="12">
        <f t="shared" si="22"/>
        <v>0.9999972902117672</v>
      </c>
      <c r="CE39" s="12">
        <f t="shared" si="22"/>
        <v>1</v>
      </c>
      <c r="CF39" s="12">
        <f t="shared" si="22"/>
        <v>1</v>
      </c>
      <c r="CG39" s="12">
        <f t="shared" si="22"/>
        <v>1</v>
      </c>
      <c r="CH39" s="12">
        <f t="shared" si="22"/>
        <v>1</v>
      </c>
      <c r="CI39" s="12">
        <f t="shared" si="22"/>
        <v>0.99999870955700854</v>
      </c>
      <c r="CJ39" s="12">
        <f t="shared" si="22"/>
        <v>1</v>
      </c>
      <c r="CK39" s="12">
        <f t="shared" si="22"/>
        <v>1</v>
      </c>
      <c r="CL39" s="12">
        <f t="shared" si="22"/>
        <v>1</v>
      </c>
      <c r="CM39" s="12">
        <f t="shared" si="22"/>
        <v>1</v>
      </c>
      <c r="CN39" s="12">
        <f t="shared" si="22"/>
        <v>1.0035499834374371</v>
      </c>
      <c r="CO39" s="12">
        <f t="shared" si="22"/>
        <v>1.0003473325871233</v>
      </c>
      <c r="CP39" s="12">
        <f t="shared" si="22"/>
        <v>1</v>
      </c>
      <c r="CQ39" s="12">
        <f t="shared" si="22"/>
        <v>1</v>
      </c>
      <c r="CR39" s="12">
        <f t="shared" si="22"/>
        <v>0.99141628311503993</v>
      </c>
      <c r="CS39" s="12">
        <f t="shared" si="22"/>
        <v>1.0005041938870054</v>
      </c>
      <c r="CT39" s="12">
        <f t="shared" si="22"/>
        <v>1</v>
      </c>
      <c r="CU39" s="12">
        <f t="shared" si="22"/>
        <v>1</v>
      </c>
      <c r="CV39" s="12">
        <f t="shared" si="22"/>
        <v>1</v>
      </c>
      <c r="CW39" s="12">
        <f t="shared" si="22"/>
        <v>1</v>
      </c>
      <c r="CX39" s="12">
        <f t="shared" si="22"/>
        <v>1</v>
      </c>
      <c r="CY39" s="12">
        <f t="shared" ref="CY39:DZ39" si="23">IF(OR(CZ14 = "", CZ$8 &lt; CY$8), "", IFERROR(CZ14/CY14, ""))</f>
        <v>1</v>
      </c>
      <c r="CZ39" s="12">
        <f t="shared" si="23"/>
        <v>1</v>
      </c>
      <c r="DA39" s="12">
        <f t="shared" si="23"/>
        <v>1</v>
      </c>
      <c r="DB39" s="12">
        <f t="shared" si="23"/>
        <v>1</v>
      </c>
      <c r="DC39" s="12">
        <f t="shared" si="23"/>
        <v>1</v>
      </c>
      <c r="DD39" s="12">
        <f t="shared" si="23"/>
        <v>1</v>
      </c>
      <c r="DE39" s="12">
        <f t="shared" si="23"/>
        <v>1</v>
      </c>
      <c r="DF39" s="12">
        <f t="shared" si="23"/>
        <v>1</v>
      </c>
      <c r="DG39" s="12">
        <f t="shared" si="23"/>
        <v>1</v>
      </c>
      <c r="DH39" s="12">
        <f t="shared" si="23"/>
        <v>1</v>
      </c>
      <c r="DI39" s="12">
        <f t="shared" si="23"/>
        <v>1</v>
      </c>
      <c r="DJ39" s="12">
        <f t="shared" si="23"/>
        <v>1</v>
      </c>
      <c r="DK39" s="12" t="str">
        <f t="shared" si="23"/>
        <v/>
      </c>
      <c r="DL39" s="12" t="str">
        <f t="shared" si="23"/>
        <v/>
      </c>
      <c r="DM39" s="12" t="str">
        <f t="shared" si="23"/>
        <v/>
      </c>
      <c r="DN39" s="12" t="str">
        <f t="shared" si="23"/>
        <v/>
      </c>
      <c r="DO39" s="12" t="str">
        <f t="shared" si="23"/>
        <v/>
      </c>
      <c r="DP39" s="12" t="str">
        <f t="shared" si="23"/>
        <v/>
      </c>
      <c r="DQ39" s="12" t="str">
        <f t="shared" si="23"/>
        <v/>
      </c>
      <c r="DR39" s="12" t="str">
        <f t="shared" si="23"/>
        <v/>
      </c>
      <c r="DS39" s="12" t="str">
        <f t="shared" si="23"/>
        <v/>
      </c>
      <c r="DT39" s="12" t="str">
        <f t="shared" si="23"/>
        <v/>
      </c>
      <c r="DU39" s="12" t="str">
        <f t="shared" si="23"/>
        <v/>
      </c>
      <c r="DV39" s="12" t="str">
        <f t="shared" si="23"/>
        <v/>
      </c>
      <c r="DW39" s="12" t="str">
        <f t="shared" si="23"/>
        <v/>
      </c>
      <c r="DX39" s="12" t="str">
        <f t="shared" si="23"/>
        <v/>
      </c>
      <c r="DY39" s="12" t="str">
        <f t="shared" si="23"/>
        <v/>
      </c>
      <c r="DZ39" s="12" t="str">
        <f t="shared" si="23"/>
        <v/>
      </c>
    </row>
    <row r="40" spans="6:130" x14ac:dyDescent="0.2">
      <c r="F40">
        <v>202012</v>
      </c>
      <c r="G40" s="12" t="str">
        <f t="shared" ref="G40:AL40" si="24">IF(OR(H15 = "", H$8 &lt; G$8), "", IFERROR(H15/G15, ""))</f>
        <v/>
      </c>
      <c r="H40" s="12">
        <f t="shared" si="24"/>
        <v>2.3852932152898649</v>
      </c>
      <c r="I40" s="12">
        <f t="shared" si="24"/>
        <v>11.199424103682999</v>
      </c>
      <c r="J40" s="12">
        <f t="shared" si="24"/>
        <v>2.9584343386309708</v>
      </c>
      <c r="K40" s="12">
        <f t="shared" si="24"/>
        <v>1.525803375942596</v>
      </c>
      <c r="L40" s="12">
        <f t="shared" si="24"/>
        <v>1.1756687524495604</v>
      </c>
      <c r="M40" s="12">
        <f t="shared" si="24"/>
        <v>1.0621778762703895</v>
      </c>
      <c r="N40" s="12">
        <f t="shared" si="24"/>
        <v>1.016038597218569</v>
      </c>
      <c r="O40" s="12">
        <f t="shared" si="24"/>
        <v>1.0384804699926735</v>
      </c>
      <c r="P40" s="12">
        <f t="shared" si="24"/>
        <v>1.0008778652154624</v>
      </c>
      <c r="Q40" s="12">
        <f t="shared" si="24"/>
        <v>1.0772749902589775</v>
      </c>
      <c r="R40" s="12">
        <f t="shared" si="24"/>
        <v>1.0284508255627927</v>
      </c>
      <c r="S40" s="12">
        <f t="shared" si="24"/>
        <v>1.0080347860352934</v>
      </c>
      <c r="T40" s="12">
        <f t="shared" si="24"/>
        <v>1.0183226386640924</v>
      </c>
      <c r="U40" s="12">
        <f t="shared" si="24"/>
        <v>1</v>
      </c>
      <c r="V40" s="12">
        <f t="shared" si="24"/>
        <v>1.0008410196232762</v>
      </c>
      <c r="W40" s="12">
        <f t="shared" si="24"/>
        <v>0.999966217343498</v>
      </c>
      <c r="X40" s="12">
        <f t="shared" si="24"/>
        <v>1</v>
      </c>
      <c r="Y40" s="12">
        <f t="shared" si="24"/>
        <v>1</v>
      </c>
      <c r="Z40" s="12">
        <f t="shared" si="24"/>
        <v>1</v>
      </c>
      <c r="AA40" s="12">
        <f t="shared" si="24"/>
        <v>1</v>
      </c>
      <c r="AB40" s="12">
        <f t="shared" si="24"/>
        <v>1</v>
      </c>
      <c r="AC40" s="12">
        <f t="shared" si="24"/>
        <v>1.0008986583512649</v>
      </c>
      <c r="AD40" s="12">
        <f t="shared" si="24"/>
        <v>1.0013467775820939</v>
      </c>
      <c r="AE40" s="12">
        <f t="shared" si="24"/>
        <v>1</v>
      </c>
      <c r="AF40" s="12">
        <f t="shared" si="24"/>
        <v>1.015033305498269</v>
      </c>
      <c r="AG40" s="12">
        <f t="shared" si="24"/>
        <v>1</v>
      </c>
      <c r="AH40" s="12">
        <f t="shared" si="24"/>
        <v>1</v>
      </c>
      <c r="AI40" s="12">
        <f t="shared" si="24"/>
        <v>1</v>
      </c>
      <c r="AJ40" s="12">
        <f t="shared" si="24"/>
        <v>1</v>
      </c>
      <c r="AK40" s="12">
        <f t="shared" si="24"/>
        <v>1</v>
      </c>
      <c r="AL40" s="12">
        <f t="shared" si="24"/>
        <v>1</v>
      </c>
      <c r="AM40" s="12">
        <f t="shared" ref="AM40:BR40" si="25">IF(OR(AN15 = "", AN$8 &lt; AM$8), "", IFERROR(AN15/AM15, ""))</f>
        <v>1</v>
      </c>
      <c r="AN40" s="12">
        <f t="shared" si="25"/>
        <v>1</v>
      </c>
      <c r="AO40" s="12">
        <f t="shared" si="25"/>
        <v>1</v>
      </c>
      <c r="AP40" s="12">
        <f t="shared" si="25"/>
        <v>1</v>
      </c>
      <c r="AQ40" s="12">
        <f t="shared" si="25"/>
        <v>1</v>
      </c>
      <c r="AR40" s="12">
        <f t="shared" si="25"/>
        <v>1</v>
      </c>
      <c r="AS40" s="12">
        <f t="shared" si="25"/>
        <v>1</v>
      </c>
      <c r="AT40" s="12">
        <f t="shared" si="25"/>
        <v>1</v>
      </c>
      <c r="AU40" s="12">
        <f t="shared" si="25"/>
        <v>1</v>
      </c>
      <c r="AV40" s="12">
        <f t="shared" si="25"/>
        <v>1</v>
      </c>
      <c r="AW40" s="12">
        <f t="shared" si="25"/>
        <v>1</v>
      </c>
      <c r="AX40" s="12" t="str">
        <f t="shared" si="25"/>
        <v/>
      </c>
      <c r="AY40" s="12" t="str">
        <f t="shared" si="25"/>
        <v/>
      </c>
      <c r="AZ40" s="12" t="str">
        <f t="shared" si="25"/>
        <v/>
      </c>
      <c r="BA40" s="12" t="str">
        <f t="shared" si="25"/>
        <v/>
      </c>
      <c r="BB40" s="12" t="str">
        <f t="shared" si="25"/>
        <v/>
      </c>
      <c r="BC40" s="12" t="str">
        <f t="shared" si="25"/>
        <v/>
      </c>
      <c r="BD40" s="12" t="str">
        <f t="shared" si="25"/>
        <v/>
      </c>
      <c r="BE40" s="12" t="str">
        <f t="shared" si="25"/>
        <v/>
      </c>
      <c r="BF40" s="12" t="str">
        <f t="shared" si="25"/>
        <v/>
      </c>
      <c r="BG40" s="12" t="str">
        <f t="shared" si="25"/>
        <v/>
      </c>
      <c r="BH40" s="12" t="str">
        <f t="shared" si="25"/>
        <v/>
      </c>
      <c r="BI40" s="12" t="str">
        <f t="shared" si="25"/>
        <v/>
      </c>
      <c r="BJ40" s="12" t="str">
        <f t="shared" si="25"/>
        <v/>
      </c>
      <c r="BK40" s="12" t="str">
        <f t="shared" si="25"/>
        <v/>
      </c>
      <c r="BL40" s="12" t="str">
        <f t="shared" si="25"/>
        <v/>
      </c>
      <c r="BM40" s="12" t="str">
        <f t="shared" si="25"/>
        <v/>
      </c>
      <c r="BN40" s="12" t="str">
        <f t="shared" si="25"/>
        <v/>
      </c>
      <c r="BO40" s="12" t="str">
        <f t="shared" si="25"/>
        <v/>
      </c>
      <c r="BP40" s="12" t="str">
        <f t="shared" si="25"/>
        <v/>
      </c>
      <c r="BQ40" s="12">
        <f t="shared" si="25"/>
        <v>23.058357400483889</v>
      </c>
      <c r="BR40" s="12">
        <f t="shared" si="25"/>
        <v>4.1605787724283489</v>
      </c>
      <c r="BS40" s="12">
        <f t="shared" ref="BS40:CX40" si="26">IF(OR(BT15 = "", BT$8 &lt; BS$8), "", IFERROR(BT15/BS15, ""))</f>
        <v>1.3930603518358979</v>
      </c>
      <c r="BT40" s="12">
        <f t="shared" si="26"/>
        <v>1.1155127711303563</v>
      </c>
      <c r="BU40" s="12">
        <f t="shared" si="26"/>
        <v>1.0632000769161867</v>
      </c>
      <c r="BV40" s="12">
        <f t="shared" si="26"/>
        <v>1.0269482643735917</v>
      </c>
      <c r="BW40" s="12">
        <f t="shared" si="26"/>
        <v>0.99990296130462419</v>
      </c>
      <c r="BX40" s="12">
        <f t="shared" si="26"/>
        <v>1.023981676739099</v>
      </c>
      <c r="BY40" s="12">
        <f t="shared" si="26"/>
        <v>1.000848252671982</v>
      </c>
      <c r="BZ40" s="12">
        <f t="shared" si="26"/>
        <v>1.0970276905081342</v>
      </c>
      <c r="CA40" s="12">
        <f t="shared" si="26"/>
        <v>0.97488188747463989</v>
      </c>
      <c r="CB40" s="12">
        <f t="shared" si="26"/>
        <v>1.0115733943819996</v>
      </c>
      <c r="CC40" s="12">
        <f t="shared" si="26"/>
        <v>1.0179991431420436</v>
      </c>
      <c r="CD40" s="12">
        <f t="shared" si="26"/>
        <v>0.99996820670832909</v>
      </c>
      <c r="CE40" s="12">
        <f t="shared" si="26"/>
        <v>1</v>
      </c>
      <c r="CF40" s="12">
        <f t="shared" si="26"/>
        <v>0.99999589541448275</v>
      </c>
      <c r="CG40" s="12">
        <f t="shared" si="26"/>
        <v>0.99996680788968395</v>
      </c>
      <c r="CH40" s="12">
        <f t="shared" si="26"/>
        <v>1</v>
      </c>
      <c r="CI40" s="12">
        <f t="shared" si="26"/>
        <v>1</v>
      </c>
      <c r="CJ40" s="12">
        <f t="shared" si="26"/>
        <v>1</v>
      </c>
      <c r="CK40" s="12">
        <f t="shared" si="26"/>
        <v>1</v>
      </c>
      <c r="CL40" s="12">
        <f t="shared" si="26"/>
        <v>1</v>
      </c>
      <c r="CM40" s="12">
        <f t="shared" si="26"/>
        <v>0.99999854313549885</v>
      </c>
      <c r="CN40" s="12">
        <f t="shared" si="26"/>
        <v>0.99999781469749927</v>
      </c>
      <c r="CO40" s="12">
        <f t="shared" si="26"/>
        <v>1</v>
      </c>
      <c r="CP40" s="12">
        <f t="shared" si="26"/>
        <v>0.99997557382741675</v>
      </c>
      <c r="CQ40" s="12">
        <f t="shared" si="26"/>
        <v>1</v>
      </c>
      <c r="CR40" s="12">
        <f t="shared" si="26"/>
        <v>1.0000008829744171</v>
      </c>
      <c r="CS40" s="12">
        <f t="shared" si="26"/>
        <v>1</v>
      </c>
      <c r="CT40" s="12">
        <f t="shared" si="26"/>
        <v>1</v>
      </c>
      <c r="CU40" s="12">
        <f t="shared" si="26"/>
        <v>0.99955690192572666</v>
      </c>
      <c r="CV40" s="12">
        <f t="shared" si="26"/>
        <v>1</v>
      </c>
      <c r="CW40" s="12">
        <f t="shared" si="26"/>
        <v>1</v>
      </c>
      <c r="CX40" s="12">
        <f t="shared" si="26"/>
        <v>1</v>
      </c>
      <c r="CY40" s="12">
        <f t="shared" ref="CY40:DZ40" si="27">IF(OR(CZ15 = "", CZ$8 &lt; CY$8), "", IFERROR(CZ15/CY15, ""))</f>
        <v>1</v>
      </c>
      <c r="CZ40" s="12">
        <f t="shared" si="27"/>
        <v>1</v>
      </c>
      <c r="DA40" s="12">
        <f t="shared" si="27"/>
        <v>1</v>
      </c>
      <c r="DB40" s="12">
        <f t="shared" si="27"/>
        <v>1</v>
      </c>
      <c r="DC40" s="12">
        <f t="shared" si="27"/>
        <v>1</v>
      </c>
      <c r="DD40" s="12">
        <f t="shared" si="27"/>
        <v>1</v>
      </c>
      <c r="DE40" s="12">
        <f t="shared" si="27"/>
        <v>1</v>
      </c>
      <c r="DF40" s="12">
        <f t="shared" si="27"/>
        <v>1</v>
      </c>
      <c r="DG40" s="12">
        <f t="shared" si="27"/>
        <v>1</v>
      </c>
      <c r="DH40" s="12" t="str">
        <f t="shared" si="27"/>
        <v/>
      </c>
      <c r="DI40" s="12" t="str">
        <f t="shared" si="27"/>
        <v/>
      </c>
      <c r="DJ40" s="12" t="str">
        <f t="shared" si="27"/>
        <v/>
      </c>
      <c r="DK40" s="12" t="str">
        <f t="shared" si="27"/>
        <v/>
      </c>
      <c r="DL40" s="12" t="str">
        <f t="shared" si="27"/>
        <v/>
      </c>
      <c r="DM40" s="12" t="str">
        <f t="shared" si="27"/>
        <v/>
      </c>
      <c r="DN40" s="12" t="str">
        <f t="shared" si="27"/>
        <v/>
      </c>
      <c r="DO40" s="12" t="str">
        <f t="shared" si="27"/>
        <v/>
      </c>
      <c r="DP40" s="12" t="str">
        <f t="shared" si="27"/>
        <v/>
      </c>
      <c r="DQ40" s="12" t="str">
        <f t="shared" si="27"/>
        <v/>
      </c>
      <c r="DR40" s="12" t="str">
        <f t="shared" si="27"/>
        <v/>
      </c>
      <c r="DS40" s="12" t="str">
        <f t="shared" si="27"/>
        <v/>
      </c>
      <c r="DT40" s="12" t="str">
        <f t="shared" si="27"/>
        <v/>
      </c>
      <c r="DU40" s="12" t="str">
        <f t="shared" si="27"/>
        <v/>
      </c>
      <c r="DV40" s="12" t="str">
        <f t="shared" si="27"/>
        <v/>
      </c>
      <c r="DW40" s="12" t="str">
        <f t="shared" si="27"/>
        <v/>
      </c>
      <c r="DX40" s="12" t="str">
        <f t="shared" si="27"/>
        <v/>
      </c>
      <c r="DY40" s="12" t="str">
        <f t="shared" si="27"/>
        <v/>
      </c>
      <c r="DZ40" s="12" t="str">
        <f t="shared" si="27"/>
        <v/>
      </c>
    </row>
    <row r="41" spans="6:130" x14ac:dyDescent="0.2">
      <c r="F41">
        <v>202103</v>
      </c>
      <c r="G41" s="12" t="str">
        <f t="shared" ref="G41:AL41" si="28">IF(OR(H16 = "", H$8 &lt; G$8), "", IFERROR(H16/G16, ""))</f>
        <v/>
      </c>
      <c r="H41" s="12">
        <f t="shared" si="28"/>
        <v>10.790491838098601</v>
      </c>
      <c r="I41" s="12">
        <f t="shared" si="28"/>
        <v>9.5601004819910465</v>
      </c>
      <c r="J41" s="12">
        <f t="shared" si="28"/>
        <v>1.4687972173092501</v>
      </c>
      <c r="K41" s="12">
        <f t="shared" si="28"/>
        <v>1.2234051541413169</v>
      </c>
      <c r="L41" s="12">
        <f t="shared" si="28"/>
        <v>1.0596479301461605</v>
      </c>
      <c r="M41" s="12">
        <f t="shared" si="28"/>
        <v>1.0091268226962278</v>
      </c>
      <c r="N41" s="12">
        <f t="shared" si="28"/>
        <v>1.0352692825815162</v>
      </c>
      <c r="O41" s="12">
        <f t="shared" si="28"/>
        <v>1.0026623052324852</v>
      </c>
      <c r="P41" s="12">
        <f t="shared" si="28"/>
        <v>1.0165385264919897</v>
      </c>
      <c r="Q41" s="12">
        <f t="shared" si="28"/>
        <v>1</v>
      </c>
      <c r="R41" s="12">
        <f t="shared" si="28"/>
        <v>1</v>
      </c>
      <c r="S41" s="12">
        <f t="shared" si="28"/>
        <v>1.006825009959684</v>
      </c>
      <c r="T41" s="12">
        <f t="shared" si="28"/>
        <v>1</v>
      </c>
      <c r="U41" s="12">
        <f t="shared" si="28"/>
        <v>1</v>
      </c>
      <c r="V41" s="12">
        <f t="shared" si="28"/>
        <v>1.0042982667433875</v>
      </c>
      <c r="W41" s="12">
        <f t="shared" si="28"/>
        <v>1</v>
      </c>
      <c r="X41" s="12">
        <f t="shared" si="28"/>
        <v>1</v>
      </c>
      <c r="Y41" s="12">
        <f t="shared" si="28"/>
        <v>1</v>
      </c>
      <c r="Z41" s="12">
        <f t="shared" si="28"/>
        <v>1</v>
      </c>
      <c r="AA41" s="12">
        <f t="shared" si="28"/>
        <v>1.0102825227699672</v>
      </c>
      <c r="AB41" s="12">
        <f t="shared" si="28"/>
        <v>1</v>
      </c>
      <c r="AC41" s="12">
        <f t="shared" si="28"/>
        <v>1</v>
      </c>
      <c r="AD41" s="12">
        <f t="shared" si="28"/>
        <v>1</v>
      </c>
      <c r="AE41" s="12">
        <f t="shared" si="28"/>
        <v>1</v>
      </c>
      <c r="AF41" s="12">
        <f t="shared" si="28"/>
        <v>1</v>
      </c>
      <c r="AG41" s="12">
        <f t="shared" si="28"/>
        <v>1</v>
      </c>
      <c r="AH41" s="12">
        <f t="shared" si="28"/>
        <v>1</v>
      </c>
      <c r="AI41" s="12">
        <f t="shared" si="28"/>
        <v>1</v>
      </c>
      <c r="AJ41" s="12">
        <f t="shared" si="28"/>
        <v>1</v>
      </c>
      <c r="AK41" s="12">
        <f t="shared" si="28"/>
        <v>1</v>
      </c>
      <c r="AL41" s="12">
        <f t="shared" si="28"/>
        <v>1</v>
      </c>
      <c r="AM41" s="12">
        <f t="shared" ref="AM41:BR41" si="29">IF(OR(AN16 = "", AN$8 &lt; AM$8), "", IFERROR(AN16/AM16, ""))</f>
        <v>1</v>
      </c>
      <c r="AN41" s="12">
        <f t="shared" si="29"/>
        <v>1</v>
      </c>
      <c r="AO41" s="12">
        <f t="shared" si="29"/>
        <v>1</v>
      </c>
      <c r="AP41" s="12">
        <f t="shared" si="29"/>
        <v>1</v>
      </c>
      <c r="AQ41" s="12">
        <f t="shared" si="29"/>
        <v>1</v>
      </c>
      <c r="AR41" s="12">
        <f t="shared" si="29"/>
        <v>1</v>
      </c>
      <c r="AS41" s="12">
        <f t="shared" si="29"/>
        <v>1</v>
      </c>
      <c r="AT41" s="12">
        <f t="shared" si="29"/>
        <v>1</v>
      </c>
      <c r="AU41" s="12" t="str">
        <f t="shared" si="29"/>
        <v/>
      </c>
      <c r="AV41" s="12" t="str">
        <f t="shared" si="29"/>
        <v/>
      </c>
      <c r="AW41" s="12" t="str">
        <f t="shared" si="29"/>
        <v/>
      </c>
      <c r="AX41" s="12" t="str">
        <f t="shared" si="29"/>
        <v/>
      </c>
      <c r="AY41" s="12" t="str">
        <f t="shared" si="29"/>
        <v/>
      </c>
      <c r="AZ41" s="12" t="str">
        <f t="shared" si="29"/>
        <v/>
      </c>
      <c r="BA41" s="12" t="str">
        <f t="shared" si="29"/>
        <v/>
      </c>
      <c r="BB41" s="12" t="str">
        <f t="shared" si="29"/>
        <v/>
      </c>
      <c r="BC41" s="12" t="str">
        <f t="shared" si="29"/>
        <v/>
      </c>
      <c r="BD41" s="12" t="str">
        <f t="shared" si="29"/>
        <v/>
      </c>
      <c r="BE41" s="12" t="str">
        <f t="shared" si="29"/>
        <v/>
      </c>
      <c r="BF41" s="12" t="str">
        <f t="shared" si="29"/>
        <v/>
      </c>
      <c r="BG41" s="12" t="str">
        <f t="shared" si="29"/>
        <v/>
      </c>
      <c r="BH41" s="12" t="str">
        <f t="shared" si="29"/>
        <v/>
      </c>
      <c r="BI41" s="12" t="str">
        <f t="shared" si="29"/>
        <v/>
      </c>
      <c r="BJ41" s="12" t="str">
        <f t="shared" si="29"/>
        <v/>
      </c>
      <c r="BK41" s="12" t="str">
        <f t="shared" si="29"/>
        <v/>
      </c>
      <c r="BL41" s="12" t="str">
        <f t="shared" si="29"/>
        <v/>
      </c>
      <c r="BM41" s="12" t="str">
        <f t="shared" si="29"/>
        <v/>
      </c>
      <c r="BN41" s="12" t="str">
        <f t="shared" si="29"/>
        <v/>
      </c>
      <c r="BO41" s="12" t="str">
        <f t="shared" si="29"/>
        <v/>
      </c>
      <c r="BP41" s="12" t="str">
        <f t="shared" si="29"/>
        <v/>
      </c>
      <c r="BQ41" s="12" t="str">
        <f t="shared" si="29"/>
        <v/>
      </c>
      <c r="BR41" s="12">
        <f t="shared" si="29"/>
        <v>1.667497402461088</v>
      </c>
      <c r="BS41" s="12">
        <f t="shared" ref="BS41:CX41" si="30">IF(OR(BT16 = "", BT$8 &lt; BS$8), "", IFERROR(BT16/BS16, ""))</f>
        <v>1.1471734479393927</v>
      </c>
      <c r="BT41" s="12">
        <f t="shared" si="30"/>
        <v>1.1067537996384644</v>
      </c>
      <c r="BU41" s="12">
        <f t="shared" si="30"/>
        <v>1.0076884279988543</v>
      </c>
      <c r="BV41" s="12">
        <f t="shared" si="30"/>
        <v>0.99990484460691076</v>
      </c>
      <c r="BW41" s="12">
        <f t="shared" si="30"/>
        <v>1.003422525254416</v>
      </c>
      <c r="BX41" s="12">
        <f t="shared" si="30"/>
        <v>1.0090718793470195</v>
      </c>
      <c r="BY41" s="12">
        <f t="shared" si="30"/>
        <v>1.0058235587034068</v>
      </c>
      <c r="BZ41" s="12">
        <f t="shared" si="30"/>
        <v>1.0031996428536478</v>
      </c>
      <c r="CA41" s="12">
        <f t="shared" si="30"/>
        <v>1</v>
      </c>
      <c r="CB41" s="12">
        <f t="shared" si="30"/>
        <v>1</v>
      </c>
      <c r="CC41" s="12">
        <f t="shared" si="30"/>
        <v>0.99998581254616148</v>
      </c>
      <c r="CD41" s="12">
        <f t="shared" si="30"/>
        <v>1</v>
      </c>
      <c r="CE41" s="12">
        <f t="shared" si="30"/>
        <v>1</v>
      </c>
      <c r="CF41" s="12">
        <f t="shared" si="30"/>
        <v>0.99999301025420984</v>
      </c>
      <c r="CG41" s="12">
        <f t="shared" si="30"/>
        <v>1</v>
      </c>
      <c r="CH41" s="12">
        <f t="shared" si="30"/>
        <v>1</v>
      </c>
      <c r="CI41" s="12">
        <f t="shared" si="30"/>
        <v>1</v>
      </c>
      <c r="CJ41" s="12">
        <f t="shared" si="30"/>
        <v>1</v>
      </c>
      <c r="CK41" s="12">
        <f t="shared" si="30"/>
        <v>0.99998320663225682</v>
      </c>
      <c r="CL41" s="12">
        <f t="shared" si="30"/>
        <v>1</v>
      </c>
      <c r="CM41" s="12">
        <f t="shared" si="30"/>
        <v>1</v>
      </c>
      <c r="CN41" s="12">
        <f t="shared" si="30"/>
        <v>1</v>
      </c>
      <c r="CO41" s="12">
        <f t="shared" si="30"/>
        <v>1</v>
      </c>
      <c r="CP41" s="12">
        <f t="shared" si="30"/>
        <v>1</v>
      </c>
      <c r="CQ41" s="12">
        <f t="shared" si="30"/>
        <v>1</v>
      </c>
      <c r="CR41" s="12">
        <f t="shared" si="30"/>
        <v>1</v>
      </c>
      <c r="CS41" s="12">
        <f t="shared" si="30"/>
        <v>1</v>
      </c>
      <c r="CT41" s="12">
        <f t="shared" si="30"/>
        <v>1</v>
      </c>
      <c r="CU41" s="12">
        <f t="shared" si="30"/>
        <v>1</v>
      </c>
      <c r="CV41" s="12">
        <f t="shared" si="30"/>
        <v>1</v>
      </c>
      <c r="CW41" s="12">
        <f t="shared" si="30"/>
        <v>1</v>
      </c>
      <c r="CX41" s="12">
        <f t="shared" si="30"/>
        <v>1</v>
      </c>
      <c r="CY41" s="12">
        <f t="shared" ref="CY41:DZ41" si="31">IF(OR(CZ16 = "", CZ$8 &lt; CY$8), "", IFERROR(CZ16/CY16, ""))</f>
        <v>1</v>
      </c>
      <c r="CZ41" s="12">
        <f t="shared" si="31"/>
        <v>1</v>
      </c>
      <c r="DA41" s="12">
        <f t="shared" si="31"/>
        <v>1</v>
      </c>
      <c r="DB41" s="12">
        <f t="shared" si="31"/>
        <v>1</v>
      </c>
      <c r="DC41" s="12">
        <f t="shared" si="31"/>
        <v>1</v>
      </c>
      <c r="DD41" s="12">
        <f t="shared" si="31"/>
        <v>1</v>
      </c>
      <c r="DE41" s="12" t="str">
        <f t="shared" si="31"/>
        <v/>
      </c>
      <c r="DF41" s="12" t="str">
        <f t="shared" si="31"/>
        <v/>
      </c>
      <c r="DG41" s="12" t="str">
        <f t="shared" si="31"/>
        <v/>
      </c>
      <c r="DH41" s="12" t="str">
        <f t="shared" si="31"/>
        <v/>
      </c>
      <c r="DI41" s="12" t="str">
        <f t="shared" si="31"/>
        <v/>
      </c>
      <c r="DJ41" s="12" t="str">
        <f t="shared" si="31"/>
        <v/>
      </c>
      <c r="DK41" s="12" t="str">
        <f t="shared" si="31"/>
        <v/>
      </c>
      <c r="DL41" s="12" t="str">
        <f t="shared" si="31"/>
        <v/>
      </c>
      <c r="DM41" s="12" t="str">
        <f t="shared" si="31"/>
        <v/>
      </c>
      <c r="DN41" s="12" t="str">
        <f t="shared" si="31"/>
        <v/>
      </c>
      <c r="DO41" s="12" t="str">
        <f t="shared" si="31"/>
        <v/>
      </c>
      <c r="DP41" s="12" t="str">
        <f t="shared" si="31"/>
        <v/>
      </c>
      <c r="DQ41" s="12" t="str">
        <f t="shared" si="31"/>
        <v/>
      </c>
      <c r="DR41" s="12" t="str">
        <f t="shared" si="31"/>
        <v/>
      </c>
      <c r="DS41" s="12" t="str">
        <f t="shared" si="31"/>
        <v/>
      </c>
      <c r="DT41" s="12" t="str">
        <f t="shared" si="31"/>
        <v/>
      </c>
      <c r="DU41" s="12" t="str">
        <f t="shared" si="31"/>
        <v/>
      </c>
      <c r="DV41" s="12" t="str">
        <f t="shared" si="31"/>
        <v/>
      </c>
      <c r="DW41" s="12" t="str">
        <f t="shared" si="31"/>
        <v/>
      </c>
      <c r="DX41" s="12" t="str">
        <f t="shared" si="31"/>
        <v/>
      </c>
      <c r="DY41" s="12" t="str">
        <f t="shared" si="31"/>
        <v/>
      </c>
      <c r="DZ41" s="12" t="str">
        <f t="shared" si="31"/>
        <v/>
      </c>
    </row>
    <row r="42" spans="6:130" x14ac:dyDescent="0.2">
      <c r="F42">
        <v>202106</v>
      </c>
      <c r="G42" s="12" t="str">
        <f t="shared" ref="G42:AL42" si="32">IF(OR(H17 = "", H$8 &lt; G$8), "", IFERROR(H17/G17, ""))</f>
        <v/>
      </c>
      <c r="H42" s="12" t="str">
        <f t="shared" si="32"/>
        <v/>
      </c>
      <c r="I42" s="12">
        <f t="shared" si="32"/>
        <v>2.7183029880735718</v>
      </c>
      <c r="J42" s="12">
        <f t="shared" si="32"/>
        <v>2.3945035088579023</v>
      </c>
      <c r="K42" s="12">
        <f t="shared" si="32"/>
        <v>1.2311518783736155</v>
      </c>
      <c r="L42" s="12">
        <f t="shared" si="32"/>
        <v>1.0457330449309552</v>
      </c>
      <c r="M42" s="12">
        <f t="shared" si="32"/>
        <v>1.0084342802522408</v>
      </c>
      <c r="N42" s="12">
        <f t="shared" si="32"/>
        <v>1.0045203662742588</v>
      </c>
      <c r="O42" s="12">
        <f t="shared" si="32"/>
        <v>1</v>
      </c>
      <c r="P42" s="12">
        <f t="shared" si="32"/>
        <v>1.0014395549481905</v>
      </c>
      <c r="Q42" s="12">
        <f t="shared" si="32"/>
        <v>1</v>
      </c>
      <c r="R42" s="12">
        <f t="shared" si="32"/>
        <v>1.001682359045861</v>
      </c>
      <c r="S42" s="12">
        <f t="shared" si="32"/>
        <v>1.012756099837764</v>
      </c>
      <c r="T42" s="12">
        <f t="shared" si="32"/>
        <v>1</v>
      </c>
      <c r="U42" s="12">
        <f t="shared" si="32"/>
        <v>1</v>
      </c>
      <c r="V42" s="12">
        <f t="shared" si="32"/>
        <v>1</v>
      </c>
      <c r="W42" s="12">
        <f t="shared" si="32"/>
        <v>1</v>
      </c>
      <c r="X42" s="12">
        <f t="shared" si="32"/>
        <v>1</v>
      </c>
      <c r="Y42" s="12">
        <f t="shared" si="32"/>
        <v>1</v>
      </c>
      <c r="Z42" s="12">
        <f t="shared" si="32"/>
        <v>1</v>
      </c>
      <c r="AA42" s="12">
        <f t="shared" si="32"/>
        <v>1</v>
      </c>
      <c r="AB42" s="12">
        <f t="shared" si="32"/>
        <v>1</v>
      </c>
      <c r="AC42" s="12">
        <f t="shared" si="32"/>
        <v>1</v>
      </c>
      <c r="AD42" s="12">
        <f t="shared" si="32"/>
        <v>1</v>
      </c>
      <c r="AE42" s="12">
        <f t="shared" si="32"/>
        <v>1.0040303698642663</v>
      </c>
      <c r="AF42" s="12">
        <f t="shared" si="32"/>
        <v>1</v>
      </c>
      <c r="AG42" s="12">
        <f t="shared" si="32"/>
        <v>1</v>
      </c>
      <c r="AH42" s="12">
        <f t="shared" si="32"/>
        <v>1</v>
      </c>
      <c r="AI42" s="12">
        <f t="shared" si="32"/>
        <v>1</v>
      </c>
      <c r="AJ42" s="12">
        <f t="shared" si="32"/>
        <v>1</v>
      </c>
      <c r="AK42" s="12">
        <f t="shared" si="32"/>
        <v>1.0019870871138992</v>
      </c>
      <c r="AL42" s="12">
        <f t="shared" si="32"/>
        <v>1</v>
      </c>
      <c r="AM42" s="12">
        <f t="shared" ref="AM42:BR42" si="33">IF(OR(AN17 = "", AN$8 &lt; AM$8), "", IFERROR(AN17/AM17, ""))</f>
        <v>1</v>
      </c>
      <c r="AN42" s="12">
        <f t="shared" si="33"/>
        <v>1</v>
      </c>
      <c r="AO42" s="12">
        <f t="shared" si="33"/>
        <v>1</v>
      </c>
      <c r="AP42" s="12">
        <f t="shared" si="33"/>
        <v>1</v>
      </c>
      <c r="AQ42" s="12">
        <f t="shared" si="33"/>
        <v>1</v>
      </c>
      <c r="AR42" s="12" t="str">
        <f t="shared" si="33"/>
        <v/>
      </c>
      <c r="AS42" s="12" t="str">
        <f t="shared" si="33"/>
        <v/>
      </c>
      <c r="AT42" s="12" t="str">
        <f t="shared" si="33"/>
        <v/>
      </c>
      <c r="AU42" s="12" t="str">
        <f t="shared" si="33"/>
        <v/>
      </c>
      <c r="AV42" s="12" t="str">
        <f t="shared" si="33"/>
        <v/>
      </c>
      <c r="AW42" s="12" t="str">
        <f t="shared" si="33"/>
        <v/>
      </c>
      <c r="AX42" s="12" t="str">
        <f t="shared" si="33"/>
        <v/>
      </c>
      <c r="AY42" s="12" t="str">
        <f t="shared" si="33"/>
        <v/>
      </c>
      <c r="AZ42" s="12" t="str">
        <f t="shared" si="33"/>
        <v/>
      </c>
      <c r="BA42" s="12" t="str">
        <f t="shared" si="33"/>
        <v/>
      </c>
      <c r="BB42" s="12" t="str">
        <f t="shared" si="33"/>
        <v/>
      </c>
      <c r="BC42" s="12" t="str">
        <f t="shared" si="33"/>
        <v/>
      </c>
      <c r="BD42" s="12" t="str">
        <f t="shared" si="33"/>
        <v/>
      </c>
      <c r="BE42" s="12" t="str">
        <f t="shared" si="33"/>
        <v/>
      </c>
      <c r="BF42" s="12" t="str">
        <f t="shared" si="33"/>
        <v/>
      </c>
      <c r="BG42" s="12" t="str">
        <f t="shared" si="33"/>
        <v/>
      </c>
      <c r="BH42" s="12" t="str">
        <f t="shared" si="33"/>
        <v/>
      </c>
      <c r="BI42" s="12" t="str">
        <f t="shared" si="33"/>
        <v/>
      </c>
      <c r="BJ42" s="12" t="str">
        <f t="shared" si="33"/>
        <v/>
      </c>
      <c r="BK42" s="12" t="str">
        <f t="shared" si="33"/>
        <v/>
      </c>
      <c r="BL42" s="12" t="str">
        <f t="shared" si="33"/>
        <v/>
      </c>
      <c r="BM42" s="12" t="str">
        <f t="shared" si="33"/>
        <v/>
      </c>
      <c r="BN42" s="12" t="str">
        <f t="shared" si="33"/>
        <v/>
      </c>
      <c r="BO42" s="12" t="str">
        <f t="shared" si="33"/>
        <v/>
      </c>
      <c r="BP42" s="12" t="str">
        <f t="shared" si="33"/>
        <v/>
      </c>
      <c r="BQ42" s="12">
        <f t="shared" si="33"/>
        <v>16.330805631264919</v>
      </c>
      <c r="BR42" s="12">
        <f t="shared" si="33"/>
        <v>3.6855426681006622</v>
      </c>
      <c r="BS42" s="12">
        <f t="shared" ref="BS42:CX42" si="34">IF(OR(BT17 = "", BT$8 &lt; BS$8), "", IFERROR(BT17/BS17, ""))</f>
        <v>1.3848510844586432</v>
      </c>
      <c r="BT42" s="12">
        <f t="shared" si="34"/>
        <v>1.2291647824568228</v>
      </c>
      <c r="BU42" s="12">
        <f t="shared" si="34"/>
        <v>1.0020618151978054</v>
      </c>
      <c r="BV42" s="12">
        <f t="shared" si="34"/>
        <v>1.0090069529169243</v>
      </c>
      <c r="BW42" s="12">
        <f t="shared" si="34"/>
        <v>0.99998529745859255</v>
      </c>
      <c r="BX42" s="12">
        <f t="shared" si="34"/>
        <v>1.0014068501832121</v>
      </c>
      <c r="BY42" s="12">
        <f t="shared" si="34"/>
        <v>1</v>
      </c>
      <c r="BZ42" s="12">
        <f t="shared" si="34"/>
        <v>0.99999462620866875</v>
      </c>
      <c r="CA42" s="12">
        <f t="shared" si="34"/>
        <v>1</v>
      </c>
      <c r="CB42" s="12">
        <f t="shared" si="34"/>
        <v>1.0016505163283766</v>
      </c>
      <c r="CC42" s="12">
        <f t="shared" si="34"/>
        <v>0.99997934990114523</v>
      </c>
      <c r="CD42" s="12">
        <f t="shared" si="34"/>
        <v>1</v>
      </c>
      <c r="CE42" s="12">
        <f t="shared" si="34"/>
        <v>1</v>
      </c>
      <c r="CF42" s="12">
        <f t="shared" si="34"/>
        <v>1</v>
      </c>
      <c r="CG42" s="12">
        <f t="shared" si="34"/>
        <v>1</v>
      </c>
      <c r="CH42" s="12">
        <f t="shared" si="34"/>
        <v>1</v>
      </c>
      <c r="CI42" s="12">
        <f t="shared" si="34"/>
        <v>1</v>
      </c>
      <c r="CJ42" s="12">
        <f t="shared" si="34"/>
        <v>1</v>
      </c>
      <c r="CK42" s="12">
        <f t="shared" si="34"/>
        <v>1</v>
      </c>
      <c r="CL42" s="12">
        <f t="shared" si="34"/>
        <v>1.00001270035733</v>
      </c>
      <c r="CM42" s="12">
        <f t="shared" si="34"/>
        <v>1</v>
      </c>
      <c r="CN42" s="12">
        <f t="shared" si="34"/>
        <v>0.99963564126296789</v>
      </c>
      <c r="CO42" s="12">
        <f t="shared" si="34"/>
        <v>0.99998537757811878</v>
      </c>
      <c r="CP42" s="12">
        <f t="shared" si="34"/>
        <v>1</v>
      </c>
      <c r="CQ42" s="12">
        <f t="shared" si="34"/>
        <v>1</v>
      </c>
      <c r="CR42" s="12">
        <f t="shared" si="34"/>
        <v>1</v>
      </c>
      <c r="CS42" s="12">
        <f t="shared" si="34"/>
        <v>1</v>
      </c>
      <c r="CT42" s="12">
        <f t="shared" si="34"/>
        <v>1</v>
      </c>
      <c r="CU42" s="12">
        <f t="shared" si="34"/>
        <v>0.99999276156769534</v>
      </c>
      <c r="CV42" s="12">
        <f t="shared" si="34"/>
        <v>1</v>
      </c>
      <c r="CW42" s="12">
        <f t="shared" si="34"/>
        <v>1</v>
      </c>
      <c r="CX42" s="12">
        <f t="shared" si="34"/>
        <v>1</v>
      </c>
      <c r="CY42" s="12">
        <f t="shared" ref="CY42:DZ42" si="35">IF(OR(CZ17 = "", CZ$8 &lt; CY$8), "", IFERROR(CZ17/CY17, ""))</f>
        <v>1</v>
      </c>
      <c r="CZ42" s="12">
        <f t="shared" si="35"/>
        <v>1</v>
      </c>
      <c r="DA42" s="12">
        <f t="shared" si="35"/>
        <v>1</v>
      </c>
      <c r="DB42" s="12" t="str">
        <f t="shared" si="35"/>
        <v/>
      </c>
      <c r="DC42" s="12" t="str">
        <f t="shared" si="35"/>
        <v/>
      </c>
      <c r="DD42" s="12" t="str">
        <f t="shared" si="35"/>
        <v/>
      </c>
      <c r="DE42" s="12" t="str">
        <f t="shared" si="35"/>
        <v/>
      </c>
      <c r="DF42" s="12" t="str">
        <f t="shared" si="35"/>
        <v/>
      </c>
      <c r="DG42" s="12" t="str">
        <f t="shared" si="35"/>
        <v/>
      </c>
      <c r="DH42" s="12" t="str">
        <f t="shared" si="35"/>
        <v/>
      </c>
      <c r="DI42" s="12" t="str">
        <f t="shared" si="35"/>
        <v/>
      </c>
      <c r="DJ42" s="12" t="str">
        <f t="shared" si="35"/>
        <v/>
      </c>
      <c r="DK42" s="12" t="str">
        <f t="shared" si="35"/>
        <v/>
      </c>
      <c r="DL42" s="12" t="str">
        <f t="shared" si="35"/>
        <v/>
      </c>
      <c r="DM42" s="12" t="str">
        <f t="shared" si="35"/>
        <v/>
      </c>
      <c r="DN42" s="12" t="str">
        <f t="shared" si="35"/>
        <v/>
      </c>
      <c r="DO42" s="12" t="str">
        <f t="shared" si="35"/>
        <v/>
      </c>
      <c r="DP42" s="12" t="str">
        <f t="shared" si="35"/>
        <v/>
      </c>
      <c r="DQ42" s="12" t="str">
        <f t="shared" si="35"/>
        <v/>
      </c>
      <c r="DR42" s="12" t="str">
        <f t="shared" si="35"/>
        <v/>
      </c>
      <c r="DS42" s="12" t="str">
        <f t="shared" si="35"/>
        <v/>
      </c>
      <c r="DT42" s="12" t="str">
        <f t="shared" si="35"/>
        <v/>
      </c>
      <c r="DU42" s="12" t="str">
        <f t="shared" si="35"/>
        <v/>
      </c>
      <c r="DV42" s="12" t="str">
        <f t="shared" si="35"/>
        <v/>
      </c>
      <c r="DW42" s="12" t="str">
        <f t="shared" si="35"/>
        <v/>
      </c>
      <c r="DX42" s="12" t="str">
        <f t="shared" si="35"/>
        <v/>
      </c>
      <c r="DY42" s="12" t="str">
        <f t="shared" si="35"/>
        <v/>
      </c>
      <c r="DZ42" s="12" t="str">
        <f t="shared" si="35"/>
        <v/>
      </c>
    </row>
    <row r="43" spans="6:130" x14ac:dyDescent="0.2">
      <c r="F43">
        <v>202109</v>
      </c>
      <c r="G43" s="12" t="str">
        <f t="shared" ref="G43:AL43" si="36">IF(OR(H18 = "", H$8 &lt; G$8), "", IFERROR(H18/G18, ""))</f>
        <v/>
      </c>
      <c r="H43" s="12">
        <f t="shared" si="36"/>
        <v>7.236171607186332</v>
      </c>
      <c r="I43" s="12">
        <f t="shared" si="36"/>
        <v>1.497509947953567</v>
      </c>
      <c r="J43" s="12">
        <f t="shared" si="36"/>
        <v>1.3267205108399425</v>
      </c>
      <c r="K43" s="12">
        <f t="shared" si="36"/>
        <v>1.0771920847005274</v>
      </c>
      <c r="L43" s="12">
        <f t="shared" si="36"/>
        <v>1.0057004384826531</v>
      </c>
      <c r="M43" s="12">
        <f t="shared" si="36"/>
        <v>1.005396772418069</v>
      </c>
      <c r="N43" s="12">
        <f t="shared" si="36"/>
        <v>1</v>
      </c>
      <c r="O43" s="12">
        <f t="shared" si="36"/>
        <v>1</v>
      </c>
      <c r="P43" s="12">
        <f t="shared" si="36"/>
        <v>1.0051690755857201</v>
      </c>
      <c r="Q43" s="12">
        <f t="shared" si="36"/>
        <v>1.0014103001005483</v>
      </c>
      <c r="R43" s="12">
        <f t="shared" si="36"/>
        <v>1.005351374783144</v>
      </c>
      <c r="S43" s="12">
        <f t="shared" si="36"/>
        <v>1</v>
      </c>
      <c r="T43" s="12">
        <f t="shared" si="36"/>
        <v>1</v>
      </c>
      <c r="U43" s="12">
        <f t="shared" si="36"/>
        <v>1.0032537564636597</v>
      </c>
      <c r="V43" s="12">
        <f t="shared" si="36"/>
        <v>1</v>
      </c>
      <c r="W43" s="12">
        <f t="shared" si="36"/>
        <v>1</v>
      </c>
      <c r="X43" s="12">
        <f t="shared" si="36"/>
        <v>1</v>
      </c>
      <c r="Y43" s="12">
        <f t="shared" si="36"/>
        <v>1</v>
      </c>
      <c r="Z43" s="12">
        <f t="shared" si="36"/>
        <v>1</v>
      </c>
      <c r="AA43" s="12">
        <f t="shared" si="36"/>
        <v>1.0003497765870926</v>
      </c>
      <c r="AB43" s="12">
        <f t="shared" si="36"/>
        <v>1.0011106225201771</v>
      </c>
      <c r="AC43" s="12">
        <f t="shared" si="36"/>
        <v>1</v>
      </c>
      <c r="AD43" s="12">
        <f t="shared" si="36"/>
        <v>1</v>
      </c>
      <c r="AE43" s="12">
        <f t="shared" si="36"/>
        <v>1</v>
      </c>
      <c r="AF43" s="12">
        <f t="shared" si="36"/>
        <v>1</v>
      </c>
      <c r="AG43" s="12">
        <f t="shared" si="36"/>
        <v>1</v>
      </c>
      <c r="AH43" s="12">
        <f t="shared" si="36"/>
        <v>1</v>
      </c>
      <c r="AI43" s="12">
        <f t="shared" si="36"/>
        <v>1</v>
      </c>
      <c r="AJ43" s="12">
        <f t="shared" si="36"/>
        <v>1</v>
      </c>
      <c r="AK43" s="12">
        <f t="shared" si="36"/>
        <v>1</v>
      </c>
      <c r="AL43" s="12">
        <f t="shared" si="36"/>
        <v>1</v>
      </c>
      <c r="AM43" s="12">
        <f t="shared" ref="AM43:BR43" si="37">IF(OR(AN18 = "", AN$8 &lt; AM$8), "", IFERROR(AN18/AM18, ""))</f>
        <v>1</v>
      </c>
      <c r="AN43" s="12">
        <f t="shared" si="37"/>
        <v>1</v>
      </c>
      <c r="AO43" s="12" t="str">
        <f t="shared" si="37"/>
        <v/>
      </c>
      <c r="AP43" s="12" t="str">
        <f t="shared" si="37"/>
        <v/>
      </c>
      <c r="AQ43" s="12" t="str">
        <f t="shared" si="37"/>
        <v/>
      </c>
      <c r="AR43" s="12" t="str">
        <f t="shared" si="37"/>
        <v/>
      </c>
      <c r="AS43" s="12" t="str">
        <f t="shared" si="37"/>
        <v/>
      </c>
      <c r="AT43" s="12" t="str">
        <f t="shared" si="37"/>
        <v/>
      </c>
      <c r="AU43" s="12" t="str">
        <f t="shared" si="37"/>
        <v/>
      </c>
      <c r="AV43" s="12" t="str">
        <f t="shared" si="37"/>
        <v/>
      </c>
      <c r="AW43" s="12" t="str">
        <f t="shared" si="37"/>
        <v/>
      </c>
      <c r="AX43" s="12" t="str">
        <f t="shared" si="37"/>
        <v/>
      </c>
      <c r="AY43" s="12" t="str">
        <f t="shared" si="37"/>
        <v/>
      </c>
      <c r="AZ43" s="12" t="str">
        <f t="shared" si="37"/>
        <v/>
      </c>
      <c r="BA43" s="12" t="str">
        <f t="shared" si="37"/>
        <v/>
      </c>
      <c r="BB43" s="12" t="str">
        <f t="shared" si="37"/>
        <v/>
      </c>
      <c r="BC43" s="12" t="str">
        <f t="shared" si="37"/>
        <v/>
      </c>
      <c r="BD43" s="12" t="str">
        <f t="shared" si="37"/>
        <v/>
      </c>
      <c r="BE43" s="12" t="str">
        <f t="shared" si="37"/>
        <v/>
      </c>
      <c r="BF43" s="12" t="str">
        <f t="shared" si="37"/>
        <v/>
      </c>
      <c r="BG43" s="12" t="str">
        <f t="shared" si="37"/>
        <v/>
      </c>
      <c r="BH43" s="12" t="str">
        <f t="shared" si="37"/>
        <v/>
      </c>
      <c r="BI43" s="12" t="str">
        <f t="shared" si="37"/>
        <v/>
      </c>
      <c r="BJ43" s="12" t="str">
        <f t="shared" si="37"/>
        <v/>
      </c>
      <c r="BK43" s="12" t="str">
        <f t="shared" si="37"/>
        <v/>
      </c>
      <c r="BL43" s="12" t="str">
        <f t="shared" si="37"/>
        <v/>
      </c>
      <c r="BM43" s="12" t="str">
        <f t="shared" si="37"/>
        <v/>
      </c>
      <c r="BN43" s="12" t="str">
        <f t="shared" si="37"/>
        <v/>
      </c>
      <c r="BO43" s="12" t="str">
        <f t="shared" si="37"/>
        <v/>
      </c>
      <c r="BP43" s="12" t="str">
        <f t="shared" si="37"/>
        <v/>
      </c>
      <c r="BQ43" s="12" t="str">
        <f t="shared" si="37"/>
        <v/>
      </c>
      <c r="BR43" s="12">
        <f t="shared" si="37"/>
        <v>2.1938113353717692</v>
      </c>
      <c r="BS43" s="12">
        <f t="shared" ref="BS43:CX43" si="38">IF(OR(BT18 = "", BT$8 &lt; BS$8), "", IFERROR(BT18/BS18, ""))</f>
        <v>1.3543191053854868</v>
      </c>
      <c r="BT43" s="12">
        <f t="shared" si="38"/>
        <v>0.97185300589399193</v>
      </c>
      <c r="BU43" s="12">
        <f t="shared" si="38"/>
        <v>1.0082388235823849</v>
      </c>
      <c r="BV43" s="12">
        <f t="shared" si="38"/>
        <v>0.99999002126027947</v>
      </c>
      <c r="BW43" s="12">
        <f t="shared" si="38"/>
        <v>1.0006284852651988</v>
      </c>
      <c r="BX43" s="12">
        <f t="shared" si="38"/>
        <v>1</v>
      </c>
      <c r="BY43" s="12">
        <f t="shared" si="38"/>
        <v>1</v>
      </c>
      <c r="BZ43" s="12">
        <f t="shared" si="38"/>
        <v>0.99999161781956125</v>
      </c>
      <c r="CA43" s="12">
        <f t="shared" si="38"/>
        <v>1.0099481574974685</v>
      </c>
      <c r="CB43" s="12">
        <f t="shared" si="38"/>
        <v>0.99013890890239187</v>
      </c>
      <c r="CC43" s="12">
        <f t="shared" si="38"/>
        <v>1</v>
      </c>
      <c r="CD43" s="12">
        <f t="shared" si="38"/>
        <v>1</v>
      </c>
      <c r="CE43" s="12">
        <f t="shared" si="38"/>
        <v>0.99999466076622079</v>
      </c>
      <c r="CF43" s="12">
        <f t="shared" si="38"/>
        <v>1</v>
      </c>
      <c r="CG43" s="12">
        <f t="shared" si="38"/>
        <v>1</v>
      </c>
      <c r="CH43" s="12">
        <f t="shared" si="38"/>
        <v>1</v>
      </c>
      <c r="CI43" s="12">
        <f t="shared" si="38"/>
        <v>1.0000044861738375</v>
      </c>
      <c r="CJ43" s="12">
        <f t="shared" si="38"/>
        <v>1</v>
      </c>
      <c r="CK43" s="12">
        <f t="shared" si="38"/>
        <v>0.99999872618887398</v>
      </c>
      <c r="CL43" s="12">
        <f t="shared" si="38"/>
        <v>0.99999595393411744</v>
      </c>
      <c r="CM43" s="12">
        <f t="shared" si="38"/>
        <v>1</v>
      </c>
      <c r="CN43" s="12">
        <f t="shared" si="38"/>
        <v>1</v>
      </c>
      <c r="CO43" s="12">
        <f t="shared" si="38"/>
        <v>1</v>
      </c>
      <c r="CP43" s="12">
        <f t="shared" si="38"/>
        <v>1</v>
      </c>
      <c r="CQ43" s="12">
        <f t="shared" si="38"/>
        <v>1</v>
      </c>
      <c r="CR43" s="12">
        <f t="shared" si="38"/>
        <v>1</v>
      </c>
      <c r="CS43" s="12">
        <f t="shared" si="38"/>
        <v>1</v>
      </c>
      <c r="CT43" s="12">
        <f t="shared" si="38"/>
        <v>1</v>
      </c>
      <c r="CU43" s="12">
        <f t="shared" si="38"/>
        <v>1.0000004320725588</v>
      </c>
      <c r="CV43" s="12">
        <f t="shared" si="38"/>
        <v>0.99991203258361427</v>
      </c>
      <c r="CW43" s="12">
        <f t="shared" si="38"/>
        <v>1</v>
      </c>
      <c r="CX43" s="12">
        <f t="shared" si="38"/>
        <v>1</v>
      </c>
      <c r="CY43" s="12" t="str">
        <f t="shared" ref="CY43:DZ43" si="39">IF(OR(CZ18 = "", CZ$8 &lt; CY$8), "", IFERROR(CZ18/CY18, ""))</f>
        <v/>
      </c>
      <c r="CZ43" s="12" t="str">
        <f t="shared" si="39"/>
        <v/>
      </c>
      <c r="DA43" s="12" t="str">
        <f t="shared" si="39"/>
        <v/>
      </c>
      <c r="DB43" s="12" t="str">
        <f t="shared" si="39"/>
        <v/>
      </c>
      <c r="DC43" s="12" t="str">
        <f t="shared" si="39"/>
        <v/>
      </c>
      <c r="DD43" s="12" t="str">
        <f t="shared" si="39"/>
        <v/>
      </c>
      <c r="DE43" s="12" t="str">
        <f t="shared" si="39"/>
        <v/>
      </c>
      <c r="DF43" s="12" t="str">
        <f t="shared" si="39"/>
        <v/>
      </c>
      <c r="DG43" s="12" t="str">
        <f t="shared" si="39"/>
        <v/>
      </c>
      <c r="DH43" s="12" t="str">
        <f t="shared" si="39"/>
        <v/>
      </c>
      <c r="DI43" s="12" t="str">
        <f t="shared" si="39"/>
        <v/>
      </c>
      <c r="DJ43" s="12" t="str">
        <f t="shared" si="39"/>
        <v/>
      </c>
      <c r="DK43" s="12" t="str">
        <f t="shared" si="39"/>
        <v/>
      </c>
      <c r="DL43" s="12" t="str">
        <f t="shared" si="39"/>
        <v/>
      </c>
      <c r="DM43" s="12" t="str">
        <f t="shared" si="39"/>
        <v/>
      </c>
      <c r="DN43" s="12" t="str">
        <f t="shared" si="39"/>
        <v/>
      </c>
      <c r="DO43" s="12" t="str">
        <f t="shared" si="39"/>
        <v/>
      </c>
      <c r="DP43" s="12" t="str">
        <f t="shared" si="39"/>
        <v/>
      </c>
      <c r="DQ43" s="12" t="str">
        <f t="shared" si="39"/>
        <v/>
      </c>
      <c r="DR43" s="12" t="str">
        <f t="shared" si="39"/>
        <v/>
      </c>
      <c r="DS43" s="12" t="str">
        <f t="shared" si="39"/>
        <v/>
      </c>
      <c r="DT43" s="12" t="str">
        <f t="shared" si="39"/>
        <v/>
      </c>
      <c r="DU43" s="12" t="str">
        <f t="shared" si="39"/>
        <v/>
      </c>
      <c r="DV43" s="12" t="str">
        <f t="shared" si="39"/>
        <v/>
      </c>
      <c r="DW43" s="12" t="str">
        <f t="shared" si="39"/>
        <v/>
      </c>
      <c r="DX43" s="12" t="str">
        <f t="shared" si="39"/>
        <v/>
      </c>
      <c r="DY43" s="12" t="str">
        <f t="shared" si="39"/>
        <v/>
      </c>
      <c r="DZ43" s="12" t="str">
        <f t="shared" si="39"/>
        <v/>
      </c>
    </row>
    <row r="44" spans="6:130" x14ac:dyDescent="0.2">
      <c r="F44">
        <v>202112</v>
      </c>
      <c r="G44" s="12" t="str">
        <f t="shared" ref="G44:AL44" si="40">IF(OR(H19 = "", H$8 &lt; G$8), "", IFERROR(H19/G19, ""))</f>
        <v/>
      </c>
      <c r="H44" s="12">
        <f t="shared" si="40"/>
        <v>4.6872310062663285</v>
      </c>
      <c r="I44" s="12">
        <f t="shared" si="40"/>
        <v>1.5465852454545848</v>
      </c>
      <c r="J44" s="12">
        <f t="shared" si="40"/>
        <v>2.0216350821798454</v>
      </c>
      <c r="K44" s="12">
        <f t="shared" si="40"/>
        <v>1.195153992657882</v>
      </c>
      <c r="L44" s="12">
        <f t="shared" si="40"/>
        <v>1.0659402959318685</v>
      </c>
      <c r="M44" s="12">
        <f t="shared" si="40"/>
        <v>1.0978360355596497</v>
      </c>
      <c r="N44" s="12">
        <f t="shared" si="40"/>
        <v>1.088299132373497</v>
      </c>
      <c r="O44" s="12">
        <f t="shared" si="40"/>
        <v>1</v>
      </c>
      <c r="P44" s="12">
        <f t="shared" si="40"/>
        <v>1.0003309099883912</v>
      </c>
      <c r="Q44" s="12">
        <f t="shared" si="40"/>
        <v>1.0481505584620154</v>
      </c>
      <c r="R44" s="12">
        <f t="shared" si="40"/>
        <v>1.0002026832803719</v>
      </c>
      <c r="S44" s="12">
        <f t="shared" si="40"/>
        <v>1.0074801751961449</v>
      </c>
      <c r="T44" s="12">
        <f t="shared" si="40"/>
        <v>1</v>
      </c>
      <c r="U44" s="12">
        <f t="shared" si="40"/>
        <v>1.0183118852267927</v>
      </c>
      <c r="V44" s="12">
        <f t="shared" si="40"/>
        <v>1</v>
      </c>
      <c r="W44" s="12">
        <f t="shared" si="40"/>
        <v>1</v>
      </c>
      <c r="X44" s="12">
        <f t="shared" si="40"/>
        <v>1</v>
      </c>
      <c r="Y44" s="12">
        <f t="shared" si="40"/>
        <v>1</v>
      </c>
      <c r="Z44" s="12">
        <f t="shared" si="40"/>
        <v>1</v>
      </c>
      <c r="AA44" s="12">
        <f t="shared" si="40"/>
        <v>1</v>
      </c>
      <c r="AB44" s="12">
        <f t="shared" si="40"/>
        <v>1</v>
      </c>
      <c r="AC44" s="12">
        <f t="shared" si="40"/>
        <v>1</v>
      </c>
      <c r="AD44" s="12">
        <f t="shared" si="40"/>
        <v>1</v>
      </c>
      <c r="AE44" s="12">
        <f t="shared" si="40"/>
        <v>1</v>
      </c>
      <c r="AF44" s="12">
        <f t="shared" si="40"/>
        <v>1</v>
      </c>
      <c r="AG44" s="12">
        <f t="shared" si="40"/>
        <v>1</v>
      </c>
      <c r="AH44" s="12">
        <f t="shared" si="40"/>
        <v>1</v>
      </c>
      <c r="AI44" s="12">
        <f t="shared" si="40"/>
        <v>1</v>
      </c>
      <c r="AJ44" s="12">
        <f t="shared" si="40"/>
        <v>1</v>
      </c>
      <c r="AK44" s="12">
        <f t="shared" si="40"/>
        <v>1</v>
      </c>
      <c r="AL44" s="12" t="str">
        <f t="shared" si="40"/>
        <v/>
      </c>
      <c r="AM44" s="12" t="str">
        <f t="shared" ref="AM44:BR44" si="41">IF(OR(AN19 = "", AN$8 &lt; AM$8), "", IFERROR(AN19/AM19, ""))</f>
        <v/>
      </c>
      <c r="AN44" s="12" t="str">
        <f t="shared" si="41"/>
        <v/>
      </c>
      <c r="AO44" s="12" t="str">
        <f t="shared" si="41"/>
        <v/>
      </c>
      <c r="AP44" s="12" t="str">
        <f t="shared" si="41"/>
        <v/>
      </c>
      <c r="AQ44" s="12" t="str">
        <f t="shared" si="41"/>
        <v/>
      </c>
      <c r="AR44" s="12" t="str">
        <f t="shared" si="41"/>
        <v/>
      </c>
      <c r="AS44" s="12" t="str">
        <f t="shared" si="41"/>
        <v/>
      </c>
      <c r="AT44" s="12" t="str">
        <f t="shared" si="41"/>
        <v/>
      </c>
      <c r="AU44" s="12" t="str">
        <f t="shared" si="41"/>
        <v/>
      </c>
      <c r="AV44" s="12" t="str">
        <f t="shared" si="41"/>
        <v/>
      </c>
      <c r="AW44" s="12" t="str">
        <f t="shared" si="41"/>
        <v/>
      </c>
      <c r="AX44" s="12" t="str">
        <f t="shared" si="41"/>
        <v/>
      </c>
      <c r="AY44" s="12" t="str">
        <f t="shared" si="41"/>
        <v/>
      </c>
      <c r="AZ44" s="12" t="str">
        <f t="shared" si="41"/>
        <v/>
      </c>
      <c r="BA44" s="12" t="str">
        <f t="shared" si="41"/>
        <v/>
      </c>
      <c r="BB44" s="12" t="str">
        <f t="shared" si="41"/>
        <v/>
      </c>
      <c r="BC44" s="12" t="str">
        <f t="shared" si="41"/>
        <v/>
      </c>
      <c r="BD44" s="12" t="str">
        <f t="shared" si="41"/>
        <v/>
      </c>
      <c r="BE44" s="12" t="str">
        <f t="shared" si="41"/>
        <v/>
      </c>
      <c r="BF44" s="12" t="str">
        <f t="shared" si="41"/>
        <v/>
      </c>
      <c r="BG44" s="12" t="str">
        <f t="shared" si="41"/>
        <v/>
      </c>
      <c r="BH44" s="12" t="str">
        <f t="shared" si="41"/>
        <v/>
      </c>
      <c r="BI44" s="12" t="str">
        <f t="shared" si="41"/>
        <v/>
      </c>
      <c r="BJ44" s="12" t="str">
        <f t="shared" si="41"/>
        <v/>
      </c>
      <c r="BK44" s="12" t="str">
        <f t="shared" si="41"/>
        <v/>
      </c>
      <c r="BL44" s="12" t="str">
        <f t="shared" si="41"/>
        <v/>
      </c>
      <c r="BM44" s="12" t="str">
        <f t="shared" si="41"/>
        <v/>
      </c>
      <c r="BN44" s="12" t="str">
        <f t="shared" si="41"/>
        <v/>
      </c>
      <c r="BO44" s="12" t="str">
        <f t="shared" si="41"/>
        <v/>
      </c>
      <c r="BP44" s="12" t="str">
        <f t="shared" si="41"/>
        <v/>
      </c>
      <c r="BQ44" s="12">
        <f t="shared" si="41"/>
        <v>2.0030501970922758</v>
      </c>
      <c r="BR44" s="12">
        <f t="shared" si="41"/>
        <v>5.8260014742841717</v>
      </c>
      <c r="BS44" s="12">
        <f t="shared" ref="BS44:CX44" si="42">IF(OR(BT19 = "", BT$8 &lt; BS$8), "", IFERROR(BT19/BS19, ""))</f>
        <v>1.7055562384203045</v>
      </c>
      <c r="BT44" s="12">
        <f t="shared" si="42"/>
        <v>1.170792671978981</v>
      </c>
      <c r="BU44" s="12">
        <f t="shared" si="42"/>
        <v>1.071617828540258</v>
      </c>
      <c r="BV44" s="12">
        <f t="shared" si="42"/>
        <v>1.048730666769452</v>
      </c>
      <c r="BW44" s="12">
        <f t="shared" si="42"/>
        <v>1.0709608662142949</v>
      </c>
      <c r="BX44" s="12">
        <f t="shared" si="42"/>
        <v>0.99987106642720014</v>
      </c>
      <c r="BY44" s="12">
        <f t="shared" si="42"/>
        <v>1</v>
      </c>
      <c r="BZ44" s="12">
        <f t="shared" si="42"/>
        <v>1.0365584042263223</v>
      </c>
      <c r="CA44" s="12">
        <f t="shared" si="42"/>
        <v>0.99992614602863683</v>
      </c>
      <c r="CB44" s="12">
        <f t="shared" si="42"/>
        <v>1.0001974972686825</v>
      </c>
      <c r="CC44" s="12">
        <f t="shared" si="42"/>
        <v>0.99998797265675909</v>
      </c>
      <c r="CD44" s="12">
        <f t="shared" si="42"/>
        <v>1</v>
      </c>
      <c r="CE44" s="12">
        <f t="shared" si="42"/>
        <v>1.0167444676561548</v>
      </c>
      <c r="CF44" s="12">
        <f t="shared" si="42"/>
        <v>1.0000334801042221</v>
      </c>
      <c r="CG44" s="12">
        <f t="shared" si="42"/>
        <v>1</v>
      </c>
      <c r="CH44" s="12">
        <f t="shared" si="42"/>
        <v>0.999939127523088</v>
      </c>
      <c r="CI44" s="12">
        <f t="shared" si="42"/>
        <v>0.99458555200718657</v>
      </c>
      <c r="CJ44" s="12">
        <f t="shared" si="42"/>
        <v>1</v>
      </c>
      <c r="CK44" s="12">
        <f t="shared" si="42"/>
        <v>1</v>
      </c>
      <c r="CL44" s="12">
        <f t="shared" si="42"/>
        <v>1</v>
      </c>
      <c r="CM44" s="12">
        <f t="shared" si="42"/>
        <v>1</v>
      </c>
      <c r="CN44" s="12">
        <f t="shared" si="42"/>
        <v>1</v>
      </c>
      <c r="CO44" s="12">
        <f t="shared" si="42"/>
        <v>1</v>
      </c>
      <c r="CP44" s="12">
        <f t="shared" si="42"/>
        <v>1</v>
      </c>
      <c r="CQ44" s="12">
        <f t="shared" si="42"/>
        <v>1</v>
      </c>
      <c r="CR44" s="12">
        <f t="shared" si="42"/>
        <v>1.0000062405944625</v>
      </c>
      <c r="CS44" s="12">
        <f t="shared" si="42"/>
        <v>1</v>
      </c>
      <c r="CT44" s="12">
        <f t="shared" si="42"/>
        <v>1</v>
      </c>
      <c r="CU44" s="12">
        <f t="shared" si="42"/>
        <v>1</v>
      </c>
      <c r="CV44" s="12" t="str">
        <f t="shared" si="42"/>
        <v/>
      </c>
      <c r="CW44" s="12" t="str">
        <f t="shared" si="42"/>
        <v/>
      </c>
      <c r="CX44" s="12" t="str">
        <f t="shared" si="42"/>
        <v/>
      </c>
      <c r="CY44" s="12" t="str">
        <f t="shared" ref="CY44:DZ44" si="43">IF(OR(CZ19 = "", CZ$8 &lt; CY$8), "", IFERROR(CZ19/CY19, ""))</f>
        <v/>
      </c>
      <c r="CZ44" s="12" t="str">
        <f t="shared" si="43"/>
        <v/>
      </c>
      <c r="DA44" s="12" t="str">
        <f t="shared" si="43"/>
        <v/>
      </c>
      <c r="DB44" s="12" t="str">
        <f t="shared" si="43"/>
        <v/>
      </c>
      <c r="DC44" s="12" t="str">
        <f t="shared" si="43"/>
        <v/>
      </c>
      <c r="DD44" s="12" t="str">
        <f t="shared" si="43"/>
        <v/>
      </c>
      <c r="DE44" s="12" t="str">
        <f t="shared" si="43"/>
        <v/>
      </c>
      <c r="DF44" s="12" t="str">
        <f t="shared" si="43"/>
        <v/>
      </c>
      <c r="DG44" s="12" t="str">
        <f t="shared" si="43"/>
        <v/>
      </c>
      <c r="DH44" s="12" t="str">
        <f t="shared" si="43"/>
        <v/>
      </c>
      <c r="DI44" s="12" t="str">
        <f t="shared" si="43"/>
        <v/>
      </c>
      <c r="DJ44" s="12" t="str">
        <f t="shared" si="43"/>
        <v/>
      </c>
      <c r="DK44" s="12" t="str">
        <f t="shared" si="43"/>
        <v/>
      </c>
      <c r="DL44" s="12" t="str">
        <f t="shared" si="43"/>
        <v/>
      </c>
      <c r="DM44" s="12" t="str">
        <f t="shared" si="43"/>
        <v/>
      </c>
      <c r="DN44" s="12" t="str">
        <f t="shared" si="43"/>
        <v/>
      </c>
      <c r="DO44" s="12" t="str">
        <f t="shared" si="43"/>
        <v/>
      </c>
      <c r="DP44" s="12" t="str">
        <f t="shared" si="43"/>
        <v/>
      </c>
      <c r="DQ44" s="12" t="str">
        <f t="shared" si="43"/>
        <v/>
      </c>
      <c r="DR44" s="12" t="str">
        <f t="shared" si="43"/>
        <v/>
      </c>
      <c r="DS44" s="12" t="str">
        <f t="shared" si="43"/>
        <v/>
      </c>
      <c r="DT44" s="12" t="str">
        <f t="shared" si="43"/>
        <v/>
      </c>
      <c r="DU44" s="12" t="str">
        <f t="shared" si="43"/>
        <v/>
      </c>
      <c r="DV44" s="12" t="str">
        <f t="shared" si="43"/>
        <v/>
      </c>
      <c r="DW44" s="12" t="str">
        <f t="shared" si="43"/>
        <v/>
      </c>
      <c r="DX44" s="12" t="str">
        <f t="shared" si="43"/>
        <v/>
      </c>
      <c r="DY44" s="12" t="str">
        <f t="shared" si="43"/>
        <v/>
      </c>
      <c r="DZ44" s="12" t="str">
        <f t="shared" si="43"/>
        <v/>
      </c>
    </row>
    <row r="45" spans="6:130" x14ac:dyDescent="0.2">
      <c r="F45">
        <v>202203</v>
      </c>
      <c r="G45" s="12" t="str">
        <f t="shared" ref="G45:AL45" si="44">IF(OR(H20 = "", H$8 &lt; G$8), "", IFERROR(H20/G20, ""))</f>
        <v/>
      </c>
      <c r="H45" s="12">
        <f t="shared" si="44"/>
        <v>5.4565973764705884</v>
      </c>
      <c r="I45" s="12">
        <f t="shared" si="44"/>
        <v>1.2959151083575045</v>
      </c>
      <c r="J45" s="12">
        <f t="shared" si="44"/>
        <v>1.3530056680255524</v>
      </c>
      <c r="K45" s="12">
        <f t="shared" si="44"/>
        <v>1.0913190751306161</v>
      </c>
      <c r="L45" s="12">
        <f t="shared" si="44"/>
        <v>1.045010127927074</v>
      </c>
      <c r="M45" s="12">
        <f t="shared" si="44"/>
        <v>1.0213949514032399</v>
      </c>
      <c r="N45" s="12">
        <f t="shared" si="44"/>
        <v>1.0189094425264762</v>
      </c>
      <c r="O45" s="12">
        <f t="shared" si="44"/>
        <v>1.0102387031912985</v>
      </c>
      <c r="P45" s="12">
        <f t="shared" si="44"/>
        <v>1.0075513975252679</v>
      </c>
      <c r="Q45" s="12">
        <f t="shared" si="44"/>
        <v>1.0140376180999071</v>
      </c>
      <c r="R45" s="12">
        <f t="shared" si="44"/>
        <v>1</v>
      </c>
      <c r="S45" s="12">
        <f t="shared" si="44"/>
        <v>1</v>
      </c>
      <c r="T45" s="12">
        <f t="shared" si="44"/>
        <v>1.0169493712064339</v>
      </c>
      <c r="U45" s="12">
        <f t="shared" si="44"/>
        <v>1.0074911659609673</v>
      </c>
      <c r="V45" s="12">
        <f t="shared" si="44"/>
        <v>1</v>
      </c>
      <c r="W45" s="12">
        <f t="shared" si="44"/>
        <v>1</v>
      </c>
      <c r="X45" s="12">
        <f t="shared" si="44"/>
        <v>1</v>
      </c>
      <c r="Y45" s="12">
        <f t="shared" si="44"/>
        <v>1</v>
      </c>
      <c r="Z45" s="12">
        <f t="shared" si="44"/>
        <v>1</v>
      </c>
      <c r="AA45" s="12">
        <f t="shared" si="44"/>
        <v>1</v>
      </c>
      <c r="AB45" s="12">
        <f t="shared" si="44"/>
        <v>1.0816421347188288</v>
      </c>
      <c r="AC45" s="12">
        <f t="shared" si="44"/>
        <v>1.0010651353466034</v>
      </c>
      <c r="AD45" s="12">
        <f t="shared" si="44"/>
        <v>1</v>
      </c>
      <c r="AE45" s="12">
        <f t="shared" si="44"/>
        <v>1.0174171269927037</v>
      </c>
      <c r="AF45" s="12">
        <f t="shared" si="44"/>
        <v>1</v>
      </c>
      <c r="AG45" s="12">
        <f t="shared" si="44"/>
        <v>1</v>
      </c>
      <c r="AH45" s="12">
        <f t="shared" si="44"/>
        <v>1</v>
      </c>
      <c r="AI45" s="12" t="str">
        <f t="shared" si="44"/>
        <v/>
      </c>
      <c r="AJ45" s="12" t="str">
        <f t="shared" si="44"/>
        <v/>
      </c>
      <c r="AK45" s="12" t="str">
        <f t="shared" si="44"/>
        <v/>
      </c>
      <c r="AL45" s="12" t="str">
        <f t="shared" si="44"/>
        <v/>
      </c>
      <c r="AM45" s="12" t="str">
        <f t="shared" ref="AM45:BR45" si="45">IF(OR(AN20 = "", AN$8 &lt; AM$8), "", IFERROR(AN20/AM20, ""))</f>
        <v/>
      </c>
      <c r="AN45" s="12" t="str">
        <f t="shared" si="45"/>
        <v/>
      </c>
      <c r="AO45" s="12" t="str">
        <f t="shared" si="45"/>
        <v/>
      </c>
      <c r="AP45" s="12" t="str">
        <f t="shared" si="45"/>
        <v/>
      </c>
      <c r="AQ45" s="12" t="str">
        <f t="shared" si="45"/>
        <v/>
      </c>
      <c r="AR45" s="12" t="str">
        <f t="shared" si="45"/>
        <v/>
      </c>
      <c r="AS45" s="12" t="str">
        <f t="shared" si="45"/>
        <v/>
      </c>
      <c r="AT45" s="12" t="str">
        <f t="shared" si="45"/>
        <v/>
      </c>
      <c r="AU45" s="12" t="str">
        <f t="shared" si="45"/>
        <v/>
      </c>
      <c r="AV45" s="12" t="str">
        <f t="shared" si="45"/>
        <v/>
      </c>
      <c r="AW45" s="12" t="str">
        <f t="shared" si="45"/>
        <v/>
      </c>
      <c r="AX45" s="12" t="str">
        <f t="shared" si="45"/>
        <v/>
      </c>
      <c r="AY45" s="12" t="str">
        <f t="shared" si="45"/>
        <v/>
      </c>
      <c r="AZ45" s="12" t="str">
        <f t="shared" si="45"/>
        <v/>
      </c>
      <c r="BA45" s="12" t="str">
        <f t="shared" si="45"/>
        <v/>
      </c>
      <c r="BB45" s="12" t="str">
        <f t="shared" si="45"/>
        <v/>
      </c>
      <c r="BC45" s="12" t="str">
        <f t="shared" si="45"/>
        <v/>
      </c>
      <c r="BD45" s="12" t="str">
        <f t="shared" si="45"/>
        <v/>
      </c>
      <c r="BE45" s="12" t="str">
        <f t="shared" si="45"/>
        <v/>
      </c>
      <c r="BF45" s="12" t="str">
        <f t="shared" si="45"/>
        <v/>
      </c>
      <c r="BG45" s="12" t="str">
        <f t="shared" si="45"/>
        <v/>
      </c>
      <c r="BH45" s="12" t="str">
        <f t="shared" si="45"/>
        <v/>
      </c>
      <c r="BI45" s="12" t="str">
        <f t="shared" si="45"/>
        <v/>
      </c>
      <c r="BJ45" s="12" t="str">
        <f t="shared" si="45"/>
        <v/>
      </c>
      <c r="BK45" s="12" t="str">
        <f t="shared" si="45"/>
        <v/>
      </c>
      <c r="BL45" s="12" t="str">
        <f t="shared" si="45"/>
        <v/>
      </c>
      <c r="BM45" s="12" t="str">
        <f t="shared" si="45"/>
        <v/>
      </c>
      <c r="BN45" s="12" t="str">
        <f t="shared" si="45"/>
        <v/>
      </c>
      <c r="BO45" s="12" t="str">
        <f t="shared" si="45"/>
        <v/>
      </c>
      <c r="BP45" s="12" t="str">
        <f t="shared" si="45"/>
        <v/>
      </c>
      <c r="BQ45" s="12" t="str">
        <f t="shared" si="45"/>
        <v/>
      </c>
      <c r="BR45" s="12">
        <f t="shared" si="45"/>
        <v>1.7521908169466049</v>
      </c>
      <c r="BS45" s="12">
        <f t="shared" ref="BS45:CX45" si="46">IF(OR(BT20 = "", BT$8 &lt; BS$8), "", IFERROR(BT20/BS20, ""))</f>
        <v>1.047810873725145</v>
      </c>
      <c r="BT45" s="12">
        <f t="shared" si="46"/>
        <v>1.1535799999384637</v>
      </c>
      <c r="BU45" s="12">
        <f t="shared" si="46"/>
        <v>1.0283864118452992</v>
      </c>
      <c r="BV45" s="12">
        <f t="shared" si="46"/>
        <v>0.99993501303175092</v>
      </c>
      <c r="BW45" s="12">
        <f t="shared" si="46"/>
        <v>1.009504451748253</v>
      </c>
      <c r="BX45" s="12">
        <f t="shared" si="46"/>
        <v>1.0064990904494935</v>
      </c>
      <c r="BY45" s="12">
        <f t="shared" si="46"/>
        <v>1.0093249535812363</v>
      </c>
      <c r="BZ45" s="12">
        <f t="shared" si="46"/>
        <v>1.0240647848478572</v>
      </c>
      <c r="CA45" s="12">
        <f t="shared" si="46"/>
        <v>0.97646794880012855</v>
      </c>
      <c r="CB45" s="12">
        <f t="shared" si="46"/>
        <v>1</v>
      </c>
      <c r="CC45" s="12">
        <f t="shared" si="46"/>
        <v>1.0000840834774041</v>
      </c>
      <c r="CD45" s="12">
        <f t="shared" si="46"/>
        <v>0.99994074498993868</v>
      </c>
      <c r="CE45" s="12">
        <f t="shared" si="46"/>
        <v>0.98139747348304451</v>
      </c>
      <c r="CF45" s="12">
        <f t="shared" si="46"/>
        <v>1</v>
      </c>
      <c r="CG45" s="12">
        <f t="shared" si="46"/>
        <v>1</v>
      </c>
      <c r="CH45" s="12">
        <f t="shared" si="46"/>
        <v>1</v>
      </c>
      <c r="CI45" s="12">
        <f t="shared" si="46"/>
        <v>1</v>
      </c>
      <c r="CJ45" s="12">
        <f t="shared" si="46"/>
        <v>1</v>
      </c>
      <c r="CK45" s="12">
        <f t="shared" si="46"/>
        <v>1</v>
      </c>
      <c r="CL45" s="12">
        <f t="shared" si="46"/>
        <v>1.0816421347188288</v>
      </c>
      <c r="CM45" s="12">
        <f t="shared" si="46"/>
        <v>1.0010651353466034</v>
      </c>
      <c r="CN45" s="12">
        <f t="shared" si="46"/>
        <v>1</v>
      </c>
      <c r="CO45" s="12">
        <f t="shared" si="46"/>
        <v>1.0174171269927037</v>
      </c>
      <c r="CP45" s="12">
        <f t="shared" si="46"/>
        <v>1</v>
      </c>
      <c r="CQ45" s="12">
        <f t="shared" si="46"/>
        <v>1</v>
      </c>
      <c r="CR45" s="12">
        <f t="shared" si="46"/>
        <v>1</v>
      </c>
      <c r="CS45" s="12" t="str">
        <f t="shared" si="46"/>
        <v/>
      </c>
      <c r="CT45" s="12" t="str">
        <f t="shared" si="46"/>
        <v/>
      </c>
      <c r="CU45" s="12" t="str">
        <f t="shared" si="46"/>
        <v/>
      </c>
      <c r="CV45" s="12" t="str">
        <f t="shared" si="46"/>
        <v/>
      </c>
      <c r="CW45" s="12" t="str">
        <f t="shared" si="46"/>
        <v/>
      </c>
      <c r="CX45" s="12" t="str">
        <f t="shared" si="46"/>
        <v/>
      </c>
      <c r="CY45" s="12" t="str">
        <f t="shared" ref="CY45:DZ45" si="47">IF(OR(CZ20 = "", CZ$8 &lt; CY$8), "", IFERROR(CZ20/CY20, ""))</f>
        <v/>
      </c>
      <c r="CZ45" s="12" t="str">
        <f t="shared" si="47"/>
        <v/>
      </c>
      <c r="DA45" s="12" t="str">
        <f t="shared" si="47"/>
        <v/>
      </c>
      <c r="DB45" s="12" t="str">
        <f t="shared" si="47"/>
        <v/>
      </c>
      <c r="DC45" s="12" t="str">
        <f t="shared" si="47"/>
        <v/>
      </c>
      <c r="DD45" s="12" t="str">
        <f t="shared" si="47"/>
        <v/>
      </c>
      <c r="DE45" s="12" t="str">
        <f t="shared" si="47"/>
        <v/>
      </c>
      <c r="DF45" s="12" t="str">
        <f t="shared" si="47"/>
        <v/>
      </c>
      <c r="DG45" s="12" t="str">
        <f t="shared" si="47"/>
        <v/>
      </c>
      <c r="DH45" s="12" t="str">
        <f t="shared" si="47"/>
        <v/>
      </c>
      <c r="DI45" s="12" t="str">
        <f t="shared" si="47"/>
        <v/>
      </c>
      <c r="DJ45" s="12" t="str">
        <f t="shared" si="47"/>
        <v/>
      </c>
      <c r="DK45" s="12" t="str">
        <f t="shared" si="47"/>
        <v/>
      </c>
      <c r="DL45" s="12" t="str">
        <f t="shared" si="47"/>
        <v/>
      </c>
      <c r="DM45" s="12" t="str">
        <f t="shared" si="47"/>
        <v/>
      </c>
      <c r="DN45" s="12" t="str">
        <f t="shared" si="47"/>
        <v/>
      </c>
      <c r="DO45" s="12" t="str">
        <f t="shared" si="47"/>
        <v/>
      </c>
      <c r="DP45" s="12" t="str">
        <f t="shared" si="47"/>
        <v/>
      </c>
      <c r="DQ45" s="12" t="str">
        <f t="shared" si="47"/>
        <v/>
      </c>
      <c r="DR45" s="12" t="str">
        <f t="shared" si="47"/>
        <v/>
      </c>
      <c r="DS45" s="12" t="str">
        <f t="shared" si="47"/>
        <v/>
      </c>
      <c r="DT45" s="12" t="str">
        <f t="shared" si="47"/>
        <v/>
      </c>
      <c r="DU45" s="12" t="str">
        <f t="shared" si="47"/>
        <v/>
      </c>
      <c r="DV45" s="12" t="str">
        <f t="shared" si="47"/>
        <v/>
      </c>
      <c r="DW45" s="12" t="str">
        <f t="shared" si="47"/>
        <v/>
      </c>
      <c r="DX45" s="12" t="str">
        <f t="shared" si="47"/>
        <v/>
      </c>
      <c r="DY45" s="12" t="str">
        <f t="shared" si="47"/>
        <v/>
      </c>
      <c r="DZ45" s="12" t="str">
        <f t="shared" si="47"/>
        <v/>
      </c>
    </row>
    <row r="46" spans="6:130" x14ac:dyDescent="0.2">
      <c r="F46">
        <v>202206</v>
      </c>
      <c r="G46" s="12" t="str">
        <f t="shared" ref="G46:AL46" si="48">IF(OR(H21 = "", H$8 &lt; G$8), "", IFERROR(H21/G21, ""))</f>
        <v/>
      </c>
      <c r="H46" s="12">
        <f t="shared" si="48"/>
        <v>10.6855766946928</v>
      </c>
      <c r="I46" s="12">
        <f t="shared" si="48"/>
        <v>2.0542475969884761</v>
      </c>
      <c r="J46" s="12">
        <f t="shared" si="48"/>
        <v>2.0815055004652732</v>
      </c>
      <c r="K46" s="12">
        <f t="shared" si="48"/>
        <v>1.2673181038313412</v>
      </c>
      <c r="L46" s="12">
        <f t="shared" si="48"/>
        <v>1</v>
      </c>
      <c r="M46" s="12">
        <f t="shared" si="48"/>
        <v>1</v>
      </c>
      <c r="N46" s="12">
        <f t="shared" si="48"/>
        <v>1</v>
      </c>
      <c r="O46" s="12">
        <f t="shared" si="48"/>
        <v>1.0234312298374832</v>
      </c>
      <c r="P46" s="12">
        <f t="shared" si="48"/>
        <v>1.005844421100319</v>
      </c>
      <c r="Q46" s="12">
        <f t="shared" si="48"/>
        <v>1.0445210675454386</v>
      </c>
      <c r="R46" s="12">
        <f t="shared" si="48"/>
        <v>1</v>
      </c>
      <c r="S46" s="12">
        <f t="shared" si="48"/>
        <v>1</v>
      </c>
      <c r="T46" s="12">
        <f t="shared" si="48"/>
        <v>1</v>
      </c>
      <c r="U46" s="12">
        <f t="shared" si="48"/>
        <v>1</v>
      </c>
      <c r="V46" s="12">
        <f t="shared" si="48"/>
        <v>1</v>
      </c>
      <c r="W46" s="12">
        <f t="shared" si="48"/>
        <v>1</v>
      </c>
      <c r="X46" s="12">
        <f t="shared" si="48"/>
        <v>1</v>
      </c>
      <c r="Y46" s="12">
        <f t="shared" si="48"/>
        <v>1</v>
      </c>
      <c r="Z46" s="12">
        <f t="shared" si="48"/>
        <v>1</v>
      </c>
      <c r="AA46" s="12">
        <f t="shared" si="48"/>
        <v>1</v>
      </c>
      <c r="AB46" s="12">
        <f t="shared" si="48"/>
        <v>1</v>
      </c>
      <c r="AC46" s="12">
        <f t="shared" si="48"/>
        <v>1</v>
      </c>
      <c r="AD46" s="12">
        <f t="shared" si="48"/>
        <v>1</v>
      </c>
      <c r="AE46" s="12">
        <f t="shared" si="48"/>
        <v>1</v>
      </c>
      <c r="AF46" s="12" t="str">
        <f t="shared" si="48"/>
        <v/>
      </c>
      <c r="AG46" s="12" t="str">
        <f t="shared" si="48"/>
        <v/>
      </c>
      <c r="AH46" s="12" t="str">
        <f t="shared" si="48"/>
        <v/>
      </c>
      <c r="AI46" s="12" t="str">
        <f t="shared" si="48"/>
        <v/>
      </c>
      <c r="AJ46" s="12" t="str">
        <f t="shared" si="48"/>
        <v/>
      </c>
      <c r="AK46" s="12" t="str">
        <f t="shared" si="48"/>
        <v/>
      </c>
      <c r="AL46" s="12" t="str">
        <f t="shared" si="48"/>
        <v/>
      </c>
      <c r="AM46" s="12" t="str">
        <f t="shared" ref="AM46:BR46" si="49">IF(OR(AN21 = "", AN$8 &lt; AM$8), "", IFERROR(AN21/AM21, ""))</f>
        <v/>
      </c>
      <c r="AN46" s="12" t="str">
        <f t="shared" si="49"/>
        <v/>
      </c>
      <c r="AO46" s="12" t="str">
        <f t="shared" si="49"/>
        <v/>
      </c>
      <c r="AP46" s="12" t="str">
        <f t="shared" si="49"/>
        <v/>
      </c>
      <c r="AQ46" s="12" t="str">
        <f t="shared" si="49"/>
        <v/>
      </c>
      <c r="AR46" s="12" t="str">
        <f t="shared" si="49"/>
        <v/>
      </c>
      <c r="AS46" s="12" t="str">
        <f t="shared" si="49"/>
        <v/>
      </c>
      <c r="AT46" s="12" t="str">
        <f t="shared" si="49"/>
        <v/>
      </c>
      <c r="AU46" s="12" t="str">
        <f t="shared" si="49"/>
        <v/>
      </c>
      <c r="AV46" s="12" t="str">
        <f t="shared" si="49"/>
        <v/>
      </c>
      <c r="AW46" s="12" t="str">
        <f t="shared" si="49"/>
        <v/>
      </c>
      <c r="AX46" s="12" t="str">
        <f t="shared" si="49"/>
        <v/>
      </c>
      <c r="AY46" s="12" t="str">
        <f t="shared" si="49"/>
        <v/>
      </c>
      <c r="AZ46" s="12" t="str">
        <f t="shared" si="49"/>
        <v/>
      </c>
      <c r="BA46" s="12" t="str">
        <f t="shared" si="49"/>
        <v/>
      </c>
      <c r="BB46" s="12" t="str">
        <f t="shared" si="49"/>
        <v/>
      </c>
      <c r="BC46" s="12" t="str">
        <f t="shared" si="49"/>
        <v/>
      </c>
      <c r="BD46" s="12" t="str">
        <f t="shared" si="49"/>
        <v/>
      </c>
      <c r="BE46" s="12" t="str">
        <f t="shared" si="49"/>
        <v/>
      </c>
      <c r="BF46" s="12" t="str">
        <f t="shared" si="49"/>
        <v/>
      </c>
      <c r="BG46" s="12" t="str">
        <f t="shared" si="49"/>
        <v/>
      </c>
      <c r="BH46" s="12" t="str">
        <f t="shared" si="49"/>
        <v/>
      </c>
      <c r="BI46" s="12" t="str">
        <f t="shared" si="49"/>
        <v/>
      </c>
      <c r="BJ46" s="12" t="str">
        <f t="shared" si="49"/>
        <v/>
      </c>
      <c r="BK46" s="12" t="str">
        <f t="shared" si="49"/>
        <v/>
      </c>
      <c r="BL46" s="12" t="str">
        <f t="shared" si="49"/>
        <v/>
      </c>
      <c r="BM46" s="12" t="str">
        <f t="shared" si="49"/>
        <v/>
      </c>
      <c r="BN46" s="12" t="str">
        <f t="shared" si="49"/>
        <v/>
      </c>
      <c r="BO46" s="12" t="str">
        <f t="shared" si="49"/>
        <v/>
      </c>
      <c r="BP46" s="12" t="str">
        <f t="shared" si="49"/>
        <v/>
      </c>
      <c r="BQ46" s="12" t="str">
        <f t="shared" si="49"/>
        <v/>
      </c>
      <c r="BR46" s="12">
        <f t="shared" si="49"/>
        <v>1.9671611817260382</v>
      </c>
      <c r="BS46" s="12">
        <f t="shared" ref="BS46:CX46" si="50">IF(OR(BT21 = "", BT$8 &lt; BS$8), "", IFERROR(BT21/BS21, ""))</f>
        <v>2.1586429663593099</v>
      </c>
      <c r="BT46" s="12">
        <f t="shared" si="50"/>
        <v>1.3904287276950666</v>
      </c>
      <c r="BU46" s="12">
        <f t="shared" si="50"/>
        <v>1.0498712863573698</v>
      </c>
      <c r="BV46" s="12">
        <f t="shared" si="50"/>
        <v>1</v>
      </c>
      <c r="BW46" s="12">
        <f t="shared" si="50"/>
        <v>1</v>
      </c>
      <c r="BX46" s="12">
        <f t="shared" si="50"/>
        <v>1</v>
      </c>
      <c r="BY46" s="12">
        <f t="shared" si="50"/>
        <v>0.99996404807333117</v>
      </c>
      <c r="BZ46" s="12">
        <f t="shared" si="50"/>
        <v>1.0000760603523442</v>
      </c>
      <c r="CA46" s="12">
        <f t="shared" si="50"/>
        <v>0.99984444869196198</v>
      </c>
      <c r="CB46" s="12">
        <f t="shared" si="50"/>
        <v>1</v>
      </c>
      <c r="CC46" s="12">
        <f t="shared" si="50"/>
        <v>1</v>
      </c>
      <c r="CD46" s="12">
        <f t="shared" si="50"/>
        <v>1</v>
      </c>
      <c r="CE46" s="12">
        <f t="shared" si="50"/>
        <v>1</v>
      </c>
      <c r="CF46" s="12">
        <f t="shared" si="50"/>
        <v>1</v>
      </c>
      <c r="CG46" s="12">
        <f t="shared" si="50"/>
        <v>1</v>
      </c>
      <c r="CH46" s="12">
        <f t="shared" si="50"/>
        <v>1</v>
      </c>
      <c r="CI46" s="12">
        <f t="shared" si="50"/>
        <v>1</v>
      </c>
      <c r="CJ46" s="12">
        <f t="shared" si="50"/>
        <v>1</v>
      </c>
      <c r="CK46" s="12">
        <f t="shared" si="50"/>
        <v>1</v>
      </c>
      <c r="CL46" s="12">
        <f t="shared" si="50"/>
        <v>1</v>
      </c>
      <c r="CM46" s="12">
        <f t="shared" si="50"/>
        <v>1</v>
      </c>
      <c r="CN46" s="12">
        <f t="shared" si="50"/>
        <v>1</v>
      </c>
      <c r="CO46" s="12">
        <f t="shared" si="50"/>
        <v>1</v>
      </c>
      <c r="CP46" s="12" t="str">
        <f t="shared" si="50"/>
        <v/>
      </c>
      <c r="CQ46" s="12" t="str">
        <f t="shared" si="50"/>
        <v/>
      </c>
      <c r="CR46" s="12" t="str">
        <f t="shared" si="50"/>
        <v/>
      </c>
      <c r="CS46" s="12" t="str">
        <f t="shared" si="50"/>
        <v/>
      </c>
      <c r="CT46" s="12" t="str">
        <f t="shared" si="50"/>
        <v/>
      </c>
      <c r="CU46" s="12" t="str">
        <f t="shared" si="50"/>
        <v/>
      </c>
      <c r="CV46" s="12" t="str">
        <f t="shared" si="50"/>
        <v/>
      </c>
      <c r="CW46" s="12" t="str">
        <f t="shared" si="50"/>
        <v/>
      </c>
      <c r="CX46" s="12" t="str">
        <f t="shared" si="50"/>
        <v/>
      </c>
      <c r="CY46" s="12" t="str">
        <f t="shared" ref="CY46:DZ46" si="51">IF(OR(CZ21 = "", CZ$8 &lt; CY$8), "", IFERROR(CZ21/CY21, ""))</f>
        <v/>
      </c>
      <c r="CZ46" s="12" t="str">
        <f t="shared" si="51"/>
        <v/>
      </c>
      <c r="DA46" s="12" t="str">
        <f t="shared" si="51"/>
        <v/>
      </c>
      <c r="DB46" s="12" t="str">
        <f t="shared" si="51"/>
        <v/>
      </c>
      <c r="DC46" s="12" t="str">
        <f t="shared" si="51"/>
        <v/>
      </c>
      <c r="DD46" s="12" t="str">
        <f t="shared" si="51"/>
        <v/>
      </c>
      <c r="DE46" s="12" t="str">
        <f t="shared" si="51"/>
        <v/>
      </c>
      <c r="DF46" s="12" t="str">
        <f t="shared" si="51"/>
        <v/>
      </c>
      <c r="DG46" s="12" t="str">
        <f t="shared" si="51"/>
        <v/>
      </c>
      <c r="DH46" s="12" t="str">
        <f t="shared" si="51"/>
        <v/>
      </c>
      <c r="DI46" s="12" t="str">
        <f t="shared" si="51"/>
        <v/>
      </c>
      <c r="DJ46" s="12" t="str">
        <f t="shared" si="51"/>
        <v/>
      </c>
      <c r="DK46" s="12" t="str">
        <f t="shared" si="51"/>
        <v/>
      </c>
      <c r="DL46" s="12" t="str">
        <f t="shared" si="51"/>
        <v/>
      </c>
      <c r="DM46" s="12" t="str">
        <f t="shared" si="51"/>
        <v/>
      </c>
      <c r="DN46" s="12" t="str">
        <f t="shared" si="51"/>
        <v/>
      </c>
      <c r="DO46" s="12" t="str">
        <f t="shared" si="51"/>
        <v/>
      </c>
      <c r="DP46" s="12" t="str">
        <f t="shared" si="51"/>
        <v/>
      </c>
      <c r="DQ46" s="12" t="str">
        <f t="shared" si="51"/>
        <v/>
      </c>
      <c r="DR46" s="12" t="str">
        <f t="shared" si="51"/>
        <v/>
      </c>
      <c r="DS46" s="12" t="str">
        <f t="shared" si="51"/>
        <v/>
      </c>
      <c r="DT46" s="12" t="str">
        <f t="shared" si="51"/>
        <v/>
      </c>
      <c r="DU46" s="12" t="str">
        <f t="shared" si="51"/>
        <v/>
      </c>
      <c r="DV46" s="12" t="str">
        <f t="shared" si="51"/>
        <v/>
      </c>
      <c r="DW46" s="12" t="str">
        <f t="shared" si="51"/>
        <v/>
      </c>
      <c r="DX46" s="12" t="str">
        <f t="shared" si="51"/>
        <v/>
      </c>
      <c r="DY46" s="12" t="str">
        <f t="shared" si="51"/>
        <v/>
      </c>
      <c r="DZ46" s="12" t="str">
        <f t="shared" si="51"/>
        <v/>
      </c>
    </row>
    <row r="47" spans="6:130" x14ac:dyDescent="0.2">
      <c r="F47">
        <v>202209</v>
      </c>
      <c r="G47" s="12" t="str">
        <f t="shared" ref="G47:AL47" si="52">IF(OR(H22 = "", H$8 &lt; G$8), "", IFERROR(H22/G22, ""))</f>
        <v/>
      </c>
      <c r="H47" s="12">
        <f t="shared" si="52"/>
        <v>4.239251103142835</v>
      </c>
      <c r="I47" s="12">
        <f t="shared" si="52"/>
        <v>2.3537824640957656</v>
      </c>
      <c r="J47" s="12">
        <f t="shared" si="52"/>
        <v>1.1427460735006447</v>
      </c>
      <c r="K47" s="12">
        <f t="shared" si="52"/>
        <v>1.0099847994712998</v>
      </c>
      <c r="L47" s="12">
        <f t="shared" si="52"/>
        <v>1</v>
      </c>
      <c r="M47" s="12">
        <f t="shared" si="52"/>
        <v>1.0008499205877845</v>
      </c>
      <c r="N47" s="12">
        <f t="shared" si="52"/>
        <v>1</v>
      </c>
      <c r="O47" s="12">
        <f t="shared" si="52"/>
        <v>1.0170269299195169</v>
      </c>
      <c r="P47" s="12">
        <f t="shared" si="52"/>
        <v>1</v>
      </c>
      <c r="Q47" s="12">
        <f t="shared" si="52"/>
        <v>1</v>
      </c>
      <c r="R47" s="12">
        <f t="shared" si="52"/>
        <v>1</v>
      </c>
      <c r="S47" s="12">
        <f t="shared" si="52"/>
        <v>1</v>
      </c>
      <c r="T47" s="12">
        <f t="shared" si="52"/>
        <v>1.0014643073125942</v>
      </c>
      <c r="U47" s="12">
        <f t="shared" si="52"/>
        <v>1</v>
      </c>
      <c r="V47" s="12">
        <f t="shared" si="52"/>
        <v>1</v>
      </c>
      <c r="W47" s="12">
        <f t="shared" si="52"/>
        <v>1</v>
      </c>
      <c r="X47" s="12">
        <f t="shared" si="52"/>
        <v>1</v>
      </c>
      <c r="Y47" s="12">
        <f t="shared" si="52"/>
        <v>1</v>
      </c>
      <c r="Z47" s="12">
        <f t="shared" si="52"/>
        <v>1.0139271825869445</v>
      </c>
      <c r="AA47" s="12">
        <f t="shared" si="52"/>
        <v>1</v>
      </c>
      <c r="AB47" s="12">
        <f t="shared" si="52"/>
        <v>1</v>
      </c>
      <c r="AC47" s="12" t="str">
        <f t="shared" si="52"/>
        <v/>
      </c>
      <c r="AD47" s="12" t="str">
        <f t="shared" si="52"/>
        <v/>
      </c>
      <c r="AE47" s="12" t="str">
        <f t="shared" si="52"/>
        <v/>
      </c>
      <c r="AF47" s="12" t="str">
        <f t="shared" si="52"/>
        <v/>
      </c>
      <c r="AG47" s="12" t="str">
        <f t="shared" si="52"/>
        <v/>
      </c>
      <c r="AH47" s="12" t="str">
        <f t="shared" si="52"/>
        <v/>
      </c>
      <c r="AI47" s="12" t="str">
        <f t="shared" si="52"/>
        <v/>
      </c>
      <c r="AJ47" s="12" t="str">
        <f t="shared" si="52"/>
        <v/>
      </c>
      <c r="AK47" s="12" t="str">
        <f t="shared" si="52"/>
        <v/>
      </c>
      <c r="AL47" s="12" t="str">
        <f t="shared" si="52"/>
        <v/>
      </c>
      <c r="AM47" s="12" t="str">
        <f t="shared" ref="AM47:BR47" si="53">IF(OR(AN22 = "", AN$8 &lt; AM$8), "", IFERROR(AN22/AM22, ""))</f>
        <v/>
      </c>
      <c r="AN47" s="12" t="str">
        <f t="shared" si="53"/>
        <v/>
      </c>
      <c r="AO47" s="12" t="str">
        <f t="shared" si="53"/>
        <v/>
      </c>
      <c r="AP47" s="12" t="str">
        <f t="shared" si="53"/>
        <v/>
      </c>
      <c r="AQ47" s="12" t="str">
        <f t="shared" si="53"/>
        <v/>
      </c>
      <c r="AR47" s="12" t="str">
        <f t="shared" si="53"/>
        <v/>
      </c>
      <c r="AS47" s="12" t="str">
        <f t="shared" si="53"/>
        <v/>
      </c>
      <c r="AT47" s="12" t="str">
        <f t="shared" si="53"/>
        <v/>
      </c>
      <c r="AU47" s="12" t="str">
        <f t="shared" si="53"/>
        <v/>
      </c>
      <c r="AV47" s="12" t="str">
        <f t="shared" si="53"/>
        <v/>
      </c>
      <c r="AW47" s="12" t="str">
        <f t="shared" si="53"/>
        <v/>
      </c>
      <c r="AX47" s="12" t="str">
        <f t="shared" si="53"/>
        <v/>
      </c>
      <c r="AY47" s="12" t="str">
        <f t="shared" si="53"/>
        <v/>
      </c>
      <c r="AZ47" s="12" t="str">
        <f t="shared" si="53"/>
        <v/>
      </c>
      <c r="BA47" s="12" t="str">
        <f t="shared" si="53"/>
        <v/>
      </c>
      <c r="BB47" s="12" t="str">
        <f t="shared" si="53"/>
        <v/>
      </c>
      <c r="BC47" s="12" t="str">
        <f t="shared" si="53"/>
        <v/>
      </c>
      <c r="BD47" s="12" t="str">
        <f t="shared" si="53"/>
        <v/>
      </c>
      <c r="BE47" s="12" t="str">
        <f t="shared" si="53"/>
        <v/>
      </c>
      <c r="BF47" s="12" t="str">
        <f t="shared" si="53"/>
        <v/>
      </c>
      <c r="BG47" s="12" t="str">
        <f t="shared" si="53"/>
        <v/>
      </c>
      <c r="BH47" s="12" t="str">
        <f t="shared" si="53"/>
        <v/>
      </c>
      <c r="BI47" s="12" t="str">
        <f t="shared" si="53"/>
        <v/>
      </c>
      <c r="BJ47" s="12" t="str">
        <f t="shared" si="53"/>
        <v/>
      </c>
      <c r="BK47" s="12" t="str">
        <f t="shared" si="53"/>
        <v/>
      </c>
      <c r="BL47" s="12" t="str">
        <f t="shared" si="53"/>
        <v/>
      </c>
      <c r="BM47" s="12" t="str">
        <f t="shared" si="53"/>
        <v/>
      </c>
      <c r="BN47" s="12" t="str">
        <f t="shared" si="53"/>
        <v/>
      </c>
      <c r="BO47" s="12" t="str">
        <f t="shared" si="53"/>
        <v/>
      </c>
      <c r="BP47" s="12" t="str">
        <f t="shared" si="53"/>
        <v/>
      </c>
      <c r="BQ47" s="12" t="str">
        <f t="shared" si="53"/>
        <v/>
      </c>
      <c r="BR47" s="12">
        <f t="shared" si="53"/>
        <v>2.2133989516613428</v>
      </c>
      <c r="BS47" s="12">
        <f t="shared" ref="BS47:CX47" si="54">IF(OR(BT22 = "", BT$8 &lt; BS$8), "", IFERROR(BT22/BS22, ""))</f>
        <v>1.1989436303208969</v>
      </c>
      <c r="BT47" s="12">
        <f t="shared" si="54"/>
        <v>1.1350423906010505</v>
      </c>
      <c r="BU47" s="12">
        <f t="shared" si="54"/>
        <v>0.99998406924609673</v>
      </c>
      <c r="BV47" s="12">
        <f t="shared" si="54"/>
        <v>1</v>
      </c>
      <c r="BW47" s="12">
        <f t="shared" si="54"/>
        <v>1.0000436121606218</v>
      </c>
      <c r="BX47" s="12">
        <f t="shared" si="54"/>
        <v>0.98633362761651844</v>
      </c>
      <c r="BY47" s="12">
        <f t="shared" si="54"/>
        <v>1.0137941417530965</v>
      </c>
      <c r="BZ47" s="12">
        <f t="shared" si="54"/>
        <v>1</v>
      </c>
      <c r="CA47" s="12">
        <f t="shared" si="54"/>
        <v>1</v>
      </c>
      <c r="CB47" s="12">
        <f t="shared" si="54"/>
        <v>1</v>
      </c>
      <c r="CC47" s="12">
        <f t="shared" si="54"/>
        <v>1</v>
      </c>
      <c r="CD47" s="12">
        <f t="shared" si="54"/>
        <v>0.99999468664686131</v>
      </c>
      <c r="CE47" s="12">
        <f t="shared" si="54"/>
        <v>1.0852767575704854</v>
      </c>
      <c r="CF47" s="12">
        <f t="shared" si="54"/>
        <v>0.92142395294506529</v>
      </c>
      <c r="CG47" s="12">
        <f t="shared" si="54"/>
        <v>1</v>
      </c>
      <c r="CH47" s="12">
        <f t="shared" si="54"/>
        <v>1</v>
      </c>
      <c r="CI47" s="12">
        <f t="shared" si="54"/>
        <v>1.0139264434988955</v>
      </c>
      <c r="CJ47" s="12">
        <f t="shared" si="54"/>
        <v>0.99994256356043543</v>
      </c>
      <c r="CK47" s="12">
        <f t="shared" si="54"/>
        <v>1</v>
      </c>
      <c r="CL47" s="12">
        <f t="shared" si="54"/>
        <v>1</v>
      </c>
      <c r="CM47" s="12" t="str">
        <f t="shared" si="54"/>
        <v/>
      </c>
      <c r="CN47" s="12" t="str">
        <f t="shared" si="54"/>
        <v/>
      </c>
      <c r="CO47" s="12" t="str">
        <f t="shared" si="54"/>
        <v/>
      </c>
      <c r="CP47" s="12" t="str">
        <f t="shared" si="54"/>
        <v/>
      </c>
      <c r="CQ47" s="12" t="str">
        <f t="shared" si="54"/>
        <v/>
      </c>
      <c r="CR47" s="12" t="str">
        <f t="shared" si="54"/>
        <v/>
      </c>
      <c r="CS47" s="12" t="str">
        <f t="shared" si="54"/>
        <v/>
      </c>
      <c r="CT47" s="12" t="str">
        <f t="shared" si="54"/>
        <v/>
      </c>
      <c r="CU47" s="12" t="str">
        <f t="shared" si="54"/>
        <v/>
      </c>
      <c r="CV47" s="12" t="str">
        <f t="shared" si="54"/>
        <v/>
      </c>
      <c r="CW47" s="12" t="str">
        <f t="shared" si="54"/>
        <v/>
      </c>
      <c r="CX47" s="12" t="str">
        <f t="shared" si="54"/>
        <v/>
      </c>
      <c r="CY47" s="12" t="str">
        <f t="shared" ref="CY47:DZ47" si="55">IF(OR(CZ22 = "", CZ$8 &lt; CY$8), "", IFERROR(CZ22/CY22, ""))</f>
        <v/>
      </c>
      <c r="CZ47" s="12" t="str">
        <f t="shared" si="55"/>
        <v/>
      </c>
      <c r="DA47" s="12" t="str">
        <f t="shared" si="55"/>
        <v/>
      </c>
      <c r="DB47" s="12" t="str">
        <f t="shared" si="55"/>
        <v/>
      </c>
      <c r="DC47" s="12" t="str">
        <f t="shared" si="55"/>
        <v/>
      </c>
      <c r="DD47" s="12" t="str">
        <f t="shared" si="55"/>
        <v/>
      </c>
      <c r="DE47" s="12" t="str">
        <f t="shared" si="55"/>
        <v/>
      </c>
      <c r="DF47" s="12" t="str">
        <f t="shared" si="55"/>
        <v/>
      </c>
      <c r="DG47" s="12" t="str">
        <f t="shared" si="55"/>
        <v/>
      </c>
      <c r="DH47" s="12" t="str">
        <f t="shared" si="55"/>
        <v/>
      </c>
      <c r="DI47" s="12" t="str">
        <f t="shared" si="55"/>
        <v/>
      </c>
      <c r="DJ47" s="12" t="str">
        <f t="shared" si="55"/>
        <v/>
      </c>
      <c r="DK47" s="12" t="str">
        <f t="shared" si="55"/>
        <v/>
      </c>
      <c r="DL47" s="12" t="str">
        <f t="shared" si="55"/>
        <v/>
      </c>
      <c r="DM47" s="12" t="str">
        <f t="shared" si="55"/>
        <v/>
      </c>
      <c r="DN47" s="12" t="str">
        <f t="shared" si="55"/>
        <v/>
      </c>
      <c r="DO47" s="12" t="str">
        <f t="shared" si="55"/>
        <v/>
      </c>
      <c r="DP47" s="12" t="str">
        <f t="shared" si="55"/>
        <v/>
      </c>
      <c r="DQ47" s="12" t="str">
        <f t="shared" si="55"/>
        <v/>
      </c>
      <c r="DR47" s="12" t="str">
        <f t="shared" si="55"/>
        <v/>
      </c>
      <c r="DS47" s="12" t="str">
        <f t="shared" si="55"/>
        <v/>
      </c>
      <c r="DT47" s="12" t="str">
        <f t="shared" si="55"/>
        <v/>
      </c>
      <c r="DU47" s="12" t="str">
        <f t="shared" si="55"/>
        <v/>
      </c>
      <c r="DV47" s="12" t="str">
        <f t="shared" si="55"/>
        <v/>
      </c>
      <c r="DW47" s="12" t="str">
        <f t="shared" si="55"/>
        <v/>
      </c>
      <c r="DX47" s="12" t="str">
        <f t="shared" si="55"/>
        <v/>
      </c>
      <c r="DY47" s="12" t="str">
        <f t="shared" si="55"/>
        <v/>
      </c>
      <c r="DZ47" s="12" t="str">
        <f t="shared" si="55"/>
        <v/>
      </c>
    </row>
    <row r="48" spans="6:130" x14ac:dyDescent="0.2">
      <c r="F48">
        <v>202212</v>
      </c>
      <c r="G48" s="12" t="str">
        <f t="shared" ref="G48:AL48" si="56">IF(OR(H23 = "", H$8 &lt; G$8), "", IFERROR(H23/G23, ""))</f>
        <v/>
      </c>
      <c r="H48" s="12">
        <f t="shared" si="56"/>
        <v>1.1415457859658427</v>
      </c>
      <c r="I48" s="12">
        <f t="shared" si="56"/>
        <v>1.7902123719407685</v>
      </c>
      <c r="J48" s="12">
        <f t="shared" si="56"/>
        <v>1.3789120850142995</v>
      </c>
      <c r="K48" s="12">
        <f t="shared" si="56"/>
        <v>1.2799452583902271</v>
      </c>
      <c r="L48" s="12">
        <f t="shared" si="56"/>
        <v>1.0461448740827037</v>
      </c>
      <c r="M48" s="12">
        <f t="shared" si="56"/>
        <v>1.0232066277454166</v>
      </c>
      <c r="N48" s="12">
        <f t="shared" si="56"/>
        <v>1.0066986258324782</v>
      </c>
      <c r="O48" s="12">
        <f t="shared" si="56"/>
        <v>1.0717782866471173</v>
      </c>
      <c r="P48" s="12">
        <f t="shared" si="56"/>
        <v>1.090425587367301</v>
      </c>
      <c r="Q48" s="12">
        <f t="shared" si="56"/>
        <v>1.0028408734986423</v>
      </c>
      <c r="R48" s="12">
        <f t="shared" si="56"/>
        <v>1.022326286745431</v>
      </c>
      <c r="S48" s="12">
        <f t="shared" si="56"/>
        <v>1</v>
      </c>
      <c r="T48" s="12">
        <f t="shared" si="56"/>
        <v>1</v>
      </c>
      <c r="U48" s="12">
        <f t="shared" si="56"/>
        <v>0.99290281390237012</v>
      </c>
      <c r="V48" s="12">
        <f t="shared" si="56"/>
        <v>1.0013511772241133</v>
      </c>
      <c r="W48" s="12">
        <f t="shared" si="56"/>
        <v>1</v>
      </c>
      <c r="X48" s="12">
        <f t="shared" si="56"/>
        <v>1</v>
      </c>
      <c r="Y48" s="12">
        <f t="shared" si="56"/>
        <v>1</v>
      </c>
      <c r="Z48" s="12" t="str">
        <f t="shared" si="56"/>
        <v/>
      </c>
      <c r="AA48" s="12" t="str">
        <f t="shared" si="56"/>
        <v/>
      </c>
      <c r="AB48" s="12" t="str">
        <f t="shared" si="56"/>
        <v/>
      </c>
      <c r="AC48" s="12" t="str">
        <f t="shared" si="56"/>
        <v/>
      </c>
      <c r="AD48" s="12" t="str">
        <f t="shared" si="56"/>
        <v/>
      </c>
      <c r="AE48" s="12" t="str">
        <f t="shared" si="56"/>
        <v/>
      </c>
      <c r="AF48" s="12" t="str">
        <f t="shared" si="56"/>
        <v/>
      </c>
      <c r="AG48" s="12" t="str">
        <f t="shared" si="56"/>
        <v/>
      </c>
      <c r="AH48" s="12" t="str">
        <f t="shared" si="56"/>
        <v/>
      </c>
      <c r="AI48" s="12" t="str">
        <f t="shared" si="56"/>
        <v/>
      </c>
      <c r="AJ48" s="12" t="str">
        <f t="shared" si="56"/>
        <v/>
      </c>
      <c r="AK48" s="12" t="str">
        <f t="shared" si="56"/>
        <v/>
      </c>
      <c r="AL48" s="12" t="str">
        <f t="shared" si="56"/>
        <v/>
      </c>
      <c r="AM48" s="12" t="str">
        <f t="shared" ref="AM48:BR48" si="57">IF(OR(AN23 = "", AN$8 &lt; AM$8), "", IFERROR(AN23/AM23, ""))</f>
        <v/>
      </c>
      <c r="AN48" s="12" t="str">
        <f t="shared" si="57"/>
        <v/>
      </c>
      <c r="AO48" s="12" t="str">
        <f t="shared" si="57"/>
        <v/>
      </c>
      <c r="AP48" s="12" t="str">
        <f t="shared" si="57"/>
        <v/>
      </c>
      <c r="AQ48" s="12" t="str">
        <f t="shared" si="57"/>
        <v/>
      </c>
      <c r="AR48" s="12" t="str">
        <f t="shared" si="57"/>
        <v/>
      </c>
      <c r="AS48" s="12" t="str">
        <f t="shared" si="57"/>
        <v/>
      </c>
      <c r="AT48" s="12" t="str">
        <f t="shared" si="57"/>
        <v/>
      </c>
      <c r="AU48" s="12" t="str">
        <f t="shared" si="57"/>
        <v/>
      </c>
      <c r="AV48" s="12" t="str">
        <f t="shared" si="57"/>
        <v/>
      </c>
      <c r="AW48" s="12" t="str">
        <f t="shared" si="57"/>
        <v/>
      </c>
      <c r="AX48" s="12" t="str">
        <f t="shared" si="57"/>
        <v/>
      </c>
      <c r="AY48" s="12" t="str">
        <f t="shared" si="57"/>
        <v/>
      </c>
      <c r="AZ48" s="12" t="str">
        <f t="shared" si="57"/>
        <v/>
      </c>
      <c r="BA48" s="12" t="str">
        <f t="shared" si="57"/>
        <v/>
      </c>
      <c r="BB48" s="12" t="str">
        <f t="shared" si="57"/>
        <v/>
      </c>
      <c r="BC48" s="12" t="str">
        <f t="shared" si="57"/>
        <v/>
      </c>
      <c r="BD48" s="12" t="str">
        <f t="shared" si="57"/>
        <v/>
      </c>
      <c r="BE48" s="12" t="str">
        <f t="shared" si="57"/>
        <v/>
      </c>
      <c r="BF48" s="12" t="str">
        <f t="shared" si="57"/>
        <v/>
      </c>
      <c r="BG48" s="12" t="str">
        <f t="shared" si="57"/>
        <v/>
      </c>
      <c r="BH48" s="12" t="str">
        <f t="shared" si="57"/>
        <v/>
      </c>
      <c r="BI48" s="12" t="str">
        <f t="shared" si="57"/>
        <v/>
      </c>
      <c r="BJ48" s="12" t="str">
        <f t="shared" si="57"/>
        <v/>
      </c>
      <c r="BK48" s="12" t="str">
        <f t="shared" si="57"/>
        <v/>
      </c>
      <c r="BL48" s="12" t="str">
        <f t="shared" si="57"/>
        <v/>
      </c>
      <c r="BM48" s="12" t="str">
        <f t="shared" si="57"/>
        <v/>
      </c>
      <c r="BN48" s="12" t="str">
        <f t="shared" si="57"/>
        <v/>
      </c>
      <c r="BO48" s="12" t="str">
        <f t="shared" si="57"/>
        <v/>
      </c>
      <c r="BP48" s="12" t="str">
        <f t="shared" si="57"/>
        <v/>
      </c>
      <c r="BQ48" s="12" t="str">
        <f t="shared" si="57"/>
        <v/>
      </c>
      <c r="BR48" s="12">
        <f t="shared" si="57"/>
        <v>1.6850406647780329</v>
      </c>
      <c r="BS48" s="12">
        <f t="shared" ref="BS48:CX48" si="58">IF(OR(BT23 = "", BT$8 &lt; BS$8), "", IFERROR(BT23/BS23, ""))</f>
        <v>1.2260910356115451</v>
      </c>
      <c r="BT48" s="12">
        <f t="shared" si="58"/>
        <v>1.3436122826396091</v>
      </c>
      <c r="BU48" s="12">
        <f t="shared" si="58"/>
        <v>1.0349961946213706</v>
      </c>
      <c r="BV48" s="12">
        <f t="shared" si="58"/>
        <v>1.0654473753219198</v>
      </c>
      <c r="BW48" s="12">
        <f t="shared" si="58"/>
        <v>1.0222650285010031</v>
      </c>
      <c r="BX48" s="12">
        <f t="shared" si="58"/>
        <v>1.0033439178751187</v>
      </c>
      <c r="BY48" s="12">
        <f t="shared" si="58"/>
        <v>1.0646715102096096</v>
      </c>
      <c r="BZ48" s="12">
        <f t="shared" si="58"/>
        <v>1.0653155645511574</v>
      </c>
      <c r="CA48" s="12">
        <f t="shared" si="58"/>
        <v>0.99998994227183735</v>
      </c>
      <c r="CB48" s="12">
        <f t="shared" si="58"/>
        <v>0.99992072999097492</v>
      </c>
      <c r="CC48" s="12">
        <f t="shared" si="58"/>
        <v>1</v>
      </c>
      <c r="CD48" s="12">
        <f t="shared" si="58"/>
        <v>1.0098298819292615</v>
      </c>
      <c r="CE48" s="12">
        <f t="shared" si="58"/>
        <v>0.99433645777951973</v>
      </c>
      <c r="CF48" s="12">
        <f t="shared" si="58"/>
        <v>1.0000035029098495</v>
      </c>
      <c r="CG48" s="12">
        <f t="shared" si="58"/>
        <v>0.99020502962030155</v>
      </c>
      <c r="CH48" s="12">
        <f t="shared" si="58"/>
        <v>1.0024485778970189</v>
      </c>
      <c r="CI48" s="12">
        <f t="shared" si="58"/>
        <v>1</v>
      </c>
      <c r="CJ48" s="12" t="str">
        <f t="shared" si="58"/>
        <v/>
      </c>
      <c r="CK48" s="12" t="str">
        <f t="shared" si="58"/>
        <v/>
      </c>
      <c r="CL48" s="12" t="str">
        <f t="shared" si="58"/>
        <v/>
      </c>
      <c r="CM48" s="12" t="str">
        <f t="shared" si="58"/>
        <v/>
      </c>
      <c r="CN48" s="12" t="str">
        <f t="shared" si="58"/>
        <v/>
      </c>
      <c r="CO48" s="12" t="str">
        <f t="shared" si="58"/>
        <v/>
      </c>
      <c r="CP48" s="12" t="str">
        <f t="shared" si="58"/>
        <v/>
      </c>
      <c r="CQ48" s="12" t="str">
        <f t="shared" si="58"/>
        <v/>
      </c>
      <c r="CR48" s="12" t="str">
        <f t="shared" si="58"/>
        <v/>
      </c>
      <c r="CS48" s="12" t="str">
        <f t="shared" si="58"/>
        <v/>
      </c>
      <c r="CT48" s="12" t="str">
        <f t="shared" si="58"/>
        <v/>
      </c>
      <c r="CU48" s="12" t="str">
        <f t="shared" si="58"/>
        <v/>
      </c>
      <c r="CV48" s="12" t="str">
        <f t="shared" si="58"/>
        <v/>
      </c>
      <c r="CW48" s="12" t="str">
        <f t="shared" si="58"/>
        <v/>
      </c>
      <c r="CX48" s="12" t="str">
        <f t="shared" si="58"/>
        <v/>
      </c>
      <c r="CY48" s="12" t="str">
        <f t="shared" ref="CY48:DZ48" si="59">IF(OR(CZ23 = "", CZ$8 &lt; CY$8), "", IFERROR(CZ23/CY23, ""))</f>
        <v/>
      </c>
      <c r="CZ48" s="12" t="str">
        <f t="shared" si="59"/>
        <v/>
      </c>
      <c r="DA48" s="12" t="str">
        <f t="shared" si="59"/>
        <v/>
      </c>
      <c r="DB48" s="12" t="str">
        <f t="shared" si="59"/>
        <v/>
      </c>
      <c r="DC48" s="12" t="str">
        <f t="shared" si="59"/>
        <v/>
      </c>
      <c r="DD48" s="12" t="str">
        <f t="shared" si="59"/>
        <v/>
      </c>
      <c r="DE48" s="12" t="str">
        <f t="shared" si="59"/>
        <v/>
      </c>
      <c r="DF48" s="12" t="str">
        <f t="shared" si="59"/>
        <v/>
      </c>
      <c r="DG48" s="12" t="str">
        <f t="shared" si="59"/>
        <v/>
      </c>
      <c r="DH48" s="12" t="str">
        <f t="shared" si="59"/>
        <v/>
      </c>
      <c r="DI48" s="12" t="str">
        <f t="shared" si="59"/>
        <v/>
      </c>
      <c r="DJ48" s="12" t="str">
        <f t="shared" si="59"/>
        <v/>
      </c>
      <c r="DK48" s="12" t="str">
        <f t="shared" si="59"/>
        <v/>
      </c>
      <c r="DL48" s="12" t="str">
        <f t="shared" si="59"/>
        <v/>
      </c>
      <c r="DM48" s="12" t="str">
        <f t="shared" si="59"/>
        <v/>
      </c>
      <c r="DN48" s="12" t="str">
        <f t="shared" si="59"/>
        <v/>
      </c>
      <c r="DO48" s="12" t="str">
        <f t="shared" si="59"/>
        <v/>
      </c>
      <c r="DP48" s="12" t="str">
        <f t="shared" si="59"/>
        <v/>
      </c>
      <c r="DQ48" s="12" t="str">
        <f t="shared" si="59"/>
        <v/>
      </c>
      <c r="DR48" s="12" t="str">
        <f t="shared" si="59"/>
        <v/>
      </c>
      <c r="DS48" s="12" t="str">
        <f t="shared" si="59"/>
        <v/>
      </c>
      <c r="DT48" s="12" t="str">
        <f t="shared" si="59"/>
        <v/>
      </c>
      <c r="DU48" s="12" t="str">
        <f t="shared" si="59"/>
        <v/>
      </c>
      <c r="DV48" s="12" t="str">
        <f t="shared" si="59"/>
        <v/>
      </c>
      <c r="DW48" s="12" t="str">
        <f t="shared" si="59"/>
        <v/>
      </c>
      <c r="DX48" s="12" t="str">
        <f t="shared" si="59"/>
        <v/>
      </c>
      <c r="DY48" s="12" t="str">
        <f t="shared" si="59"/>
        <v/>
      </c>
      <c r="DZ48" s="12" t="str">
        <f t="shared" si="59"/>
        <v/>
      </c>
    </row>
    <row r="49" spans="6:130" x14ac:dyDescent="0.2">
      <c r="F49">
        <v>202303</v>
      </c>
      <c r="G49" s="12" t="str">
        <f t="shared" ref="G49:AL49" si="60">IF(OR(H24 = "", H$8 &lt; G$8), "", IFERROR(H24/G24, ""))</f>
        <v/>
      </c>
      <c r="H49" s="12" t="str">
        <f t="shared" si="60"/>
        <v/>
      </c>
      <c r="I49" s="12">
        <f t="shared" si="60"/>
        <v>1.6437604312195231</v>
      </c>
      <c r="J49" s="12">
        <f t="shared" si="60"/>
        <v>1.7321269910627295</v>
      </c>
      <c r="K49" s="12">
        <f t="shared" si="60"/>
        <v>1.0386455062172391</v>
      </c>
      <c r="L49" s="12">
        <f t="shared" si="60"/>
        <v>1.1662799701289104</v>
      </c>
      <c r="M49" s="12">
        <f t="shared" si="60"/>
        <v>1.1400857420452732</v>
      </c>
      <c r="N49" s="12">
        <f t="shared" si="60"/>
        <v>1.0150071647520749</v>
      </c>
      <c r="O49" s="12">
        <f t="shared" si="60"/>
        <v>1.0172553544255891</v>
      </c>
      <c r="P49" s="12">
        <f t="shared" si="60"/>
        <v>1</v>
      </c>
      <c r="Q49" s="12">
        <f t="shared" si="60"/>
        <v>1</v>
      </c>
      <c r="R49" s="12">
        <f t="shared" si="60"/>
        <v>1.0056490213006004</v>
      </c>
      <c r="S49" s="12">
        <f t="shared" si="60"/>
        <v>1.0253237663808614</v>
      </c>
      <c r="T49" s="12">
        <f t="shared" si="60"/>
        <v>1</v>
      </c>
      <c r="U49" s="12">
        <f t="shared" si="60"/>
        <v>1</v>
      </c>
      <c r="V49" s="12">
        <f t="shared" si="60"/>
        <v>1</v>
      </c>
      <c r="W49" s="12" t="str">
        <f t="shared" si="60"/>
        <v/>
      </c>
      <c r="X49" s="12" t="str">
        <f t="shared" si="60"/>
        <v/>
      </c>
      <c r="Y49" s="12" t="str">
        <f t="shared" si="60"/>
        <v/>
      </c>
      <c r="Z49" s="12" t="str">
        <f t="shared" si="60"/>
        <v/>
      </c>
      <c r="AA49" s="12" t="str">
        <f t="shared" si="60"/>
        <v/>
      </c>
      <c r="AB49" s="12" t="str">
        <f t="shared" si="60"/>
        <v/>
      </c>
      <c r="AC49" s="12" t="str">
        <f t="shared" si="60"/>
        <v/>
      </c>
      <c r="AD49" s="12" t="str">
        <f t="shared" si="60"/>
        <v/>
      </c>
      <c r="AE49" s="12" t="str">
        <f t="shared" si="60"/>
        <v/>
      </c>
      <c r="AF49" s="12" t="str">
        <f t="shared" si="60"/>
        <v/>
      </c>
      <c r="AG49" s="12" t="str">
        <f t="shared" si="60"/>
        <v/>
      </c>
      <c r="AH49" s="12" t="str">
        <f t="shared" si="60"/>
        <v/>
      </c>
      <c r="AI49" s="12" t="str">
        <f t="shared" si="60"/>
        <v/>
      </c>
      <c r="AJ49" s="12" t="str">
        <f t="shared" si="60"/>
        <v/>
      </c>
      <c r="AK49" s="12" t="str">
        <f t="shared" si="60"/>
        <v/>
      </c>
      <c r="AL49" s="12" t="str">
        <f t="shared" si="60"/>
        <v/>
      </c>
      <c r="AM49" s="12" t="str">
        <f t="shared" ref="AM49:BR49" si="61">IF(OR(AN24 = "", AN$8 &lt; AM$8), "", IFERROR(AN24/AM24, ""))</f>
        <v/>
      </c>
      <c r="AN49" s="12" t="str">
        <f t="shared" si="61"/>
        <v/>
      </c>
      <c r="AO49" s="12" t="str">
        <f t="shared" si="61"/>
        <v/>
      </c>
      <c r="AP49" s="12" t="str">
        <f t="shared" si="61"/>
        <v/>
      </c>
      <c r="AQ49" s="12" t="str">
        <f t="shared" si="61"/>
        <v/>
      </c>
      <c r="AR49" s="12" t="str">
        <f t="shared" si="61"/>
        <v/>
      </c>
      <c r="AS49" s="12" t="str">
        <f t="shared" si="61"/>
        <v/>
      </c>
      <c r="AT49" s="12" t="str">
        <f t="shared" si="61"/>
        <v/>
      </c>
      <c r="AU49" s="12" t="str">
        <f t="shared" si="61"/>
        <v/>
      </c>
      <c r="AV49" s="12" t="str">
        <f t="shared" si="61"/>
        <v/>
      </c>
      <c r="AW49" s="12" t="str">
        <f t="shared" si="61"/>
        <v/>
      </c>
      <c r="AX49" s="12" t="str">
        <f t="shared" si="61"/>
        <v/>
      </c>
      <c r="AY49" s="12" t="str">
        <f t="shared" si="61"/>
        <v/>
      </c>
      <c r="AZ49" s="12" t="str">
        <f t="shared" si="61"/>
        <v/>
      </c>
      <c r="BA49" s="12" t="str">
        <f t="shared" si="61"/>
        <v/>
      </c>
      <c r="BB49" s="12" t="str">
        <f t="shared" si="61"/>
        <v/>
      </c>
      <c r="BC49" s="12" t="str">
        <f t="shared" si="61"/>
        <v/>
      </c>
      <c r="BD49" s="12" t="str">
        <f t="shared" si="61"/>
        <v/>
      </c>
      <c r="BE49" s="12" t="str">
        <f t="shared" si="61"/>
        <v/>
      </c>
      <c r="BF49" s="12" t="str">
        <f t="shared" si="61"/>
        <v/>
      </c>
      <c r="BG49" s="12" t="str">
        <f t="shared" si="61"/>
        <v/>
      </c>
      <c r="BH49" s="12" t="str">
        <f t="shared" si="61"/>
        <v/>
      </c>
      <c r="BI49" s="12" t="str">
        <f t="shared" si="61"/>
        <v/>
      </c>
      <c r="BJ49" s="12" t="str">
        <f t="shared" si="61"/>
        <v/>
      </c>
      <c r="BK49" s="12" t="str">
        <f t="shared" si="61"/>
        <v/>
      </c>
      <c r="BL49" s="12" t="str">
        <f t="shared" si="61"/>
        <v/>
      </c>
      <c r="BM49" s="12" t="str">
        <f t="shared" si="61"/>
        <v/>
      </c>
      <c r="BN49" s="12" t="str">
        <f t="shared" si="61"/>
        <v/>
      </c>
      <c r="BO49" s="12" t="str">
        <f t="shared" si="61"/>
        <v/>
      </c>
      <c r="BP49" s="12" t="str">
        <f t="shared" si="61"/>
        <v/>
      </c>
      <c r="BQ49" s="12" t="str">
        <f t="shared" si="61"/>
        <v/>
      </c>
      <c r="BR49" s="12">
        <f t="shared" si="61"/>
        <v>2.6552377374222349</v>
      </c>
      <c r="BS49" s="12">
        <f t="shared" ref="BS49:CX49" si="62">IF(OR(BT24 = "", BT$8 &lt; BS$8), "", IFERROR(BT24/BS24, ""))</f>
        <v>1.4260038997113713</v>
      </c>
      <c r="BT49" s="12">
        <f t="shared" si="62"/>
        <v>1.0905914545694957</v>
      </c>
      <c r="BU49" s="12">
        <f t="shared" si="62"/>
        <v>1.296961046952894</v>
      </c>
      <c r="BV49" s="12">
        <f t="shared" si="62"/>
        <v>1.0480033504762578</v>
      </c>
      <c r="BW49" s="12">
        <f t="shared" si="62"/>
        <v>0.94584768939385422</v>
      </c>
      <c r="BX49" s="12">
        <f t="shared" si="62"/>
        <v>1.0063171237359692</v>
      </c>
      <c r="BY49" s="12">
        <f t="shared" si="62"/>
        <v>0.99993974572190414</v>
      </c>
      <c r="BZ49" s="12">
        <f t="shared" si="62"/>
        <v>1</v>
      </c>
      <c r="CA49" s="12">
        <f t="shared" si="62"/>
        <v>1</v>
      </c>
      <c r="CB49" s="12">
        <f t="shared" si="62"/>
        <v>1.0248561484324585</v>
      </c>
      <c r="CC49" s="12">
        <f t="shared" si="62"/>
        <v>0.99992307564848426</v>
      </c>
      <c r="CD49" s="12">
        <f t="shared" si="62"/>
        <v>1</v>
      </c>
      <c r="CE49" s="12">
        <f t="shared" si="62"/>
        <v>1</v>
      </c>
      <c r="CF49" s="12">
        <f t="shared" si="62"/>
        <v>1</v>
      </c>
      <c r="CG49" s="12" t="str">
        <f t="shared" si="62"/>
        <v/>
      </c>
      <c r="CH49" s="12" t="str">
        <f t="shared" si="62"/>
        <v/>
      </c>
      <c r="CI49" s="12" t="str">
        <f t="shared" si="62"/>
        <v/>
      </c>
      <c r="CJ49" s="12" t="str">
        <f t="shared" si="62"/>
        <v/>
      </c>
      <c r="CK49" s="12" t="str">
        <f t="shared" si="62"/>
        <v/>
      </c>
      <c r="CL49" s="12" t="str">
        <f t="shared" si="62"/>
        <v/>
      </c>
      <c r="CM49" s="12" t="str">
        <f t="shared" si="62"/>
        <v/>
      </c>
      <c r="CN49" s="12" t="str">
        <f t="shared" si="62"/>
        <v/>
      </c>
      <c r="CO49" s="12" t="str">
        <f t="shared" si="62"/>
        <v/>
      </c>
      <c r="CP49" s="12" t="str">
        <f t="shared" si="62"/>
        <v/>
      </c>
      <c r="CQ49" s="12" t="str">
        <f t="shared" si="62"/>
        <v/>
      </c>
      <c r="CR49" s="12" t="str">
        <f t="shared" si="62"/>
        <v/>
      </c>
      <c r="CS49" s="12" t="str">
        <f t="shared" si="62"/>
        <v/>
      </c>
      <c r="CT49" s="12" t="str">
        <f t="shared" si="62"/>
        <v/>
      </c>
      <c r="CU49" s="12" t="str">
        <f t="shared" si="62"/>
        <v/>
      </c>
      <c r="CV49" s="12" t="str">
        <f t="shared" si="62"/>
        <v/>
      </c>
      <c r="CW49" s="12" t="str">
        <f t="shared" si="62"/>
        <v/>
      </c>
      <c r="CX49" s="12" t="str">
        <f t="shared" si="62"/>
        <v/>
      </c>
      <c r="CY49" s="12" t="str">
        <f t="shared" ref="CY49:DZ49" si="63">IF(OR(CZ24 = "", CZ$8 &lt; CY$8), "", IFERROR(CZ24/CY24, ""))</f>
        <v/>
      </c>
      <c r="CZ49" s="12" t="str">
        <f t="shared" si="63"/>
        <v/>
      </c>
      <c r="DA49" s="12" t="str">
        <f t="shared" si="63"/>
        <v/>
      </c>
      <c r="DB49" s="12" t="str">
        <f t="shared" si="63"/>
        <v/>
      </c>
      <c r="DC49" s="12" t="str">
        <f t="shared" si="63"/>
        <v/>
      </c>
      <c r="DD49" s="12" t="str">
        <f t="shared" si="63"/>
        <v/>
      </c>
      <c r="DE49" s="12" t="str">
        <f t="shared" si="63"/>
        <v/>
      </c>
      <c r="DF49" s="12" t="str">
        <f t="shared" si="63"/>
        <v/>
      </c>
      <c r="DG49" s="12" t="str">
        <f t="shared" si="63"/>
        <v/>
      </c>
      <c r="DH49" s="12" t="str">
        <f t="shared" si="63"/>
        <v/>
      </c>
      <c r="DI49" s="12" t="str">
        <f t="shared" si="63"/>
        <v/>
      </c>
      <c r="DJ49" s="12" t="str">
        <f t="shared" si="63"/>
        <v/>
      </c>
      <c r="DK49" s="12" t="str">
        <f t="shared" si="63"/>
        <v/>
      </c>
      <c r="DL49" s="12" t="str">
        <f t="shared" si="63"/>
        <v/>
      </c>
      <c r="DM49" s="12" t="str">
        <f t="shared" si="63"/>
        <v/>
      </c>
      <c r="DN49" s="12" t="str">
        <f t="shared" si="63"/>
        <v/>
      </c>
      <c r="DO49" s="12" t="str">
        <f t="shared" si="63"/>
        <v/>
      </c>
      <c r="DP49" s="12" t="str">
        <f t="shared" si="63"/>
        <v/>
      </c>
      <c r="DQ49" s="12" t="str">
        <f t="shared" si="63"/>
        <v/>
      </c>
      <c r="DR49" s="12" t="str">
        <f t="shared" si="63"/>
        <v/>
      </c>
      <c r="DS49" s="12" t="str">
        <f t="shared" si="63"/>
        <v/>
      </c>
      <c r="DT49" s="12" t="str">
        <f t="shared" si="63"/>
        <v/>
      </c>
      <c r="DU49" s="12" t="str">
        <f t="shared" si="63"/>
        <v/>
      </c>
      <c r="DV49" s="12" t="str">
        <f t="shared" si="63"/>
        <v/>
      </c>
      <c r="DW49" s="12" t="str">
        <f t="shared" si="63"/>
        <v/>
      </c>
      <c r="DX49" s="12" t="str">
        <f t="shared" si="63"/>
        <v/>
      </c>
      <c r="DY49" s="12" t="str">
        <f t="shared" si="63"/>
        <v/>
      </c>
      <c r="DZ49" s="12" t="str">
        <f t="shared" si="63"/>
        <v/>
      </c>
    </row>
    <row r="50" spans="6:130" x14ac:dyDescent="0.2">
      <c r="F50">
        <v>202306</v>
      </c>
      <c r="G50" s="12" t="str">
        <f t="shared" ref="G50:AL50" si="64">IF(OR(H25 = "", H$8 &lt; G$8), "", IFERROR(H25/G25, ""))</f>
        <v/>
      </c>
      <c r="H50" s="12">
        <f t="shared" si="64"/>
        <v>5.7695501837752809</v>
      </c>
      <c r="I50" s="12">
        <f t="shared" si="64"/>
        <v>2.2955534540150357</v>
      </c>
      <c r="J50" s="12">
        <f t="shared" si="64"/>
        <v>1.1160455333847823</v>
      </c>
      <c r="K50" s="12">
        <f t="shared" si="64"/>
        <v>1.0750611254260691</v>
      </c>
      <c r="L50" s="12">
        <f t="shared" si="64"/>
        <v>1.00574152536295</v>
      </c>
      <c r="M50" s="12">
        <f t="shared" si="64"/>
        <v>1.0350709120947179</v>
      </c>
      <c r="N50" s="12">
        <f t="shared" si="64"/>
        <v>1.0025070034300012</v>
      </c>
      <c r="O50" s="12">
        <f t="shared" si="64"/>
        <v>1.0006821873224878</v>
      </c>
      <c r="P50" s="12">
        <f t="shared" si="64"/>
        <v>1</v>
      </c>
      <c r="Q50" s="12">
        <f t="shared" si="64"/>
        <v>1</v>
      </c>
      <c r="R50" s="12">
        <f t="shared" si="64"/>
        <v>1</v>
      </c>
      <c r="S50" s="12">
        <f t="shared" si="64"/>
        <v>1</v>
      </c>
      <c r="T50" s="12" t="str">
        <f t="shared" si="64"/>
        <v/>
      </c>
      <c r="U50" s="12" t="str">
        <f t="shared" si="64"/>
        <v/>
      </c>
      <c r="V50" s="12" t="str">
        <f t="shared" si="64"/>
        <v/>
      </c>
      <c r="W50" s="12" t="str">
        <f t="shared" si="64"/>
        <v/>
      </c>
      <c r="X50" s="12" t="str">
        <f t="shared" si="64"/>
        <v/>
      </c>
      <c r="Y50" s="12" t="str">
        <f t="shared" si="64"/>
        <v/>
      </c>
      <c r="Z50" s="12" t="str">
        <f t="shared" si="64"/>
        <v/>
      </c>
      <c r="AA50" s="12" t="str">
        <f t="shared" si="64"/>
        <v/>
      </c>
      <c r="AB50" s="12" t="str">
        <f t="shared" si="64"/>
        <v/>
      </c>
      <c r="AC50" s="12" t="str">
        <f t="shared" si="64"/>
        <v/>
      </c>
      <c r="AD50" s="12" t="str">
        <f t="shared" si="64"/>
        <v/>
      </c>
      <c r="AE50" s="12" t="str">
        <f t="shared" si="64"/>
        <v/>
      </c>
      <c r="AF50" s="12" t="str">
        <f t="shared" si="64"/>
        <v/>
      </c>
      <c r="AG50" s="12" t="str">
        <f t="shared" si="64"/>
        <v/>
      </c>
      <c r="AH50" s="12" t="str">
        <f t="shared" si="64"/>
        <v/>
      </c>
      <c r="AI50" s="12" t="str">
        <f t="shared" si="64"/>
        <v/>
      </c>
      <c r="AJ50" s="12" t="str">
        <f t="shared" si="64"/>
        <v/>
      </c>
      <c r="AK50" s="12" t="str">
        <f t="shared" si="64"/>
        <v/>
      </c>
      <c r="AL50" s="12" t="str">
        <f t="shared" si="64"/>
        <v/>
      </c>
      <c r="AM50" s="12" t="str">
        <f t="shared" ref="AM50:BR50" si="65">IF(OR(AN25 = "", AN$8 &lt; AM$8), "", IFERROR(AN25/AM25, ""))</f>
        <v/>
      </c>
      <c r="AN50" s="12" t="str">
        <f t="shared" si="65"/>
        <v/>
      </c>
      <c r="AO50" s="12" t="str">
        <f t="shared" si="65"/>
        <v/>
      </c>
      <c r="AP50" s="12" t="str">
        <f t="shared" si="65"/>
        <v/>
      </c>
      <c r="AQ50" s="12" t="str">
        <f t="shared" si="65"/>
        <v/>
      </c>
      <c r="AR50" s="12" t="str">
        <f t="shared" si="65"/>
        <v/>
      </c>
      <c r="AS50" s="12" t="str">
        <f t="shared" si="65"/>
        <v/>
      </c>
      <c r="AT50" s="12" t="str">
        <f t="shared" si="65"/>
        <v/>
      </c>
      <c r="AU50" s="12" t="str">
        <f t="shared" si="65"/>
        <v/>
      </c>
      <c r="AV50" s="12" t="str">
        <f t="shared" si="65"/>
        <v/>
      </c>
      <c r="AW50" s="12" t="str">
        <f t="shared" si="65"/>
        <v/>
      </c>
      <c r="AX50" s="12" t="str">
        <f t="shared" si="65"/>
        <v/>
      </c>
      <c r="AY50" s="12" t="str">
        <f t="shared" si="65"/>
        <v/>
      </c>
      <c r="AZ50" s="12" t="str">
        <f t="shared" si="65"/>
        <v/>
      </c>
      <c r="BA50" s="12" t="str">
        <f t="shared" si="65"/>
        <v/>
      </c>
      <c r="BB50" s="12" t="str">
        <f t="shared" si="65"/>
        <v/>
      </c>
      <c r="BC50" s="12" t="str">
        <f t="shared" si="65"/>
        <v/>
      </c>
      <c r="BD50" s="12" t="str">
        <f t="shared" si="65"/>
        <v/>
      </c>
      <c r="BE50" s="12" t="str">
        <f t="shared" si="65"/>
        <v/>
      </c>
      <c r="BF50" s="12" t="str">
        <f t="shared" si="65"/>
        <v/>
      </c>
      <c r="BG50" s="12" t="str">
        <f t="shared" si="65"/>
        <v/>
      </c>
      <c r="BH50" s="12" t="str">
        <f t="shared" si="65"/>
        <v/>
      </c>
      <c r="BI50" s="12" t="str">
        <f t="shared" si="65"/>
        <v/>
      </c>
      <c r="BJ50" s="12" t="str">
        <f t="shared" si="65"/>
        <v/>
      </c>
      <c r="BK50" s="12" t="str">
        <f t="shared" si="65"/>
        <v/>
      </c>
      <c r="BL50" s="12" t="str">
        <f t="shared" si="65"/>
        <v/>
      </c>
      <c r="BM50" s="12" t="str">
        <f t="shared" si="65"/>
        <v/>
      </c>
      <c r="BN50" s="12" t="str">
        <f t="shared" si="65"/>
        <v/>
      </c>
      <c r="BO50" s="12" t="str">
        <f t="shared" si="65"/>
        <v/>
      </c>
      <c r="BP50" s="12" t="str">
        <f t="shared" si="65"/>
        <v/>
      </c>
      <c r="BQ50" s="12" t="str">
        <f t="shared" si="65"/>
        <v/>
      </c>
      <c r="BR50" s="12">
        <f t="shared" si="65"/>
        <v>2.5121343247508379</v>
      </c>
      <c r="BS50" s="12">
        <f t="shared" ref="BS50:CX50" si="66">IF(OR(BT25 = "", BT$8 &lt; BS$8), "", IFERROR(BT25/BS25, ""))</f>
        <v>1.1274379676982149</v>
      </c>
      <c r="BT50" s="12">
        <f t="shared" si="66"/>
        <v>1.0531265330905846</v>
      </c>
      <c r="BU50" s="12">
        <f t="shared" si="66"/>
        <v>1.0369184738047552</v>
      </c>
      <c r="BV50" s="12">
        <f t="shared" si="66"/>
        <v>0.99997978985519187</v>
      </c>
      <c r="BW50" s="12">
        <f t="shared" si="66"/>
        <v>1.0103610387297812</v>
      </c>
      <c r="BX50" s="12">
        <f t="shared" si="66"/>
        <v>0.99934478936043114</v>
      </c>
      <c r="BY50" s="12">
        <f t="shared" si="66"/>
        <v>0.99999751797428604</v>
      </c>
      <c r="BZ50" s="12">
        <f t="shared" si="66"/>
        <v>1.0000013771344962</v>
      </c>
      <c r="CA50" s="12">
        <f t="shared" si="66"/>
        <v>1</v>
      </c>
      <c r="CB50" s="12">
        <f t="shared" si="66"/>
        <v>1</v>
      </c>
      <c r="CC50" s="12">
        <f t="shared" si="66"/>
        <v>1.0195545166977924</v>
      </c>
      <c r="CD50" s="12" t="str">
        <f t="shared" si="66"/>
        <v/>
      </c>
      <c r="CE50" s="12" t="str">
        <f t="shared" si="66"/>
        <v/>
      </c>
      <c r="CF50" s="12" t="str">
        <f t="shared" si="66"/>
        <v/>
      </c>
      <c r="CG50" s="12" t="str">
        <f t="shared" si="66"/>
        <v/>
      </c>
      <c r="CH50" s="12" t="str">
        <f t="shared" si="66"/>
        <v/>
      </c>
      <c r="CI50" s="12" t="str">
        <f t="shared" si="66"/>
        <v/>
      </c>
      <c r="CJ50" s="12" t="str">
        <f t="shared" si="66"/>
        <v/>
      </c>
      <c r="CK50" s="12" t="str">
        <f t="shared" si="66"/>
        <v/>
      </c>
      <c r="CL50" s="12" t="str">
        <f t="shared" si="66"/>
        <v/>
      </c>
      <c r="CM50" s="12" t="str">
        <f t="shared" si="66"/>
        <v/>
      </c>
      <c r="CN50" s="12" t="str">
        <f t="shared" si="66"/>
        <v/>
      </c>
      <c r="CO50" s="12" t="str">
        <f t="shared" si="66"/>
        <v/>
      </c>
      <c r="CP50" s="12" t="str">
        <f t="shared" si="66"/>
        <v/>
      </c>
      <c r="CQ50" s="12" t="str">
        <f t="shared" si="66"/>
        <v/>
      </c>
      <c r="CR50" s="12" t="str">
        <f t="shared" si="66"/>
        <v/>
      </c>
      <c r="CS50" s="12" t="str">
        <f t="shared" si="66"/>
        <v/>
      </c>
      <c r="CT50" s="12" t="str">
        <f t="shared" si="66"/>
        <v/>
      </c>
      <c r="CU50" s="12" t="str">
        <f t="shared" si="66"/>
        <v/>
      </c>
      <c r="CV50" s="12" t="str">
        <f t="shared" si="66"/>
        <v/>
      </c>
      <c r="CW50" s="12" t="str">
        <f t="shared" si="66"/>
        <v/>
      </c>
      <c r="CX50" s="12" t="str">
        <f t="shared" si="66"/>
        <v/>
      </c>
      <c r="CY50" s="12" t="str">
        <f t="shared" ref="CY50:DZ50" si="67">IF(OR(CZ25 = "", CZ$8 &lt; CY$8), "", IFERROR(CZ25/CY25, ""))</f>
        <v/>
      </c>
      <c r="CZ50" s="12" t="str">
        <f t="shared" si="67"/>
        <v/>
      </c>
      <c r="DA50" s="12" t="str">
        <f t="shared" si="67"/>
        <v/>
      </c>
      <c r="DB50" s="12" t="str">
        <f t="shared" si="67"/>
        <v/>
      </c>
      <c r="DC50" s="12" t="str">
        <f t="shared" si="67"/>
        <v/>
      </c>
      <c r="DD50" s="12" t="str">
        <f t="shared" si="67"/>
        <v/>
      </c>
      <c r="DE50" s="12" t="str">
        <f t="shared" si="67"/>
        <v/>
      </c>
      <c r="DF50" s="12" t="str">
        <f t="shared" si="67"/>
        <v/>
      </c>
      <c r="DG50" s="12" t="str">
        <f t="shared" si="67"/>
        <v/>
      </c>
      <c r="DH50" s="12" t="str">
        <f t="shared" si="67"/>
        <v/>
      </c>
      <c r="DI50" s="12" t="str">
        <f t="shared" si="67"/>
        <v/>
      </c>
      <c r="DJ50" s="12" t="str">
        <f t="shared" si="67"/>
        <v/>
      </c>
      <c r="DK50" s="12" t="str">
        <f t="shared" si="67"/>
        <v/>
      </c>
      <c r="DL50" s="12" t="str">
        <f t="shared" si="67"/>
        <v/>
      </c>
      <c r="DM50" s="12" t="str">
        <f t="shared" si="67"/>
        <v/>
      </c>
      <c r="DN50" s="12" t="str">
        <f t="shared" si="67"/>
        <v/>
      </c>
      <c r="DO50" s="12" t="str">
        <f t="shared" si="67"/>
        <v/>
      </c>
      <c r="DP50" s="12" t="str">
        <f t="shared" si="67"/>
        <v/>
      </c>
      <c r="DQ50" s="12" t="str">
        <f t="shared" si="67"/>
        <v/>
      </c>
      <c r="DR50" s="12" t="str">
        <f t="shared" si="67"/>
        <v/>
      </c>
      <c r="DS50" s="12" t="str">
        <f t="shared" si="67"/>
        <v/>
      </c>
      <c r="DT50" s="12" t="str">
        <f t="shared" si="67"/>
        <v/>
      </c>
      <c r="DU50" s="12" t="str">
        <f t="shared" si="67"/>
        <v/>
      </c>
      <c r="DV50" s="12" t="str">
        <f t="shared" si="67"/>
        <v/>
      </c>
      <c r="DW50" s="12" t="str">
        <f t="shared" si="67"/>
        <v/>
      </c>
      <c r="DX50" s="12" t="str">
        <f t="shared" si="67"/>
        <v/>
      </c>
      <c r="DY50" s="12" t="str">
        <f t="shared" si="67"/>
        <v/>
      </c>
      <c r="DZ50" s="12" t="str">
        <f t="shared" si="67"/>
        <v/>
      </c>
    </row>
    <row r="51" spans="6:130" x14ac:dyDescent="0.2">
      <c r="F51">
        <v>202309</v>
      </c>
      <c r="G51" s="12" t="str">
        <f t="shared" ref="G51:AL51" si="68">IF(OR(H26 = "", H$8 &lt; G$8), "", IFERROR(H26/G26, ""))</f>
        <v/>
      </c>
      <c r="H51" s="12">
        <f t="shared" si="68"/>
        <v>3.5174763510694347</v>
      </c>
      <c r="I51" s="12">
        <f t="shared" si="68"/>
        <v>1.4522895753651701</v>
      </c>
      <c r="J51" s="12">
        <f t="shared" si="68"/>
        <v>1.4968721686191215</v>
      </c>
      <c r="K51" s="12">
        <f t="shared" si="68"/>
        <v>1.023121054691698</v>
      </c>
      <c r="L51" s="12">
        <f t="shared" si="68"/>
        <v>1</v>
      </c>
      <c r="M51" s="12">
        <f t="shared" si="68"/>
        <v>1.0334422883805192</v>
      </c>
      <c r="N51" s="12">
        <f t="shared" si="68"/>
        <v>1.0050840759274162</v>
      </c>
      <c r="O51" s="12">
        <f t="shared" si="68"/>
        <v>1</v>
      </c>
      <c r="P51" s="12">
        <f t="shared" si="68"/>
        <v>1.0278751472883128</v>
      </c>
      <c r="Q51" s="12" t="str">
        <f t="shared" si="68"/>
        <v/>
      </c>
      <c r="R51" s="12" t="str">
        <f t="shared" si="68"/>
        <v/>
      </c>
      <c r="S51" s="12" t="str">
        <f t="shared" si="68"/>
        <v/>
      </c>
      <c r="T51" s="12" t="str">
        <f t="shared" si="68"/>
        <v/>
      </c>
      <c r="U51" s="12" t="str">
        <f t="shared" si="68"/>
        <v/>
      </c>
      <c r="V51" s="12" t="str">
        <f t="shared" si="68"/>
        <v/>
      </c>
      <c r="W51" s="12" t="str">
        <f t="shared" si="68"/>
        <v/>
      </c>
      <c r="X51" s="12" t="str">
        <f t="shared" si="68"/>
        <v/>
      </c>
      <c r="Y51" s="12" t="str">
        <f t="shared" si="68"/>
        <v/>
      </c>
      <c r="Z51" s="12" t="str">
        <f t="shared" si="68"/>
        <v/>
      </c>
      <c r="AA51" s="12" t="str">
        <f t="shared" si="68"/>
        <v/>
      </c>
      <c r="AB51" s="12" t="str">
        <f t="shared" si="68"/>
        <v/>
      </c>
      <c r="AC51" s="12" t="str">
        <f t="shared" si="68"/>
        <v/>
      </c>
      <c r="AD51" s="12" t="str">
        <f t="shared" si="68"/>
        <v/>
      </c>
      <c r="AE51" s="12" t="str">
        <f t="shared" si="68"/>
        <v/>
      </c>
      <c r="AF51" s="12" t="str">
        <f t="shared" si="68"/>
        <v/>
      </c>
      <c r="AG51" s="12" t="str">
        <f t="shared" si="68"/>
        <v/>
      </c>
      <c r="AH51" s="12" t="str">
        <f t="shared" si="68"/>
        <v/>
      </c>
      <c r="AI51" s="12" t="str">
        <f t="shared" si="68"/>
        <v/>
      </c>
      <c r="AJ51" s="12" t="str">
        <f t="shared" si="68"/>
        <v/>
      </c>
      <c r="AK51" s="12" t="str">
        <f t="shared" si="68"/>
        <v/>
      </c>
      <c r="AL51" s="12" t="str">
        <f t="shared" si="68"/>
        <v/>
      </c>
      <c r="AM51" s="12" t="str">
        <f t="shared" ref="AM51:BR51" si="69">IF(OR(AN26 = "", AN$8 &lt; AM$8), "", IFERROR(AN26/AM26, ""))</f>
        <v/>
      </c>
      <c r="AN51" s="12" t="str">
        <f t="shared" si="69"/>
        <v/>
      </c>
      <c r="AO51" s="12" t="str">
        <f t="shared" si="69"/>
        <v/>
      </c>
      <c r="AP51" s="12" t="str">
        <f t="shared" si="69"/>
        <v/>
      </c>
      <c r="AQ51" s="12" t="str">
        <f t="shared" si="69"/>
        <v/>
      </c>
      <c r="AR51" s="12" t="str">
        <f t="shared" si="69"/>
        <v/>
      </c>
      <c r="AS51" s="12" t="str">
        <f t="shared" si="69"/>
        <v/>
      </c>
      <c r="AT51" s="12" t="str">
        <f t="shared" si="69"/>
        <v/>
      </c>
      <c r="AU51" s="12" t="str">
        <f t="shared" si="69"/>
        <v/>
      </c>
      <c r="AV51" s="12" t="str">
        <f t="shared" si="69"/>
        <v/>
      </c>
      <c r="AW51" s="12" t="str">
        <f t="shared" si="69"/>
        <v/>
      </c>
      <c r="AX51" s="12" t="str">
        <f t="shared" si="69"/>
        <v/>
      </c>
      <c r="AY51" s="12" t="str">
        <f t="shared" si="69"/>
        <v/>
      </c>
      <c r="AZ51" s="12" t="str">
        <f t="shared" si="69"/>
        <v/>
      </c>
      <c r="BA51" s="12" t="str">
        <f t="shared" si="69"/>
        <v/>
      </c>
      <c r="BB51" s="12" t="str">
        <f t="shared" si="69"/>
        <v/>
      </c>
      <c r="BC51" s="12" t="str">
        <f t="shared" si="69"/>
        <v/>
      </c>
      <c r="BD51" s="12" t="str">
        <f t="shared" si="69"/>
        <v/>
      </c>
      <c r="BE51" s="12" t="str">
        <f t="shared" si="69"/>
        <v/>
      </c>
      <c r="BF51" s="12" t="str">
        <f t="shared" si="69"/>
        <v/>
      </c>
      <c r="BG51" s="12" t="str">
        <f t="shared" si="69"/>
        <v/>
      </c>
      <c r="BH51" s="12" t="str">
        <f t="shared" si="69"/>
        <v/>
      </c>
      <c r="BI51" s="12" t="str">
        <f t="shared" si="69"/>
        <v/>
      </c>
      <c r="BJ51" s="12" t="str">
        <f t="shared" si="69"/>
        <v/>
      </c>
      <c r="BK51" s="12" t="str">
        <f t="shared" si="69"/>
        <v/>
      </c>
      <c r="BL51" s="12" t="str">
        <f t="shared" si="69"/>
        <v/>
      </c>
      <c r="BM51" s="12" t="str">
        <f t="shared" si="69"/>
        <v/>
      </c>
      <c r="BN51" s="12" t="str">
        <f t="shared" si="69"/>
        <v/>
      </c>
      <c r="BO51" s="12" t="str">
        <f t="shared" si="69"/>
        <v/>
      </c>
      <c r="BP51" s="12" t="str">
        <f t="shared" si="69"/>
        <v/>
      </c>
      <c r="BQ51" s="12" t="str">
        <f t="shared" si="69"/>
        <v/>
      </c>
      <c r="BR51" s="12">
        <f t="shared" si="69"/>
        <v>5.3827113065698873</v>
      </c>
      <c r="BS51" s="12">
        <f t="shared" ref="BS51:CX51" si="70">IF(OR(BT26 = "", BT$8 &lt; BS$8), "", IFERROR(BT26/BS26, ""))</f>
        <v>1.1547026168017105</v>
      </c>
      <c r="BT51" s="12">
        <f t="shared" si="70"/>
        <v>1.023431485795163</v>
      </c>
      <c r="BU51" s="12">
        <f t="shared" si="70"/>
        <v>1.0048883283889689</v>
      </c>
      <c r="BV51" s="12">
        <f t="shared" si="70"/>
        <v>1</v>
      </c>
      <c r="BW51" s="12">
        <f t="shared" si="70"/>
        <v>0.99989252360758241</v>
      </c>
      <c r="BX51" s="12">
        <f t="shared" si="70"/>
        <v>0.9999789871500081</v>
      </c>
      <c r="BY51" s="12">
        <f t="shared" si="70"/>
        <v>1</v>
      </c>
      <c r="BZ51" s="12">
        <f t="shared" si="70"/>
        <v>1.0275702968102607</v>
      </c>
      <c r="CA51" s="12" t="str">
        <f t="shared" si="70"/>
        <v/>
      </c>
      <c r="CB51" s="12" t="str">
        <f t="shared" si="70"/>
        <v/>
      </c>
      <c r="CC51" s="12" t="str">
        <f t="shared" si="70"/>
        <v/>
      </c>
      <c r="CD51" s="12" t="str">
        <f t="shared" si="70"/>
        <v/>
      </c>
      <c r="CE51" s="12" t="str">
        <f t="shared" si="70"/>
        <v/>
      </c>
      <c r="CF51" s="12" t="str">
        <f t="shared" si="70"/>
        <v/>
      </c>
      <c r="CG51" s="12" t="str">
        <f t="shared" si="70"/>
        <v/>
      </c>
      <c r="CH51" s="12" t="str">
        <f t="shared" si="70"/>
        <v/>
      </c>
      <c r="CI51" s="12" t="str">
        <f t="shared" si="70"/>
        <v/>
      </c>
      <c r="CJ51" s="12" t="str">
        <f t="shared" si="70"/>
        <v/>
      </c>
      <c r="CK51" s="12" t="str">
        <f t="shared" si="70"/>
        <v/>
      </c>
      <c r="CL51" s="12" t="str">
        <f t="shared" si="70"/>
        <v/>
      </c>
      <c r="CM51" s="12" t="str">
        <f t="shared" si="70"/>
        <v/>
      </c>
      <c r="CN51" s="12" t="str">
        <f t="shared" si="70"/>
        <v/>
      </c>
      <c r="CO51" s="12" t="str">
        <f t="shared" si="70"/>
        <v/>
      </c>
      <c r="CP51" s="12" t="str">
        <f t="shared" si="70"/>
        <v/>
      </c>
      <c r="CQ51" s="12" t="str">
        <f t="shared" si="70"/>
        <v/>
      </c>
      <c r="CR51" s="12" t="str">
        <f t="shared" si="70"/>
        <v/>
      </c>
      <c r="CS51" s="12" t="str">
        <f t="shared" si="70"/>
        <v/>
      </c>
      <c r="CT51" s="12" t="str">
        <f t="shared" si="70"/>
        <v/>
      </c>
      <c r="CU51" s="12" t="str">
        <f t="shared" si="70"/>
        <v/>
      </c>
      <c r="CV51" s="12" t="str">
        <f t="shared" si="70"/>
        <v/>
      </c>
      <c r="CW51" s="12" t="str">
        <f t="shared" si="70"/>
        <v/>
      </c>
      <c r="CX51" s="12" t="str">
        <f t="shared" si="70"/>
        <v/>
      </c>
      <c r="CY51" s="12" t="str">
        <f t="shared" ref="CY51:DZ51" si="71">IF(OR(CZ26 = "", CZ$8 &lt; CY$8), "", IFERROR(CZ26/CY26, ""))</f>
        <v/>
      </c>
      <c r="CZ51" s="12" t="str">
        <f t="shared" si="71"/>
        <v/>
      </c>
      <c r="DA51" s="12" t="str">
        <f t="shared" si="71"/>
        <v/>
      </c>
      <c r="DB51" s="12" t="str">
        <f t="shared" si="71"/>
        <v/>
      </c>
      <c r="DC51" s="12" t="str">
        <f t="shared" si="71"/>
        <v/>
      </c>
      <c r="DD51" s="12" t="str">
        <f t="shared" si="71"/>
        <v/>
      </c>
      <c r="DE51" s="12" t="str">
        <f t="shared" si="71"/>
        <v/>
      </c>
      <c r="DF51" s="12" t="str">
        <f t="shared" si="71"/>
        <v/>
      </c>
      <c r="DG51" s="12" t="str">
        <f t="shared" si="71"/>
        <v/>
      </c>
      <c r="DH51" s="12" t="str">
        <f t="shared" si="71"/>
        <v/>
      </c>
      <c r="DI51" s="12" t="str">
        <f t="shared" si="71"/>
        <v/>
      </c>
      <c r="DJ51" s="12" t="str">
        <f t="shared" si="71"/>
        <v/>
      </c>
      <c r="DK51" s="12" t="str">
        <f t="shared" si="71"/>
        <v/>
      </c>
      <c r="DL51" s="12" t="str">
        <f t="shared" si="71"/>
        <v/>
      </c>
      <c r="DM51" s="12" t="str">
        <f t="shared" si="71"/>
        <v/>
      </c>
      <c r="DN51" s="12" t="str">
        <f t="shared" si="71"/>
        <v/>
      </c>
      <c r="DO51" s="12" t="str">
        <f t="shared" si="71"/>
        <v/>
      </c>
      <c r="DP51" s="12" t="str">
        <f t="shared" si="71"/>
        <v/>
      </c>
      <c r="DQ51" s="12" t="str">
        <f t="shared" si="71"/>
        <v/>
      </c>
      <c r="DR51" s="12" t="str">
        <f t="shared" si="71"/>
        <v/>
      </c>
      <c r="DS51" s="12" t="str">
        <f t="shared" si="71"/>
        <v/>
      </c>
      <c r="DT51" s="12" t="str">
        <f t="shared" si="71"/>
        <v/>
      </c>
      <c r="DU51" s="12" t="str">
        <f t="shared" si="71"/>
        <v/>
      </c>
      <c r="DV51" s="12" t="str">
        <f t="shared" si="71"/>
        <v/>
      </c>
      <c r="DW51" s="12" t="str">
        <f t="shared" si="71"/>
        <v/>
      </c>
      <c r="DX51" s="12" t="str">
        <f t="shared" si="71"/>
        <v/>
      </c>
      <c r="DY51" s="12" t="str">
        <f t="shared" si="71"/>
        <v/>
      </c>
      <c r="DZ51" s="12" t="str">
        <f t="shared" si="71"/>
        <v/>
      </c>
    </row>
    <row r="52" spans="6:130" x14ac:dyDescent="0.2">
      <c r="F52">
        <v>202312</v>
      </c>
      <c r="G52" s="12" t="str">
        <f t="shared" ref="G52:AL52" si="72">IF(OR(H27 = "", H$8 &lt; G$8), "", IFERROR(H27/G27, ""))</f>
        <v/>
      </c>
      <c r="H52" s="12">
        <f t="shared" si="72"/>
        <v>14.564635133611175</v>
      </c>
      <c r="I52" s="12">
        <f t="shared" si="72"/>
        <v>2.607405685254061</v>
      </c>
      <c r="J52" s="12">
        <f t="shared" si="72"/>
        <v>1.3356035618917266</v>
      </c>
      <c r="K52" s="12">
        <f t="shared" si="72"/>
        <v>1.0558937422817549</v>
      </c>
      <c r="L52" s="12">
        <f t="shared" si="72"/>
        <v>1.1524447842194954</v>
      </c>
      <c r="M52" s="12">
        <f t="shared" si="72"/>
        <v>1.0280468542639727</v>
      </c>
      <c r="N52" s="12" t="str">
        <f t="shared" si="72"/>
        <v/>
      </c>
      <c r="O52" s="12" t="str">
        <f t="shared" si="72"/>
        <v/>
      </c>
      <c r="P52" s="12" t="str">
        <f t="shared" si="72"/>
        <v/>
      </c>
      <c r="Q52" s="12" t="str">
        <f t="shared" si="72"/>
        <v/>
      </c>
      <c r="R52" s="12" t="str">
        <f t="shared" si="72"/>
        <v/>
      </c>
      <c r="S52" s="12" t="str">
        <f t="shared" si="72"/>
        <v/>
      </c>
      <c r="T52" s="12" t="str">
        <f t="shared" si="72"/>
        <v/>
      </c>
      <c r="U52" s="12" t="str">
        <f t="shared" si="72"/>
        <v/>
      </c>
      <c r="V52" s="12" t="str">
        <f t="shared" si="72"/>
        <v/>
      </c>
      <c r="W52" s="12" t="str">
        <f t="shared" si="72"/>
        <v/>
      </c>
      <c r="X52" s="12" t="str">
        <f t="shared" si="72"/>
        <v/>
      </c>
      <c r="Y52" s="12" t="str">
        <f t="shared" si="72"/>
        <v/>
      </c>
      <c r="Z52" s="12" t="str">
        <f t="shared" si="72"/>
        <v/>
      </c>
      <c r="AA52" s="12" t="str">
        <f t="shared" si="72"/>
        <v/>
      </c>
      <c r="AB52" s="12" t="str">
        <f t="shared" si="72"/>
        <v/>
      </c>
      <c r="AC52" s="12" t="str">
        <f t="shared" si="72"/>
        <v/>
      </c>
      <c r="AD52" s="12" t="str">
        <f t="shared" si="72"/>
        <v/>
      </c>
      <c r="AE52" s="12" t="str">
        <f t="shared" si="72"/>
        <v/>
      </c>
      <c r="AF52" s="12" t="str">
        <f t="shared" si="72"/>
        <v/>
      </c>
      <c r="AG52" s="12" t="str">
        <f t="shared" si="72"/>
        <v/>
      </c>
      <c r="AH52" s="12" t="str">
        <f t="shared" si="72"/>
        <v/>
      </c>
      <c r="AI52" s="12" t="str">
        <f t="shared" si="72"/>
        <v/>
      </c>
      <c r="AJ52" s="12" t="str">
        <f t="shared" si="72"/>
        <v/>
      </c>
      <c r="AK52" s="12" t="str">
        <f t="shared" si="72"/>
        <v/>
      </c>
      <c r="AL52" s="12" t="str">
        <f t="shared" si="72"/>
        <v/>
      </c>
      <c r="AM52" s="12" t="str">
        <f t="shared" ref="AM52:BR52" si="73">IF(OR(AN27 = "", AN$8 &lt; AM$8), "", IFERROR(AN27/AM27, ""))</f>
        <v/>
      </c>
      <c r="AN52" s="12" t="str">
        <f t="shared" si="73"/>
        <v/>
      </c>
      <c r="AO52" s="12" t="str">
        <f t="shared" si="73"/>
        <v/>
      </c>
      <c r="AP52" s="12" t="str">
        <f t="shared" si="73"/>
        <v/>
      </c>
      <c r="AQ52" s="12" t="str">
        <f t="shared" si="73"/>
        <v/>
      </c>
      <c r="AR52" s="12" t="str">
        <f t="shared" si="73"/>
        <v/>
      </c>
      <c r="AS52" s="12" t="str">
        <f t="shared" si="73"/>
        <v/>
      </c>
      <c r="AT52" s="12" t="str">
        <f t="shared" si="73"/>
        <v/>
      </c>
      <c r="AU52" s="12" t="str">
        <f t="shared" si="73"/>
        <v/>
      </c>
      <c r="AV52" s="12" t="str">
        <f t="shared" si="73"/>
        <v/>
      </c>
      <c r="AW52" s="12" t="str">
        <f t="shared" si="73"/>
        <v/>
      </c>
      <c r="AX52" s="12" t="str">
        <f t="shared" si="73"/>
        <v/>
      </c>
      <c r="AY52" s="12" t="str">
        <f t="shared" si="73"/>
        <v/>
      </c>
      <c r="AZ52" s="12" t="str">
        <f t="shared" si="73"/>
        <v/>
      </c>
      <c r="BA52" s="12" t="str">
        <f t="shared" si="73"/>
        <v/>
      </c>
      <c r="BB52" s="12" t="str">
        <f t="shared" si="73"/>
        <v/>
      </c>
      <c r="BC52" s="12" t="str">
        <f t="shared" si="73"/>
        <v/>
      </c>
      <c r="BD52" s="12" t="str">
        <f t="shared" si="73"/>
        <v/>
      </c>
      <c r="BE52" s="12" t="str">
        <f t="shared" si="73"/>
        <v/>
      </c>
      <c r="BF52" s="12" t="str">
        <f t="shared" si="73"/>
        <v/>
      </c>
      <c r="BG52" s="12" t="str">
        <f t="shared" si="73"/>
        <v/>
      </c>
      <c r="BH52" s="12" t="str">
        <f t="shared" si="73"/>
        <v/>
      </c>
      <c r="BI52" s="12" t="str">
        <f t="shared" si="73"/>
        <v/>
      </c>
      <c r="BJ52" s="12" t="str">
        <f t="shared" si="73"/>
        <v/>
      </c>
      <c r="BK52" s="12" t="str">
        <f t="shared" si="73"/>
        <v/>
      </c>
      <c r="BL52" s="12" t="str">
        <f t="shared" si="73"/>
        <v/>
      </c>
      <c r="BM52" s="12" t="str">
        <f t="shared" si="73"/>
        <v/>
      </c>
      <c r="BN52" s="12" t="str">
        <f t="shared" si="73"/>
        <v/>
      </c>
      <c r="BO52" s="12" t="str">
        <f t="shared" si="73"/>
        <v/>
      </c>
      <c r="BP52" s="12" t="str">
        <f t="shared" si="73"/>
        <v/>
      </c>
      <c r="BQ52" s="12" t="str">
        <f t="shared" si="73"/>
        <v/>
      </c>
      <c r="BR52" s="12">
        <f t="shared" si="73"/>
        <v>2.8237415926788252</v>
      </c>
      <c r="BS52" s="12">
        <f t="shared" ref="BS52:CX52" si="74">IF(OR(BT27 = "", BT$8 &lt; BS$8), "", IFERROR(BT27/BS27, ""))</f>
        <v>1.6666928250436119</v>
      </c>
      <c r="BT52" s="12">
        <f t="shared" si="74"/>
        <v>1.0749165052266347</v>
      </c>
      <c r="BU52" s="12">
        <f t="shared" si="74"/>
        <v>1.0011474726026379</v>
      </c>
      <c r="BV52" s="12">
        <f t="shared" si="74"/>
        <v>1.1597857246843961</v>
      </c>
      <c r="BW52" s="12">
        <f t="shared" si="74"/>
        <v>1.0102244068479838</v>
      </c>
      <c r="BX52" s="12" t="str">
        <f t="shared" si="74"/>
        <v/>
      </c>
      <c r="BY52" s="12" t="str">
        <f t="shared" si="74"/>
        <v/>
      </c>
      <c r="BZ52" s="12" t="str">
        <f t="shared" si="74"/>
        <v/>
      </c>
      <c r="CA52" s="12" t="str">
        <f t="shared" si="74"/>
        <v/>
      </c>
      <c r="CB52" s="12" t="str">
        <f t="shared" si="74"/>
        <v/>
      </c>
      <c r="CC52" s="12" t="str">
        <f t="shared" si="74"/>
        <v/>
      </c>
      <c r="CD52" s="12" t="str">
        <f t="shared" si="74"/>
        <v/>
      </c>
      <c r="CE52" s="12" t="str">
        <f t="shared" si="74"/>
        <v/>
      </c>
      <c r="CF52" s="12" t="str">
        <f t="shared" si="74"/>
        <v/>
      </c>
      <c r="CG52" s="12" t="str">
        <f t="shared" si="74"/>
        <v/>
      </c>
      <c r="CH52" s="12" t="str">
        <f t="shared" si="74"/>
        <v/>
      </c>
      <c r="CI52" s="12" t="str">
        <f t="shared" si="74"/>
        <v/>
      </c>
      <c r="CJ52" s="12" t="str">
        <f t="shared" si="74"/>
        <v/>
      </c>
      <c r="CK52" s="12" t="str">
        <f t="shared" si="74"/>
        <v/>
      </c>
      <c r="CL52" s="12" t="str">
        <f t="shared" si="74"/>
        <v/>
      </c>
      <c r="CM52" s="12" t="str">
        <f t="shared" si="74"/>
        <v/>
      </c>
      <c r="CN52" s="12" t="str">
        <f t="shared" si="74"/>
        <v/>
      </c>
      <c r="CO52" s="12" t="str">
        <f t="shared" si="74"/>
        <v/>
      </c>
      <c r="CP52" s="12" t="str">
        <f t="shared" si="74"/>
        <v/>
      </c>
      <c r="CQ52" s="12" t="str">
        <f t="shared" si="74"/>
        <v/>
      </c>
      <c r="CR52" s="12" t="str">
        <f t="shared" si="74"/>
        <v/>
      </c>
      <c r="CS52" s="12" t="str">
        <f t="shared" si="74"/>
        <v/>
      </c>
      <c r="CT52" s="12" t="str">
        <f t="shared" si="74"/>
        <v/>
      </c>
      <c r="CU52" s="12" t="str">
        <f t="shared" si="74"/>
        <v/>
      </c>
      <c r="CV52" s="12" t="str">
        <f t="shared" si="74"/>
        <v/>
      </c>
      <c r="CW52" s="12" t="str">
        <f t="shared" si="74"/>
        <v/>
      </c>
      <c r="CX52" s="12" t="str">
        <f t="shared" si="74"/>
        <v/>
      </c>
      <c r="CY52" s="12" t="str">
        <f t="shared" ref="CY52:DZ52" si="75">IF(OR(CZ27 = "", CZ$8 &lt; CY$8), "", IFERROR(CZ27/CY27, ""))</f>
        <v/>
      </c>
      <c r="CZ52" s="12" t="str">
        <f t="shared" si="75"/>
        <v/>
      </c>
      <c r="DA52" s="12" t="str">
        <f t="shared" si="75"/>
        <v/>
      </c>
      <c r="DB52" s="12" t="str">
        <f t="shared" si="75"/>
        <v/>
      </c>
      <c r="DC52" s="12" t="str">
        <f t="shared" si="75"/>
        <v/>
      </c>
      <c r="DD52" s="12" t="str">
        <f t="shared" si="75"/>
        <v/>
      </c>
      <c r="DE52" s="12" t="str">
        <f t="shared" si="75"/>
        <v/>
      </c>
      <c r="DF52" s="12" t="str">
        <f t="shared" si="75"/>
        <v/>
      </c>
      <c r="DG52" s="12" t="str">
        <f t="shared" si="75"/>
        <v/>
      </c>
      <c r="DH52" s="12" t="str">
        <f t="shared" si="75"/>
        <v/>
      </c>
      <c r="DI52" s="12" t="str">
        <f t="shared" si="75"/>
        <v/>
      </c>
      <c r="DJ52" s="12" t="str">
        <f t="shared" si="75"/>
        <v/>
      </c>
      <c r="DK52" s="12" t="str">
        <f t="shared" si="75"/>
        <v/>
      </c>
      <c r="DL52" s="12" t="str">
        <f t="shared" si="75"/>
        <v/>
      </c>
      <c r="DM52" s="12" t="str">
        <f t="shared" si="75"/>
        <v/>
      </c>
      <c r="DN52" s="12" t="str">
        <f t="shared" si="75"/>
        <v/>
      </c>
      <c r="DO52" s="12" t="str">
        <f t="shared" si="75"/>
        <v/>
      </c>
      <c r="DP52" s="12" t="str">
        <f t="shared" si="75"/>
        <v/>
      </c>
      <c r="DQ52" s="12" t="str">
        <f t="shared" si="75"/>
        <v/>
      </c>
      <c r="DR52" s="12" t="str">
        <f t="shared" si="75"/>
        <v/>
      </c>
      <c r="DS52" s="12" t="str">
        <f t="shared" si="75"/>
        <v/>
      </c>
      <c r="DT52" s="12" t="str">
        <f t="shared" si="75"/>
        <v/>
      </c>
      <c r="DU52" s="12" t="str">
        <f t="shared" si="75"/>
        <v/>
      </c>
      <c r="DV52" s="12" t="str">
        <f t="shared" si="75"/>
        <v/>
      </c>
      <c r="DW52" s="12" t="str">
        <f t="shared" si="75"/>
        <v/>
      </c>
      <c r="DX52" s="12" t="str">
        <f t="shared" si="75"/>
        <v/>
      </c>
      <c r="DY52" s="12" t="str">
        <f t="shared" si="75"/>
        <v/>
      </c>
      <c r="DZ52" s="12" t="str">
        <f t="shared" si="75"/>
        <v/>
      </c>
    </row>
    <row r="53" spans="6:130" x14ac:dyDescent="0.2">
      <c r="F53">
        <v>202403</v>
      </c>
      <c r="G53" s="12" t="str">
        <f t="shared" ref="G53:AL53" si="76">IF(OR(H28 = "", H$8 &lt; G$8), "", IFERROR(H28/G28, ""))</f>
        <v/>
      </c>
      <c r="H53" s="12">
        <f t="shared" si="76"/>
        <v>3.1471195638782694</v>
      </c>
      <c r="I53" s="12">
        <f t="shared" si="76"/>
        <v>4.8514622502249276</v>
      </c>
      <c r="J53" s="12">
        <f t="shared" si="76"/>
        <v>1.0384924312657562</v>
      </c>
      <c r="K53" s="12" t="str">
        <f t="shared" si="76"/>
        <v/>
      </c>
      <c r="L53" s="12" t="str">
        <f t="shared" si="76"/>
        <v/>
      </c>
      <c r="M53" s="12" t="str">
        <f t="shared" si="76"/>
        <v/>
      </c>
      <c r="N53" s="12" t="str">
        <f t="shared" si="76"/>
        <v/>
      </c>
      <c r="O53" s="12" t="str">
        <f t="shared" si="76"/>
        <v/>
      </c>
      <c r="P53" s="12" t="str">
        <f t="shared" si="76"/>
        <v/>
      </c>
      <c r="Q53" s="12" t="str">
        <f t="shared" si="76"/>
        <v/>
      </c>
      <c r="R53" s="12" t="str">
        <f t="shared" si="76"/>
        <v/>
      </c>
      <c r="S53" s="12" t="str">
        <f t="shared" si="76"/>
        <v/>
      </c>
      <c r="T53" s="12" t="str">
        <f t="shared" si="76"/>
        <v/>
      </c>
      <c r="U53" s="12" t="str">
        <f t="shared" si="76"/>
        <v/>
      </c>
      <c r="V53" s="12" t="str">
        <f t="shared" si="76"/>
        <v/>
      </c>
      <c r="W53" s="12" t="str">
        <f t="shared" si="76"/>
        <v/>
      </c>
      <c r="X53" s="12" t="str">
        <f t="shared" si="76"/>
        <v/>
      </c>
      <c r="Y53" s="12" t="str">
        <f t="shared" si="76"/>
        <v/>
      </c>
      <c r="Z53" s="12" t="str">
        <f t="shared" si="76"/>
        <v/>
      </c>
      <c r="AA53" s="12" t="str">
        <f t="shared" si="76"/>
        <v/>
      </c>
      <c r="AB53" s="12" t="str">
        <f t="shared" si="76"/>
        <v/>
      </c>
      <c r="AC53" s="12" t="str">
        <f t="shared" si="76"/>
        <v/>
      </c>
      <c r="AD53" s="12" t="str">
        <f t="shared" si="76"/>
        <v/>
      </c>
      <c r="AE53" s="12" t="str">
        <f t="shared" si="76"/>
        <v/>
      </c>
      <c r="AF53" s="12" t="str">
        <f t="shared" si="76"/>
        <v/>
      </c>
      <c r="AG53" s="12" t="str">
        <f t="shared" si="76"/>
        <v/>
      </c>
      <c r="AH53" s="12" t="str">
        <f t="shared" si="76"/>
        <v/>
      </c>
      <c r="AI53" s="12" t="str">
        <f t="shared" si="76"/>
        <v/>
      </c>
      <c r="AJ53" s="12" t="str">
        <f t="shared" si="76"/>
        <v/>
      </c>
      <c r="AK53" s="12" t="str">
        <f t="shared" si="76"/>
        <v/>
      </c>
      <c r="AL53" s="12" t="str">
        <f t="shared" si="76"/>
        <v/>
      </c>
      <c r="AM53" s="12" t="str">
        <f t="shared" ref="AM53:BR53" si="77">IF(OR(AN28 = "", AN$8 &lt; AM$8), "", IFERROR(AN28/AM28, ""))</f>
        <v/>
      </c>
      <c r="AN53" s="12" t="str">
        <f t="shared" si="77"/>
        <v/>
      </c>
      <c r="AO53" s="12" t="str">
        <f t="shared" si="77"/>
        <v/>
      </c>
      <c r="AP53" s="12" t="str">
        <f t="shared" si="77"/>
        <v/>
      </c>
      <c r="AQ53" s="12" t="str">
        <f t="shared" si="77"/>
        <v/>
      </c>
      <c r="AR53" s="12" t="str">
        <f t="shared" si="77"/>
        <v/>
      </c>
      <c r="AS53" s="12" t="str">
        <f t="shared" si="77"/>
        <v/>
      </c>
      <c r="AT53" s="12" t="str">
        <f t="shared" si="77"/>
        <v/>
      </c>
      <c r="AU53" s="12" t="str">
        <f t="shared" si="77"/>
        <v/>
      </c>
      <c r="AV53" s="12" t="str">
        <f t="shared" si="77"/>
        <v/>
      </c>
      <c r="AW53" s="12" t="str">
        <f t="shared" si="77"/>
        <v/>
      </c>
      <c r="AX53" s="12" t="str">
        <f t="shared" si="77"/>
        <v/>
      </c>
      <c r="AY53" s="12" t="str">
        <f t="shared" si="77"/>
        <v/>
      </c>
      <c r="AZ53" s="12" t="str">
        <f t="shared" si="77"/>
        <v/>
      </c>
      <c r="BA53" s="12" t="str">
        <f t="shared" si="77"/>
        <v/>
      </c>
      <c r="BB53" s="12" t="str">
        <f t="shared" si="77"/>
        <v/>
      </c>
      <c r="BC53" s="12" t="str">
        <f t="shared" si="77"/>
        <v/>
      </c>
      <c r="BD53" s="12" t="str">
        <f t="shared" si="77"/>
        <v/>
      </c>
      <c r="BE53" s="12" t="str">
        <f t="shared" si="77"/>
        <v/>
      </c>
      <c r="BF53" s="12" t="str">
        <f t="shared" si="77"/>
        <v/>
      </c>
      <c r="BG53" s="12" t="str">
        <f t="shared" si="77"/>
        <v/>
      </c>
      <c r="BH53" s="12" t="str">
        <f t="shared" si="77"/>
        <v/>
      </c>
      <c r="BI53" s="12" t="str">
        <f t="shared" si="77"/>
        <v/>
      </c>
      <c r="BJ53" s="12" t="str">
        <f t="shared" si="77"/>
        <v/>
      </c>
      <c r="BK53" s="12" t="str">
        <f t="shared" si="77"/>
        <v/>
      </c>
      <c r="BL53" s="12" t="str">
        <f t="shared" si="77"/>
        <v/>
      </c>
      <c r="BM53" s="12" t="str">
        <f t="shared" si="77"/>
        <v/>
      </c>
      <c r="BN53" s="12" t="str">
        <f t="shared" si="77"/>
        <v/>
      </c>
      <c r="BO53" s="12" t="str">
        <f t="shared" si="77"/>
        <v/>
      </c>
      <c r="BP53" s="12" t="str">
        <f t="shared" si="77"/>
        <v/>
      </c>
      <c r="BQ53" s="12" t="str">
        <f t="shared" si="77"/>
        <v/>
      </c>
      <c r="BR53" s="12">
        <f t="shared" si="77"/>
        <v>1.3024788068487014</v>
      </c>
      <c r="BS53" s="12">
        <f t="shared" ref="BS53:CX53" si="78">IF(OR(BT28 = "", BT$8 &lt; BS$8), "", IFERROR(BT28/BS28, ""))</f>
        <v>2.9611575506515386</v>
      </c>
      <c r="BT53" s="12">
        <f t="shared" si="78"/>
        <v>1.0406287838189321</v>
      </c>
      <c r="BU53" s="12" t="str">
        <f t="shared" si="78"/>
        <v/>
      </c>
      <c r="BV53" s="12" t="str">
        <f t="shared" si="78"/>
        <v/>
      </c>
      <c r="BW53" s="12" t="str">
        <f t="shared" si="78"/>
        <v/>
      </c>
      <c r="BX53" s="12" t="str">
        <f t="shared" si="78"/>
        <v/>
      </c>
      <c r="BY53" s="12" t="str">
        <f t="shared" si="78"/>
        <v/>
      </c>
      <c r="BZ53" s="12" t="str">
        <f t="shared" si="78"/>
        <v/>
      </c>
      <c r="CA53" s="12" t="str">
        <f t="shared" si="78"/>
        <v/>
      </c>
      <c r="CB53" s="12" t="str">
        <f t="shared" si="78"/>
        <v/>
      </c>
      <c r="CC53" s="12" t="str">
        <f t="shared" si="78"/>
        <v/>
      </c>
      <c r="CD53" s="12" t="str">
        <f t="shared" si="78"/>
        <v/>
      </c>
      <c r="CE53" s="12" t="str">
        <f t="shared" si="78"/>
        <v/>
      </c>
      <c r="CF53" s="12" t="str">
        <f t="shared" si="78"/>
        <v/>
      </c>
      <c r="CG53" s="12" t="str">
        <f t="shared" si="78"/>
        <v/>
      </c>
      <c r="CH53" s="12" t="str">
        <f t="shared" si="78"/>
        <v/>
      </c>
      <c r="CI53" s="12" t="str">
        <f t="shared" si="78"/>
        <v/>
      </c>
      <c r="CJ53" s="12" t="str">
        <f t="shared" si="78"/>
        <v/>
      </c>
      <c r="CK53" s="12" t="str">
        <f t="shared" si="78"/>
        <v/>
      </c>
      <c r="CL53" s="12" t="str">
        <f t="shared" si="78"/>
        <v/>
      </c>
      <c r="CM53" s="12" t="str">
        <f t="shared" si="78"/>
        <v/>
      </c>
      <c r="CN53" s="12" t="str">
        <f t="shared" si="78"/>
        <v/>
      </c>
      <c r="CO53" s="12" t="str">
        <f t="shared" si="78"/>
        <v/>
      </c>
      <c r="CP53" s="12" t="str">
        <f t="shared" si="78"/>
        <v/>
      </c>
      <c r="CQ53" s="12" t="str">
        <f t="shared" si="78"/>
        <v/>
      </c>
      <c r="CR53" s="12" t="str">
        <f t="shared" si="78"/>
        <v/>
      </c>
      <c r="CS53" s="12" t="str">
        <f t="shared" si="78"/>
        <v/>
      </c>
      <c r="CT53" s="12" t="str">
        <f t="shared" si="78"/>
        <v/>
      </c>
      <c r="CU53" s="12" t="str">
        <f t="shared" si="78"/>
        <v/>
      </c>
      <c r="CV53" s="12" t="str">
        <f t="shared" si="78"/>
        <v/>
      </c>
      <c r="CW53" s="12" t="str">
        <f t="shared" si="78"/>
        <v/>
      </c>
      <c r="CX53" s="12" t="str">
        <f t="shared" si="78"/>
        <v/>
      </c>
      <c r="CY53" s="12" t="str">
        <f t="shared" ref="CY53:DZ53" si="79">IF(OR(CZ28 = "", CZ$8 &lt; CY$8), "", IFERROR(CZ28/CY28, ""))</f>
        <v/>
      </c>
      <c r="CZ53" s="12" t="str">
        <f t="shared" si="79"/>
        <v/>
      </c>
      <c r="DA53" s="12" t="str">
        <f t="shared" si="79"/>
        <v/>
      </c>
      <c r="DB53" s="12" t="str">
        <f t="shared" si="79"/>
        <v/>
      </c>
      <c r="DC53" s="12" t="str">
        <f t="shared" si="79"/>
        <v/>
      </c>
      <c r="DD53" s="12" t="str">
        <f t="shared" si="79"/>
        <v/>
      </c>
      <c r="DE53" s="12" t="str">
        <f t="shared" si="79"/>
        <v/>
      </c>
      <c r="DF53" s="12" t="str">
        <f t="shared" si="79"/>
        <v/>
      </c>
      <c r="DG53" s="12" t="str">
        <f t="shared" si="79"/>
        <v/>
      </c>
      <c r="DH53" s="12" t="str">
        <f t="shared" si="79"/>
        <v/>
      </c>
      <c r="DI53" s="12" t="str">
        <f t="shared" si="79"/>
        <v/>
      </c>
      <c r="DJ53" s="12" t="str">
        <f t="shared" si="79"/>
        <v/>
      </c>
      <c r="DK53" s="12" t="str">
        <f t="shared" si="79"/>
        <v/>
      </c>
      <c r="DL53" s="12" t="str">
        <f t="shared" si="79"/>
        <v/>
      </c>
      <c r="DM53" s="12" t="str">
        <f t="shared" si="79"/>
        <v/>
      </c>
      <c r="DN53" s="12" t="str">
        <f t="shared" si="79"/>
        <v/>
      </c>
      <c r="DO53" s="12" t="str">
        <f t="shared" si="79"/>
        <v/>
      </c>
      <c r="DP53" s="12" t="str">
        <f t="shared" si="79"/>
        <v/>
      </c>
      <c r="DQ53" s="12" t="str">
        <f t="shared" si="79"/>
        <v/>
      </c>
      <c r="DR53" s="12" t="str">
        <f t="shared" si="79"/>
        <v/>
      </c>
      <c r="DS53" s="12" t="str">
        <f t="shared" si="79"/>
        <v/>
      </c>
      <c r="DT53" s="12" t="str">
        <f t="shared" si="79"/>
        <v/>
      </c>
      <c r="DU53" s="12" t="str">
        <f t="shared" si="79"/>
        <v/>
      </c>
      <c r="DV53" s="12" t="str">
        <f t="shared" si="79"/>
        <v/>
      </c>
      <c r="DW53" s="12" t="str">
        <f t="shared" si="79"/>
        <v/>
      </c>
      <c r="DX53" s="12" t="str">
        <f t="shared" si="79"/>
        <v/>
      </c>
      <c r="DY53" s="12" t="str">
        <f t="shared" si="79"/>
        <v/>
      </c>
      <c r="DZ53" s="12" t="str">
        <f t="shared" si="79"/>
        <v/>
      </c>
    </row>
    <row r="54" spans="6:130" x14ac:dyDescent="0.2">
      <c r="F54">
        <v>202406</v>
      </c>
      <c r="G54" s="12">
        <f t="shared" ref="G54:AL54" si="80">IF(OR(H29 = "", H$8 &lt; G$8), "", IFERROR(H29/G29, ""))</f>
        <v>1.8476900000000001</v>
      </c>
      <c r="H54" s="12" t="str">
        <f t="shared" si="80"/>
        <v/>
      </c>
      <c r="I54" s="12" t="str">
        <f t="shared" si="80"/>
        <v/>
      </c>
      <c r="J54" s="12" t="str">
        <f t="shared" si="80"/>
        <v/>
      </c>
      <c r="K54" s="12" t="str">
        <f t="shared" si="80"/>
        <v/>
      </c>
      <c r="L54" s="12" t="str">
        <f t="shared" si="80"/>
        <v/>
      </c>
      <c r="M54" s="12" t="str">
        <f t="shared" si="80"/>
        <v/>
      </c>
      <c r="N54" s="12" t="str">
        <f t="shared" si="80"/>
        <v/>
      </c>
      <c r="O54" s="12" t="str">
        <f t="shared" si="80"/>
        <v/>
      </c>
      <c r="P54" s="12" t="str">
        <f t="shared" si="80"/>
        <v/>
      </c>
      <c r="Q54" s="12" t="str">
        <f t="shared" si="80"/>
        <v/>
      </c>
      <c r="R54" s="12" t="str">
        <f t="shared" si="80"/>
        <v/>
      </c>
      <c r="S54" s="12" t="str">
        <f t="shared" si="80"/>
        <v/>
      </c>
      <c r="T54" s="12" t="str">
        <f t="shared" si="80"/>
        <v/>
      </c>
      <c r="U54" s="12" t="str">
        <f t="shared" si="80"/>
        <v/>
      </c>
      <c r="V54" s="12" t="str">
        <f t="shared" si="80"/>
        <v/>
      </c>
      <c r="W54" s="12" t="str">
        <f t="shared" si="80"/>
        <v/>
      </c>
      <c r="X54" s="12" t="str">
        <f t="shared" si="80"/>
        <v/>
      </c>
      <c r="Y54" s="12" t="str">
        <f t="shared" si="80"/>
        <v/>
      </c>
      <c r="Z54" s="12" t="str">
        <f t="shared" si="80"/>
        <v/>
      </c>
      <c r="AA54" s="12" t="str">
        <f t="shared" si="80"/>
        <v/>
      </c>
      <c r="AB54" s="12" t="str">
        <f t="shared" si="80"/>
        <v/>
      </c>
      <c r="AC54" s="12" t="str">
        <f t="shared" si="80"/>
        <v/>
      </c>
      <c r="AD54" s="12" t="str">
        <f t="shared" si="80"/>
        <v/>
      </c>
      <c r="AE54" s="12" t="str">
        <f t="shared" si="80"/>
        <v/>
      </c>
      <c r="AF54" s="12" t="str">
        <f t="shared" si="80"/>
        <v/>
      </c>
      <c r="AG54" s="12" t="str">
        <f t="shared" si="80"/>
        <v/>
      </c>
      <c r="AH54" s="12" t="str">
        <f t="shared" si="80"/>
        <v/>
      </c>
      <c r="AI54" s="12" t="str">
        <f t="shared" si="80"/>
        <v/>
      </c>
      <c r="AJ54" s="12" t="str">
        <f t="shared" si="80"/>
        <v/>
      </c>
      <c r="AK54" s="12" t="str">
        <f t="shared" si="80"/>
        <v/>
      </c>
      <c r="AL54" s="12" t="str">
        <f t="shared" si="80"/>
        <v/>
      </c>
      <c r="AM54" s="12" t="str">
        <f t="shared" ref="AM54:BR54" si="81">IF(OR(AN29 = "", AN$8 &lt; AM$8), "", IFERROR(AN29/AM29, ""))</f>
        <v/>
      </c>
      <c r="AN54" s="12" t="str">
        <f t="shared" si="81"/>
        <v/>
      </c>
      <c r="AO54" s="12" t="str">
        <f t="shared" si="81"/>
        <v/>
      </c>
      <c r="AP54" s="12" t="str">
        <f t="shared" si="81"/>
        <v/>
      </c>
      <c r="AQ54" s="12" t="str">
        <f t="shared" si="81"/>
        <v/>
      </c>
      <c r="AR54" s="12" t="str">
        <f t="shared" si="81"/>
        <v/>
      </c>
      <c r="AS54" s="12" t="str">
        <f t="shared" si="81"/>
        <v/>
      </c>
      <c r="AT54" s="12" t="str">
        <f t="shared" si="81"/>
        <v/>
      </c>
      <c r="AU54" s="12" t="str">
        <f t="shared" si="81"/>
        <v/>
      </c>
      <c r="AV54" s="12" t="str">
        <f t="shared" si="81"/>
        <v/>
      </c>
      <c r="AW54" s="12" t="str">
        <f t="shared" si="81"/>
        <v/>
      </c>
      <c r="AX54" s="12" t="str">
        <f t="shared" si="81"/>
        <v/>
      </c>
      <c r="AY54" s="12" t="str">
        <f t="shared" si="81"/>
        <v/>
      </c>
      <c r="AZ54" s="12" t="str">
        <f t="shared" si="81"/>
        <v/>
      </c>
      <c r="BA54" s="12" t="str">
        <f t="shared" si="81"/>
        <v/>
      </c>
      <c r="BB54" s="12" t="str">
        <f t="shared" si="81"/>
        <v/>
      </c>
      <c r="BC54" s="12" t="str">
        <f t="shared" si="81"/>
        <v/>
      </c>
      <c r="BD54" s="12" t="str">
        <f t="shared" si="81"/>
        <v/>
      </c>
      <c r="BE54" s="12" t="str">
        <f t="shared" si="81"/>
        <v/>
      </c>
      <c r="BF54" s="12" t="str">
        <f t="shared" si="81"/>
        <v/>
      </c>
      <c r="BG54" s="12" t="str">
        <f t="shared" si="81"/>
        <v/>
      </c>
      <c r="BH54" s="12" t="str">
        <f t="shared" si="81"/>
        <v/>
      </c>
      <c r="BI54" s="12" t="str">
        <f t="shared" si="81"/>
        <v/>
      </c>
      <c r="BJ54" s="12" t="str">
        <f t="shared" si="81"/>
        <v/>
      </c>
      <c r="BK54" s="12" t="str">
        <f t="shared" si="81"/>
        <v/>
      </c>
      <c r="BL54" s="12" t="str">
        <f t="shared" si="81"/>
        <v/>
      </c>
      <c r="BM54" s="12" t="str">
        <f t="shared" si="81"/>
        <v/>
      </c>
      <c r="BN54" s="12" t="str">
        <f t="shared" si="81"/>
        <v/>
      </c>
      <c r="BO54" s="12" t="str">
        <f t="shared" si="81"/>
        <v/>
      </c>
      <c r="BP54" s="12" t="str">
        <f t="shared" si="81"/>
        <v/>
      </c>
      <c r="BQ54" s="12">
        <f t="shared" si="81"/>
        <v>102.32121085000001</v>
      </c>
      <c r="BR54" s="12" t="str">
        <f t="shared" si="81"/>
        <v/>
      </c>
      <c r="BS54" s="12" t="str">
        <f t="shared" ref="BS54:CX54" si="82">IF(OR(BT29 = "", BT$8 &lt; BS$8), "", IFERROR(BT29/BS29, ""))</f>
        <v/>
      </c>
      <c r="BT54" s="12" t="str">
        <f t="shared" si="82"/>
        <v/>
      </c>
      <c r="BU54" s="12" t="str">
        <f t="shared" si="82"/>
        <v/>
      </c>
      <c r="BV54" s="12" t="str">
        <f t="shared" si="82"/>
        <v/>
      </c>
      <c r="BW54" s="12" t="str">
        <f t="shared" si="82"/>
        <v/>
      </c>
      <c r="BX54" s="12" t="str">
        <f t="shared" si="82"/>
        <v/>
      </c>
      <c r="BY54" s="12" t="str">
        <f t="shared" si="82"/>
        <v/>
      </c>
      <c r="BZ54" s="12" t="str">
        <f t="shared" si="82"/>
        <v/>
      </c>
      <c r="CA54" s="12" t="str">
        <f t="shared" si="82"/>
        <v/>
      </c>
      <c r="CB54" s="12" t="str">
        <f t="shared" si="82"/>
        <v/>
      </c>
      <c r="CC54" s="12" t="str">
        <f t="shared" si="82"/>
        <v/>
      </c>
      <c r="CD54" s="12" t="str">
        <f t="shared" si="82"/>
        <v/>
      </c>
      <c r="CE54" s="12" t="str">
        <f t="shared" si="82"/>
        <v/>
      </c>
      <c r="CF54" s="12" t="str">
        <f t="shared" si="82"/>
        <v/>
      </c>
      <c r="CG54" s="12" t="str">
        <f t="shared" si="82"/>
        <v/>
      </c>
      <c r="CH54" s="12" t="str">
        <f t="shared" si="82"/>
        <v/>
      </c>
      <c r="CI54" s="12" t="str">
        <f t="shared" si="82"/>
        <v/>
      </c>
      <c r="CJ54" s="12" t="str">
        <f t="shared" si="82"/>
        <v/>
      </c>
      <c r="CK54" s="12" t="str">
        <f t="shared" si="82"/>
        <v/>
      </c>
      <c r="CL54" s="12" t="str">
        <f t="shared" si="82"/>
        <v/>
      </c>
      <c r="CM54" s="12" t="str">
        <f t="shared" si="82"/>
        <v/>
      </c>
      <c r="CN54" s="12" t="str">
        <f t="shared" si="82"/>
        <v/>
      </c>
      <c r="CO54" s="12" t="str">
        <f t="shared" si="82"/>
        <v/>
      </c>
      <c r="CP54" s="12" t="str">
        <f t="shared" si="82"/>
        <v/>
      </c>
      <c r="CQ54" s="12" t="str">
        <f t="shared" si="82"/>
        <v/>
      </c>
      <c r="CR54" s="12" t="str">
        <f t="shared" si="82"/>
        <v/>
      </c>
      <c r="CS54" s="12" t="str">
        <f t="shared" si="82"/>
        <v/>
      </c>
      <c r="CT54" s="12" t="str">
        <f t="shared" si="82"/>
        <v/>
      </c>
      <c r="CU54" s="12" t="str">
        <f t="shared" si="82"/>
        <v/>
      </c>
      <c r="CV54" s="12" t="str">
        <f t="shared" si="82"/>
        <v/>
      </c>
      <c r="CW54" s="12" t="str">
        <f t="shared" si="82"/>
        <v/>
      </c>
      <c r="CX54" s="12" t="str">
        <f t="shared" si="82"/>
        <v/>
      </c>
      <c r="CY54" s="12" t="str">
        <f t="shared" ref="CY54:DZ54" si="83">IF(OR(CZ29 = "", CZ$8 &lt; CY$8), "", IFERROR(CZ29/CY29, ""))</f>
        <v/>
      </c>
      <c r="CZ54" s="12" t="str">
        <f t="shared" si="83"/>
        <v/>
      </c>
      <c r="DA54" s="12" t="str">
        <f t="shared" si="83"/>
        <v/>
      </c>
      <c r="DB54" s="12" t="str">
        <f t="shared" si="83"/>
        <v/>
      </c>
      <c r="DC54" s="12" t="str">
        <f t="shared" si="83"/>
        <v/>
      </c>
      <c r="DD54" s="12" t="str">
        <f t="shared" si="83"/>
        <v/>
      </c>
      <c r="DE54" s="12" t="str">
        <f t="shared" si="83"/>
        <v/>
      </c>
      <c r="DF54" s="12" t="str">
        <f t="shared" si="83"/>
        <v/>
      </c>
      <c r="DG54" s="12" t="str">
        <f t="shared" si="83"/>
        <v/>
      </c>
      <c r="DH54" s="12" t="str">
        <f t="shared" si="83"/>
        <v/>
      </c>
      <c r="DI54" s="12" t="str">
        <f t="shared" si="83"/>
        <v/>
      </c>
      <c r="DJ54" s="12" t="str">
        <f t="shared" si="83"/>
        <v/>
      </c>
      <c r="DK54" s="12" t="str">
        <f t="shared" si="83"/>
        <v/>
      </c>
      <c r="DL54" s="12" t="str">
        <f t="shared" si="83"/>
        <v/>
      </c>
      <c r="DM54" s="12" t="str">
        <f t="shared" si="83"/>
        <v/>
      </c>
      <c r="DN54" s="12" t="str">
        <f t="shared" si="83"/>
        <v/>
      </c>
      <c r="DO54" s="12" t="str">
        <f t="shared" si="83"/>
        <v/>
      </c>
      <c r="DP54" s="12" t="str">
        <f t="shared" si="83"/>
        <v/>
      </c>
      <c r="DQ54" s="12" t="str">
        <f t="shared" si="83"/>
        <v/>
      </c>
      <c r="DR54" s="12" t="str">
        <f t="shared" si="83"/>
        <v/>
      </c>
      <c r="DS54" s="12" t="str">
        <f t="shared" si="83"/>
        <v/>
      </c>
      <c r="DT54" s="12" t="str">
        <f t="shared" si="83"/>
        <v/>
      </c>
      <c r="DU54" s="12" t="str">
        <f t="shared" si="83"/>
        <v/>
      </c>
      <c r="DV54" s="12" t="str">
        <f t="shared" si="83"/>
        <v/>
      </c>
      <c r="DW54" s="12" t="str">
        <f t="shared" si="83"/>
        <v/>
      </c>
      <c r="DX54" s="12" t="str">
        <f t="shared" si="83"/>
        <v/>
      </c>
      <c r="DY54" s="12" t="str">
        <f t="shared" si="83"/>
        <v/>
      </c>
      <c r="DZ54" s="12" t="str">
        <f t="shared" si="83"/>
        <v/>
      </c>
    </row>
    <row r="57" spans="6:130" x14ac:dyDescent="0.2">
      <c r="F57" s="19" t="s">
        <v>147</v>
      </c>
      <c r="G57" s="7" t="s">
        <v>143</v>
      </c>
      <c r="H57" s="7" t="s">
        <v>143</v>
      </c>
      <c r="I57" s="7" t="s">
        <v>143</v>
      </c>
      <c r="J57" s="7" t="s">
        <v>143</v>
      </c>
      <c r="K57" s="7" t="s">
        <v>143</v>
      </c>
      <c r="L57" s="7" t="s">
        <v>143</v>
      </c>
      <c r="M57" s="7" t="s">
        <v>143</v>
      </c>
      <c r="N57" s="7" t="s">
        <v>143</v>
      </c>
      <c r="O57" s="7" t="s">
        <v>143</v>
      </c>
      <c r="P57" s="7" t="s">
        <v>143</v>
      </c>
      <c r="Q57" s="7" t="s">
        <v>143</v>
      </c>
      <c r="R57" s="7" t="s">
        <v>143</v>
      </c>
      <c r="S57" s="7" t="s">
        <v>143</v>
      </c>
      <c r="T57" s="7" t="s">
        <v>143</v>
      </c>
      <c r="U57" s="7" t="s">
        <v>143</v>
      </c>
      <c r="V57" s="7" t="s">
        <v>143</v>
      </c>
      <c r="W57" s="7" t="s">
        <v>143</v>
      </c>
      <c r="X57" s="7" t="s">
        <v>143</v>
      </c>
      <c r="Y57" s="7" t="s">
        <v>143</v>
      </c>
      <c r="Z57" s="7" t="s">
        <v>143</v>
      </c>
      <c r="AA57" s="7" t="s">
        <v>143</v>
      </c>
      <c r="AB57" s="7" t="s">
        <v>143</v>
      </c>
      <c r="AC57" s="7" t="s">
        <v>143</v>
      </c>
      <c r="AD57" s="7" t="s">
        <v>143</v>
      </c>
      <c r="AE57" s="7" t="s">
        <v>143</v>
      </c>
      <c r="AF57" s="7" t="s">
        <v>143</v>
      </c>
      <c r="AG57" s="7" t="s">
        <v>143</v>
      </c>
      <c r="AH57" s="7" t="s">
        <v>143</v>
      </c>
      <c r="AI57" s="7" t="s">
        <v>143</v>
      </c>
      <c r="AJ57" s="7" t="s">
        <v>143</v>
      </c>
      <c r="AK57" s="7" t="s">
        <v>143</v>
      </c>
      <c r="AL57" s="7" t="s">
        <v>143</v>
      </c>
      <c r="AM57" s="7" t="s">
        <v>143</v>
      </c>
      <c r="AN57" s="7" t="s">
        <v>143</v>
      </c>
      <c r="AO57" s="7" t="s">
        <v>143</v>
      </c>
      <c r="AP57" s="7" t="s">
        <v>143</v>
      </c>
      <c r="AQ57" s="7" t="s">
        <v>143</v>
      </c>
      <c r="AR57" s="7" t="s">
        <v>143</v>
      </c>
      <c r="AS57" s="7" t="s">
        <v>143</v>
      </c>
      <c r="AT57" s="7" t="s">
        <v>143</v>
      </c>
      <c r="AU57" s="7" t="s">
        <v>143</v>
      </c>
      <c r="AV57" s="7" t="s">
        <v>143</v>
      </c>
      <c r="AW57" s="7" t="s">
        <v>143</v>
      </c>
      <c r="AX57" s="7" t="s">
        <v>143</v>
      </c>
      <c r="AY57" s="7" t="s">
        <v>143</v>
      </c>
      <c r="AZ57" s="7" t="s">
        <v>143</v>
      </c>
      <c r="BA57" s="7" t="s">
        <v>143</v>
      </c>
      <c r="BB57" s="7" t="s">
        <v>143</v>
      </c>
      <c r="BC57" s="7" t="s">
        <v>143</v>
      </c>
      <c r="BD57" s="7" t="s">
        <v>143</v>
      </c>
      <c r="BE57" s="7" t="s">
        <v>143</v>
      </c>
      <c r="BF57" s="7" t="s">
        <v>143</v>
      </c>
      <c r="BG57" s="7" t="s">
        <v>143</v>
      </c>
      <c r="BH57" s="7" t="s">
        <v>143</v>
      </c>
      <c r="BI57" s="7" t="s">
        <v>143</v>
      </c>
      <c r="BJ57" s="7" t="s">
        <v>143</v>
      </c>
      <c r="BK57" s="7" t="s">
        <v>143</v>
      </c>
      <c r="BL57" s="7" t="s">
        <v>143</v>
      </c>
      <c r="BM57" s="7" t="s">
        <v>143</v>
      </c>
      <c r="BN57" s="7" t="s">
        <v>143</v>
      </c>
      <c r="BO57" s="7" t="s">
        <v>143</v>
      </c>
      <c r="BP57" s="7" t="s">
        <v>143</v>
      </c>
      <c r="BQ57" s="8" t="s">
        <v>144</v>
      </c>
      <c r="BR57" s="8" t="s">
        <v>144</v>
      </c>
      <c r="BS57" s="8" t="s">
        <v>144</v>
      </c>
      <c r="BT57" s="8" t="s">
        <v>144</v>
      </c>
      <c r="BU57" s="8" t="s">
        <v>144</v>
      </c>
      <c r="BV57" s="8" t="s">
        <v>144</v>
      </c>
      <c r="BW57" s="8" t="s">
        <v>144</v>
      </c>
      <c r="BX57" s="8" t="s">
        <v>144</v>
      </c>
      <c r="BY57" s="8" t="s">
        <v>144</v>
      </c>
      <c r="BZ57" s="8" t="s">
        <v>144</v>
      </c>
      <c r="CA57" s="8" t="s">
        <v>144</v>
      </c>
      <c r="CB57" s="8" t="s">
        <v>144</v>
      </c>
      <c r="CC57" s="8" t="s">
        <v>144</v>
      </c>
      <c r="CD57" s="8" t="s">
        <v>144</v>
      </c>
      <c r="CE57" s="8" t="s">
        <v>144</v>
      </c>
      <c r="CF57" s="8" t="s">
        <v>144</v>
      </c>
      <c r="CG57" s="8" t="s">
        <v>144</v>
      </c>
      <c r="CH57" s="8" t="s">
        <v>144</v>
      </c>
      <c r="CI57" s="8" t="s">
        <v>144</v>
      </c>
      <c r="CJ57" s="8" t="s">
        <v>144</v>
      </c>
      <c r="CK57" s="8" t="s">
        <v>144</v>
      </c>
      <c r="CL57" s="8" t="s">
        <v>144</v>
      </c>
      <c r="CM57" s="8" t="s">
        <v>144</v>
      </c>
      <c r="CN57" s="8" t="s">
        <v>144</v>
      </c>
      <c r="CO57" s="8" t="s">
        <v>144</v>
      </c>
      <c r="CP57" s="8" t="s">
        <v>144</v>
      </c>
      <c r="CQ57" s="8" t="s">
        <v>144</v>
      </c>
      <c r="CR57" s="8" t="s">
        <v>144</v>
      </c>
      <c r="CS57" s="8" t="s">
        <v>144</v>
      </c>
      <c r="CT57" s="8" t="s">
        <v>144</v>
      </c>
      <c r="CU57" s="8" t="s">
        <v>144</v>
      </c>
      <c r="CV57" s="8" t="s">
        <v>144</v>
      </c>
      <c r="CW57" s="8" t="s">
        <v>144</v>
      </c>
      <c r="CX57" s="8" t="s">
        <v>144</v>
      </c>
      <c r="CY57" s="8" t="s">
        <v>144</v>
      </c>
      <c r="CZ57" s="8" t="s">
        <v>144</v>
      </c>
      <c r="DA57" s="8" t="s">
        <v>144</v>
      </c>
      <c r="DB57" s="8" t="s">
        <v>144</v>
      </c>
      <c r="DC57" s="8" t="s">
        <v>144</v>
      </c>
      <c r="DD57" s="8" t="s">
        <v>144</v>
      </c>
      <c r="DE57" s="8" t="s">
        <v>144</v>
      </c>
      <c r="DF57" s="8" t="s">
        <v>144</v>
      </c>
      <c r="DG57" s="8" t="s">
        <v>144</v>
      </c>
      <c r="DH57" s="8" t="s">
        <v>144</v>
      </c>
      <c r="DI57" s="8" t="s">
        <v>144</v>
      </c>
      <c r="DJ57" s="8" t="s">
        <v>144</v>
      </c>
      <c r="DK57" s="8" t="s">
        <v>144</v>
      </c>
      <c r="DL57" s="8" t="s">
        <v>144</v>
      </c>
      <c r="DM57" s="8" t="s">
        <v>144</v>
      </c>
      <c r="DN57" s="8" t="s">
        <v>144</v>
      </c>
      <c r="DO57" s="8" t="s">
        <v>144</v>
      </c>
      <c r="DP57" s="8" t="s">
        <v>144</v>
      </c>
      <c r="DQ57" s="8" t="s">
        <v>144</v>
      </c>
      <c r="DR57" s="8" t="s">
        <v>144</v>
      </c>
      <c r="DS57" s="8" t="s">
        <v>144</v>
      </c>
      <c r="DT57" s="8" t="s">
        <v>144</v>
      </c>
      <c r="DU57" s="8" t="s">
        <v>144</v>
      </c>
      <c r="DV57" s="8" t="s">
        <v>144</v>
      </c>
      <c r="DW57" s="8" t="s">
        <v>144</v>
      </c>
      <c r="DX57" s="8" t="s">
        <v>144</v>
      </c>
      <c r="DY57" s="8" t="s">
        <v>144</v>
      </c>
      <c r="DZ57" s="8" t="s">
        <v>144</v>
      </c>
    </row>
    <row r="58" spans="6:130" x14ac:dyDescent="0.2">
      <c r="F58" s="19" t="s">
        <v>81</v>
      </c>
      <c r="G58" s="7">
        <v>1</v>
      </c>
      <c r="H58" s="7">
        <v>2</v>
      </c>
      <c r="I58" s="7">
        <v>3</v>
      </c>
      <c r="J58" s="7">
        <v>4</v>
      </c>
      <c r="K58" s="7">
        <v>5</v>
      </c>
      <c r="L58" s="7">
        <v>6</v>
      </c>
      <c r="M58" s="7">
        <v>7</v>
      </c>
      <c r="N58" s="7">
        <v>8</v>
      </c>
      <c r="O58" s="7">
        <v>9</v>
      </c>
      <c r="P58" s="7">
        <v>10</v>
      </c>
      <c r="Q58" s="7">
        <v>11</v>
      </c>
      <c r="R58" s="7">
        <v>12</v>
      </c>
      <c r="S58" s="7">
        <v>13</v>
      </c>
      <c r="T58" s="7">
        <v>14</v>
      </c>
      <c r="U58" s="7">
        <v>15</v>
      </c>
      <c r="V58" s="7">
        <v>16</v>
      </c>
      <c r="W58" s="7">
        <v>17</v>
      </c>
      <c r="X58" s="7">
        <v>18</v>
      </c>
      <c r="Y58" s="7">
        <v>19</v>
      </c>
      <c r="Z58" s="7">
        <v>20</v>
      </c>
      <c r="AA58" s="7">
        <v>21</v>
      </c>
      <c r="AB58" s="7">
        <v>22</v>
      </c>
      <c r="AC58" s="7">
        <v>23</v>
      </c>
      <c r="AD58" s="7">
        <v>24</v>
      </c>
      <c r="AE58" s="7">
        <v>25</v>
      </c>
      <c r="AF58" s="7">
        <v>26</v>
      </c>
      <c r="AG58" s="7">
        <v>27</v>
      </c>
      <c r="AH58" s="7">
        <v>28</v>
      </c>
      <c r="AI58" s="7">
        <v>29</v>
      </c>
      <c r="AJ58" s="7">
        <v>30</v>
      </c>
      <c r="AK58" s="7">
        <v>31</v>
      </c>
      <c r="AL58" s="7">
        <v>32</v>
      </c>
      <c r="AM58" s="7">
        <v>33</v>
      </c>
      <c r="AN58" s="7">
        <v>34</v>
      </c>
      <c r="AO58" s="7">
        <v>35</v>
      </c>
      <c r="AP58" s="7">
        <v>36</v>
      </c>
      <c r="AQ58" s="7">
        <v>37</v>
      </c>
      <c r="AR58" s="7">
        <v>38</v>
      </c>
      <c r="AS58" s="7">
        <v>39</v>
      </c>
      <c r="AT58" s="7">
        <v>40</v>
      </c>
      <c r="AU58" s="7">
        <v>41</v>
      </c>
      <c r="AV58" s="7">
        <v>42</v>
      </c>
      <c r="AW58" s="7">
        <v>43</v>
      </c>
      <c r="AX58" s="7">
        <v>44</v>
      </c>
      <c r="AY58" s="7">
        <v>45</v>
      </c>
      <c r="AZ58" s="7">
        <v>46</v>
      </c>
      <c r="BA58" s="7">
        <v>47</v>
      </c>
      <c r="BB58" s="7">
        <v>48</v>
      </c>
      <c r="BC58" s="7">
        <v>49</v>
      </c>
      <c r="BD58" s="7">
        <v>50</v>
      </c>
      <c r="BE58" s="7">
        <v>51</v>
      </c>
      <c r="BF58" s="7">
        <v>52</v>
      </c>
      <c r="BG58" s="7">
        <v>53</v>
      </c>
      <c r="BH58" s="7">
        <v>54</v>
      </c>
      <c r="BI58" s="7">
        <v>55</v>
      </c>
      <c r="BJ58" s="7">
        <v>56</v>
      </c>
      <c r="BK58" s="7">
        <v>57</v>
      </c>
      <c r="BL58" s="7">
        <v>58</v>
      </c>
      <c r="BM58" s="7">
        <v>59</v>
      </c>
      <c r="BN58" s="7">
        <v>60</v>
      </c>
      <c r="BO58" s="7">
        <v>61</v>
      </c>
      <c r="BP58" s="7">
        <v>62</v>
      </c>
      <c r="BQ58" s="8">
        <v>1</v>
      </c>
      <c r="BR58" s="8">
        <v>2</v>
      </c>
      <c r="BS58" s="8">
        <v>3</v>
      </c>
      <c r="BT58" s="8">
        <v>4</v>
      </c>
      <c r="BU58" s="8">
        <v>5</v>
      </c>
      <c r="BV58" s="8">
        <v>6</v>
      </c>
      <c r="BW58" s="8">
        <v>7</v>
      </c>
      <c r="BX58" s="8">
        <v>8</v>
      </c>
      <c r="BY58" s="8">
        <v>9</v>
      </c>
      <c r="BZ58" s="8">
        <v>10</v>
      </c>
      <c r="CA58" s="8">
        <v>11</v>
      </c>
      <c r="CB58" s="8">
        <v>12</v>
      </c>
      <c r="CC58" s="8">
        <v>13</v>
      </c>
      <c r="CD58" s="8">
        <v>14</v>
      </c>
      <c r="CE58" s="8">
        <v>15</v>
      </c>
      <c r="CF58" s="8">
        <v>16</v>
      </c>
      <c r="CG58" s="8">
        <v>17</v>
      </c>
      <c r="CH58" s="8">
        <v>18</v>
      </c>
      <c r="CI58" s="8">
        <v>19</v>
      </c>
      <c r="CJ58" s="8">
        <v>20</v>
      </c>
      <c r="CK58" s="8">
        <v>21</v>
      </c>
      <c r="CL58" s="8">
        <v>22</v>
      </c>
      <c r="CM58" s="8">
        <v>23</v>
      </c>
      <c r="CN58" s="8">
        <v>24</v>
      </c>
      <c r="CO58" s="8">
        <v>25</v>
      </c>
      <c r="CP58" s="8">
        <v>26</v>
      </c>
      <c r="CQ58" s="8">
        <v>27</v>
      </c>
      <c r="CR58" s="8">
        <v>28</v>
      </c>
      <c r="CS58" s="8">
        <v>29</v>
      </c>
      <c r="CT58" s="8">
        <v>30</v>
      </c>
      <c r="CU58" s="8">
        <v>31</v>
      </c>
      <c r="CV58" s="8">
        <v>32</v>
      </c>
      <c r="CW58" s="8">
        <v>33</v>
      </c>
      <c r="CX58" s="8">
        <v>34</v>
      </c>
      <c r="CY58" s="8">
        <v>35</v>
      </c>
      <c r="CZ58" s="8">
        <v>36</v>
      </c>
      <c r="DA58" s="8">
        <v>37</v>
      </c>
      <c r="DB58" s="8">
        <v>38</v>
      </c>
      <c r="DC58" s="8">
        <v>39</v>
      </c>
      <c r="DD58" s="8">
        <v>40</v>
      </c>
      <c r="DE58" s="8">
        <v>41</v>
      </c>
      <c r="DF58" s="8">
        <v>42</v>
      </c>
      <c r="DG58" s="8">
        <v>43</v>
      </c>
      <c r="DH58" s="8">
        <v>44</v>
      </c>
      <c r="DI58" s="8">
        <v>45</v>
      </c>
      <c r="DJ58" s="8">
        <v>46</v>
      </c>
      <c r="DK58" s="8">
        <v>47</v>
      </c>
      <c r="DL58" s="8">
        <v>48</v>
      </c>
      <c r="DM58" s="8">
        <v>49</v>
      </c>
      <c r="DN58" s="8">
        <v>50</v>
      </c>
      <c r="DO58" s="8">
        <v>51</v>
      </c>
      <c r="DP58" s="8">
        <v>52</v>
      </c>
      <c r="DQ58" s="8">
        <v>53</v>
      </c>
      <c r="DR58" s="8">
        <v>54</v>
      </c>
      <c r="DS58" s="8">
        <v>55</v>
      </c>
      <c r="DT58" s="8">
        <v>56</v>
      </c>
      <c r="DU58" s="8">
        <v>57</v>
      </c>
      <c r="DV58" s="8">
        <v>58</v>
      </c>
      <c r="DW58" s="8">
        <v>59</v>
      </c>
      <c r="DX58" s="8">
        <v>60</v>
      </c>
      <c r="DY58" s="8">
        <v>61</v>
      </c>
      <c r="DZ58" s="8">
        <v>62</v>
      </c>
    </row>
    <row r="59" spans="6:130" x14ac:dyDescent="0.2">
      <c r="F59">
        <v>201906</v>
      </c>
      <c r="G59" s="13">
        <f t="shared" ref="G59:AL59" si="84">IF(OR(H9 = "", H$8 &lt; G$8), "", 1)</f>
        <v>1</v>
      </c>
      <c r="H59" s="13">
        <f t="shared" si="84"/>
        <v>1</v>
      </c>
      <c r="I59" s="13">
        <f t="shared" si="84"/>
        <v>1</v>
      </c>
      <c r="J59" s="13">
        <f t="shared" si="84"/>
        <v>1</v>
      </c>
      <c r="K59" s="13">
        <f t="shared" si="84"/>
        <v>1</v>
      </c>
      <c r="L59" s="13">
        <f t="shared" si="84"/>
        <v>1</v>
      </c>
      <c r="M59" s="13">
        <f t="shared" si="84"/>
        <v>1</v>
      </c>
      <c r="N59" s="13">
        <f t="shared" si="84"/>
        <v>1</v>
      </c>
      <c r="O59" s="13">
        <f t="shared" si="84"/>
        <v>1</v>
      </c>
      <c r="P59" s="13">
        <f t="shared" si="84"/>
        <v>1</v>
      </c>
      <c r="Q59" s="13">
        <f t="shared" si="84"/>
        <v>1</v>
      </c>
      <c r="R59" s="13">
        <f t="shared" si="84"/>
        <v>1</v>
      </c>
      <c r="S59" s="13">
        <f t="shared" si="84"/>
        <v>1</v>
      </c>
      <c r="T59" s="13">
        <f t="shared" si="84"/>
        <v>1</v>
      </c>
      <c r="U59" s="13">
        <f t="shared" si="84"/>
        <v>1</v>
      </c>
      <c r="V59" s="13">
        <f t="shared" si="84"/>
        <v>1</v>
      </c>
      <c r="W59" s="13">
        <f t="shared" si="84"/>
        <v>1</v>
      </c>
      <c r="X59" s="13">
        <f t="shared" si="84"/>
        <v>1</v>
      </c>
      <c r="Y59" s="13">
        <f t="shared" si="84"/>
        <v>1</v>
      </c>
      <c r="Z59" s="13">
        <f t="shared" si="84"/>
        <v>1</v>
      </c>
      <c r="AA59" s="13">
        <f t="shared" si="84"/>
        <v>1</v>
      </c>
      <c r="AB59" s="13">
        <f t="shared" si="84"/>
        <v>1</v>
      </c>
      <c r="AC59" s="13">
        <f t="shared" si="84"/>
        <v>1</v>
      </c>
      <c r="AD59" s="13">
        <f t="shared" si="84"/>
        <v>1</v>
      </c>
      <c r="AE59" s="13">
        <f t="shared" si="84"/>
        <v>1</v>
      </c>
      <c r="AF59" s="13">
        <f t="shared" si="84"/>
        <v>1</v>
      </c>
      <c r="AG59" s="13">
        <f t="shared" si="84"/>
        <v>1</v>
      </c>
      <c r="AH59" s="13">
        <f t="shared" si="84"/>
        <v>1</v>
      </c>
      <c r="AI59" s="13">
        <f t="shared" si="84"/>
        <v>1</v>
      </c>
      <c r="AJ59" s="13">
        <f t="shared" si="84"/>
        <v>1</v>
      </c>
      <c r="AK59" s="13">
        <f t="shared" si="84"/>
        <v>1</v>
      </c>
      <c r="AL59" s="13">
        <f t="shared" si="84"/>
        <v>1</v>
      </c>
      <c r="AM59" s="13">
        <f t="shared" ref="AM59:BR59" si="85">IF(OR(AN9 = "", AN$8 &lt; AM$8), "", 1)</f>
        <v>1</v>
      </c>
      <c r="AN59" s="13">
        <f t="shared" si="85"/>
        <v>1</v>
      </c>
      <c r="AO59" s="13">
        <f t="shared" si="85"/>
        <v>1</v>
      </c>
      <c r="AP59" s="13">
        <f t="shared" si="85"/>
        <v>1</v>
      </c>
      <c r="AQ59" s="13">
        <f t="shared" si="85"/>
        <v>1</v>
      </c>
      <c r="AR59" s="13">
        <f t="shared" si="85"/>
        <v>1</v>
      </c>
      <c r="AS59" s="13">
        <f t="shared" si="85"/>
        <v>1</v>
      </c>
      <c r="AT59" s="13">
        <f t="shared" si="85"/>
        <v>1</v>
      </c>
      <c r="AU59" s="13">
        <f t="shared" si="85"/>
        <v>1</v>
      </c>
      <c r="AV59" s="13">
        <f t="shared" si="85"/>
        <v>1</v>
      </c>
      <c r="AW59" s="13">
        <f t="shared" si="85"/>
        <v>1</v>
      </c>
      <c r="AX59" s="13">
        <f t="shared" si="85"/>
        <v>1</v>
      </c>
      <c r="AY59" s="13">
        <f t="shared" si="85"/>
        <v>1</v>
      </c>
      <c r="AZ59" s="13">
        <f t="shared" si="85"/>
        <v>1</v>
      </c>
      <c r="BA59" s="13">
        <f t="shared" si="85"/>
        <v>1</v>
      </c>
      <c r="BB59" s="13">
        <f t="shared" si="85"/>
        <v>1</v>
      </c>
      <c r="BC59" s="13">
        <f t="shared" si="85"/>
        <v>1</v>
      </c>
      <c r="BD59" s="13">
        <f t="shared" si="85"/>
        <v>1</v>
      </c>
      <c r="BE59" s="13">
        <f t="shared" si="85"/>
        <v>1</v>
      </c>
      <c r="BF59" s="13">
        <f t="shared" si="85"/>
        <v>1</v>
      </c>
      <c r="BG59" s="13">
        <f t="shared" si="85"/>
        <v>1</v>
      </c>
      <c r="BH59" s="13">
        <f t="shared" si="85"/>
        <v>1</v>
      </c>
      <c r="BI59" s="13">
        <f t="shared" si="85"/>
        <v>1</v>
      </c>
      <c r="BJ59" s="13">
        <f t="shared" si="85"/>
        <v>1</v>
      </c>
      <c r="BK59" s="13">
        <f t="shared" si="85"/>
        <v>1</v>
      </c>
      <c r="BL59" s="13">
        <f t="shared" si="85"/>
        <v>1</v>
      </c>
      <c r="BM59" s="13">
        <f t="shared" si="85"/>
        <v>1</v>
      </c>
      <c r="BN59" s="13">
        <f t="shared" si="85"/>
        <v>1</v>
      </c>
      <c r="BO59" s="13">
        <f t="shared" si="85"/>
        <v>1</v>
      </c>
      <c r="BP59" s="13" t="str">
        <f t="shared" si="85"/>
        <v/>
      </c>
      <c r="BQ59" s="13">
        <f t="shared" si="85"/>
        <v>1</v>
      </c>
      <c r="BR59" s="13">
        <f t="shared" si="85"/>
        <v>1</v>
      </c>
      <c r="BS59" s="13">
        <f t="shared" ref="BS59:CX59" si="86">IF(OR(BT9 = "", BT$8 &lt; BS$8), "", 1)</f>
        <v>1</v>
      </c>
      <c r="BT59" s="13">
        <f t="shared" si="86"/>
        <v>1</v>
      </c>
      <c r="BU59" s="13">
        <f t="shared" si="86"/>
        <v>1</v>
      </c>
      <c r="BV59" s="13">
        <f t="shared" si="86"/>
        <v>1</v>
      </c>
      <c r="BW59" s="13">
        <f t="shared" si="86"/>
        <v>1</v>
      </c>
      <c r="BX59" s="13">
        <f t="shared" si="86"/>
        <v>1</v>
      </c>
      <c r="BY59" s="13">
        <f t="shared" si="86"/>
        <v>1</v>
      </c>
      <c r="BZ59" s="13">
        <f t="shared" si="86"/>
        <v>1</v>
      </c>
      <c r="CA59" s="13">
        <f t="shared" si="86"/>
        <v>1</v>
      </c>
      <c r="CB59" s="13">
        <f t="shared" si="86"/>
        <v>1</v>
      </c>
      <c r="CC59" s="13">
        <f t="shared" si="86"/>
        <v>1</v>
      </c>
      <c r="CD59" s="13">
        <f t="shared" si="86"/>
        <v>1</v>
      </c>
      <c r="CE59" s="13">
        <f t="shared" si="86"/>
        <v>1</v>
      </c>
      <c r="CF59" s="13">
        <f t="shared" si="86"/>
        <v>1</v>
      </c>
      <c r="CG59" s="13">
        <f t="shared" si="86"/>
        <v>1</v>
      </c>
      <c r="CH59" s="13">
        <f t="shared" si="86"/>
        <v>1</v>
      </c>
      <c r="CI59" s="13">
        <f t="shared" si="86"/>
        <v>1</v>
      </c>
      <c r="CJ59" s="13">
        <f t="shared" si="86"/>
        <v>1</v>
      </c>
      <c r="CK59" s="13">
        <f t="shared" si="86"/>
        <v>1</v>
      </c>
      <c r="CL59" s="13">
        <f t="shared" si="86"/>
        <v>1</v>
      </c>
      <c r="CM59" s="13">
        <f t="shared" si="86"/>
        <v>1</v>
      </c>
      <c r="CN59" s="13">
        <f t="shared" si="86"/>
        <v>1</v>
      </c>
      <c r="CO59" s="13">
        <f t="shared" si="86"/>
        <v>1</v>
      </c>
      <c r="CP59" s="13">
        <f t="shared" si="86"/>
        <v>1</v>
      </c>
      <c r="CQ59" s="13">
        <f t="shared" si="86"/>
        <v>1</v>
      </c>
      <c r="CR59" s="13">
        <f t="shared" si="86"/>
        <v>1</v>
      </c>
      <c r="CS59" s="13">
        <f t="shared" si="86"/>
        <v>1</v>
      </c>
      <c r="CT59" s="13">
        <f t="shared" si="86"/>
        <v>1</v>
      </c>
      <c r="CU59" s="13">
        <f t="shared" si="86"/>
        <v>1</v>
      </c>
      <c r="CV59" s="13">
        <f t="shared" si="86"/>
        <v>1</v>
      </c>
      <c r="CW59" s="13">
        <f t="shared" si="86"/>
        <v>1</v>
      </c>
      <c r="CX59" s="13">
        <f t="shared" si="86"/>
        <v>1</v>
      </c>
      <c r="CY59" s="13">
        <f t="shared" ref="CY59:DZ59" si="87">IF(OR(CZ9 = "", CZ$8 &lt; CY$8), "", 1)</f>
        <v>1</v>
      </c>
      <c r="CZ59" s="13">
        <f t="shared" si="87"/>
        <v>1</v>
      </c>
      <c r="DA59" s="13">
        <f t="shared" si="87"/>
        <v>1</v>
      </c>
      <c r="DB59" s="13">
        <f t="shared" si="87"/>
        <v>1</v>
      </c>
      <c r="DC59" s="13">
        <f t="shared" si="87"/>
        <v>1</v>
      </c>
      <c r="DD59" s="13">
        <f t="shared" si="87"/>
        <v>1</v>
      </c>
      <c r="DE59" s="13">
        <f t="shared" si="87"/>
        <v>1</v>
      </c>
      <c r="DF59" s="13">
        <f t="shared" si="87"/>
        <v>1</v>
      </c>
      <c r="DG59" s="13">
        <f t="shared" si="87"/>
        <v>1</v>
      </c>
      <c r="DH59" s="13">
        <f t="shared" si="87"/>
        <v>1</v>
      </c>
      <c r="DI59" s="13">
        <f t="shared" si="87"/>
        <v>1</v>
      </c>
      <c r="DJ59" s="13">
        <f t="shared" si="87"/>
        <v>1</v>
      </c>
      <c r="DK59" s="13">
        <f t="shared" si="87"/>
        <v>1</v>
      </c>
      <c r="DL59" s="13">
        <f t="shared" si="87"/>
        <v>1</v>
      </c>
      <c r="DM59" s="13">
        <f t="shared" si="87"/>
        <v>1</v>
      </c>
      <c r="DN59" s="13">
        <f t="shared" si="87"/>
        <v>1</v>
      </c>
      <c r="DO59" s="13">
        <f t="shared" si="87"/>
        <v>1</v>
      </c>
      <c r="DP59" s="13">
        <f t="shared" si="87"/>
        <v>1</v>
      </c>
      <c r="DQ59" s="13">
        <f t="shared" si="87"/>
        <v>1</v>
      </c>
      <c r="DR59" s="13">
        <f t="shared" si="87"/>
        <v>1</v>
      </c>
      <c r="DS59" s="13">
        <f t="shared" si="87"/>
        <v>1</v>
      </c>
      <c r="DT59" s="13">
        <f t="shared" si="87"/>
        <v>1</v>
      </c>
      <c r="DU59" s="13">
        <f t="shared" si="87"/>
        <v>1</v>
      </c>
      <c r="DV59" s="13">
        <f t="shared" si="87"/>
        <v>1</v>
      </c>
      <c r="DW59" s="13">
        <f t="shared" si="87"/>
        <v>1</v>
      </c>
      <c r="DX59" s="13">
        <f t="shared" si="87"/>
        <v>1</v>
      </c>
      <c r="DY59" s="13">
        <f t="shared" si="87"/>
        <v>1</v>
      </c>
      <c r="DZ59" s="13" t="str">
        <f t="shared" si="87"/>
        <v/>
      </c>
    </row>
    <row r="60" spans="6:130" x14ac:dyDescent="0.2">
      <c r="F60">
        <v>201909</v>
      </c>
      <c r="G60" s="13">
        <f t="shared" ref="G60:AL60" si="88">IF(OR(H10 = "", H$8 &lt; G$8), "", 1)</f>
        <v>1</v>
      </c>
      <c r="H60" s="13">
        <f t="shared" si="88"/>
        <v>1</v>
      </c>
      <c r="I60" s="13">
        <f t="shared" si="88"/>
        <v>1</v>
      </c>
      <c r="J60" s="13">
        <f t="shared" si="88"/>
        <v>1</v>
      </c>
      <c r="K60" s="13">
        <f t="shared" si="88"/>
        <v>1</v>
      </c>
      <c r="L60" s="13">
        <f t="shared" si="88"/>
        <v>1</v>
      </c>
      <c r="M60" s="13">
        <f t="shared" si="88"/>
        <v>1</v>
      </c>
      <c r="N60" s="13">
        <f t="shared" si="88"/>
        <v>1</v>
      </c>
      <c r="O60" s="13">
        <f t="shared" si="88"/>
        <v>1</v>
      </c>
      <c r="P60" s="13">
        <f t="shared" si="88"/>
        <v>1</v>
      </c>
      <c r="Q60" s="13">
        <f t="shared" si="88"/>
        <v>1</v>
      </c>
      <c r="R60" s="13">
        <f t="shared" si="88"/>
        <v>1</v>
      </c>
      <c r="S60" s="13">
        <f t="shared" si="88"/>
        <v>1</v>
      </c>
      <c r="T60" s="13">
        <f t="shared" si="88"/>
        <v>1</v>
      </c>
      <c r="U60" s="13">
        <f t="shared" si="88"/>
        <v>1</v>
      </c>
      <c r="V60" s="13">
        <f t="shared" si="88"/>
        <v>1</v>
      </c>
      <c r="W60" s="13">
        <f t="shared" si="88"/>
        <v>1</v>
      </c>
      <c r="X60" s="13">
        <f t="shared" si="88"/>
        <v>1</v>
      </c>
      <c r="Y60" s="13">
        <f t="shared" si="88"/>
        <v>1</v>
      </c>
      <c r="Z60" s="13">
        <f t="shared" si="88"/>
        <v>1</v>
      </c>
      <c r="AA60" s="13">
        <f t="shared" si="88"/>
        <v>1</v>
      </c>
      <c r="AB60" s="13">
        <f t="shared" si="88"/>
        <v>1</v>
      </c>
      <c r="AC60" s="13">
        <f t="shared" si="88"/>
        <v>1</v>
      </c>
      <c r="AD60" s="13">
        <f t="shared" si="88"/>
        <v>1</v>
      </c>
      <c r="AE60" s="13">
        <f t="shared" si="88"/>
        <v>1</v>
      </c>
      <c r="AF60" s="13">
        <f t="shared" si="88"/>
        <v>1</v>
      </c>
      <c r="AG60" s="13">
        <f t="shared" si="88"/>
        <v>1</v>
      </c>
      <c r="AH60" s="13">
        <f t="shared" si="88"/>
        <v>1</v>
      </c>
      <c r="AI60" s="13">
        <f t="shared" si="88"/>
        <v>1</v>
      </c>
      <c r="AJ60" s="13">
        <f t="shared" si="88"/>
        <v>1</v>
      </c>
      <c r="AK60" s="13">
        <f t="shared" si="88"/>
        <v>1</v>
      </c>
      <c r="AL60" s="13">
        <f t="shared" si="88"/>
        <v>1</v>
      </c>
      <c r="AM60" s="13">
        <f t="shared" ref="AM60:BR60" si="89">IF(OR(AN10 = "", AN$8 &lt; AM$8), "", 1)</f>
        <v>1</v>
      </c>
      <c r="AN60" s="13">
        <f t="shared" si="89"/>
        <v>1</v>
      </c>
      <c r="AO60" s="13">
        <f t="shared" si="89"/>
        <v>1</v>
      </c>
      <c r="AP60" s="13">
        <f t="shared" si="89"/>
        <v>1</v>
      </c>
      <c r="AQ60" s="13">
        <f t="shared" si="89"/>
        <v>1</v>
      </c>
      <c r="AR60" s="13">
        <f t="shared" si="89"/>
        <v>1</v>
      </c>
      <c r="AS60" s="13">
        <f t="shared" si="89"/>
        <v>1</v>
      </c>
      <c r="AT60" s="13">
        <f t="shared" si="89"/>
        <v>1</v>
      </c>
      <c r="AU60" s="13">
        <f t="shared" si="89"/>
        <v>1</v>
      </c>
      <c r="AV60" s="13">
        <f t="shared" si="89"/>
        <v>1</v>
      </c>
      <c r="AW60" s="13">
        <f t="shared" si="89"/>
        <v>1</v>
      </c>
      <c r="AX60" s="13">
        <f t="shared" si="89"/>
        <v>1</v>
      </c>
      <c r="AY60" s="13">
        <f t="shared" si="89"/>
        <v>1</v>
      </c>
      <c r="AZ60" s="13">
        <f t="shared" si="89"/>
        <v>1</v>
      </c>
      <c r="BA60" s="13">
        <f t="shared" si="89"/>
        <v>1</v>
      </c>
      <c r="BB60" s="13">
        <f t="shared" si="89"/>
        <v>1</v>
      </c>
      <c r="BC60" s="13">
        <f t="shared" si="89"/>
        <v>1</v>
      </c>
      <c r="BD60" s="13">
        <f t="shared" si="89"/>
        <v>1</v>
      </c>
      <c r="BE60" s="13">
        <f t="shared" si="89"/>
        <v>1</v>
      </c>
      <c r="BF60" s="13">
        <f t="shared" si="89"/>
        <v>1</v>
      </c>
      <c r="BG60" s="13">
        <f t="shared" si="89"/>
        <v>1</v>
      </c>
      <c r="BH60" s="13">
        <f t="shared" si="89"/>
        <v>1</v>
      </c>
      <c r="BI60" s="13">
        <f t="shared" si="89"/>
        <v>1</v>
      </c>
      <c r="BJ60" s="13">
        <f t="shared" si="89"/>
        <v>1</v>
      </c>
      <c r="BK60" s="13">
        <f t="shared" si="89"/>
        <v>1</v>
      </c>
      <c r="BL60" s="13">
        <f t="shared" si="89"/>
        <v>1</v>
      </c>
      <c r="BM60" s="13" t="str">
        <f t="shared" si="89"/>
        <v/>
      </c>
      <c r="BN60" s="13" t="str">
        <f t="shared" si="89"/>
        <v/>
      </c>
      <c r="BO60" s="13" t="str">
        <f t="shared" si="89"/>
        <v/>
      </c>
      <c r="BP60" s="13" t="str">
        <f t="shared" si="89"/>
        <v/>
      </c>
      <c r="BQ60" s="13">
        <f t="shared" si="89"/>
        <v>1</v>
      </c>
      <c r="BR60" s="13">
        <f t="shared" si="89"/>
        <v>1</v>
      </c>
      <c r="BS60" s="13">
        <f t="shared" ref="BS60:CX60" si="90">IF(OR(BT10 = "", BT$8 &lt; BS$8), "", 1)</f>
        <v>1</v>
      </c>
      <c r="BT60" s="13">
        <f t="shared" si="90"/>
        <v>1</v>
      </c>
      <c r="BU60" s="13">
        <f t="shared" si="90"/>
        <v>1</v>
      </c>
      <c r="BV60" s="13">
        <f t="shared" si="90"/>
        <v>1</v>
      </c>
      <c r="BW60" s="13">
        <f t="shared" si="90"/>
        <v>1</v>
      </c>
      <c r="BX60" s="13">
        <f t="shared" si="90"/>
        <v>1</v>
      </c>
      <c r="BY60" s="13">
        <f t="shared" si="90"/>
        <v>1</v>
      </c>
      <c r="BZ60" s="13">
        <f t="shared" si="90"/>
        <v>1</v>
      </c>
      <c r="CA60" s="13">
        <f t="shared" si="90"/>
        <v>1</v>
      </c>
      <c r="CB60" s="13">
        <f t="shared" si="90"/>
        <v>1</v>
      </c>
      <c r="CC60" s="13">
        <f t="shared" si="90"/>
        <v>1</v>
      </c>
      <c r="CD60" s="13">
        <f t="shared" si="90"/>
        <v>1</v>
      </c>
      <c r="CE60" s="13">
        <f t="shared" si="90"/>
        <v>1</v>
      </c>
      <c r="CF60" s="13">
        <f t="shared" si="90"/>
        <v>1</v>
      </c>
      <c r="CG60" s="13">
        <f t="shared" si="90"/>
        <v>1</v>
      </c>
      <c r="CH60" s="13">
        <f t="shared" si="90"/>
        <v>1</v>
      </c>
      <c r="CI60" s="13">
        <f t="shared" si="90"/>
        <v>1</v>
      </c>
      <c r="CJ60" s="13">
        <f t="shared" si="90"/>
        <v>1</v>
      </c>
      <c r="CK60" s="13">
        <f t="shared" si="90"/>
        <v>1</v>
      </c>
      <c r="CL60" s="13">
        <f t="shared" si="90"/>
        <v>1</v>
      </c>
      <c r="CM60" s="13">
        <f t="shared" si="90"/>
        <v>1</v>
      </c>
      <c r="CN60" s="13">
        <f t="shared" si="90"/>
        <v>1</v>
      </c>
      <c r="CO60" s="13">
        <f t="shared" si="90"/>
        <v>1</v>
      </c>
      <c r="CP60" s="13">
        <f t="shared" si="90"/>
        <v>1</v>
      </c>
      <c r="CQ60" s="13">
        <f t="shared" si="90"/>
        <v>1</v>
      </c>
      <c r="CR60" s="13">
        <f t="shared" si="90"/>
        <v>1</v>
      </c>
      <c r="CS60" s="13">
        <f t="shared" si="90"/>
        <v>1</v>
      </c>
      <c r="CT60" s="13">
        <f t="shared" si="90"/>
        <v>1</v>
      </c>
      <c r="CU60" s="13">
        <f t="shared" si="90"/>
        <v>1</v>
      </c>
      <c r="CV60" s="13">
        <f t="shared" si="90"/>
        <v>1</v>
      </c>
      <c r="CW60" s="13">
        <f t="shared" si="90"/>
        <v>1</v>
      </c>
      <c r="CX60" s="13">
        <f t="shared" si="90"/>
        <v>1</v>
      </c>
      <c r="CY60" s="13">
        <f t="shared" ref="CY60:DZ60" si="91">IF(OR(CZ10 = "", CZ$8 &lt; CY$8), "", 1)</f>
        <v>1</v>
      </c>
      <c r="CZ60" s="13">
        <f t="shared" si="91"/>
        <v>1</v>
      </c>
      <c r="DA60" s="13">
        <f t="shared" si="91"/>
        <v>1</v>
      </c>
      <c r="DB60" s="13">
        <f t="shared" si="91"/>
        <v>1</v>
      </c>
      <c r="DC60" s="13">
        <f t="shared" si="91"/>
        <v>1</v>
      </c>
      <c r="DD60" s="13">
        <f t="shared" si="91"/>
        <v>1</v>
      </c>
      <c r="DE60" s="13">
        <f t="shared" si="91"/>
        <v>1</v>
      </c>
      <c r="DF60" s="13">
        <f t="shared" si="91"/>
        <v>1</v>
      </c>
      <c r="DG60" s="13">
        <f t="shared" si="91"/>
        <v>1</v>
      </c>
      <c r="DH60" s="13">
        <f t="shared" si="91"/>
        <v>1</v>
      </c>
      <c r="DI60" s="13">
        <f t="shared" si="91"/>
        <v>1</v>
      </c>
      <c r="DJ60" s="13">
        <f t="shared" si="91"/>
        <v>1</v>
      </c>
      <c r="DK60" s="13">
        <f t="shared" si="91"/>
        <v>1</v>
      </c>
      <c r="DL60" s="13">
        <f t="shared" si="91"/>
        <v>1</v>
      </c>
      <c r="DM60" s="13">
        <f t="shared" si="91"/>
        <v>1</v>
      </c>
      <c r="DN60" s="13">
        <f t="shared" si="91"/>
        <v>1</v>
      </c>
      <c r="DO60" s="13">
        <f t="shared" si="91"/>
        <v>1</v>
      </c>
      <c r="DP60" s="13">
        <f t="shared" si="91"/>
        <v>1</v>
      </c>
      <c r="DQ60" s="13">
        <f t="shared" si="91"/>
        <v>1</v>
      </c>
      <c r="DR60" s="13">
        <f t="shared" si="91"/>
        <v>1</v>
      </c>
      <c r="DS60" s="13">
        <f t="shared" si="91"/>
        <v>1</v>
      </c>
      <c r="DT60" s="13">
        <f t="shared" si="91"/>
        <v>1</v>
      </c>
      <c r="DU60" s="13">
        <f t="shared" si="91"/>
        <v>1</v>
      </c>
      <c r="DV60" s="13">
        <f t="shared" si="91"/>
        <v>1</v>
      </c>
      <c r="DW60" s="13" t="str">
        <f t="shared" si="91"/>
        <v/>
      </c>
      <c r="DX60" s="13" t="str">
        <f t="shared" si="91"/>
        <v/>
      </c>
      <c r="DY60" s="13" t="str">
        <f t="shared" si="91"/>
        <v/>
      </c>
      <c r="DZ60" s="13" t="str">
        <f t="shared" si="91"/>
        <v/>
      </c>
    </row>
    <row r="61" spans="6:130" x14ac:dyDescent="0.2">
      <c r="F61">
        <v>201912</v>
      </c>
      <c r="G61" s="13">
        <f t="shared" ref="G61:AL61" si="92">IF(OR(H11 = "", H$8 &lt; G$8), "", 1)</f>
        <v>1</v>
      </c>
      <c r="H61" s="13">
        <f t="shared" si="92"/>
        <v>1</v>
      </c>
      <c r="I61" s="13">
        <f t="shared" si="92"/>
        <v>1</v>
      </c>
      <c r="J61" s="13">
        <f t="shared" si="92"/>
        <v>1</v>
      </c>
      <c r="K61" s="13">
        <f t="shared" si="92"/>
        <v>1</v>
      </c>
      <c r="L61" s="13">
        <f t="shared" si="92"/>
        <v>1</v>
      </c>
      <c r="M61" s="13">
        <f t="shared" si="92"/>
        <v>1</v>
      </c>
      <c r="N61" s="13">
        <f t="shared" si="92"/>
        <v>1</v>
      </c>
      <c r="O61" s="13">
        <f t="shared" si="92"/>
        <v>1</v>
      </c>
      <c r="P61" s="13">
        <f t="shared" si="92"/>
        <v>1</v>
      </c>
      <c r="Q61" s="13">
        <f t="shared" si="92"/>
        <v>1</v>
      </c>
      <c r="R61" s="13">
        <f t="shared" si="92"/>
        <v>1</v>
      </c>
      <c r="S61" s="13">
        <f t="shared" si="92"/>
        <v>1</v>
      </c>
      <c r="T61" s="13">
        <f t="shared" si="92"/>
        <v>1</v>
      </c>
      <c r="U61" s="13">
        <f t="shared" si="92"/>
        <v>1</v>
      </c>
      <c r="V61" s="13">
        <f t="shared" si="92"/>
        <v>1</v>
      </c>
      <c r="W61" s="13">
        <f t="shared" si="92"/>
        <v>1</v>
      </c>
      <c r="X61" s="13">
        <f t="shared" si="92"/>
        <v>1</v>
      </c>
      <c r="Y61" s="13">
        <f t="shared" si="92"/>
        <v>1</v>
      </c>
      <c r="Z61" s="13">
        <f t="shared" si="92"/>
        <v>1</v>
      </c>
      <c r="AA61" s="13">
        <f t="shared" si="92"/>
        <v>1</v>
      </c>
      <c r="AB61" s="13">
        <f t="shared" si="92"/>
        <v>1</v>
      </c>
      <c r="AC61" s="13">
        <f t="shared" si="92"/>
        <v>1</v>
      </c>
      <c r="AD61" s="13">
        <f t="shared" si="92"/>
        <v>1</v>
      </c>
      <c r="AE61" s="13">
        <f t="shared" si="92"/>
        <v>1</v>
      </c>
      <c r="AF61" s="13">
        <f t="shared" si="92"/>
        <v>1</v>
      </c>
      <c r="AG61" s="13">
        <f t="shared" si="92"/>
        <v>1</v>
      </c>
      <c r="AH61" s="13">
        <f t="shared" si="92"/>
        <v>1</v>
      </c>
      <c r="AI61" s="13">
        <f t="shared" si="92"/>
        <v>1</v>
      </c>
      <c r="AJ61" s="13">
        <f t="shared" si="92"/>
        <v>1</v>
      </c>
      <c r="AK61" s="13">
        <f t="shared" si="92"/>
        <v>1</v>
      </c>
      <c r="AL61" s="13">
        <f t="shared" si="92"/>
        <v>1</v>
      </c>
      <c r="AM61" s="13">
        <f t="shared" ref="AM61:BR61" si="93">IF(OR(AN11 = "", AN$8 &lt; AM$8), "", 1)</f>
        <v>1</v>
      </c>
      <c r="AN61" s="13">
        <f t="shared" si="93"/>
        <v>1</v>
      </c>
      <c r="AO61" s="13">
        <f t="shared" si="93"/>
        <v>1</v>
      </c>
      <c r="AP61" s="13">
        <f t="shared" si="93"/>
        <v>1</v>
      </c>
      <c r="AQ61" s="13">
        <f t="shared" si="93"/>
        <v>1</v>
      </c>
      <c r="AR61" s="13">
        <f t="shared" si="93"/>
        <v>1</v>
      </c>
      <c r="AS61" s="13">
        <f t="shared" si="93"/>
        <v>1</v>
      </c>
      <c r="AT61" s="13">
        <f t="shared" si="93"/>
        <v>1</v>
      </c>
      <c r="AU61" s="13">
        <f t="shared" si="93"/>
        <v>1</v>
      </c>
      <c r="AV61" s="13">
        <f t="shared" si="93"/>
        <v>1</v>
      </c>
      <c r="AW61" s="13">
        <f t="shared" si="93"/>
        <v>1</v>
      </c>
      <c r="AX61" s="13">
        <f t="shared" si="93"/>
        <v>1</v>
      </c>
      <c r="AY61" s="13">
        <f t="shared" si="93"/>
        <v>1</v>
      </c>
      <c r="AZ61" s="13">
        <f t="shared" si="93"/>
        <v>1</v>
      </c>
      <c r="BA61" s="13">
        <f t="shared" si="93"/>
        <v>1</v>
      </c>
      <c r="BB61" s="13">
        <f t="shared" si="93"/>
        <v>1</v>
      </c>
      <c r="BC61" s="13">
        <f t="shared" si="93"/>
        <v>1</v>
      </c>
      <c r="BD61" s="13">
        <f t="shared" si="93"/>
        <v>1</v>
      </c>
      <c r="BE61" s="13">
        <f t="shared" si="93"/>
        <v>1</v>
      </c>
      <c r="BF61" s="13">
        <f t="shared" si="93"/>
        <v>1</v>
      </c>
      <c r="BG61" s="13">
        <f t="shared" si="93"/>
        <v>1</v>
      </c>
      <c r="BH61" s="13">
        <f t="shared" si="93"/>
        <v>1</v>
      </c>
      <c r="BI61" s="13">
        <f t="shared" si="93"/>
        <v>1</v>
      </c>
      <c r="BJ61" s="13" t="str">
        <f t="shared" si="93"/>
        <v/>
      </c>
      <c r="BK61" s="13" t="str">
        <f t="shared" si="93"/>
        <v/>
      </c>
      <c r="BL61" s="13" t="str">
        <f t="shared" si="93"/>
        <v/>
      </c>
      <c r="BM61" s="13" t="str">
        <f t="shared" si="93"/>
        <v/>
      </c>
      <c r="BN61" s="13" t="str">
        <f t="shared" si="93"/>
        <v/>
      </c>
      <c r="BO61" s="13" t="str">
        <f t="shared" si="93"/>
        <v/>
      </c>
      <c r="BP61" s="13" t="str">
        <f t="shared" si="93"/>
        <v/>
      </c>
      <c r="BQ61" s="13">
        <f t="shared" si="93"/>
        <v>1</v>
      </c>
      <c r="BR61" s="13">
        <f t="shared" si="93"/>
        <v>1</v>
      </c>
      <c r="BS61" s="13">
        <f t="shared" ref="BS61:CX61" si="94">IF(OR(BT11 = "", BT$8 &lt; BS$8), "", 1)</f>
        <v>1</v>
      </c>
      <c r="BT61" s="13">
        <f t="shared" si="94"/>
        <v>1</v>
      </c>
      <c r="BU61" s="13">
        <f t="shared" si="94"/>
        <v>1</v>
      </c>
      <c r="BV61" s="13">
        <f t="shared" si="94"/>
        <v>1</v>
      </c>
      <c r="BW61" s="13">
        <f t="shared" si="94"/>
        <v>1</v>
      </c>
      <c r="BX61" s="13">
        <f t="shared" si="94"/>
        <v>1</v>
      </c>
      <c r="BY61" s="13">
        <f t="shared" si="94"/>
        <v>1</v>
      </c>
      <c r="BZ61" s="13">
        <f t="shared" si="94"/>
        <v>1</v>
      </c>
      <c r="CA61" s="13">
        <f t="shared" si="94"/>
        <v>1</v>
      </c>
      <c r="CB61" s="13">
        <f t="shared" si="94"/>
        <v>1</v>
      </c>
      <c r="CC61" s="13">
        <f t="shared" si="94"/>
        <v>1</v>
      </c>
      <c r="CD61" s="13">
        <f t="shared" si="94"/>
        <v>1</v>
      </c>
      <c r="CE61" s="13">
        <f t="shared" si="94"/>
        <v>1</v>
      </c>
      <c r="CF61" s="13">
        <f t="shared" si="94"/>
        <v>1</v>
      </c>
      <c r="CG61" s="13">
        <f t="shared" si="94"/>
        <v>1</v>
      </c>
      <c r="CH61" s="13">
        <f t="shared" si="94"/>
        <v>1</v>
      </c>
      <c r="CI61" s="13">
        <f t="shared" si="94"/>
        <v>1</v>
      </c>
      <c r="CJ61" s="13">
        <f t="shared" si="94"/>
        <v>1</v>
      </c>
      <c r="CK61" s="13">
        <f t="shared" si="94"/>
        <v>1</v>
      </c>
      <c r="CL61" s="13">
        <f t="shared" si="94"/>
        <v>1</v>
      </c>
      <c r="CM61" s="13">
        <f t="shared" si="94"/>
        <v>1</v>
      </c>
      <c r="CN61" s="13">
        <f t="shared" si="94"/>
        <v>1</v>
      </c>
      <c r="CO61" s="13">
        <f t="shared" si="94"/>
        <v>1</v>
      </c>
      <c r="CP61" s="13">
        <f t="shared" si="94"/>
        <v>1</v>
      </c>
      <c r="CQ61" s="13">
        <f t="shared" si="94"/>
        <v>1</v>
      </c>
      <c r="CR61" s="13">
        <f t="shared" si="94"/>
        <v>1</v>
      </c>
      <c r="CS61" s="13">
        <f t="shared" si="94"/>
        <v>1</v>
      </c>
      <c r="CT61" s="13">
        <f t="shared" si="94"/>
        <v>1</v>
      </c>
      <c r="CU61" s="13">
        <f t="shared" si="94"/>
        <v>1</v>
      </c>
      <c r="CV61" s="13">
        <f t="shared" si="94"/>
        <v>1</v>
      </c>
      <c r="CW61" s="13">
        <f t="shared" si="94"/>
        <v>1</v>
      </c>
      <c r="CX61" s="13">
        <f t="shared" si="94"/>
        <v>1</v>
      </c>
      <c r="CY61" s="13">
        <f t="shared" ref="CY61:DZ61" si="95">IF(OR(CZ11 = "", CZ$8 &lt; CY$8), "", 1)</f>
        <v>1</v>
      </c>
      <c r="CZ61" s="13">
        <f t="shared" si="95"/>
        <v>1</v>
      </c>
      <c r="DA61" s="13">
        <f t="shared" si="95"/>
        <v>1</v>
      </c>
      <c r="DB61" s="13">
        <f t="shared" si="95"/>
        <v>1</v>
      </c>
      <c r="DC61" s="13">
        <f t="shared" si="95"/>
        <v>1</v>
      </c>
      <c r="DD61" s="13">
        <f t="shared" si="95"/>
        <v>1</v>
      </c>
      <c r="DE61" s="13">
        <f t="shared" si="95"/>
        <v>1</v>
      </c>
      <c r="DF61" s="13">
        <f t="shared" si="95"/>
        <v>1</v>
      </c>
      <c r="DG61" s="13">
        <f t="shared" si="95"/>
        <v>1</v>
      </c>
      <c r="DH61" s="13">
        <f t="shared" si="95"/>
        <v>1</v>
      </c>
      <c r="DI61" s="13">
        <f t="shared" si="95"/>
        <v>1</v>
      </c>
      <c r="DJ61" s="13">
        <f t="shared" si="95"/>
        <v>1</v>
      </c>
      <c r="DK61" s="13">
        <f t="shared" si="95"/>
        <v>1</v>
      </c>
      <c r="DL61" s="13">
        <f t="shared" si="95"/>
        <v>1</v>
      </c>
      <c r="DM61" s="13">
        <f t="shared" si="95"/>
        <v>1</v>
      </c>
      <c r="DN61" s="13">
        <f t="shared" si="95"/>
        <v>1</v>
      </c>
      <c r="DO61" s="13">
        <f t="shared" si="95"/>
        <v>1</v>
      </c>
      <c r="DP61" s="13">
        <f t="shared" si="95"/>
        <v>1</v>
      </c>
      <c r="DQ61" s="13">
        <f t="shared" si="95"/>
        <v>1</v>
      </c>
      <c r="DR61" s="13">
        <f t="shared" si="95"/>
        <v>1</v>
      </c>
      <c r="DS61" s="13">
        <f t="shared" si="95"/>
        <v>1</v>
      </c>
      <c r="DT61" s="13" t="str">
        <f t="shared" si="95"/>
        <v/>
      </c>
      <c r="DU61" s="13" t="str">
        <f t="shared" si="95"/>
        <v/>
      </c>
      <c r="DV61" s="13" t="str">
        <f t="shared" si="95"/>
        <v/>
      </c>
      <c r="DW61" s="13" t="str">
        <f t="shared" si="95"/>
        <v/>
      </c>
      <c r="DX61" s="13" t="str">
        <f t="shared" si="95"/>
        <v/>
      </c>
      <c r="DY61" s="13" t="str">
        <f t="shared" si="95"/>
        <v/>
      </c>
      <c r="DZ61" s="13" t="str">
        <f t="shared" si="95"/>
        <v/>
      </c>
    </row>
    <row r="62" spans="6:130" x14ac:dyDescent="0.2">
      <c r="F62">
        <v>202003</v>
      </c>
      <c r="G62" s="13">
        <f t="shared" ref="G62:AL62" si="96">IF(OR(H12 = "", H$8 &lt; G$8), "", 1)</f>
        <v>1</v>
      </c>
      <c r="H62" s="13">
        <f t="shared" si="96"/>
        <v>1</v>
      </c>
      <c r="I62" s="13">
        <f t="shared" si="96"/>
        <v>1</v>
      </c>
      <c r="J62" s="13">
        <f t="shared" si="96"/>
        <v>1</v>
      </c>
      <c r="K62" s="13">
        <f t="shared" si="96"/>
        <v>1</v>
      </c>
      <c r="L62" s="13">
        <f t="shared" si="96"/>
        <v>1</v>
      </c>
      <c r="M62" s="13">
        <f t="shared" si="96"/>
        <v>1</v>
      </c>
      <c r="N62" s="13">
        <f t="shared" si="96"/>
        <v>1</v>
      </c>
      <c r="O62" s="13">
        <f t="shared" si="96"/>
        <v>1</v>
      </c>
      <c r="P62" s="13">
        <f t="shared" si="96"/>
        <v>1</v>
      </c>
      <c r="Q62" s="13">
        <f t="shared" si="96"/>
        <v>1</v>
      </c>
      <c r="R62" s="13">
        <f t="shared" si="96"/>
        <v>1</v>
      </c>
      <c r="S62" s="13">
        <f t="shared" si="96"/>
        <v>1</v>
      </c>
      <c r="T62" s="13">
        <f t="shared" si="96"/>
        <v>1</v>
      </c>
      <c r="U62" s="13">
        <f t="shared" si="96"/>
        <v>1</v>
      </c>
      <c r="V62" s="13">
        <f t="shared" si="96"/>
        <v>1</v>
      </c>
      <c r="W62" s="13">
        <f t="shared" si="96"/>
        <v>1</v>
      </c>
      <c r="X62" s="13">
        <f t="shared" si="96"/>
        <v>1</v>
      </c>
      <c r="Y62" s="13">
        <f t="shared" si="96"/>
        <v>1</v>
      </c>
      <c r="Z62" s="13">
        <f t="shared" si="96"/>
        <v>1</v>
      </c>
      <c r="AA62" s="13">
        <f t="shared" si="96"/>
        <v>1</v>
      </c>
      <c r="AB62" s="13">
        <f t="shared" si="96"/>
        <v>1</v>
      </c>
      <c r="AC62" s="13">
        <f t="shared" si="96"/>
        <v>1</v>
      </c>
      <c r="AD62" s="13">
        <f t="shared" si="96"/>
        <v>1</v>
      </c>
      <c r="AE62" s="13">
        <f t="shared" si="96"/>
        <v>1</v>
      </c>
      <c r="AF62" s="13">
        <f t="shared" si="96"/>
        <v>1</v>
      </c>
      <c r="AG62" s="13">
        <f t="shared" si="96"/>
        <v>1</v>
      </c>
      <c r="AH62" s="13">
        <f t="shared" si="96"/>
        <v>1</v>
      </c>
      <c r="AI62" s="13">
        <f t="shared" si="96"/>
        <v>1</v>
      </c>
      <c r="AJ62" s="13">
        <f t="shared" si="96"/>
        <v>1</v>
      </c>
      <c r="AK62" s="13">
        <f t="shared" si="96"/>
        <v>1</v>
      </c>
      <c r="AL62" s="13">
        <f t="shared" si="96"/>
        <v>1</v>
      </c>
      <c r="AM62" s="13">
        <f t="shared" ref="AM62:BR62" si="97">IF(OR(AN12 = "", AN$8 &lt; AM$8), "", 1)</f>
        <v>1</v>
      </c>
      <c r="AN62" s="13">
        <f t="shared" si="97"/>
        <v>1</v>
      </c>
      <c r="AO62" s="13">
        <f t="shared" si="97"/>
        <v>1</v>
      </c>
      <c r="AP62" s="13">
        <f t="shared" si="97"/>
        <v>1</v>
      </c>
      <c r="AQ62" s="13">
        <f t="shared" si="97"/>
        <v>1</v>
      </c>
      <c r="AR62" s="13">
        <f t="shared" si="97"/>
        <v>1</v>
      </c>
      <c r="AS62" s="13">
        <f t="shared" si="97"/>
        <v>1</v>
      </c>
      <c r="AT62" s="13">
        <f t="shared" si="97"/>
        <v>1</v>
      </c>
      <c r="AU62" s="13">
        <f t="shared" si="97"/>
        <v>1</v>
      </c>
      <c r="AV62" s="13">
        <f t="shared" si="97"/>
        <v>1</v>
      </c>
      <c r="AW62" s="13">
        <f t="shared" si="97"/>
        <v>1</v>
      </c>
      <c r="AX62" s="13">
        <f t="shared" si="97"/>
        <v>1</v>
      </c>
      <c r="AY62" s="13">
        <f t="shared" si="97"/>
        <v>1</v>
      </c>
      <c r="AZ62" s="13">
        <f t="shared" si="97"/>
        <v>1</v>
      </c>
      <c r="BA62" s="13">
        <f t="shared" si="97"/>
        <v>1</v>
      </c>
      <c r="BB62" s="13">
        <f t="shared" si="97"/>
        <v>1</v>
      </c>
      <c r="BC62" s="13">
        <f t="shared" si="97"/>
        <v>1</v>
      </c>
      <c r="BD62" s="13">
        <f t="shared" si="97"/>
        <v>1</v>
      </c>
      <c r="BE62" s="13">
        <f t="shared" si="97"/>
        <v>1</v>
      </c>
      <c r="BF62" s="13">
        <f t="shared" si="97"/>
        <v>1</v>
      </c>
      <c r="BG62" s="13" t="str">
        <f t="shared" si="97"/>
        <v/>
      </c>
      <c r="BH62" s="13" t="str">
        <f t="shared" si="97"/>
        <v/>
      </c>
      <c r="BI62" s="13" t="str">
        <f t="shared" si="97"/>
        <v/>
      </c>
      <c r="BJ62" s="13" t="str">
        <f t="shared" si="97"/>
        <v/>
      </c>
      <c r="BK62" s="13" t="str">
        <f t="shared" si="97"/>
        <v/>
      </c>
      <c r="BL62" s="13" t="str">
        <f t="shared" si="97"/>
        <v/>
      </c>
      <c r="BM62" s="13" t="str">
        <f t="shared" si="97"/>
        <v/>
      </c>
      <c r="BN62" s="13" t="str">
        <f t="shared" si="97"/>
        <v/>
      </c>
      <c r="BO62" s="13" t="str">
        <f t="shared" si="97"/>
        <v/>
      </c>
      <c r="BP62" s="13" t="str">
        <f t="shared" si="97"/>
        <v/>
      </c>
      <c r="BQ62" s="13">
        <f t="shared" si="97"/>
        <v>1</v>
      </c>
      <c r="BR62" s="13">
        <f t="shared" si="97"/>
        <v>1</v>
      </c>
      <c r="BS62" s="13">
        <f t="shared" ref="BS62:CX62" si="98">IF(OR(BT12 = "", BT$8 &lt; BS$8), "", 1)</f>
        <v>1</v>
      </c>
      <c r="BT62" s="13">
        <f t="shared" si="98"/>
        <v>1</v>
      </c>
      <c r="BU62" s="13">
        <f t="shared" si="98"/>
        <v>1</v>
      </c>
      <c r="BV62" s="13">
        <f t="shared" si="98"/>
        <v>1</v>
      </c>
      <c r="BW62" s="13">
        <f t="shared" si="98"/>
        <v>1</v>
      </c>
      <c r="BX62" s="13">
        <f t="shared" si="98"/>
        <v>1</v>
      </c>
      <c r="BY62" s="13">
        <f t="shared" si="98"/>
        <v>1</v>
      </c>
      <c r="BZ62" s="13">
        <f t="shared" si="98"/>
        <v>1</v>
      </c>
      <c r="CA62" s="13">
        <f t="shared" si="98"/>
        <v>1</v>
      </c>
      <c r="CB62" s="13">
        <f t="shared" si="98"/>
        <v>1</v>
      </c>
      <c r="CC62" s="13">
        <f t="shared" si="98"/>
        <v>1</v>
      </c>
      <c r="CD62" s="13">
        <f t="shared" si="98"/>
        <v>1</v>
      </c>
      <c r="CE62" s="13">
        <f t="shared" si="98"/>
        <v>1</v>
      </c>
      <c r="CF62" s="13">
        <f t="shared" si="98"/>
        <v>1</v>
      </c>
      <c r="CG62" s="13">
        <f t="shared" si="98"/>
        <v>1</v>
      </c>
      <c r="CH62" s="13">
        <f t="shared" si="98"/>
        <v>1</v>
      </c>
      <c r="CI62" s="13">
        <f t="shared" si="98"/>
        <v>1</v>
      </c>
      <c r="CJ62" s="13">
        <f t="shared" si="98"/>
        <v>1</v>
      </c>
      <c r="CK62" s="13">
        <f t="shared" si="98"/>
        <v>1</v>
      </c>
      <c r="CL62" s="13">
        <f t="shared" si="98"/>
        <v>1</v>
      </c>
      <c r="CM62" s="13">
        <f t="shared" si="98"/>
        <v>1</v>
      </c>
      <c r="CN62" s="13">
        <f t="shared" si="98"/>
        <v>1</v>
      </c>
      <c r="CO62" s="13">
        <f t="shared" si="98"/>
        <v>1</v>
      </c>
      <c r="CP62" s="13">
        <f t="shared" si="98"/>
        <v>1</v>
      </c>
      <c r="CQ62" s="13">
        <f t="shared" si="98"/>
        <v>1</v>
      </c>
      <c r="CR62" s="13">
        <f t="shared" si="98"/>
        <v>1</v>
      </c>
      <c r="CS62" s="13">
        <f t="shared" si="98"/>
        <v>1</v>
      </c>
      <c r="CT62" s="13">
        <f t="shared" si="98"/>
        <v>1</v>
      </c>
      <c r="CU62" s="13">
        <f t="shared" si="98"/>
        <v>1</v>
      </c>
      <c r="CV62" s="13">
        <f t="shared" si="98"/>
        <v>1</v>
      </c>
      <c r="CW62" s="13">
        <f t="shared" si="98"/>
        <v>1</v>
      </c>
      <c r="CX62" s="13">
        <f t="shared" si="98"/>
        <v>1</v>
      </c>
      <c r="CY62" s="13">
        <f t="shared" ref="CY62:DZ62" si="99">IF(OR(CZ12 = "", CZ$8 &lt; CY$8), "", 1)</f>
        <v>1</v>
      </c>
      <c r="CZ62" s="13">
        <f t="shared" si="99"/>
        <v>1</v>
      </c>
      <c r="DA62" s="13">
        <f t="shared" si="99"/>
        <v>1</v>
      </c>
      <c r="DB62" s="13">
        <f t="shared" si="99"/>
        <v>1</v>
      </c>
      <c r="DC62" s="13">
        <f t="shared" si="99"/>
        <v>1</v>
      </c>
      <c r="DD62" s="13">
        <f t="shared" si="99"/>
        <v>1</v>
      </c>
      <c r="DE62" s="13">
        <f t="shared" si="99"/>
        <v>1</v>
      </c>
      <c r="DF62" s="13">
        <f t="shared" si="99"/>
        <v>1</v>
      </c>
      <c r="DG62" s="13">
        <f t="shared" si="99"/>
        <v>1</v>
      </c>
      <c r="DH62" s="13">
        <f t="shared" si="99"/>
        <v>1</v>
      </c>
      <c r="DI62" s="13">
        <f t="shared" si="99"/>
        <v>1</v>
      </c>
      <c r="DJ62" s="13">
        <f t="shared" si="99"/>
        <v>1</v>
      </c>
      <c r="DK62" s="13">
        <f t="shared" si="99"/>
        <v>1</v>
      </c>
      <c r="DL62" s="13">
        <f t="shared" si="99"/>
        <v>1</v>
      </c>
      <c r="DM62" s="13">
        <f t="shared" si="99"/>
        <v>1</v>
      </c>
      <c r="DN62" s="13">
        <f t="shared" si="99"/>
        <v>1</v>
      </c>
      <c r="DO62" s="13">
        <f t="shared" si="99"/>
        <v>1</v>
      </c>
      <c r="DP62" s="13">
        <f t="shared" si="99"/>
        <v>1</v>
      </c>
      <c r="DQ62" s="13" t="str">
        <f t="shared" si="99"/>
        <v/>
      </c>
      <c r="DR62" s="13" t="str">
        <f t="shared" si="99"/>
        <v/>
      </c>
      <c r="DS62" s="13" t="str">
        <f t="shared" si="99"/>
        <v/>
      </c>
      <c r="DT62" s="13" t="str">
        <f t="shared" si="99"/>
        <v/>
      </c>
      <c r="DU62" s="13" t="str">
        <f t="shared" si="99"/>
        <v/>
      </c>
      <c r="DV62" s="13" t="str">
        <f t="shared" si="99"/>
        <v/>
      </c>
      <c r="DW62" s="13" t="str">
        <f t="shared" si="99"/>
        <v/>
      </c>
      <c r="DX62" s="13" t="str">
        <f t="shared" si="99"/>
        <v/>
      </c>
      <c r="DY62" s="13" t="str">
        <f t="shared" si="99"/>
        <v/>
      </c>
      <c r="DZ62" s="13" t="str">
        <f t="shared" si="99"/>
        <v/>
      </c>
    </row>
    <row r="63" spans="6:130" x14ac:dyDescent="0.2">
      <c r="F63">
        <v>202006</v>
      </c>
      <c r="G63" s="13">
        <f t="shared" ref="G63:AL63" si="100">IF(OR(H13 = "", H$8 &lt; G$8), "", 1)</f>
        <v>1</v>
      </c>
      <c r="H63" s="13">
        <f t="shared" si="100"/>
        <v>1</v>
      </c>
      <c r="I63" s="13">
        <f t="shared" si="100"/>
        <v>1</v>
      </c>
      <c r="J63" s="13">
        <f t="shared" si="100"/>
        <v>1</v>
      </c>
      <c r="K63" s="13">
        <f t="shared" si="100"/>
        <v>1</v>
      </c>
      <c r="L63" s="13">
        <f t="shared" si="100"/>
        <v>1</v>
      </c>
      <c r="M63" s="13">
        <f t="shared" si="100"/>
        <v>1</v>
      </c>
      <c r="N63" s="13">
        <f t="shared" si="100"/>
        <v>1</v>
      </c>
      <c r="O63" s="13">
        <f t="shared" si="100"/>
        <v>1</v>
      </c>
      <c r="P63" s="13">
        <f t="shared" si="100"/>
        <v>1</v>
      </c>
      <c r="Q63" s="13">
        <f t="shared" si="100"/>
        <v>1</v>
      </c>
      <c r="R63" s="13">
        <f t="shared" si="100"/>
        <v>1</v>
      </c>
      <c r="S63" s="13">
        <f t="shared" si="100"/>
        <v>1</v>
      </c>
      <c r="T63" s="13">
        <f t="shared" si="100"/>
        <v>1</v>
      </c>
      <c r="U63" s="13">
        <f t="shared" si="100"/>
        <v>1</v>
      </c>
      <c r="V63" s="13">
        <f t="shared" si="100"/>
        <v>1</v>
      </c>
      <c r="W63" s="13">
        <f t="shared" si="100"/>
        <v>1</v>
      </c>
      <c r="X63" s="13">
        <f t="shared" si="100"/>
        <v>1</v>
      </c>
      <c r="Y63" s="13">
        <f t="shared" si="100"/>
        <v>1</v>
      </c>
      <c r="Z63" s="13">
        <f t="shared" si="100"/>
        <v>1</v>
      </c>
      <c r="AA63" s="13">
        <f t="shared" si="100"/>
        <v>1</v>
      </c>
      <c r="AB63" s="13">
        <f t="shared" si="100"/>
        <v>1</v>
      </c>
      <c r="AC63" s="13">
        <f t="shared" si="100"/>
        <v>1</v>
      </c>
      <c r="AD63" s="13">
        <f t="shared" si="100"/>
        <v>1</v>
      </c>
      <c r="AE63" s="13">
        <f t="shared" si="100"/>
        <v>1</v>
      </c>
      <c r="AF63" s="13">
        <f t="shared" si="100"/>
        <v>1</v>
      </c>
      <c r="AG63" s="13">
        <f t="shared" si="100"/>
        <v>1</v>
      </c>
      <c r="AH63" s="13">
        <f t="shared" si="100"/>
        <v>1</v>
      </c>
      <c r="AI63" s="13">
        <f t="shared" si="100"/>
        <v>1</v>
      </c>
      <c r="AJ63" s="13">
        <f t="shared" si="100"/>
        <v>1</v>
      </c>
      <c r="AK63" s="13">
        <f t="shared" si="100"/>
        <v>1</v>
      </c>
      <c r="AL63" s="13">
        <f t="shared" si="100"/>
        <v>1</v>
      </c>
      <c r="AM63" s="13">
        <f t="shared" ref="AM63:BR63" si="101">IF(OR(AN13 = "", AN$8 &lt; AM$8), "", 1)</f>
        <v>1</v>
      </c>
      <c r="AN63" s="13">
        <f t="shared" si="101"/>
        <v>1</v>
      </c>
      <c r="AO63" s="13">
        <f t="shared" si="101"/>
        <v>1</v>
      </c>
      <c r="AP63" s="13">
        <f t="shared" si="101"/>
        <v>1</v>
      </c>
      <c r="AQ63" s="13">
        <f t="shared" si="101"/>
        <v>1</v>
      </c>
      <c r="AR63" s="13">
        <f t="shared" si="101"/>
        <v>1</v>
      </c>
      <c r="AS63" s="13">
        <f t="shared" si="101"/>
        <v>1</v>
      </c>
      <c r="AT63" s="13">
        <f t="shared" si="101"/>
        <v>1</v>
      </c>
      <c r="AU63" s="13">
        <f t="shared" si="101"/>
        <v>1</v>
      </c>
      <c r="AV63" s="13">
        <f t="shared" si="101"/>
        <v>1</v>
      </c>
      <c r="AW63" s="13">
        <f t="shared" si="101"/>
        <v>1</v>
      </c>
      <c r="AX63" s="13">
        <f t="shared" si="101"/>
        <v>1</v>
      </c>
      <c r="AY63" s="13">
        <f t="shared" si="101"/>
        <v>1</v>
      </c>
      <c r="AZ63" s="13">
        <f t="shared" si="101"/>
        <v>1</v>
      </c>
      <c r="BA63" s="13">
        <f t="shared" si="101"/>
        <v>1</v>
      </c>
      <c r="BB63" s="13">
        <f t="shared" si="101"/>
        <v>1</v>
      </c>
      <c r="BC63" s="13">
        <f t="shared" si="101"/>
        <v>1</v>
      </c>
      <c r="BD63" s="13" t="str">
        <f t="shared" si="101"/>
        <v/>
      </c>
      <c r="BE63" s="13" t="str">
        <f t="shared" si="101"/>
        <v/>
      </c>
      <c r="BF63" s="13" t="str">
        <f t="shared" si="101"/>
        <v/>
      </c>
      <c r="BG63" s="13" t="str">
        <f t="shared" si="101"/>
        <v/>
      </c>
      <c r="BH63" s="13" t="str">
        <f t="shared" si="101"/>
        <v/>
      </c>
      <c r="BI63" s="13" t="str">
        <f t="shared" si="101"/>
        <v/>
      </c>
      <c r="BJ63" s="13" t="str">
        <f t="shared" si="101"/>
        <v/>
      </c>
      <c r="BK63" s="13" t="str">
        <f t="shared" si="101"/>
        <v/>
      </c>
      <c r="BL63" s="13" t="str">
        <f t="shared" si="101"/>
        <v/>
      </c>
      <c r="BM63" s="13" t="str">
        <f t="shared" si="101"/>
        <v/>
      </c>
      <c r="BN63" s="13" t="str">
        <f t="shared" si="101"/>
        <v/>
      </c>
      <c r="BO63" s="13" t="str">
        <f t="shared" si="101"/>
        <v/>
      </c>
      <c r="BP63" s="13" t="str">
        <f t="shared" si="101"/>
        <v/>
      </c>
      <c r="BQ63" s="13">
        <f t="shared" si="101"/>
        <v>1</v>
      </c>
      <c r="BR63" s="13">
        <f t="shared" si="101"/>
        <v>1</v>
      </c>
      <c r="BS63" s="13">
        <f t="shared" ref="BS63:CX63" si="102">IF(OR(BT13 = "", BT$8 &lt; BS$8), "", 1)</f>
        <v>1</v>
      </c>
      <c r="BT63" s="13">
        <f t="shared" si="102"/>
        <v>1</v>
      </c>
      <c r="BU63" s="13">
        <f t="shared" si="102"/>
        <v>1</v>
      </c>
      <c r="BV63" s="13">
        <f t="shared" si="102"/>
        <v>1</v>
      </c>
      <c r="BW63" s="13">
        <f t="shared" si="102"/>
        <v>1</v>
      </c>
      <c r="BX63" s="13">
        <f t="shared" si="102"/>
        <v>1</v>
      </c>
      <c r="BY63" s="13">
        <f t="shared" si="102"/>
        <v>1</v>
      </c>
      <c r="BZ63" s="13">
        <f t="shared" si="102"/>
        <v>1</v>
      </c>
      <c r="CA63" s="13">
        <f t="shared" si="102"/>
        <v>1</v>
      </c>
      <c r="CB63" s="13">
        <f t="shared" si="102"/>
        <v>1</v>
      </c>
      <c r="CC63" s="13">
        <f t="shared" si="102"/>
        <v>1</v>
      </c>
      <c r="CD63" s="13">
        <f t="shared" si="102"/>
        <v>1</v>
      </c>
      <c r="CE63" s="13">
        <f t="shared" si="102"/>
        <v>1</v>
      </c>
      <c r="CF63" s="13">
        <f t="shared" si="102"/>
        <v>1</v>
      </c>
      <c r="CG63" s="13">
        <f t="shared" si="102"/>
        <v>1</v>
      </c>
      <c r="CH63" s="13">
        <f t="shared" si="102"/>
        <v>1</v>
      </c>
      <c r="CI63" s="13">
        <f t="shared" si="102"/>
        <v>1</v>
      </c>
      <c r="CJ63" s="13">
        <f t="shared" si="102"/>
        <v>1</v>
      </c>
      <c r="CK63" s="13">
        <f t="shared" si="102"/>
        <v>1</v>
      </c>
      <c r="CL63" s="13">
        <f t="shared" si="102"/>
        <v>1</v>
      </c>
      <c r="CM63" s="13">
        <f t="shared" si="102"/>
        <v>1</v>
      </c>
      <c r="CN63" s="13">
        <f t="shared" si="102"/>
        <v>1</v>
      </c>
      <c r="CO63" s="13">
        <f t="shared" si="102"/>
        <v>1</v>
      </c>
      <c r="CP63" s="13">
        <f t="shared" si="102"/>
        <v>1</v>
      </c>
      <c r="CQ63" s="13">
        <f t="shared" si="102"/>
        <v>1</v>
      </c>
      <c r="CR63" s="13">
        <f t="shared" si="102"/>
        <v>1</v>
      </c>
      <c r="CS63" s="13">
        <f t="shared" si="102"/>
        <v>1</v>
      </c>
      <c r="CT63" s="13">
        <f t="shared" si="102"/>
        <v>1</v>
      </c>
      <c r="CU63" s="13">
        <f t="shared" si="102"/>
        <v>1</v>
      </c>
      <c r="CV63" s="13">
        <f t="shared" si="102"/>
        <v>1</v>
      </c>
      <c r="CW63" s="13">
        <f t="shared" si="102"/>
        <v>1</v>
      </c>
      <c r="CX63" s="13">
        <f t="shared" si="102"/>
        <v>1</v>
      </c>
      <c r="CY63" s="13">
        <f t="shared" ref="CY63:DZ63" si="103">IF(OR(CZ13 = "", CZ$8 &lt; CY$8), "", 1)</f>
        <v>1</v>
      </c>
      <c r="CZ63" s="13">
        <f t="shared" si="103"/>
        <v>1</v>
      </c>
      <c r="DA63" s="13">
        <f t="shared" si="103"/>
        <v>1</v>
      </c>
      <c r="DB63" s="13">
        <f t="shared" si="103"/>
        <v>1</v>
      </c>
      <c r="DC63" s="13">
        <f t="shared" si="103"/>
        <v>1</v>
      </c>
      <c r="DD63" s="13">
        <f t="shared" si="103"/>
        <v>1</v>
      </c>
      <c r="DE63" s="13">
        <f t="shared" si="103"/>
        <v>1</v>
      </c>
      <c r="DF63" s="13">
        <f t="shared" si="103"/>
        <v>1</v>
      </c>
      <c r="DG63" s="13">
        <f t="shared" si="103"/>
        <v>1</v>
      </c>
      <c r="DH63" s="13">
        <f t="shared" si="103"/>
        <v>1</v>
      </c>
      <c r="DI63" s="13">
        <f t="shared" si="103"/>
        <v>1</v>
      </c>
      <c r="DJ63" s="13">
        <f t="shared" si="103"/>
        <v>1</v>
      </c>
      <c r="DK63" s="13">
        <f t="shared" si="103"/>
        <v>1</v>
      </c>
      <c r="DL63" s="13">
        <f t="shared" si="103"/>
        <v>1</v>
      </c>
      <c r="DM63" s="13">
        <f t="shared" si="103"/>
        <v>1</v>
      </c>
      <c r="DN63" s="13" t="str">
        <f t="shared" si="103"/>
        <v/>
      </c>
      <c r="DO63" s="13" t="str">
        <f t="shared" si="103"/>
        <v/>
      </c>
      <c r="DP63" s="13" t="str">
        <f t="shared" si="103"/>
        <v/>
      </c>
      <c r="DQ63" s="13" t="str">
        <f t="shared" si="103"/>
        <v/>
      </c>
      <c r="DR63" s="13" t="str">
        <f t="shared" si="103"/>
        <v/>
      </c>
      <c r="DS63" s="13" t="str">
        <f t="shared" si="103"/>
        <v/>
      </c>
      <c r="DT63" s="13" t="str">
        <f t="shared" si="103"/>
        <v/>
      </c>
      <c r="DU63" s="13" t="str">
        <f t="shared" si="103"/>
        <v/>
      </c>
      <c r="DV63" s="13" t="str">
        <f t="shared" si="103"/>
        <v/>
      </c>
      <c r="DW63" s="13" t="str">
        <f t="shared" si="103"/>
        <v/>
      </c>
      <c r="DX63" s="13" t="str">
        <f t="shared" si="103"/>
        <v/>
      </c>
      <c r="DY63" s="13" t="str">
        <f t="shared" si="103"/>
        <v/>
      </c>
      <c r="DZ63" s="13" t="str">
        <f t="shared" si="103"/>
        <v/>
      </c>
    </row>
    <row r="64" spans="6:130" x14ac:dyDescent="0.2">
      <c r="F64">
        <v>202009</v>
      </c>
      <c r="G64" s="13">
        <f t="shared" ref="G64:AL64" si="104">IF(OR(H14 = "", H$8 &lt; G$8), "", 1)</f>
        <v>1</v>
      </c>
      <c r="H64" s="13">
        <f t="shared" si="104"/>
        <v>1</v>
      </c>
      <c r="I64" s="13">
        <f t="shared" si="104"/>
        <v>1</v>
      </c>
      <c r="J64" s="13">
        <f t="shared" si="104"/>
        <v>1</v>
      </c>
      <c r="K64" s="13">
        <f t="shared" si="104"/>
        <v>1</v>
      </c>
      <c r="L64" s="13">
        <f t="shared" si="104"/>
        <v>1</v>
      </c>
      <c r="M64" s="13">
        <f t="shared" si="104"/>
        <v>1</v>
      </c>
      <c r="N64" s="13">
        <f t="shared" si="104"/>
        <v>1</v>
      </c>
      <c r="O64" s="13">
        <f t="shared" si="104"/>
        <v>1</v>
      </c>
      <c r="P64" s="13">
        <f t="shared" si="104"/>
        <v>1</v>
      </c>
      <c r="Q64" s="13">
        <f t="shared" si="104"/>
        <v>1</v>
      </c>
      <c r="R64" s="13">
        <f t="shared" si="104"/>
        <v>1</v>
      </c>
      <c r="S64" s="13">
        <f t="shared" si="104"/>
        <v>1</v>
      </c>
      <c r="T64" s="13">
        <f t="shared" si="104"/>
        <v>1</v>
      </c>
      <c r="U64" s="13">
        <f t="shared" si="104"/>
        <v>1</v>
      </c>
      <c r="V64" s="13">
        <f t="shared" si="104"/>
        <v>1</v>
      </c>
      <c r="W64" s="13">
        <f t="shared" si="104"/>
        <v>1</v>
      </c>
      <c r="X64" s="13">
        <f t="shared" si="104"/>
        <v>1</v>
      </c>
      <c r="Y64" s="13">
        <f t="shared" si="104"/>
        <v>1</v>
      </c>
      <c r="Z64" s="13">
        <f t="shared" si="104"/>
        <v>1</v>
      </c>
      <c r="AA64" s="13">
        <f t="shared" si="104"/>
        <v>1</v>
      </c>
      <c r="AB64" s="13">
        <f t="shared" si="104"/>
        <v>1</v>
      </c>
      <c r="AC64" s="13">
        <f t="shared" si="104"/>
        <v>1</v>
      </c>
      <c r="AD64" s="13">
        <f t="shared" si="104"/>
        <v>1</v>
      </c>
      <c r="AE64" s="13">
        <f t="shared" si="104"/>
        <v>1</v>
      </c>
      <c r="AF64" s="13">
        <f t="shared" si="104"/>
        <v>1</v>
      </c>
      <c r="AG64" s="13">
        <f t="shared" si="104"/>
        <v>1</v>
      </c>
      <c r="AH64" s="13">
        <f t="shared" si="104"/>
        <v>1</v>
      </c>
      <c r="AI64" s="13">
        <f t="shared" si="104"/>
        <v>1</v>
      </c>
      <c r="AJ64" s="13">
        <f t="shared" si="104"/>
        <v>1</v>
      </c>
      <c r="AK64" s="13">
        <f t="shared" si="104"/>
        <v>1</v>
      </c>
      <c r="AL64" s="13">
        <f t="shared" si="104"/>
        <v>1</v>
      </c>
      <c r="AM64" s="13">
        <f t="shared" ref="AM64:BR64" si="105">IF(OR(AN14 = "", AN$8 &lt; AM$8), "", 1)</f>
        <v>1</v>
      </c>
      <c r="AN64" s="13">
        <f t="shared" si="105"/>
        <v>1</v>
      </c>
      <c r="AO64" s="13">
        <f t="shared" si="105"/>
        <v>1</v>
      </c>
      <c r="AP64" s="13">
        <f t="shared" si="105"/>
        <v>1</v>
      </c>
      <c r="AQ64" s="13">
        <f t="shared" si="105"/>
        <v>1</v>
      </c>
      <c r="AR64" s="13">
        <f t="shared" si="105"/>
        <v>1</v>
      </c>
      <c r="AS64" s="13">
        <f t="shared" si="105"/>
        <v>1</v>
      </c>
      <c r="AT64" s="13">
        <f t="shared" si="105"/>
        <v>1</v>
      </c>
      <c r="AU64" s="13">
        <f t="shared" si="105"/>
        <v>1</v>
      </c>
      <c r="AV64" s="13">
        <f t="shared" si="105"/>
        <v>1</v>
      </c>
      <c r="AW64" s="13">
        <f t="shared" si="105"/>
        <v>1</v>
      </c>
      <c r="AX64" s="13">
        <f t="shared" si="105"/>
        <v>1</v>
      </c>
      <c r="AY64" s="13">
        <f t="shared" si="105"/>
        <v>1</v>
      </c>
      <c r="AZ64" s="13">
        <f t="shared" si="105"/>
        <v>1</v>
      </c>
      <c r="BA64" s="13" t="str">
        <f t="shared" si="105"/>
        <v/>
      </c>
      <c r="BB64" s="13" t="str">
        <f t="shared" si="105"/>
        <v/>
      </c>
      <c r="BC64" s="13" t="str">
        <f t="shared" si="105"/>
        <v/>
      </c>
      <c r="BD64" s="13" t="str">
        <f t="shared" si="105"/>
        <v/>
      </c>
      <c r="BE64" s="13" t="str">
        <f t="shared" si="105"/>
        <v/>
      </c>
      <c r="BF64" s="13" t="str">
        <f t="shared" si="105"/>
        <v/>
      </c>
      <c r="BG64" s="13" t="str">
        <f t="shared" si="105"/>
        <v/>
      </c>
      <c r="BH64" s="13" t="str">
        <f t="shared" si="105"/>
        <v/>
      </c>
      <c r="BI64" s="13" t="str">
        <f t="shared" si="105"/>
        <v/>
      </c>
      <c r="BJ64" s="13" t="str">
        <f t="shared" si="105"/>
        <v/>
      </c>
      <c r="BK64" s="13" t="str">
        <f t="shared" si="105"/>
        <v/>
      </c>
      <c r="BL64" s="13" t="str">
        <f t="shared" si="105"/>
        <v/>
      </c>
      <c r="BM64" s="13" t="str">
        <f t="shared" si="105"/>
        <v/>
      </c>
      <c r="BN64" s="13" t="str">
        <f t="shared" si="105"/>
        <v/>
      </c>
      <c r="BO64" s="13" t="str">
        <f t="shared" si="105"/>
        <v/>
      </c>
      <c r="BP64" s="13" t="str">
        <f t="shared" si="105"/>
        <v/>
      </c>
      <c r="BQ64" s="13">
        <f t="shared" si="105"/>
        <v>1</v>
      </c>
      <c r="BR64" s="13">
        <f t="shared" si="105"/>
        <v>1</v>
      </c>
      <c r="BS64" s="13">
        <f t="shared" ref="BS64:CX64" si="106">IF(OR(BT14 = "", BT$8 &lt; BS$8), "", 1)</f>
        <v>1</v>
      </c>
      <c r="BT64" s="13">
        <f t="shared" si="106"/>
        <v>1</v>
      </c>
      <c r="BU64" s="13">
        <f t="shared" si="106"/>
        <v>1</v>
      </c>
      <c r="BV64" s="13">
        <f t="shared" si="106"/>
        <v>1</v>
      </c>
      <c r="BW64" s="13">
        <f t="shared" si="106"/>
        <v>1</v>
      </c>
      <c r="BX64" s="13">
        <f t="shared" si="106"/>
        <v>1</v>
      </c>
      <c r="BY64" s="13">
        <f t="shared" si="106"/>
        <v>1</v>
      </c>
      <c r="BZ64" s="13">
        <f t="shared" si="106"/>
        <v>1</v>
      </c>
      <c r="CA64" s="13">
        <f t="shared" si="106"/>
        <v>1</v>
      </c>
      <c r="CB64" s="13">
        <f t="shared" si="106"/>
        <v>1</v>
      </c>
      <c r="CC64" s="13">
        <f t="shared" si="106"/>
        <v>1</v>
      </c>
      <c r="CD64" s="13">
        <f t="shared" si="106"/>
        <v>1</v>
      </c>
      <c r="CE64" s="13">
        <f t="shared" si="106"/>
        <v>1</v>
      </c>
      <c r="CF64" s="13">
        <f t="shared" si="106"/>
        <v>1</v>
      </c>
      <c r="CG64" s="13">
        <f t="shared" si="106"/>
        <v>1</v>
      </c>
      <c r="CH64" s="13">
        <f t="shared" si="106"/>
        <v>1</v>
      </c>
      <c r="CI64" s="13">
        <f t="shared" si="106"/>
        <v>1</v>
      </c>
      <c r="CJ64" s="13">
        <f t="shared" si="106"/>
        <v>1</v>
      </c>
      <c r="CK64" s="13">
        <f t="shared" si="106"/>
        <v>1</v>
      </c>
      <c r="CL64" s="13">
        <f t="shared" si="106"/>
        <v>1</v>
      </c>
      <c r="CM64" s="13">
        <f t="shared" si="106"/>
        <v>1</v>
      </c>
      <c r="CN64" s="13">
        <f t="shared" si="106"/>
        <v>1</v>
      </c>
      <c r="CO64" s="13">
        <f t="shared" si="106"/>
        <v>1</v>
      </c>
      <c r="CP64" s="13">
        <f t="shared" si="106"/>
        <v>1</v>
      </c>
      <c r="CQ64" s="13">
        <f t="shared" si="106"/>
        <v>1</v>
      </c>
      <c r="CR64" s="13">
        <f t="shared" si="106"/>
        <v>1</v>
      </c>
      <c r="CS64" s="13">
        <f t="shared" si="106"/>
        <v>1</v>
      </c>
      <c r="CT64" s="13">
        <f t="shared" si="106"/>
        <v>1</v>
      </c>
      <c r="CU64" s="13">
        <f t="shared" si="106"/>
        <v>1</v>
      </c>
      <c r="CV64" s="13">
        <f t="shared" si="106"/>
        <v>1</v>
      </c>
      <c r="CW64" s="13">
        <f t="shared" si="106"/>
        <v>1</v>
      </c>
      <c r="CX64" s="13">
        <f t="shared" si="106"/>
        <v>1</v>
      </c>
      <c r="CY64" s="13">
        <f t="shared" ref="CY64:DZ64" si="107">IF(OR(CZ14 = "", CZ$8 &lt; CY$8), "", 1)</f>
        <v>1</v>
      </c>
      <c r="CZ64" s="13">
        <f t="shared" si="107"/>
        <v>1</v>
      </c>
      <c r="DA64" s="13">
        <f t="shared" si="107"/>
        <v>1</v>
      </c>
      <c r="DB64" s="13">
        <f t="shared" si="107"/>
        <v>1</v>
      </c>
      <c r="DC64" s="13">
        <f t="shared" si="107"/>
        <v>1</v>
      </c>
      <c r="DD64" s="13">
        <f t="shared" si="107"/>
        <v>1</v>
      </c>
      <c r="DE64" s="13">
        <f t="shared" si="107"/>
        <v>1</v>
      </c>
      <c r="DF64" s="13">
        <f t="shared" si="107"/>
        <v>1</v>
      </c>
      <c r="DG64" s="13">
        <f t="shared" si="107"/>
        <v>1</v>
      </c>
      <c r="DH64" s="13">
        <f t="shared" si="107"/>
        <v>1</v>
      </c>
      <c r="DI64" s="13">
        <f t="shared" si="107"/>
        <v>1</v>
      </c>
      <c r="DJ64" s="13">
        <f t="shared" si="107"/>
        <v>1</v>
      </c>
      <c r="DK64" s="13" t="str">
        <f t="shared" si="107"/>
        <v/>
      </c>
      <c r="DL64" s="13" t="str">
        <f t="shared" si="107"/>
        <v/>
      </c>
      <c r="DM64" s="13" t="str">
        <f t="shared" si="107"/>
        <v/>
      </c>
      <c r="DN64" s="13" t="str">
        <f t="shared" si="107"/>
        <v/>
      </c>
      <c r="DO64" s="13" t="str">
        <f t="shared" si="107"/>
        <v/>
      </c>
      <c r="DP64" s="13" t="str">
        <f t="shared" si="107"/>
        <v/>
      </c>
      <c r="DQ64" s="13" t="str">
        <f t="shared" si="107"/>
        <v/>
      </c>
      <c r="DR64" s="13" t="str">
        <f t="shared" si="107"/>
        <v/>
      </c>
      <c r="DS64" s="13" t="str">
        <f t="shared" si="107"/>
        <v/>
      </c>
      <c r="DT64" s="13" t="str">
        <f t="shared" si="107"/>
        <v/>
      </c>
      <c r="DU64" s="13" t="str">
        <f t="shared" si="107"/>
        <v/>
      </c>
      <c r="DV64" s="13" t="str">
        <f t="shared" si="107"/>
        <v/>
      </c>
      <c r="DW64" s="13" t="str">
        <f t="shared" si="107"/>
        <v/>
      </c>
      <c r="DX64" s="13" t="str">
        <f t="shared" si="107"/>
        <v/>
      </c>
      <c r="DY64" s="13" t="str">
        <f t="shared" si="107"/>
        <v/>
      </c>
      <c r="DZ64" s="13" t="str">
        <f t="shared" si="107"/>
        <v/>
      </c>
    </row>
    <row r="65" spans="6:130" x14ac:dyDescent="0.2">
      <c r="F65">
        <v>202012</v>
      </c>
      <c r="G65" s="13">
        <f t="shared" ref="G65:AL65" si="108">IF(OR(H15 = "", H$8 &lt; G$8), "", 1)</f>
        <v>1</v>
      </c>
      <c r="H65" s="13">
        <f t="shared" si="108"/>
        <v>1</v>
      </c>
      <c r="I65" s="13">
        <f t="shared" si="108"/>
        <v>1</v>
      </c>
      <c r="J65" s="13">
        <f t="shared" si="108"/>
        <v>1</v>
      </c>
      <c r="K65" s="13">
        <f t="shared" si="108"/>
        <v>1</v>
      </c>
      <c r="L65" s="13">
        <f t="shared" si="108"/>
        <v>1</v>
      </c>
      <c r="M65" s="13">
        <f t="shared" si="108"/>
        <v>1</v>
      </c>
      <c r="N65" s="13">
        <f t="shared" si="108"/>
        <v>1</v>
      </c>
      <c r="O65" s="13">
        <f t="shared" si="108"/>
        <v>1</v>
      </c>
      <c r="P65" s="13">
        <f t="shared" si="108"/>
        <v>1</v>
      </c>
      <c r="Q65" s="13">
        <f t="shared" si="108"/>
        <v>1</v>
      </c>
      <c r="R65" s="13">
        <f t="shared" si="108"/>
        <v>1</v>
      </c>
      <c r="S65" s="13">
        <f t="shared" si="108"/>
        <v>1</v>
      </c>
      <c r="T65" s="13">
        <f t="shared" si="108"/>
        <v>1</v>
      </c>
      <c r="U65" s="13">
        <f t="shared" si="108"/>
        <v>1</v>
      </c>
      <c r="V65" s="13">
        <f t="shared" si="108"/>
        <v>1</v>
      </c>
      <c r="W65" s="13">
        <f t="shared" si="108"/>
        <v>1</v>
      </c>
      <c r="X65" s="13">
        <f t="shared" si="108"/>
        <v>1</v>
      </c>
      <c r="Y65" s="13">
        <f t="shared" si="108"/>
        <v>1</v>
      </c>
      <c r="Z65" s="13">
        <f t="shared" si="108"/>
        <v>1</v>
      </c>
      <c r="AA65" s="13">
        <f t="shared" si="108"/>
        <v>1</v>
      </c>
      <c r="AB65" s="13">
        <f t="shared" si="108"/>
        <v>1</v>
      </c>
      <c r="AC65" s="13">
        <f t="shared" si="108"/>
        <v>1</v>
      </c>
      <c r="AD65" s="13">
        <f t="shared" si="108"/>
        <v>1</v>
      </c>
      <c r="AE65" s="13">
        <f t="shared" si="108"/>
        <v>1</v>
      </c>
      <c r="AF65" s="13">
        <f t="shared" si="108"/>
        <v>1</v>
      </c>
      <c r="AG65" s="13">
        <f t="shared" si="108"/>
        <v>1</v>
      </c>
      <c r="AH65" s="13">
        <f t="shared" si="108"/>
        <v>1</v>
      </c>
      <c r="AI65" s="13">
        <f t="shared" si="108"/>
        <v>1</v>
      </c>
      <c r="AJ65" s="13">
        <f t="shared" si="108"/>
        <v>1</v>
      </c>
      <c r="AK65" s="13">
        <f t="shared" si="108"/>
        <v>1</v>
      </c>
      <c r="AL65" s="13">
        <f t="shared" si="108"/>
        <v>1</v>
      </c>
      <c r="AM65" s="13">
        <f t="shared" ref="AM65:BR65" si="109">IF(OR(AN15 = "", AN$8 &lt; AM$8), "", 1)</f>
        <v>1</v>
      </c>
      <c r="AN65" s="13">
        <f t="shared" si="109"/>
        <v>1</v>
      </c>
      <c r="AO65" s="13">
        <f t="shared" si="109"/>
        <v>1</v>
      </c>
      <c r="AP65" s="13">
        <f t="shared" si="109"/>
        <v>1</v>
      </c>
      <c r="AQ65" s="13">
        <f t="shared" si="109"/>
        <v>1</v>
      </c>
      <c r="AR65" s="13">
        <f t="shared" si="109"/>
        <v>1</v>
      </c>
      <c r="AS65" s="13">
        <f t="shared" si="109"/>
        <v>1</v>
      </c>
      <c r="AT65" s="13">
        <f t="shared" si="109"/>
        <v>1</v>
      </c>
      <c r="AU65" s="13">
        <f t="shared" si="109"/>
        <v>1</v>
      </c>
      <c r="AV65" s="13">
        <f t="shared" si="109"/>
        <v>1</v>
      </c>
      <c r="AW65" s="13">
        <f t="shared" si="109"/>
        <v>1</v>
      </c>
      <c r="AX65" s="13" t="str">
        <f t="shared" si="109"/>
        <v/>
      </c>
      <c r="AY65" s="13" t="str">
        <f t="shared" si="109"/>
        <v/>
      </c>
      <c r="AZ65" s="13" t="str">
        <f t="shared" si="109"/>
        <v/>
      </c>
      <c r="BA65" s="13" t="str">
        <f t="shared" si="109"/>
        <v/>
      </c>
      <c r="BB65" s="13" t="str">
        <f t="shared" si="109"/>
        <v/>
      </c>
      <c r="BC65" s="13" t="str">
        <f t="shared" si="109"/>
        <v/>
      </c>
      <c r="BD65" s="13" t="str">
        <f t="shared" si="109"/>
        <v/>
      </c>
      <c r="BE65" s="13" t="str">
        <f t="shared" si="109"/>
        <v/>
      </c>
      <c r="BF65" s="13" t="str">
        <f t="shared" si="109"/>
        <v/>
      </c>
      <c r="BG65" s="13" t="str">
        <f t="shared" si="109"/>
        <v/>
      </c>
      <c r="BH65" s="13" t="str">
        <f t="shared" si="109"/>
        <v/>
      </c>
      <c r="BI65" s="13" t="str">
        <f t="shared" si="109"/>
        <v/>
      </c>
      <c r="BJ65" s="13" t="str">
        <f t="shared" si="109"/>
        <v/>
      </c>
      <c r="BK65" s="13" t="str">
        <f t="shared" si="109"/>
        <v/>
      </c>
      <c r="BL65" s="13" t="str">
        <f t="shared" si="109"/>
        <v/>
      </c>
      <c r="BM65" s="13" t="str">
        <f t="shared" si="109"/>
        <v/>
      </c>
      <c r="BN65" s="13" t="str">
        <f t="shared" si="109"/>
        <v/>
      </c>
      <c r="BO65" s="13" t="str">
        <f t="shared" si="109"/>
        <v/>
      </c>
      <c r="BP65" s="13" t="str">
        <f t="shared" si="109"/>
        <v/>
      </c>
      <c r="BQ65" s="13">
        <f t="shared" si="109"/>
        <v>1</v>
      </c>
      <c r="BR65" s="13">
        <f t="shared" si="109"/>
        <v>1</v>
      </c>
      <c r="BS65" s="13">
        <f t="shared" ref="BS65:CX65" si="110">IF(OR(BT15 = "", BT$8 &lt; BS$8), "", 1)</f>
        <v>1</v>
      </c>
      <c r="BT65" s="13">
        <f t="shared" si="110"/>
        <v>1</v>
      </c>
      <c r="BU65" s="13">
        <f t="shared" si="110"/>
        <v>1</v>
      </c>
      <c r="BV65" s="13">
        <f t="shared" si="110"/>
        <v>1</v>
      </c>
      <c r="BW65" s="13">
        <f t="shared" si="110"/>
        <v>1</v>
      </c>
      <c r="BX65" s="13">
        <f t="shared" si="110"/>
        <v>1</v>
      </c>
      <c r="BY65" s="13">
        <f t="shared" si="110"/>
        <v>1</v>
      </c>
      <c r="BZ65" s="13">
        <f t="shared" si="110"/>
        <v>1</v>
      </c>
      <c r="CA65" s="13">
        <f t="shared" si="110"/>
        <v>1</v>
      </c>
      <c r="CB65" s="13">
        <f t="shared" si="110"/>
        <v>1</v>
      </c>
      <c r="CC65" s="13">
        <f t="shared" si="110"/>
        <v>1</v>
      </c>
      <c r="CD65" s="13">
        <f t="shared" si="110"/>
        <v>1</v>
      </c>
      <c r="CE65" s="13">
        <f t="shared" si="110"/>
        <v>1</v>
      </c>
      <c r="CF65" s="13">
        <f t="shared" si="110"/>
        <v>1</v>
      </c>
      <c r="CG65" s="13">
        <f t="shared" si="110"/>
        <v>1</v>
      </c>
      <c r="CH65" s="13">
        <f t="shared" si="110"/>
        <v>1</v>
      </c>
      <c r="CI65" s="13">
        <f t="shared" si="110"/>
        <v>1</v>
      </c>
      <c r="CJ65" s="13">
        <f t="shared" si="110"/>
        <v>1</v>
      </c>
      <c r="CK65" s="13">
        <f t="shared" si="110"/>
        <v>1</v>
      </c>
      <c r="CL65" s="13">
        <f t="shared" si="110"/>
        <v>1</v>
      </c>
      <c r="CM65" s="13">
        <f t="shared" si="110"/>
        <v>1</v>
      </c>
      <c r="CN65" s="13">
        <f t="shared" si="110"/>
        <v>1</v>
      </c>
      <c r="CO65" s="13">
        <f t="shared" si="110"/>
        <v>1</v>
      </c>
      <c r="CP65" s="13">
        <f t="shared" si="110"/>
        <v>1</v>
      </c>
      <c r="CQ65" s="13">
        <f t="shared" si="110"/>
        <v>1</v>
      </c>
      <c r="CR65" s="13">
        <f t="shared" si="110"/>
        <v>1</v>
      </c>
      <c r="CS65" s="13">
        <f t="shared" si="110"/>
        <v>1</v>
      </c>
      <c r="CT65" s="13">
        <f t="shared" si="110"/>
        <v>1</v>
      </c>
      <c r="CU65" s="13">
        <f t="shared" si="110"/>
        <v>1</v>
      </c>
      <c r="CV65" s="13">
        <f t="shared" si="110"/>
        <v>1</v>
      </c>
      <c r="CW65" s="13">
        <f t="shared" si="110"/>
        <v>1</v>
      </c>
      <c r="CX65" s="13">
        <f t="shared" si="110"/>
        <v>1</v>
      </c>
      <c r="CY65" s="13">
        <f t="shared" ref="CY65:DZ65" si="111">IF(OR(CZ15 = "", CZ$8 &lt; CY$8), "", 1)</f>
        <v>1</v>
      </c>
      <c r="CZ65" s="13">
        <f t="shared" si="111"/>
        <v>1</v>
      </c>
      <c r="DA65" s="13">
        <f t="shared" si="111"/>
        <v>1</v>
      </c>
      <c r="DB65" s="13">
        <f t="shared" si="111"/>
        <v>1</v>
      </c>
      <c r="DC65" s="13">
        <f t="shared" si="111"/>
        <v>1</v>
      </c>
      <c r="DD65" s="13">
        <f t="shared" si="111"/>
        <v>1</v>
      </c>
      <c r="DE65" s="13">
        <f t="shared" si="111"/>
        <v>1</v>
      </c>
      <c r="DF65" s="13">
        <f t="shared" si="111"/>
        <v>1</v>
      </c>
      <c r="DG65" s="13">
        <f t="shared" si="111"/>
        <v>1</v>
      </c>
      <c r="DH65" s="13" t="str">
        <f t="shared" si="111"/>
        <v/>
      </c>
      <c r="DI65" s="13" t="str">
        <f t="shared" si="111"/>
        <v/>
      </c>
      <c r="DJ65" s="13" t="str">
        <f t="shared" si="111"/>
        <v/>
      </c>
      <c r="DK65" s="13" t="str">
        <f t="shared" si="111"/>
        <v/>
      </c>
      <c r="DL65" s="13" t="str">
        <f t="shared" si="111"/>
        <v/>
      </c>
      <c r="DM65" s="13" t="str">
        <f t="shared" si="111"/>
        <v/>
      </c>
      <c r="DN65" s="13" t="str">
        <f t="shared" si="111"/>
        <v/>
      </c>
      <c r="DO65" s="13" t="str">
        <f t="shared" si="111"/>
        <v/>
      </c>
      <c r="DP65" s="13" t="str">
        <f t="shared" si="111"/>
        <v/>
      </c>
      <c r="DQ65" s="13" t="str">
        <f t="shared" si="111"/>
        <v/>
      </c>
      <c r="DR65" s="13" t="str">
        <f t="shared" si="111"/>
        <v/>
      </c>
      <c r="DS65" s="13" t="str">
        <f t="shared" si="111"/>
        <v/>
      </c>
      <c r="DT65" s="13" t="str">
        <f t="shared" si="111"/>
        <v/>
      </c>
      <c r="DU65" s="13" t="str">
        <f t="shared" si="111"/>
        <v/>
      </c>
      <c r="DV65" s="13" t="str">
        <f t="shared" si="111"/>
        <v/>
      </c>
      <c r="DW65" s="13" t="str">
        <f t="shared" si="111"/>
        <v/>
      </c>
      <c r="DX65" s="13" t="str">
        <f t="shared" si="111"/>
        <v/>
      </c>
      <c r="DY65" s="13" t="str">
        <f t="shared" si="111"/>
        <v/>
      </c>
      <c r="DZ65" s="13" t="str">
        <f t="shared" si="111"/>
        <v/>
      </c>
    </row>
    <row r="66" spans="6:130" x14ac:dyDescent="0.2">
      <c r="F66">
        <v>202103</v>
      </c>
      <c r="G66" s="13">
        <f t="shared" ref="G66:AL66" si="112">IF(OR(H16 = "", H$8 &lt; G$8), "", 1)</f>
        <v>1</v>
      </c>
      <c r="H66" s="13">
        <f t="shared" si="112"/>
        <v>1</v>
      </c>
      <c r="I66" s="13">
        <f t="shared" si="112"/>
        <v>1</v>
      </c>
      <c r="J66" s="13">
        <f t="shared" si="112"/>
        <v>1</v>
      </c>
      <c r="K66" s="13">
        <f t="shared" si="112"/>
        <v>1</v>
      </c>
      <c r="L66" s="13">
        <f t="shared" si="112"/>
        <v>1</v>
      </c>
      <c r="M66" s="13">
        <f t="shared" si="112"/>
        <v>1</v>
      </c>
      <c r="N66" s="13">
        <f t="shared" si="112"/>
        <v>1</v>
      </c>
      <c r="O66" s="13">
        <f t="shared" si="112"/>
        <v>1</v>
      </c>
      <c r="P66" s="13">
        <f t="shared" si="112"/>
        <v>1</v>
      </c>
      <c r="Q66" s="13">
        <f t="shared" si="112"/>
        <v>1</v>
      </c>
      <c r="R66" s="13">
        <f t="shared" si="112"/>
        <v>1</v>
      </c>
      <c r="S66" s="13">
        <f t="shared" si="112"/>
        <v>1</v>
      </c>
      <c r="T66" s="13">
        <f t="shared" si="112"/>
        <v>1</v>
      </c>
      <c r="U66" s="13">
        <f t="shared" si="112"/>
        <v>1</v>
      </c>
      <c r="V66" s="13">
        <f t="shared" si="112"/>
        <v>1</v>
      </c>
      <c r="W66" s="13">
        <f t="shared" si="112"/>
        <v>1</v>
      </c>
      <c r="X66" s="13">
        <f t="shared" si="112"/>
        <v>1</v>
      </c>
      <c r="Y66" s="13">
        <f t="shared" si="112"/>
        <v>1</v>
      </c>
      <c r="Z66" s="13">
        <f t="shared" si="112"/>
        <v>1</v>
      </c>
      <c r="AA66" s="13">
        <f t="shared" si="112"/>
        <v>1</v>
      </c>
      <c r="AB66" s="13">
        <f t="shared" si="112"/>
        <v>1</v>
      </c>
      <c r="AC66" s="13">
        <f t="shared" si="112"/>
        <v>1</v>
      </c>
      <c r="AD66" s="13">
        <f t="shared" si="112"/>
        <v>1</v>
      </c>
      <c r="AE66" s="13">
        <f t="shared" si="112"/>
        <v>1</v>
      </c>
      <c r="AF66" s="13">
        <f t="shared" si="112"/>
        <v>1</v>
      </c>
      <c r="AG66" s="13">
        <f t="shared" si="112"/>
        <v>1</v>
      </c>
      <c r="AH66" s="13">
        <f t="shared" si="112"/>
        <v>1</v>
      </c>
      <c r="AI66" s="13">
        <f t="shared" si="112"/>
        <v>1</v>
      </c>
      <c r="AJ66" s="13">
        <f t="shared" si="112"/>
        <v>1</v>
      </c>
      <c r="AK66" s="13">
        <f t="shared" si="112"/>
        <v>1</v>
      </c>
      <c r="AL66" s="13">
        <f t="shared" si="112"/>
        <v>1</v>
      </c>
      <c r="AM66" s="13">
        <f t="shared" ref="AM66:BR66" si="113">IF(OR(AN16 = "", AN$8 &lt; AM$8), "", 1)</f>
        <v>1</v>
      </c>
      <c r="AN66" s="13">
        <f t="shared" si="113"/>
        <v>1</v>
      </c>
      <c r="AO66" s="13">
        <f t="shared" si="113"/>
        <v>1</v>
      </c>
      <c r="AP66" s="13">
        <f t="shared" si="113"/>
        <v>1</v>
      </c>
      <c r="AQ66" s="13">
        <f t="shared" si="113"/>
        <v>1</v>
      </c>
      <c r="AR66" s="13">
        <f t="shared" si="113"/>
        <v>1</v>
      </c>
      <c r="AS66" s="13">
        <f t="shared" si="113"/>
        <v>1</v>
      </c>
      <c r="AT66" s="13">
        <f t="shared" si="113"/>
        <v>1</v>
      </c>
      <c r="AU66" s="13" t="str">
        <f t="shared" si="113"/>
        <v/>
      </c>
      <c r="AV66" s="13" t="str">
        <f t="shared" si="113"/>
        <v/>
      </c>
      <c r="AW66" s="13" t="str">
        <f t="shared" si="113"/>
        <v/>
      </c>
      <c r="AX66" s="13" t="str">
        <f t="shared" si="113"/>
        <v/>
      </c>
      <c r="AY66" s="13" t="str">
        <f t="shared" si="113"/>
        <v/>
      </c>
      <c r="AZ66" s="13" t="str">
        <f t="shared" si="113"/>
        <v/>
      </c>
      <c r="BA66" s="13" t="str">
        <f t="shared" si="113"/>
        <v/>
      </c>
      <c r="BB66" s="13" t="str">
        <f t="shared" si="113"/>
        <v/>
      </c>
      <c r="BC66" s="13" t="str">
        <f t="shared" si="113"/>
        <v/>
      </c>
      <c r="BD66" s="13" t="str">
        <f t="shared" si="113"/>
        <v/>
      </c>
      <c r="BE66" s="13" t="str">
        <f t="shared" si="113"/>
        <v/>
      </c>
      <c r="BF66" s="13" t="str">
        <f t="shared" si="113"/>
        <v/>
      </c>
      <c r="BG66" s="13" t="str">
        <f t="shared" si="113"/>
        <v/>
      </c>
      <c r="BH66" s="13" t="str">
        <f t="shared" si="113"/>
        <v/>
      </c>
      <c r="BI66" s="13" t="str">
        <f t="shared" si="113"/>
        <v/>
      </c>
      <c r="BJ66" s="13" t="str">
        <f t="shared" si="113"/>
        <v/>
      </c>
      <c r="BK66" s="13" t="str">
        <f t="shared" si="113"/>
        <v/>
      </c>
      <c r="BL66" s="13" t="str">
        <f t="shared" si="113"/>
        <v/>
      </c>
      <c r="BM66" s="13" t="str">
        <f t="shared" si="113"/>
        <v/>
      </c>
      <c r="BN66" s="13" t="str">
        <f t="shared" si="113"/>
        <v/>
      </c>
      <c r="BO66" s="13" t="str">
        <f t="shared" si="113"/>
        <v/>
      </c>
      <c r="BP66" s="13" t="str">
        <f t="shared" si="113"/>
        <v/>
      </c>
      <c r="BQ66" s="13">
        <f t="shared" si="113"/>
        <v>1</v>
      </c>
      <c r="BR66" s="13">
        <f t="shared" si="113"/>
        <v>1</v>
      </c>
      <c r="BS66" s="13">
        <f t="shared" ref="BS66:CX66" si="114">IF(OR(BT16 = "", BT$8 &lt; BS$8), "", 1)</f>
        <v>1</v>
      </c>
      <c r="BT66" s="13">
        <f t="shared" si="114"/>
        <v>1</v>
      </c>
      <c r="BU66" s="13">
        <f t="shared" si="114"/>
        <v>1</v>
      </c>
      <c r="BV66" s="13">
        <f t="shared" si="114"/>
        <v>1</v>
      </c>
      <c r="BW66" s="13">
        <f t="shared" si="114"/>
        <v>1</v>
      </c>
      <c r="BX66" s="13">
        <f t="shared" si="114"/>
        <v>1</v>
      </c>
      <c r="BY66" s="13">
        <f t="shared" si="114"/>
        <v>1</v>
      </c>
      <c r="BZ66" s="13">
        <f t="shared" si="114"/>
        <v>1</v>
      </c>
      <c r="CA66" s="13">
        <f t="shared" si="114"/>
        <v>1</v>
      </c>
      <c r="CB66" s="13">
        <f t="shared" si="114"/>
        <v>1</v>
      </c>
      <c r="CC66" s="13">
        <f t="shared" si="114"/>
        <v>1</v>
      </c>
      <c r="CD66" s="13">
        <f t="shared" si="114"/>
        <v>1</v>
      </c>
      <c r="CE66" s="13">
        <f t="shared" si="114"/>
        <v>1</v>
      </c>
      <c r="CF66" s="13">
        <f t="shared" si="114"/>
        <v>1</v>
      </c>
      <c r="CG66" s="13">
        <f t="shared" si="114"/>
        <v>1</v>
      </c>
      <c r="CH66" s="13">
        <f t="shared" si="114"/>
        <v>1</v>
      </c>
      <c r="CI66" s="13">
        <f t="shared" si="114"/>
        <v>1</v>
      </c>
      <c r="CJ66" s="13">
        <f t="shared" si="114"/>
        <v>1</v>
      </c>
      <c r="CK66" s="13">
        <f t="shared" si="114"/>
        <v>1</v>
      </c>
      <c r="CL66" s="13">
        <f t="shared" si="114"/>
        <v>1</v>
      </c>
      <c r="CM66" s="13">
        <f t="shared" si="114"/>
        <v>1</v>
      </c>
      <c r="CN66" s="13">
        <f t="shared" si="114"/>
        <v>1</v>
      </c>
      <c r="CO66" s="13">
        <f t="shared" si="114"/>
        <v>1</v>
      </c>
      <c r="CP66" s="13">
        <f t="shared" si="114"/>
        <v>1</v>
      </c>
      <c r="CQ66" s="13">
        <f t="shared" si="114"/>
        <v>1</v>
      </c>
      <c r="CR66" s="13">
        <f t="shared" si="114"/>
        <v>1</v>
      </c>
      <c r="CS66" s="13">
        <f t="shared" si="114"/>
        <v>1</v>
      </c>
      <c r="CT66" s="13">
        <f t="shared" si="114"/>
        <v>1</v>
      </c>
      <c r="CU66" s="13">
        <f t="shared" si="114"/>
        <v>1</v>
      </c>
      <c r="CV66" s="13">
        <f t="shared" si="114"/>
        <v>1</v>
      </c>
      <c r="CW66" s="13">
        <f t="shared" si="114"/>
        <v>1</v>
      </c>
      <c r="CX66" s="13">
        <f t="shared" si="114"/>
        <v>1</v>
      </c>
      <c r="CY66" s="13">
        <f t="shared" ref="CY66:DZ66" si="115">IF(OR(CZ16 = "", CZ$8 &lt; CY$8), "", 1)</f>
        <v>1</v>
      </c>
      <c r="CZ66" s="13">
        <f t="shared" si="115"/>
        <v>1</v>
      </c>
      <c r="DA66" s="13">
        <f t="shared" si="115"/>
        <v>1</v>
      </c>
      <c r="DB66" s="13">
        <f t="shared" si="115"/>
        <v>1</v>
      </c>
      <c r="DC66" s="13">
        <f t="shared" si="115"/>
        <v>1</v>
      </c>
      <c r="DD66" s="13">
        <f t="shared" si="115"/>
        <v>1</v>
      </c>
      <c r="DE66" s="13" t="str">
        <f t="shared" si="115"/>
        <v/>
      </c>
      <c r="DF66" s="13" t="str">
        <f t="shared" si="115"/>
        <v/>
      </c>
      <c r="DG66" s="13" t="str">
        <f t="shared" si="115"/>
        <v/>
      </c>
      <c r="DH66" s="13" t="str">
        <f t="shared" si="115"/>
        <v/>
      </c>
      <c r="DI66" s="13" t="str">
        <f t="shared" si="115"/>
        <v/>
      </c>
      <c r="DJ66" s="13" t="str">
        <f t="shared" si="115"/>
        <v/>
      </c>
      <c r="DK66" s="13" t="str">
        <f t="shared" si="115"/>
        <v/>
      </c>
      <c r="DL66" s="13" t="str">
        <f t="shared" si="115"/>
        <v/>
      </c>
      <c r="DM66" s="13" t="str">
        <f t="shared" si="115"/>
        <v/>
      </c>
      <c r="DN66" s="13" t="str">
        <f t="shared" si="115"/>
        <v/>
      </c>
      <c r="DO66" s="13" t="str">
        <f t="shared" si="115"/>
        <v/>
      </c>
      <c r="DP66" s="13" t="str">
        <f t="shared" si="115"/>
        <v/>
      </c>
      <c r="DQ66" s="13" t="str">
        <f t="shared" si="115"/>
        <v/>
      </c>
      <c r="DR66" s="13" t="str">
        <f t="shared" si="115"/>
        <v/>
      </c>
      <c r="DS66" s="13" t="str">
        <f t="shared" si="115"/>
        <v/>
      </c>
      <c r="DT66" s="13" t="str">
        <f t="shared" si="115"/>
        <v/>
      </c>
      <c r="DU66" s="13" t="str">
        <f t="shared" si="115"/>
        <v/>
      </c>
      <c r="DV66" s="13" t="str">
        <f t="shared" si="115"/>
        <v/>
      </c>
      <c r="DW66" s="13" t="str">
        <f t="shared" si="115"/>
        <v/>
      </c>
      <c r="DX66" s="13" t="str">
        <f t="shared" si="115"/>
        <v/>
      </c>
      <c r="DY66" s="13" t="str">
        <f t="shared" si="115"/>
        <v/>
      </c>
      <c r="DZ66" s="13" t="str">
        <f t="shared" si="115"/>
        <v/>
      </c>
    </row>
    <row r="67" spans="6:130" x14ac:dyDescent="0.2">
      <c r="F67">
        <v>202106</v>
      </c>
      <c r="G67" s="13">
        <f t="shared" ref="G67:AL67" si="116">IF(OR(H17 = "", H$8 &lt; G$8), "", 1)</f>
        <v>1</v>
      </c>
      <c r="H67" s="13">
        <f t="shared" si="116"/>
        <v>1</v>
      </c>
      <c r="I67" s="13">
        <f t="shared" si="116"/>
        <v>1</v>
      </c>
      <c r="J67" s="13">
        <f t="shared" si="116"/>
        <v>1</v>
      </c>
      <c r="K67" s="13">
        <f t="shared" si="116"/>
        <v>1</v>
      </c>
      <c r="L67" s="13">
        <f t="shared" si="116"/>
        <v>1</v>
      </c>
      <c r="M67" s="13">
        <f t="shared" si="116"/>
        <v>1</v>
      </c>
      <c r="N67" s="13">
        <f t="shared" si="116"/>
        <v>1</v>
      </c>
      <c r="O67" s="13">
        <f t="shared" si="116"/>
        <v>1</v>
      </c>
      <c r="P67" s="13">
        <f t="shared" si="116"/>
        <v>1</v>
      </c>
      <c r="Q67" s="13">
        <f t="shared" si="116"/>
        <v>1</v>
      </c>
      <c r="R67" s="13">
        <f t="shared" si="116"/>
        <v>1</v>
      </c>
      <c r="S67" s="13">
        <f t="shared" si="116"/>
        <v>1</v>
      </c>
      <c r="T67" s="13">
        <f t="shared" si="116"/>
        <v>1</v>
      </c>
      <c r="U67" s="13">
        <f t="shared" si="116"/>
        <v>1</v>
      </c>
      <c r="V67" s="13">
        <f t="shared" si="116"/>
        <v>1</v>
      </c>
      <c r="W67" s="13">
        <f t="shared" si="116"/>
        <v>1</v>
      </c>
      <c r="X67" s="13">
        <f t="shared" si="116"/>
        <v>1</v>
      </c>
      <c r="Y67" s="13">
        <f t="shared" si="116"/>
        <v>1</v>
      </c>
      <c r="Z67" s="13">
        <f t="shared" si="116"/>
        <v>1</v>
      </c>
      <c r="AA67" s="13">
        <f t="shared" si="116"/>
        <v>1</v>
      </c>
      <c r="AB67" s="13">
        <f t="shared" si="116"/>
        <v>1</v>
      </c>
      <c r="AC67" s="13">
        <f t="shared" si="116"/>
        <v>1</v>
      </c>
      <c r="AD67" s="13">
        <f t="shared" si="116"/>
        <v>1</v>
      </c>
      <c r="AE67" s="13">
        <f t="shared" si="116"/>
        <v>1</v>
      </c>
      <c r="AF67" s="13">
        <f t="shared" si="116"/>
        <v>1</v>
      </c>
      <c r="AG67" s="13">
        <f t="shared" si="116"/>
        <v>1</v>
      </c>
      <c r="AH67" s="13">
        <f t="shared" si="116"/>
        <v>1</v>
      </c>
      <c r="AI67" s="13">
        <f t="shared" si="116"/>
        <v>1</v>
      </c>
      <c r="AJ67" s="13">
        <f t="shared" si="116"/>
        <v>1</v>
      </c>
      <c r="AK67" s="13">
        <f t="shared" si="116"/>
        <v>1</v>
      </c>
      <c r="AL67" s="13">
        <f t="shared" si="116"/>
        <v>1</v>
      </c>
      <c r="AM67" s="13">
        <f t="shared" ref="AM67:BR67" si="117">IF(OR(AN17 = "", AN$8 &lt; AM$8), "", 1)</f>
        <v>1</v>
      </c>
      <c r="AN67" s="13">
        <f t="shared" si="117"/>
        <v>1</v>
      </c>
      <c r="AO67" s="13">
        <f t="shared" si="117"/>
        <v>1</v>
      </c>
      <c r="AP67" s="13">
        <f t="shared" si="117"/>
        <v>1</v>
      </c>
      <c r="AQ67" s="13">
        <f t="shared" si="117"/>
        <v>1</v>
      </c>
      <c r="AR67" s="13" t="str">
        <f t="shared" si="117"/>
        <v/>
      </c>
      <c r="AS67" s="13" t="str">
        <f t="shared" si="117"/>
        <v/>
      </c>
      <c r="AT67" s="13" t="str">
        <f t="shared" si="117"/>
        <v/>
      </c>
      <c r="AU67" s="13" t="str">
        <f t="shared" si="117"/>
        <v/>
      </c>
      <c r="AV67" s="13" t="str">
        <f t="shared" si="117"/>
        <v/>
      </c>
      <c r="AW67" s="13" t="str">
        <f t="shared" si="117"/>
        <v/>
      </c>
      <c r="AX67" s="13" t="str">
        <f t="shared" si="117"/>
        <v/>
      </c>
      <c r="AY67" s="13" t="str">
        <f t="shared" si="117"/>
        <v/>
      </c>
      <c r="AZ67" s="13" t="str">
        <f t="shared" si="117"/>
        <v/>
      </c>
      <c r="BA67" s="13" t="str">
        <f t="shared" si="117"/>
        <v/>
      </c>
      <c r="BB67" s="13" t="str">
        <f t="shared" si="117"/>
        <v/>
      </c>
      <c r="BC67" s="13" t="str">
        <f t="shared" si="117"/>
        <v/>
      </c>
      <c r="BD67" s="13" t="str">
        <f t="shared" si="117"/>
        <v/>
      </c>
      <c r="BE67" s="13" t="str">
        <f t="shared" si="117"/>
        <v/>
      </c>
      <c r="BF67" s="13" t="str">
        <f t="shared" si="117"/>
        <v/>
      </c>
      <c r="BG67" s="13" t="str">
        <f t="shared" si="117"/>
        <v/>
      </c>
      <c r="BH67" s="13" t="str">
        <f t="shared" si="117"/>
        <v/>
      </c>
      <c r="BI67" s="13" t="str">
        <f t="shared" si="117"/>
        <v/>
      </c>
      <c r="BJ67" s="13" t="str">
        <f t="shared" si="117"/>
        <v/>
      </c>
      <c r="BK67" s="13" t="str">
        <f t="shared" si="117"/>
        <v/>
      </c>
      <c r="BL67" s="13" t="str">
        <f t="shared" si="117"/>
        <v/>
      </c>
      <c r="BM67" s="13" t="str">
        <f t="shared" si="117"/>
        <v/>
      </c>
      <c r="BN67" s="13" t="str">
        <f t="shared" si="117"/>
        <v/>
      </c>
      <c r="BO67" s="13" t="str">
        <f t="shared" si="117"/>
        <v/>
      </c>
      <c r="BP67" s="13" t="str">
        <f t="shared" si="117"/>
        <v/>
      </c>
      <c r="BQ67" s="13">
        <f t="shared" si="117"/>
        <v>1</v>
      </c>
      <c r="BR67" s="13">
        <f t="shared" si="117"/>
        <v>1</v>
      </c>
      <c r="BS67" s="13">
        <f t="shared" ref="BS67:CX67" si="118">IF(OR(BT17 = "", BT$8 &lt; BS$8), "", 1)</f>
        <v>1</v>
      </c>
      <c r="BT67" s="13">
        <f t="shared" si="118"/>
        <v>1</v>
      </c>
      <c r="BU67" s="13">
        <f t="shared" si="118"/>
        <v>1</v>
      </c>
      <c r="BV67" s="13">
        <f t="shared" si="118"/>
        <v>1</v>
      </c>
      <c r="BW67" s="13">
        <f t="shared" si="118"/>
        <v>1</v>
      </c>
      <c r="BX67" s="13">
        <f t="shared" si="118"/>
        <v>1</v>
      </c>
      <c r="BY67" s="13">
        <f t="shared" si="118"/>
        <v>1</v>
      </c>
      <c r="BZ67" s="13">
        <f t="shared" si="118"/>
        <v>1</v>
      </c>
      <c r="CA67" s="13">
        <f t="shared" si="118"/>
        <v>1</v>
      </c>
      <c r="CB67" s="13">
        <f t="shared" si="118"/>
        <v>1</v>
      </c>
      <c r="CC67" s="13">
        <f t="shared" si="118"/>
        <v>1</v>
      </c>
      <c r="CD67" s="13">
        <f t="shared" si="118"/>
        <v>1</v>
      </c>
      <c r="CE67" s="13">
        <f t="shared" si="118"/>
        <v>1</v>
      </c>
      <c r="CF67" s="13">
        <f t="shared" si="118"/>
        <v>1</v>
      </c>
      <c r="CG67" s="13">
        <f t="shared" si="118"/>
        <v>1</v>
      </c>
      <c r="CH67" s="13">
        <f t="shared" si="118"/>
        <v>1</v>
      </c>
      <c r="CI67" s="13">
        <f t="shared" si="118"/>
        <v>1</v>
      </c>
      <c r="CJ67" s="13">
        <f t="shared" si="118"/>
        <v>1</v>
      </c>
      <c r="CK67" s="13">
        <f t="shared" si="118"/>
        <v>1</v>
      </c>
      <c r="CL67" s="13">
        <f t="shared" si="118"/>
        <v>1</v>
      </c>
      <c r="CM67" s="13">
        <f t="shared" si="118"/>
        <v>1</v>
      </c>
      <c r="CN67" s="13">
        <f t="shared" si="118"/>
        <v>1</v>
      </c>
      <c r="CO67" s="13">
        <f t="shared" si="118"/>
        <v>1</v>
      </c>
      <c r="CP67" s="13">
        <f t="shared" si="118"/>
        <v>1</v>
      </c>
      <c r="CQ67" s="13">
        <f t="shared" si="118"/>
        <v>1</v>
      </c>
      <c r="CR67" s="13">
        <f t="shared" si="118"/>
        <v>1</v>
      </c>
      <c r="CS67" s="13">
        <f t="shared" si="118"/>
        <v>1</v>
      </c>
      <c r="CT67" s="13">
        <f t="shared" si="118"/>
        <v>1</v>
      </c>
      <c r="CU67" s="13">
        <f t="shared" si="118"/>
        <v>1</v>
      </c>
      <c r="CV67" s="13">
        <f t="shared" si="118"/>
        <v>1</v>
      </c>
      <c r="CW67" s="13">
        <f t="shared" si="118"/>
        <v>1</v>
      </c>
      <c r="CX67" s="13">
        <f t="shared" si="118"/>
        <v>1</v>
      </c>
      <c r="CY67" s="13">
        <f t="shared" ref="CY67:DZ67" si="119">IF(OR(CZ17 = "", CZ$8 &lt; CY$8), "", 1)</f>
        <v>1</v>
      </c>
      <c r="CZ67" s="13">
        <f t="shared" si="119"/>
        <v>1</v>
      </c>
      <c r="DA67" s="13">
        <f t="shared" si="119"/>
        <v>1</v>
      </c>
      <c r="DB67" s="13" t="str">
        <f t="shared" si="119"/>
        <v/>
      </c>
      <c r="DC67" s="13" t="str">
        <f t="shared" si="119"/>
        <v/>
      </c>
      <c r="DD67" s="13" t="str">
        <f t="shared" si="119"/>
        <v/>
      </c>
      <c r="DE67" s="13" t="str">
        <f t="shared" si="119"/>
        <v/>
      </c>
      <c r="DF67" s="13" t="str">
        <f t="shared" si="119"/>
        <v/>
      </c>
      <c r="DG67" s="13" t="str">
        <f t="shared" si="119"/>
        <v/>
      </c>
      <c r="DH67" s="13" t="str">
        <f t="shared" si="119"/>
        <v/>
      </c>
      <c r="DI67" s="13" t="str">
        <f t="shared" si="119"/>
        <v/>
      </c>
      <c r="DJ67" s="13" t="str">
        <f t="shared" si="119"/>
        <v/>
      </c>
      <c r="DK67" s="13" t="str">
        <f t="shared" si="119"/>
        <v/>
      </c>
      <c r="DL67" s="13" t="str">
        <f t="shared" si="119"/>
        <v/>
      </c>
      <c r="DM67" s="13" t="str">
        <f t="shared" si="119"/>
        <v/>
      </c>
      <c r="DN67" s="13" t="str">
        <f t="shared" si="119"/>
        <v/>
      </c>
      <c r="DO67" s="13" t="str">
        <f t="shared" si="119"/>
        <v/>
      </c>
      <c r="DP67" s="13" t="str">
        <f t="shared" si="119"/>
        <v/>
      </c>
      <c r="DQ67" s="13" t="str">
        <f t="shared" si="119"/>
        <v/>
      </c>
      <c r="DR67" s="13" t="str">
        <f t="shared" si="119"/>
        <v/>
      </c>
      <c r="DS67" s="13" t="str">
        <f t="shared" si="119"/>
        <v/>
      </c>
      <c r="DT67" s="13" t="str">
        <f t="shared" si="119"/>
        <v/>
      </c>
      <c r="DU67" s="13" t="str">
        <f t="shared" si="119"/>
        <v/>
      </c>
      <c r="DV67" s="13" t="str">
        <f t="shared" si="119"/>
        <v/>
      </c>
      <c r="DW67" s="13" t="str">
        <f t="shared" si="119"/>
        <v/>
      </c>
      <c r="DX67" s="13" t="str">
        <f t="shared" si="119"/>
        <v/>
      </c>
      <c r="DY67" s="13" t="str">
        <f t="shared" si="119"/>
        <v/>
      </c>
      <c r="DZ67" s="13" t="str">
        <f t="shared" si="119"/>
        <v/>
      </c>
    </row>
    <row r="68" spans="6:130" x14ac:dyDescent="0.2">
      <c r="F68">
        <v>202109</v>
      </c>
      <c r="G68" s="13">
        <f t="shared" ref="G68:AL68" si="120">IF(OR(H18 = "", H$8 &lt; G$8), "", 1)</f>
        <v>1</v>
      </c>
      <c r="H68" s="13">
        <f t="shared" si="120"/>
        <v>1</v>
      </c>
      <c r="I68" s="13">
        <f t="shared" si="120"/>
        <v>1</v>
      </c>
      <c r="J68" s="13">
        <f t="shared" si="120"/>
        <v>1</v>
      </c>
      <c r="K68" s="13">
        <f t="shared" si="120"/>
        <v>1</v>
      </c>
      <c r="L68" s="13">
        <f t="shared" si="120"/>
        <v>1</v>
      </c>
      <c r="M68" s="13">
        <f t="shared" si="120"/>
        <v>1</v>
      </c>
      <c r="N68" s="13">
        <f t="shared" si="120"/>
        <v>1</v>
      </c>
      <c r="O68" s="13">
        <f t="shared" si="120"/>
        <v>1</v>
      </c>
      <c r="P68" s="13">
        <f t="shared" si="120"/>
        <v>1</v>
      </c>
      <c r="Q68" s="13">
        <f t="shared" si="120"/>
        <v>1</v>
      </c>
      <c r="R68" s="13">
        <f t="shared" si="120"/>
        <v>1</v>
      </c>
      <c r="S68" s="13">
        <f t="shared" si="120"/>
        <v>1</v>
      </c>
      <c r="T68" s="13">
        <f t="shared" si="120"/>
        <v>1</v>
      </c>
      <c r="U68" s="13">
        <f t="shared" si="120"/>
        <v>1</v>
      </c>
      <c r="V68" s="13">
        <f t="shared" si="120"/>
        <v>1</v>
      </c>
      <c r="W68" s="13">
        <f t="shared" si="120"/>
        <v>1</v>
      </c>
      <c r="X68" s="13">
        <f t="shared" si="120"/>
        <v>1</v>
      </c>
      <c r="Y68" s="13">
        <f t="shared" si="120"/>
        <v>1</v>
      </c>
      <c r="Z68" s="13">
        <f t="shared" si="120"/>
        <v>1</v>
      </c>
      <c r="AA68" s="13">
        <f t="shared" si="120"/>
        <v>1</v>
      </c>
      <c r="AB68" s="13">
        <f t="shared" si="120"/>
        <v>1</v>
      </c>
      <c r="AC68" s="13">
        <f t="shared" si="120"/>
        <v>1</v>
      </c>
      <c r="AD68" s="13">
        <f t="shared" si="120"/>
        <v>1</v>
      </c>
      <c r="AE68" s="13">
        <f t="shared" si="120"/>
        <v>1</v>
      </c>
      <c r="AF68" s="13">
        <f t="shared" si="120"/>
        <v>1</v>
      </c>
      <c r="AG68" s="13">
        <f t="shared" si="120"/>
        <v>1</v>
      </c>
      <c r="AH68" s="13">
        <f t="shared" si="120"/>
        <v>1</v>
      </c>
      <c r="AI68" s="13">
        <f t="shared" si="120"/>
        <v>1</v>
      </c>
      <c r="AJ68" s="13">
        <f t="shared" si="120"/>
        <v>1</v>
      </c>
      <c r="AK68" s="13">
        <f t="shared" si="120"/>
        <v>1</v>
      </c>
      <c r="AL68" s="13">
        <f t="shared" si="120"/>
        <v>1</v>
      </c>
      <c r="AM68" s="13">
        <f t="shared" ref="AM68:BR68" si="121">IF(OR(AN18 = "", AN$8 &lt; AM$8), "", 1)</f>
        <v>1</v>
      </c>
      <c r="AN68" s="13">
        <f t="shared" si="121"/>
        <v>1</v>
      </c>
      <c r="AO68" s="13" t="str">
        <f t="shared" si="121"/>
        <v/>
      </c>
      <c r="AP68" s="13" t="str">
        <f t="shared" si="121"/>
        <v/>
      </c>
      <c r="AQ68" s="13" t="str">
        <f t="shared" si="121"/>
        <v/>
      </c>
      <c r="AR68" s="13" t="str">
        <f t="shared" si="121"/>
        <v/>
      </c>
      <c r="AS68" s="13" t="str">
        <f t="shared" si="121"/>
        <v/>
      </c>
      <c r="AT68" s="13" t="str">
        <f t="shared" si="121"/>
        <v/>
      </c>
      <c r="AU68" s="13" t="str">
        <f t="shared" si="121"/>
        <v/>
      </c>
      <c r="AV68" s="13" t="str">
        <f t="shared" si="121"/>
        <v/>
      </c>
      <c r="AW68" s="13" t="str">
        <f t="shared" si="121"/>
        <v/>
      </c>
      <c r="AX68" s="13" t="str">
        <f t="shared" si="121"/>
        <v/>
      </c>
      <c r="AY68" s="13" t="str">
        <f t="shared" si="121"/>
        <v/>
      </c>
      <c r="AZ68" s="13" t="str">
        <f t="shared" si="121"/>
        <v/>
      </c>
      <c r="BA68" s="13" t="str">
        <f t="shared" si="121"/>
        <v/>
      </c>
      <c r="BB68" s="13" t="str">
        <f t="shared" si="121"/>
        <v/>
      </c>
      <c r="BC68" s="13" t="str">
        <f t="shared" si="121"/>
        <v/>
      </c>
      <c r="BD68" s="13" t="str">
        <f t="shared" si="121"/>
        <v/>
      </c>
      <c r="BE68" s="13" t="str">
        <f t="shared" si="121"/>
        <v/>
      </c>
      <c r="BF68" s="13" t="str">
        <f t="shared" si="121"/>
        <v/>
      </c>
      <c r="BG68" s="13" t="str">
        <f t="shared" si="121"/>
        <v/>
      </c>
      <c r="BH68" s="13" t="str">
        <f t="shared" si="121"/>
        <v/>
      </c>
      <c r="BI68" s="13" t="str">
        <f t="shared" si="121"/>
        <v/>
      </c>
      <c r="BJ68" s="13" t="str">
        <f t="shared" si="121"/>
        <v/>
      </c>
      <c r="BK68" s="13" t="str">
        <f t="shared" si="121"/>
        <v/>
      </c>
      <c r="BL68" s="13" t="str">
        <f t="shared" si="121"/>
        <v/>
      </c>
      <c r="BM68" s="13" t="str">
        <f t="shared" si="121"/>
        <v/>
      </c>
      <c r="BN68" s="13" t="str">
        <f t="shared" si="121"/>
        <v/>
      </c>
      <c r="BO68" s="13" t="str">
        <f t="shared" si="121"/>
        <v/>
      </c>
      <c r="BP68" s="13" t="str">
        <f t="shared" si="121"/>
        <v/>
      </c>
      <c r="BQ68" s="13">
        <f t="shared" si="121"/>
        <v>1</v>
      </c>
      <c r="BR68" s="13">
        <f t="shared" si="121"/>
        <v>1</v>
      </c>
      <c r="BS68" s="13">
        <f t="shared" ref="BS68:CX68" si="122">IF(OR(BT18 = "", BT$8 &lt; BS$8), "", 1)</f>
        <v>1</v>
      </c>
      <c r="BT68" s="13">
        <f t="shared" si="122"/>
        <v>1</v>
      </c>
      <c r="BU68" s="13">
        <f t="shared" si="122"/>
        <v>1</v>
      </c>
      <c r="BV68" s="13">
        <f t="shared" si="122"/>
        <v>1</v>
      </c>
      <c r="BW68" s="13">
        <f t="shared" si="122"/>
        <v>1</v>
      </c>
      <c r="BX68" s="13">
        <f t="shared" si="122"/>
        <v>1</v>
      </c>
      <c r="BY68" s="13">
        <f t="shared" si="122"/>
        <v>1</v>
      </c>
      <c r="BZ68" s="13">
        <f t="shared" si="122"/>
        <v>1</v>
      </c>
      <c r="CA68" s="13">
        <f t="shared" si="122"/>
        <v>1</v>
      </c>
      <c r="CB68" s="13">
        <f t="shared" si="122"/>
        <v>1</v>
      </c>
      <c r="CC68" s="13">
        <f t="shared" si="122"/>
        <v>1</v>
      </c>
      <c r="CD68" s="13">
        <f t="shared" si="122"/>
        <v>1</v>
      </c>
      <c r="CE68" s="13">
        <f t="shared" si="122"/>
        <v>1</v>
      </c>
      <c r="CF68" s="13">
        <f t="shared" si="122"/>
        <v>1</v>
      </c>
      <c r="CG68" s="13">
        <f t="shared" si="122"/>
        <v>1</v>
      </c>
      <c r="CH68" s="13">
        <f t="shared" si="122"/>
        <v>1</v>
      </c>
      <c r="CI68" s="13">
        <f t="shared" si="122"/>
        <v>1</v>
      </c>
      <c r="CJ68" s="13">
        <f t="shared" si="122"/>
        <v>1</v>
      </c>
      <c r="CK68" s="13">
        <f t="shared" si="122"/>
        <v>1</v>
      </c>
      <c r="CL68" s="13">
        <f t="shared" si="122"/>
        <v>1</v>
      </c>
      <c r="CM68" s="13">
        <f t="shared" si="122"/>
        <v>1</v>
      </c>
      <c r="CN68" s="13">
        <f t="shared" si="122"/>
        <v>1</v>
      </c>
      <c r="CO68" s="13">
        <f t="shared" si="122"/>
        <v>1</v>
      </c>
      <c r="CP68" s="13">
        <f t="shared" si="122"/>
        <v>1</v>
      </c>
      <c r="CQ68" s="13">
        <f t="shared" si="122"/>
        <v>1</v>
      </c>
      <c r="CR68" s="13">
        <f t="shared" si="122"/>
        <v>1</v>
      </c>
      <c r="CS68" s="13">
        <f t="shared" si="122"/>
        <v>1</v>
      </c>
      <c r="CT68" s="13">
        <f t="shared" si="122"/>
        <v>1</v>
      </c>
      <c r="CU68" s="13">
        <f t="shared" si="122"/>
        <v>1</v>
      </c>
      <c r="CV68" s="13">
        <f t="shared" si="122"/>
        <v>1</v>
      </c>
      <c r="CW68" s="13">
        <f t="shared" si="122"/>
        <v>1</v>
      </c>
      <c r="CX68" s="13">
        <f t="shared" si="122"/>
        <v>1</v>
      </c>
      <c r="CY68" s="13" t="str">
        <f t="shared" ref="CY68:DZ68" si="123">IF(OR(CZ18 = "", CZ$8 &lt; CY$8), "", 1)</f>
        <v/>
      </c>
      <c r="CZ68" s="13" t="str">
        <f t="shared" si="123"/>
        <v/>
      </c>
      <c r="DA68" s="13" t="str">
        <f t="shared" si="123"/>
        <v/>
      </c>
      <c r="DB68" s="13" t="str">
        <f t="shared" si="123"/>
        <v/>
      </c>
      <c r="DC68" s="13" t="str">
        <f t="shared" si="123"/>
        <v/>
      </c>
      <c r="DD68" s="13" t="str">
        <f t="shared" si="123"/>
        <v/>
      </c>
      <c r="DE68" s="13" t="str">
        <f t="shared" si="123"/>
        <v/>
      </c>
      <c r="DF68" s="13" t="str">
        <f t="shared" si="123"/>
        <v/>
      </c>
      <c r="DG68" s="13" t="str">
        <f t="shared" si="123"/>
        <v/>
      </c>
      <c r="DH68" s="13" t="str">
        <f t="shared" si="123"/>
        <v/>
      </c>
      <c r="DI68" s="13" t="str">
        <f t="shared" si="123"/>
        <v/>
      </c>
      <c r="DJ68" s="13" t="str">
        <f t="shared" si="123"/>
        <v/>
      </c>
      <c r="DK68" s="13" t="str">
        <f t="shared" si="123"/>
        <v/>
      </c>
      <c r="DL68" s="13" t="str">
        <f t="shared" si="123"/>
        <v/>
      </c>
      <c r="DM68" s="13" t="str">
        <f t="shared" si="123"/>
        <v/>
      </c>
      <c r="DN68" s="13" t="str">
        <f t="shared" si="123"/>
        <v/>
      </c>
      <c r="DO68" s="13" t="str">
        <f t="shared" si="123"/>
        <v/>
      </c>
      <c r="DP68" s="13" t="str">
        <f t="shared" si="123"/>
        <v/>
      </c>
      <c r="DQ68" s="13" t="str">
        <f t="shared" si="123"/>
        <v/>
      </c>
      <c r="DR68" s="13" t="str">
        <f t="shared" si="123"/>
        <v/>
      </c>
      <c r="DS68" s="13" t="str">
        <f t="shared" si="123"/>
        <v/>
      </c>
      <c r="DT68" s="13" t="str">
        <f t="shared" si="123"/>
        <v/>
      </c>
      <c r="DU68" s="13" t="str">
        <f t="shared" si="123"/>
        <v/>
      </c>
      <c r="DV68" s="13" t="str">
        <f t="shared" si="123"/>
        <v/>
      </c>
      <c r="DW68" s="13" t="str">
        <f t="shared" si="123"/>
        <v/>
      </c>
      <c r="DX68" s="13" t="str">
        <f t="shared" si="123"/>
        <v/>
      </c>
      <c r="DY68" s="13" t="str">
        <f t="shared" si="123"/>
        <v/>
      </c>
      <c r="DZ68" s="13" t="str">
        <f t="shared" si="123"/>
        <v/>
      </c>
    </row>
    <row r="69" spans="6:130" x14ac:dyDescent="0.2">
      <c r="F69">
        <v>202112</v>
      </c>
      <c r="G69" s="13">
        <f t="shared" ref="G69:AL69" si="124">IF(OR(H19 = "", H$8 &lt; G$8), "", 1)</f>
        <v>1</v>
      </c>
      <c r="H69" s="13">
        <f t="shared" si="124"/>
        <v>1</v>
      </c>
      <c r="I69" s="13">
        <f t="shared" si="124"/>
        <v>1</v>
      </c>
      <c r="J69" s="13">
        <f t="shared" si="124"/>
        <v>1</v>
      </c>
      <c r="K69" s="13">
        <f t="shared" si="124"/>
        <v>1</v>
      </c>
      <c r="L69" s="13">
        <f t="shared" si="124"/>
        <v>1</v>
      </c>
      <c r="M69" s="13">
        <f t="shared" si="124"/>
        <v>1</v>
      </c>
      <c r="N69" s="13">
        <f t="shared" si="124"/>
        <v>1</v>
      </c>
      <c r="O69" s="13">
        <f t="shared" si="124"/>
        <v>1</v>
      </c>
      <c r="P69" s="13">
        <f t="shared" si="124"/>
        <v>1</v>
      </c>
      <c r="Q69" s="13">
        <f t="shared" si="124"/>
        <v>1</v>
      </c>
      <c r="R69" s="13">
        <f t="shared" si="124"/>
        <v>1</v>
      </c>
      <c r="S69" s="13">
        <f t="shared" si="124"/>
        <v>1</v>
      </c>
      <c r="T69" s="13">
        <f t="shared" si="124"/>
        <v>1</v>
      </c>
      <c r="U69" s="13">
        <f t="shared" si="124"/>
        <v>1</v>
      </c>
      <c r="V69" s="13">
        <f t="shared" si="124"/>
        <v>1</v>
      </c>
      <c r="W69" s="13">
        <f t="shared" si="124"/>
        <v>1</v>
      </c>
      <c r="X69" s="13">
        <f t="shared" si="124"/>
        <v>1</v>
      </c>
      <c r="Y69" s="13">
        <f t="shared" si="124"/>
        <v>1</v>
      </c>
      <c r="Z69" s="13">
        <f t="shared" si="124"/>
        <v>1</v>
      </c>
      <c r="AA69" s="13">
        <f t="shared" si="124"/>
        <v>1</v>
      </c>
      <c r="AB69" s="13">
        <f t="shared" si="124"/>
        <v>1</v>
      </c>
      <c r="AC69" s="13">
        <f t="shared" si="124"/>
        <v>1</v>
      </c>
      <c r="AD69" s="13">
        <f t="shared" si="124"/>
        <v>1</v>
      </c>
      <c r="AE69" s="13">
        <f t="shared" si="124"/>
        <v>1</v>
      </c>
      <c r="AF69" s="13">
        <f t="shared" si="124"/>
        <v>1</v>
      </c>
      <c r="AG69" s="13">
        <f t="shared" si="124"/>
        <v>1</v>
      </c>
      <c r="AH69" s="13">
        <f t="shared" si="124"/>
        <v>1</v>
      </c>
      <c r="AI69" s="13">
        <f t="shared" si="124"/>
        <v>1</v>
      </c>
      <c r="AJ69" s="13">
        <f t="shared" si="124"/>
        <v>1</v>
      </c>
      <c r="AK69" s="13">
        <f t="shared" si="124"/>
        <v>1</v>
      </c>
      <c r="AL69" s="13" t="str">
        <f t="shared" si="124"/>
        <v/>
      </c>
      <c r="AM69" s="13" t="str">
        <f t="shared" ref="AM69:BR69" si="125">IF(OR(AN19 = "", AN$8 &lt; AM$8), "", 1)</f>
        <v/>
      </c>
      <c r="AN69" s="13" t="str">
        <f t="shared" si="125"/>
        <v/>
      </c>
      <c r="AO69" s="13" t="str">
        <f t="shared" si="125"/>
        <v/>
      </c>
      <c r="AP69" s="13" t="str">
        <f t="shared" si="125"/>
        <v/>
      </c>
      <c r="AQ69" s="13" t="str">
        <f t="shared" si="125"/>
        <v/>
      </c>
      <c r="AR69" s="13" t="str">
        <f t="shared" si="125"/>
        <v/>
      </c>
      <c r="AS69" s="13" t="str">
        <f t="shared" si="125"/>
        <v/>
      </c>
      <c r="AT69" s="13" t="str">
        <f t="shared" si="125"/>
        <v/>
      </c>
      <c r="AU69" s="13" t="str">
        <f t="shared" si="125"/>
        <v/>
      </c>
      <c r="AV69" s="13" t="str">
        <f t="shared" si="125"/>
        <v/>
      </c>
      <c r="AW69" s="13" t="str">
        <f t="shared" si="125"/>
        <v/>
      </c>
      <c r="AX69" s="13" t="str">
        <f t="shared" si="125"/>
        <v/>
      </c>
      <c r="AY69" s="13" t="str">
        <f t="shared" si="125"/>
        <v/>
      </c>
      <c r="AZ69" s="13" t="str">
        <f t="shared" si="125"/>
        <v/>
      </c>
      <c r="BA69" s="13" t="str">
        <f t="shared" si="125"/>
        <v/>
      </c>
      <c r="BB69" s="13" t="str">
        <f t="shared" si="125"/>
        <v/>
      </c>
      <c r="BC69" s="13" t="str">
        <f t="shared" si="125"/>
        <v/>
      </c>
      <c r="BD69" s="13" t="str">
        <f t="shared" si="125"/>
        <v/>
      </c>
      <c r="BE69" s="13" t="str">
        <f t="shared" si="125"/>
        <v/>
      </c>
      <c r="BF69" s="13" t="str">
        <f t="shared" si="125"/>
        <v/>
      </c>
      <c r="BG69" s="13" t="str">
        <f t="shared" si="125"/>
        <v/>
      </c>
      <c r="BH69" s="13" t="str">
        <f t="shared" si="125"/>
        <v/>
      </c>
      <c r="BI69" s="13" t="str">
        <f t="shared" si="125"/>
        <v/>
      </c>
      <c r="BJ69" s="13" t="str">
        <f t="shared" si="125"/>
        <v/>
      </c>
      <c r="BK69" s="13" t="str">
        <f t="shared" si="125"/>
        <v/>
      </c>
      <c r="BL69" s="13" t="str">
        <f t="shared" si="125"/>
        <v/>
      </c>
      <c r="BM69" s="13" t="str">
        <f t="shared" si="125"/>
        <v/>
      </c>
      <c r="BN69" s="13" t="str">
        <f t="shared" si="125"/>
        <v/>
      </c>
      <c r="BO69" s="13" t="str">
        <f t="shared" si="125"/>
        <v/>
      </c>
      <c r="BP69" s="13" t="str">
        <f t="shared" si="125"/>
        <v/>
      </c>
      <c r="BQ69" s="13">
        <f t="shared" si="125"/>
        <v>1</v>
      </c>
      <c r="BR69" s="13">
        <f t="shared" si="125"/>
        <v>1</v>
      </c>
      <c r="BS69" s="13">
        <f t="shared" ref="BS69:CX69" si="126">IF(OR(BT19 = "", BT$8 &lt; BS$8), "", 1)</f>
        <v>1</v>
      </c>
      <c r="BT69" s="13">
        <f t="shared" si="126"/>
        <v>1</v>
      </c>
      <c r="BU69" s="13">
        <f t="shared" si="126"/>
        <v>1</v>
      </c>
      <c r="BV69" s="13">
        <f t="shared" si="126"/>
        <v>1</v>
      </c>
      <c r="BW69" s="13">
        <f t="shared" si="126"/>
        <v>1</v>
      </c>
      <c r="BX69" s="13">
        <f t="shared" si="126"/>
        <v>1</v>
      </c>
      <c r="BY69" s="13">
        <f t="shared" si="126"/>
        <v>1</v>
      </c>
      <c r="BZ69" s="13">
        <f t="shared" si="126"/>
        <v>1</v>
      </c>
      <c r="CA69" s="13">
        <f t="shared" si="126"/>
        <v>1</v>
      </c>
      <c r="CB69" s="13">
        <f t="shared" si="126"/>
        <v>1</v>
      </c>
      <c r="CC69" s="13">
        <f t="shared" si="126"/>
        <v>1</v>
      </c>
      <c r="CD69" s="13">
        <f t="shared" si="126"/>
        <v>1</v>
      </c>
      <c r="CE69" s="13">
        <f t="shared" si="126"/>
        <v>1</v>
      </c>
      <c r="CF69" s="13">
        <f t="shared" si="126"/>
        <v>1</v>
      </c>
      <c r="CG69" s="13">
        <f t="shared" si="126"/>
        <v>1</v>
      </c>
      <c r="CH69" s="13">
        <f t="shared" si="126"/>
        <v>1</v>
      </c>
      <c r="CI69" s="13">
        <f t="shared" si="126"/>
        <v>1</v>
      </c>
      <c r="CJ69" s="13">
        <f t="shared" si="126"/>
        <v>1</v>
      </c>
      <c r="CK69" s="13">
        <f t="shared" si="126"/>
        <v>1</v>
      </c>
      <c r="CL69" s="13">
        <f t="shared" si="126"/>
        <v>1</v>
      </c>
      <c r="CM69" s="13">
        <f t="shared" si="126"/>
        <v>1</v>
      </c>
      <c r="CN69" s="13">
        <f t="shared" si="126"/>
        <v>1</v>
      </c>
      <c r="CO69" s="13">
        <f t="shared" si="126"/>
        <v>1</v>
      </c>
      <c r="CP69" s="13">
        <f t="shared" si="126"/>
        <v>1</v>
      </c>
      <c r="CQ69" s="13">
        <f t="shared" si="126"/>
        <v>1</v>
      </c>
      <c r="CR69" s="13">
        <f t="shared" si="126"/>
        <v>1</v>
      </c>
      <c r="CS69" s="13">
        <f t="shared" si="126"/>
        <v>1</v>
      </c>
      <c r="CT69" s="13">
        <f t="shared" si="126"/>
        <v>1</v>
      </c>
      <c r="CU69" s="13">
        <f t="shared" si="126"/>
        <v>1</v>
      </c>
      <c r="CV69" s="13" t="str">
        <f t="shared" si="126"/>
        <v/>
      </c>
      <c r="CW69" s="13" t="str">
        <f t="shared" si="126"/>
        <v/>
      </c>
      <c r="CX69" s="13" t="str">
        <f t="shared" si="126"/>
        <v/>
      </c>
      <c r="CY69" s="13" t="str">
        <f t="shared" ref="CY69:DZ69" si="127">IF(OR(CZ19 = "", CZ$8 &lt; CY$8), "", 1)</f>
        <v/>
      </c>
      <c r="CZ69" s="13" t="str">
        <f t="shared" si="127"/>
        <v/>
      </c>
      <c r="DA69" s="13" t="str">
        <f t="shared" si="127"/>
        <v/>
      </c>
      <c r="DB69" s="13" t="str">
        <f t="shared" si="127"/>
        <v/>
      </c>
      <c r="DC69" s="13" t="str">
        <f t="shared" si="127"/>
        <v/>
      </c>
      <c r="DD69" s="13" t="str">
        <f t="shared" si="127"/>
        <v/>
      </c>
      <c r="DE69" s="13" t="str">
        <f t="shared" si="127"/>
        <v/>
      </c>
      <c r="DF69" s="13" t="str">
        <f t="shared" si="127"/>
        <v/>
      </c>
      <c r="DG69" s="13" t="str">
        <f t="shared" si="127"/>
        <v/>
      </c>
      <c r="DH69" s="13" t="str">
        <f t="shared" si="127"/>
        <v/>
      </c>
      <c r="DI69" s="13" t="str">
        <f t="shared" si="127"/>
        <v/>
      </c>
      <c r="DJ69" s="13" t="str">
        <f t="shared" si="127"/>
        <v/>
      </c>
      <c r="DK69" s="13" t="str">
        <f t="shared" si="127"/>
        <v/>
      </c>
      <c r="DL69" s="13" t="str">
        <f t="shared" si="127"/>
        <v/>
      </c>
      <c r="DM69" s="13" t="str">
        <f t="shared" si="127"/>
        <v/>
      </c>
      <c r="DN69" s="13" t="str">
        <f t="shared" si="127"/>
        <v/>
      </c>
      <c r="DO69" s="13" t="str">
        <f t="shared" si="127"/>
        <v/>
      </c>
      <c r="DP69" s="13" t="str">
        <f t="shared" si="127"/>
        <v/>
      </c>
      <c r="DQ69" s="13" t="str">
        <f t="shared" si="127"/>
        <v/>
      </c>
      <c r="DR69" s="13" t="str">
        <f t="shared" si="127"/>
        <v/>
      </c>
      <c r="DS69" s="13" t="str">
        <f t="shared" si="127"/>
        <v/>
      </c>
      <c r="DT69" s="13" t="str">
        <f t="shared" si="127"/>
        <v/>
      </c>
      <c r="DU69" s="13" t="str">
        <f t="shared" si="127"/>
        <v/>
      </c>
      <c r="DV69" s="13" t="str">
        <f t="shared" si="127"/>
        <v/>
      </c>
      <c r="DW69" s="13" t="str">
        <f t="shared" si="127"/>
        <v/>
      </c>
      <c r="DX69" s="13" t="str">
        <f t="shared" si="127"/>
        <v/>
      </c>
      <c r="DY69" s="13" t="str">
        <f t="shared" si="127"/>
        <v/>
      </c>
      <c r="DZ69" s="13" t="str">
        <f t="shared" si="127"/>
        <v/>
      </c>
    </row>
    <row r="70" spans="6:130" x14ac:dyDescent="0.2">
      <c r="F70">
        <v>202203</v>
      </c>
      <c r="G70" s="13">
        <f t="shared" ref="G70:AL70" si="128">IF(OR(H20 = "", H$8 &lt; G$8), "", 1)</f>
        <v>1</v>
      </c>
      <c r="H70" s="13">
        <f t="shared" si="128"/>
        <v>1</v>
      </c>
      <c r="I70" s="13">
        <f t="shared" si="128"/>
        <v>1</v>
      </c>
      <c r="J70" s="13">
        <f t="shared" si="128"/>
        <v>1</v>
      </c>
      <c r="K70" s="13">
        <f t="shared" si="128"/>
        <v>1</v>
      </c>
      <c r="L70" s="13">
        <f t="shared" si="128"/>
        <v>1</v>
      </c>
      <c r="M70" s="13">
        <f t="shared" si="128"/>
        <v>1</v>
      </c>
      <c r="N70" s="13">
        <f t="shared" si="128"/>
        <v>1</v>
      </c>
      <c r="O70" s="13">
        <f t="shared" si="128"/>
        <v>1</v>
      </c>
      <c r="P70" s="13">
        <f t="shared" si="128"/>
        <v>1</v>
      </c>
      <c r="Q70" s="13">
        <f t="shared" si="128"/>
        <v>1</v>
      </c>
      <c r="R70" s="13">
        <f t="shared" si="128"/>
        <v>1</v>
      </c>
      <c r="S70" s="13">
        <f t="shared" si="128"/>
        <v>1</v>
      </c>
      <c r="T70" s="13">
        <f t="shared" si="128"/>
        <v>1</v>
      </c>
      <c r="U70" s="13">
        <f t="shared" si="128"/>
        <v>1</v>
      </c>
      <c r="V70" s="13">
        <f t="shared" si="128"/>
        <v>1</v>
      </c>
      <c r="W70" s="13">
        <f t="shared" si="128"/>
        <v>1</v>
      </c>
      <c r="X70" s="13">
        <f t="shared" si="128"/>
        <v>1</v>
      </c>
      <c r="Y70" s="13">
        <f t="shared" si="128"/>
        <v>1</v>
      </c>
      <c r="Z70" s="13">
        <f t="shared" si="128"/>
        <v>1</v>
      </c>
      <c r="AA70" s="13">
        <f t="shared" si="128"/>
        <v>1</v>
      </c>
      <c r="AB70" s="13">
        <f t="shared" si="128"/>
        <v>1</v>
      </c>
      <c r="AC70" s="13">
        <f t="shared" si="128"/>
        <v>1</v>
      </c>
      <c r="AD70" s="13">
        <f t="shared" si="128"/>
        <v>1</v>
      </c>
      <c r="AE70" s="13">
        <f t="shared" si="128"/>
        <v>1</v>
      </c>
      <c r="AF70" s="13">
        <f t="shared" si="128"/>
        <v>1</v>
      </c>
      <c r="AG70" s="13">
        <f t="shared" si="128"/>
        <v>1</v>
      </c>
      <c r="AH70" s="13">
        <f t="shared" si="128"/>
        <v>1</v>
      </c>
      <c r="AI70" s="13" t="str">
        <f t="shared" si="128"/>
        <v/>
      </c>
      <c r="AJ70" s="13" t="str">
        <f t="shared" si="128"/>
        <v/>
      </c>
      <c r="AK70" s="13" t="str">
        <f t="shared" si="128"/>
        <v/>
      </c>
      <c r="AL70" s="13" t="str">
        <f t="shared" si="128"/>
        <v/>
      </c>
      <c r="AM70" s="13" t="str">
        <f t="shared" ref="AM70:BR70" si="129">IF(OR(AN20 = "", AN$8 &lt; AM$8), "", 1)</f>
        <v/>
      </c>
      <c r="AN70" s="13" t="str">
        <f t="shared" si="129"/>
        <v/>
      </c>
      <c r="AO70" s="13" t="str">
        <f t="shared" si="129"/>
        <v/>
      </c>
      <c r="AP70" s="13" t="str">
        <f t="shared" si="129"/>
        <v/>
      </c>
      <c r="AQ70" s="13" t="str">
        <f t="shared" si="129"/>
        <v/>
      </c>
      <c r="AR70" s="13" t="str">
        <f t="shared" si="129"/>
        <v/>
      </c>
      <c r="AS70" s="13" t="str">
        <f t="shared" si="129"/>
        <v/>
      </c>
      <c r="AT70" s="13" t="str">
        <f t="shared" si="129"/>
        <v/>
      </c>
      <c r="AU70" s="13" t="str">
        <f t="shared" si="129"/>
        <v/>
      </c>
      <c r="AV70" s="13" t="str">
        <f t="shared" si="129"/>
        <v/>
      </c>
      <c r="AW70" s="13" t="str">
        <f t="shared" si="129"/>
        <v/>
      </c>
      <c r="AX70" s="13" t="str">
        <f t="shared" si="129"/>
        <v/>
      </c>
      <c r="AY70" s="13" t="str">
        <f t="shared" si="129"/>
        <v/>
      </c>
      <c r="AZ70" s="13" t="str">
        <f t="shared" si="129"/>
        <v/>
      </c>
      <c r="BA70" s="13" t="str">
        <f t="shared" si="129"/>
        <v/>
      </c>
      <c r="BB70" s="13" t="str">
        <f t="shared" si="129"/>
        <v/>
      </c>
      <c r="BC70" s="13" t="str">
        <f t="shared" si="129"/>
        <v/>
      </c>
      <c r="BD70" s="13" t="str">
        <f t="shared" si="129"/>
        <v/>
      </c>
      <c r="BE70" s="13" t="str">
        <f t="shared" si="129"/>
        <v/>
      </c>
      <c r="BF70" s="13" t="str">
        <f t="shared" si="129"/>
        <v/>
      </c>
      <c r="BG70" s="13" t="str">
        <f t="shared" si="129"/>
        <v/>
      </c>
      <c r="BH70" s="13" t="str">
        <f t="shared" si="129"/>
        <v/>
      </c>
      <c r="BI70" s="13" t="str">
        <f t="shared" si="129"/>
        <v/>
      </c>
      <c r="BJ70" s="13" t="str">
        <f t="shared" si="129"/>
        <v/>
      </c>
      <c r="BK70" s="13" t="str">
        <f t="shared" si="129"/>
        <v/>
      </c>
      <c r="BL70" s="13" t="str">
        <f t="shared" si="129"/>
        <v/>
      </c>
      <c r="BM70" s="13" t="str">
        <f t="shared" si="129"/>
        <v/>
      </c>
      <c r="BN70" s="13" t="str">
        <f t="shared" si="129"/>
        <v/>
      </c>
      <c r="BO70" s="13" t="str">
        <f t="shared" si="129"/>
        <v/>
      </c>
      <c r="BP70" s="13" t="str">
        <f t="shared" si="129"/>
        <v/>
      </c>
      <c r="BQ70" s="13">
        <f t="shared" si="129"/>
        <v>1</v>
      </c>
      <c r="BR70" s="13">
        <f t="shared" si="129"/>
        <v>1</v>
      </c>
      <c r="BS70" s="13">
        <f t="shared" ref="BS70:CX70" si="130">IF(OR(BT20 = "", BT$8 &lt; BS$8), "", 1)</f>
        <v>1</v>
      </c>
      <c r="BT70" s="13">
        <f t="shared" si="130"/>
        <v>1</v>
      </c>
      <c r="BU70" s="13">
        <f t="shared" si="130"/>
        <v>1</v>
      </c>
      <c r="BV70" s="13">
        <f t="shared" si="130"/>
        <v>1</v>
      </c>
      <c r="BW70" s="13">
        <f t="shared" si="130"/>
        <v>1</v>
      </c>
      <c r="BX70" s="13">
        <f t="shared" si="130"/>
        <v>1</v>
      </c>
      <c r="BY70" s="13">
        <f t="shared" si="130"/>
        <v>1</v>
      </c>
      <c r="BZ70" s="13">
        <f t="shared" si="130"/>
        <v>1</v>
      </c>
      <c r="CA70" s="13">
        <f t="shared" si="130"/>
        <v>1</v>
      </c>
      <c r="CB70" s="13">
        <f t="shared" si="130"/>
        <v>1</v>
      </c>
      <c r="CC70" s="13">
        <f t="shared" si="130"/>
        <v>1</v>
      </c>
      <c r="CD70" s="13">
        <f t="shared" si="130"/>
        <v>1</v>
      </c>
      <c r="CE70" s="13">
        <f t="shared" si="130"/>
        <v>1</v>
      </c>
      <c r="CF70" s="13">
        <f t="shared" si="130"/>
        <v>1</v>
      </c>
      <c r="CG70" s="13">
        <f t="shared" si="130"/>
        <v>1</v>
      </c>
      <c r="CH70" s="13">
        <f t="shared" si="130"/>
        <v>1</v>
      </c>
      <c r="CI70" s="13">
        <f t="shared" si="130"/>
        <v>1</v>
      </c>
      <c r="CJ70" s="13">
        <f t="shared" si="130"/>
        <v>1</v>
      </c>
      <c r="CK70" s="13">
        <f t="shared" si="130"/>
        <v>1</v>
      </c>
      <c r="CL70" s="13">
        <f t="shared" si="130"/>
        <v>1</v>
      </c>
      <c r="CM70" s="13">
        <f t="shared" si="130"/>
        <v>1</v>
      </c>
      <c r="CN70" s="13">
        <f t="shared" si="130"/>
        <v>1</v>
      </c>
      <c r="CO70" s="13">
        <f t="shared" si="130"/>
        <v>1</v>
      </c>
      <c r="CP70" s="13">
        <f t="shared" si="130"/>
        <v>1</v>
      </c>
      <c r="CQ70" s="13">
        <f t="shared" si="130"/>
        <v>1</v>
      </c>
      <c r="CR70" s="13">
        <f t="shared" si="130"/>
        <v>1</v>
      </c>
      <c r="CS70" s="13" t="str">
        <f t="shared" si="130"/>
        <v/>
      </c>
      <c r="CT70" s="13" t="str">
        <f t="shared" si="130"/>
        <v/>
      </c>
      <c r="CU70" s="13" t="str">
        <f t="shared" si="130"/>
        <v/>
      </c>
      <c r="CV70" s="13" t="str">
        <f t="shared" si="130"/>
        <v/>
      </c>
      <c r="CW70" s="13" t="str">
        <f t="shared" si="130"/>
        <v/>
      </c>
      <c r="CX70" s="13" t="str">
        <f t="shared" si="130"/>
        <v/>
      </c>
      <c r="CY70" s="13" t="str">
        <f t="shared" ref="CY70:DZ70" si="131">IF(OR(CZ20 = "", CZ$8 &lt; CY$8), "", 1)</f>
        <v/>
      </c>
      <c r="CZ70" s="13" t="str">
        <f t="shared" si="131"/>
        <v/>
      </c>
      <c r="DA70" s="13" t="str">
        <f t="shared" si="131"/>
        <v/>
      </c>
      <c r="DB70" s="13" t="str">
        <f t="shared" si="131"/>
        <v/>
      </c>
      <c r="DC70" s="13" t="str">
        <f t="shared" si="131"/>
        <v/>
      </c>
      <c r="DD70" s="13" t="str">
        <f t="shared" si="131"/>
        <v/>
      </c>
      <c r="DE70" s="13" t="str">
        <f t="shared" si="131"/>
        <v/>
      </c>
      <c r="DF70" s="13" t="str">
        <f t="shared" si="131"/>
        <v/>
      </c>
      <c r="DG70" s="13" t="str">
        <f t="shared" si="131"/>
        <v/>
      </c>
      <c r="DH70" s="13" t="str">
        <f t="shared" si="131"/>
        <v/>
      </c>
      <c r="DI70" s="13" t="str">
        <f t="shared" si="131"/>
        <v/>
      </c>
      <c r="DJ70" s="13" t="str">
        <f t="shared" si="131"/>
        <v/>
      </c>
      <c r="DK70" s="13" t="str">
        <f t="shared" si="131"/>
        <v/>
      </c>
      <c r="DL70" s="13" t="str">
        <f t="shared" si="131"/>
        <v/>
      </c>
      <c r="DM70" s="13" t="str">
        <f t="shared" si="131"/>
        <v/>
      </c>
      <c r="DN70" s="13" t="str">
        <f t="shared" si="131"/>
        <v/>
      </c>
      <c r="DO70" s="13" t="str">
        <f t="shared" si="131"/>
        <v/>
      </c>
      <c r="DP70" s="13" t="str">
        <f t="shared" si="131"/>
        <v/>
      </c>
      <c r="DQ70" s="13" t="str">
        <f t="shared" si="131"/>
        <v/>
      </c>
      <c r="DR70" s="13" t="str">
        <f t="shared" si="131"/>
        <v/>
      </c>
      <c r="DS70" s="13" t="str">
        <f t="shared" si="131"/>
        <v/>
      </c>
      <c r="DT70" s="13" t="str">
        <f t="shared" si="131"/>
        <v/>
      </c>
      <c r="DU70" s="13" t="str">
        <f t="shared" si="131"/>
        <v/>
      </c>
      <c r="DV70" s="13" t="str">
        <f t="shared" si="131"/>
        <v/>
      </c>
      <c r="DW70" s="13" t="str">
        <f t="shared" si="131"/>
        <v/>
      </c>
      <c r="DX70" s="13" t="str">
        <f t="shared" si="131"/>
        <v/>
      </c>
      <c r="DY70" s="13" t="str">
        <f t="shared" si="131"/>
        <v/>
      </c>
      <c r="DZ70" s="13" t="str">
        <f t="shared" si="131"/>
        <v/>
      </c>
    </row>
    <row r="71" spans="6:130" x14ac:dyDescent="0.2">
      <c r="F71">
        <v>202206</v>
      </c>
      <c r="G71" s="13">
        <f t="shared" ref="G71:AL71" si="132">IF(OR(H21 = "", H$8 &lt; G$8), "", 1)</f>
        <v>1</v>
      </c>
      <c r="H71" s="13">
        <f t="shared" si="132"/>
        <v>1</v>
      </c>
      <c r="I71" s="13">
        <f t="shared" si="132"/>
        <v>1</v>
      </c>
      <c r="J71" s="13">
        <f t="shared" si="132"/>
        <v>1</v>
      </c>
      <c r="K71" s="13">
        <f t="shared" si="132"/>
        <v>1</v>
      </c>
      <c r="L71" s="13">
        <f t="shared" si="132"/>
        <v>1</v>
      </c>
      <c r="M71" s="13">
        <f t="shared" si="132"/>
        <v>1</v>
      </c>
      <c r="N71" s="13">
        <f t="shared" si="132"/>
        <v>1</v>
      </c>
      <c r="O71" s="13">
        <f t="shared" si="132"/>
        <v>1</v>
      </c>
      <c r="P71" s="13">
        <f t="shared" si="132"/>
        <v>1</v>
      </c>
      <c r="Q71" s="13">
        <f t="shared" si="132"/>
        <v>1</v>
      </c>
      <c r="R71" s="13">
        <f t="shared" si="132"/>
        <v>1</v>
      </c>
      <c r="S71" s="13">
        <f t="shared" si="132"/>
        <v>1</v>
      </c>
      <c r="T71" s="13">
        <f t="shared" si="132"/>
        <v>1</v>
      </c>
      <c r="U71" s="13">
        <f t="shared" si="132"/>
        <v>1</v>
      </c>
      <c r="V71" s="13">
        <f t="shared" si="132"/>
        <v>1</v>
      </c>
      <c r="W71" s="13">
        <f t="shared" si="132"/>
        <v>1</v>
      </c>
      <c r="X71" s="13">
        <f t="shared" si="132"/>
        <v>1</v>
      </c>
      <c r="Y71" s="13">
        <f t="shared" si="132"/>
        <v>1</v>
      </c>
      <c r="Z71" s="13">
        <f t="shared" si="132"/>
        <v>1</v>
      </c>
      <c r="AA71" s="13">
        <f t="shared" si="132"/>
        <v>1</v>
      </c>
      <c r="AB71" s="13">
        <f t="shared" si="132"/>
        <v>1</v>
      </c>
      <c r="AC71" s="13">
        <f t="shared" si="132"/>
        <v>1</v>
      </c>
      <c r="AD71" s="13">
        <f t="shared" si="132"/>
        <v>1</v>
      </c>
      <c r="AE71" s="13">
        <f t="shared" si="132"/>
        <v>1</v>
      </c>
      <c r="AF71" s="13" t="str">
        <f t="shared" si="132"/>
        <v/>
      </c>
      <c r="AG71" s="13" t="str">
        <f t="shared" si="132"/>
        <v/>
      </c>
      <c r="AH71" s="13" t="str">
        <f t="shared" si="132"/>
        <v/>
      </c>
      <c r="AI71" s="13" t="str">
        <f t="shared" si="132"/>
        <v/>
      </c>
      <c r="AJ71" s="13" t="str">
        <f t="shared" si="132"/>
        <v/>
      </c>
      <c r="AK71" s="13" t="str">
        <f t="shared" si="132"/>
        <v/>
      </c>
      <c r="AL71" s="13" t="str">
        <f t="shared" si="132"/>
        <v/>
      </c>
      <c r="AM71" s="13" t="str">
        <f t="shared" ref="AM71:BR71" si="133">IF(OR(AN21 = "", AN$8 &lt; AM$8), "", 1)</f>
        <v/>
      </c>
      <c r="AN71" s="13" t="str">
        <f t="shared" si="133"/>
        <v/>
      </c>
      <c r="AO71" s="13" t="str">
        <f t="shared" si="133"/>
        <v/>
      </c>
      <c r="AP71" s="13" t="str">
        <f t="shared" si="133"/>
        <v/>
      </c>
      <c r="AQ71" s="13" t="str">
        <f t="shared" si="133"/>
        <v/>
      </c>
      <c r="AR71" s="13" t="str">
        <f t="shared" si="133"/>
        <v/>
      </c>
      <c r="AS71" s="13" t="str">
        <f t="shared" si="133"/>
        <v/>
      </c>
      <c r="AT71" s="13" t="str">
        <f t="shared" si="133"/>
        <v/>
      </c>
      <c r="AU71" s="13" t="str">
        <f t="shared" si="133"/>
        <v/>
      </c>
      <c r="AV71" s="13" t="str">
        <f t="shared" si="133"/>
        <v/>
      </c>
      <c r="AW71" s="13" t="str">
        <f t="shared" si="133"/>
        <v/>
      </c>
      <c r="AX71" s="13" t="str">
        <f t="shared" si="133"/>
        <v/>
      </c>
      <c r="AY71" s="13" t="str">
        <f t="shared" si="133"/>
        <v/>
      </c>
      <c r="AZ71" s="13" t="str">
        <f t="shared" si="133"/>
        <v/>
      </c>
      <c r="BA71" s="13" t="str">
        <f t="shared" si="133"/>
        <v/>
      </c>
      <c r="BB71" s="13" t="str">
        <f t="shared" si="133"/>
        <v/>
      </c>
      <c r="BC71" s="13" t="str">
        <f t="shared" si="133"/>
        <v/>
      </c>
      <c r="BD71" s="13" t="str">
        <f t="shared" si="133"/>
        <v/>
      </c>
      <c r="BE71" s="13" t="str">
        <f t="shared" si="133"/>
        <v/>
      </c>
      <c r="BF71" s="13" t="str">
        <f t="shared" si="133"/>
        <v/>
      </c>
      <c r="BG71" s="13" t="str">
        <f t="shared" si="133"/>
        <v/>
      </c>
      <c r="BH71" s="13" t="str">
        <f t="shared" si="133"/>
        <v/>
      </c>
      <c r="BI71" s="13" t="str">
        <f t="shared" si="133"/>
        <v/>
      </c>
      <c r="BJ71" s="13" t="str">
        <f t="shared" si="133"/>
        <v/>
      </c>
      <c r="BK71" s="13" t="str">
        <f t="shared" si="133"/>
        <v/>
      </c>
      <c r="BL71" s="13" t="str">
        <f t="shared" si="133"/>
        <v/>
      </c>
      <c r="BM71" s="13" t="str">
        <f t="shared" si="133"/>
        <v/>
      </c>
      <c r="BN71" s="13" t="str">
        <f t="shared" si="133"/>
        <v/>
      </c>
      <c r="BO71" s="13" t="str">
        <f t="shared" si="133"/>
        <v/>
      </c>
      <c r="BP71" s="13" t="str">
        <f t="shared" si="133"/>
        <v/>
      </c>
      <c r="BQ71" s="13">
        <f t="shared" si="133"/>
        <v>1</v>
      </c>
      <c r="BR71" s="13">
        <f t="shared" si="133"/>
        <v>1</v>
      </c>
      <c r="BS71" s="13">
        <f t="shared" ref="BS71:CX71" si="134">IF(OR(BT21 = "", BT$8 &lt; BS$8), "", 1)</f>
        <v>1</v>
      </c>
      <c r="BT71" s="13">
        <f t="shared" si="134"/>
        <v>1</v>
      </c>
      <c r="BU71" s="13">
        <f t="shared" si="134"/>
        <v>1</v>
      </c>
      <c r="BV71" s="13">
        <f t="shared" si="134"/>
        <v>1</v>
      </c>
      <c r="BW71" s="13">
        <f t="shared" si="134"/>
        <v>1</v>
      </c>
      <c r="BX71" s="13">
        <f t="shared" si="134"/>
        <v>1</v>
      </c>
      <c r="BY71" s="13">
        <f t="shared" si="134"/>
        <v>1</v>
      </c>
      <c r="BZ71" s="13">
        <f t="shared" si="134"/>
        <v>1</v>
      </c>
      <c r="CA71" s="13">
        <f t="shared" si="134"/>
        <v>1</v>
      </c>
      <c r="CB71" s="13">
        <f t="shared" si="134"/>
        <v>1</v>
      </c>
      <c r="CC71" s="13">
        <f t="shared" si="134"/>
        <v>1</v>
      </c>
      <c r="CD71" s="13">
        <f t="shared" si="134"/>
        <v>1</v>
      </c>
      <c r="CE71" s="13">
        <f t="shared" si="134"/>
        <v>1</v>
      </c>
      <c r="CF71" s="13">
        <f t="shared" si="134"/>
        <v>1</v>
      </c>
      <c r="CG71" s="13">
        <f t="shared" si="134"/>
        <v>1</v>
      </c>
      <c r="CH71" s="13">
        <f t="shared" si="134"/>
        <v>1</v>
      </c>
      <c r="CI71" s="13">
        <f t="shared" si="134"/>
        <v>1</v>
      </c>
      <c r="CJ71" s="13">
        <f t="shared" si="134"/>
        <v>1</v>
      </c>
      <c r="CK71" s="13">
        <f t="shared" si="134"/>
        <v>1</v>
      </c>
      <c r="CL71" s="13">
        <f t="shared" si="134"/>
        <v>1</v>
      </c>
      <c r="CM71" s="13">
        <f t="shared" si="134"/>
        <v>1</v>
      </c>
      <c r="CN71" s="13">
        <f t="shared" si="134"/>
        <v>1</v>
      </c>
      <c r="CO71" s="13">
        <f t="shared" si="134"/>
        <v>1</v>
      </c>
      <c r="CP71" s="13" t="str">
        <f t="shared" si="134"/>
        <v/>
      </c>
      <c r="CQ71" s="13" t="str">
        <f t="shared" si="134"/>
        <v/>
      </c>
      <c r="CR71" s="13" t="str">
        <f t="shared" si="134"/>
        <v/>
      </c>
      <c r="CS71" s="13" t="str">
        <f t="shared" si="134"/>
        <v/>
      </c>
      <c r="CT71" s="13" t="str">
        <f t="shared" si="134"/>
        <v/>
      </c>
      <c r="CU71" s="13" t="str">
        <f t="shared" si="134"/>
        <v/>
      </c>
      <c r="CV71" s="13" t="str">
        <f t="shared" si="134"/>
        <v/>
      </c>
      <c r="CW71" s="13" t="str">
        <f t="shared" si="134"/>
        <v/>
      </c>
      <c r="CX71" s="13" t="str">
        <f t="shared" si="134"/>
        <v/>
      </c>
      <c r="CY71" s="13" t="str">
        <f t="shared" ref="CY71:DZ71" si="135">IF(OR(CZ21 = "", CZ$8 &lt; CY$8), "", 1)</f>
        <v/>
      </c>
      <c r="CZ71" s="13" t="str">
        <f t="shared" si="135"/>
        <v/>
      </c>
      <c r="DA71" s="13" t="str">
        <f t="shared" si="135"/>
        <v/>
      </c>
      <c r="DB71" s="13" t="str">
        <f t="shared" si="135"/>
        <v/>
      </c>
      <c r="DC71" s="13" t="str">
        <f t="shared" si="135"/>
        <v/>
      </c>
      <c r="DD71" s="13" t="str">
        <f t="shared" si="135"/>
        <v/>
      </c>
      <c r="DE71" s="13" t="str">
        <f t="shared" si="135"/>
        <v/>
      </c>
      <c r="DF71" s="13" t="str">
        <f t="shared" si="135"/>
        <v/>
      </c>
      <c r="DG71" s="13" t="str">
        <f t="shared" si="135"/>
        <v/>
      </c>
      <c r="DH71" s="13" t="str">
        <f t="shared" si="135"/>
        <v/>
      </c>
      <c r="DI71" s="13" t="str">
        <f t="shared" si="135"/>
        <v/>
      </c>
      <c r="DJ71" s="13" t="str">
        <f t="shared" si="135"/>
        <v/>
      </c>
      <c r="DK71" s="13" t="str">
        <f t="shared" si="135"/>
        <v/>
      </c>
      <c r="DL71" s="13" t="str">
        <f t="shared" si="135"/>
        <v/>
      </c>
      <c r="DM71" s="13" t="str">
        <f t="shared" si="135"/>
        <v/>
      </c>
      <c r="DN71" s="13" t="str">
        <f t="shared" si="135"/>
        <v/>
      </c>
      <c r="DO71" s="13" t="str">
        <f t="shared" si="135"/>
        <v/>
      </c>
      <c r="DP71" s="13" t="str">
        <f t="shared" si="135"/>
        <v/>
      </c>
      <c r="DQ71" s="13" t="str">
        <f t="shared" si="135"/>
        <v/>
      </c>
      <c r="DR71" s="13" t="str">
        <f t="shared" si="135"/>
        <v/>
      </c>
      <c r="DS71" s="13" t="str">
        <f t="shared" si="135"/>
        <v/>
      </c>
      <c r="DT71" s="13" t="str">
        <f t="shared" si="135"/>
        <v/>
      </c>
      <c r="DU71" s="13" t="str">
        <f t="shared" si="135"/>
        <v/>
      </c>
      <c r="DV71" s="13" t="str">
        <f t="shared" si="135"/>
        <v/>
      </c>
      <c r="DW71" s="13" t="str">
        <f t="shared" si="135"/>
        <v/>
      </c>
      <c r="DX71" s="13" t="str">
        <f t="shared" si="135"/>
        <v/>
      </c>
      <c r="DY71" s="13" t="str">
        <f t="shared" si="135"/>
        <v/>
      </c>
      <c r="DZ71" s="13" t="str">
        <f t="shared" si="135"/>
        <v/>
      </c>
    </row>
    <row r="72" spans="6:130" x14ac:dyDescent="0.2">
      <c r="F72">
        <v>202209</v>
      </c>
      <c r="G72" s="13">
        <f t="shared" ref="G72:AL72" si="136">IF(OR(H22 = "", H$8 &lt; G$8), "", 1)</f>
        <v>1</v>
      </c>
      <c r="H72" s="13">
        <f t="shared" si="136"/>
        <v>1</v>
      </c>
      <c r="I72" s="13">
        <f t="shared" si="136"/>
        <v>1</v>
      </c>
      <c r="J72" s="13">
        <f t="shared" si="136"/>
        <v>1</v>
      </c>
      <c r="K72" s="13">
        <f t="shared" si="136"/>
        <v>1</v>
      </c>
      <c r="L72" s="13">
        <f t="shared" si="136"/>
        <v>1</v>
      </c>
      <c r="M72" s="13">
        <f t="shared" si="136"/>
        <v>1</v>
      </c>
      <c r="N72" s="13">
        <f t="shared" si="136"/>
        <v>1</v>
      </c>
      <c r="O72" s="13">
        <f t="shared" si="136"/>
        <v>1</v>
      </c>
      <c r="P72" s="13">
        <f t="shared" si="136"/>
        <v>1</v>
      </c>
      <c r="Q72" s="13">
        <f t="shared" si="136"/>
        <v>1</v>
      </c>
      <c r="R72" s="13">
        <f t="shared" si="136"/>
        <v>1</v>
      </c>
      <c r="S72" s="13">
        <f t="shared" si="136"/>
        <v>1</v>
      </c>
      <c r="T72" s="13">
        <f t="shared" si="136"/>
        <v>1</v>
      </c>
      <c r="U72" s="13">
        <f t="shared" si="136"/>
        <v>1</v>
      </c>
      <c r="V72" s="13">
        <f t="shared" si="136"/>
        <v>1</v>
      </c>
      <c r="W72" s="13">
        <f t="shared" si="136"/>
        <v>1</v>
      </c>
      <c r="X72" s="13">
        <f t="shared" si="136"/>
        <v>1</v>
      </c>
      <c r="Y72" s="13">
        <f t="shared" si="136"/>
        <v>1</v>
      </c>
      <c r="Z72" s="13">
        <f t="shared" si="136"/>
        <v>1</v>
      </c>
      <c r="AA72" s="13">
        <f t="shared" si="136"/>
        <v>1</v>
      </c>
      <c r="AB72" s="13">
        <f t="shared" si="136"/>
        <v>1</v>
      </c>
      <c r="AC72" s="13" t="str">
        <f t="shared" si="136"/>
        <v/>
      </c>
      <c r="AD72" s="13" t="str">
        <f t="shared" si="136"/>
        <v/>
      </c>
      <c r="AE72" s="13" t="str">
        <f t="shared" si="136"/>
        <v/>
      </c>
      <c r="AF72" s="13" t="str">
        <f t="shared" si="136"/>
        <v/>
      </c>
      <c r="AG72" s="13" t="str">
        <f t="shared" si="136"/>
        <v/>
      </c>
      <c r="AH72" s="13" t="str">
        <f t="shared" si="136"/>
        <v/>
      </c>
      <c r="AI72" s="13" t="str">
        <f t="shared" si="136"/>
        <v/>
      </c>
      <c r="AJ72" s="13" t="str">
        <f t="shared" si="136"/>
        <v/>
      </c>
      <c r="AK72" s="13" t="str">
        <f t="shared" si="136"/>
        <v/>
      </c>
      <c r="AL72" s="13" t="str">
        <f t="shared" si="136"/>
        <v/>
      </c>
      <c r="AM72" s="13" t="str">
        <f t="shared" ref="AM72:BR72" si="137">IF(OR(AN22 = "", AN$8 &lt; AM$8), "", 1)</f>
        <v/>
      </c>
      <c r="AN72" s="13" t="str">
        <f t="shared" si="137"/>
        <v/>
      </c>
      <c r="AO72" s="13" t="str">
        <f t="shared" si="137"/>
        <v/>
      </c>
      <c r="AP72" s="13" t="str">
        <f t="shared" si="137"/>
        <v/>
      </c>
      <c r="AQ72" s="13" t="str">
        <f t="shared" si="137"/>
        <v/>
      </c>
      <c r="AR72" s="13" t="str">
        <f t="shared" si="137"/>
        <v/>
      </c>
      <c r="AS72" s="13" t="str">
        <f t="shared" si="137"/>
        <v/>
      </c>
      <c r="AT72" s="13" t="str">
        <f t="shared" si="137"/>
        <v/>
      </c>
      <c r="AU72" s="13" t="str">
        <f t="shared" si="137"/>
        <v/>
      </c>
      <c r="AV72" s="13" t="str">
        <f t="shared" si="137"/>
        <v/>
      </c>
      <c r="AW72" s="13" t="str">
        <f t="shared" si="137"/>
        <v/>
      </c>
      <c r="AX72" s="13" t="str">
        <f t="shared" si="137"/>
        <v/>
      </c>
      <c r="AY72" s="13" t="str">
        <f t="shared" si="137"/>
        <v/>
      </c>
      <c r="AZ72" s="13" t="str">
        <f t="shared" si="137"/>
        <v/>
      </c>
      <c r="BA72" s="13" t="str">
        <f t="shared" si="137"/>
        <v/>
      </c>
      <c r="BB72" s="13" t="str">
        <f t="shared" si="137"/>
        <v/>
      </c>
      <c r="BC72" s="13" t="str">
        <f t="shared" si="137"/>
        <v/>
      </c>
      <c r="BD72" s="13" t="str">
        <f t="shared" si="137"/>
        <v/>
      </c>
      <c r="BE72" s="13" t="str">
        <f t="shared" si="137"/>
        <v/>
      </c>
      <c r="BF72" s="13" t="str">
        <f t="shared" si="137"/>
        <v/>
      </c>
      <c r="BG72" s="13" t="str">
        <f t="shared" si="137"/>
        <v/>
      </c>
      <c r="BH72" s="13" t="str">
        <f t="shared" si="137"/>
        <v/>
      </c>
      <c r="BI72" s="13" t="str">
        <f t="shared" si="137"/>
        <v/>
      </c>
      <c r="BJ72" s="13" t="str">
        <f t="shared" si="137"/>
        <v/>
      </c>
      <c r="BK72" s="13" t="str">
        <f t="shared" si="137"/>
        <v/>
      </c>
      <c r="BL72" s="13" t="str">
        <f t="shared" si="137"/>
        <v/>
      </c>
      <c r="BM72" s="13" t="str">
        <f t="shared" si="137"/>
        <v/>
      </c>
      <c r="BN72" s="13" t="str">
        <f t="shared" si="137"/>
        <v/>
      </c>
      <c r="BO72" s="13" t="str">
        <f t="shared" si="137"/>
        <v/>
      </c>
      <c r="BP72" s="13" t="str">
        <f t="shared" si="137"/>
        <v/>
      </c>
      <c r="BQ72" s="13">
        <f t="shared" si="137"/>
        <v>1</v>
      </c>
      <c r="BR72" s="13">
        <f t="shared" si="137"/>
        <v>1</v>
      </c>
      <c r="BS72" s="13">
        <f t="shared" ref="BS72:CX72" si="138">IF(OR(BT22 = "", BT$8 &lt; BS$8), "", 1)</f>
        <v>1</v>
      </c>
      <c r="BT72" s="13">
        <f t="shared" si="138"/>
        <v>1</v>
      </c>
      <c r="BU72" s="13">
        <f t="shared" si="138"/>
        <v>1</v>
      </c>
      <c r="BV72" s="13">
        <f t="shared" si="138"/>
        <v>1</v>
      </c>
      <c r="BW72" s="13">
        <f t="shared" si="138"/>
        <v>1</v>
      </c>
      <c r="BX72" s="13">
        <f t="shared" si="138"/>
        <v>1</v>
      </c>
      <c r="BY72" s="13">
        <f t="shared" si="138"/>
        <v>1</v>
      </c>
      <c r="BZ72" s="13">
        <f t="shared" si="138"/>
        <v>1</v>
      </c>
      <c r="CA72" s="13">
        <f t="shared" si="138"/>
        <v>1</v>
      </c>
      <c r="CB72" s="13">
        <f t="shared" si="138"/>
        <v>1</v>
      </c>
      <c r="CC72" s="13">
        <f t="shared" si="138"/>
        <v>1</v>
      </c>
      <c r="CD72" s="13">
        <f t="shared" si="138"/>
        <v>1</v>
      </c>
      <c r="CE72" s="13">
        <f t="shared" si="138"/>
        <v>1</v>
      </c>
      <c r="CF72" s="13">
        <f t="shared" si="138"/>
        <v>1</v>
      </c>
      <c r="CG72" s="13">
        <f t="shared" si="138"/>
        <v>1</v>
      </c>
      <c r="CH72" s="13">
        <f t="shared" si="138"/>
        <v>1</v>
      </c>
      <c r="CI72" s="13">
        <f t="shared" si="138"/>
        <v>1</v>
      </c>
      <c r="CJ72" s="13">
        <f t="shared" si="138"/>
        <v>1</v>
      </c>
      <c r="CK72" s="13">
        <f t="shared" si="138"/>
        <v>1</v>
      </c>
      <c r="CL72" s="13">
        <f t="shared" si="138"/>
        <v>1</v>
      </c>
      <c r="CM72" s="13" t="str">
        <f t="shared" si="138"/>
        <v/>
      </c>
      <c r="CN72" s="13" t="str">
        <f t="shared" si="138"/>
        <v/>
      </c>
      <c r="CO72" s="13" t="str">
        <f t="shared" si="138"/>
        <v/>
      </c>
      <c r="CP72" s="13" t="str">
        <f t="shared" si="138"/>
        <v/>
      </c>
      <c r="CQ72" s="13" t="str">
        <f t="shared" si="138"/>
        <v/>
      </c>
      <c r="CR72" s="13" t="str">
        <f t="shared" si="138"/>
        <v/>
      </c>
      <c r="CS72" s="13" t="str">
        <f t="shared" si="138"/>
        <v/>
      </c>
      <c r="CT72" s="13" t="str">
        <f t="shared" si="138"/>
        <v/>
      </c>
      <c r="CU72" s="13" t="str">
        <f t="shared" si="138"/>
        <v/>
      </c>
      <c r="CV72" s="13" t="str">
        <f t="shared" si="138"/>
        <v/>
      </c>
      <c r="CW72" s="13" t="str">
        <f t="shared" si="138"/>
        <v/>
      </c>
      <c r="CX72" s="13" t="str">
        <f t="shared" si="138"/>
        <v/>
      </c>
      <c r="CY72" s="13" t="str">
        <f t="shared" ref="CY72:DZ72" si="139">IF(OR(CZ22 = "", CZ$8 &lt; CY$8), "", 1)</f>
        <v/>
      </c>
      <c r="CZ72" s="13" t="str">
        <f t="shared" si="139"/>
        <v/>
      </c>
      <c r="DA72" s="13" t="str">
        <f t="shared" si="139"/>
        <v/>
      </c>
      <c r="DB72" s="13" t="str">
        <f t="shared" si="139"/>
        <v/>
      </c>
      <c r="DC72" s="13" t="str">
        <f t="shared" si="139"/>
        <v/>
      </c>
      <c r="DD72" s="13" t="str">
        <f t="shared" si="139"/>
        <v/>
      </c>
      <c r="DE72" s="13" t="str">
        <f t="shared" si="139"/>
        <v/>
      </c>
      <c r="DF72" s="13" t="str">
        <f t="shared" si="139"/>
        <v/>
      </c>
      <c r="DG72" s="13" t="str">
        <f t="shared" si="139"/>
        <v/>
      </c>
      <c r="DH72" s="13" t="str">
        <f t="shared" si="139"/>
        <v/>
      </c>
      <c r="DI72" s="13" t="str">
        <f t="shared" si="139"/>
        <v/>
      </c>
      <c r="DJ72" s="13" t="str">
        <f t="shared" si="139"/>
        <v/>
      </c>
      <c r="DK72" s="13" t="str">
        <f t="shared" si="139"/>
        <v/>
      </c>
      <c r="DL72" s="13" t="str">
        <f t="shared" si="139"/>
        <v/>
      </c>
      <c r="DM72" s="13" t="str">
        <f t="shared" si="139"/>
        <v/>
      </c>
      <c r="DN72" s="13" t="str">
        <f t="shared" si="139"/>
        <v/>
      </c>
      <c r="DO72" s="13" t="str">
        <f t="shared" si="139"/>
        <v/>
      </c>
      <c r="DP72" s="13" t="str">
        <f t="shared" si="139"/>
        <v/>
      </c>
      <c r="DQ72" s="13" t="str">
        <f t="shared" si="139"/>
        <v/>
      </c>
      <c r="DR72" s="13" t="str">
        <f t="shared" si="139"/>
        <v/>
      </c>
      <c r="DS72" s="13" t="str">
        <f t="shared" si="139"/>
        <v/>
      </c>
      <c r="DT72" s="13" t="str">
        <f t="shared" si="139"/>
        <v/>
      </c>
      <c r="DU72" s="13" t="str">
        <f t="shared" si="139"/>
        <v/>
      </c>
      <c r="DV72" s="13" t="str">
        <f t="shared" si="139"/>
        <v/>
      </c>
      <c r="DW72" s="13" t="str">
        <f t="shared" si="139"/>
        <v/>
      </c>
      <c r="DX72" s="13" t="str">
        <f t="shared" si="139"/>
        <v/>
      </c>
      <c r="DY72" s="13" t="str">
        <f t="shared" si="139"/>
        <v/>
      </c>
      <c r="DZ72" s="13" t="str">
        <f t="shared" si="139"/>
        <v/>
      </c>
    </row>
    <row r="73" spans="6:130" x14ac:dyDescent="0.2">
      <c r="F73">
        <v>202212</v>
      </c>
      <c r="G73" s="13">
        <f t="shared" ref="G73:AL73" si="140">IF(OR(H23 = "", H$8 &lt; G$8), "", 1)</f>
        <v>1</v>
      </c>
      <c r="H73" s="13">
        <f t="shared" si="140"/>
        <v>1</v>
      </c>
      <c r="I73" s="13">
        <f t="shared" si="140"/>
        <v>1</v>
      </c>
      <c r="J73" s="13">
        <f t="shared" si="140"/>
        <v>1</v>
      </c>
      <c r="K73" s="13">
        <f t="shared" si="140"/>
        <v>1</v>
      </c>
      <c r="L73" s="13">
        <f t="shared" si="140"/>
        <v>1</v>
      </c>
      <c r="M73" s="13">
        <f t="shared" si="140"/>
        <v>1</v>
      </c>
      <c r="N73" s="13">
        <f t="shared" si="140"/>
        <v>1</v>
      </c>
      <c r="O73" s="13">
        <f t="shared" si="140"/>
        <v>1</v>
      </c>
      <c r="P73" s="13">
        <f t="shared" si="140"/>
        <v>1</v>
      </c>
      <c r="Q73" s="13">
        <f t="shared" si="140"/>
        <v>1</v>
      </c>
      <c r="R73" s="13">
        <f t="shared" si="140"/>
        <v>1</v>
      </c>
      <c r="S73" s="13">
        <f t="shared" si="140"/>
        <v>1</v>
      </c>
      <c r="T73" s="13">
        <f t="shared" si="140"/>
        <v>1</v>
      </c>
      <c r="U73" s="13">
        <f t="shared" si="140"/>
        <v>1</v>
      </c>
      <c r="V73" s="13">
        <f t="shared" si="140"/>
        <v>1</v>
      </c>
      <c r="W73" s="13">
        <f t="shared" si="140"/>
        <v>1</v>
      </c>
      <c r="X73" s="13">
        <f t="shared" si="140"/>
        <v>1</v>
      </c>
      <c r="Y73" s="13">
        <f t="shared" si="140"/>
        <v>1</v>
      </c>
      <c r="Z73" s="13" t="str">
        <f t="shared" si="140"/>
        <v/>
      </c>
      <c r="AA73" s="13" t="str">
        <f t="shared" si="140"/>
        <v/>
      </c>
      <c r="AB73" s="13" t="str">
        <f t="shared" si="140"/>
        <v/>
      </c>
      <c r="AC73" s="13" t="str">
        <f t="shared" si="140"/>
        <v/>
      </c>
      <c r="AD73" s="13" t="str">
        <f t="shared" si="140"/>
        <v/>
      </c>
      <c r="AE73" s="13" t="str">
        <f t="shared" si="140"/>
        <v/>
      </c>
      <c r="AF73" s="13" t="str">
        <f t="shared" si="140"/>
        <v/>
      </c>
      <c r="AG73" s="13" t="str">
        <f t="shared" si="140"/>
        <v/>
      </c>
      <c r="AH73" s="13" t="str">
        <f t="shared" si="140"/>
        <v/>
      </c>
      <c r="AI73" s="13" t="str">
        <f t="shared" si="140"/>
        <v/>
      </c>
      <c r="AJ73" s="13" t="str">
        <f t="shared" si="140"/>
        <v/>
      </c>
      <c r="AK73" s="13" t="str">
        <f t="shared" si="140"/>
        <v/>
      </c>
      <c r="AL73" s="13" t="str">
        <f t="shared" si="140"/>
        <v/>
      </c>
      <c r="AM73" s="13" t="str">
        <f t="shared" ref="AM73:BR73" si="141">IF(OR(AN23 = "", AN$8 &lt; AM$8), "", 1)</f>
        <v/>
      </c>
      <c r="AN73" s="13" t="str">
        <f t="shared" si="141"/>
        <v/>
      </c>
      <c r="AO73" s="13" t="str">
        <f t="shared" si="141"/>
        <v/>
      </c>
      <c r="AP73" s="13" t="str">
        <f t="shared" si="141"/>
        <v/>
      </c>
      <c r="AQ73" s="13" t="str">
        <f t="shared" si="141"/>
        <v/>
      </c>
      <c r="AR73" s="13" t="str">
        <f t="shared" si="141"/>
        <v/>
      </c>
      <c r="AS73" s="13" t="str">
        <f t="shared" si="141"/>
        <v/>
      </c>
      <c r="AT73" s="13" t="str">
        <f t="shared" si="141"/>
        <v/>
      </c>
      <c r="AU73" s="13" t="str">
        <f t="shared" si="141"/>
        <v/>
      </c>
      <c r="AV73" s="13" t="str">
        <f t="shared" si="141"/>
        <v/>
      </c>
      <c r="AW73" s="13" t="str">
        <f t="shared" si="141"/>
        <v/>
      </c>
      <c r="AX73" s="13" t="str">
        <f t="shared" si="141"/>
        <v/>
      </c>
      <c r="AY73" s="13" t="str">
        <f t="shared" si="141"/>
        <v/>
      </c>
      <c r="AZ73" s="13" t="str">
        <f t="shared" si="141"/>
        <v/>
      </c>
      <c r="BA73" s="13" t="str">
        <f t="shared" si="141"/>
        <v/>
      </c>
      <c r="BB73" s="13" t="str">
        <f t="shared" si="141"/>
        <v/>
      </c>
      <c r="BC73" s="13" t="str">
        <f t="shared" si="141"/>
        <v/>
      </c>
      <c r="BD73" s="13" t="str">
        <f t="shared" si="141"/>
        <v/>
      </c>
      <c r="BE73" s="13" t="str">
        <f t="shared" si="141"/>
        <v/>
      </c>
      <c r="BF73" s="13" t="str">
        <f t="shared" si="141"/>
        <v/>
      </c>
      <c r="BG73" s="13" t="str">
        <f t="shared" si="141"/>
        <v/>
      </c>
      <c r="BH73" s="13" t="str">
        <f t="shared" si="141"/>
        <v/>
      </c>
      <c r="BI73" s="13" t="str">
        <f t="shared" si="141"/>
        <v/>
      </c>
      <c r="BJ73" s="13" t="str">
        <f t="shared" si="141"/>
        <v/>
      </c>
      <c r="BK73" s="13" t="str">
        <f t="shared" si="141"/>
        <v/>
      </c>
      <c r="BL73" s="13" t="str">
        <f t="shared" si="141"/>
        <v/>
      </c>
      <c r="BM73" s="13" t="str">
        <f t="shared" si="141"/>
        <v/>
      </c>
      <c r="BN73" s="13" t="str">
        <f t="shared" si="141"/>
        <v/>
      </c>
      <c r="BO73" s="13" t="str">
        <f t="shared" si="141"/>
        <v/>
      </c>
      <c r="BP73" s="13" t="str">
        <f t="shared" si="141"/>
        <v/>
      </c>
      <c r="BQ73" s="13">
        <f t="shared" si="141"/>
        <v>1</v>
      </c>
      <c r="BR73" s="13">
        <f t="shared" si="141"/>
        <v>1</v>
      </c>
      <c r="BS73" s="13">
        <f t="shared" ref="BS73:CX73" si="142">IF(OR(BT23 = "", BT$8 &lt; BS$8), "", 1)</f>
        <v>1</v>
      </c>
      <c r="BT73" s="13">
        <f t="shared" si="142"/>
        <v>1</v>
      </c>
      <c r="BU73" s="13">
        <f t="shared" si="142"/>
        <v>1</v>
      </c>
      <c r="BV73" s="13">
        <f t="shared" si="142"/>
        <v>1</v>
      </c>
      <c r="BW73" s="13">
        <f t="shared" si="142"/>
        <v>1</v>
      </c>
      <c r="BX73" s="13">
        <f t="shared" si="142"/>
        <v>1</v>
      </c>
      <c r="BY73" s="13">
        <f t="shared" si="142"/>
        <v>1</v>
      </c>
      <c r="BZ73" s="13">
        <f t="shared" si="142"/>
        <v>1</v>
      </c>
      <c r="CA73" s="13">
        <f t="shared" si="142"/>
        <v>1</v>
      </c>
      <c r="CB73" s="13">
        <f t="shared" si="142"/>
        <v>1</v>
      </c>
      <c r="CC73" s="13">
        <f t="shared" si="142"/>
        <v>1</v>
      </c>
      <c r="CD73" s="13">
        <f t="shared" si="142"/>
        <v>1</v>
      </c>
      <c r="CE73" s="13">
        <f t="shared" si="142"/>
        <v>1</v>
      </c>
      <c r="CF73" s="13">
        <f t="shared" si="142"/>
        <v>1</v>
      </c>
      <c r="CG73" s="13">
        <f t="shared" si="142"/>
        <v>1</v>
      </c>
      <c r="CH73" s="13">
        <f t="shared" si="142"/>
        <v>1</v>
      </c>
      <c r="CI73" s="13">
        <f t="shared" si="142"/>
        <v>1</v>
      </c>
      <c r="CJ73" s="13" t="str">
        <f t="shared" si="142"/>
        <v/>
      </c>
      <c r="CK73" s="13" t="str">
        <f t="shared" si="142"/>
        <v/>
      </c>
      <c r="CL73" s="13" t="str">
        <f t="shared" si="142"/>
        <v/>
      </c>
      <c r="CM73" s="13" t="str">
        <f t="shared" si="142"/>
        <v/>
      </c>
      <c r="CN73" s="13" t="str">
        <f t="shared" si="142"/>
        <v/>
      </c>
      <c r="CO73" s="13" t="str">
        <f t="shared" si="142"/>
        <v/>
      </c>
      <c r="CP73" s="13" t="str">
        <f t="shared" si="142"/>
        <v/>
      </c>
      <c r="CQ73" s="13" t="str">
        <f t="shared" si="142"/>
        <v/>
      </c>
      <c r="CR73" s="13" t="str">
        <f t="shared" si="142"/>
        <v/>
      </c>
      <c r="CS73" s="13" t="str">
        <f t="shared" si="142"/>
        <v/>
      </c>
      <c r="CT73" s="13" t="str">
        <f t="shared" si="142"/>
        <v/>
      </c>
      <c r="CU73" s="13" t="str">
        <f t="shared" si="142"/>
        <v/>
      </c>
      <c r="CV73" s="13" t="str">
        <f t="shared" si="142"/>
        <v/>
      </c>
      <c r="CW73" s="13" t="str">
        <f t="shared" si="142"/>
        <v/>
      </c>
      <c r="CX73" s="13" t="str">
        <f t="shared" si="142"/>
        <v/>
      </c>
      <c r="CY73" s="13" t="str">
        <f t="shared" ref="CY73:DZ73" si="143">IF(OR(CZ23 = "", CZ$8 &lt; CY$8), "", 1)</f>
        <v/>
      </c>
      <c r="CZ73" s="13" t="str">
        <f t="shared" si="143"/>
        <v/>
      </c>
      <c r="DA73" s="13" t="str">
        <f t="shared" si="143"/>
        <v/>
      </c>
      <c r="DB73" s="13" t="str">
        <f t="shared" si="143"/>
        <v/>
      </c>
      <c r="DC73" s="13" t="str">
        <f t="shared" si="143"/>
        <v/>
      </c>
      <c r="DD73" s="13" t="str">
        <f t="shared" si="143"/>
        <v/>
      </c>
      <c r="DE73" s="13" t="str">
        <f t="shared" si="143"/>
        <v/>
      </c>
      <c r="DF73" s="13" t="str">
        <f t="shared" si="143"/>
        <v/>
      </c>
      <c r="DG73" s="13" t="str">
        <f t="shared" si="143"/>
        <v/>
      </c>
      <c r="DH73" s="13" t="str">
        <f t="shared" si="143"/>
        <v/>
      </c>
      <c r="DI73" s="13" t="str">
        <f t="shared" si="143"/>
        <v/>
      </c>
      <c r="DJ73" s="13" t="str">
        <f t="shared" si="143"/>
        <v/>
      </c>
      <c r="DK73" s="13" t="str">
        <f t="shared" si="143"/>
        <v/>
      </c>
      <c r="DL73" s="13" t="str">
        <f t="shared" si="143"/>
        <v/>
      </c>
      <c r="DM73" s="13" t="str">
        <f t="shared" si="143"/>
        <v/>
      </c>
      <c r="DN73" s="13" t="str">
        <f t="shared" si="143"/>
        <v/>
      </c>
      <c r="DO73" s="13" t="str">
        <f t="shared" si="143"/>
        <v/>
      </c>
      <c r="DP73" s="13" t="str">
        <f t="shared" si="143"/>
        <v/>
      </c>
      <c r="DQ73" s="13" t="str">
        <f t="shared" si="143"/>
        <v/>
      </c>
      <c r="DR73" s="13" t="str">
        <f t="shared" si="143"/>
        <v/>
      </c>
      <c r="DS73" s="13" t="str">
        <f t="shared" si="143"/>
        <v/>
      </c>
      <c r="DT73" s="13" t="str">
        <f t="shared" si="143"/>
        <v/>
      </c>
      <c r="DU73" s="13" t="str">
        <f t="shared" si="143"/>
        <v/>
      </c>
      <c r="DV73" s="13" t="str">
        <f t="shared" si="143"/>
        <v/>
      </c>
      <c r="DW73" s="13" t="str">
        <f t="shared" si="143"/>
        <v/>
      </c>
      <c r="DX73" s="13" t="str">
        <f t="shared" si="143"/>
        <v/>
      </c>
      <c r="DY73" s="13" t="str">
        <f t="shared" si="143"/>
        <v/>
      </c>
      <c r="DZ73" s="13" t="str">
        <f t="shared" si="143"/>
        <v/>
      </c>
    </row>
    <row r="74" spans="6:130" x14ac:dyDescent="0.2">
      <c r="F74">
        <v>202303</v>
      </c>
      <c r="G74" s="13">
        <f t="shared" ref="G74:AL74" si="144">IF(OR(H24 = "", H$8 &lt; G$8), "", 1)</f>
        <v>1</v>
      </c>
      <c r="H74" s="13">
        <f t="shared" si="144"/>
        <v>1</v>
      </c>
      <c r="I74" s="13">
        <f t="shared" si="144"/>
        <v>1</v>
      </c>
      <c r="J74" s="13">
        <f t="shared" si="144"/>
        <v>1</v>
      </c>
      <c r="K74" s="13">
        <f t="shared" si="144"/>
        <v>1</v>
      </c>
      <c r="L74" s="13">
        <f t="shared" si="144"/>
        <v>1</v>
      </c>
      <c r="M74" s="13">
        <f t="shared" si="144"/>
        <v>1</v>
      </c>
      <c r="N74" s="13">
        <f t="shared" si="144"/>
        <v>1</v>
      </c>
      <c r="O74" s="13">
        <f t="shared" si="144"/>
        <v>1</v>
      </c>
      <c r="P74" s="13">
        <f t="shared" si="144"/>
        <v>1</v>
      </c>
      <c r="Q74" s="13">
        <f t="shared" si="144"/>
        <v>1</v>
      </c>
      <c r="R74" s="13">
        <f t="shared" si="144"/>
        <v>1</v>
      </c>
      <c r="S74" s="13">
        <f t="shared" si="144"/>
        <v>1</v>
      </c>
      <c r="T74" s="13">
        <f t="shared" si="144"/>
        <v>1</v>
      </c>
      <c r="U74" s="13">
        <f t="shared" si="144"/>
        <v>1</v>
      </c>
      <c r="V74" s="13">
        <f t="shared" si="144"/>
        <v>1</v>
      </c>
      <c r="W74" s="13" t="str">
        <f t="shared" si="144"/>
        <v/>
      </c>
      <c r="X74" s="13" t="str">
        <f t="shared" si="144"/>
        <v/>
      </c>
      <c r="Y74" s="13" t="str">
        <f t="shared" si="144"/>
        <v/>
      </c>
      <c r="Z74" s="13" t="str">
        <f t="shared" si="144"/>
        <v/>
      </c>
      <c r="AA74" s="13" t="str">
        <f t="shared" si="144"/>
        <v/>
      </c>
      <c r="AB74" s="13" t="str">
        <f t="shared" si="144"/>
        <v/>
      </c>
      <c r="AC74" s="13" t="str">
        <f t="shared" si="144"/>
        <v/>
      </c>
      <c r="AD74" s="13" t="str">
        <f t="shared" si="144"/>
        <v/>
      </c>
      <c r="AE74" s="13" t="str">
        <f t="shared" si="144"/>
        <v/>
      </c>
      <c r="AF74" s="13" t="str">
        <f t="shared" si="144"/>
        <v/>
      </c>
      <c r="AG74" s="13" t="str">
        <f t="shared" si="144"/>
        <v/>
      </c>
      <c r="AH74" s="13" t="str">
        <f t="shared" si="144"/>
        <v/>
      </c>
      <c r="AI74" s="13" t="str">
        <f t="shared" si="144"/>
        <v/>
      </c>
      <c r="AJ74" s="13" t="str">
        <f t="shared" si="144"/>
        <v/>
      </c>
      <c r="AK74" s="13" t="str">
        <f t="shared" si="144"/>
        <v/>
      </c>
      <c r="AL74" s="13" t="str">
        <f t="shared" si="144"/>
        <v/>
      </c>
      <c r="AM74" s="13" t="str">
        <f t="shared" ref="AM74:BR74" si="145">IF(OR(AN24 = "", AN$8 &lt; AM$8), "", 1)</f>
        <v/>
      </c>
      <c r="AN74" s="13" t="str">
        <f t="shared" si="145"/>
        <v/>
      </c>
      <c r="AO74" s="13" t="str">
        <f t="shared" si="145"/>
        <v/>
      </c>
      <c r="AP74" s="13" t="str">
        <f t="shared" si="145"/>
        <v/>
      </c>
      <c r="AQ74" s="13" t="str">
        <f t="shared" si="145"/>
        <v/>
      </c>
      <c r="AR74" s="13" t="str">
        <f t="shared" si="145"/>
        <v/>
      </c>
      <c r="AS74" s="13" t="str">
        <f t="shared" si="145"/>
        <v/>
      </c>
      <c r="AT74" s="13" t="str">
        <f t="shared" si="145"/>
        <v/>
      </c>
      <c r="AU74" s="13" t="str">
        <f t="shared" si="145"/>
        <v/>
      </c>
      <c r="AV74" s="13" t="str">
        <f t="shared" si="145"/>
        <v/>
      </c>
      <c r="AW74" s="13" t="str">
        <f t="shared" si="145"/>
        <v/>
      </c>
      <c r="AX74" s="13" t="str">
        <f t="shared" si="145"/>
        <v/>
      </c>
      <c r="AY74" s="13" t="str">
        <f t="shared" si="145"/>
        <v/>
      </c>
      <c r="AZ74" s="13" t="str">
        <f t="shared" si="145"/>
        <v/>
      </c>
      <c r="BA74" s="13" t="str">
        <f t="shared" si="145"/>
        <v/>
      </c>
      <c r="BB74" s="13" t="str">
        <f t="shared" si="145"/>
        <v/>
      </c>
      <c r="BC74" s="13" t="str">
        <f t="shared" si="145"/>
        <v/>
      </c>
      <c r="BD74" s="13" t="str">
        <f t="shared" si="145"/>
        <v/>
      </c>
      <c r="BE74" s="13" t="str">
        <f t="shared" si="145"/>
        <v/>
      </c>
      <c r="BF74" s="13" t="str">
        <f t="shared" si="145"/>
        <v/>
      </c>
      <c r="BG74" s="13" t="str">
        <f t="shared" si="145"/>
        <v/>
      </c>
      <c r="BH74" s="13" t="str">
        <f t="shared" si="145"/>
        <v/>
      </c>
      <c r="BI74" s="13" t="str">
        <f t="shared" si="145"/>
        <v/>
      </c>
      <c r="BJ74" s="13" t="str">
        <f t="shared" si="145"/>
        <v/>
      </c>
      <c r="BK74" s="13" t="str">
        <f t="shared" si="145"/>
        <v/>
      </c>
      <c r="BL74" s="13" t="str">
        <f t="shared" si="145"/>
        <v/>
      </c>
      <c r="BM74" s="13" t="str">
        <f t="shared" si="145"/>
        <v/>
      </c>
      <c r="BN74" s="13" t="str">
        <f t="shared" si="145"/>
        <v/>
      </c>
      <c r="BO74" s="13" t="str">
        <f t="shared" si="145"/>
        <v/>
      </c>
      <c r="BP74" s="13" t="str">
        <f t="shared" si="145"/>
        <v/>
      </c>
      <c r="BQ74" s="13">
        <f t="shared" si="145"/>
        <v>1</v>
      </c>
      <c r="BR74" s="13">
        <f t="shared" si="145"/>
        <v>1</v>
      </c>
      <c r="BS74" s="13">
        <f t="shared" ref="BS74:CX74" si="146">IF(OR(BT24 = "", BT$8 &lt; BS$8), "", 1)</f>
        <v>1</v>
      </c>
      <c r="BT74" s="13">
        <f t="shared" si="146"/>
        <v>1</v>
      </c>
      <c r="BU74" s="13">
        <f t="shared" si="146"/>
        <v>1</v>
      </c>
      <c r="BV74" s="13">
        <f t="shared" si="146"/>
        <v>1</v>
      </c>
      <c r="BW74" s="13">
        <f t="shared" si="146"/>
        <v>1</v>
      </c>
      <c r="BX74" s="13">
        <f t="shared" si="146"/>
        <v>1</v>
      </c>
      <c r="BY74" s="13">
        <f t="shared" si="146"/>
        <v>1</v>
      </c>
      <c r="BZ74" s="13">
        <f t="shared" si="146"/>
        <v>1</v>
      </c>
      <c r="CA74" s="13">
        <f t="shared" si="146"/>
        <v>1</v>
      </c>
      <c r="CB74" s="13">
        <f t="shared" si="146"/>
        <v>1</v>
      </c>
      <c r="CC74" s="13">
        <f t="shared" si="146"/>
        <v>1</v>
      </c>
      <c r="CD74" s="13">
        <f t="shared" si="146"/>
        <v>1</v>
      </c>
      <c r="CE74" s="13">
        <f t="shared" si="146"/>
        <v>1</v>
      </c>
      <c r="CF74" s="13">
        <f t="shared" si="146"/>
        <v>1</v>
      </c>
      <c r="CG74" s="13" t="str">
        <f t="shared" si="146"/>
        <v/>
      </c>
      <c r="CH74" s="13" t="str">
        <f t="shared" si="146"/>
        <v/>
      </c>
      <c r="CI74" s="13" t="str">
        <f t="shared" si="146"/>
        <v/>
      </c>
      <c r="CJ74" s="13" t="str">
        <f t="shared" si="146"/>
        <v/>
      </c>
      <c r="CK74" s="13" t="str">
        <f t="shared" si="146"/>
        <v/>
      </c>
      <c r="CL74" s="13" t="str">
        <f t="shared" si="146"/>
        <v/>
      </c>
      <c r="CM74" s="13" t="str">
        <f t="shared" si="146"/>
        <v/>
      </c>
      <c r="CN74" s="13" t="str">
        <f t="shared" si="146"/>
        <v/>
      </c>
      <c r="CO74" s="13" t="str">
        <f t="shared" si="146"/>
        <v/>
      </c>
      <c r="CP74" s="13" t="str">
        <f t="shared" si="146"/>
        <v/>
      </c>
      <c r="CQ74" s="13" t="str">
        <f t="shared" si="146"/>
        <v/>
      </c>
      <c r="CR74" s="13" t="str">
        <f t="shared" si="146"/>
        <v/>
      </c>
      <c r="CS74" s="13" t="str">
        <f t="shared" si="146"/>
        <v/>
      </c>
      <c r="CT74" s="13" t="str">
        <f t="shared" si="146"/>
        <v/>
      </c>
      <c r="CU74" s="13" t="str">
        <f t="shared" si="146"/>
        <v/>
      </c>
      <c r="CV74" s="13" t="str">
        <f t="shared" si="146"/>
        <v/>
      </c>
      <c r="CW74" s="13" t="str">
        <f t="shared" si="146"/>
        <v/>
      </c>
      <c r="CX74" s="13" t="str">
        <f t="shared" si="146"/>
        <v/>
      </c>
      <c r="CY74" s="13" t="str">
        <f t="shared" ref="CY74:DZ74" si="147">IF(OR(CZ24 = "", CZ$8 &lt; CY$8), "", 1)</f>
        <v/>
      </c>
      <c r="CZ74" s="13" t="str">
        <f t="shared" si="147"/>
        <v/>
      </c>
      <c r="DA74" s="13" t="str">
        <f t="shared" si="147"/>
        <v/>
      </c>
      <c r="DB74" s="13" t="str">
        <f t="shared" si="147"/>
        <v/>
      </c>
      <c r="DC74" s="13" t="str">
        <f t="shared" si="147"/>
        <v/>
      </c>
      <c r="DD74" s="13" t="str">
        <f t="shared" si="147"/>
        <v/>
      </c>
      <c r="DE74" s="13" t="str">
        <f t="shared" si="147"/>
        <v/>
      </c>
      <c r="DF74" s="13" t="str">
        <f t="shared" si="147"/>
        <v/>
      </c>
      <c r="DG74" s="13" t="str">
        <f t="shared" si="147"/>
        <v/>
      </c>
      <c r="DH74" s="13" t="str">
        <f t="shared" si="147"/>
        <v/>
      </c>
      <c r="DI74" s="13" t="str">
        <f t="shared" si="147"/>
        <v/>
      </c>
      <c r="DJ74" s="13" t="str">
        <f t="shared" si="147"/>
        <v/>
      </c>
      <c r="DK74" s="13" t="str">
        <f t="shared" si="147"/>
        <v/>
      </c>
      <c r="DL74" s="13" t="str">
        <f t="shared" si="147"/>
        <v/>
      </c>
      <c r="DM74" s="13" t="str">
        <f t="shared" si="147"/>
        <v/>
      </c>
      <c r="DN74" s="13" t="str">
        <f t="shared" si="147"/>
        <v/>
      </c>
      <c r="DO74" s="13" t="str">
        <f t="shared" si="147"/>
        <v/>
      </c>
      <c r="DP74" s="13" t="str">
        <f t="shared" si="147"/>
        <v/>
      </c>
      <c r="DQ74" s="13" t="str">
        <f t="shared" si="147"/>
        <v/>
      </c>
      <c r="DR74" s="13" t="str">
        <f t="shared" si="147"/>
        <v/>
      </c>
      <c r="DS74" s="13" t="str">
        <f t="shared" si="147"/>
        <v/>
      </c>
      <c r="DT74" s="13" t="str">
        <f t="shared" si="147"/>
        <v/>
      </c>
      <c r="DU74" s="13" t="str">
        <f t="shared" si="147"/>
        <v/>
      </c>
      <c r="DV74" s="13" t="str">
        <f t="shared" si="147"/>
        <v/>
      </c>
      <c r="DW74" s="13" t="str">
        <f t="shared" si="147"/>
        <v/>
      </c>
      <c r="DX74" s="13" t="str">
        <f t="shared" si="147"/>
        <v/>
      </c>
      <c r="DY74" s="13" t="str">
        <f t="shared" si="147"/>
        <v/>
      </c>
      <c r="DZ74" s="13" t="str">
        <f t="shared" si="147"/>
        <v/>
      </c>
    </row>
    <row r="75" spans="6:130" x14ac:dyDescent="0.2">
      <c r="F75">
        <v>202306</v>
      </c>
      <c r="G75" s="13">
        <f t="shared" ref="G75:AL75" si="148">IF(OR(H25 = "", H$8 &lt; G$8), "", 1)</f>
        <v>1</v>
      </c>
      <c r="H75" s="13">
        <f t="shared" si="148"/>
        <v>1</v>
      </c>
      <c r="I75" s="13">
        <f t="shared" si="148"/>
        <v>1</v>
      </c>
      <c r="J75" s="13">
        <f t="shared" si="148"/>
        <v>1</v>
      </c>
      <c r="K75" s="13">
        <f t="shared" si="148"/>
        <v>1</v>
      </c>
      <c r="L75" s="13">
        <f t="shared" si="148"/>
        <v>1</v>
      </c>
      <c r="M75" s="13">
        <f t="shared" si="148"/>
        <v>1</v>
      </c>
      <c r="N75" s="13">
        <f t="shared" si="148"/>
        <v>1</v>
      </c>
      <c r="O75" s="13">
        <f t="shared" si="148"/>
        <v>1</v>
      </c>
      <c r="P75" s="13">
        <f t="shared" si="148"/>
        <v>1</v>
      </c>
      <c r="Q75" s="13">
        <f t="shared" si="148"/>
        <v>1</v>
      </c>
      <c r="R75" s="13">
        <f t="shared" si="148"/>
        <v>1</v>
      </c>
      <c r="S75" s="13">
        <f t="shared" si="148"/>
        <v>1</v>
      </c>
      <c r="T75" s="13" t="str">
        <f t="shared" si="148"/>
        <v/>
      </c>
      <c r="U75" s="13" t="str">
        <f t="shared" si="148"/>
        <v/>
      </c>
      <c r="V75" s="13" t="str">
        <f t="shared" si="148"/>
        <v/>
      </c>
      <c r="W75" s="13" t="str">
        <f t="shared" si="148"/>
        <v/>
      </c>
      <c r="X75" s="13" t="str">
        <f t="shared" si="148"/>
        <v/>
      </c>
      <c r="Y75" s="13" t="str">
        <f t="shared" si="148"/>
        <v/>
      </c>
      <c r="Z75" s="13" t="str">
        <f t="shared" si="148"/>
        <v/>
      </c>
      <c r="AA75" s="13" t="str">
        <f t="shared" si="148"/>
        <v/>
      </c>
      <c r="AB75" s="13" t="str">
        <f t="shared" si="148"/>
        <v/>
      </c>
      <c r="AC75" s="13" t="str">
        <f t="shared" si="148"/>
        <v/>
      </c>
      <c r="AD75" s="13" t="str">
        <f t="shared" si="148"/>
        <v/>
      </c>
      <c r="AE75" s="13" t="str">
        <f t="shared" si="148"/>
        <v/>
      </c>
      <c r="AF75" s="13" t="str">
        <f t="shared" si="148"/>
        <v/>
      </c>
      <c r="AG75" s="13" t="str">
        <f t="shared" si="148"/>
        <v/>
      </c>
      <c r="AH75" s="13" t="str">
        <f t="shared" si="148"/>
        <v/>
      </c>
      <c r="AI75" s="13" t="str">
        <f t="shared" si="148"/>
        <v/>
      </c>
      <c r="AJ75" s="13" t="str">
        <f t="shared" si="148"/>
        <v/>
      </c>
      <c r="AK75" s="13" t="str">
        <f t="shared" si="148"/>
        <v/>
      </c>
      <c r="AL75" s="13" t="str">
        <f t="shared" si="148"/>
        <v/>
      </c>
      <c r="AM75" s="13" t="str">
        <f t="shared" ref="AM75:BR75" si="149">IF(OR(AN25 = "", AN$8 &lt; AM$8), "", 1)</f>
        <v/>
      </c>
      <c r="AN75" s="13" t="str">
        <f t="shared" si="149"/>
        <v/>
      </c>
      <c r="AO75" s="13" t="str">
        <f t="shared" si="149"/>
        <v/>
      </c>
      <c r="AP75" s="13" t="str">
        <f t="shared" si="149"/>
        <v/>
      </c>
      <c r="AQ75" s="13" t="str">
        <f t="shared" si="149"/>
        <v/>
      </c>
      <c r="AR75" s="13" t="str">
        <f t="shared" si="149"/>
        <v/>
      </c>
      <c r="AS75" s="13" t="str">
        <f t="shared" si="149"/>
        <v/>
      </c>
      <c r="AT75" s="13" t="str">
        <f t="shared" si="149"/>
        <v/>
      </c>
      <c r="AU75" s="13" t="str">
        <f t="shared" si="149"/>
        <v/>
      </c>
      <c r="AV75" s="13" t="str">
        <f t="shared" si="149"/>
        <v/>
      </c>
      <c r="AW75" s="13" t="str">
        <f t="shared" si="149"/>
        <v/>
      </c>
      <c r="AX75" s="13" t="str">
        <f t="shared" si="149"/>
        <v/>
      </c>
      <c r="AY75" s="13" t="str">
        <f t="shared" si="149"/>
        <v/>
      </c>
      <c r="AZ75" s="13" t="str">
        <f t="shared" si="149"/>
        <v/>
      </c>
      <c r="BA75" s="13" t="str">
        <f t="shared" si="149"/>
        <v/>
      </c>
      <c r="BB75" s="13" t="str">
        <f t="shared" si="149"/>
        <v/>
      </c>
      <c r="BC75" s="13" t="str">
        <f t="shared" si="149"/>
        <v/>
      </c>
      <c r="BD75" s="13" t="str">
        <f t="shared" si="149"/>
        <v/>
      </c>
      <c r="BE75" s="13" t="str">
        <f t="shared" si="149"/>
        <v/>
      </c>
      <c r="BF75" s="13" t="str">
        <f t="shared" si="149"/>
        <v/>
      </c>
      <c r="BG75" s="13" t="str">
        <f t="shared" si="149"/>
        <v/>
      </c>
      <c r="BH75" s="13" t="str">
        <f t="shared" si="149"/>
        <v/>
      </c>
      <c r="BI75" s="13" t="str">
        <f t="shared" si="149"/>
        <v/>
      </c>
      <c r="BJ75" s="13" t="str">
        <f t="shared" si="149"/>
        <v/>
      </c>
      <c r="BK75" s="13" t="str">
        <f t="shared" si="149"/>
        <v/>
      </c>
      <c r="BL75" s="13" t="str">
        <f t="shared" si="149"/>
        <v/>
      </c>
      <c r="BM75" s="13" t="str">
        <f t="shared" si="149"/>
        <v/>
      </c>
      <c r="BN75" s="13" t="str">
        <f t="shared" si="149"/>
        <v/>
      </c>
      <c r="BO75" s="13" t="str">
        <f t="shared" si="149"/>
        <v/>
      </c>
      <c r="BP75" s="13" t="str">
        <f t="shared" si="149"/>
        <v/>
      </c>
      <c r="BQ75" s="13">
        <f t="shared" si="149"/>
        <v>1</v>
      </c>
      <c r="BR75" s="13">
        <f t="shared" si="149"/>
        <v>1</v>
      </c>
      <c r="BS75" s="13">
        <f t="shared" ref="BS75:CX75" si="150">IF(OR(BT25 = "", BT$8 &lt; BS$8), "", 1)</f>
        <v>1</v>
      </c>
      <c r="BT75" s="13">
        <f t="shared" si="150"/>
        <v>1</v>
      </c>
      <c r="BU75" s="13">
        <f t="shared" si="150"/>
        <v>1</v>
      </c>
      <c r="BV75" s="13">
        <f t="shared" si="150"/>
        <v>1</v>
      </c>
      <c r="BW75" s="13">
        <f t="shared" si="150"/>
        <v>1</v>
      </c>
      <c r="BX75" s="13">
        <f t="shared" si="150"/>
        <v>1</v>
      </c>
      <c r="BY75" s="13">
        <f t="shared" si="150"/>
        <v>1</v>
      </c>
      <c r="BZ75" s="13">
        <f t="shared" si="150"/>
        <v>1</v>
      </c>
      <c r="CA75" s="13">
        <f t="shared" si="150"/>
        <v>1</v>
      </c>
      <c r="CB75" s="13">
        <f t="shared" si="150"/>
        <v>1</v>
      </c>
      <c r="CC75" s="13">
        <f t="shared" si="150"/>
        <v>1</v>
      </c>
      <c r="CD75" s="13" t="str">
        <f t="shared" si="150"/>
        <v/>
      </c>
      <c r="CE75" s="13" t="str">
        <f t="shared" si="150"/>
        <v/>
      </c>
      <c r="CF75" s="13" t="str">
        <f t="shared" si="150"/>
        <v/>
      </c>
      <c r="CG75" s="13" t="str">
        <f t="shared" si="150"/>
        <v/>
      </c>
      <c r="CH75" s="13" t="str">
        <f t="shared" si="150"/>
        <v/>
      </c>
      <c r="CI75" s="13" t="str">
        <f t="shared" si="150"/>
        <v/>
      </c>
      <c r="CJ75" s="13" t="str">
        <f t="shared" si="150"/>
        <v/>
      </c>
      <c r="CK75" s="13" t="str">
        <f t="shared" si="150"/>
        <v/>
      </c>
      <c r="CL75" s="13" t="str">
        <f t="shared" si="150"/>
        <v/>
      </c>
      <c r="CM75" s="13" t="str">
        <f t="shared" si="150"/>
        <v/>
      </c>
      <c r="CN75" s="13" t="str">
        <f t="shared" si="150"/>
        <v/>
      </c>
      <c r="CO75" s="13" t="str">
        <f t="shared" si="150"/>
        <v/>
      </c>
      <c r="CP75" s="13" t="str">
        <f t="shared" si="150"/>
        <v/>
      </c>
      <c r="CQ75" s="13" t="str">
        <f t="shared" si="150"/>
        <v/>
      </c>
      <c r="CR75" s="13" t="str">
        <f t="shared" si="150"/>
        <v/>
      </c>
      <c r="CS75" s="13" t="str">
        <f t="shared" si="150"/>
        <v/>
      </c>
      <c r="CT75" s="13" t="str">
        <f t="shared" si="150"/>
        <v/>
      </c>
      <c r="CU75" s="13" t="str">
        <f t="shared" si="150"/>
        <v/>
      </c>
      <c r="CV75" s="13" t="str">
        <f t="shared" si="150"/>
        <v/>
      </c>
      <c r="CW75" s="13" t="str">
        <f t="shared" si="150"/>
        <v/>
      </c>
      <c r="CX75" s="13" t="str">
        <f t="shared" si="150"/>
        <v/>
      </c>
      <c r="CY75" s="13" t="str">
        <f t="shared" ref="CY75:DZ75" si="151">IF(OR(CZ25 = "", CZ$8 &lt; CY$8), "", 1)</f>
        <v/>
      </c>
      <c r="CZ75" s="13" t="str">
        <f t="shared" si="151"/>
        <v/>
      </c>
      <c r="DA75" s="13" t="str">
        <f t="shared" si="151"/>
        <v/>
      </c>
      <c r="DB75" s="13" t="str">
        <f t="shared" si="151"/>
        <v/>
      </c>
      <c r="DC75" s="13" t="str">
        <f t="shared" si="151"/>
        <v/>
      </c>
      <c r="DD75" s="13" t="str">
        <f t="shared" si="151"/>
        <v/>
      </c>
      <c r="DE75" s="13" t="str">
        <f t="shared" si="151"/>
        <v/>
      </c>
      <c r="DF75" s="13" t="str">
        <f t="shared" si="151"/>
        <v/>
      </c>
      <c r="DG75" s="13" t="str">
        <f t="shared" si="151"/>
        <v/>
      </c>
      <c r="DH75" s="13" t="str">
        <f t="shared" si="151"/>
        <v/>
      </c>
      <c r="DI75" s="13" t="str">
        <f t="shared" si="151"/>
        <v/>
      </c>
      <c r="DJ75" s="13" t="str">
        <f t="shared" si="151"/>
        <v/>
      </c>
      <c r="DK75" s="13" t="str">
        <f t="shared" si="151"/>
        <v/>
      </c>
      <c r="DL75" s="13" t="str">
        <f t="shared" si="151"/>
        <v/>
      </c>
      <c r="DM75" s="13" t="str">
        <f t="shared" si="151"/>
        <v/>
      </c>
      <c r="DN75" s="13" t="str">
        <f t="shared" si="151"/>
        <v/>
      </c>
      <c r="DO75" s="13" t="str">
        <f t="shared" si="151"/>
        <v/>
      </c>
      <c r="DP75" s="13" t="str">
        <f t="shared" si="151"/>
        <v/>
      </c>
      <c r="DQ75" s="13" t="str">
        <f t="shared" si="151"/>
        <v/>
      </c>
      <c r="DR75" s="13" t="str">
        <f t="shared" si="151"/>
        <v/>
      </c>
      <c r="DS75" s="13" t="str">
        <f t="shared" si="151"/>
        <v/>
      </c>
      <c r="DT75" s="13" t="str">
        <f t="shared" si="151"/>
        <v/>
      </c>
      <c r="DU75" s="13" t="str">
        <f t="shared" si="151"/>
        <v/>
      </c>
      <c r="DV75" s="13" t="str">
        <f t="shared" si="151"/>
        <v/>
      </c>
      <c r="DW75" s="13" t="str">
        <f t="shared" si="151"/>
        <v/>
      </c>
      <c r="DX75" s="13" t="str">
        <f t="shared" si="151"/>
        <v/>
      </c>
      <c r="DY75" s="13" t="str">
        <f t="shared" si="151"/>
        <v/>
      </c>
      <c r="DZ75" s="13" t="str">
        <f t="shared" si="151"/>
        <v/>
      </c>
    </row>
    <row r="76" spans="6:130" x14ac:dyDescent="0.2">
      <c r="F76">
        <v>202309</v>
      </c>
      <c r="G76" s="13">
        <f t="shared" ref="G76:AL76" si="152">IF(OR(H26 = "", H$8 &lt; G$8), "", 1)</f>
        <v>1</v>
      </c>
      <c r="H76" s="13">
        <f t="shared" si="152"/>
        <v>1</v>
      </c>
      <c r="I76" s="13">
        <f t="shared" si="152"/>
        <v>1</v>
      </c>
      <c r="J76" s="13">
        <f t="shared" si="152"/>
        <v>1</v>
      </c>
      <c r="K76" s="13">
        <f t="shared" si="152"/>
        <v>1</v>
      </c>
      <c r="L76" s="13">
        <f t="shared" si="152"/>
        <v>1</v>
      </c>
      <c r="M76" s="13">
        <f t="shared" si="152"/>
        <v>1</v>
      </c>
      <c r="N76" s="13">
        <f t="shared" si="152"/>
        <v>1</v>
      </c>
      <c r="O76" s="13">
        <f t="shared" si="152"/>
        <v>1</v>
      </c>
      <c r="P76" s="13">
        <f t="shared" si="152"/>
        <v>1</v>
      </c>
      <c r="Q76" s="13" t="str">
        <f t="shared" si="152"/>
        <v/>
      </c>
      <c r="R76" s="13" t="str">
        <f t="shared" si="152"/>
        <v/>
      </c>
      <c r="S76" s="13" t="str">
        <f t="shared" si="152"/>
        <v/>
      </c>
      <c r="T76" s="13" t="str">
        <f t="shared" si="152"/>
        <v/>
      </c>
      <c r="U76" s="13" t="str">
        <f t="shared" si="152"/>
        <v/>
      </c>
      <c r="V76" s="13" t="str">
        <f t="shared" si="152"/>
        <v/>
      </c>
      <c r="W76" s="13" t="str">
        <f t="shared" si="152"/>
        <v/>
      </c>
      <c r="X76" s="13" t="str">
        <f t="shared" si="152"/>
        <v/>
      </c>
      <c r="Y76" s="13" t="str">
        <f t="shared" si="152"/>
        <v/>
      </c>
      <c r="Z76" s="13" t="str">
        <f t="shared" si="152"/>
        <v/>
      </c>
      <c r="AA76" s="13" t="str">
        <f t="shared" si="152"/>
        <v/>
      </c>
      <c r="AB76" s="13" t="str">
        <f t="shared" si="152"/>
        <v/>
      </c>
      <c r="AC76" s="13" t="str">
        <f t="shared" si="152"/>
        <v/>
      </c>
      <c r="AD76" s="13" t="str">
        <f t="shared" si="152"/>
        <v/>
      </c>
      <c r="AE76" s="13" t="str">
        <f t="shared" si="152"/>
        <v/>
      </c>
      <c r="AF76" s="13" t="str">
        <f t="shared" si="152"/>
        <v/>
      </c>
      <c r="AG76" s="13" t="str">
        <f t="shared" si="152"/>
        <v/>
      </c>
      <c r="AH76" s="13" t="str">
        <f t="shared" si="152"/>
        <v/>
      </c>
      <c r="AI76" s="13" t="str">
        <f t="shared" si="152"/>
        <v/>
      </c>
      <c r="AJ76" s="13" t="str">
        <f t="shared" si="152"/>
        <v/>
      </c>
      <c r="AK76" s="13" t="str">
        <f t="shared" si="152"/>
        <v/>
      </c>
      <c r="AL76" s="13" t="str">
        <f t="shared" si="152"/>
        <v/>
      </c>
      <c r="AM76" s="13" t="str">
        <f t="shared" ref="AM76:BR76" si="153">IF(OR(AN26 = "", AN$8 &lt; AM$8), "", 1)</f>
        <v/>
      </c>
      <c r="AN76" s="13" t="str">
        <f t="shared" si="153"/>
        <v/>
      </c>
      <c r="AO76" s="13" t="str">
        <f t="shared" si="153"/>
        <v/>
      </c>
      <c r="AP76" s="13" t="str">
        <f t="shared" si="153"/>
        <v/>
      </c>
      <c r="AQ76" s="13" t="str">
        <f t="shared" si="153"/>
        <v/>
      </c>
      <c r="AR76" s="13" t="str">
        <f t="shared" si="153"/>
        <v/>
      </c>
      <c r="AS76" s="13" t="str">
        <f t="shared" si="153"/>
        <v/>
      </c>
      <c r="AT76" s="13" t="str">
        <f t="shared" si="153"/>
        <v/>
      </c>
      <c r="AU76" s="13" t="str">
        <f t="shared" si="153"/>
        <v/>
      </c>
      <c r="AV76" s="13" t="str">
        <f t="shared" si="153"/>
        <v/>
      </c>
      <c r="AW76" s="13" t="str">
        <f t="shared" si="153"/>
        <v/>
      </c>
      <c r="AX76" s="13" t="str">
        <f t="shared" si="153"/>
        <v/>
      </c>
      <c r="AY76" s="13" t="str">
        <f t="shared" si="153"/>
        <v/>
      </c>
      <c r="AZ76" s="13" t="str">
        <f t="shared" si="153"/>
        <v/>
      </c>
      <c r="BA76" s="13" t="str">
        <f t="shared" si="153"/>
        <v/>
      </c>
      <c r="BB76" s="13" t="str">
        <f t="shared" si="153"/>
        <v/>
      </c>
      <c r="BC76" s="13" t="str">
        <f t="shared" si="153"/>
        <v/>
      </c>
      <c r="BD76" s="13" t="str">
        <f t="shared" si="153"/>
        <v/>
      </c>
      <c r="BE76" s="13" t="str">
        <f t="shared" si="153"/>
        <v/>
      </c>
      <c r="BF76" s="13" t="str">
        <f t="shared" si="153"/>
        <v/>
      </c>
      <c r="BG76" s="13" t="str">
        <f t="shared" si="153"/>
        <v/>
      </c>
      <c r="BH76" s="13" t="str">
        <f t="shared" si="153"/>
        <v/>
      </c>
      <c r="BI76" s="13" t="str">
        <f t="shared" si="153"/>
        <v/>
      </c>
      <c r="BJ76" s="13" t="str">
        <f t="shared" si="153"/>
        <v/>
      </c>
      <c r="BK76" s="13" t="str">
        <f t="shared" si="153"/>
        <v/>
      </c>
      <c r="BL76" s="13" t="str">
        <f t="shared" si="153"/>
        <v/>
      </c>
      <c r="BM76" s="13" t="str">
        <f t="shared" si="153"/>
        <v/>
      </c>
      <c r="BN76" s="13" t="str">
        <f t="shared" si="153"/>
        <v/>
      </c>
      <c r="BO76" s="13" t="str">
        <f t="shared" si="153"/>
        <v/>
      </c>
      <c r="BP76" s="13" t="str">
        <f t="shared" si="153"/>
        <v/>
      </c>
      <c r="BQ76" s="13">
        <f t="shared" si="153"/>
        <v>1</v>
      </c>
      <c r="BR76" s="13">
        <f t="shared" si="153"/>
        <v>1</v>
      </c>
      <c r="BS76" s="13">
        <f t="shared" ref="BS76:CX76" si="154">IF(OR(BT26 = "", BT$8 &lt; BS$8), "", 1)</f>
        <v>1</v>
      </c>
      <c r="BT76" s="13">
        <f t="shared" si="154"/>
        <v>1</v>
      </c>
      <c r="BU76" s="13">
        <f t="shared" si="154"/>
        <v>1</v>
      </c>
      <c r="BV76" s="13">
        <f t="shared" si="154"/>
        <v>1</v>
      </c>
      <c r="BW76" s="13">
        <f t="shared" si="154"/>
        <v>1</v>
      </c>
      <c r="BX76" s="13">
        <f t="shared" si="154"/>
        <v>1</v>
      </c>
      <c r="BY76" s="13">
        <f t="shared" si="154"/>
        <v>1</v>
      </c>
      <c r="BZ76" s="13">
        <f t="shared" si="154"/>
        <v>1</v>
      </c>
      <c r="CA76" s="13" t="str">
        <f t="shared" si="154"/>
        <v/>
      </c>
      <c r="CB76" s="13" t="str">
        <f t="shared" si="154"/>
        <v/>
      </c>
      <c r="CC76" s="13" t="str">
        <f t="shared" si="154"/>
        <v/>
      </c>
      <c r="CD76" s="13" t="str">
        <f t="shared" si="154"/>
        <v/>
      </c>
      <c r="CE76" s="13" t="str">
        <f t="shared" si="154"/>
        <v/>
      </c>
      <c r="CF76" s="13" t="str">
        <f t="shared" si="154"/>
        <v/>
      </c>
      <c r="CG76" s="13" t="str">
        <f t="shared" si="154"/>
        <v/>
      </c>
      <c r="CH76" s="13" t="str">
        <f t="shared" si="154"/>
        <v/>
      </c>
      <c r="CI76" s="13" t="str">
        <f t="shared" si="154"/>
        <v/>
      </c>
      <c r="CJ76" s="13" t="str">
        <f t="shared" si="154"/>
        <v/>
      </c>
      <c r="CK76" s="13" t="str">
        <f t="shared" si="154"/>
        <v/>
      </c>
      <c r="CL76" s="13" t="str">
        <f t="shared" si="154"/>
        <v/>
      </c>
      <c r="CM76" s="13" t="str">
        <f t="shared" si="154"/>
        <v/>
      </c>
      <c r="CN76" s="13" t="str">
        <f t="shared" si="154"/>
        <v/>
      </c>
      <c r="CO76" s="13" t="str">
        <f t="shared" si="154"/>
        <v/>
      </c>
      <c r="CP76" s="13" t="str">
        <f t="shared" si="154"/>
        <v/>
      </c>
      <c r="CQ76" s="13" t="str">
        <f t="shared" si="154"/>
        <v/>
      </c>
      <c r="CR76" s="13" t="str">
        <f t="shared" si="154"/>
        <v/>
      </c>
      <c r="CS76" s="13" t="str">
        <f t="shared" si="154"/>
        <v/>
      </c>
      <c r="CT76" s="13" t="str">
        <f t="shared" si="154"/>
        <v/>
      </c>
      <c r="CU76" s="13" t="str">
        <f t="shared" si="154"/>
        <v/>
      </c>
      <c r="CV76" s="13" t="str">
        <f t="shared" si="154"/>
        <v/>
      </c>
      <c r="CW76" s="13" t="str">
        <f t="shared" si="154"/>
        <v/>
      </c>
      <c r="CX76" s="13" t="str">
        <f t="shared" si="154"/>
        <v/>
      </c>
      <c r="CY76" s="13" t="str">
        <f t="shared" ref="CY76:DZ76" si="155">IF(OR(CZ26 = "", CZ$8 &lt; CY$8), "", 1)</f>
        <v/>
      </c>
      <c r="CZ76" s="13" t="str">
        <f t="shared" si="155"/>
        <v/>
      </c>
      <c r="DA76" s="13" t="str">
        <f t="shared" si="155"/>
        <v/>
      </c>
      <c r="DB76" s="13" t="str">
        <f t="shared" si="155"/>
        <v/>
      </c>
      <c r="DC76" s="13" t="str">
        <f t="shared" si="155"/>
        <v/>
      </c>
      <c r="DD76" s="13" t="str">
        <f t="shared" si="155"/>
        <v/>
      </c>
      <c r="DE76" s="13" t="str">
        <f t="shared" si="155"/>
        <v/>
      </c>
      <c r="DF76" s="13" t="str">
        <f t="shared" si="155"/>
        <v/>
      </c>
      <c r="DG76" s="13" t="str">
        <f t="shared" si="155"/>
        <v/>
      </c>
      <c r="DH76" s="13" t="str">
        <f t="shared" si="155"/>
        <v/>
      </c>
      <c r="DI76" s="13" t="str">
        <f t="shared" si="155"/>
        <v/>
      </c>
      <c r="DJ76" s="13" t="str">
        <f t="shared" si="155"/>
        <v/>
      </c>
      <c r="DK76" s="13" t="str">
        <f t="shared" si="155"/>
        <v/>
      </c>
      <c r="DL76" s="13" t="str">
        <f t="shared" si="155"/>
        <v/>
      </c>
      <c r="DM76" s="13" t="str">
        <f t="shared" si="155"/>
        <v/>
      </c>
      <c r="DN76" s="13" t="str">
        <f t="shared" si="155"/>
        <v/>
      </c>
      <c r="DO76" s="13" t="str">
        <f t="shared" si="155"/>
        <v/>
      </c>
      <c r="DP76" s="13" t="str">
        <f t="shared" si="155"/>
        <v/>
      </c>
      <c r="DQ76" s="13" t="str">
        <f t="shared" si="155"/>
        <v/>
      </c>
      <c r="DR76" s="13" t="str">
        <f t="shared" si="155"/>
        <v/>
      </c>
      <c r="DS76" s="13" t="str">
        <f t="shared" si="155"/>
        <v/>
      </c>
      <c r="DT76" s="13" t="str">
        <f t="shared" si="155"/>
        <v/>
      </c>
      <c r="DU76" s="13" t="str">
        <f t="shared" si="155"/>
        <v/>
      </c>
      <c r="DV76" s="13" t="str">
        <f t="shared" si="155"/>
        <v/>
      </c>
      <c r="DW76" s="13" t="str">
        <f t="shared" si="155"/>
        <v/>
      </c>
      <c r="DX76" s="13" t="str">
        <f t="shared" si="155"/>
        <v/>
      </c>
      <c r="DY76" s="13" t="str">
        <f t="shared" si="155"/>
        <v/>
      </c>
      <c r="DZ76" s="13" t="str">
        <f t="shared" si="155"/>
        <v/>
      </c>
    </row>
    <row r="77" spans="6:130" x14ac:dyDescent="0.2">
      <c r="F77">
        <v>202312</v>
      </c>
      <c r="G77" s="13">
        <f t="shared" ref="G77:AL77" si="156">IF(OR(H27 = "", H$8 &lt; G$8), "", 1)</f>
        <v>1</v>
      </c>
      <c r="H77" s="13">
        <f t="shared" si="156"/>
        <v>1</v>
      </c>
      <c r="I77" s="13">
        <f t="shared" si="156"/>
        <v>1</v>
      </c>
      <c r="J77" s="13">
        <f t="shared" si="156"/>
        <v>1</v>
      </c>
      <c r="K77" s="13">
        <f t="shared" si="156"/>
        <v>1</v>
      </c>
      <c r="L77" s="13">
        <f t="shared" si="156"/>
        <v>1</v>
      </c>
      <c r="M77" s="13">
        <f t="shared" si="156"/>
        <v>1</v>
      </c>
      <c r="N77" s="13" t="str">
        <f t="shared" si="156"/>
        <v/>
      </c>
      <c r="O77" s="13" t="str">
        <f t="shared" si="156"/>
        <v/>
      </c>
      <c r="P77" s="13" t="str">
        <f t="shared" si="156"/>
        <v/>
      </c>
      <c r="Q77" s="13" t="str">
        <f t="shared" si="156"/>
        <v/>
      </c>
      <c r="R77" s="13" t="str">
        <f t="shared" si="156"/>
        <v/>
      </c>
      <c r="S77" s="13" t="str">
        <f t="shared" si="156"/>
        <v/>
      </c>
      <c r="T77" s="13" t="str">
        <f t="shared" si="156"/>
        <v/>
      </c>
      <c r="U77" s="13" t="str">
        <f t="shared" si="156"/>
        <v/>
      </c>
      <c r="V77" s="13" t="str">
        <f t="shared" si="156"/>
        <v/>
      </c>
      <c r="W77" s="13" t="str">
        <f t="shared" si="156"/>
        <v/>
      </c>
      <c r="X77" s="13" t="str">
        <f t="shared" si="156"/>
        <v/>
      </c>
      <c r="Y77" s="13" t="str">
        <f t="shared" si="156"/>
        <v/>
      </c>
      <c r="Z77" s="13" t="str">
        <f t="shared" si="156"/>
        <v/>
      </c>
      <c r="AA77" s="13" t="str">
        <f t="shared" si="156"/>
        <v/>
      </c>
      <c r="AB77" s="13" t="str">
        <f t="shared" si="156"/>
        <v/>
      </c>
      <c r="AC77" s="13" t="str">
        <f t="shared" si="156"/>
        <v/>
      </c>
      <c r="AD77" s="13" t="str">
        <f t="shared" si="156"/>
        <v/>
      </c>
      <c r="AE77" s="13" t="str">
        <f t="shared" si="156"/>
        <v/>
      </c>
      <c r="AF77" s="13" t="str">
        <f t="shared" si="156"/>
        <v/>
      </c>
      <c r="AG77" s="13" t="str">
        <f t="shared" si="156"/>
        <v/>
      </c>
      <c r="AH77" s="13" t="str">
        <f t="shared" si="156"/>
        <v/>
      </c>
      <c r="AI77" s="13" t="str">
        <f t="shared" si="156"/>
        <v/>
      </c>
      <c r="AJ77" s="13" t="str">
        <f t="shared" si="156"/>
        <v/>
      </c>
      <c r="AK77" s="13" t="str">
        <f t="shared" si="156"/>
        <v/>
      </c>
      <c r="AL77" s="13" t="str">
        <f t="shared" si="156"/>
        <v/>
      </c>
      <c r="AM77" s="13" t="str">
        <f t="shared" ref="AM77:BR77" si="157">IF(OR(AN27 = "", AN$8 &lt; AM$8), "", 1)</f>
        <v/>
      </c>
      <c r="AN77" s="13" t="str">
        <f t="shared" si="157"/>
        <v/>
      </c>
      <c r="AO77" s="13" t="str">
        <f t="shared" si="157"/>
        <v/>
      </c>
      <c r="AP77" s="13" t="str">
        <f t="shared" si="157"/>
        <v/>
      </c>
      <c r="AQ77" s="13" t="str">
        <f t="shared" si="157"/>
        <v/>
      </c>
      <c r="AR77" s="13" t="str">
        <f t="shared" si="157"/>
        <v/>
      </c>
      <c r="AS77" s="13" t="str">
        <f t="shared" si="157"/>
        <v/>
      </c>
      <c r="AT77" s="13" t="str">
        <f t="shared" si="157"/>
        <v/>
      </c>
      <c r="AU77" s="13" t="str">
        <f t="shared" si="157"/>
        <v/>
      </c>
      <c r="AV77" s="13" t="str">
        <f t="shared" si="157"/>
        <v/>
      </c>
      <c r="AW77" s="13" t="str">
        <f t="shared" si="157"/>
        <v/>
      </c>
      <c r="AX77" s="13" t="str">
        <f t="shared" si="157"/>
        <v/>
      </c>
      <c r="AY77" s="13" t="str">
        <f t="shared" si="157"/>
        <v/>
      </c>
      <c r="AZ77" s="13" t="str">
        <f t="shared" si="157"/>
        <v/>
      </c>
      <c r="BA77" s="13" t="str">
        <f t="shared" si="157"/>
        <v/>
      </c>
      <c r="BB77" s="13" t="str">
        <f t="shared" si="157"/>
        <v/>
      </c>
      <c r="BC77" s="13" t="str">
        <f t="shared" si="157"/>
        <v/>
      </c>
      <c r="BD77" s="13" t="str">
        <f t="shared" si="157"/>
        <v/>
      </c>
      <c r="BE77" s="13" t="str">
        <f t="shared" si="157"/>
        <v/>
      </c>
      <c r="BF77" s="13" t="str">
        <f t="shared" si="157"/>
        <v/>
      </c>
      <c r="BG77" s="13" t="str">
        <f t="shared" si="157"/>
        <v/>
      </c>
      <c r="BH77" s="13" t="str">
        <f t="shared" si="157"/>
        <v/>
      </c>
      <c r="BI77" s="13" t="str">
        <f t="shared" si="157"/>
        <v/>
      </c>
      <c r="BJ77" s="13" t="str">
        <f t="shared" si="157"/>
        <v/>
      </c>
      <c r="BK77" s="13" t="str">
        <f t="shared" si="157"/>
        <v/>
      </c>
      <c r="BL77" s="13" t="str">
        <f t="shared" si="157"/>
        <v/>
      </c>
      <c r="BM77" s="13" t="str">
        <f t="shared" si="157"/>
        <v/>
      </c>
      <c r="BN77" s="13" t="str">
        <f t="shared" si="157"/>
        <v/>
      </c>
      <c r="BO77" s="13" t="str">
        <f t="shared" si="157"/>
        <v/>
      </c>
      <c r="BP77" s="13" t="str">
        <f t="shared" si="157"/>
        <v/>
      </c>
      <c r="BQ77" s="13">
        <f t="shared" si="157"/>
        <v>1</v>
      </c>
      <c r="BR77" s="13">
        <f t="shared" si="157"/>
        <v>1</v>
      </c>
      <c r="BS77" s="13">
        <f t="shared" ref="BS77:CX77" si="158">IF(OR(BT27 = "", BT$8 &lt; BS$8), "", 1)</f>
        <v>1</v>
      </c>
      <c r="BT77" s="13">
        <f t="shared" si="158"/>
        <v>1</v>
      </c>
      <c r="BU77" s="13">
        <f t="shared" si="158"/>
        <v>1</v>
      </c>
      <c r="BV77" s="13">
        <f t="shared" si="158"/>
        <v>1</v>
      </c>
      <c r="BW77" s="13">
        <f t="shared" si="158"/>
        <v>1</v>
      </c>
      <c r="BX77" s="13" t="str">
        <f t="shared" si="158"/>
        <v/>
      </c>
      <c r="BY77" s="13" t="str">
        <f t="shared" si="158"/>
        <v/>
      </c>
      <c r="BZ77" s="13" t="str">
        <f t="shared" si="158"/>
        <v/>
      </c>
      <c r="CA77" s="13" t="str">
        <f t="shared" si="158"/>
        <v/>
      </c>
      <c r="CB77" s="13" t="str">
        <f t="shared" si="158"/>
        <v/>
      </c>
      <c r="CC77" s="13" t="str">
        <f t="shared" si="158"/>
        <v/>
      </c>
      <c r="CD77" s="13" t="str">
        <f t="shared" si="158"/>
        <v/>
      </c>
      <c r="CE77" s="13" t="str">
        <f t="shared" si="158"/>
        <v/>
      </c>
      <c r="CF77" s="13" t="str">
        <f t="shared" si="158"/>
        <v/>
      </c>
      <c r="CG77" s="13" t="str">
        <f t="shared" si="158"/>
        <v/>
      </c>
      <c r="CH77" s="13" t="str">
        <f t="shared" si="158"/>
        <v/>
      </c>
      <c r="CI77" s="13" t="str">
        <f t="shared" si="158"/>
        <v/>
      </c>
      <c r="CJ77" s="13" t="str">
        <f t="shared" si="158"/>
        <v/>
      </c>
      <c r="CK77" s="13" t="str">
        <f t="shared" si="158"/>
        <v/>
      </c>
      <c r="CL77" s="13" t="str">
        <f t="shared" si="158"/>
        <v/>
      </c>
      <c r="CM77" s="13" t="str">
        <f t="shared" si="158"/>
        <v/>
      </c>
      <c r="CN77" s="13" t="str">
        <f t="shared" si="158"/>
        <v/>
      </c>
      <c r="CO77" s="13" t="str">
        <f t="shared" si="158"/>
        <v/>
      </c>
      <c r="CP77" s="13" t="str">
        <f t="shared" si="158"/>
        <v/>
      </c>
      <c r="CQ77" s="13" t="str">
        <f t="shared" si="158"/>
        <v/>
      </c>
      <c r="CR77" s="13" t="str">
        <f t="shared" si="158"/>
        <v/>
      </c>
      <c r="CS77" s="13" t="str">
        <f t="shared" si="158"/>
        <v/>
      </c>
      <c r="CT77" s="13" t="str">
        <f t="shared" si="158"/>
        <v/>
      </c>
      <c r="CU77" s="13" t="str">
        <f t="shared" si="158"/>
        <v/>
      </c>
      <c r="CV77" s="13" t="str">
        <f t="shared" si="158"/>
        <v/>
      </c>
      <c r="CW77" s="13" t="str">
        <f t="shared" si="158"/>
        <v/>
      </c>
      <c r="CX77" s="13" t="str">
        <f t="shared" si="158"/>
        <v/>
      </c>
      <c r="CY77" s="13" t="str">
        <f t="shared" ref="CY77:DZ77" si="159">IF(OR(CZ27 = "", CZ$8 &lt; CY$8), "", 1)</f>
        <v/>
      </c>
      <c r="CZ77" s="13" t="str">
        <f t="shared" si="159"/>
        <v/>
      </c>
      <c r="DA77" s="13" t="str">
        <f t="shared" si="159"/>
        <v/>
      </c>
      <c r="DB77" s="13" t="str">
        <f t="shared" si="159"/>
        <v/>
      </c>
      <c r="DC77" s="13" t="str">
        <f t="shared" si="159"/>
        <v/>
      </c>
      <c r="DD77" s="13" t="str">
        <f t="shared" si="159"/>
        <v/>
      </c>
      <c r="DE77" s="13" t="str">
        <f t="shared" si="159"/>
        <v/>
      </c>
      <c r="DF77" s="13" t="str">
        <f t="shared" si="159"/>
        <v/>
      </c>
      <c r="DG77" s="13" t="str">
        <f t="shared" si="159"/>
        <v/>
      </c>
      <c r="DH77" s="13" t="str">
        <f t="shared" si="159"/>
        <v/>
      </c>
      <c r="DI77" s="13" t="str">
        <f t="shared" si="159"/>
        <v/>
      </c>
      <c r="DJ77" s="13" t="str">
        <f t="shared" si="159"/>
        <v/>
      </c>
      <c r="DK77" s="13" t="str">
        <f t="shared" si="159"/>
        <v/>
      </c>
      <c r="DL77" s="13" t="str">
        <f t="shared" si="159"/>
        <v/>
      </c>
      <c r="DM77" s="13" t="str">
        <f t="shared" si="159"/>
        <v/>
      </c>
      <c r="DN77" s="13" t="str">
        <f t="shared" si="159"/>
        <v/>
      </c>
      <c r="DO77" s="13" t="str">
        <f t="shared" si="159"/>
        <v/>
      </c>
      <c r="DP77" s="13" t="str">
        <f t="shared" si="159"/>
        <v/>
      </c>
      <c r="DQ77" s="13" t="str">
        <f t="shared" si="159"/>
        <v/>
      </c>
      <c r="DR77" s="13" t="str">
        <f t="shared" si="159"/>
        <v/>
      </c>
      <c r="DS77" s="13" t="str">
        <f t="shared" si="159"/>
        <v/>
      </c>
      <c r="DT77" s="13" t="str">
        <f t="shared" si="159"/>
        <v/>
      </c>
      <c r="DU77" s="13" t="str">
        <f t="shared" si="159"/>
        <v/>
      </c>
      <c r="DV77" s="13" t="str">
        <f t="shared" si="159"/>
        <v/>
      </c>
      <c r="DW77" s="13" t="str">
        <f t="shared" si="159"/>
        <v/>
      </c>
      <c r="DX77" s="13" t="str">
        <f t="shared" si="159"/>
        <v/>
      </c>
      <c r="DY77" s="13" t="str">
        <f t="shared" si="159"/>
        <v/>
      </c>
      <c r="DZ77" s="13" t="str">
        <f t="shared" si="159"/>
        <v/>
      </c>
    </row>
    <row r="78" spans="6:130" x14ac:dyDescent="0.2">
      <c r="F78">
        <v>202403</v>
      </c>
      <c r="G78" s="13">
        <f t="shared" ref="G78:AL78" si="160">IF(OR(H28 = "", H$8 &lt; G$8), "", 1)</f>
        <v>1</v>
      </c>
      <c r="H78" s="13">
        <f t="shared" si="160"/>
        <v>1</v>
      </c>
      <c r="I78" s="13">
        <f t="shared" si="160"/>
        <v>1</v>
      </c>
      <c r="J78" s="13">
        <f t="shared" si="160"/>
        <v>1</v>
      </c>
      <c r="K78" s="13" t="str">
        <f t="shared" si="160"/>
        <v/>
      </c>
      <c r="L78" s="13" t="str">
        <f t="shared" si="160"/>
        <v/>
      </c>
      <c r="M78" s="13" t="str">
        <f t="shared" si="160"/>
        <v/>
      </c>
      <c r="N78" s="13" t="str">
        <f t="shared" si="160"/>
        <v/>
      </c>
      <c r="O78" s="13" t="str">
        <f t="shared" si="160"/>
        <v/>
      </c>
      <c r="P78" s="13" t="str">
        <f t="shared" si="160"/>
        <v/>
      </c>
      <c r="Q78" s="13" t="str">
        <f t="shared" si="160"/>
        <v/>
      </c>
      <c r="R78" s="13" t="str">
        <f t="shared" si="160"/>
        <v/>
      </c>
      <c r="S78" s="13" t="str">
        <f t="shared" si="160"/>
        <v/>
      </c>
      <c r="T78" s="13" t="str">
        <f t="shared" si="160"/>
        <v/>
      </c>
      <c r="U78" s="13" t="str">
        <f t="shared" si="160"/>
        <v/>
      </c>
      <c r="V78" s="13" t="str">
        <f t="shared" si="160"/>
        <v/>
      </c>
      <c r="W78" s="13" t="str">
        <f t="shared" si="160"/>
        <v/>
      </c>
      <c r="X78" s="13" t="str">
        <f t="shared" si="160"/>
        <v/>
      </c>
      <c r="Y78" s="13" t="str">
        <f t="shared" si="160"/>
        <v/>
      </c>
      <c r="Z78" s="13" t="str">
        <f t="shared" si="160"/>
        <v/>
      </c>
      <c r="AA78" s="13" t="str">
        <f t="shared" si="160"/>
        <v/>
      </c>
      <c r="AB78" s="13" t="str">
        <f t="shared" si="160"/>
        <v/>
      </c>
      <c r="AC78" s="13" t="str">
        <f t="shared" si="160"/>
        <v/>
      </c>
      <c r="AD78" s="13" t="str">
        <f t="shared" si="160"/>
        <v/>
      </c>
      <c r="AE78" s="13" t="str">
        <f t="shared" si="160"/>
        <v/>
      </c>
      <c r="AF78" s="13" t="str">
        <f t="shared" si="160"/>
        <v/>
      </c>
      <c r="AG78" s="13" t="str">
        <f t="shared" si="160"/>
        <v/>
      </c>
      <c r="AH78" s="13" t="str">
        <f t="shared" si="160"/>
        <v/>
      </c>
      <c r="AI78" s="13" t="str">
        <f t="shared" si="160"/>
        <v/>
      </c>
      <c r="AJ78" s="13" t="str">
        <f t="shared" si="160"/>
        <v/>
      </c>
      <c r="AK78" s="13" t="str">
        <f t="shared" si="160"/>
        <v/>
      </c>
      <c r="AL78" s="13" t="str">
        <f t="shared" si="160"/>
        <v/>
      </c>
      <c r="AM78" s="13" t="str">
        <f t="shared" ref="AM78:BR78" si="161">IF(OR(AN28 = "", AN$8 &lt; AM$8), "", 1)</f>
        <v/>
      </c>
      <c r="AN78" s="13" t="str">
        <f t="shared" si="161"/>
        <v/>
      </c>
      <c r="AO78" s="13" t="str">
        <f t="shared" si="161"/>
        <v/>
      </c>
      <c r="AP78" s="13" t="str">
        <f t="shared" si="161"/>
        <v/>
      </c>
      <c r="AQ78" s="13" t="str">
        <f t="shared" si="161"/>
        <v/>
      </c>
      <c r="AR78" s="13" t="str">
        <f t="shared" si="161"/>
        <v/>
      </c>
      <c r="AS78" s="13" t="str">
        <f t="shared" si="161"/>
        <v/>
      </c>
      <c r="AT78" s="13" t="str">
        <f t="shared" si="161"/>
        <v/>
      </c>
      <c r="AU78" s="13" t="str">
        <f t="shared" si="161"/>
        <v/>
      </c>
      <c r="AV78" s="13" t="str">
        <f t="shared" si="161"/>
        <v/>
      </c>
      <c r="AW78" s="13" t="str">
        <f t="shared" si="161"/>
        <v/>
      </c>
      <c r="AX78" s="13" t="str">
        <f t="shared" si="161"/>
        <v/>
      </c>
      <c r="AY78" s="13" t="str">
        <f t="shared" si="161"/>
        <v/>
      </c>
      <c r="AZ78" s="13" t="str">
        <f t="shared" si="161"/>
        <v/>
      </c>
      <c r="BA78" s="13" t="str">
        <f t="shared" si="161"/>
        <v/>
      </c>
      <c r="BB78" s="13" t="str">
        <f t="shared" si="161"/>
        <v/>
      </c>
      <c r="BC78" s="13" t="str">
        <f t="shared" si="161"/>
        <v/>
      </c>
      <c r="BD78" s="13" t="str">
        <f t="shared" si="161"/>
        <v/>
      </c>
      <c r="BE78" s="13" t="str">
        <f t="shared" si="161"/>
        <v/>
      </c>
      <c r="BF78" s="13" t="str">
        <f t="shared" si="161"/>
        <v/>
      </c>
      <c r="BG78" s="13" t="str">
        <f t="shared" si="161"/>
        <v/>
      </c>
      <c r="BH78" s="13" t="str">
        <f t="shared" si="161"/>
        <v/>
      </c>
      <c r="BI78" s="13" t="str">
        <f t="shared" si="161"/>
        <v/>
      </c>
      <c r="BJ78" s="13" t="str">
        <f t="shared" si="161"/>
        <v/>
      </c>
      <c r="BK78" s="13" t="str">
        <f t="shared" si="161"/>
        <v/>
      </c>
      <c r="BL78" s="13" t="str">
        <f t="shared" si="161"/>
        <v/>
      </c>
      <c r="BM78" s="13" t="str">
        <f t="shared" si="161"/>
        <v/>
      </c>
      <c r="BN78" s="13" t="str">
        <f t="shared" si="161"/>
        <v/>
      </c>
      <c r="BO78" s="13" t="str">
        <f t="shared" si="161"/>
        <v/>
      </c>
      <c r="BP78" s="13" t="str">
        <f t="shared" si="161"/>
        <v/>
      </c>
      <c r="BQ78" s="13">
        <f t="shared" si="161"/>
        <v>1</v>
      </c>
      <c r="BR78" s="13">
        <f t="shared" si="161"/>
        <v>1</v>
      </c>
      <c r="BS78" s="13">
        <f t="shared" ref="BS78:CX78" si="162">IF(OR(BT28 = "", BT$8 &lt; BS$8), "", 1)</f>
        <v>1</v>
      </c>
      <c r="BT78" s="13">
        <f t="shared" si="162"/>
        <v>1</v>
      </c>
      <c r="BU78" s="13" t="str">
        <f t="shared" si="162"/>
        <v/>
      </c>
      <c r="BV78" s="13" t="str">
        <f t="shared" si="162"/>
        <v/>
      </c>
      <c r="BW78" s="13" t="str">
        <f t="shared" si="162"/>
        <v/>
      </c>
      <c r="BX78" s="13" t="str">
        <f t="shared" si="162"/>
        <v/>
      </c>
      <c r="BY78" s="13" t="str">
        <f t="shared" si="162"/>
        <v/>
      </c>
      <c r="BZ78" s="13" t="str">
        <f t="shared" si="162"/>
        <v/>
      </c>
      <c r="CA78" s="13" t="str">
        <f t="shared" si="162"/>
        <v/>
      </c>
      <c r="CB78" s="13" t="str">
        <f t="shared" si="162"/>
        <v/>
      </c>
      <c r="CC78" s="13" t="str">
        <f t="shared" si="162"/>
        <v/>
      </c>
      <c r="CD78" s="13" t="str">
        <f t="shared" si="162"/>
        <v/>
      </c>
      <c r="CE78" s="13" t="str">
        <f t="shared" si="162"/>
        <v/>
      </c>
      <c r="CF78" s="13" t="str">
        <f t="shared" si="162"/>
        <v/>
      </c>
      <c r="CG78" s="13" t="str">
        <f t="shared" si="162"/>
        <v/>
      </c>
      <c r="CH78" s="13" t="str">
        <f t="shared" si="162"/>
        <v/>
      </c>
      <c r="CI78" s="13" t="str">
        <f t="shared" si="162"/>
        <v/>
      </c>
      <c r="CJ78" s="13" t="str">
        <f t="shared" si="162"/>
        <v/>
      </c>
      <c r="CK78" s="13" t="str">
        <f t="shared" si="162"/>
        <v/>
      </c>
      <c r="CL78" s="13" t="str">
        <f t="shared" si="162"/>
        <v/>
      </c>
      <c r="CM78" s="13" t="str">
        <f t="shared" si="162"/>
        <v/>
      </c>
      <c r="CN78" s="13" t="str">
        <f t="shared" si="162"/>
        <v/>
      </c>
      <c r="CO78" s="13" t="str">
        <f t="shared" si="162"/>
        <v/>
      </c>
      <c r="CP78" s="13" t="str">
        <f t="shared" si="162"/>
        <v/>
      </c>
      <c r="CQ78" s="13" t="str">
        <f t="shared" si="162"/>
        <v/>
      </c>
      <c r="CR78" s="13" t="str">
        <f t="shared" si="162"/>
        <v/>
      </c>
      <c r="CS78" s="13" t="str">
        <f t="shared" si="162"/>
        <v/>
      </c>
      <c r="CT78" s="13" t="str">
        <f t="shared" si="162"/>
        <v/>
      </c>
      <c r="CU78" s="13" t="str">
        <f t="shared" si="162"/>
        <v/>
      </c>
      <c r="CV78" s="13" t="str">
        <f t="shared" si="162"/>
        <v/>
      </c>
      <c r="CW78" s="13" t="str">
        <f t="shared" si="162"/>
        <v/>
      </c>
      <c r="CX78" s="13" t="str">
        <f t="shared" si="162"/>
        <v/>
      </c>
      <c r="CY78" s="13" t="str">
        <f t="shared" ref="CY78:DZ78" si="163">IF(OR(CZ28 = "", CZ$8 &lt; CY$8), "", 1)</f>
        <v/>
      </c>
      <c r="CZ78" s="13" t="str">
        <f t="shared" si="163"/>
        <v/>
      </c>
      <c r="DA78" s="13" t="str">
        <f t="shared" si="163"/>
        <v/>
      </c>
      <c r="DB78" s="13" t="str">
        <f t="shared" si="163"/>
        <v/>
      </c>
      <c r="DC78" s="13" t="str">
        <f t="shared" si="163"/>
        <v/>
      </c>
      <c r="DD78" s="13" t="str">
        <f t="shared" si="163"/>
        <v/>
      </c>
      <c r="DE78" s="13" t="str">
        <f t="shared" si="163"/>
        <v/>
      </c>
      <c r="DF78" s="13" t="str">
        <f t="shared" si="163"/>
        <v/>
      </c>
      <c r="DG78" s="13" t="str">
        <f t="shared" si="163"/>
        <v/>
      </c>
      <c r="DH78" s="13" t="str">
        <f t="shared" si="163"/>
        <v/>
      </c>
      <c r="DI78" s="13" t="str">
        <f t="shared" si="163"/>
        <v/>
      </c>
      <c r="DJ78" s="13" t="str">
        <f t="shared" si="163"/>
        <v/>
      </c>
      <c r="DK78" s="13" t="str">
        <f t="shared" si="163"/>
        <v/>
      </c>
      <c r="DL78" s="13" t="str">
        <f t="shared" si="163"/>
        <v/>
      </c>
      <c r="DM78" s="13" t="str">
        <f t="shared" si="163"/>
        <v/>
      </c>
      <c r="DN78" s="13" t="str">
        <f t="shared" si="163"/>
        <v/>
      </c>
      <c r="DO78" s="13" t="str">
        <f t="shared" si="163"/>
        <v/>
      </c>
      <c r="DP78" s="13" t="str">
        <f t="shared" si="163"/>
        <v/>
      </c>
      <c r="DQ78" s="13" t="str">
        <f t="shared" si="163"/>
        <v/>
      </c>
      <c r="DR78" s="13" t="str">
        <f t="shared" si="163"/>
        <v/>
      </c>
      <c r="DS78" s="13" t="str">
        <f t="shared" si="163"/>
        <v/>
      </c>
      <c r="DT78" s="13" t="str">
        <f t="shared" si="163"/>
        <v/>
      </c>
      <c r="DU78" s="13" t="str">
        <f t="shared" si="163"/>
        <v/>
      </c>
      <c r="DV78" s="13" t="str">
        <f t="shared" si="163"/>
        <v/>
      </c>
      <c r="DW78" s="13" t="str">
        <f t="shared" si="163"/>
        <v/>
      </c>
      <c r="DX78" s="13" t="str">
        <f t="shared" si="163"/>
        <v/>
      </c>
      <c r="DY78" s="13" t="str">
        <f t="shared" si="163"/>
        <v/>
      </c>
      <c r="DZ78" s="13" t="str">
        <f t="shared" si="163"/>
        <v/>
      </c>
    </row>
    <row r="79" spans="6:130" x14ac:dyDescent="0.2">
      <c r="F79">
        <v>202406</v>
      </c>
      <c r="G79" s="13">
        <f t="shared" ref="G79:AL79" si="164">IF(OR(H29 = "", H$8 &lt; G$8), "", 1)</f>
        <v>1</v>
      </c>
      <c r="H79" s="13" t="str">
        <f t="shared" si="164"/>
        <v/>
      </c>
      <c r="I79" s="13" t="str">
        <f t="shared" si="164"/>
        <v/>
      </c>
      <c r="J79" s="13" t="str">
        <f t="shared" si="164"/>
        <v/>
      </c>
      <c r="K79" s="13" t="str">
        <f t="shared" si="164"/>
        <v/>
      </c>
      <c r="L79" s="13" t="str">
        <f t="shared" si="164"/>
        <v/>
      </c>
      <c r="M79" s="13" t="str">
        <f t="shared" si="164"/>
        <v/>
      </c>
      <c r="N79" s="13" t="str">
        <f t="shared" si="164"/>
        <v/>
      </c>
      <c r="O79" s="13" t="str">
        <f t="shared" si="164"/>
        <v/>
      </c>
      <c r="P79" s="13" t="str">
        <f t="shared" si="164"/>
        <v/>
      </c>
      <c r="Q79" s="13" t="str">
        <f t="shared" si="164"/>
        <v/>
      </c>
      <c r="R79" s="13" t="str">
        <f t="shared" si="164"/>
        <v/>
      </c>
      <c r="S79" s="13" t="str">
        <f t="shared" si="164"/>
        <v/>
      </c>
      <c r="T79" s="13" t="str">
        <f t="shared" si="164"/>
        <v/>
      </c>
      <c r="U79" s="13" t="str">
        <f t="shared" si="164"/>
        <v/>
      </c>
      <c r="V79" s="13" t="str">
        <f t="shared" si="164"/>
        <v/>
      </c>
      <c r="W79" s="13" t="str">
        <f t="shared" si="164"/>
        <v/>
      </c>
      <c r="X79" s="13" t="str">
        <f t="shared" si="164"/>
        <v/>
      </c>
      <c r="Y79" s="13" t="str">
        <f t="shared" si="164"/>
        <v/>
      </c>
      <c r="Z79" s="13" t="str">
        <f t="shared" si="164"/>
        <v/>
      </c>
      <c r="AA79" s="13" t="str">
        <f t="shared" si="164"/>
        <v/>
      </c>
      <c r="AB79" s="13" t="str">
        <f t="shared" si="164"/>
        <v/>
      </c>
      <c r="AC79" s="13" t="str">
        <f t="shared" si="164"/>
        <v/>
      </c>
      <c r="AD79" s="13" t="str">
        <f t="shared" si="164"/>
        <v/>
      </c>
      <c r="AE79" s="13" t="str">
        <f t="shared" si="164"/>
        <v/>
      </c>
      <c r="AF79" s="13" t="str">
        <f t="shared" si="164"/>
        <v/>
      </c>
      <c r="AG79" s="13" t="str">
        <f t="shared" si="164"/>
        <v/>
      </c>
      <c r="AH79" s="13" t="str">
        <f t="shared" si="164"/>
        <v/>
      </c>
      <c r="AI79" s="13" t="str">
        <f t="shared" si="164"/>
        <v/>
      </c>
      <c r="AJ79" s="13" t="str">
        <f t="shared" si="164"/>
        <v/>
      </c>
      <c r="AK79" s="13" t="str">
        <f t="shared" si="164"/>
        <v/>
      </c>
      <c r="AL79" s="13" t="str">
        <f t="shared" si="164"/>
        <v/>
      </c>
      <c r="AM79" s="13" t="str">
        <f t="shared" ref="AM79:BR79" si="165">IF(OR(AN29 = "", AN$8 &lt; AM$8), "", 1)</f>
        <v/>
      </c>
      <c r="AN79" s="13" t="str">
        <f t="shared" si="165"/>
        <v/>
      </c>
      <c r="AO79" s="13" t="str">
        <f t="shared" si="165"/>
        <v/>
      </c>
      <c r="AP79" s="13" t="str">
        <f t="shared" si="165"/>
        <v/>
      </c>
      <c r="AQ79" s="13" t="str">
        <f t="shared" si="165"/>
        <v/>
      </c>
      <c r="AR79" s="13" t="str">
        <f t="shared" si="165"/>
        <v/>
      </c>
      <c r="AS79" s="13" t="str">
        <f t="shared" si="165"/>
        <v/>
      </c>
      <c r="AT79" s="13" t="str">
        <f t="shared" si="165"/>
        <v/>
      </c>
      <c r="AU79" s="13" t="str">
        <f t="shared" si="165"/>
        <v/>
      </c>
      <c r="AV79" s="13" t="str">
        <f t="shared" si="165"/>
        <v/>
      </c>
      <c r="AW79" s="13" t="str">
        <f t="shared" si="165"/>
        <v/>
      </c>
      <c r="AX79" s="13" t="str">
        <f t="shared" si="165"/>
        <v/>
      </c>
      <c r="AY79" s="13" t="str">
        <f t="shared" si="165"/>
        <v/>
      </c>
      <c r="AZ79" s="13" t="str">
        <f t="shared" si="165"/>
        <v/>
      </c>
      <c r="BA79" s="13" t="str">
        <f t="shared" si="165"/>
        <v/>
      </c>
      <c r="BB79" s="13" t="str">
        <f t="shared" si="165"/>
        <v/>
      </c>
      <c r="BC79" s="13" t="str">
        <f t="shared" si="165"/>
        <v/>
      </c>
      <c r="BD79" s="13" t="str">
        <f t="shared" si="165"/>
        <v/>
      </c>
      <c r="BE79" s="13" t="str">
        <f t="shared" si="165"/>
        <v/>
      </c>
      <c r="BF79" s="13" t="str">
        <f t="shared" si="165"/>
        <v/>
      </c>
      <c r="BG79" s="13" t="str">
        <f t="shared" si="165"/>
        <v/>
      </c>
      <c r="BH79" s="13" t="str">
        <f t="shared" si="165"/>
        <v/>
      </c>
      <c r="BI79" s="13" t="str">
        <f t="shared" si="165"/>
        <v/>
      </c>
      <c r="BJ79" s="13" t="str">
        <f t="shared" si="165"/>
        <v/>
      </c>
      <c r="BK79" s="13" t="str">
        <f t="shared" si="165"/>
        <v/>
      </c>
      <c r="BL79" s="13" t="str">
        <f t="shared" si="165"/>
        <v/>
      </c>
      <c r="BM79" s="13" t="str">
        <f t="shared" si="165"/>
        <v/>
      </c>
      <c r="BN79" s="13" t="str">
        <f t="shared" si="165"/>
        <v/>
      </c>
      <c r="BO79" s="13" t="str">
        <f t="shared" si="165"/>
        <v/>
      </c>
      <c r="BP79" s="13" t="str">
        <f t="shared" si="165"/>
        <v/>
      </c>
      <c r="BQ79" s="13">
        <f t="shared" si="165"/>
        <v>1</v>
      </c>
      <c r="BR79" s="13" t="str">
        <f t="shared" si="165"/>
        <v/>
      </c>
      <c r="BS79" s="13" t="str">
        <f t="shared" ref="BS79:CX79" si="166">IF(OR(BT29 = "", BT$8 &lt; BS$8), "", 1)</f>
        <v/>
      </c>
      <c r="BT79" s="13" t="str">
        <f t="shared" si="166"/>
        <v/>
      </c>
      <c r="BU79" s="13" t="str">
        <f t="shared" si="166"/>
        <v/>
      </c>
      <c r="BV79" s="13" t="str">
        <f t="shared" si="166"/>
        <v/>
      </c>
      <c r="BW79" s="13" t="str">
        <f t="shared" si="166"/>
        <v/>
      </c>
      <c r="BX79" s="13" t="str">
        <f t="shared" si="166"/>
        <v/>
      </c>
      <c r="BY79" s="13" t="str">
        <f t="shared" si="166"/>
        <v/>
      </c>
      <c r="BZ79" s="13" t="str">
        <f t="shared" si="166"/>
        <v/>
      </c>
      <c r="CA79" s="13" t="str">
        <f t="shared" si="166"/>
        <v/>
      </c>
      <c r="CB79" s="13" t="str">
        <f t="shared" si="166"/>
        <v/>
      </c>
      <c r="CC79" s="13" t="str">
        <f t="shared" si="166"/>
        <v/>
      </c>
      <c r="CD79" s="13" t="str">
        <f t="shared" si="166"/>
        <v/>
      </c>
      <c r="CE79" s="13" t="str">
        <f t="shared" si="166"/>
        <v/>
      </c>
      <c r="CF79" s="13" t="str">
        <f t="shared" si="166"/>
        <v/>
      </c>
      <c r="CG79" s="13" t="str">
        <f t="shared" si="166"/>
        <v/>
      </c>
      <c r="CH79" s="13" t="str">
        <f t="shared" si="166"/>
        <v/>
      </c>
      <c r="CI79" s="13" t="str">
        <f t="shared" si="166"/>
        <v/>
      </c>
      <c r="CJ79" s="13" t="str">
        <f t="shared" si="166"/>
        <v/>
      </c>
      <c r="CK79" s="13" t="str">
        <f t="shared" si="166"/>
        <v/>
      </c>
      <c r="CL79" s="13" t="str">
        <f t="shared" si="166"/>
        <v/>
      </c>
      <c r="CM79" s="13" t="str">
        <f t="shared" si="166"/>
        <v/>
      </c>
      <c r="CN79" s="13" t="str">
        <f t="shared" si="166"/>
        <v/>
      </c>
      <c r="CO79" s="13" t="str">
        <f t="shared" si="166"/>
        <v/>
      </c>
      <c r="CP79" s="13" t="str">
        <f t="shared" si="166"/>
        <v/>
      </c>
      <c r="CQ79" s="13" t="str">
        <f t="shared" si="166"/>
        <v/>
      </c>
      <c r="CR79" s="13" t="str">
        <f t="shared" si="166"/>
        <v/>
      </c>
      <c r="CS79" s="13" t="str">
        <f t="shared" si="166"/>
        <v/>
      </c>
      <c r="CT79" s="13" t="str">
        <f t="shared" si="166"/>
        <v/>
      </c>
      <c r="CU79" s="13" t="str">
        <f t="shared" si="166"/>
        <v/>
      </c>
      <c r="CV79" s="13" t="str">
        <f t="shared" si="166"/>
        <v/>
      </c>
      <c r="CW79" s="13" t="str">
        <f t="shared" si="166"/>
        <v/>
      </c>
      <c r="CX79" s="13" t="str">
        <f t="shared" si="166"/>
        <v/>
      </c>
      <c r="CY79" s="13" t="str">
        <f t="shared" ref="CY79:DZ79" si="167">IF(OR(CZ29 = "", CZ$8 &lt; CY$8), "", 1)</f>
        <v/>
      </c>
      <c r="CZ79" s="13" t="str">
        <f t="shared" si="167"/>
        <v/>
      </c>
      <c r="DA79" s="13" t="str">
        <f t="shared" si="167"/>
        <v/>
      </c>
      <c r="DB79" s="13" t="str">
        <f t="shared" si="167"/>
        <v/>
      </c>
      <c r="DC79" s="13" t="str">
        <f t="shared" si="167"/>
        <v/>
      </c>
      <c r="DD79" s="13" t="str">
        <f t="shared" si="167"/>
        <v/>
      </c>
      <c r="DE79" s="13" t="str">
        <f t="shared" si="167"/>
        <v/>
      </c>
      <c r="DF79" s="13" t="str">
        <f t="shared" si="167"/>
        <v/>
      </c>
      <c r="DG79" s="13" t="str">
        <f t="shared" si="167"/>
        <v/>
      </c>
      <c r="DH79" s="13" t="str">
        <f t="shared" si="167"/>
        <v/>
      </c>
      <c r="DI79" s="13" t="str">
        <f t="shared" si="167"/>
        <v/>
      </c>
      <c r="DJ79" s="13" t="str">
        <f t="shared" si="167"/>
        <v/>
      </c>
      <c r="DK79" s="13" t="str">
        <f t="shared" si="167"/>
        <v/>
      </c>
      <c r="DL79" s="13" t="str">
        <f t="shared" si="167"/>
        <v/>
      </c>
      <c r="DM79" s="13" t="str">
        <f t="shared" si="167"/>
        <v/>
      </c>
      <c r="DN79" s="13" t="str">
        <f t="shared" si="167"/>
        <v/>
      </c>
      <c r="DO79" s="13" t="str">
        <f t="shared" si="167"/>
        <v/>
      </c>
      <c r="DP79" s="13" t="str">
        <f t="shared" si="167"/>
        <v/>
      </c>
      <c r="DQ79" s="13" t="str">
        <f t="shared" si="167"/>
        <v/>
      </c>
      <c r="DR79" s="13" t="str">
        <f t="shared" si="167"/>
        <v/>
      </c>
      <c r="DS79" s="13" t="str">
        <f t="shared" si="167"/>
        <v/>
      </c>
      <c r="DT79" s="13" t="str">
        <f t="shared" si="167"/>
        <v/>
      </c>
      <c r="DU79" s="13" t="str">
        <f t="shared" si="167"/>
        <v/>
      </c>
      <c r="DV79" s="13" t="str">
        <f t="shared" si="167"/>
        <v/>
      </c>
      <c r="DW79" s="13" t="str">
        <f t="shared" si="167"/>
        <v/>
      </c>
      <c r="DX79" s="13" t="str">
        <f t="shared" si="167"/>
        <v/>
      </c>
      <c r="DY79" s="13" t="str">
        <f t="shared" si="167"/>
        <v/>
      </c>
      <c r="DZ79" s="13" t="str">
        <f t="shared" si="167"/>
        <v/>
      </c>
    </row>
    <row r="82" spans="2:130" x14ac:dyDescent="0.2">
      <c r="B82" s="14" t="s">
        <v>39</v>
      </c>
      <c r="C82" s="14" t="s">
        <v>40</v>
      </c>
      <c r="D82" s="14" t="s">
        <v>41</v>
      </c>
      <c r="G82" s="15" t="s">
        <v>34</v>
      </c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16" t="s">
        <v>42</v>
      </c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</row>
    <row r="83" spans="2:130" x14ac:dyDescent="0.2">
      <c r="F83" s="19" t="s">
        <v>43</v>
      </c>
      <c r="G83" s="12">
        <f>+IF(G$8 = 62, 1, AVERAGE(_xlfn._xlws.FILTER( G$34:G$54,  G$59:G$79  &gt; 0)))</f>
        <v>1.8476900000000001</v>
      </c>
      <c r="H83" s="12">
        <f t="shared" ref="H83:BS83" si="168">+IF(H$8 = 62, 1, AVERAGE(_xlfn._xlws.FILTER( H$34:H$54,  H$59:H$79  &gt; 0)))</f>
        <v>5.9772839347244071</v>
      </c>
      <c r="I83" s="12">
        <f t="shared" si="168"/>
        <v>3.226045837091561</v>
      </c>
      <c r="J83" s="12">
        <f t="shared" si="168"/>
        <v>1.6741831803668998</v>
      </c>
      <c r="K83" s="12">
        <f t="shared" si="168"/>
        <v>1.2177579246628107</v>
      </c>
      <c r="L83" s="12">
        <f t="shared" si="168"/>
        <v>1.1083366516291193</v>
      </c>
      <c r="M83" s="12">
        <f t="shared" si="168"/>
        <v>1.0582727884174974</v>
      </c>
      <c r="N83" s="12">
        <f t="shared" si="168"/>
        <v>1.0126807527155894</v>
      </c>
      <c r="O83" s="12">
        <f t="shared" si="168"/>
        <v>1.0139649086900402</v>
      </c>
      <c r="P83" s="12">
        <f t="shared" si="168"/>
        <v>1.0102431016066045</v>
      </c>
      <c r="Q83" s="12">
        <f t="shared" si="168"/>
        <v>1.0169977114623812</v>
      </c>
      <c r="R83" s="12">
        <f t="shared" si="168"/>
        <v>1.0050691871437227</v>
      </c>
      <c r="S83" s="12">
        <f t="shared" si="168"/>
        <v>1.0102021796053118</v>
      </c>
      <c r="T83" s="12">
        <f t="shared" si="168"/>
        <v>1.0027326539476082</v>
      </c>
      <c r="U83" s="12">
        <f t="shared" si="168"/>
        <v>1.0162199850956188</v>
      </c>
      <c r="V83" s="12">
        <f t="shared" si="168"/>
        <v>1.0004636045421982</v>
      </c>
      <c r="W83" s="12">
        <f t="shared" si="168"/>
        <v>0.9999974013341153</v>
      </c>
      <c r="X83" s="12">
        <f t="shared" si="168"/>
        <v>1</v>
      </c>
      <c r="Y83" s="12">
        <f t="shared" si="168"/>
        <v>1</v>
      </c>
      <c r="Z83" s="12">
        <f t="shared" si="168"/>
        <v>1.001160598548912</v>
      </c>
      <c r="AA83" s="12">
        <f t="shared" si="168"/>
        <v>1.0008860249464215</v>
      </c>
      <c r="AB83" s="12">
        <f t="shared" si="168"/>
        <v>1.0069081476652053</v>
      </c>
      <c r="AC83" s="12">
        <f t="shared" si="168"/>
        <v>1.0104870395053731</v>
      </c>
      <c r="AD83" s="12">
        <f t="shared" si="168"/>
        <v>1.0001224343256447</v>
      </c>
      <c r="AE83" s="12">
        <f t="shared" si="168"/>
        <v>1.0023072665831954</v>
      </c>
      <c r="AF83" s="12">
        <f t="shared" si="168"/>
        <v>1.0015033305498269</v>
      </c>
      <c r="AG83" s="12">
        <f t="shared" si="168"/>
        <v>1</v>
      </c>
      <c r="AH83" s="12">
        <f t="shared" si="168"/>
        <v>1</v>
      </c>
      <c r="AI83" s="12">
        <f t="shared" si="168"/>
        <v>1.0000560215430006</v>
      </c>
      <c r="AJ83" s="12">
        <f t="shared" si="168"/>
        <v>1</v>
      </c>
      <c r="AK83" s="12">
        <f t="shared" si="168"/>
        <v>1.0002207874571001</v>
      </c>
      <c r="AL83" s="12">
        <f t="shared" si="168"/>
        <v>1</v>
      </c>
      <c r="AM83" s="12">
        <f t="shared" si="168"/>
        <v>1</v>
      </c>
      <c r="AN83" s="12">
        <f t="shared" si="168"/>
        <v>1</v>
      </c>
      <c r="AO83" s="12">
        <f t="shared" si="168"/>
        <v>1</v>
      </c>
      <c r="AP83" s="12">
        <f t="shared" si="168"/>
        <v>1</v>
      </c>
      <c r="AQ83" s="12">
        <f t="shared" si="168"/>
        <v>1</v>
      </c>
      <c r="AR83" s="12">
        <f t="shared" si="168"/>
        <v>1</v>
      </c>
      <c r="AS83" s="12">
        <f t="shared" si="168"/>
        <v>1</v>
      </c>
      <c r="AT83" s="12">
        <f t="shared" si="168"/>
        <v>1</v>
      </c>
      <c r="AU83" s="12">
        <f t="shared" si="168"/>
        <v>1</v>
      </c>
      <c r="AV83" s="12">
        <f t="shared" si="168"/>
        <v>1</v>
      </c>
      <c r="AW83" s="12">
        <f t="shared" si="168"/>
        <v>1</v>
      </c>
      <c r="AX83" s="12">
        <f t="shared" si="168"/>
        <v>1</v>
      </c>
      <c r="AY83" s="12">
        <f t="shared" si="168"/>
        <v>1</v>
      </c>
      <c r="AZ83" s="12">
        <f t="shared" si="168"/>
        <v>1</v>
      </c>
      <c r="BA83" s="12">
        <f t="shared" si="168"/>
        <v>1</v>
      </c>
      <c r="BB83" s="12">
        <f t="shared" si="168"/>
        <v>1</v>
      </c>
      <c r="BC83" s="12">
        <f t="shared" si="168"/>
        <v>1</v>
      </c>
      <c r="BD83" s="12">
        <f t="shared" si="168"/>
        <v>1</v>
      </c>
      <c r="BE83" s="12">
        <f t="shared" si="168"/>
        <v>1</v>
      </c>
      <c r="BF83" s="12">
        <f t="shared" si="168"/>
        <v>1</v>
      </c>
      <c r="BG83" s="12">
        <f t="shared" si="168"/>
        <v>1</v>
      </c>
      <c r="BH83" s="12">
        <f t="shared" si="168"/>
        <v>1</v>
      </c>
      <c r="BI83" s="12">
        <f t="shared" si="168"/>
        <v>1</v>
      </c>
      <c r="BJ83" s="12" t="e">
        <f t="shared" si="168"/>
        <v>#DIV/0!</v>
      </c>
      <c r="BK83" s="12" t="e">
        <f t="shared" si="168"/>
        <v>#DIV/0!</v>
      </c>
      <c r="BL83" s="12" t="e">
        <f t="shared" si="168"/>
        <v>#DIV/0!</v>
      </c>
      <c r="BM83" s="12" t="e">
        <f t="shared" si="168"/>
        <v>#DIV/0!</v>
      </c>
      <c r="BN83" s="12" t="e">
        <f t="shared" si="168"/>
        <v>#DIV/0!</v>
      </c>
      <c r="BO83" s="12" t="e">
        <f t="shared" si="168"/>
        <v>#DIV/0!</v>
      </c>
      <c r="BP83" s="12">
        <f t="shared" si="168"/>
        <v>1</v>
      </c>
      <c r="BQ83" s="12">
        <f t="shared" si="168"/>
        <v>35.928356019710279</v>
      </c>
      <c r="BR83" s="12">
        <f t="shared" si="168"/>
        <v>3.1182486969929011</v>
      </c>
      <c r="BS83" s="12">
        <f t="shared" si="168"/>
        <v>1.6554662001258733</v>
      </c>
      <c r="BT83" s="12">
        <f t="shared" ref="BT83:DZ83" si="169">+IF(BT$8 = 62, 1, AVERAGE(_xlfn._xlws.FILTER( BT$34:BT$54,  BT$59:BT$79  &gt; 0)))</f>
        <v>1.2550029204258388</v>
      </c>
      <c r="BU83" s="12">
        <f t="shared" si="169"/>
        <v>1.0392053817848625</v>
      </c>
      <c r="BV83" s="12">
        <f t="shared" si="169"/>
        <v>1.0435283220015275</v>
      </c>
      <c r="BW83" s="12">
        <f t="shared" si="169"/>
        <v>1.0055122474800224</v>
      </c>
      <c r="BX83" s="12">
        <f t="shared" si="169"/>
        <v>1.0039416010651427</v>
      </c>
      <c r="BY83" s="12">
        <f t="shared" si="169"/>
        <v>1.0043153173952377</v>
      </c>
      <c r="BZ83" s="12">
        <f t="shared" si="169"/>
        <v>1.0190551107354144</v>
      </c>
      <c r="CA83" s="12">
        <f t="shared" si="169"/>
        <v>0.9992071107456113</v>
      </c>
      <c r="CB83" s="12">
        <f t="shared" si="169"/>
        <v>1.0051652333423422</v>
      </c>
      <c r="CC83" s="12">
        <f t="shared" si="169"/>
        <v>1.0138849848716582</v>
      </c>
      <c r="CD83" s="12">
        <f t="shared" si="169"/>
        <v>1.0030378933561592</v>
      </c>
      <c r="CE83" s="12">
        <f t="shared" si="169"/>
        <v>1.0055183185043399</v>
      </c>
      <c r="CF83" s="12">
        <f t="shared" si="169"/>
        <v>0.99438927440198788</v>
      </c>
      <c r="CG83" s="12">
        <f t="shared" si="169"/>
        <v>0.99924398750076826</v>
      </c>
      <c r="CH83" s="12">
        <f t="shared" si="169"/>
        <v>1.0001836696477004</v>
      </c>
      <c r="CI83" s="12">
        <f t="shared" si="169"/>
        <v>1.0006550147105331</v>
      </c>
      <c r="CJ83" s="12">
        <f t="shared" si="169"/>
        <v>0.99999521363003618</v>
      </c>
      <c r="CK83" s="12">
        <f t="shared" si="169"/>
        <v>0.99999849440176092</v>
      </c>
      <c r="CL83" s="12">
        <f t="shared" si="169"/>
        <v>1.006804143719453</v>
      </c>
      <c r="CM83" s="12">
        <f t="shared" si="169"/>
        <v>1.0104052108493944</v>
      </c>
      <c r="CN83" s="12">
        <f t="shared" si="169"/>
        <v>1.0002894035816277</v>
      </c>
      <c r="CO83" s="12">
        <f t="shared" si="169"/>
        <v>1.0016135567503581</v>
      </c>
      <c r="CP83" s="12">
        <f t="shared" si="169"/>
        <v>0.99952150427671371</v>
      </c>
      <c r="CQ83" s="12">
        <f t="shared" si="169"/>
        <v>1</v>
      </c>
      <c r="CR83" s="12">
        <f t="shared" si="169"/>
        <v>0.99914234066839192</v>
      </c>
      <c r="CS83" s="12">
        <f t="shared" si="169"/>
        <v>1.0000560215430006</v>
      </c>
      <c r="CT83" s="12">
        <f t="shared" si="169"/>
        <v>1</v>
      </c>
      <c r="CU83" s="12">
        <f t="shared" si="169"/>
        <v>0.99935300181469167</v>
      </c>
      <c r="CV83" s="12">
        <f t="shared" si="169"/>
        <v>0.99998900407295177</v>
      </c>
      <c r="CW83" s="12">
        <f t="shared" si="169"/>
        <v>1</v>
      </c>
      <c r="CX83" s="12">
        <f t="shared" si="169"/>
        <v>1</v>
      </c>
      <c r="CY83" s="12">
        <f t="shared" si="169"/>
        <v>1</v>
      </c>
      <c r="CZ83" s="12">
        <f t="shared" si="169"/>
        <v>1</v>
      </c>
      <c r="DA83" s="12">
        <f t="shared" si="169"/>
        <v>1</v>
      </c>
      <c r="DB83" s="12">
        <f t="shared" si="169"/>
        <v>1</v>
      </c>
      <c r="DC83" s="12">
        <f t="shared" si="169"/>
        <v>1</v>
      </c>
      <c r="DD83" s="12">
        <f t="shared" si="169"/>
        <v>1</v>
      </c>
      <c r="DE83" s="12">
        <f t="shared" si="169"/>
        <v>1</v>
      </c>
      <c r="DF83" s="12">
        <f t="shared" si="169"/>
        <v>1</v>
      </c>
      <c r="DG83" s="12">
        <f t="shared" si="169"/>
        <v>1</v>
      </c>
      <c r="DH83" s="12">
        <f t="shared" si="169"/>
        <v>1</v>
      </c>
      <c r="DI83" s="12">
        <f t="shared" si="169"/>
        <v>1</v>
      </c>
      <c r="DJ83" s="12">
        <f t="shared" si="169"/>
        <v>1</v>
      </c>
      <c r="DK83" s="12">
        <f t="shared" si="169"/>
        <v>1</v>
      </c>
      <c r="DL83" s="12">
        <f t="shared" si="169"/>
        <v>1</v>
      </c>
      <c r="DM83" s="12">
        <f t="shared" si="169"/>
        <v>1</v>
      </c>
      <c r="DN83" s="12">
        <f t="shared" si="169"/>
        <v>1</v>
      </c>
      <c r="DO83" s="12">
        <f t="shared" si="169"/>
        <v>1</v>
      </c>
      <c r="DP83" s="12">
        <f t="shared" si="169"/>
        <v>1</v>
      </c>
      <c r="DQ83" s="12">
        <f t="shared" si="169"/>
        <v>1</v>
      </c>
      <c r="DR83" s="12">
        <f t="shared" si="169"/>
        <v>1</v>
      </c>
      <c r="DS83" s="12">
        <f t="shared" si="169"/>
        <v>1</v>
      </c>
      <c r="DT83" s="12" t="e">
        <f t="shared" si="169"/>
        <v>#DIV/0!</v>
      </c>
      <c r="DU83" s="12" t="e">
        <f t="shared" si="169"/>
        <v>#DIV/0!</v>
      </c>
      <c r="DV83" s="12" t="e">
        <f t="shared" si="169"/>
        <v>#DIV/0!</v>
      </c>
      <c r="DW83" s="12" t="e">
        <f t="shared" si="169"/>
        <v>#DIV/0!</v>
      </c>
      <c r="DX83" s="12" t="e">
        <f t="shared" si="169"/>
        <v>#DIV/0!</v>
      </c>
      <c r="DY83" s="12" t="e">
        <f t="shared" si="169"/>
        <v>#DIV/0!</v>
      </c>
      <c r="DZ83" s="12">
        <f t="shared" si="169"/>
        <v>1</v>
      </c>
    </row>
    <row r="84" spans="2:130" x14ac:dyDescent="0.2">
      <c r="F84" s="19" t="s">
        <v>44</v>
      </c>
      <c r="G84" s="12">
        <f>+IF(G$8 = 62, 1, MEDIAN(_xlfn._xlws.FILTER( G$34:G$54,  G$59:G$79  &gt; 0)))</f>
        <v>1.8476900000000001</v>
      </c>
      <c r="H84" s="12">
        <f t="shared" ref="H84:BS84" si="170">+IF(H$8 = 62, 1, MEDIAN(_xlfn._xlws.FILTER( H$34:H$54,  H$59:H$79  &gt; 0)))</f>
        <v>5.4565973764705884</v>
      </c>
      <c r="I84" s="12">
        <f t="shared" si="170"/>
        <v>2.2955534540150357</v>
      </c>
      <c r="J84" s="12">
        <f t="shared" si="170"/>
        <v>1.4687972173092501</v>
      </c>
      <c r="K84" s="12">
        <f t="shared" si="170"/>
        <v>1.195153992657882</v>
      </c>
      <c r="L84" s="12">
        <f t="shared" si="170"/>
        <v>1.0461448740827037</v>
      </c>
      <c r="M84" s="12">
        <f t="shared" si="170"/>
        <v>1.0280468542639727</v>
      </c>
      <c r="N84" s="12">
        <f t="shared" si="170"/>
        <v>1.0048022211008374</v>
      </c>
      <c r="O84" s="12">
        <f t="shared" si="170"/>
        <v>1.008952946325594</v>
      </c>
      <c r="P84" s="12">
        <f t="shared" si="170"/>
        <v>1.0011587100818264</v>
      </c>
      <c r="Q84" s="12">
        <f t="shared" si="170"/>
        <v>1.0014103001005483</v>
      </c>
      <c r="R84" s="12">
        <f t="shared" si="170"/>
        <v>1</v>
      </c>
      <c r="S84" s="12">
        <f t="shared" si="170"/>
        <v>1.0024985492110265</v>
      </c>
      <c r="T84" s="12">
        <f t="shared" si="170"/>
        <v>1</v>
      </c>
      <c r="U84" s="12">
        <f t="shared" si="170"/>
        <v>1</v>
      </c>
      <c r="V84" s="12">
        <f t="shared" si="170"/>
        <v>1</v>
      </c>
      <c r="W84" s="12">
        <f t="shared" si="170"/>
        <v>1</v>
      </c>
      <c r="X84" s="12">
        <f t="shared" si="170"/>
        <v>1</v>
      </c>
      <c r="Y84" s="12">
        <f t="shared" si="170"/>
        <v>1</v>
      </c>
      <c r="Z84" s="12">
        <f t="shared" si="170"/>
        <v>1</v>
      </c>
      <c r="AA84" s="12">
        <f t="shared" si="170"/>
        <v>1</v>
      </c>
      <c r="AB84" s="12">
        <f t="shared" si="170"/>
        <v>1</v>
      </c>
      <c r="AC84" s="12">
        <f t="shared" si="170"/>
        <v>1</v>
      </c>
      <c r="AD84" s="12">
        <f t="shared" si="170"/>
        <v>1</v>
      </c>
      <c r="AE84" s="12">
        <f t="shared" si="170"/>
        <v>1</v>
      </c>
      <c r="AF84" s="12">
        <f t="shared" si="170"/>
        <v>1</v>
      </c>
      <c r="AG84" s="12">
        <f t="shared" si="170"/>
        <v>1</v>
      </c>
      <c r="AH84" s="12">
        <f t="shared" si="170"/>
        <v>1</v>
      </c>
      <c r="AI84" s="12">
        <f t="shared" si="170"/>
        <v>1</v>
      </c>
      <c r="AJ84" s="12">
        <f t="shared" si="170"/>
        <v>1</v>
      </c>
      <c r="AK84" s="12">
        <f t="shared" si="170"/>
        <v>1</v>
      </c>
      <c r="AL84" s="12">
        <f t="shared" si="170"/>
        <v>1</v>
      </c>
      <c r="AM84" s="12">
        <f t="shared" si="170"/>
        <v>1</v>
      </c>
      <c r="AN84" s="12">
        <f t="shared" si="170"/>
        <v>1</v>
      </c>
      <c r="AO84" s="12">
        <f t="shared" si="170"/>
        <v>1</v>
      </c>
      <c r="AP84" s="12">
        <f t="shared" si="170"/>
        <v>1</v>
      </c>
      <c r="AQ84" s="12">
        <f t="shared" si="170"/>
        <v>1</v>
      </c>
      <c r="AR84" s="12">
        <f t="shared" si="170"/>
        <v>1</v>
      </c>
      <c r="AS84" s="12">
        <f t="shared" si="170"/>
        <v>1</v>
      </c>
      <c r="AT84" s="12">
        <f t="shared" si="170"/>
        <v>1</v>
      </c>
      <c r="AU84" s="12">
        <f t="shared" si="170"/>
        <v>1</v>
      </c>
      <c r="AV84" s="12">
        <f t="shared" si="170"/>
        <v>1</v>
      </c>
      <c r="AW84" s="12">
        <f t="shared" si="170"/>
        <v>1</v>
      </c>
      <c r="AX84" s="12">
        <f t="shared" si="170"/>
        <v>1</v>
      </c>
      <c r="AY84" s="12">
        <f t="shared" si="170"/>
        <v>1</v>
      </c>
      <c r="AZ84" s="12">
        <f t="shared" si="170"/>
        <v>1</v>
      </c>
      <c r="BA84" s="12">
        <f t="shared" si="170"/>
        <v>1</v>
      </c>
      <c r="BB84" s="12">
        <f t="shared" si="170"/>
        <v>1</v>
      </c>
      <c r="BC84" s="12">
        <f t="shared" si="170"/>
        <v>1</v>
      </c>
      <c r="BD84" s="12">
        <f t="shared" si="170"/>
        <v>1</v>
      </c>
      <c r="BE84" s="12">
        <f t="shared" si="170"/>
        <v>1</v>
      </c>
      <c r="BF84" s="12">
        <f t="shared" si="170"/>
        <v>1</v>
      </c>
      <c r="BG84" s="12">
        <f t="shared" si="170"/>
        <v>1</v>
      </c>
      <c r="BH84" s="12">
        <f t="shared" si="170"/>
        <v>1</v>
      </c>
      <c r="BI84" s="12">
        <f t="shared" si="170"/>
        <v>1</v>
      </c>
      <c r="BJ84" s="12" t="e">
        <f t="shared" si="170"/>
        <v>#NUM!</v>
      </c>
      <c r="BK84" s="12" t="e">
        <f t="shared" si="170"/>
        <v>#NUM!</v>
      </c>
      <c r="BL84" s="12" t="e">
        <f t="shared" si="170"/>
        <v>#NUM!</v>
      </c>
      <c r="BM84" s="12" t="e">
        <f t="shared" si="170"/>
        <v>#NUM!</v>
      </c>
      <c r="BN84" s="12" t="e">
        <f t="shared" si="170"/>
        <v>#NUM!</v>
      </c>
      <c r="BO84" s="12" t="e">
        <f t="shared" si="170"/>
        <v>#NUM!</v>
      </c>
      <c r="BP84" s="12">
        <f t="shared" si="170"/>
        <v>1</v>
      </c>
      <c r="BQ84" s="12">
        <f t="shared" si="170"/>
        <v>19.694581515874404</v>
      </c>
      <c r="BR84" s="12">
        <f t="shared" si="170"/>
        <v>2.2133989516613428</v>
      </c>
      <c r="BS84" s="12">
        <f t="shared" si="170"/>
        <v>1.3930603518358979</v>
      </c>
      <c r="BT84" s="12">
        <f t="shared" ref="BT84:DZ84" si="171">+IF(BT$8 = 62, 1, MEDIAN(_xlfn._xlws.FILTER( BT$34:BT$54,  BT$59:BT$79  &gt; 0)))</f>
        <v>1.1252775808657034</v>
      </c>
      <c r="BU84" s="12">
        <f t="shared" si="171"/>
        <v>1.0349961946213706</v>
      </c>
      <c r="BV84" s="12">
        <f t="shared" si="171"/>
        <v>1.007887717023467</v>
      </c>
      <c r="BW84" s="12">
        <f t="shared" si="171"/>
        <v>1.0000436121606218</v>
      </c>
      <c r="BX84" s="12">
        <f t="shared" si="171"/>
        <v>1</v>
      </c>
      <c r="BY84" s="12">
        <f t="shared" si="171"/>
        <v>1</v>
      </c>
      <c r="BZ84" s="12">
        <f t="shared" si="171"/>
        <v>1.0000387187434203</v>
      </c>
      <c r="CA84" s="12">
        <f t="shared" si="171"/>
        <v>1</v>
      </c>
      <c r="CB84" s="12">
        <f t="shared" si="171"/>
        <v>1</v>
      </c>
      <c r="CC84" s="12">
        <f t="shared" si="171"/>
        <v>1</v>
      </c>
      <c r="CD84" s="12">
        <f t="shared" si="171"/>
        <v>1</v>
      </c>
      <c r="CE84" s="12">
        <f t="shared" si="171"/>
        <v>1</v>
      </c>
      <c r="CF84" s="12">
        <f t="shared" si="171"/>
        <v>1</v>
      </c>
      <c r="CG84" s="12">
        <f t="shared" si="171"/>
        <v>1</v>
      </c>
      <c r="CH84" s="12">
        <f t="shared" si="171"/>
        <v>1</v>
      </c>
      <c r="CI84" s="12">
        <f t="shared" si="171"/>
        <v>1</v>
      </c>
      <c r="CJ84" s="12">
        <f t="shared" si="171"/>
        <v>1</v>
      </c>
      <c r="CK84" s="12">
        <f t="shared" si="171"/>
        <v>1</v>
      </c>
      <c r="CL84" s="12">
        <f t="shared" si="171"/>
        <v>1</v>
      </c>
      <c r="CM84" s="12">
        <f t="shared" si="171"/>
        <v>1</v>
      </c>
      <c r="CN84" s="12">
        <f t="shared" si="171"/>
        <v>1</v>
      </c>
      <c r="CO84" s="12">
        <f t="shared" si="171"/>
        <v>1</v>
      </c>
      <c r="CP84" s="12">
        <f t="shared" si="171"/>
        <v>1</v>
      </c>
      <c r="CQ84" s="12">
        <f t="shared" si="171"/>
        <v>1</v>
      </c>
      <c r="CR84" s="12">
        <f t="shared" si="171"/>
        <v>1</v>
      </c>
      <c r="CS84" s="12">
        <f t="shared" si="171"/>
        <v>1</v>
      </c>
      <c r="CT84" s="12">
        <f t="shared" si="171"/>
        <v>1</v>
      </c>
      <c r="CU84" s="12">
        <f t="shared" si="171"/>
        <v>1</v>
      </c>
      <c r="CV84" s="12">
        <f t="shared" si="171"/>
        <v>1</v>
      </c>
      <c r="CW84" s="12">
        <f t="shared" si="171"/>
        <v>1</v>
      </c>
      <c r="CX84" s="12">
        <f t="shared" si="171"/>
        <v>1</v>
      </c>
      <c r="CY84" s="12">
        <f t="shared" si="171"/>
        <v>1</v>
      </c>
      <c r="CZ84" s="12">
        <f t="shared" si="171"/>
        <v>1</v>
      </c>
      <c r="DA84" s="12">
        <f t="shared" si="171"/>
        <v>1</v>
      </c>
      <c r="DB84" s="12">
        <f t="shared" si="171"/>
        <v>1</v>
      </c>
      <c r="DC84" s="12">
        <f t="shared" si="171"/>
        <v>1</v>
      </c>
      <c r="DD84" s="12">
        <f t="shared" si="171"/>
        <v>1</v>
      </c>
      <c r="DE84" s="12">
        <f t="shared" si="171"/>
        <v>1</v>
      </c>
      <c r="DF84" s="12">
        <f t="shared" si="171"/>
        <v>1</v>
      </c>
      <c r="DG84" s="12">
        <f t="shared" si="171"/>
        <v>1</v>
      </c>
      <c r="DH84" s="12">
        <f t="shared" si="171"/>
        <v>1</v>
      </c>
      <c r="DI84" s="12">
        <f t="shared" si="171"/>
        <v>1</v>
      </c>
      <c r="DJ84" s="12">
        <f t="shared" si="171"/>
        <v>1</v>
      </c>
      <c r="DK84" s="12">
        <f t="shared" si="171"/>
        <v>1</v>
      </c>
      <c r="DL84" s="12">
        <f t="shared" si="171"/>
        <v>1</v>
      </c>
      <c r="DM84" s="12">
        <f t="shared" si="171"/>
        <v>1</v>
      </c>
      <c r="DN84" s="12">
        <f t="shared" si="171"/>
        <v>1</v>
      </c>
      <c r="DO84" s="12">
        <f t="shared" si="171"/>
        <v>1</v>
      </c>
      <c r="DP84" s="12">
        <f t="shared" si="171"/>
        <v>1</v>
      </c>
      <c r="DQ84" s="12">
        <f t="shared" si="171"/>
        <v>1</v>
      </c>
      <c r="DR84" s="12">
        <f t="shared" si="171"/>
        <v>1</v>
      </c>
      <c r="DS84" s="12">
        <f t="shared" si="171"/>
        <v>1</v>
      </c>
      <c r="DT84" s="12" t="e">
        <f t="shared" si="171"/>
        <v>#NUM!</v>
      </c>
      <c r="DU84" s="12" t="e">
        <f t="shared" si="171"/>
        <v>#NUM!</v>
      </c>
      <c r="DV84" s="12" t="e">
        <f t="shared" si="171"/>
        <v>#NUM!</v>
      </c>
      <c r="DW84" s="12" t="e">
        <f t="shared" si="171"/>
        <v>#NUM!</v>
      </c>
      <c r="DX84" s="12" t="e">
        <f t="shared" si="171"/>
        <v>#NUM!</v>
      </c>
      <c r="DY84" s="12" t="e">
        <f t="shared" si="171"/>
        <v>#NUM!</v>
      </c>
      <c r="DZ84" s="12">
        <f t="shared" si="171"/>
        <v>1</v>
      </c>
    </row>
    <row r="85" spans="2:130" x14ac:dyDescent="0.2">
      <c r="F85" s="19" t="s">
        <v>45</v>
      </c>
      <c r="G85" s="12">
        <f>+IF(G$8 = 62, 1, SUM(_xlfn._xlws.FILTER(INDEX( H$9:H$29, MAX(  COUNT( H$9:H$29 ), 1)) : H$9, INDEX( G$59:G$79, MAX(  COUNT( H$9:H$29 ), 1)) : G$59 &gt; 0)) / SUM(_xlfn._xlws.FILTER(INDEX( G$9:G$29, MAX(  COUNT( H$9:H$29 ), 1)) : G$9, INDEX( G$59:G$79, MAX(  COUNT( H$9:H$29 ), 1)) : G$59 &gt; 0)) )</f>
        <v>2290.3876460000001</v>
      </c>
      <c r="H85" s="12">
        <f>+IF(H$8 = 62, 1, SUM(_xlfn._xlws.FILTER(INDEX( I$9:I$29, MAX(  COUNT( I$9:I$29 ), 1)) : I$9, INDEX( H$59:H$79, MAX(  COUNT( I$9:I$29 ), 1)) : H$59 &gt; 0)) / SUM(_xlfn._xlws.FILTER(INDEX( H$9:H$29, MAX(  COUNT( I$9:I$29 ), 1)) : H$9, INDEX( H$59:H$79, MAX(  COUNT( I$9:I$29 ), 1)) : H$59 &gt; 0)) )</f>
        <v>5.2368676288909857</v>
      </c>
      <c r="I85" s="12">
        <f>+IF(I$8 = 62, 1, SUM(_xlfn._xlws.FILTER(INDEX( J$9:J$29, MAX(  COUNT( J$9:J$29 ), 1)) : J$9, INDEX( I$59:I$79, MAX(  COUNT( J$9:J$29 ), 1)) : I$59 &gt; 0)) / SUM(_xlfn._xlws.FILTER(INDEX( I$9:I$29, MAX(  COUNT( J$9:J$29 ), 1)) : I$9, INDEX( I$59:I$79, MAX(  COUNT( J$9:J$29 ), 1)) : I$59 &gt; 0)) )</f>
        <v>2.2010165208350565</v>
      </c>
      <c r="J85" s="12">
        <f>+IF(J$8 = 62, 1, SUM(_xlfn._xlws.FILTER(INDEX( K$9:K$29, MAX(  COUNT( K$9:K$29 ), 1)) : K$9, INDEX( J$59:J$79, MAX(  COUNT( K$9:K$29 ), 1)) : J$59 &gt; 0)) / SUM(_xlfn._xlws.FILTER(INDEX( J$9:J$29, MAX(  COUNT( K$9:K$29 ), 1)) : J$9, INDEX( J$59:J$79, MAX(  COUNT( K$9:K$29 ), 1)) : J$59 &gt; 0)) )</f>
        <v>1.6026600618184021</v>
      </c>
      <c r="K85" s="12">
        <f>+IF(K$8 = 62, 1, SUM(_xlfn._xlws.FILTER(INDEX( L$9:L$29, MAX(  COUNT( L$9:L$29 ), 1)) : L$9, INDEX( K$59:K$79, MAX(  COUNT( L$9:L$29 ), 1)) : K$59 &gt; 0)) / SUM(_xlfn._xlws.FILTER(INDEX( K$9:K$29, MAX(  COUNT( L$9:L$29 ), 1)) : K$9, INDEX( K$59:K$79, MAX(  COUNT( L$9:L$29 ), 1)) : K$59 &gt; 0)) )</f>
        <v>1.1833121343758271</v>
      </c>
      <c r="L85" s="12">
        <f>+IF(L$8 = 62, 1, SUM(_xlfn._xlws.FILTER(INDEX( M$9:M$29, MAX(  COUNT( M$9:M$29 ), 1)) : M$9, INDEX( L$59:L$79, MAX(  COUNT( M$9:M$29 ), 1)) : L$59 &gt; 0)) / SUM(_xlfn._xlws.FILTER(INDEX( L$9:L$29, MAX(  COUNT( M$9:M$29 ), 1)) : L$9, INDEX( L$59:L$79, MAX(  COUNT( M$9:M$29 ), 1)) : L$59 &gt; 0)) )</f>
        <v>1.0735847475466016</v>
      </c>
      <c r="M85" s="12">
        <f>+IF(M$8 = 62, 1, SUM(_xlfn._xlws.FILTER(INDEX( N$9:N$29, MAX(  COUNT( N$9:N$29 ), 1)) : N$9, INDEX( M$59:M$79, MAX(  COUNT( N$9:N$29 ), 1)) : M$59 &gt; 0)) / SUM(_xlfn._xlws.FILTER(INDEX( M$9:M$29, MAX(  COUNT( N$9:N$29 ), 1)) : M$9, INDEX( M$59:M$79, MAX(  COUNT( N$9:N$29 ), 1)) : M$59 &gt; 0)) )</f>
        <v>1.0415821729383188</v>
      </c>
      <c r="N85" s="12">
        <f>+IF(N$8 = 62, 1, SUM(_xlfn._xlws.FILTER(INDEX( O$9:O$29, MAX(  COUNT( O$9:O$29 ), 1)) : O$9, INDEX( N$59:N$79, MAX(  COUNT( O$9:O$29 ), 1)) : N$59 &gt; 0)) / SUM(_xlfn._xlws.FILTER(INDEX( N$9:N$29, MAX(  COUNT( O$9:O$29 ), 1)) : N$9, INDEX( N$59:N$79, MAX(  COUNT( O$9:O$29 ), 1)) : N$59 &gt; 0)) )</f>
        <v>1.0160438440381838</v>
      </c>
      <c r="O85" s="12">
        <f>+IF(O$8 = 62, 1, SUM(_xlfn._xlws.FILTER(INDEX( P$9:P$29, MAX(  COUNT( P$9:P$29 ), 1)) : P$9, INDEX( O$59:O$79, MAX(  COUNT( P$9:P$29 ), 1)) : O$59 &gt; 0)) / SUM(_xlfn._xlws.FILTER(INDEX( O$9:O$29, MAX(  COUNT( P$9:P$29 ), 1)) : O$9, INDEX( O$59:O$79, MAX(  COUNT( P$9:P$29 ), 1)) : O$59 &gt; 0)) )</f>
        <v>1.0106788381020837</v>
      </c>
      <c r="P85" s="12">
        <f>+IF(P$8 = 62, 1, SUM(_xlfn._xlws.FILTER(INDEX( Q$9:Q$29, MAX(  COUNT( Q$9:Q$29 ), 1)) : Q$9, INDEX( P$59:P$79, MAX(  COUNT( Q$9:Q$29 ), 1)) : P$59 &gt; 0)) / SUM(_xlfn._xlws.FILTER(INDEX( P$9:P$29, MAX(  COUNT( Q$9:Q$29 ), 1)) : P$9, INDEX( P$59:P$79, MAX(  COUNT( Q$9:Q$29 ), 1)) : P$59 &gt; 0)) )</f>
        <v>1.0077383420506398</v>
      </c>
      <c r="Q85" s="12">
        <f>+IF(Q$8 = 62, 1, SUM(_xlfn._xlws.FILTER(INDEX( R$9:R$29, MAX(  COUNT( R$9:R$29 ), 1)) : R$9, INDEX( Q$59:Q$79, MAX(  COUNT( R$9:R$29 ), 1)) : Q$59 &gt; 0)) / SUM(_xlfn._xlws.FILTER(INDEX( Q$9:Q$29, MAX(  COUNT( R$9:R$29 ), 1)) : Q$9, INDEX( Q$59:Q$79, MAX(  COUNT( R$9:R$29 ), 1)) : Q$59 &gt; 0)) )</f>
        <v>1.0174506981700691</v>
      </c>
      <c r="R85" s="12">
        <f>+IF(R$8 = 62, 1, SUM(_xlfn._xlws.FILTER(INDEX( S$9:S$29, MAX(  COUNT( S$9:S$29 ), 1)) : S$9, INDEX( R$59:R$79, MAX(  COUNT( S$9:S$29 ), 1)) : R$59 &gt; 0)) / SUM(_xlfn._xlws.FILTER(INDEX( R$9:R$29, MAX(  COUNT( S$9:S$29 ), 1)) : R$9, INDEX( R$59:R$79, MAX(  COUNT( S$9:S$29 ), 1)) : R$59 &gt; 0)) )</f>
        <v>1.0053662608561038</v>
      </c>
      <c r="S85" s="12">
        <f>+IF(S$8 = 62, 1, SUM(_xlfn._xlws.FILTER(INDEX( T$9:T$29, MAX(  COUNT( T$9:T$29 ), 1)) : T$9, INDEX( S$59:S$79, MAX(  COUNT( T$9:T$29 ), 1)) : S$59 &gt; 0)) / SUM(_xlfn._xlws.FILTER(INDEX( S$9:S$29, MAX(  COUNT( T$9:T$29 ), 1)) : S$9, INDEX( S$59:S$79, MAX(  COUNT( T$9:T$29 ), 1)) : S$59 &gt; 0)) )</f>
        <v>1.0087322268484795</v>
      </c>
      <c r="T85" s="12">
        <f>+IF(T$8 = 62, 1, SUM(_xlfn._xlws.FILTER(INDEX( U$9:U$29, MAX(  COUNT( U$9:U$29 ), 1)) : U$9, INDEX( T$59:T$79, MAX(  COUNT( U$9:U$29 ), 1)) : T$59 &gt; 0)) / SUM(_xlfn._xlws.FILTER(INDEX( T$9:T$29, MAX(  COUNT( U$9:U$29 ), 1)) : T$9, INDEX( T$59:T$79, MAX(  COUNT( U$9:U$29 ), 1)) : T$59 &gt; 0)) )</f>
        <v>1.0032606846489265</v>
      </c>
      <c r="U85" s="12">
        <f>+IF(U$8 = 62, 1, SUM(_xlfn._xlws.FILTER(INDEX( V$9:V$29, MAX(  COUNT( V$9:V$29 ), 1)) : V$9, INDEX( U$59:U$79, MAX(  COUNT( V$9:V$29 ), 1)) : U$59 &gt; 0)) / SUM(_xlfn._xlws.FILTER(INDEX( U$9:U$29, MAX(  COUNT( V$9:V$29 ), 1)) : U$9, INDEX( U$59:U$79, MAX(  COUNT( V$9:V$29 ), 1)) : U$59 &gt; 0)) )</f>
        <v>1.006954964799426</v>
      </c>
      <c r="V85" s="12">
        <f>+IF(V$8 = 62, 1, SUM(_xlfn._xlws.FILTER(INDEX( W$9:W$29, MAX(  COUNT( W$9:W$29 ), 1)) : W$9, INDEX( V$59:V$79, MAX(  COUNT( W$9:W$29 ), 1)) : V$59 &gt; 0)) / SUM(_xlfn._xlws.FILTER(INDEX( V$9:V$29, MAX(  COUNT( W$9:W$29 ), 1)) : V$9, INDEX( V$59:V$79, MAX(  COUNT( W$9:W$29 ), 1)) : V$59 &gt; 0)) )</f>
        <v>1.0006539357713722</v>
      </c>
      <c r="W85" s="12">
        <f>+IF(W$8 = 62, 1, SUM(_xlfn._xlws.FILTER(INDEX( X$9:X$29, MAX(  COUNT( X$9:X$29 ), 1)) : X$9, INDEX( W$59:W$79, MAX(  COUNT( X$9:X$29 ), 1)) : W$59 &gt; 0)) / SUM(_xlfn._xlws.FILTER(INDEX( W$9:W$29, MAX(  COUNT( X$9:X$29 ), 1)) : W$9, INDEX( W$59:W$79, MAX(  COUNT( X$9:X$29 ), 1)) : W$59 &gt; 0)) )</f>
        <v>0.99999599616877799</v>
      </c>
      <c r="X85" s="12">
        <f>+IF(X$8 = 62, 1, SUM(_xlfn._xlws.FILTER(INDEX( Y$9:Y$29, MAX(  COUNT( Y$9:Y$29 ), 1)) : Y$9, INDEX( X$59:X$79, MAX(  COUNT( Y$9:Y$29 ), 1)) : X$59 &gt; 0)) / SUM(_xlfn._xlws.FILTER(INDEX( X$9:X$29, MAX(  COUNT( Y$9:Y$29 ), 1)) : X$9, INDEX( X$59:X$79, MAX(  COUNT( Y$9:Y$29 ), 1)) : X$59 &gt; 0)) )</f>
        <v>1</v>
      </c>
      <c r="Y85" s="12">
        <f>+IF(Y$8 = 62, 1, SUM(_xlfn._xlws.FILTER(INDEX( Z$9:Z$29, MAX(  COUNT( Z$9:Z$29 ), 1)) : Z$9, INDEX( Y$59:Y$79, MAX(  COUNT( Z$9:Z$29 ), 1)) : Y$59 &gt; 0)) / SUM(_xlfn._xlws.FILTER(INDEX( Y$9:Y$29, MAX(  COUNT( Z$9:Z$29 ), 1)) : Y$9, INDEX( Y$59:Y$79, MAX(  COUNT( Z$9:Z$29 ), 1)) : Y$59 &gt; 0)) )</f>
        <v>1</v>
      </c>
      <c r="Z85" s="12">
        <f>+IF(Z$8 = 62, 1, SUM(_xlfn._xlws.FILTER(INDEX( AA$9:AA$29, MAX(  COUNT( AA$9:AA$29 ), 1)) : AA$9, INDEX( Z$59:Z$79, MAX(  COUNT( AA$9:AA$29 ), 1)) : Z$59 &gt; 0)) / SUM(_xlfn._xlws.FILTER(INDEX( Z$9:Z$29, MAX(  COUNT( AA$9:AA$29 ), 1)) : Z$9, INDEX( Z$59:Z$79, MAX(  COUNT( AA$9:AA$29 ), 1)) : Z$59 &gt; 0)) )</f>
        <v>1.0008785261997848</v>
      </c>
      <c r="AA85" s="12">
        <f>+IF(AA$8 = 62, 1, SUM(_xlfn._xlws.FILTER(INDEX( AB$9:AB$29, MAX(  COUNT( AB$9:AB$29 ), 1)) : AB$9, INDEX( AA$59:AA$79, MAX(  COUNT( AB$9:AB$29 ), 1)) : AA$59 &gt; 0)) / SUM(_xlfn._xlws.FILTER(INDEX( AA$9:AA$29, MAX(  COUNT( AB$9:AB$29 ), 1)) : AA$9, INDEX( AA$59:AA$79, MAX(  COUNT( AB$9:AB$29 ), 1)) : AA$59 &gt; 0)) )</f>
        <v>1.0013581960208138</v>
      </c>
      <c r="AB85" s="12">
        <f>+IF(AB$8 = 62, 1, SUM(_xlfn._xlws.FILTER(INDEX( AC$9:AC$29, MAX(  COUNT( AC$9:AC$29 ), 1)) : AC$9, INDEX( AB$59:AB$79, MAX(  COUNT( AC$9:AC$29 ), 1)) : AB$59 &gt; 0)) / SUM(_xlfn._xlws.FILTER(INDEX( AB$9:AB$29, MAX(  COUNT( AC$9:AC$29 ), 1)) : AB$9, INDEX( AB$59:AB$79, MAX(  COUNT( AC$9:AC$29 ), 1)) : AB$59 &gt; 0)) )</f>
        <v>1.0055119211887986</v>
      </c>
      <c r="AC85" s="12">
        <f>+IF(AC$8 = 62, 1, SUM(_xlfn._xlws.FILTER(INDEX( AD$9:AD$29, MAX(  COUNT( AD$9:AD$29 ), 1)) : AD$9, INDEX( AC$59:AC$79, MAX(  COUNT( AD$9:AD$29 ), 1)) : AC$59 &gt; 0)) / SUM(_xlfn._xlws.FILTER(INDEX( AC$9:AC$29, MAX(  COUNT( AD$9:AD$29 ), 1)) : AC$9, INDEX( AC$59:AC$79, MAX(  COUNT( AD$9:AD$29 ), 1)) : AC$59 &gt; 0)) )</f>
        <v>1.0037164938351104</v>
      </c>
      <c r="AD85" s="12">
        <f>+IF(AD$8 = 62, 1, SUM(_xlfn._xlws.FILTER(INDEX( AE$9:AE$29, MAX(  COUNT( AE$9:AE$29 ), 1)) : AE$9, INDEX( AD$59:AD$79, MAX(  COUNT( AE$9:AE$29 ), 1)) : AD$59 &gt; 0)) / SUM(_xlfn._xlws.FILTER(INDEX( AD$9:AD$29, MAX(  COUNT( AE$9:AE$29 ), 1)) : AD$9, INDEX( AD$59:AD$79, MAX(  COUNT( AE$9:AE$29 ), 1)) : AD$59 &gt; 0)) )</f>
        <v>1.00017604160949</v>
      </c>
      <c r="AE85" s="12">
        <f>+IF(AE$8 = 62, 1, SUM(_xlfn._xlws.FILTER(INDEX( AF$9:AF$29, MAX(  COUNT( AF$9:AF$29 ), 1)) : AF$9, INDEX( AE$59:AE$79, MAX(  COUNT( AF$9:AF$29 ), 1)) : AE$59 &gt; 0)) / SUM(_xlfn._xlws.FILTER(INDEX( AE$9:AE$29, MAX(  COUNT( AF$9:AF$29 ), 1)) : AE$9, INDEX( AE$59:AE$79, MAX(  COUNT( AF$9:AF$29 ), 1)) : AE$59 &gt; 0)) )</f>
        <v>1.002318421137</v>
      </c>
      <c r="AF85" s="12">
        <f>+IF(AF$8 = 62, 1, SUM(_xlfn._xlws.FILTER(INDEX( AG$9:AG$29, MAX(  COUNT( AG$9:AG$29 ), 1)) : AG$9, INDEX( AF$59:AF$79, MAX(  COUNT( AG$9:AG$29 ), 1)) : AF$59 &gt; 0)) / SUM(_xlfn._xlws.FILTER(INDEX( AF$9:AF$29, MAX(  COUNT( AG$9:AG$29 ), 1)) : AF$9, INDEX( AF$59:AF$79, MAX(  COUNT( AG$9:AG$29 ), 1)) : AF$59 &gt; 0)) )</f>
        <v>1.0020385677683374</v>
      </c>
      <c r="AG85" s="12">
        <f>+IF(AG$8 = 62, 1, SUM(_xlfn._xlws.FILTER(INDEX( AH$9:AH$29, MAX(  COUNT( AH$9:AH$29 ), 1)) : AH$9, INDEX( AG$59:AG$79, MAX(  COUNT( AH$9:AH$29 ), 1)) : AG$59 &gt; 0)) / SUM(_xlfn._xlws.FILTER(INDEX( AG$9:AG$29, MAX(  COUNT( AH$9:AH$29 ), 1)) : AG$9, INDEX( AG$59:AG$79, MAX(  COUNT( AH$9:AH$29 ), 1)) : AG$59 &gt; 0)) )</f>
        <v>1</v>
      </c>
      <c r="AH85" s="12">
        <f>+IF(AH$8 = 62, 1, SUM(_xlfn._xlws.FILTER(INDEX( AI$9:AI$29, MAX(  COUNT( AI$9:AI$29 ), 1)) : AI$9, INDEX( AH$59:AH$79, MAX(  COUNT( AI$9:AI$29 ), 1)) : AH$59 &gt; 0)) / SUM(_xlfn._xlws.FILTER(INDEX( AH$9:AH$29, MAX(  COUNT( AI$9:AI$29 ), 1)) : AH$9, INDEX( AH$59:AH$79, MAX(  COUNT( AI$9:AI$29 ), 1)) : AH$59 &gt; 0)) )</f>
        <v>1</v>
      </c>
      <c r="AI85" s="12">
        <f>+IF(AI$8 = 62, 1, SUM(_xlfn._xlws.FILTER(INDEX( AJ$9:AJ$29, MAX(  COUNT( AJ$9:AJ$29 ), 1)) : AJ$9, INDEX( AI$59:AI$79, MAX(  COUNT( AJ$9:AJ$29 ), 1)) : AI$59 &gt; 0)) / SUM(_xlfn._xlws.FILTER(INDEX( AI$9:AI$29, MAX(  COUNT( AJ$9:AJ$29 ), 1)) : AI$9, INDEX( AI$59:AI$79, MAX(  COUNT( AJ$9:AJ$29 ), 1)) : AI$59 &gt; 0)) )</f>
        <v>1.0000410790434902</v>
      </c>
      <c r="AJ85" s="12">
        <f>+IF(AJ$8 = 62, 1, SUM(_xlfn._xlws.FILTER(INDEX( AK$9:AK$29, MAX(  COUNT( AK$9:AK$29 ), 1)) : AK$9, INDEX( AJ$59:AJ$79, MAX(  COUNT( AK$9:AK$29 ), 1)) : AJ$59 &gt; 0)) / SUM(_xlfn._xlws.FILTER(INDEX( AJ$9:AJ$29, MAX(  COUNT( AK$9:AK$29 ), 1)) : AJ$9, INDEX( AJ$59:AJ$79, MAX(  COUNT( AK$9:AK$29 ), 1)) : AJ$59 &gt; 0)) )</f>
        <v>1</v>
      </c>
      <c r="AK85" s="12">
        <f>+IF(AK$8 = 62, 1, SUM(_xlfn._xlws.FILTER(INDEX( AL$9:AL$29, MAX(  COUNT( AL$9:AL$29 ), 1)) : AL$9, INDEX( AK$59:AK$79, MAX(  COUNT( AL$9:AL$29 ), 1)) : AK$59 &gt; 0)) / SUM(_xlfn._xlws.FILTER(INDEX( AK$9:AK$29, MAX(  COUNT( AL$9:AL$29 ), 1)) : AK$9, INDEX( AK$59:AK$79, MAX(  COUNT( AL$9:AL$29 ), 1)) : AK$59 &gt; 0)) )</f>
        <v>1.0004012699045386</v>
      </c>
      <c r="AL85" s="12">
        <f>+IF(AL$8 = 62, 1, SUM(_xlfn._xlws.FILTER(INDEX( AM$9:AM$29, MAX(  COUNT( AM$9:AM$29 ), 1)) : AM$9, INDEX( AL$59:AL$79, MAX(  COUNT( AM$9:AM$29 ), 1)) : AL$59 &gt; 0)) / SUM(_xlfn._xlws.FILTER(INDEX( AL$9:AL$29, MAX(  COUNT( AM$9:AM$29 ), 1)) : AL$9, INDEX( AL$59:AL$79, MAX(  COUNT( AM$9:AM$29 ), 1)) : AL$59 &gt; 0)) )</f>
        <v>1</v>
      </c>
      <c r="AM85" s="12">
        <f>+IF(AM$8 = 62, 1, SUM(_xlfn._xlws.FILTER(INDEX( AN$9:AN$29, MAX(  COUNT( AN$9:AN$29 ), 1)) : AN$9, INDEX( AM$59:AM$79, MAX(  COUNT( AN$9:AN$29 ), 1)) : AM$59 &gt; 0)) / SUM(_xlfn._xlws.FILTER(INDEX( AM$9:AM$29, MAX(  COUNT( AN$9:AN$29 ), 1)) : AM$9, INDEX( AM$59:AM$79, MAX(  COUNT( AN$9:AN$29 ), 1)) : AM$59 &gt; 0)) )</f>
        <v>1</v>
      </c>
      <c r="AN85" s="12">
        <f>+IF(AN$8 = 62, 1, SUM(_xlfn._xlws.FILTER(INDEX( AO$9:AO$29, MAX(  COUNT( AO$9:AO$29 ), 1)) : AO$9, INDEX( AN$59:AN$79, MAX(  COUNT( AO$9:AO$29 ), 1)) : AN$59 &gt; 0)) / SUM(_xlfn._xlws.FILTER(INDEX( AN$9:AN$29, MAX(  COUNT( AO$9:AO$29 ), 1)) : AN$9, INDEX( AN$59:AN$79, MAX(  COUNT( AO$9:AO$29 ), 1)) : AN$59 &gt; 0)) )</f>
        <v>1</v>
      </c>
      <c r="AO85" s="12">
        <f>+IF(AO$8 = 62, 1, SUM(_xlfn._xlws.FILTER(INDEX( AP$9:AP$29, MAX(  COUNT( AP$9:AP$29 ), 1)) : AP$9, INDEX( AO$59:AO$79, MAX(  COUNT( AP$9:AP$29 ), 1)) : AO$59 &gt; 0)) / SUM(_xlfn._xlws.FILTER(INDEX( AO$9:AO$29, MAX(  COUNT( AP$9:AP$29 ), 1)) : AO$9, INDEX( AO$59:AO$79, MAX(  COUNT( AP$9:AP$29 ), 1)) : AO$59 &gt; 0)) )</f>
        <v>1</v>
      </c>
      <c r="AP85" s="12">
        <f>+IF(AP$8 = 62, 1, SUM(_xlfn._xlws.FILTER(INDEX( AQ$9:AQ$29, MAX(  COUNT( AQ$9:AQ$29 ), 1)) : AQ$9, INDEX( AP$59:AP$79, MAX(  COUNT( AQ$9:AQ$29 ), 1)) : AP$59 &gt; 0)) / SUM(_xlfn._xlws.FILTER(INDEX( AP$9:AP$29, MAX(  COUNT( AQ$9:AQ$29 ), 1)) : AP$9, INDEX( AP$59:AP$79, MAX(  COUNT( AQ$9:AQ$29 ), 1)) : AP$59 &gt; 0)) )</f>
        <v>1</v>
      </c>
      <c r="AQ85" s="12">
        <f>+IF(AQ$8 = 62, 1, SUM(_xlfn._xlws.FILTER(INDEX( AR$9:AR$29, MAX(  COUNT( AR$9:AR$29 ), 1)) : AR$9, INDEX( AQ$59:AQ$79, MAX(  COUNT( AR$9:AR$29 ), 1)) : AQ$59 &gt; 0)) / SUM(_xlfn._xlws.FILTER(INDEX( AQ$9:AQ$29, MAX(  COUNT( AR$9:AR$29 ), 1)) : AQ$9, INDEX( AQ$59:AQ$79, MAX(  COUNT( AR$9:AR$29 ), 1)) : AQ$59 &gt; 0)) )</f>
        <v>1</v>
      </c>
      <c r="AR85" s="12">
        <f>+IF(AR$8 = 62, 1, SUM(_xlfn._xlws.FILTER(INDEX( AS$9:AS$29, MAX(  COUNT( AS$9:AS$29 ), 1)) : AS$9, INDEX( AR$59:AR$79, MAX(  COUNT( AS$9:AS$29 ), 1)) : AR$59 &gt; 0)) / SUM(_xlfn._xlws.FILTER(INDEX( AR$9:AR$29, MAX(  COUNT( AS$9:AS$29 ), 1)) : AR$9, INDEX( AR$59:AR$79, MAX(  COUNT( AS$9:AS$29 ), 1)) : AR$59 &gt; 0)) )</f>
        <v>1</v>
      </c>
      <c r="AS85" s="12">
        <f>+IF(AS$8 = 62, 1, SUM(_xlfn._xlws.FILTER(INDEX( AT$9:AT$29, MAX(  COUNT( AT$9:AT$29 ), 1)) : AT$9, INDEX( AS$59:AS$79, MAX(  COUNT( AT$9:AT$29 ), 1)) : AS$59 &gt; 0)) / SUM(_xlfn._xlws.FILTER(INDEX( AS$9:AS$29, MAX(  COUNT( AT$9:AT$29 ), 1)) : AS$9, INDEX( AS$59:AS$79, MAX(  COUNT( AT$9:AT$29 ), 1)) : AS$59 &gt; 0)) )</f>
        <v>1</v>
      </c>
      <c r="AT85" s="12">
        <f>+IF(AT$8 = 62, 1, SUM(_xlfn._xlws.FILTER(INDEX( AU$9:AU$29, MAX(  COUNT( AU$9:AU$29 ), 1)) : AU$9, INDEX( AT$59:AT$79, MAX(  COUNT( AU$9:AU$29 ), 1)) : AT$59 &gt; 0)) / SUM(_xlfn._xlws.FILTER(INDEX( AT$9:AT$29, MAX(  COUNT( AU$9:AU$29 ), 1)) : AT$9, INDEX( AT$59:AT$79, MAX(  COUNT( AU$9:AU$29 ), 1)) : AT$59 &gt; 0)) )</f>
        <v>1</v>
      </c>
      <c r="AU85" s="12">
        <f>+IF(AU$8 = 62, 1, SUM(_xlfn._xlws.FILTER(INDEX( AV$9:AV$29, MAX(  COUNT( AV$9:AV$29 ), 1)) : AV$9, INDEX( AU$59:AU$79, MAX(  COUNT( AV$9:AV$29 ), 1)) : AU$59 &gt; 0)) / SUM(_xlfn._xlws.FILTER(INDEX( AU$9:AU$29, MAX(  COUNT( AV$9:AV$29 ), 1)) : AU$9, INDEX( AU$59:AU$79, MAX(  COUNT( AV$9:AV$29 ), 1)) : AU$59 &gt; 0)) )</f>
        <v>1</v>
      </c>
      <c r="AV85" s="12">
        <f>+IF(AV$8 = 62, 1, SUM(_xlfn._xlws.FILTER(INDEX( AW$9:AW$29, MAX(  COUNT( AW$9:AW$29 ), 1)) : AW$9, INDEX( AV$59:AV$79, MAX(  COUNT( AW$9:AW$29 ), 1)) : AV$59 &gt; 0)) / SUM(_xlfn._xlws.FILTER(INDEX( AV$9:AV$29, MAX(  COUNT( AW$9:AW$29 ), 1)) : AV$9, INDEX( AV$59:AV$79, MAX(  COUNT( AW$9:AW$29 ), 1)) : AV$59 &gt; 0)) )</f>
        <v>1</v>
      </c>
      <c r="AW85" s="12">
        <f>+IF(AW$8 = 62, 1, SUM(_xlfn._xlws.FILTER(INDEX( AX$9:AX$29, MAX(  COUNT( AX$9:AX$29 ), 1)) : AX$9, INDEX( AW$59:AW$79, MAX(  COUNT( AX$9:AX$29 ), 1)) : AW$59 &gt; 0)) / SUM(_xlfn._xlws.FILTER(INDEX( AW$9:AW$29, MAX(  COUNT( AX$9:AX$29 ), 1)) : AW$9, INDEX( AW$59:AW$79, MAX(  COUNT( AX$9:AX$29 ), 1)) : AW$59 &gt; 0)) )</f>
        <v>1</v>
      </c>
      <c r="AX85" s="12">
        <f>+IF(AX$8 = 62, 1, SUM(_xlfn._xlws.FILTER(INDEX( AY$9:AY$29, MAX(  COUNT( AY$9:AY$29 ), 1)) : AY$9, INDEX( AX$59:AX$79, MAX(  COUNT( AY$9:AY$29 ), 1)) : AX$59 &gt; 0)) / SUM(_xlfn._xlws.FILTER(INDEX( AX$9:AX$29, MAX(  COUNT( AY$9:AY$29 ), 1)) : AX$9, INDEX( AX$59:AX$79, MAX(  COUNT( AY$9:AY$29 ), 1)) : AX$59 &gt; 0)) )</f>
        <v>1</v>
      </c>
      <c r="AY85" s="12">
        <f>+IF(AY$8 = 62, 1, SUM(_xlfn._xlws.FILTER(INDEX( AZ$9:AZ$29, MAX(  COUNT( AZ$9:AZ$29 ), 1)) : AZ$9, INDEX( AY$59:AY$79, MAX(  COUNT( AZ$9:AZ$29 ), 1)) : AY$59 &gt; 0)) / SUM(_xlfn._xlws.FILTER(INDEX( AY$9:AY$29, MAX(  COUNT( AZ$9:AZ$29 ), 1)) : AY$9, INDEX( AY$59:AY$79, MAX(  COUNT( AZ$9:AZ$29 ), 1)) : AY$59 &gt; 0)) )</f>
        <v>1</v>
      </c>
      <c r="AZ85" s="12">
        <f>+IF(AZ$8 = 62, 1, SUM(_xlfn._xlws.FILTER(INDEX( BA$9:BA$29, MAX(  COUNT( BA$9:BA$29 ), 1)) : BA$9, INDEX( AZ$59:AZ$79, MAX(  COUNT( BA$9:BA$29 ), 1)) : AZ$59 &gt; 0)) / SUM(_xlfn._xlws.FILTER(INDEX( AZ$9:AZ$29, MAX(  COUNT( BA$9:BA$29 ), 1)) : AZ$9, INDEX( AZ$59:AZ$79, MAX(  COUNT( BA$9:BA$29 ), 1)) : AZ$59 &gt; 0)) )</f>
        <v>1</v>
      </c>
      <c r="BA85" s="12">
        <f>+IF(BA$8 = 62, 1, SUM(_xlfn._xlws.FILTER(INDEX( BB$9:BB$29, MAX(  COUNT( BB$9:BB$29 ), 1)) : BB$9, INDEX( BA$59:BA$79, MAX(  COUNT( BB$9:BB$29 ), 1)) : BA$59 &gt; 0)) / SUM(_xlfn._xlws.FILTER(INDEX( BA$9:BA$29, MAX(  COUNT( BB$9:BB$29 ), 1)) : BA$9, INDEX( BA$59:BA$79, MAX(  COUNT( BB$9:BB$29 ), 1)) : BA$59 &gt; 0)) )</f>
        <v>1</v>
      </c>
      <c r="BB85" s="12">
        <f>+IF(BB$8 = 62, 1, SUM(_xlfn._xlws.FILTER(INDEX( BC$9:BC$29, MAX(  COUNT( BC$9:BC$29 ), 1)) : BC$9, INDEX( BB$59:BB$79, MAX(  COUNT( BC$9:BC$29 ), 1)) : BB$59 &gt; 0)) / SUM(_xlfn._xlws.FILTER(INDEX( BB$9:BB$29, MAX(  COUNT( BC$9:BC$29 ), 1)) : BB$9, INDEX( BB$59:BB$79, MAX(  COUNT( BC$9:BC$29 ), 1)) : BB$59 &gt; 0)) )</f>
        <v>1</v>
      </c>
      <c r="BC85" s="12">
        <f>+IF(BC$8 = 62, 1, SUM(_xlfn._xlws.FILTER(INDEX( BD$9:BD$29, MAX(  COUNT( BD$9:BD$29 ), 1)) : BD$9, INDEX( BC$59:BC$79, MAX(  COUNT( BD$9:BD$29 ), 1)) : BC$59 &gt; 0)) / SUM(_xlfn._xlws.FILTER(INDEX( BC$9:BC$29, MAX(  COUNT( BD$9:BD$29 ), 1)) : BC$9, INDEX( BC$59:BC$79, MAX(  COUNT( BD$9:BD$29 ), 1)) : BC$59 &gt; 0)) )</f>
        <v>1</v>
      </c>
      <c r="BD85" s="12">
        <f>+IF(BD$8 = 62, 1, SUM(_xlfn._xlws.FILTER(INDEX( BE$9:BE$29, MAX(  COUNT( BE$9:BE$29 ), 1)) : BE$9, INDEX( BD$59:BD$79, MAX(  COUNT( BE$9:BE$29 ), 1)) : BD$59 &gt; 0)) / SUM(_xlfn._xlws.FILTER(INDEX( BD$9:BD$29, MAX(  COUNT( BE$9:BE$29 ), 1)) : BD$9, INDEX( BD$59:BD$79, MAX(  COUNT( BE$9:BE$29 ), 1)) : BD$59 &gt; 0)) )</f>
        <v>1</v>
      </c>
      <c r="BE85" s="12">
        <f>+IF(BE$8 = 62, 1, SUM(_xlfn._xlws.FILTER(INDEX( BF$9:BF$29, MAX(  COUNT( BF$9:BF$29 ), 1)) : BF$9, INDEX( BE$59:BE$79, MAX(  COUNT( BF$9:BF$29 ), 1)) : BE$59 &gt; 0)) / SUM(_xlfn._xlws.FILTER(INDEX( BE$9:BE$29, MAX(  COUNT( BF$9:BF$29 ), 1)) : BE$9, INDEX( BE$59:BE$79, MAX(  COUNT( BF$9:BF$29 ), 1)) : BE$59 &gt; 0)) )</f>
        <v>1</v>
      </c>
      <c r="BF85" s="12">
        <f>+IF(BF$8 = 62, 1, SUM(_xlfn._xlws.FILTER(INDEX( BG$9:BG$29, MAX(  COUNT( BG$9:BG$29 ), 1)) : BG$9, INDEX( BF$59:BF$79, MAX(  COUNT( BG$9:BG$29 ), 1)) : BF$59 &gt; 0)) / SUM(_xlfn._xlws.FILTER(INDEX( BF$9:BF$29, MAX(  COUNT( BG$9:BG$29 ), 1)) : BF$9, INDEX( BF$59:BF$79, MAX(  COUNT( BG$9:BG$29 ), 1)) : BF$59 &gt; 0)) )</f>
        <v>1</v>
      </c>
      <c r="BG85" s="12">
        <f>+IF(BG$8 = 62, 1, SUM(_xlfn._xlws.FILTER(INDEX( BH$9:BH$29, MAX(  COUNT( BH$9:BH$29 ), 1)) : BH$9, INDEX( BG$59:BG$79, MAX(  COUNT( BH$9:BH$29 ), 1)) : BG$59 &gt; 0)) / SUM(_xlfn._xlws.FILTER(INDEX( BG$9:BG$29, MAX(  COUNT( BH$9:BH$29 ), 1)) : BG$9, INDEX( BG$59:BG$79, MAX(  COUNT( BH$9:BH$29 ), 1)) : BG$59 &gt; 0)) )</f>
        <v>1</v>
      </c>
      <c r="BH85" s="12">
        <f>+IF(BH$8 = 62, 1, SUM(_xlfn._xlws.FILTER(INDEX( BI$9:BI$29, MAX(  COUNT( BI$9:BI$29 ), 1)) : BI$9, INDEX( BH$59:BH$79, MAX(  COUNT( BI$9:BI$29 ), 1)) : BH$59 &gt; 0)) / SUM(_xlfn._xlws.FILTER(INDEX( BH$9:BH$29, MAX(  COUNT( BI$9:BI$29 ), 1)) : BH$9, INDEX( BH$59:BH$79, MAX(  COUNT( BI$9:BI$29 ), 1)) : BH$59 &gt; 0)) )</f>
        <v>1</v>
      </c>
      <c r="BI85" s="12">
        <f>+IF(BI$8 = 62, 1, SUM(_xlfn._xlws.FILTER(INDEX( BJ$9:BJ$29, MAX(  COUNT( BJ$9:BJ$29 ), 1)) : BJ$9, INDEX( BI$59:BI$79, MAX(  COUNT( BJ$9:BJ$29 ), 1)) : BI$59 &gt; 0)) / SUM(_xlfn._xlws.FILTER(INDEX( BI$9:BI$29, MAX(  COUNT( BJ$9:BJ$29 ), 1)) : BI$9, INDEX( BI$59:BI$79, MAX(  COUNT( BJ$9:BJ$29 ), 1)) : BI$59 &gt; 0)) )</f>
        <v>1</v>
      </c>
      <c r="BJ85" s="12" t="e">
        <f>+IF(BJ$8 = 62, 1, SUM(_xlfn._xlws.FILTER(INDEX( BK$9:BK$29, MAX(  COUNT( BK$9:BK$29 ), 1)) : BK$9, INDEX( BJ$59:BJ$79, MAX(  COUNT( BK$9:BK$29 ), 1)) : BJ$59 &gt; 0)) / SUM(_xlfn._xlws.FILTER(INDEX( BJ$9:BJ$29, MAX(  COUNT( BK$9:BK$29 ), 1)) : BJ$9, INDEX( BJ$59:BJ$79, MAX(  COUNT( BK$9:BK$29 ), 1)) : BJ$59 &gt; 0)) )</f>
        <v>#DIV/0!</v>
      </c>
      <c r="BK85" s="12" t="e">
        <f>+IF(BK$8 = 62, 1, SUM(_xlfn._xlws.FILTER(INDEX( BL$9:BL$29, MAX(  COUNT( BL$9:BL$29 ), 1)) : BL$9, INDEX( BK$59:BK$79, MAX(  COUNT( BL$9:BL$29 ), 1)) : BK$59 &gt; 0)) / SUM(_xlfn._xlws.FILTER(INDEX( BK$9:BK$29, MAX(  COUNT( BL$9:BL$29 ), 1)) : BK$9, INDEX( BK$59:BK$79, MAX(  COUNT( BL$9:BL$29 ), 1)) : BK$59 &gt; 0)) )</f>
        <v>#DIV/0!</v>
      </c>
      <c r="BL85" s="12" t="e">
        <f>+IF(BL$8 = 62, 1, SUM(_xlfn._xlws.FILTER(INDEX( BM$9:BM$29, MAX(  COUNT( BM$9:BM$29 ), 1)) : BM$9, INDEX( BL$59:BL$79, MAX(  COUNT( BM$9:BM$29 ), 1)) : BL$59 &gt; 0)) / SUM(_xlfn._xlws.FILTER(INDEX( BL$9:BL$29, MAX(  COUNT( BM$9:BM$29 ), 1)) : BL$9, INDEX( BL$59:BL$79, MAX(  COUNT( BM$9:BM$29 ), 1)) : BL$59 &gt; 0)) )</f>
        <v>#DIV/0!</v>
      </c>
      <c r="BM85" s="12" t="e">
        <f>+IF(BM$8 = 62, 1, SUM(_xlfn._xlws.FILTER(INDEX( BN$9:BN$29, MAX(  COUNT( BN$9:BN$29 ), 1)) : BN$9, INDEX( BM$59:BM$79, MAX(  COUNT( BN$9:BN$29 ), 1)) : BM$59 &gt; 0)) / SUM(_xlfn._xlws.FILTER(INDEX( BM$9:BM$29, MAX(  COUNT( BN$9:BN$29 ), 1)) : BM$9, INDEX( BM$59:BM$79, MAX(  COUNT( BN$9:BN$29 ), 1)) : BM$59 &gt; 0)) )</f>
        <v>#DIV/0!</v>
      </c>
      <c r="BN85" s="12" t="e">
        <f>+IF(BN$8 = 62, 1, SUM(_xlfn._xlws.FILTER(INDEX( BO$9:BO$29, MAX(  COUNT( BO$9:BO$29 ), 1)) : BO$9, INDEX( BN$59:BN$79, MAX(  COUNT( BO$9:BO$29 ), 1)) : BN$59 &gt; 0)) / SUM(_xlfn._xlws.FILTER(INDEX( BN$9:BN$29, MAX(  COUNT( BO$9:BO$29 ), 1)) : BN$9, INDEX( BN$59:BN$79, MAX(  COUNT( BO$9:BO$29 ), 1)) : BN$59 &gt; 0)) )</f>
        <v>#DIV/0!</v>
      </c>
      <c r="BO85" s="12" t="e">
        <f>+IF(BO$8 = 62, 1, SUM(_xlfn._xlws.FILTER(INDEX( BP$9:BP$29, MAX(  COUNT( BP$9:BP$29 ), 1)) : BP$9, INDEX( BO$59:BO$79, MAX(  COUNT( BP$9:BP$29 ), 1)) : BO$59 &gt; 0)) / SUM(_xlfn._xlws.FILTER(INDEX( BO$9:BO$29, MAX(  COUNT( BP$9:BP$29 ), 1)) : BO$9, INDEX( BO$59:BO$79, MAX(  COUNT( BP$9:BP$29 ), 1)) : BO$59 &gt; 0)) )</f>
        <v>#DIV/0!</v>
      </c>
      <c r="BP85" s="12">
        <f>+IF(BP$8 = 62, 1, SUM(_xlfn._xlws.FILTER(INDEX( BQ$9:BQ$29, MAX(  COUNT( BQ$9:BQ$29 ), 1)) : BQ$9, INDEX( BP$59:BP$79, MAX(  COUNT( BQ$9:BQ$29 ), 1)) : BP$59 &gt; 0)) / SUM(_xlfn._xlws.FILTER(INDEX( BP$9:BP$29, MAX(  COUNT( BQ$9:BQ$29 ), 1)) : BP$9, INDEX( BP$59:BP$79, MAX(  COUNT( BQ$9:BQ$29 ), 1)) : BP$59 &gt; 0)) )</f>
        <v>1</v>
      </c>
      <c r="BQ85" s="12">
        <f>+IF(BQ$8 = 62, 1, SUM(_xlfn._xlws.FILTER(INDEX( BR$9:BR$29, MAX(  COUNT( BR$9:BR$29 ), 1)) : BR$9, INDEX( BQ$59:BQ$79, MAX(  COUNT( BR$9:BR$29 ), 1)) : BQ$59 &gt; 0)) / SUM(_xlfn._xlws.FILTER(INDEX( BQ$9:BQ$29, MAX(  COUNT( BR$9:BR$29 ), 1)) : BQ$9, INDEX( BQ$59:BQ$79, MAX(  COUNT( BR$9:BR$29 ), 1)) : BQ$59 &gt; 0)) )</f>
        <v>47.088699901005093</v>
      </c>
      <c r="BR85" s="12">
        <f>+IF(BR$8 = 62, 1, SUM(_xlfn._xlws.FILTER(INDEX( BS$9:BS$29, MAX(  COUNT( BS$9:BS$29 ), 1)) : BS$9, INDEX( BR$59:BR$79, MAX(  COUNT( BS$9:BS$29 ), 1)) : BR$59 &gt; 0)) / SUM(_xlfn._xlws.FILTER(INDEX( BR$9:BR$29, MAX(  COUNT( BS$9:BS$29 ), 1)) : BR$9, INDEX( BR$59:BR$79, MAX(  COUNT( BS$9:BS$29 ), 1)) : BR$59 &gt; 0)) )</f>
        <v>2.5091845474641583</v>
      </c>
      <c r="BS85" s="12">
        <f>+IF(BS$8 = 62, 1, SUM(_xlfn._xlws.FILTER(INDEX( BT$9:BT$29, MAX(  COUNT( BT$9:BT$29 ), 1)) : BT$9, INDEX( BS$59:BS$79, MAX(  COUNT( BT$9:BT$29 ), 1)) : BS$59 &gt; 0)) / SUM(_xlfn._xlws.FILTER(INDEX( BS$9:BS$29, MAX(  COUNT( BT$9:BT$29 ), 1)) : BS$9, INDEX( BS$59:BS$79, MAX(  COUNT( BT$9:BT$29 ), 1)) : BS$59 &gt; 0)) )</f>
        <v>1.4254099720619855</v>
      </c>
      <c r="BT85" s="12">
        <f>+IF(BT$8 = 62, 1, SUM(_xlfn._xlws.FILTER(INDEX( BU$9:BU$29, MAX(  COUNT( BU$9:BU$29 ), 1)) : BU$9, INDEX( BT$59:BT$79, MAX(  COUNT( BU$9:BU$29 ), 1)) : BT$59 &gt; 0)) / SUM(_xlfn._xlws.FILTER(INDEX( BT$9:BT$29, MAX(  COUNT( BU$9:BU$29 ), 1)) : BT$9, INDEX( BT$59:BT$79, MAX(  COUNT( BU$9:BU$29 ), 1)) : BT$59 &gt; 0)) )</f>
        <v>1.154718586909292</v>
      </c>
      <c r="BU85" s="12">
        <f>+IF(BU$8 = 62, 1, SUM(_xlfn._xlws.FILTER(INDEX( BV$9:BV$29, MAX(  COUNT( BV$9:BV$29 ), 1)) : BV$9, INDEX( BU$59:BU$79, MAX(  COUNT( BV$9:BV$29 ), 1)) : BU$59 &gt; 0)) / SUM(_xlfn._xlws.FILTER(INDEX( BU$9:BU$29, MAX(  COUNT( BV$9:BV$29 ), 1)) : BU$9, INDEX( BU$59:BU$79, MAX(  COUNT( BV$9:BV$29 ), 1)) : BU$59 &gt; 0)) )</f>
        <v>1.0325735149489852</v>
      </c>
      <c r="BV85" s="12">
        <f>+IF(BV$8 = 62, 1, SUM(_xlfn._xlws.FILTER(INDEX( BW$9:BW$29, MAX(  COUNT( BW$9:BW$29 ), 1)) : BW$9, INDEX( BV$59:BV$79, MAX(  COUNT( BW$9:BW$29 ), 1)) : BV$59 &gt; 0)) / SUM(_xlfn._xlws.FILTER(INDEX( BV$9:BV$29, MAX(  COUNT( BW$9:BW$29 ), 1)) : BV$9, INDEX( BV$59:BV$79, MAX(  COUNT( BW$9:BW$29 ), 1)) : BV$59 &gt; 0)) )</f>
        <v>1.0267675859687835</v>
      </c>
      <c r="BW85" s="12">
        <f>+IF(BW$8 = 62, 1, SUM(_xlfn._xlws.FILTER(INDEX( BX$9:BX$29, MAX(  COUNT( BX$9:BX$29 ), 1)) : BX$9, INDEX( BW$59:BW$79, MAX(  COUNT( BX$9:BX$29 ), 1)) : BW$59 &gt; 0)) / SUM(_xlfn._xlws.FILTER(INDEX( BW$9:BW$29, MAX(  COUNT( BX$9:BX$29 ), 1)) : BW$9, INDEX( BW$59:BW$79, MAX(  COUNT( BX$9:BX$29 ), 1)) : BW$59 &gt; 0)) )</f>
        <v>1.0066822077324278</v>
      </c>
      <c r="BX85" s="12">
        <f>+IF(BX$8 = 62, 1, SUM(_xlfn._xlws.FILTER(INDEX( BY$9:BY$29, MAX(  COUNT( BY$9:BY$29 ), 1)) : BY$9, INDEX( BX$59:BX$79, MAX(  COUNT( BY$9:BY$29 ), 1)) : BX$59 &gt; 0)) / SUM(_xlfn._xlws.FILTER(INDEX( BX$9:BX$29, MAX(  COUNT( BY$9:BY$29 ), 1)) : BX$9, INDEX( BX$59:BX$79, MAX(  COUNT( BY$9:BY$29 ), 1)) : BX$59 &gt; 0)) )</f>
        <v>1.0052056155796709</v>
      </c>
      <c r="BY85" s="12">
        <f>+IF(BY$8 = 62, 1, SUM(_xlfn._xlws.FILTER(INDEX( BZ$9:BZ$29, MAX(  COUNT( BZ$9:BZ$29 ), 1)) : BZ$9, INDEX( BY$59:BY$79, MAX(  COUNT( BZ$9:BZ$29 ), 1)) : BY$59 &gt; 0)) / SUM(_xlfn._xlws.FILTER(INDEX( BY$9:BY$29, MAX(  COUNT( BZ$9:BZ$29 ), 1)) : BY$9, INDEX( BY$59:BY$79, MAX(  COUNT( BZ$9:BZ$29 ), 1)) : BY$59 &gt; 0)) )</f>
        <v>1.0018983473837124</v>
      </c>
      <c r="BZ85" s="12">
        <f>+IF(BZ$8 = 62, 1, SUM(_xlfn._xlws.FILTER(INDEX( CA$9:CA$29, MAX(  COUNT( CA$9:CA$29 ), 1)) : CA$9, INDEX( BZ$59:BZ$79, MAX(  COUNT( CA$9:CA$29 ), 1)) : BZ$59 &gt; 0)) / SUM(_xlfn._xlws.FILTER(INDEX( BZ$9:BZ$29, MAX(  COUNT( CA$9:CA$29 ), 1)) : BZ$9, INDEX( BZ$59:BZ$79, MAX(  COUNT( CA$9:CA$29 ), 1)) : BZ$59 &gt; 0)) )</f>
        <v>1.0196490687285573</v>
      </c>
      <c r="CA85" s="12">
        <f>+IF(CA$8 = 62, 1, SUM(_xlfn._xlws.FILTER(INDEX( CB$9:CB$29, MAX(  COUNT( CB$9:CB$29 ), 1)) : CB$9, INDEX( CA$59:CA$79, MAX(  COUNT( CB$9:CB$29 ), 1)) : CA$59 &gt; 0)) / SUM(_xlfn._xlws.FILTER(INDEX( CA$9:CA$29, MAX(  COUNT( CB$9:CB$29 ), 1)) : CA$9, INDEX( CA$59:CA$79, MAX(  COUNT( CB$9:CB$29 ), 1)) : CA$59 &gt; 0)) )</f>
        <v>0.99756244434919905</v>
      </c>
      <c r="CB85" s="12">
        <f>+IF(CB$8 = 62, 1, SUM(_xlfn._xlws.FILTER(INDEX( CC$9:CC$29, MAX(  COUNT( CC$9:CC$29 ), 1)) : CC$9, INDEX( CB$59:CB$79, MAX(  COUNT( CC$9:CC$29 ), 1)) : CB$59 &gt; 0)) / SUM(_xlfn._xlws.FILTER(INDEX( CB$9:CB$29, MAX(  COUNT( CC$9:CC$29 ), 1)) : CB$9, INDEX( CB$59:CB$79, MAX(  COUNT( CC$9:CC$29 ), 1)) : CB$59 &gt; 0)) )</f>
        <v>1.0035207384801328</v>
      </c>
      <c r="CC85" s="12">
        <f>+IF(CC$8 = 62, 1, SUM(_xlfn._xlws.FILTER(INDEX( CD$9:CD$29, MAX(  COUNT( CD$9:CD$29 ), 1)) : CD$9, INDEX( CC$59:CC$79, MAX(  COUNT( CD$9:CD$29 ), 1)) : CC$59 &gt; 0)) / SUM(_xlfn._xlws.FILTER(INDEX( CC$9:CC$29, MAX(  COUNT( CD$9:CD$29 ), 1)) : CC$9, INDEX( CC$59:CC$79, MAX(  COUNT( CD$9:CD$29 ), 1)) : CC$59 &gt; 0)) )</f>
        <v>1.0066373422805976</v>
      </c>
      <c r="CD85" s="12">
        <f>+IF(CD$8 = 62, 1, SUM(_xlfn._xlws.FILTER(INDEX( CE$9:CE$29, MAX(  COUNT( CE$9:CE$29 ), 1)) : CE$9, INDEX( CD$59:CD$79, MAX(  COUNT( CE$9:CE$29 ), 1)) : CD$59 &gt; 0)) / SUM(_xlfn._xlws.FILTER(INDEX( CD$9:CD$29, MAX(  COUNT( CE$9:CE$29 ), 1)) : CD$9, INDEX( CD$59:CD$79, MAX(  COUNT( CE$9:CE$29 ), 1)) : CD$59 &gt; 0)) )</f>
        <v>1.0012385596578945</v>
      </c>
      <c r="CE85" s="12">
        <f>+IF(CE$8 = 62, 1, SUM(_xlfn._xlws.FILTER(INDEX( CF$9:CF$29, MAX(  COUNT( CF$9:CF$29 ), 1)) : CF$9, INDEX( CE$59:CE$79, MAX(  COUNT( CF$9:CF$29 ), 1)) : CE$59 &gt; 0)) / SUM(_xlfn._xlws.FILTER(INDEX( CE$9:CE$29, MAX(  COUNT( CF$9:CF$29 ), 1)) : CE$9, INDEX( CE$59:CE$79, MAX(  COUNT( CF$9:CF$29 ), 1)) : CE$59 &gt; 0)) )</f>
        <v>1.0052008469822948</v>
      </c>
      <c r="CF85" s="12">
        <f>+IF(CF$8 = 62, 1, SUM(_xlfn._xlws.FILTER(INDEX( CG$9:CG$29, MAX(  COUNT( CG$9:CG$29 ), 1)) : CG$9, INDEX( CF$59:CF$79, MAX(  COUNT( CG$9:CG$29 ), 1)) : CF$59 &gt; 0)) / SUM(_xlfn._xlws.FILTER(INDEX( CF$9:CF$29, MAX(  COUNT( CG$9:CG$29 ), 1)) : CF$9, INDEX( CF$59:CF$79, MAX(  COUNT( CG$9:CG$29 ), 1)) : CF$59 &gt; 0)) )</f>
        <v>0.99510663453429105</v>
      </c>
      <c r="CG85" s="12">
        <f>+IF(CG$8 = 62, 1, SUM(_xlfn._xlws.FILTER(INDEX( CH$9:CH$29, MAX(  COUNT( CH$9:CH$29 ), 1)) : CH$9, INDEX( CG$59:CG$79, MAX(  COUNT( CH$9:CH$29 ), 1)) : CG$59 &gt; 0)) / SUM(_xlfn._xlws.FILTER(INDEX( CG$9:CG$29, MAX(  COUNT( CH$9:CH$29 ), 1)) : CG$9, INDEX( CG$59:CG$79, MAX(  COUNT( CH$9:CH$29 ), 1)) : CG$59 &gt; 0)) )</f>
        <v>0.99958133702008045</v>
      </c>
      <c r="CH85" s="12">
        <f>+IF(CH$8 = 62, 1, SUM(_xlfn._xlws.FILTER(INDEX( CI$9:CI$29, MAX(  COUNT( CI$9:CI$29 ), 1)) : CI$9, INDEX( CH$59:CH$79, MAX(  COUNT( CI$9:CI$29 ), 1)) : CH$59 &gt; 0)) / SUM(_xlfn._xlws.FILTER(INDEX( CH$9:CH$29, MAX(  COUNT( CI$9:CI$29 ), 1)) : CH$9, INDEX( CH$59:CH$79, MAX(  COUNT( CI$9:CI$29 ), 1)) : CH$59 &gt; 0)) )</f>
        <v>1.000096278807614</v>
      </c>
      <c r="CI85" s="12">
        <f>+IF(CI$8 = 62, 1, SUM(_xlfn._xlws.FILTER(INDEX( CJ$9:CJ$29, MAX(  COUNT( CJ$9:CJ$29 ), 1)) : CJ$9, INDEX( CI$59:CI$79, MAX(  COUNT( CJ$9:CJ$29 ), 1)) : CI$59 &gt; 0)) / SUM(_xlfn._xlws.FILTER(INDEX( CI$9:CI$29, MAX(  COUNT( CJ$9:CJ$29 ), 1)) : CI$9, INDEX( CI$59:CI$79, MAX(  COUNT( CJ$9:CJ$29 ), 1)) : CI$59 &gt; 0)) )</f>
        <v>1.0002684527509549</v>
      </c>
      <c r="CJ85" s="12">
        <f>+IF(CJ$8 = 62, 1, SUM(_xlfn._xlws.FILTER(INDEX( CK$9:CK$29, MAX(  COUNT( CK$9:CK$29 ), 1)) : CK$9, INDEX( CJ$59:CJ$79, MAX(  COUNT( CK$9:CK$29 ), 1)) : CJ$59 &gt; 0)) / SUM(_xlfn._xlws.FILTER(INDEX( CJ$9:CJ$29, MAX(  COUNT( CK$9:CK$29 ), 1)) : CJ$9, INDEX( CJ$59:CJ$79, MAX(  COUNT( CK$9:CK$29 ), 1)) : CJ$59 &gt; 0)) )</f>
        <v>0.99999634070219612</v>
      </c>
      <c r="CK85" s="12">
        <f>+IF(CK$8 = 62, 1, SUM(_xlfn._xlws.FILTER(INDEX( CL$9:CL$29, MAX(  COUNT( CL$9:CL$29 ), 1)) : CL$9, INDEX( CK$59:CK$79, MAX(  COUNT( CL$9:CL$29 ), 1)) : CK$59 &gt; 0)) / SUM(_xlfn._xlws.FILTER(INDEX( CK$9:CK$29, MAX(  COUNT( CL$9:CL$29 ), 1)) : CK$9, INDEX( CK$59:CK$79, MAX(  COUNT( CL$9:CL$29 ), 1)) : CK$59 &gt; 0)) )</f>
        <v>0.99999769163978047</v>
      </c>
      <c r="CL85" s="12">
        <f>+IF(CL$8 = 62, 1, SUM(_xlfn._xlws.FILTER(INDEX( CM$9:CM$29, MAX(  COUNT( CM$9:CM$29 ), 1)) : CM$9, INDEX( CL$59:CL$79, MAX(  COUNT( CM$9:CM$29 ), 1)) : CL$59 &gt; 0)) / SUM(_xlfn._xlws.FILTER(INDEX( CL$9:CL$29, MAX(  COUNT( CM$9:CM$29 ), 1)) : CL$9, INDEX( CL$59:CL$79, MAX(  COUNT( CM$9:CM$29 ), 1)) : CL$59 &gt; 0)) )</f>
        <v>1.0053405562716917</v>
      </c>
      <c r="CM85" s="12">
        <f>+IF(CM$8 = 62, 1, SUM(_xlfn._xlws.FILTER(INDEX( CN$9:CN$29, MAX(  COUNT( CN$9:CN$29 ), 1)) : CN$9, INDEX( CM$59:CM$79, MAX(  COUNT( CN$9:CN$29 ), 1)) : CM$59 &gt; 0)) / SUM(_xlfn._xlws.FILTER(INDEX( CM$9:CM$29, MAX(  COUNT( CN$9:CN$29 ), 1)) : CM$9, INDEX( CM$59:CM$79, MAX(  COUNT( CN$9:CN$29 ), 1)) : CM$59 &gt; 0)) )</f>
        <v>1.0035769914806933</v>
      </c>
      <c r="CN85" s="12">
        <f>+IF(CN$8 = 62, 1, SUM(_xlfn._xlws.FILTER(INDEX( CO$9:CO$29, MAX(  COUNT( CO$9:CO$29 ), 1)) : CO$9, INDEX( CN$59:CN$79, MAX(  COUNT( CO$9:CO$29 ), 1)) : CN$59 &gt; 0)) / SUM(_xlfn._xlws.FILTER(INDEX( CN$9:CN$29, MAX(  COUNT( CO$9:CO$29 ), 1)) : CN$9, INDEX( CN$59:CN$79, MAX(  COUNT( CO$9:CO$29 ), 1)) : CN$59 &gt; 0)) )</f>
        <v>1.0001916922683884</v>
      </c>
      <c r="CO85" s="12">
        <f>+IF(CO$8 = 62, 1, SUM(_xlfn._xlws.FILTER(INDEX( CP$9:CP$29, MAX(  COUNT( CP$9:CP$29 ), 1)) : CP$9, INDEX( CO$59:CO$79, MAX(  COUNT( CP$9:CP$29 ), 1)) : CO$59 &gt; 0)) / SUM(_xlfn._xlws.FILTER(INDEX( CO$9:CO$29, MAX(  COUNT( CP$9:CP$29 ), 1)) : CO$9, INDEX( CO$59:CO$79, MAX(  COUNT( CP$9:CP$29 ), 1)) : CO$59 &gt; 0)) )</f>
        <v>1.0013274134273029</v>
      </c>
      <c r="CP85" s="12">
        <f>+IF(CP$8 = 62, 1, SUM(_xlfn._xlws.FILTER(INDEX( CQ$9:CQ$29, MAX(  COUNT( CQ$9:CQ$29 ), 1)) : CQ$9, INDEX( CP$59:CP$79, MAX(  COUNT( CQ$9:CQ$29 ), 1)) : CP$59 &gt; 0)) / SUM(_xlfn._xlws.FILTER(INDEX( CP$9:CP$29, MAX(  COUNT( CQ$9:CQ$29 ), 1)) : CP$9, INDEX( CP$59:CP$79, MAX(  COUNT( CQ$9:CQ$29 ), 1)) : CP$59 &gt; 0)) )</f>
        <v>0.99976340797432728</v>
      </c>
      <c r="CQ85" s="12">
        <f>+IF(CQ$8 = 62, 1, SUM(_xlfn._xlws.FILTER(INDEX( CR$9:CR$29, MAX(  COUNT( CR$9:CR$29 ), 1)) : CR$9, INDEX( CQ$59:CQ$79, MAX(  COUNT( CR$9:CR$29 ), 1)) : CQ$59 &gt; 0)) / SUM(_xlfn._xlws.FILTER(INDEX( CQ$9:CQ$29, MAX(  COUNT( CR$9:CR$29 ), 1)) : CQ$9, INDEX( CQ$59:CQ$79, MAX(  COUNT( CR$9:CR$29 ), 1)) : CQ$59 &gt; 0)) )</f>
        <v>1</v>
      </c>
      <c r="CR85" s="12">
        <f>+IF(CR$8 = 62, 1, SUM(_xlfn._xlws.FILTER(INDEX( CS$9:CS$29, MAX(  COUNT( CS$9:CS$29 ), 1)) : CS$9, INDEX( CR$59:CR$79, MAX(  COUNT( CS$9:CS$29 ), 1)) : CR$59 &gt; 0)) / SUM(_xlfn._xlws.FILTER(INDEX( CR$9:CR$29, MAX(  COUNT( CS$9:CS$29 ), 1)) : CR$9, INDEX( CR$59:CR$79, MAX(  COUNT( CS$9:CS$29 ), 1)) : CR$59 &gt; 0)) )</f>
        <v>0.99935320083631918</v>
      </c>
      <c r="CS85" s="12">
        <f>+IF(CS$8 = 62, 1, SUM(_xlfn._xlws.FILTER(INDEX( CT$9:CT$29, MAX(  COUNT( CT$9:CT$29 ), 1)) : CT$9, INDEX( CS$59:CS$79, MAX(  COUNT( CT$9:CT$29 ), 1)) : CS$59 &gt; 0)) / SUM(_xlfn._xlws.FILTER(INDEX( CS$9:CS$29, MAX(  COUNT( CT$9:CT$29 ), 1)) : CS$9, INDEX( CS$59:CS$79, MAX(  COUNT( CT$9:CT$29 ), 1)) : CS$59 &gt; 0)) )</f>
        <v>1.0000409831953407</v>
      </c>
      <c r="CT85" s="12">
        <f>+IF(CT$8 = 62, 1, SUM(_xlfn._xlws.FILTER(INDEX( CU$9:CU$29, MAX(  COUNT( CU$9:CU$29 ), 1)) : CU$9, INDEX( CT$59:CT$79, MAX(  COUNT( CU$9:CU$29 ), 1)) : CT$59 &gt; 0)) / SUM(_xlfn._xlws.FILTER(INDEX( CT$9:CT$29, MAX(  COUNT( CU$9:CU$29 ), 1)) : CT$9, INDEX( CT$59:CT$79, MAX(  COUNT( CU$9:CU$29 ), 1)) : CT$59 &gt; 0)) )</f>
        <v>1</v>
      </c>
      <c r="CU85" s="12">
        <f>+IF(CU$8 = 62, 1, SUM(_xlfn._xlws.FILTER(INDEX( CV$9:CV$29, MAX(  COUNT( CV$9:CV$29 ), 1)) : CV$9, INDEX( CU$59:CU$79, MAX(  COUNT( CV$9:CV$29 ), 1)) : CU$59 &gt; 0)) / SUM(_xlfn._xlws.FILTER(INDEX( CU$9:CU$29, MAX(  COUNT( CV$9:CV$29 ), 1)) : CU$9, INDEX( CU$59:CU$79, MAX(  COUNT( CV$9:CV$29 ), 1)) : CU$59 &gt; 0)) )</f>
        <v>0.99966614064048331</v>
      </c>
      <c r="CV85" s="12">
        <f>+IF(CV$8 = 62, 1, SUM(_xlfn._xlws.FILTER(INDEX( CW$9:CW$29, MAX(  COUNT( CW$9:CW$29 ), 1)) : CW$9, INDEX( CV$59:CV$79, MAX(  COUNT( CW$9:CW$29 ), 1)) : CV$59 &gt; 0)) / SUM(_xlfn._xlws.FILTER(INDEX( CV$9:CV$29, MAX(  COUNT( CW$9:CW$29 ), 1)) : CV$9, INDEX( CV$59:CV$79, MAX(  COUNT( CW$9:CW$29 ), 1)) : CV$59 &gt; 0)) )</f>
        <v>0.99998549700439232</v>
      </c>
      <c r="CW85" s="12">
        <f>+IF(CW$8 = 62, 1, SUM(_xlfn._xlws.FILTER(INDEX( CX$9:CX$29, MAX(  COUNT( CX$9:CX$29 ), 1)) : CX$9, INDEX( CW$59:CW$79, MAX(  COUNT( CX$9:CX$29 ), 1)) : CW$59 &gt; 0)) / SUM(_xlfn._xlws.FILTER(INDEX( CW$9:CW$29, MAX(  COUNT( CX$9:CX$29 ), 1)) : CW$9, INDEX( CW$59:CW$79, MAX(  COUNT( CX$9:CX$29 ), 1)) : CW$59 &gt; 0)) )</f>
        <v>1</v>
      </c>
      <c r="CX85" s="12">
        <f>+IF(CX$8 = 62, 1, SUM(_xlfn._xlws.FILTER(INDEX( CY$9:CY$29, MAX(  COUNT( CY$9:CY$29 ), 1)) : CY$9, INDEX( CX$59:CX$79, MAX(  COUNT( CY$9:CY$29 ), 1)) : CX$59 &gt; 0)) / SUM(_xlfn._xlws.FILTER(INDEX( CX$9:CX$29, MAX(  COUNT( CY$9:CY$29 ), 1)) : CX$9, INDEX( CX$59:CX$79, MAX(  COUNT( CY$9:CY$29 ), 1)) : CX$59 &gt; 0)) )</f>
        <v>1</v>
      </c>
      <c r="CY85" s="12">
        <f>+IF(CY$8 = 62, 1, SUM(_xlfn._xlws.FILTER(INDEX( CZ$9:CZ$29, MAX(  COUNT( CZ$9:CZ$29 ), 1)) : CZ$9, INDEX( CY$59:CY$79, MAX(  COUNT( CZ$9:CZ$29 ), 1)) : CY$59 &gt; 0)) / SUM(_xlfn._xlws.FILTER(INDEX( CY$9:CY$29, MAX(  COUNT( CZ$9:CZ$29 ), 1)) : CY$9, INDEX( CY$59:CY$79, MAX(  COUNT( CZ$9:CZ$29 ), 1)) : CY$59 &gt; 0)) )</f>
        <v>1</v>
      </c>
      <c r="CZ85" s="12">
        <f>+IF(CZ$8 = 62, 1, SUM(_xlfn._xlws.FILTER(INDEX( DA$9:DA$29, MAX(  COUNT( DA$9:DA$29 ), 1)) : DA$9, INDEX( CZ$59:CZ$79, MAX(  COUNT( DA$9:DA$29 ), 1)) : CZ$59 &gt; 0)) / SUM(_xlfn._xlws.FILTER(INDEX( CZ$9:CZ$29, MAX(  COUNT( DA$9:DA$29 ), 1)) : CZ$9, INDEX( CZ$59:CZ$79, MAX(  COUNT( DA$9:DA$29 ), 1)) : CZ$59 &gt; 0)) )</f>
        <v>1</v>
      </c>
      <c r="DA85" s="12">
        <f>+IF(DA$8 = 62, 1, SUM(_xlfn._xlws.FILTER(INDEX( DB$9:DB$29, MAX(  COUNT( DB$9:DB$29 ), 1)) : DB$9, INDEX( DA$59:DA$79, MAX(  COUNT( DB$9:DB$29 ), 1)) : DA$59 &gt; 0)) / SUM(_xlfn._xlws.FILTER(INDEX( DA$9:DA$29, MAX(  COUNT( DB$9:DB$29 ), 1)) : DA$9, INDEX( DA$59:DA$79, MAX(  COUNT( DB$9:DB$29 ), 1)) : DA$59 &gt; 0)) )</f>
        <v>1</v>
      </c>
      <c r="DB85" s="12">
        <f>+IF(DB$8 = 62, 1, SUM(_xlfn._xlws.FILTER(INDEX( DC$9:DC$29, MAX(  COUNT( DC$9:DC$29 ), 1)) : DC$9, INDEX( DB$59:DB$79, MAX(  COUNT( DC$9:DC$29 ), 1)) : DB$59 &gt; 0)) / SUM(_xlfn._xlws.FILTER(INDEX( DB$9:DB$29, MAX(  COUNT( DC$9:DC$29 ), 1)) : DB$9, INDEX( DB$59:DB$79, MAX(  COUNT( DC$9:DC$29 ), 1)) : DB$59 &gt; 0)) )</f>
        <v>1</v>
      </c>
      <c r="DC85" s="12">
        <f>+IF(DC$8 = 62, 1, SUM(_xlfn._xlws.FILTER(INDEX( DD$9:DD$29, MAX(  COUNT( DD$9:DD$29 ), 1)) : DD$9, INDEX( DC$59:DC$79, MAX(  COUNT( DD$9:DD$29 ), 1)) : DC$59 &gt; 0)) / SUM(_xlfn._xlws.FILTER(INDEX( DC$9:DC$29, MAX(  COUNT( DD$9:DD$29 ), 1)) : DC$9, INDEX( DC$59:DC$79, MAX(  COUNT( DD$9:DD$29 ), 1)) : DC$59 &gt; 0)) )</f>
        <v>1</v>
      </c>
      <c r="DD85" s="12">
        <f>+IF(DD$8 = 62, 1, SUM(_xlfn._xlws.FILTER(INDEX( DE$9:DE$29, MAX(  COUNT( DE$9:DE$29 ), 1)) : DE$9, INDEX( DD$59:DD$79, MAX(  COUNT( DE$9:DE$29 ), 1)) : DD$59 &gt; 0)) / SUM(_xlfn._xlws.FILTER(INDEX( DD$9:DD$29, MAX(  COUNT( DE$9:DE$29 ), 1)) : DD$9, INDEX( DD$59:DD$79, MAX(  COUNT( DE$9:DE$29 ), 1)) : DD$59 &gt; 0)) )</f>
        <v>1</v>
      </c>
      <c r="DE85" s="12">
        <f>+IF(DE$8 = 62, 1, SUM(_xlfn._xlws.FILTER(INDEX( DF$9:DF$29, MAX(  COUNT( DF$9:DF$29 ), 1)) : DF$9, INDEX( DE$59:DE$79, MAX(  COUNT( DF$9:DF$29 ), 1)) : DE$59 &gt; 0)) / SUM(_xlfn._xlws.FILTER(INDEX( DE$9:DE$29, MAX(  COUNT( DF$9:DF$29 ), 1)) : DE$9, INDEX( DE$59:DE$79, MAX(  COUNT( DF$9:DF$29 ), 1)) : DE$59 &gt; 0)) )</f>
        <v>1</v>
      </c>
      <c r="DF85" s="12">
        <f>+IF(DF$8 = 62, 1, SUM(_xlfn._xlws.FILTER(INDEX( DG$9:DG$29, MAX(  COUNT( DG$9:DG$29 ), 1)) : DG$9, INDEX( DF$59:DF$79, MAX(  COUNT( DG$9:DG$29 ), 1)) : DF$59 &gt; 0)) / SUM(_xlfn._xlws.FILTER(INDEX( DF$9:DF$29, MAX(  COUNT( DG$9:DG$29 ), 1)) : DF$9, INDEX( DF$59:DF$79, MAX(  COUNT( DG$9:DG$29 ), 1)) : DF$59 &gt; 0)) )</f>
        <v>1</v>
      </c>
      <c r="DG85" s="12">
        <f>+IF(DG$8 = 62, 1, SUM(_xlfn._xlws.FILTER(INDEX( DH$9:DH$29, MAX(  COUNT( DH$9:DH$29 ), 1)) : DH$9, INDEX( DG$59:DG$79, MAX(  COUNT( DH$9:DH$29 ), 1)) : DG$59 &gt; 0)) / SUM(_xlfn._xlws.FILTER(INDEX( DG$9:DG$29, MAX(  COUNT( DH$9:DH$29 ), 1)) : DG$9, INDEX( DG$59:DG$79, MAX(  COUNT( DH$9:DH$29 ), 1)) : DG$59 &gt; 0)) )</f>
        <v>1</v>
      </c>
      <c r="DH85" s="12">
        <f>+IF(DH$8 = 62, 1, SUM(_xlfn._xlws.FILTER(INDEX( DI$9:DI$29, MAX(  COUNT( DI$9:DI$29 ), 1)) : DI$9, INDEX( DH$59:DH$79, MAX(  COUNT( DI$9:DI$29 ), 1)) : DH$59 &gt; 0)) / SUM(_xlfn._xlws.FILTER(INDEX( DH$9:DH$29, MAX(  COUNT( DI$9:DI$29 ), 1)) : DH$9, INDEX( DH$59:DH$79, MAX(  COUNT( DI$9:DI$29 ), 1)) : DH$59 &gt; 0)) )</f>
        <v>1</v>
      </c>
      <c r="DI85" s="12">
        <f>+IF(DI$8 = 62, 1, SUM(_xlfn._xlws.FILTER(INDEX( DJ$9:DJ$29, MAX(  COUNT( DJ$9:DJ$29 ), 1)) : DJ$9, INDEX( DI$59:DI$79, MAX(  COUNT( DJ$9:DJ$29 ), 1)) : DI$59 &gt; 0)) / SUM(_xlfn._xlws.FILTER(INDEX( DI$9:DI$29, MAX(  COUNT( DJ$9:DJ$29 ), 1)) : DI$9, INDEX( DI$59:DI$79, MAX(  COUNT( DJ$9:DJ$29 ), 1)) : DI$59 &gt; 0)) )</f>
        <v>1</v>
      </c>
      <c r="DJ85" s="12">
        <f>+IF(DJ$8 = 62, 1, SUM(_xlfn._xlws.FILTER(INDEX( DK$9:DK$29, MAX(  COUNT( DK$9:DK$29 ), 1)) : DK$9, INDEX( DJ$59:DJ$79, MAX(  COUNT( DK$9:DK$29 ), 1)) : DJ$59 &gt; 0)) / SUM(_xlfn._xlws.FILTER(INDEX( DJ$9:DJ$29, MAX(  COUNT( DK$9:DK$29 ), 1)) : DJ$9, INDEX( DJ$59:DJ$79, MAX(  COUNT( DK$9:DK$29 ), 1)) : DJ$59 &gt; 0)) )</f>
        <v>1</v>
      </c>
      <c r="DK85" s="12">
        <f>+IF(DK$8 = 62, 1, SUM(_xlfn._xlws.FILTER(INDEX( DL$9:DL$29, MAX(  COUNT( DL$9:DL$29 ), 1)) : DL$9, INDEX( DK$59:DK$79, MAX(  COUNT( DL$9:DL$29 ), 1)) : DK$59 &gt; 0)) / SUM(_xlfn._xlws.FILTER(INDEX( DK$9:DK$29, MAX(  COUNT( DL$9:DL$29 ), 1)) : DK$9, INDEX( DK$59:DK$79, MAX(  COUNT( DL$9:DL$29 ), 1)) : DK$59 &gt; 0)) )</f>
        <v>1</v>
      </c>
      <c r="DL85" s="12">
        <f>+IF(DL$8 = 62, 1, SUM(_xlfn._xlws.FILTER(INDEX( DM$9:DM$29, MAX(  COUNT( DM$9:DM$29 ), 1)) : DM$9, INDEX( DL$59:DL$79, MAX(  COUNT( DM$9:DM$29 ), 1)) : DL$59 &gt; 0)) / SUM(_xlfn._xlws.FILTER(INDEX( DL$9:DL$29, MAX(  COUNT( DM$9:DM$29 ), 1)) : DL$9, INDEX( DL$59:DL$79, MAX(  COUNT( DM$9:DM$29 ), 1)) : DL$59 &gt; 0)) )</f>
        <v>1</v>
      </c>
      <c r="DM85" s="12">
        <f>+IF(DM$8 = 62, 1, SUM(_xlfn._xlws.FILTER(INDEX( DN$9:DN$29, MAX(  COUNT( DN$9:DN$29 ), 1)) : DN$9, INDEX( DM$59:DM$79, MAX(  COUNT( DN$9:DN$29 ), 1)) : DM$59 &gt; 0)) / SUM(_xlfn._xlws.FILTER(INDEX( DM$9:DM$29, MAX(  COUNT( DN$9:DN$29 ), 1)) : DM$9, INDEX( DM$59:DM$79, MAX(  COUNT( DN$9:DN$29 ), 1)) : DM$59 &gt; 0)) )</f>
        <v>1</v>
      </c>
      <c r="DN85" s="12">
        <f>+IF(DN$8 = 62, 1, SUM(_xlfn._xlws.FILTER(INDEX( DO$9:DO$29, MAX(  COUNT( DO$9:DO$29 ), 1)) : DO$9, INDEX( DN$59:DN$79, MAX(  COUNT( DO$9:DO$29 ), 1)) : DN$59 &gt; 0)) / SUM(_xlfn._xlws.FILTER(INDEX( DN$9:DN$29, MAX(  COUNT( DO$9:DO$29 ), 1)) : DN$9, INDEX( DN$59:DN$79, MAX(  COUNT( DO$9:DO$29 ), 1)) : DN$59 &gt; 0)) )</f>
        <v>1</v>
      </c>
      <c r="DO85" s="12">
        <f>+IF(DO$8 = 62, 1, SUM(_xlfn._xlws.FILTER(INDEX( DP$9:DP$29, MAX(  COUNT( DP$9:DP$29 ), 1)) : DP$9, INDEX( DO$59:DO$79, MAX(  COUNT( DP$9:DP$29 ), 1)) : DO$59 &gt; 0)) / SUM(_xlfn._xlws.FILTER(INDEX( DO$9:DO$29, MAX(  COUNT( DP$9:DP$29 ), 1)) : DO$9, INDEX( DO$59:DO$79, MAX(  COUNT( DP$9:DP$29 ), 1)) : DO$59 &gt; 0)) )</f>
        <v>1</v>
      </c>
      <c r="DP85" s="12">
        <f>+IF(DP$8 = 62, 1, SUM(_xlfn._xlws.FILTER(INDEX( DQ$9:DQ$29, MAX(  COUNT( DQ$9:DQ$29 ), 1)) : DQ$9, INDEX( DP$59:DP$79, MAX(  COUNT( DQ$9:DQ$29 ), 1)) : DP$59 &gt; 0)) / SUM(_xlfn._xlws.FILTER(INDEX( DP$9:DP$29, MAX(  COUNT( DQ$9:DQ$29 ), 1)) : DP$9, INDEX( DP$59:DP$79, MAX(  COUNT( DQ$9:DQ$29 ), 1)) : DP$59 &gt; 0)) )</f>
        <v>1</v>
      </c>
      <c r="DQ85" s="12">
        <f>+IF(DQ$8 = 62, 1, SUM(_xlfn._xlws.FILTER(INDEX( DR$9:DR$29, MAX(  COUNT( DR$9:DR$29 ), 1)) : DR$9, INDEX( DQ$59:DQ$79, MAX(  COUNT( DR$9:DR$29 ), 1)) : DQ$59 &gt; 0)) / SUM(_xlfn._xlws.FILTER(INDEX( DQ$9:DQ$29, MAX(  COUNT( DR$9:DR$29 ), 1)) : DQ$9, INDEX( DQ$59:DQ$79, MAX(  COUNT( DR$9:DR$29 ), 1)) : DQ$59 &gt; 0)) )</f>
        <v>1</v>
      </c>
      <c r="DR85" s="12">
        <f>+IF(DR$8 = 62, 1, SUM(_xlfn._xlws.FILTER(INDEX( DS$9:DS$29, MAX(  COUNT( DS$9:DS$29 ), 1)) : DS$9, INDEX( DR$59:DR$79, MAX(  COUNT( DS$9:DS$29 ), 1)) : DR$59 &gt; 0)) / SUM(_xlfn._xlws.FILTER(INDEX( DR$9:DR$29, MAX(  COUNT( DS$9:DS$29 ), 1)) : DR$9, INDEX( DR$59:DR$79, MAX(  COUNT( DS$9:DS$29 ), 1)) : DR$59 &gt; 0)) )</f>
        <v>1</v>
      </c>
      <c r="DS85" s="12">
        <f>+IF(DS$8 = 62, 1, SUM(_xlfn._xlws.FILTER(INDEX( DT$9:DT$29, MAX(  COUNT( DT$9:DT$29 ), 1)) : DT$9, INDEX( DS$59:DS$79, MAX(  COUNT( DT$9:DT$29 ), 1)) : DS$59 &gt; 0)) / SUM(_xlfn._xlws.FILTER(INDEX( DS$9:DS$29, MAX(  COUNT( DT$9:DT$29 ), 1)) : DS$9, INDEX( DS$59:DS$79, MAX(  COUNT( DT$9:DT$29 ), 1)) : DS$59 &gt; 0)) )</f>
        <v>1</v>
      </c>
      <c r="DT85" s="12" t="e">
        <f>+IF(DT$8 = 62, 1, SUM(_xlfn._xlws.FILTER(INDEX( DU$9:DU$29, MAX(  COUNT( DU$9:DU$29 ), 1)) : DU$9, INDEX( DT$59:DT$79, MAX(  COUNT( DU$9:DU$29 ), 1)) : DT$59 &gt; 0)) / SUM(_xlfn._xlws.FILTER(INDEX( DT$9:DT$29, MAX(  COUNT( DU$9:DU$29 ), 1)) : DT$9, INDEX( DT$59:DT$79, MAX(  COUNT( DU$9:DU$29 ), 1)) : DT$59 &gt; 0)) )</f>
        <v>#DIV/0!</v>
      </c>
      <c r="DU85" s="12" t="e">
        <f>+IF(DU$8 = 62, 1, SUM(_xlfn._xlws.FILTER(INDEX( DV$9:DV$29, MAX(  COUNT( DV$9:DV$29 ), 1)) : DV$9, INDEX( DU$59:DU$79, MAX(  COUNT( DV$9:DV$29 ), 1)) : DU$59 &gt; 0)) / SUM(_xlfn._xlws.FILTER(INDEX( DU$9:DU$29, MAX(  COUNT( DV$9:DV$29 ), 1)) : DU$9, INDEX( DU$59:DU$79, MAX(  COUNT( DV$9:DV$29 ), 1)) : DU$59 &gt; 0)) )</f>
        <v>#DIV/0!</v>
      </c>
      <c r="DV85" s="12" t="e">
        <f>+IF(DV$8 = 62, 1, SUM(_xlfn._xlws.FILTER(INDEX( DW$9:DW$29, MAX(  COUNT( DW$9:DW$29 ), 1)) : DW$9, INDEX( DV$59:DV$79, MAX(  COUNT( DW$9:DW$29 ), 1)) : DV$59 &gt; 0)) / SUM(_xlfn._xlws.FILTER(INDEX( DV$9:DV$29, MAX(  COUNT( DW$9:DW$29 ), 1)) : DV$9, INDEX( DV$59:DV$79, MAX(  COUNT( DW$9:DW$29 ), 1)) : DV$59 &gt; 0)) )</f>
        <v>#DIV/0!</v>
      </c>
      <c r="DW85" s="12" t="e">
        <f>+IF(DW$8 = 62, 1, SUM(_xlfn._xlws.FILTER(INDEX( DX$9:DX$29, MAX(  COUNT( DX$9:DX$29 ), 1)) : DX$9, INDEX( DW$59:DW$79, MAX(  COUNT( DX$9:DX$29 ), 1)) : DW$59 &gt; 0)) / SUM(_xlfn._xlws.FILTER(INDEX( DW$9:DW$29, MAX(  COUNT( DX$9:DX$29 ), 1)) : DW$9, INDEX( DW$59:DW$79, MAX(  COUNT( DX$9:DX$29 ), 1)) : DW$59 &gt; 0)) )</f>
        <v>#DIV/0!</v>
      </c>
      <c r="DX85" s="12" t="e">
        <f>+IF(DX$8 = 62, 1, SUM(_xlfn._xlws.FILTER(INDEX( DY$9:DY$29, MAX(  COUNT( DY$9:DY$29 ), 1)) : DY$9, INDEX( DX$59:DX$79, MAX(  COUNT( DY$9:DY$29 ), 1)) : DX$59 &gt; 0)) / SUM(_xlfn._xlws.FILTER(INDEX( DX$9:DX$29, MAX(  COUNT( DY$9:DY$29 ), 1)) : DX$9, INDEX( DX$59:DX$79, MAX(  COUNT( DY$9:DY$29 ), 1)) : DX$59 &gt; 0)) )</f>
        <v>#DIV/0!</v>
      </c>
      <c r="DY85" s="12" t="e">
        <f>+IF(DY$8 = 62, 1, SUM(_xlfn._xlws.FILTER(INDEX( DZ$9:DZ$29, MAX(  COUNT( DZ$9:DZ$29 ), 1)) : DZ$9, INDEX( DY$59:DY$79, MAX(  COUNT( DZ$9:DZ$29 ), 1)) : DY$59 &gt; 0)) / SUM(_xlfn._xlws.FILTER(INDEX( DY$9:DY$29, MAX(  COUNT( DZ$9:DZ$29 ), 1)) : DY$9, INDEX( DY$59:DY$79, MAX(  COUNT( DZ$9:DZ$29 ), 1)) : DY$59 &gt; 0)) )</f>
        <v>#DIV/0!</v>
      </c>
      <c r="DZ85" s="12">
        <f>+IF(DZ$8 = 62, 1, SUM(_xlfn._xlws.FILTER(INDEX( EA$9:EA$29, MAX(  COUNT( EA$9:EA$29 ), 1)) : EA$9, INDEX( DZ$59:DZ$79, MAX(  COUNT( EA$9:EA$29 ), 1)) : DZ$59 &gt; 0)) / SUM(_xlfn._xlws.FILTER(INDEX( DZ$9:DZ$29, MAX(  COUNT( EA$9:EA$29 ), 1)) : DZ$9, INDEX( DZ$59:DZ$79, MAX(  COUNT( EA$9:EA$29 ), 1)) : DZ$59 &gt; 0)) )</f>
        <v>1</v>
      </c>
    </row>
    <row r="86" spans="2:130" x14ac:dyDescent="0.2">
      <c r="F86" s="19" t="s">
        <v>46</v>
      </c>
      <c r="G86" s="12">
        <f>+IF(G$8 = 62, 1, MIN(_xlfn._xlws.FILTER( G$34:G$54,  G$59:G$79  &gt; 0)))</f>
        <v>1.8476900000000001</v>
      </c>
      <c r="H86" s="12">
        <f t="shared" ref="H86:BS86" si="172">+IF(H$8 = 62, 1, MIN(_xlfn._xlws.FILTER( H$34:H$54,  H$59:H$79  &gt; 0)))</f>
        <v>1.1415457859658427</v>
      </c>
      <c r="I86" s="12">
        <f t="shared" si="172"/>
        <v>1.2959151083575045</v>
      </c>
      <c r="J86" s="12">
        <f t="shared" si="172"/>
        <v>1.0384924312657562</v>
      </c>
      <c r="K86" s="12">
        <f t="shared" si="172"/>
        <v>1.0099847994712998</v>
      </c>
      <c r="L86" s="12">
        <f t="shared" si="172"/>
        <v>1</v>
      </c>
      <c r="M86" s="12">
        <f t="shared" si="172"/>
        <v>1</v>
      </c>
      <c r="N86" s="12">
        <f t="shared" si="172"/>
        <v>1</v>
      </c>
      <c r="O86" s="12">
        <f t="shared" si="172"/>
        <v>1</v>
      </c>
      <c r="P86" s="12">
        <f t="shared" si="172"/>
        <v>1</v>
      </c>
      <c r="Q86" s="12">
        <f t="shared" si="172"/>
        <v>1</v>
      </c>
      <c r="R86" s="12">
        <f t="shared" si="172"/>
        <v>1</v>
      </c>
      <c r="S86" s="12">
        <f t="shared" si="172"/>
        <v>1</v>
      </c>
      <c r="T86" s="12">
        <f t="shared" si="172"/>
        <v>0.99999999948376828</v>
      </c>
      <c r="U86" s="12">
        <f t="shared" si="172"/>
        <v>0.99290281390237012</v>
      </c>
      <c r="V86" s="12">
        <f t="shared" si="172"/>
        <v>1</v>
      </c>
      <c r="W86" s="12">
        <f t="shared" si="172"/>
        <v>0.999966217343498</v>
      </c>
      <c r="X86" s="12">
        <f t="shared" si="172"/>
        <v>1</v>
      </c>
      <c r="Y86" s="12">
        <f t="shared" si="172"/>
        <v>1</v>
      </c>
      <c r="Z86" s="12">
        <f t="shared" si="172"/>
        <v>1</v>
      </c>
      <c r="AA86" s="12">
        <f t="shared" si="172"/>
        <v>1</v>
      </c>
      <c r="AB86" s="12">
        <f t="shared" si="172"/>
        <v>1</v>
      </c>
      <c r="AC86" s="12">
        <f t="shared" si="172"/>
        <v>1</v>
      </c>
      <c r="AD86" s="12">
        <f t="shared" si="172"/>
        <v>1</v>
      </c>
      <c r="AE86" s="12">
        <f t="shared" si="172"/>
        <v>1</v>
      </c>
      <c r="AF86" s="12">
        <f t="shared" si="172"/>
        <v>1</v>
      </c>
      <c r="AG86" s="12">
        <f t="shared" si="172"/>
        <v>1</v>
      </c>
      <c r="AH86" s="12">
        <f t="shared" si="172"/>
        <v>1</v>
      </c>
      <c r="AI86" s="12">
        <f t="shared" si="172"/>
        <v>1</v>
      </c>
      <c r="AJ86" s="12">
        <f t="shared" si="172"/>
        <v>1</v>
      </c>
      <c r="AK86" s="12">
        <f t="shared" si="172"/>
        <v>1</v>
      </c>
      <c r="AL86" s="12">
        <f t="shared" si="172"/>
        <v>1</v>
      </c>
      <c r="AM86" s="12">
        <f t="shared" si="172"/>
        <v>1</v>
      </c>
      <c r="AN86" s="12">
        <f t="shared" si="172"/>
        <v>1</v>
      </c>
      <c r="AO86" s="12">
        <f t="shared" si="172"/>
        <v>1</v>
      </c>
      <c r="AP86" s="12">
        <f t="shared" si="172"/>
        <v>1</v>
      </c>
      <c r="AQ86" s="12">
        <f t="shared" si="172"/>
        <v>1</v>
      </c>
      <c r="AR86" s="12">
        <f t="shared" si="172"/>
        <v>1</v>
      </c>
      <c r="AS86" s="12">
        <f t="shared" si="172"/>
        <v>1</v>
      </c>
      <c r="AT86" s="12">
        <f t="shared" si="172"/>
        <v>1</v>
      </c>
      <c r="AU86" s="12">
        <f t="shared" si="172"/>
        <v>1</v>
      </c>
      <c r="AV86" s="12">
        <f t="shared" si="172"/>
        <v>1</v>
      </c>
      <c r="AW86" s="12">
        <f t="shared" si="172"/>
        <v>1</v>
      </c>
      <c r="AX86" s="12">
        <f t="shared" si="172"/>
        <v>1</v>
      </c>
      <c r="AY86" s="12">
        <f t="shared" si="172"/>
        <v>1</v>
      </c>
      <c r="AZ86" s="12">
        <f t="shared" si="172"/>
        <v>1</v>
      </c>
      <c r="BA86" s="12">
        <f t="shared" si="172"/>
        <v>1</v>
      </c>
      <c r="BB86" s="12">
        <f t="shared" si="172"/>
        <v>1</v>
      </c>
      <c r="BC86" s="12">
        <f t="shared" si="172"/>
        <v>1</v>
      </c>
      <c r="BD86" s="12">
        <f t="shared" si="172"/>
        <v>1</v>
      </c>
      <c r="BE86" s="12">
        <f t="shared" si="172"/>
        <v>1</v>
      </c>
      <c r="BF86" s="12">
        <f t="shared" si="172"/>
        <v>1</v>
      </c>
      <c r="BG86" s="12">
        <f t="shared" si="172"/>
        <v>1</v>
      </c>
      <c r="BH86" s="12">
        <f t="shared" si="172"/>
        <v>1</v>
      </c>
      <c r="BI86" s="12">
        <f t="shared" si="172"/>
        <v>1</v>
      </c>
      <c r="BJ86" s="12">
        <f t="shared" si="172"/>
        <v>0</v>
      </c>
      <c r="BK86" s="12">
        <f t="shared" si="172"/>
        <v>0</v>
      </c>
      <c r="BL86" s="12">
        <f t="shared" si="172"/>
        <v>0</v>
      </c>
      <c r="BM86" s="12">
        <f t="shared" si="172"/>
        <v>0</v>
      </c>
      <c r="BN86" s="12">
        <f t="shared" si="172"/>
        <v>0</v>
      </c>
      <c r="BO86" s="12">
        <f t="shared" si="172"/>
        <v>0</v>
      </c>
      <c r="BP86" s="12">
        <f t="shared" si="172"/>
        <v>1</v>
      </c>
      <c r="BQ86" s="12">
        <f t="shared" si="172"/>
        <v>2.0030501970922758</v>
      </c>
      <c r="BR86" s="12">
        <f t="shared" si="172"/>
        <v>1.3024788068487014</v>
      </c>
      <c r="BS86" s="12">
        <f t="shared" si="172"/>
        <v>1.047810873725145</v>
      </c>
      <c r="BT86" s="12">
        <f t="shared" ref="BT86:DZ86" si="173">+IF(BT$8 = 62, 1, MIN(_xlfn._xlws.FILTER( BT$34:BT$54,  BT$59:BT$79  &gt; 0)))</f>
        <v>0.97185300589399193</v>
      </c>
      <c r="BU86" s="12">
        <f t="shared" si="173"/>
        <v>0.85970722867081206</v>
      </c>
      <c r="BV86" s="12">
        <f t="shared" si="173"/>
        <v>0.99979847813236034</v>
      </c>
      <c r="BW86" s="12">
        <f t="shared" si="173"/>
        <v>0.94584768939385422</v>
      </c>
      <c r="BX86" s="12">
        <f t="shared" si="173"/>
        <v>0.98633362761651844</v>
      </c>
      <c r="BY86" s="12">
        <f t="shared" si="173"/>
        <v>0.95413068171316806</v>
      </c>
      <c r="BZ86" s="12">
        <f t="shared" si="173"/>
        <v>0.99999161781956125</v>
      </c>
      <c r="CA86" s="12">
        <f t="shared" si="173"/>
        <v>0.97488188747463989</v>
      </c>
      <c r="CB86" s="12">
        <f t="shared" si="173"/>
        <v>0.98093341133148293</v>
      </c>
      <c r="CC86" s="12">
        <f t="shared" si="173"/>
        <v>0.99985805074065803</v>
      </c>
      <c r="CD86" s="12">
        <f t="shared" si="173"/>
        <v>0.99994074498993868</v>
      </c>
      <c r="CE86" s="12">
        <f t="shared" si="173"/>
        <v>0.98139747348304451</v>
      </c>
      <c r="CF86" s="12">
        <f t="shared" si="173"/>
        <v>0.92142395294506529</v>
      </c>
      <c r="CG86" s="12">
        <f t="shared" si="173"/>
        <v>0.99020502962030155</v>
      </c>
      <c r="CH86" s="12">
        <f t="shared" si="173"/>
        <v>0.999939127523088</v>
      </c>
      <c r="CI86" s="12">
        <f t="shared" si="173"/>
        <v>0.99458555200718657</v>
      </c>
      <c r="CJ86" s="12">
        <f t="shared" si="173"/>
        <v>0.99994256356043543</v>
      </c>
      <c r="CK86" s="12">
        <f t="shared" si="173"/>
        <v>0.99998320663225682</v>
      </c>
      <c r="CL86" s="12">
        <f t="shared" si="173"/>
        <v>0.99999595393411744</v>
      </c>
      <c r="CM86" s="12">
        <f t="shared" si="173"/>
        <v>0.99999854313549885</v>
      </c>
      <c r="CN86" s="12">
        <f t="shared" si="173"/>
        <v>0.99963564126296789</v>
      </c>
      <c r="CO86" s="12">
        <f t="shared" si="173"/>
        <v>0.99998537757811878</v>
      </c>
      <c r="CP86" s="12">
        <f t="shared" si="173"/>
        <v>0.99523946893972037</v>
      </c>
      <c r="CQ86" s="12">
        <f t="shared" si="173"/>
        <v>1</v>
      </c>
      <c r="CR86" s="12">
        <f t="shared" si="173"/>
        <v>0.99141628311503993</v>
      </c>
      <c r="CS86" s="12">
        <f t="shared" si="173"/>
        <v>1</v>
      </c>
      <c r="CT86" s="12">
        <f t="shared" si="173"/>
        <v>1</v>
      </c>
      <c r="CU86" s="12">
        <f t="shared" si="173"/>
        <v>0.99462692076624371</v>
      </c>
      <c r="CV86" s="12">
        <f t="shared" si="173"/>
        <v>0.99991203258361427</v>
      </c>
      <c r="CW86" s="12">
        <f t="shared" si="173"/>
        <v>1</v>
      </c>
      <c r="CX86" s="12">
        <f t="shared" si="173"/>
        <v>1</v>
      </c>
      <c r="CY86" s="12">
        <f t="shared" si="173"/>
        <v>1</v>
      </c>
      <c r="CZ86" s="12">
        <f t="shared" si="173"/>
        <v>1</v>
      </c>
      <c r="DA86" s="12">
        <f t="shared" si="173"/>
        <v>1</v>
      </c>
      <c r="DB86" s="12">
        <f t="shared" si="173"/>
        <v>1</v>
      </c>
      <c r="DC86" s="12">
        <f t="shared" si="173"/>
        <v>1</v>
      </c>
      <c r="DD86" s="12">
        <f t="shared" si="173"/>
        <v>1</v>
      </c>
      <c r="DE86" s="12">
        <f t="shared" si="173"/>
        <v>1</v>
      </c>
      <c r="DF86" s="12">
        <f t="shared" si="173"/>
        <v>1</v>
      </c>
      <c r="DG86" s="12">
        <f t="shared" si="173"/>
        <v>1</v>
      </c>
      <c r="DH86" s="12">
        <f t="shared" si="173"/>
        <v>1</v>
      </c>
      <c r="DI86" s="12">
        <f t="shared" si="173"/>
        <v>1</v>
      </c>
      <c r="DJ86" s="12">
        <f t="shared" si="173"/>
        <v>1</v>
      </c>
      <c r="DK86" s="12">
        <f t="shared" si="173"/>
        <v>1</v>
      </c>
      <c r="DL86" s="12">
        <f t="shared" si="173"/>
        <v>1</v>
      </c>
      <c r="DM86" s="12">
        <f t="shared" si="173"/>
        <v>1</v>
      </c>
      <c r="DN86" s="12">
        <f t="shared" si="173"/>
        <v>1</v>
      </c>
      <c r="DO86" s="12">
        <f t="shared" si="173"/>
        <v>1</v>
      </c>
      <c r="DP86" s="12">
        <f t="shared" si="173"/>
        <v>1</v>
      </c>
      <c r="DQ86" s="12">
        <f t="shared" si="173"/>
        <v>1</v>
      </c>
      <c r="DR86" s="12">
        <f t="shared" si="173"/>
        <v>1</v>
      </c>
      <c r="DS86" s="12">
        <f t="shared" si="173"/>
        <v>1</v>
      </c>
      <c r="DT86" s="12">
        <f t="shared" si="173"/>
        <v>0</v>
      </c>
      <c r="DU86" s="12">
        <f t="shared" si="173"/>
        <v>0</v>
      </c>
      <c r="DV86" s="12">
        <f t="shared" si="173"/>
        <v>0</v>
      </c>
      <c r="DW86" s="12">
        <f t="shared" si="173"/>
        <v>0</v>
      </c>
      <c r="DX86" s="12">
        <f t="shared" si="173"/>
        <v>0</v>
      </c>
      <c r="DY86" s="12">
        <f t="shared" si="173"/>
        <v>0</v>
      </c>
      <c r="DZ86" s="12">
        <f t="shared" si="173"/>
        <v>1</v>
      </c>
    </row>
    <row r="87" spans="2:130" x14ac:dyDescent="0.2">
      <c r="F87" s="19" t="s">
        <v>47</v>
      </c>
      <c r="G87" s="12">
        <f>+IF(G$8 = 62, 1, MAX(_xlfn._xlws.FILTER( G$34:G$54,  G$59:G$79  &gt; 0)))</f>
        <v>1.8476900000000001</v>
      </c>
      <c r="H87" s="12">
        <f t="shared" ref="H87:BS87" si="174">+IF(H$8 = 62, 1, MAX(_xlfn._xlws.FILTER( H$34:H$54,  H$59:H$79  &gt; 0)))</f>
        <v>14.564635133611175</v>
      </c>
      <c r="I87" s="12">
        <f t="shared" si="174"/>
        <v>11.199424103682999</v>
      </c>
      <c r="J87" s="12">
        <f t="shared" si="174"/>
        <v>2.9584343386309708</v>
      </c>
      <c r="K87" s="12">
        <f t="shared" si="174"/>
        <v>1.8267108311788318</v>
      </c>
      <c r="L87" s="12">
        <f t="shared" si="174"/>
        <v>1.4620620761382261</v>
      </c>
      <c r="M87" s="12">
        <f t="shared" si="174"/>
        <v>1.3164606567752786</v>
      </c>
      <c r="N87" s="12">
        <f t="shared" si="174"/>
        <v>1.088299132373497</v>
      </c>
      <c r="O87" s="12">
        <f t="shared" si="174"/>
        <v>1.0717782866471173</v>
      </c>
      <c r="P87" s="12">
        <f t="shared" si="174"/>
        <v>1.090425587367301</v>
      </c>
      <c r="Q87" s="12">
        <f t="shared" si="174"/>
        <v>1.0772749902589775</v>
      </c>
      <c r="R87" s="12">
        <f t="shared" si="174"/>
        <v>1.0284508255627927</v>
      </c>
      <c r="S87" s="12">
        <f t="shared" si="174"/>
        <v>1.0860834846127354</v>
      </c>
      <c r="T87" s="12">
        <f t="shared" si="174"/>
        <v>1.0183226386640924</v>
      </c>
      <c r="U87" s="12">
        <f t="shared" si="174"/>
        <v>1.2051201697848737</v>
      </c>
      <c r="V87" s="12">
        <f t="shared" si="174"/>
        <v>1.0042982667433875</v>
      </c>
      <c r="W87" s="12">
        <f t="shared" si="174"/>
        <v>1</v>
      </c>
      <c r="X87" s="12">
        <f t="shared" si="174"/>
        <v>1</v>
      </c>
      <c r="Y87" s="12">
        <f t="shared" si="174"/>
        <v>1</v>
      </c>
      <c r="Z87" s="12">
        <f t="shared" si="174"/>
        <v>1.0139271825869445</v>
      </c>
      <c r="AA87" s="12">
        <f t="shared" si="174"/>
        <v>1.0102825227699672</v>
      </c>
      <c r="AB87" s="12">
        <f t="shared" si="174"/>
        <v>1.0816421347188288</v>
      </c>
      <c r="AC87" s="12">
        <f t="shared" si="174"/>
        <v>1.1133936408612357</v>
      </c>
      <c r="AD87" s="12">
        <f t="shared" si="174"/>
        <v>1.0013467775820939</v>
      </c>
      <c r="AE87" s="12">
        <f t="shared" si="174"/>
        <v>1.0174171269927037</v>
      </c>
      <c r="AF87" s="12">
        <f t="shared" si="174"/>
        <v>1.015033305498269</v>
      </c>
      <c r="AG87" s="12">
        <f t="shared" si="174"/>
        <v>1</v>
      </c>
      <c r="AH87" s="12">
        <f t="shared" si="174"/>
        <v>1</v>
      </c>
      <c r="AI87" s="12">
        <f t="shared" si="174"/>
        <v>1.0005041938870054</v>
      </c>
      <c r="AJ87" s="12">
        <f t="shared" si="174"/>
        <v>1</v>
      </c>
      <c r="AK87" s="12">
        <f t="shared" si="174"/>
        <v>1.0019870871138992</v>
      </c>
      <c r="AL87" s="12">
        <f t="shared" si="174"/>
        <v>1</v>
      </c>
      <c r="AM87" s="12">
        <f t="shared" si="174"/>
        <v>1</v>
      </c>
      <c r="AN87" s="12">
        <f t="shared" si="174"/>
        <v>1</v>
      </c>
      <c r="AO87" s="12">
        <f t="shared" si="174"/>
        <v>1</v>
      </c>
      <c r="AP87" s="12">
        <f t="shared" si="174"/>
        <v>1</v>
      </c>
      <c r="AQ87" s="12">
        <f t="shared" si="174"/>
        <v>1</v>
      </c>
      <c r="AR87" s="12">
        <f t="shared" si="174"/>
        <v>1</v>
      </c>
      <c r="AS87" s="12">
        <f t="shared" si="174"/>
        <v>1</v>
      </c>
      <c r="AT87" s="12">
        <f t="shared" si="174"/>
        <v>1</v>
      </c>
      <c r="AU87" s="12">
        <f t="shared" si="174"/>
        <v>1</v>
      </c>
      <c r="AV87" s="12">
        <f t="shared" si="174"/>
        <v>1</v>
      </c>
      <c r="AW87" s="12">
        <f t="shared" si="174"/>
        <v>1</v>
      </c>
      <c r="AX87" s="12">
        <f t="shared" si="174"/>
        <v>1</v>
      </c>
      <c r="AY87" s="12">
        <f t="shared" si="174"/>
        <v>1</v>
      </c>
      <c r="AZ87" s="12">
        <f t="shared" si="174"/>
        <v>1</v>
      </c>
      <c r="BA87" s="12">
        <f t="shared" si="174"/>
        <v>1</v>
      </c>
      <c r="BB87" s="12">
        <f t="shared" si="174"/>
        <v>1</v>
      </c>
      <c r="BC87" s="12">
        <f t="shared" si="174"/>
        <v>1</v>
      </c>
      <c r="BD87" s="12">
        <f t="shared" si="174"/>
        <v>1</v>
      </c>
      <c r="BE87" s="12">
        <f t="shared" si="174"/>
        <v>1</v>
      </c>
      <c r="BF87" s="12">
        <f t="shared" si="174"/>
        <v>1</v>
      </c>
      <c r="BG87" s="12">
        <f t="shared" si="174"/>
        <v>1</v>
      </c>
      <c r="BH87" s="12">
        <f t="shared" si="174"/>
        <v>1</v>
      </c>
      <c r="BI87" s="12">
        <f t="shared" si="174"/>
        <v>1</v>
      </c>
      <c r="BJ87" s="12">
        <f t="shared" si="174"/>
        <v>0</v>
      </c>
      <c r="BK87" s="12">
        <f t="shared" si="174"/>
        <v>0</v>
      </c>
      <c r="BL87" s="12">
        <f t="shared" si="174"/>
        <v>0</v>
      </c>
      <c r="BM87" s="12">
        <f t="shared" si="174"/>
        <v>0</v>
      </c>
      <c r="BN87" s="12">
        <f t="shared" si="174"/>
        <v>0</v>
      </c>
      <c r="BO87" s="12">
        <f t="shared" si="174"/>
        <v>0</v>
      </c>
      <c r="BP87" s="12">
        <f t="shared" si="174"/>
        <v>1</v>
      </c>
      <c r="BQ87" s="12">
        <f t="shared" si="174"/>
        <v>102.32121085000001</v>
      </c>
      <c r="BR87" s="12">
        <f t="shared" si="174"/>
        <v>9.9881602495999928</v>
      </c>
      <c r="BS87" s="12">
        <f t="shared" si="174"/>
        <v>2.9611575506515386</v>
      </c>
      <c r="BT87" s="12">
        <f t="shared" ref="BT87:DZ87" si="175">+IF(BT$8 = 62, 1, MAX(_xlfn._xlws.FILTER( BT$34:BT$54,  BT$59:BT$79  &gt; 0)))</f>
        <v>1.9737958452625461</v>
      </c>
      <c r="BU87" s="12">
        <f t="shared" si="175"/>
        <v>1.296961046952894</v>
      </c>
      <c r="BV87" s="12">
        <f t="shared" si="175"/>
        <v>1.3135141811718896</v>
      </c>
      <c r="BW87" s="12">
        <f t="shared" si="175"/>
        <v>1.0709608662142949</v>
      </c>
      <c r="BX87" s="12">
        <f t="shared" si="175"/>
        <v>1.031508303225084</v>
      </c>
      <c r="BY87" s="12">
        <f t="shared" si="175"/>
        <v>1.0646715102096096</v>
      </c>
      <c r="BZ87" s="12">
        <f t="shared" si="175"/>
        <v>1.0970276905081342</v>
      </c>
      <c r="CA87" s="12">
        <f t="shared" si="175"/>
        <v>1.0194371895668604</v>
      </c>
      <c r="CB87" s="12">
        <f t="shared" si="175"/>
        <v>1.068207893498766</v>
      </c>
      <c r="CC87" s="12">
        <f t="shared" si="175"/>
        <v>1.1674238699493134</v>
      </c>
      <c r="CD87" s="12">
        <f t="shared" si="175"/>
        <v>1.03279969701353</v>
      </c>
      <c r="CE87" s="12">
        <f t="shared" si="175"/>
        <v>1.0852767575704854</v>
      </c>
      <c r="CF87" s="12">
        <f t="shared" si="175"/>
        <v>1.0000334801042221</v>
      </c>
      <c r="CG87" s="12">
        <f t="shared" si="175"/>
        <v>1</v>
      </c>
      <c r="CH87" s="12">
        <f t="shared" si="175"/>
        <v>1.0024485778970189</v>
      </c>
      <c r="CI87" s="12">
        <f t="shared" si="175"/>
        <v>1.0139264434988955</v>
      </c>
      <c r="CJ87" s="12">
        <f t="shared" si="175"/>
        <v>1</v>
      </c>
      <c r="CK87" s="12">
        <f t="shared" si="175"/>
        <v>1</v>
      </c>
      <c r="CL87" s="12">
        <f t="shared" si="175"/>
        <v>1.0816421347188288</v>
      </c>
      <c r="CM87" s="12">
        <f t="shared" si="175"/>
        <v>1.1133936408612357</v>
      </c>
      <c r="CN87" s="12">
        <f t="shared" si="175"/>
        <v>1.0035499834374371</v>
      </c>
      <c r="CO87" s="12">
        <f t="shared" si="175"/>
        <v>1.0174171269927037</v>
      </c>
      <c r="CP87" s="12">
        <f t="shared" si="175"/>
        <v>1</v>
      </c>
      <c r="CQ87" s="12">
        <f t="shared" si="175"/>
        <v>1</v>
      </c>
      <c r="CR87" s="12">
        <f t="shared" si="175"/>
        <v>1.0000062405944625</v>
      </c>
      <c r="CS87" s="12">
        <f t="shared" si="175"/>
        <v>1.0005041938870054</v>
      </c>
      <c r="CT87" s="12">
        <f t="shared" si="175"/>
        <v>1</v>
      </c>
      <c r="CU87" s="12">
        <f t="shared" si="175"/>
        <v>1.0000004320725588</v>
      </c>
      <c r="CV87" s="12">
        <f t="shared" si="175"/>
        <v>1</v>
      </c>
      <c r="CW87" s="12">
        <f t="shared" si="175"/>
        <v>1</v>
      </c>
      <c r="CX87" s="12">
        <f t="shared" si="175"/>
        <v>1</v>
      </c>
      <c r="CY87" s="12">
        <f t="shared" si="175"/>
        <v>1</v>
      </c>
      <c r="CZ87" s="12">
        <f t="shared" si="175"/>
        <v>1</v>
      </c>
      <c r="DA87" s="12">
        <f t="shared" si="175"/>
        <v>1</v>
      </c>
      <c r="DB87" s="12">
        <f t="shared" si="175"/>
        <v>1</v>
      </c>
      <c r="DC87" s="12">
        <f t="shared" si="175"/>
        <v>1</v>
      </c>
      <c r="DD87" s="12">
        <f t="shared" si="175"/>
        <v>1</v>
      </c>
      <c r="DE87" s="12">
        <f t="shared" si="175"/>
        <v>1</v>
      </c>
      <c r="DF87" s="12">
        <f t="shared" si="175"/>
        <v>1</v>
      </c>
      <c r="DG87" s="12">
        <f t="shared" si="175"/>
        <v>1</v>
      </c>
      <c r="DH87" s="12">
        <f t="shared" si="175"/>
        <v>1</v>
      </c>
      <c r="DI87" s="12">
        <f t="shared" si="175"/>
        <v>1</v>
      </c>
      <c r="DJ87" s="12">
        <f t="shared" si="175"/>
        <v>1</v>
      </c>
      <c r="DK87" s="12">
        <f t="shared" si="175"/>
        <v>1</v>
      </c>
      <c r="DL87" s="12">
        <f t="shared" si="175"/>
        <v>1</v>
      </c>
      <c r="DM87" s="12">
        <f t="shared" si="175"/>
        <v>1</v>
      </c>
      <c r="DN87" s="12">
        <f t="shared" si="175"/>
        <v>1</v>
      </c>
      <c r="DO87" s="12">
        <f t="shared" si="175"/>
        <v>1</v>
      </c>
      <c r="DP87" s="12">
        <f t="shared" si="175"/>
        <v>1</v>
      </c>
      <c r="DQ87" s="12">
        <f t="shared" si="175"/>
        <v>1</v>
      </c>
      <c r="DR87" s="12">
        <f t="shared" si="175"/>
        <v>1</v>
      </c>
      <c r="DS87" s="12">
        <f t="shared" si="175"/>
        <v>1</v>
      </c>
      <c r="DT87" s="12">
        <f t="shared" si="175"/>
        <v>0</v>
      </c>
      <c r="DU87" s="12">
        <f t="shared" si="175"/>
        <v>0</v>
      </c>
      <c r="DV87" s="12">
        <f t="shared" si="175"/>
        <v>0</v>
      </c>
      <c r="DW87" s="12">
        <f t="shared" si="175"/>
        <v>0</v>
      </c>
      <c r="DX87" s="12">
        <f t="shared" si="175"/>
        <v>0</v>
      </c>
      <c r="DY87" s="12">
        <f t="shared" si="175"/>
        <v>0</v>
      </c>
      <c r="DZ87" s="12">
        <f t="shared" si="175"/>
        <v>1</v>
      </c>
    </row>
    <row r="88" spans="2:130" x14ac:dyDescent="0.2">
      <c r="D88">
        <v>0.3</v>
      </c>
      <c r="F88" s="19" t="s">
        <v>48</v>
      </c>
      <c r="G88" s="12">
        <f>+IF(G$8 = 62, 1, _xlfn.PERCENTILE.INC(_xlfn._xlws.FILTER( G$34:G$54,  G$59:G$79  &gt; 0), $D88))</f>
        <v>1.8476900000000001</v>
      </c>
      <c r="H88" s="12">
        <f t="shared" ref="H88:BS89" si="176">+IF(H$8 = 62, 1, _xlfn.PERCENTILE.INC(_xlfn._xlws.FILTER( H$34:H$54,  H$59:H$79  &gt; 0), $D88))</f>
        <v>3.6618313014841148</v>
      </c>
      <c r="I88" s="12">
        <f t="shared" si="176"/>
        <v>1.7463863927119796</v>
      </c>
      <c r="J88" s="12">
        <f t="shared" si="176"/>
        <v>1.3495252467987873</v>
      </c>
      <c r="K88" s="12">
        <f t="shared" si="176"/>
        <v>1.0767658928456358</v>
      </c>
      <c r="L88" s="12">
        <f t="shared" si="176"/>
        <v>1.0332932820849257</v>
      </c>
      <c r="M88" s="12">
        <f t="shared" si="176"/>
        <v>1.0189413256618374</v>
      </c>
      <c r="N88" s="12">
        <f t="shared" si="176"/>
        <v>1.0019114660792239</v>
      </c>
      <c r="O88" s="12">
        <f t="shared" si="176"/>
        <v>1.0016722462774865</v>
      </c>
      <c r="P88" s="12">
        <f t="shared" si="176"/>
        <v>1.0001654549941956</v>
      </c>
      <c r="Q88" s="12">
        <f t="shared" si="176"/>
        <v>1</v>
      </c>
      <c r="R88" s="12">
        <f t="shared" si="176"/>
        <v>1</v>
      </c>
      <c r="S88" s="12">
        <f t="shared" si="176"/>
        <v>1</v>
      </c>
      <c r="T88" s="12">
        <f t="shared" si="176"/>
        <v>1</v>
      </c>
      <c r="U88" s="12">
        <f t="shared" si="176"/>
        <v>1</v>
      </c>
      <c r="V88" s="12">
        <f t="shared" si="176"/>
        <v>1</v>
      </c>
      <c r="W88" s="12">
        <f t="shared" si="176"/>
        <v>1</v>
      </c>
      <c r="X88" s="12">
        <f t="shared" si="176"/>
        <v>1</v>
      </c>
      <c r="Y88" s="12">
        <f t="shared" si="176"/>
        <v>1</v>
      </c>
      <c r="Z88" s="12">
        <f t="shared" si="176"/>
        <v>1</v>
      </c>
      <c r="AA88" s="12">
        <f t="shared" si="176"/>
        <v>1</v>
      </c>
      <c r="AB88" s="12">
        <f t="shared" si="176"/>
        <v>1</v>
      </c>
      <c r="AC88" s="12">
        <f t="shared" si="176"/>
        <v>1</v>
      </c>
      <c r="AD88" s="12">
        <f t="shared" si="176"/>
        <v>1</v>
      </c>
      <c r="AE88" s="12">
        <f t="shared" si="176"/>
        <v>1</v>
      </c>
      <c r="AF88" s="12">
        <f t="shared" si="176"/>
        <v>1</v>
      </c>
      <c r="AG88" s="12">
        <f t="shared" si="176"/>
        <v>1</v>
      </c>
      <c r="AH88" s="12">
        <f t="shared" si="176"/>
        <v>1</v>
      </c>
      <c r="AI88" s="12">
        <f t="shared" si="176"/>
        <v>1</v>
      </c>
      <c r="AJ88" s="12">
        <f t="shared" si="176"/>
        <v>1</v>
      </c>
      <c r="AK88" s="12">
        <f t="shared" si="176"/>
        <v>1</v>
      </c>
      <c r="AL88" s="12">
        <f t="shared" si="176"/>
        <v>1</v>
      </c>
      <c r="AM88" s="12">
        <f t="shared" si="176"/>
        <v>1</v>
      </c>
      <c r="AN88" s="12">
        <f t="shared" si="176"/>
        <v>1</v>
      </c>
      <c r="AO88" s="12">
        <f t="shared" si="176"/>
        <v>1</v>
      </c>
      <c r="AP88" s="12">
        <f t="shared" si="176"/>
        <v>1</v>
      </c>
      <c r="AQ88" s="12">
        <f t="shared" si="176"/>
        <v>1</v>
      </c>
      <c r="AR88" s="12">
        <f t="shared" si="176"/>
        <v>1</v>
      </c>
      <c r="AS88" s="12">
        <f t="shared" si="176"/>
        <v>1</v>
      </c>
      <c r="AT88" s="12">
        <f t="shared" si="176"/>
        <v>1</v>
      </c>
      <c r="AU88" s="12">
        <f t="shared" si="176"/>
        <v>1</v>
      </c>
      <c r="AV88" s="12">
        <f t="shared" si="176"/>
        <v>1</v>
      </c>
      <c r="AW88" s="12">
        <f t="shared" si="176"/>
        <v>1</v>
      </c>
      <c r="AX88" s="12">
        <f t="shared" si="176"/>
        <v>1</v>
      </c>
      <c r="AY88" s="12">
        <f t="shared" si="176"/>
        <v>1</v>
      </c>
      <c r="AZ88" s="12">
        <f t="shared" si="176"/>
        <v>1</v>
      </c>
      <c r="BA88" s="12">
        <f t="shared" si="176"/>
        <v>1</v>
      </c>
      <c r="BB88" s="12">
        <f t="shared" si="176"/>
        <v>1</v>
      </c>
      <c r="BC88" s="12">
        <f t="shared" si="176"/>
        <v>1</v>
      </c>
      <c r="BD88" s="12">
        <f t="shared" si="176"/>
        <v>1</v>
      </c>
      <c r="BE88" s="12">
        <f t="shared" si="176"/>
        <v>1</v>
      </c>
      <c r="BF88" s="12">
        <f t="shared" si="176"/>
        <v>1</v>
      </c>
      <c r="BG88" s="12">
        <f t="shared" si="176"/>
        <v>1</v>
      </c>
      <c r="BH88" s="12">
        <f t="shared" si="176"/>
        <v>1</v>
      </c>
      <c r="BI88" s="12">
        <f t="shared" si="176"/>
        <v>1</v>
      </c>
      <c r="BJ88" s="12" t="e">
        <f t="shared" si="176"/>
        <v>#NUM!</v>
      </c>
      <c r="BK88" s="12" t="e">
        <f t="shared" si="176"/>
        <v>#NUM!</v>
      </c>
      <c r="BL88" s="12" t="e">
        <f t="shared" si="176"/>
        <v>#NUM!</v>
      </c>
      <c r="BM88" s="12" t="e">
        <f t="shared" si="176"/>
        <v>#NUM!</v>
      </c>
      <c r="BN88" s="12" t="e">
        <f t="shared" si="176"/>
        <v>#NUM!</v>
      </c>
      <c r="BO88" s="12" t="e">
        <f t="shared" si="176"/>
        <v>#NUM!</v>
      </c>
      <c r="BP88" s="12">
        <f t="shared" si="176"/>
        <v>1</v>
      </c>
      <c r="BQ88" s="12">
        <f t="shared" si="176"/>
        <v>14.898030087847655</v>
      </c>
      <c r="BR88" s="12">
        <f t="shared" si="176"/>
        <v>1.7387607865128905</v>
      </c>
      <c r="BS88" s="12">
        <f t="shared" si="176"/>
        <v>1.2206615545534154</v>
      </c>
      <c r="BT88" s="12">
        <f t="shared" ref="BT88:DZ89" si="177">+IF(BT$8 = 62, 1, _xlfn.PERCENTILE.INC(_xlfn._xlws.FILTER( BT$34:BT$54,  BT$59:BT$79  &gt; 0), $D88))</f>
        <v>1.0783823080352184</v>
      </c>
      <c r="BU88" s="12">
        <f t="shared" si="177"/>
        <v>1.0071284080768772</v>
      </c>
      <c r="BV88" s="12">
        <f t="shared" si="177"/>
        <v>0.99999800425205587</v>
      </c>
      <c r="BW88" s="12">
        <f t="shared" si="177"/>
        <v>0.99990087376521586</v>
      </c>
      <c r="BX88" s="12">
        <f t="shared" si="177"/>
        <v>0.99998653875521315</v>
      </c>
      <c r="BY88" s="12">
        <f t="shared" si="177"/>
        <v>0.99999875898714308</v>
      </c>
      <c r="BZ88" s="12">
        <f t="shared" si="177"/>
        <v>1</v>
      </c>
      <c r="CA88" s="12">
        <f t="shared" si="177"/>
        <v>0.99996904926798269</v>
      </c>
      <c r="CB88" s="12">
        <f t="shared" si="177"/>
        <v>1</v>
      </c>
      <c r="CC88" s="12">
        <f t="shared" si="177"/>
        <v>0.99998948540634969</v>
      </c>
      <c r="CD88" s="12">
        <f t="shared" si="177"/>
        <v>0.99999972855906483</v>
      </c>
      <c r="CE88" s="12">
        <f t="shared" si="177"/>
        <v>0.99999946607662205</v>
      </c>
      <c r="CF88" s="12">
        <f t="shared" si="177"/>
        <v>1</v>
      </c>
      <c r="CG88" s="12">
        <f t="shared" si="177"/>
        <v>1</v>
      </c>
      <c r="CH88" s="12">
        <f t="shared" si="177"/>
        <v>1</v>
      </c>
      <c r="CI88" s="12">
        <f t="shared" si="177"/>
        <v>1</v>
      </c>
      <c r="CJ88" s="12">
        <f t="shared" si="177"/>
        <v>1</v>
      </c>
      <c r="CK88" s="12">
        <f t="shared" si="177"/>
        <v>1</v>
      </c>
      <c r="CL88" s="12">
        <f t="shared" si="177"/>
        <v>1</v>
      </c>
      <c r="CM88" s="12">
        <f t="shared" si="177"/>
        <v>1</v>
      </c>
      <c r="CN88" s="12">
        <f t="shared" si="177"/>
        <v>1</v>
      </c>
      <c r="CO88" s="12">
        <f t="shared" si="177"/>
        <v>1</v>
      </c>
      <c r="CP88" s="12">
        <f t="shared" si="177"/>
        <v>1</v>
      </c>
      <c r="CQ88" s="12">
        <f t="shared" si="177"/>
        <v>1</v>
      </c>
      <c r="CR88" s="12">
        <f t="shared" si="177"/>
        <v>1</v>
      </c>
      <c r="CS88" s="12">
        <f t="shared" si="177"/>
        <v>1</v>
      </c>
      <c r="CT88" s="12">
        <f t="shared" si="177"/>
        <v>1</v>
      </c>
      <c r="CU88" s="12">
        <f t="shared" si="177"/>
        <v>0.99999565694061721</v>
      </c>
      <c r="CV88" s="12">
        <f t="shared" si="177"/>
        <v>1</v>
      </c>
      <c r="CW88" s="12">
        <f t="shared" si="177"/>
        <v>1</v>
      </c>
      <c r="CX88" s="12">
        <f t="shared" si="177"/>
        <v>1</v>
      </c>
      <c r="CY88" s="12">
        <f t="shared" si="177"/>
        <v>1</v>
      </c>
      <c r="CZ88" s="12">
        <f t="shared" si="177"/>
        <v>1</v>
      </c>
      <c r="DA88" s="12">
        <f t="shared" si="177"/>
        <v>1</v>
      </c>
      <c r="DB88" s="12">
        <f t="shared" si="177"/>
        <v>1</v>
      </c>
      <c r="DC88" s="12">
        <f t="shared" si="177"/>
        <v>1</v>
      </c>
      <c r="DD88" s="12">
        <f t="shared" si="177"/>
        <v>1</v>
      </c>
      <c r="DE88" s="12">
        <f t="shared" si="177"/>
        <v>1</v>
      </c>
      <c r="DF88" s="12">
        <f t="shared" si="177"/>
        <v>1</v>
      </c>
      <c r="DG88" s="12">
        <f t="shared" si="177"/>
        <v>1</v>
      </c>
      <c r="DH88" s="12">
        <f t="shared" si="177"/>
        <v>1</v>
      </c>
      <c r="DI88" s="12">
        <f t="shared" si="177"/>
        <v>1</v>
      </c>
      <c r="DJ88" s="12">
        <f t="shared" si="177"/>
        <v>1</v>
      </c>
      <c r="DK88" s="12">
        <f t="shared" si="177"/>
        <v>1</v>
      </c>
      <c r="DL88" s="12">
        <f t="shared" si="177"/>
        <v>1</v>
      </c>
      <c r="DM88" s="12">
        <f t="shared" si="177"/>
        <v>1</v>
      </c>
      <c r="DN88" s="12">
        <f t="shared" si="177"/>
        <v>1</v>
      </c>
      <c r="DO88" s="12">
        <f t="shared" si="177"/>
        <v>1</v>
      </c>
      <c r="DP88" s="12">
        <f t="shared" si="177"/>
        <v>1</v>
      </c>
      <c r="DQ88" s="12">
        <f t="shared" si="177"/>
        <v>1</v>
      </c>
      <c r="DR88" s="12">
        <f t="shared" si="177"/>
        <v>1</v>
      </c>
      <c r="DS88" s="12">
        <f t="shared" si="177"/>
        <v>1</v>
      </c>
      <c r="DT88" s="12" t="e">
        <f t="shared" si="177"/>
        <v>#NUM!</v>
      </c>
      <c r="DU88" s="12" t="e">
        <f t="shared" si="177"/>
        <v>#NUM!</v>
      </c>
      <c r="DV88" s="12" t="e">
        <f t="shared" si="177"/>
        <v>#NUM!</v>
      </c>
      <c r="DW88" s="12" t="e">
        <f t="shared" si="177"/>
        <v>#NUM!</v>
      </c>
      <c r="DX88" s="12" t="e">
        <f t="shared" si="177"/>
        <v>#NUM!</v>
      </c>
      <c r="DY88" s="12" t="e">
        <f t="shared" si="177"/>
        <v>#NUM!</v>
      </c>
      <c r="DZ88" s="12">
        <f t="shared" si="177"/>
        <v>1</v>
      </c>
    </row>
    <row r="89" spans="2:130" x14ac:dyDescent="0.2">
      <c r="D89">
        <v>0.7</v>
      </c>
      <c r="F89" s="19" t="s">
        <v>49</v>
      </c>
      <c r="G89" s="12">
        <f>+IF(G$8 = 62, 1, _xlfn.PERCENTILE.INC(_xlfn._xlws.FILTER( G$34:G$54,  G$59:G$79  &gt; 0), $D89))</f>
        <v>1.8476900000000001</v>
      </c>
      <c r="H89" s="12">
        <f t="shared" si="176"/>
        <v>6.9428473225041198</v>
      </c>
      <c r="I89" s="12">
        <f t="shared" si="176"/>
        <v>2.6295851458179631</v>
      </c>
      <c r="J89" s="12">
        <f t="shared" si="176"/>
        <v>1.7900286092861524</v>
      </c>
      <c r="K89" s="12">
        <f t="shared" si="176"/>
        <v>1.258216533662885</v>
      </c>
      <c r="L89" s="12">
        <f t="shared" si="176"/>
        <v>1.1552118214013785</v>
      </c>
      <c r="M89" s="12">
        <f t="shared" si="176"/>
        <v>1.066784669815654</v>
      </c>
      <c r="N89" s="12">
        <f t="shared" si="176"/>
        <v>1.0108712925633863</v>
      </c>
      <c r="O89" s="12">
        <f t="shared" si="176"/>
        <v>1.0171411421725529</v>
      </c>
      <c r="P89" s="12">
        <f t="shared" si="176"/>
        <v>1.0065028933312656</v>
      </c>
      <c r="Q89" s="12">
        <f t="shared" si="176"/>
        <v>1.0193953058036911</v>
      </c>
      <c r="R89" s="12">
        <f t="shared" si="176"/>
        <v>1.0046175716356873</v>
      </c>
      <c r="S89" s="12">
        <f t="shared" si="176"/>
        <v>1.0073491421488527</v>
      </c>
      <c r="T89" s="12">
        <f t="shared" si="176"/>
        <v>1.0001464307312593</v>
      </c>
      <c r="U89" s="12">
        <f t="shared" si="176"/>
        <v>1.0003253756463659</v>
      </c>
      <c r="V89" s="12">
        <f t="shared" si="176"/>
        <v>1</v>
      </c>
      <c r="W89" s="12">
        <f t="shared" si="176"/>
        <v>1</v>
      </c>
      <c r="X89" s="12">
        <f t="shared" si="176"/>
        <v>1</v>
      </c>
      <c r="Y89" s="12">
        <f t="shared" si="176"/>
        <v>1</v>
      </c>
      <c r="Z89" s="12">
        <f t="shared" si="176"/>
        <v>1</v>
      </c>
      <c r="AA89" s="12">
        <f t="shared" si="176"/>
        <v>1</v>
      </c>
      <c r="AB89" s="12">
        <f t="shared" si="176"/>
        <v>1</v>
      </c>
      <c r="AC89" s="12">
        <f t="shared" si="176"/>
        <v>1</v>
      </c>
      <c r="AD89" s="12">
        <f t="shared" si="176"/>
        <v>1</v>
      </c>
      <c r="AE89" s="12">
        <f t="shared" si="176"/>
        <v>1</v>
      </c>
      <c r="AF89" s="12">
        <f t="shared" si="176"/>
        <v>1</v>
      </c>
      <c r="AG89" s="12">
        <f t="shared" si="176"/>
        <v>1</v>
      </c>
      <c r="AH89" s="12">
        <f t="shared" si="176"/>
        <v>1</v>
      </c>
      <c r="AI89" s="12">
        <f t="shared" si="176"/>
        <v>1</v>
      </c>
      <c r="AJ89" s="12">
        <f t="shared" si="176"/>
        <v>1</v>
      </c>
      <c r="AK89" s="12">
        <f t="shared" si="176"/>
        <v>1</v>
      </c>
      <c r="AL89" s="12">
        <f t="shared" si="176"/>
        <v>1</v>
      </c>
      <c r="AM89" s="12">
        <f t="shared" si="176"/>
        <v>1</v>
      </c>
      <c r="AN89" s="12">
        <f t="shared" si="176"/>
        <v>1</v>
      </c>
      <c r="AO89" s="12">
        <f t="shared" si="176"/>
        <v>1</v>
      </c>
      <c r="AP89" s="12">
        <f t="shared" si="176"/>
        <v>1</v>
      </c>
      <c r="AQ89" s="12">
        <f t="shared" si="176"/>
        <v>1</v>
      </c>
      <c r="AR89" s="12">
        <f t="shared" si="176"/>
        <v>1</v>
      </c>
      <c r="AS89" s="12">
        <f t="shared" si="176"/>
        <v>1</v>
      </c>
      <c r="AT89" s="12">
        <f t="shared" si="176"/>
        <v>1</v>
      </c>
      <c r="AU89" s="12">
        <f t="shared" si="176"/>
        <v>1</v>
      </c>
      <c r="AV89" s="12">
        <f t="shared" si="176"/>
        <v>1</v>
      </c>
      <c r="AW89" s="12">
        <f t="shared" si="176"/>
        <v>1</v>
      </c>
      <c r="AX89" s="12">
        <f t="shared" si="176"/>
        <v>1</v>
      </c>
      <c r="AY89" s="12">
        <f t="shared" si="176"/>
        <v>1</v>
      </c>
      <c r="AZ89" s="12">
        <f t="shared" si="176"/>
        <v>1</v>
      </c>
      <c r="BA89" s="12">
        <f t="shared" si="176"/>
        <v>1</v>
      </c>
      <c r="BB89" s="12">
        <f t="shared" si="176"/>
        <v>1</v>
      </c>
      <c r="BC89" s="12">
        <f t="shared" si="176"/>
        <v>1</v>
      </c>
      <c r="BD89" s="12">
        <f t="shared" si="176"/>
        <v>1</v>
      </c>
      <c r="BE89" s="12">
        <f t="shared" si="176"/>
        <v>1</v>
      </c>
      <c r="BF89" s="12">
        <f t="shared" si="176"/>
        <v>1</v>
      </c>
      <c r="BG89" s="12">
        <f t="shared" si="176"/>
        <v>1</v>
      </c>
      <c r="BH89" s="12">
        <f t="shared" si="176"/>
        <v>1</v>
      </c>
      <c r="BI89" s="12">
        <f t="shared" si="176"/>
        <v>1</v>
      </c>
      <c r="BJ89" s="12" t="e">
        <f t="shared" si="176"/>
        <v>#NUM!</v>
      </c>
      <c r="BK89" s="12" t="e">
        <f t="shared" si="176"/>
        <v>#NUM!</v>
      </c>
      <c r="BL89" s="12" t="e">
        <f t="shared" si="176"/>
        <v>#NUM!</v>
      </c>
      <c r="BM89" s="12" t="e">
        <f t="shared" si="176"/>
        <v>#NUM!</v>
      </c>
      <c r="BN89" s="12" t="e">
        <f t="shared" si="176"/>
        <v>#NUM!</v>
      </c>
      <c r="BO89" s="12" t="e">
        <f t="shared" si="176"/>
        <v>#NUM!</v>
      </c>
      <c r="BP89" s="12">
        <f t="shared" si="176"/>
        <v>1</v>
      </c>
      <c r="BQ89" s="12">
        <f t="shared" si="176"/>
        <v>30.984642745435472</v>
      </c>
      <c r="BR89" s="12">
        <f t="shared" si="176"/>
        <v>2.9961018077631918</v>
      </c>
      <c r="BS89" s="12">
        <f t="shared" si="176"/>
        <v>1.7659246691028694</v>
      </c>
      <c r="BT89" s="12">
        <f t="shared" si="177"/>
        <v>1.2233275714090386</v>
      </c>
      <c r="BU89" s="12">
        <f t="shared" si="177"/>
        <v>1.0525370444691331</v>
      </c>
      <c r="BV89" s="12">
        <f t="shared" si="177"/>
        <v>1.0481488137348967</v>
      </c>
      <c r="BW89" s="12">
        <f t="shared" si="177"/>
        <v>1.0096484427681991</v>
      </c>
      <c r="BX89" s="12">
        <f t="shared" si="177"/>
        <v>1.0048305208055439</v>
      </c>
      <c r="BY89" s="12">
        <f t="shared" si="177"/>
        <v>1.0075742561423215</v>
      </c>
      <c r="BZ89" s="12">
        <f t="shared" si="177"/>
        <v>1.0258175408290588</v>
      </c>
      <c r="CA89" s="12">
        <f t="shared" si="177"/>
        <v>1</v>
      </c>
      <c r="CB89" s="12">
        <f t="shared" si="177"/>
        <v>1.000157997814946</v>
      </c>
      <c r="CC89" s="12">
        <f t="shared" si="177"/>
        <v>1.0000672667819233</v>
      </c>
      <c r="CD89" s="12">
        <f t="shared" si="177"/>
        <v>1</v>
      </c>
      <c r="CE89" s="12">
        <f t="shared" si="177"/>
        <v>1</v>
      </c>
      <c r="CF89" s="12">
        <f t="shared" si="177"/>
        <v>1</v>
      </c>
      <c r="CG89" s="12">
        <f t="shared" si="177"/>
        <v>1</v>
      </c>
      <c r="CH89" s="12">
        <f t="shared" si="177"/>
        <v>1</v>
      </c>
      <c r="CI89" s="12">
        <f t="shared" si="177"/>
        <v>1</v>
      </c>
      <c r="CJ89" s="12">
        <f t="shared" si="177"/>
        <v>1</v>
      </c>
      <c r="CK89" s="12">
        <f t="shared" si="177"/>
        <v>1</v>
      </c>
      <c r="CL89" s="12">
        <f t="shared" si="177"/>
        <v>1</v>
      </c>
      <c r="CM89" s="12">
        <f t="shared" si="177"/>
        <v>1</v>
      </c>
      <c r="CN89" s="12">
        <f t="shared" si="177"/>
        <v>1</v>
      </c>
      <c r="CO89" s="12">
        <f t="shared" si="177"/>
        <v>1</v>
      </c>
      <c r="CP89" s="12">
        <f t="shared" si="177"/>
        <v>1</v>
      </c>
      <c r="CQ89" s="12">
        <f t="shared" si="177"/>
        <v>1</v>
      </c>
      <c r="CR89" s="12">
        <f t="shared" si="177"/>
        <v>1</v>
      </c>
      <c r="CS89" s="12">
        <f t="shared" si="177"/>
        <v>1</v>
      </c>
      <c r="CT89" s="12">
        <f t="shared" si="177"/>
        <v>1</v>
      </c>
      <c r="CU89" s="12">
        <f t="shared" si="177"/>
        <v>1</v>
      </c>
      <c r="CV89" s="12">
        <f t="shared" si="177"/>
        <v>1</v>
      </c>
      <c r="CW89" s="12">
        <f t="shared" si="177"/>
        <v>1</v>
      </c>
      <c r="CX89" s="12">
        <f t="shared" si="177"/>
        <v>1</v>
      </c>
      <c r="CY89" s="12">
        <f t="shared" si="177"/>
        <v>1</v>
      </c>
      <c r="CZ89" s="12">
        <f t="shared" si="177"/>
        <v>1</v>
      </c>
      <c r="DA89" s="12">
        <f t="shared" si="177"/>
        <v>1</v>
      </c>
      <c r="DB89" s="12">
        <f t="shared" si="177"/>
        <v>1</v>
      </c>
      <c r="DC89" s="12">
        <f t="shared" si="177"/>
        <v>1</v>
      </c>
      <c r="DD89" s="12">
        <f t="shared" si="177"/>
        <v>1</v>
      </c>
      <c r="DE89" s="12">
        <f t="shared" si="177"/>
        <v>1</v>
      </c>
      <c r="DF89" s="12">
        <f t="shared" si="177"/>
        <v>1</v>
      </c>
      <c r="DG89" s="12">
        <f t="shared" si="177"/>
        <v>1</v>
      </c>
      <c r="DH89" s="12">
        <f t="shared" si="177"/>
        <v>1</v>
      </c>
      <c r="DI89" s="12">
        <f t="shared" si="177"/>
        <v>1</v>
      </c>
      <c r="DJ89" s="12">
        <f t="shared" si="177"/>
        <v>1</v>
      </c>
      <c r="DK89" s="12">
        <f t="shared" si="177"/>
        <v>1</v>
      </c>
      <c r="DL89" s="12">
        <f t="shared" si="177"/>
        <v>1</v>
      </c>
      <c r="DM89" s="12">
        <f t="shared" si="177"/>
        <v>1</v>
      </c>
      <c r="DN89" s="12">
        <f t="shared" si="177"/>
        <v>1</v>
      </c>
      <c r="DO89" s="12">
        <f t="shared" si="177"/>
        <v>1</v>
      </c>
      <c r="DP89" s="12">
        <f t="shared" si="177"/>
        <v>1</v>
      </c>
      <c r="DQ89" s="12">
        <f t="shared" si="177"/>
        <v>1</v>
      </c>
      <c r="DR89" s="12">
        <f t="shared" si="177"/>
        <v>1</v>
      </c>
      <c r="DS89" s="12">
        <f t="shared" si="177"/>
        <v>1</v>
      </c>
      <c r="DT89" s="12" t="e">
        <f t="shared" si="177"/>
        <v>#NUM!</v>
      </c>
      <c r="DU89" s="12" t="e">
        <f t="shared" si="177"/>
        <v>#NUM!</v>
      </c>
      <c r="DV89" s="12" t="e">
        <f t="shared" si="177"/>
        <v>#NUM!</v>
      </c>
      <c r="DW89" s="12" t="e">
        <f t="shared" si="177"/>
        <v>#NUM!</v>
      </c>
      <c r="DX89" s="12" t="e">
        <f t="shared" si="177"/>
        <v>#NUM!</v>
      </c>
      <c r="DY89" s="12" t="e">
        <f t="shared" si="177"/>
        <v>#NUM!</v>
      </c>
      <c r="DZ89" s="12">
        <f t="shared" si="177"/>
        <v>1</v>
      </c>
    </row>
    <row r="90" spans="2:130" x14ac:dyDescent="0.2">
      <c r="B90">
        <v>1</v>
      </c>
      <c r="C90">
        <v>4</v>
      </c>
      <c r="F90" s="19" t="s">
        <v>50</v>
      </c>
      <c r="G90" s="12">
        <f>+IF(G$8 = 62, 1, AVERAGE(_xlfn._xlws.FILTER(INDEX( G$34:G$54, MAX( COUNT( H$9:H$29 )  - $B90 + 1, 1)) : INDEX( G$34:G$54, MAX( COUNT( H$9:H$29 )  - $C90 + 1, 1)), INDEX( G$59:G$79, MAX( COUNT( H$9:H$29 )  - $B90 + 1, 1)) : INDEX( G$59:G$79, MAX( COUNT( H$9:H$29 )  - $C90 + 1, 1)) &gt; 0)))</f>
        <v>1.8476900000000001</v>
      </c>
      <c r="H90" s="12">
        <f>+IF(H$8 = 62, 1, AVERAGE(_xlfn._xlws.FILTER(INDEX( H$34:H$54, MAX( COUNT( I$9:I$29 )  - $B90 + 1, 1)) : INDEX( H$34:H$54, MAX( COUNT( I$9:I$29 )  - $C90 + 1, 1)), INDEX( H$59:H$79, MAX( COUNT( I$9:I$29 )  - $B90 + 1, 1)) : INDEX( H$59:H$79, MAX( COUNT( I$9:I$29 )  - $C90 + 1, 1)) &gt; 0)))</f>
        <v>6.74969530808354</v>
      </c>
      <c r="I90" s="12">
        <f>+IF(I$8 = 62, 1, AVERAGE(_xlfn._xlws.FILTER(INDEX( I$34:I$54, MAX( COUNT( J$9:J$29 )  - $B90 + 1, 1)) : INDEX( I$34:I$54, MAX( COUNT( J$9:J$29 )  - $C90 + 1, 1)), INDEX( I$59:I$79, MAX( COUNT( J$9:J$29 )  - $B90 + 1, 1)) : INDEX( I$59:I$79, MAX( COUNT( J$9:J$29 )  - $C90 + 1, 1)) &gt; 0)))</f>
        <v>2.8016777412147986</v>
      </c>
      <c r="J90" s="12">
        <f>+IF(J$8 = 62, 1, AVERAGE(_xlfn._xlws.FILTER(INDEX( J$34:J$54, MAX( COUNT( K$9:K$29 )  - $B90 + 1, 1)) : INDEX( J$34:J$54, MAX( COUNT( K$9:K$29 )  - $C90 + 1, 1)), INDEX( J$59:J$79, MAX( COUNT( K$9:K$29 )  - $B90 + 1, 1)) : INDEX( J$59:J$79, MAX( COUNT( K$9:K$29 )  - $C90 + 1, 1)) &gt; 0)))</f>
        <v>1.2467534237903466</v>
      </c>
      <c r="K90" s="12">
        <f>+IF(K$8 = 62, 1, AVERAGE(_xlfn._xlws.FILTER(INDEX( K$34:K$54, MAX( COUNT( L$9:L$29 )  - $B90 + 1, 1)) : INDEX( K$34:K$54, MAX( COUNT( L$9:L$29 )  - $C90 + 1, 1)), INDEX( K$59:K$79, MAX( COUNT( L$9:L$29 )  - $B90 + 1, 1)) : INDEX( K$59:K$79, MAX( COUNT( L$9:L$29 )  - $C90 + 1, 1)) &gt; 0)))</f>
        <v>1.0481803571541901</v>
      </c>
      <c r="L90" s="12">
        <f>+IF(L$8 = 62, 1, AVERAGE(_xlfn._xlws.FILTER(INDEX( L$34:L$54, MAX( COUNT( M$9:M$29 )  - $B90 + 1, 1)) : INDEX( L$34:L$54, MAX( COUNT( M$9:M$29 )  - $C90 + 1, 1)), INDEX( L$59:L$79, MAX( COUNT( M$9:M$29 )  - $B90 + 1, 1)) : INDEX( L$59:L$79, MAX( COUNT( M$9:M$29 )  - $C90 + 1, 1)) &gt; 0)))</f>
        <v>1.0811165699278389</v>
      </c>
      <c r="M90" s="12">
        <f>+IF(M$8 = 62, 1, AVERAGE(_xlfn._xlws.FILTER(INDEX( M$34:M$54, MAX( COUNT( N$9:N$29 )  - $B90 + 1, 1)) : INDEX( M$34:M$54, MAX( COUNT( N$9:N$29 )  - $C90 + 1, 1)), INDEX( M$59:M$79, MAX( COUNT( N$9:N$29 )  - $B90 + 1, 1)) : INDEX( M$59:M$79, MAX( COUNT( N$9:N$29 )  - $C90 + 1, 1)) &gt; 0)))</f>
        <v>1.0591614491961208</v>
      </c>
      <c r="N90" s="12">
        <f>+IF(N$8 = 62, 1, AVERAGE(_xlfn._xlws.FILTER(INDEX( N$34:N$54, MAX( COUNT( O$9:O$29 )  - $B90 + 1, 1)) : INDEX( N$34:N$54, MAX( COUNT( O$9:O$29 )  - $C90 + 1, 1)), INDEX( N$59:N$79, MAX( COUNT( O$9:O$29 )  - $B90 + 1, 1)) : INDEX( N$59:N$79, MAX( COUNT( O$9:O$29 )  - $C90 + 1, 1)) &gt; 0)))</f>
        <v>1.0073242174854926</v>
      </c>
      <c r="O90" s="12">
        <f>+IF(O$8 = 62, 1, AVERAGE(_xlfn._xlws.FILTER(INDEX( O$34:O$54, MAX( COUNT( P$9:P$29 )  - $B90 + 1, 1)) : INDEX( O$34:O$54, MAX( COUNT( P$9:P$29 )  - $C90 + 1, 1)), INDEX( O$59:O$79, MAX( COUNT( P$9:P$29 )  - $B90 + 1, 1)) : INDEX( O$59:O$79, MAX( COUNT( P$9:P$29 )  - $C90 + 1, 1)) &gt; 0)))</f>
        <v>1.0224289570987986</v>
      </c>
      <c r="P90" s="12">
        <f>+IF(P$8 = 62, 1, AVERAGE(_xlfn._xlws.FILTER(INDEX( P$34:P$54, MAX( COUNT( Q$9:Q$29 )  - $B90 + 1, 1)) : INDEX( P$34:P$54, MAX( COUNT( Q$9:Q$29 )  - $C90 + 1, 1)), INDEX( P$59:P$79, MAX( COUNT( Q$9:Q$29 )  - $B90 + 1, 1)) : INDEX( P$59:P$79, MAX( COUNT( Q$9:Q$29 )  - $C90 + 1, 1)) &gt; 0)))</f>
        <v>1.0295751836639035</v>
      </c>
      <c r="Q90" s="12">
        <f>+IF(Q$8 = 62, 1, AVERAGE(_xlfn._xlws.FILTER(INDEX( Q$34:Q$54, MAX( COUNT( R$9:R$29 )  - $B90 + 1, 1)) : INDEX( Q$34:Q$54, MAX( COUNT( R$9:R$29 )  - $C90 + 1, 1)), INDEX( Q$59:Q$79, MAX( COUNT( R$9:R$29 )  - $B90 + 1, 1)) : INDEX( Q$59:Q$79, MAX( COUNT( R$9:R$29 )  - $C90 + 1, 1)) &gt; 0)))</f>
        <v>1.0007102183746606</v>
      </c>
      <c r="R90" s="12">
        <f>+IF(R$8 = 62, 1, AVERAGE(_xlfn._xlws.FILTER(INDEX( R$34:R$54, MAX( COUNT( S$9:S$29 )  - $B90 + 1, 1)) : INDEX( R$34:R$54, MAX( COUNT( S$9:S$29 )  - $C90 + 1, 1)), INDEX( R$59:R$79, MAX( COUNT( S$9:S$29 )  - $B90 + 1, 1)) : INDEX( R$59:R$79, MAX( COUNT( S$9:S$29 )  - $C90 + 1, 1)) &gt; 0)))</f>
        <v>1.0069938270115077</v>
      </c>
      <c r="S90" s="12">
        <f>+IF(S$8 = 62, 1, AVERAGE(_xlfn._xlws.FILTER(INDEX( S$34:S$54, MAX( COUNT( T$9:T$29 )  - $B90 + 1, 1)) : INDEX( S$34:S$54, MAX( COUNT( T$9:T$29 )  - $C90 + 1, 1)), INDEX( S$59:S$79, MAX( COUNT( T$9:T$29 )  - $B90 + 1, 1)) : INDEX( S$59:S$79, MAX( COUNT( T$9:T$29 )  - $C90 + 1, 1)) &gt; 0)))</f>
        <v>1.0063309415952153</v>
      </c>
      <c r="T90" s="12">
        <f>+IF(T$8 = 62, 1, AVERAGE(_xlfn._xlws.FILTER(INDEX( T$34:T$54, MAX( COUNT( U$9:U$29 )  - $B90 + 1, 1)) : INDEX( T$34:T$54, MAX( COUNT( U$9:U$29 )  - $C90 + 1, 1)), INDEX( T$59:T$79, MAX( COUNT( U$9:U$29 )  - $B90 + 1, 1)) : INDEX( T$59:T$79, MAX( COUNT( U$9:U$29 )  - $C90 + 1, 1)) &gt; 0)))</f>
        <v>1.0003660768281486</v>
      </c>
      <c r="U90" s="12">
        <f>+IF(U$8 = 62, 1, AVERAGE(_xlfn._xlws.FILTER(INDEX( U$34:U$54, MAX( COUNT( V$9:V$29 )  - $B90 + 1, 1)) : INDEX( U$34:U$54, MAX( COUNT( V$9:V$29 )  - $C90 + 1, 1)), INDEX( U$59:U$79, MAX( COUNT( V$9:V$29 )  - $B90 + 1, 1)) : INDEX( U$59:U$79, MAX( COUNT( V$9:V$29 )  - $C90 + 1, 1)) &gt; 0)))</f>
        <v>0.99822570347559259</v>
      </c>
      <c r="V90" s="12">
        <f>+IF(V$8 = 62, 1, AVERAGE(_xlfn._xlws.FILTER(INDEX( V$34:V$54, MAX( COUNT( W$9:W$29 )  - $B90 + 1, 1)) : INDEX( V$34:V$54, MAX( COUNT( W$9:W$29 )  - $C90 + 1, 1)), INDEX( V$59:V$79, MAX( COUNT( W$9:W$29 )  - $B90 + 1, 1)) : INDEX( V$59:V$79, MAX( COUNT( W$9:W$29 )  - $C90 + 1, 1)) &gt; 0)))</f>
        <v>1.0003377943060283</v>
      </c>
      <c r="W90" s="12">
        <f>+IF(W$8 = 62, 1, AVERAGE(_xlfn._xlws.FILTER(INDEX( W$34:W$54, MAX( COUNT( X$9:X$29 )  - $B90 + 1, 1)) : INDEX( W$34:W$54, MAX( COUNT( X$9:X$29 )  - $C90 + 1, 1)), INDEX( W$59:W$79, MAX( COUNT( X$9:X$29 )  - $B90 + 1, 1)) : INDEX( W$59:W$79, MAX( COUNT( X$9:X$29 )  - $C90 + 1, 1)) &gt; 0)))</f>
        <v>1</v>
      </c>
      <c r="X90" s="12">
        <f>+IF(X$8 = 62, 1, AVERAGE(_xlfn._xlws.FILTER(INDEX( X$34:X$54, MAX( COUNT( Y$9:Y$29 )  - $B90 + 1, 1)) : INDEX( X$34:X$54, MAX( COUNT( Y$9:Y$29 )  - $C90 + 1, 1)), INDEX( X$59:X$79, MAX( COUNT( Y$9:Y$29 )  - $B90 + 1, 1)) : INDEX( X$59:X$79, MAX( COUNT( Y$9:Y$29 )  - $C90 + 1, 1)) &gt; 0)))</f>
        <v>1</v>
      </c>
      <c r="Y90" s="12">
        <f>+IF(Y$8 = 62, 1, AVERAGE(_xlfn._xlws.FILTER(INDEX( Y$34:Y$54, MAX( COUNT( Z$9:Z$29 )  - $B90 + 1, 1)) : INDEX( Y$34:Y$54, MAX( COUNT( Z$9:Z$29 )  - $C90 + 1, 1)), INDEX( Y$59:Y$79, MAX( COUNT( Z$9:Z$29 )  - $B90 + 1, 1)) : INDEX( Y$59:Y$79, MAX( COUNT( Z$9:Z$29 )  - $C90 + 1, 1)) &gt; 0)))</f>
        <v>1</v>
      </c>
      <c r="Z90" s="12">
        <f>+IF(Z$8 = 62, 1, AVERAGE(_xlfn._xlws.FILTER(INDEX( Z$34:Z$54, MAX( COUNT( AA$9:AA$29 )  - $B90 + 1, 1)) : INDEX( Z$34:Z$54, MAX( COUNT( AA$9:AA$29 )  - $C90 + 1, 1)), INDEX( Z$59:Z$79, MAX( COUNT( AA$9:AA$29 )  - $B90 + 1, 1)) : INDEX( Z$59:Z$79, MAX( COUNT( AA$9:AA$29 )  - $C90 + 1, 1)) &gt; 0)))</f>
        <v>1.0034817956467361</v>
      </c>
      <c r="AA90" s="12">
        <f>+IF(AA$8 = 62, 1, AVERAGE(_xlfn._xlws.FILTER(INDEX( AA$34:AA$54, MAX( COUNT( AB$9:AB$29 )  - $B90 + 1, 1)) : INDEX( AA$34:AA$54, MAX( COUNT( AB$9:AB$29 )  - $C90 + 1, 1)), INDEX( AA$59:AA$79, MAX( COUNT( AB$9:AB$29 )  - $B90 + 1, 1)) : INDEX( AA$59:AA$79, MAX( COUNT( AB$9:AB$29 )  - $C90 + 1, 1)) &gt; 0)))</f>
        <v>1</v>
      </c>
      <c r="AB90" s="12">
        <f>+IF(AB$8 = 62, 1, AVERAGE(_xlfn._xlws.FILTER(INDEX( AB$34:AB$54, MAX( COUNT( AC$9:AC$29 )  - $B90 + 1, 1)) : INDEX( AB$34:AB$54, MAX( COUNT( AC$9:AC$29 )  - $C90 + 1, 1)), INDEX( AB$59:AB$79, MAX( COUNT( AC$9:AC$29 )  - $B90 + 1, 1)) : INDEX( AB$59:AB$79, MAX( COUNT( AC$9:AC$29 )  - $C90 + 1, 1)) &gt; 0)))</f>
        <v>1.0204105336797071</v>
      </c>
      <c r="AC90" s="12">
        <f>+IF(AC$8 = 62, 1, AVERAGE(_xlfn._xlws.FILTER(INDEX( AC$34:AC$54, MAX( COUNT( AD$9:AD$29 )  - $B90 + 1, 1)) : INDEX( AC$34:AC$54, MAX( COUNT( AD$9:AD$29 )  - $C90 + 1, 1)), INDEX( AC$59:AC$79, MAX( COUNT( AD$9:AD$29 )  - $B90 + 1, 1)) : INDEX( AC$59:AC$79, MAX( COUNT( AD$9:AD$29 )  - $C90 + 1, 1)) &gt; 0)))</f>
        <v>1.0002662838366509</v>
      </c>
      <c r="AD90" s="12">
        <f>+IF(AD$8 = 62, 1, AVERAGE(_xlfn._xlws.FILTER(INDEX( AD$34:AD$54, MAX( COUNT( AE$9:AE$29 )  - $B90 + 1, 1)) : INDEX( AD$34:AD$54, MAX( COUNT( AE$9:AE$29 )  - $C90 + 1, 1)), INDEX( AD$59:AD$79, MAX( COUNT( AE$9:AE$29 )  - $B90 + 1, 1)) : INDEX( AD$59:AD$79, MAX( COUNT( AE$9:AE$29 )  - $C90 + 1, 1)) &gt; 0)))</f>
        <v>1</v>
      </c>
      <c r="AE90" s="12">
        <f>+IF(AE$8 = 62, 1, AVERAGE(_xlfn._xlws.FILTER(INDEX( AE$34:AE$54, MAX( COUNT( AF$9:AF$29 )  - $B90 + 1, 1)) : INDEX( AE$34:AE$54, MAX( COUNT( AF$9:AF$29 )  - $C90 + 1, 1)), INDEX( AE$59:AE$79, MAX( COUNT( AF$9:AF$29 )  - $B90 + 1, 1)) : INDEX( AE$59:AE$79, MAX( COUNT( AF$9:AF$29 )  - $C90 + 1, 1)) &gt; 0)))</f>
        <v>1.0043542817481759</v>
      </c>
      <c r="AF90" s="12">
        <f>+IF(AF$8 = 62, 1, AVERAGE(_xlfn._xlws.FILTER(INDEX( AF$34:AF$54, MAX( COUNT( AG$9:AG$29 )  - $B90 + 1, 1)) : INDEX( AF$34:AF$54, MAX( COUNT( AG$9:AG$29 )  - $C90 + 1, 1)), INDEX( AF$59:AF$79, MAX( COUNT( AG$9:AG$29 )  - $B90 + 1, 1)) : INDEX( AF$59:AF$79, MAX( COUNT( AG$9:AG$29 )  - $C90 + 1, 1)) &gt; 0)))</f>
        <v>1</v>
      </c>
      <c r="AG90" s="12">
        <f>+IF(AG$8 = 62, 1, AVERAGE(_xlfn._xlws.FILTER(INDEX( AG$34:AG$54, MAX( COUNT( AH$9:AH$29 )  - $B90 + 1, 1)) : INDEX( AG$34:AG$54, MAX( COUNT( AH$9:AH$29 )  - $C90 + 1, 1)), INDEX( AG$59:AG$79, MAX( COUNT( AH$9:AH$29 )  - $B90 + 1, 1)) : INDEX( AG$59:AG$79, MAX( COUNT( AH$9:AH$29 )  - $C90 + 1, 1)) &gt; 0)))</f>
        <v>1</v>
      </c>
      <c r="AH90" s="12">
        <f>+IF(AH$8 = 62, 1, AVERAGE(_xlfn._xlws.FILTER(INDEX( AH$34:AH$54, MAX( COUNT( AI$9:AI$29 )  - $B90 + 1, 1)) : INDEX( AH$34:AH$54, MAX( COUNT( AI$9:AI$29 )  - $C90 + 1, 1)), INDEX( AH$59:AH$79, MAX( COUNT( AI$9:AI$29 )  - $B90 + 1, 1)) : INDEX( AH$59:AH$79, MAX( COUNT( AI$9:AI$29 )  - $C90 + 1, 1)) &gt; 0)))</f>
        <v>1</v>
      </c>
      <c r="AI90" s="12">
        <f>+IF(AI$8 = 62, 1, AVERAGE(_xlfn._xlws.FILTER(INDEX( AI$34:AI$54, MAX( COUNT( AJ$9:AJ$29 )  - $B90 + 1, 1)) : INDEX( AI$34:AI$54, MAX( COUNT( AJ$9:AJ$29 )  - $C90 + 1, 1)), INDEX( AI$59:AI$79, MAX( COUNT( AJ$9:AJ$29 )  - $B90 + 1, 1)) : INDEX( AI$59:AI$79, MAX( COUNT( AJ$9:AJ$29 )  - $C90 + 1, 1)) &gt; 0)))</f>
        <v>1</v>
      </c>
      <c r="AJ90" s="12">
        <f>+IF(AJ$8 = 62, 1, AVERAGE(_xlfn._xlws.FILTER(INDEX( AJ$34:AJ$54, MAX( COUNT( AK$9:AK$29 )  - $B90 + 1, 1)) : INDEX( AJ$34:AJ$54, MAX( COUNT( AK$9:AK$29 )  - $C90 + 1, 1)), INDEX( AJ$59:AJ$79, MAX( COUNT( AK$9:AK$29 )  - $B90 + 1, 1)) : INDEX( AJ$59:AJ$79, MAX( COUNT( AK$9:AK$29 )  - $C90 + 1, 1)) &gt; 0)))</f>
        <v>1</v>
      </c>
      <c r="AK90" s="12">
        <f>+IF(AK$8 = 62, 1, AVERAGE(_xlfn._xlws.FILTER(INDEX( AK$34:AK$54, MAX( COUNT( AL$9:AL$29 )  - $B90 + 1, 1)) : INDEX( AK$34:AK$54, MAX( COUNT( AL$9:AL$29 )  - $C90 + 1, 1)), INDEX( AK$59:AK$79, MAX( COUNT( AL$9:AL$29 )  - $B90 + 1, 1)) : INDEX( AK$59:AK$79, MAX( COUNT( AL$9:AL$29 )  - $C90 + 1, 1)) &gt; 0)))</f>
        <v>1.0004967717784747</v>
      </c>
      <c r="AL90" s="12">
        <f>+IF(AL$8 = 62, 1, AVERAGE(_xlfn._xlws.FILTER(INDEX( AL$34:AL$54, MAX( COUNT( AM$9:AM$29 )  - $B90 + 1, 1)) : INDEX( AL$34:AL$54, MAX( COUNT( AM$9:AM$29 )  - $C90 + 1, 1)), INDEX( AL$59:AL$79, MAX( COUNT( AM$9:AM$29 )  - $B90 + 1, 1)) : INDEX( AL$59:AL$79, MAX( COUNT( AM$9:AM$29 )  - $C90 + 1, 1)) &gt; 0)))</f>
        <v>1</v>
      </c>
      <c r="AM90" s="12">
        <f>+IF(AM$8 = 62, 1, AVERAGE(_xlfn._xlws.FILTER(INDEX( AM$34:AM$54, MAX( COUNT( AN$9:AN$29 )  - $B90 + 1, 1)) : INDEX( AM$34:AM$54, MAX( COUNT( AN$9:AN$29 )  - $C90 + 1, 1)), INDEX( AM$59:AM$79, MAX( COUNT( AN$9:AN$29 )  - $B90 + 1, 1)) : INDEX( AM$59:AM$79, MAX( COUNT( AN$9:AN$29 )  - $C90 + 1, 1)) &gt; 0)))</f>
        <v>1</v>
      </c>
      <c r="AN90" s="12">
        <f>+IF(AN$8 = 62, 1, AVERAGE(_xlfn._xlws.FILTER(INDEX( AN$34:AN$54, MAX( COUNT( AO$9:AO$29 )  - $B90 + 1, 1)) : INDEX( AN$34:AN$54, MAX( COUNT( AO$9:AO$29 )  - $C90 + 1, 1)), INDEX( AN$59:AN$79, MAX( COUNT( AO$9:AO$29 )  - $B90 + 1, 1)) : INDEX( AN$59:AN$79, MAX( COUNT( AO$9:AO$29 )  - $C90 + 1, 1)) &gt; 0)))</f>
        <v>1</v>
      </c>
      <c r="AO90" s="12">
        <f>+IF(AO$8 = 62, 1, AVERAGE(_xlfn._xlws.FILTER(INDEX( AO$34:AO$54, MAX( COUNT( AP$9:AP$29 )  - $B90 + 1, 1)) : INDEX( AO$34:AO$54, MAX( COUNT( AP$9:AP$29 )  - $C90 + 1, 1)), INDEX( AO$59:AO$79, MAX( COUNT( AP$9:AP$29 )  - $B90 + 1, 1)) : INDEX( AO$59:AO$79, MAX( COUNT( AP$9:AP$29 )  - $C90 + 1, 1)) &gt; 0)))</f>
        <v>1</v>
      </c>
      <c r="AP90" s="12">
        <f>+IF(AP$8 = 62, 1, AVERAGE(_xlfn._xlws.FILTER(INDEX( AP$34:AP$54, MAX( COUNT( AQ$9:AQ$29 )  - $B90 + 1, 1)) : INDEX( AP$34:AP$54, MAX( COUNT( AQ$9:AQ$29 )  - $C90 + 1, 1)), INDEX( AP$59:AP$79, MAX( COUNT( AQ$9:AQ$29 )  - $B90 + 1, 1)) : INDEX( AP$59:AP$79, MAX( COUNT( AQ$9:AQ$29 )  - $C90 + 1, 1)) &gt; 0)))</f>
        <v>1</v>
      </c>
      <c r="AQ90" s="12">
        <f>+IF(AQ$8 = 62, 1, AVERAGE(_xlfn._xlws.FILTER(INDEX( AQ$34:AQ$54, MAX( COUNT( AR$9:AR$29 )  - $B90 + 1, 1)) : INDEX( AQ$34:AQ$54, MAX( COUNT( AR$9:AR$29 )  - $C90 + 1, 1)), INDEX( AQ$59:AQ$79, MAX( COUNT( AR$9:AR$29 )  - $B90 + 1, 1)) : INDEX( AQ$59:AQ$79, MAX( COUNT( AR$9:AR$29 )  - $C90 + 1, 1)) &gt; 0)))</f>
        <v>1</v>
      </c>
      <c r="AR90" s="12">
        <f>+IF(AR$8 = 62, 1, AVERAGE(_xlfn._xlws.FILTER(INDEX( AR$34:AR$54, MAX( COUNT( AS$9:AS$29 )  - $B90 + 1, 1)) : INDEX( AR$34:AR$54, MAX( COUNT( AS$9:AS$29 )  - $C90 + 1, 1)), INDEX( AR$59:AR$79, MAX( COUNT( AS$9:AS$29 )  - $B90 + 1, 1)) : INDEX( AR$59:AR$79, MAX( COUNT( AS$9:AS$29 )  - $C90 + 1, 1)) &gt; 0)))</f>
        <v>1</v>
      </c>
      <c r="AS90" s="12">
        <f>+IF(AS$8 = 62, 1, AVERAGE(_xlfn._xlws.FILTER(INDEX( AS$34:AS$54, MAX( COUNT( AT$9:AT$29 )  - $B90 + 1, 1)) : INDEX( AS$34:AS$54, MAX( COUNT( AT$9:AT$29 )  - $C90 + 1, 1)), INDEX( AS$59:AS$79, MAX( COUNT( AT$9:AT$29 )  - $B90 + 1, 1)) : INDEX( AS$59:AS$79, MAX( COUNT( AT$9:AT$29 )  - $C90 + 1, 1)) &gt; 0)))</f>
        <v>1</v>
      </c>
      <c r="AT90" s="12">
        <f>+IF(AT$8 = 62, 1, AVERAGE(_xlfn._xlws.FILTER(INDEX( AT$34:AT$54, MAX( COUNT( AU$9:AU$29 )  - $B90 + 1, 1)) : INDEX( AT$34:AT$54, MAX( COUNT( AU$9:AU$29 )  - $C90 + 1, 1)), INDEX( AT$59:AT$79, MAX( COUNT( AU$9:AU$29 )  - $B90 + 1, 1)) : INDEX( AT$59:AT$79, MAX( COUNT( AU$9:AU$29 )  - $C90 + 1, 1)) &gt; 0)))</f>
        <v>1</v>
      </c>
      <c r="AU90" s="12">
        <f>+IF(AU$8 = 62, 1, AVERAGE(_xlfn._xlws.FILTER(INDEX( AU$34:AU$54, MAX( COUNT( AV$9:AV$29 )  - $B90 + 1, 1)) : INDEX( AU$34:AU$54, MAX( COUNT( AV$9:AV$29 )  - $C90 + 1, 1)), INDEX( AU$59:AU$79, MAX( COUNT( AV$9:AV$29 )  - $B90 + 1, 1)) : INDEX( AU$59:AU$79, MAX( COUNT( AV$9:AV$29 )  - $C90 + 1, 1)) &gt; 0)))</f>
        <v>1</v>
      </c>
      <c r="AV90" s="12">
        <f>+IF(AV$8 = 62, 1, AVERAGE(_xlfn._xlws.FILTER(INDEX( AV$34:AV$54, MAX( COUNT( AW$9:AW$29 )  - $B90 + 1, 1)) : INDEX( AV$34:AV$54, MAX( COUNT( AW$9:AW$29 )  - $C90 + 1, 1)), INDEX( AV$59:AV$79, MAX( COUNT( AW$9:AW$29 )  - $B90 + 1, 1)) : INDEX( AV$59:AV$79, MAX( COUNT( AW$9:AW$29 )  - $C90 + 1, 1)) &gt; 0)))</f>
        <v>1</v>
      </c>
      <c r="AW90" s="12">
        <f>+IF(AW$8 = 62, 1, AVERAGE(_xlfn._xlws.FILTER(INDEX( AW$34:AW$54, MAX( COUNT( AX$9:AX$29 )  - $B90 + 1, 1)) : INDEX( AW$34:AW$54, MAX( COUNT( AX$9:AX$29 )  - $C90 + 1, 1)), INDEX( AW$59:AW$79, MAX( COUNT( AX$9:AX$29 )  - $B90 + 1, 1)) : INDEX( AW$59:AW$79, MAX( COUNT( AX$9:AX$29 )  - $C90 + 1, 1)) &gt; 0)))</f>
        <v>1</v>
      </c>
      <c r="AX90" s="12">
        <f>+IF(AX$8 = 62, 1, AVERAGE(_xlfn._xlws.FILTER(INDEX( AX$34:AX$54, MAX( COUNT( AY$9:AY$29 )  - $B90 + 1, 1)) : INDEX( AX$34:AX$54, MAX( COUNT( AY$9:AY$29 )  - $C90 + 1, 1)), INDEX( AX$59:AX$79, MAX( COUNT( AY$9:AY$29 )  - $B90 + 1, 1)) : INDEX( AX$59:AX$79, MAX( COUNT( AY$9:AY$29 )  - $C90 + 1, 1)) &gt; 0)))</f>
        <v>1</v>
      </c>
      <c r="AY90" s="12">
        <f>+IF(AY$8 = 62, 1, AVERAGE(_xlfn._xlws.FILTER(INDEX( AY$34:AY$54, MAX( COUNT( AZ$9:AZ$29 )  - $B90 + 1, 1)) : INDEX( AY$34:AY$54, MAX( COUNT( AZ$9:AZ$29 )  - $C90 + 1, 1)), INDEX( AY$59:AY$79, MAX( COUNT( AZ$9:AZ$29 )  - $B90 + 1, 1)) : INDEX( AY$59:AY$79, MAX( COUNT( AZ$9:AZ$29 )  - $C90 + 1, 1)) &gt; 0)))</f>
        <v>1</v>
      </c>
      <c r="AZ90" s="12">
        <f>+IF(AZ$8 = 62, 1, AVERAGE(_xlfn._xlws.FILTER(INDEX( AZ$34:AZ$54, MAX( COUNT( BA$9:BA$29 )  - $B90 + 1, 1)) : INDEX( AZ$34:AZ$54, MAX( COUNT( BA$9:BA$29 )  - $C90 + 1, 1)), INDEX( AZ$59:AZ$79, MAX( COUNT( BA$9:BA$29 )  - $B90 + 1, 1)) : INDEX( AZ$59:AZ$79, MAX( COUNT( BA$9:BA$29 )  - $C90 + 1, 1)) &gt; 0)))</f>
        <v>1</v>
      </c>
      <c r="BA90" s="12">
        <f>+IF(BA$8 = 62, 1, AVERAGE(_xlfn._xlws.FILTER(INDEX( BA$34:BA$54, MAX( COUNT( BB$9:BB$29 )  - $B90 + 1, 1)) : INDEX( BA$34:BA$54, MAX( COUNT( BB$9:BB$29 )  - $C90 + 1, 1)), INDEX( BA$59:BA$79, MAX( COUNT( BB$9:BB$29 )  - $B90 + 1, 1)) : INDEX( BA$59:BA$79, MAX( COUNT( BB$9:BB$29 )  - $C90 + 1, 1)) &gt; 0)))</f>
        <v>1</v>
      </c>
      <c r="BB90" s="12">
        <f>+IF(BB$8 = 62, 1, AVERAGE(_xlfn._xlws.FILTER(INDEX( BB$34:BB$54, MAX( COUNT( BC$9:BC$29 )  - $B90 + 1, 1)) : INDEX( BB$34:BB$54, MAX( COUNT( BC$9:BC$29 )  - $C90 + 1, 1)), INDEX( BB$59:BB$79, MAX( COUNT( BC$9:BC$29 )  - $B90 + 1, 1)) : INDEX( BB$59:BB$79, MAX( COUNT( BC$9:BC$29 )  - $C90 + 1, 1)) &gt; 0)))</f>
        <v>1</v>
      </c>
      <c r="BC90" s="12">
        <f>+IF(BC$8 = 62, 1, AVERAGE(_xlfn._xlws.FILTER(INDEX( BC$34:BC$54, MAX( COUNT( BD$9:BD$29 )  - $B90 + 1, 1)) : INDEX( BC$34:BC$54, MAX( COUNT( BD$9:BD$29 )  - $C90 + 1, 1)), INDEX( BC$59:BC$79, MAX( COUNT( BD$9:BD$29 )  - $B90 + 1, 1)) : INDEX( BC$59:BC$79, MAX( COUNT( BD$9:BD$29 )  - $C90 + 1, 1)) &gt; 0)))</f>
        <v>1</v>
      </c>
      <c r="BD90" s="12">
        <f>+IF(BD$8 = 62, 1, AVERAGE(_xlfn._xlws.FILTER(INDEX( BD$34:BD$54, MAX( COUNT( BE$9:BE$29 )  - $B90 + 1, 1)) : INDEX( BD$34:BD$54, MAX( COUNT( BE$9:BE$29 )  - $C90 + 1, 1)), INDEX( BD$59:BD$79, MAX( COUNT( BE$9:BE$29 )  - $B90 + 1, 1)) : INDEX( BD$59:BD$79, MAX( COUNT( BE$9:BE$29 )  - $C90 + 1, 1)) &gt; 0)))</f>
        <v>1</v>
      </c>
      <c r="BE90" s="12">
        <f>+IF(BE$8 = 62, 1, AVERAGE(_xlfn._xlws.FILTER(INDEX( BE$34:BE$54, MAX( COUNT( BF$9:BF$29 )  - $B90 + 1, 1)) : INDEX( BE$34:BE$54, MAX( COUNT( BF$9:BF$29 )  - $C90 + 1, 1)), INDEX( BE$59:BE$79, MAX( COUNT( BF$9:BF$29 )  - $B90 + 1, 1)) : INDEX( BE$59:BE$79, MAX( COUNT( BF$9:BF$29 )  - $C90 + 1, 1)) &gt; 0)))</f>
        <v>1</v>
      </c>
      <c r="BF90" s="12">
        <f>+IF(BF$8 = 62, 1, AVERAGE(_xlfn._xlws.FILTER(INDEX( BF$34:BF$54, MAX( COUNT( BG$9:BG$29 )  - $B90 + 1, 1)) : INDEX( BF$34:BF$54, MAX( COUNT( BG$9:BG$29 )  - $C90 + 1, 1)), INDEX( BF$59:BF$79, MAX( COUNT( BG$9:BG$29 )  - $B90 + 1, 1)) : INDEX( BF$59:BF$79, MAX( COUNT( BG$9:BG$29 )  - $C90 + 1, 1)) &gt; 0)))</f>
        <v>1</v>
      </c>
      <c r="BG90" s="12">
        <f>+IF(BG$8 = 62, 1, AVERAGE(_xlfn._xlws.FILTER(INDEX( BG$34:BG$54, MAX( COUNT( BH$9:BH$29 )  - $B90 + 1, 1)) : INDEX( BG$34:BG$54, MAX( COUNT( BH$9:BH$29 )  - $C90 + 1, 1)), INDEX( BG$59:BG$79, MAX( COUNT( BH$9:BH$29 )  - $B90 + 1, 1)) : INDEX( BG$59:BG$79, MAX( COUNT( BH$9:BH$29 )  - $C90 + 1, 1)) &gt; 0)))</f>
        <v>1</v>
      </c>
      <c r="BH90" s="12">
        <f>+IF(BH$8 = 62, 1, AVERAGE(_xlfn._xlws.FILTER(INDEX( BH$34:BH$54, MAX( COUNT( BI$9:BI$29 )  - $B90 + 1, 1)) : INDEX( BH$34:BH$54, MAX( COUNT( BI$9:BI$29 )  - $C90 + 1, 1)), INDEX( BH$59:BH$79, MAX( COUNT( BI$9:BI$29 )  - $B90 + 1, 1)) : INDEX( BH$59:BH$79, MAX( COUNT( BI$9:BI$29 )  - $C90 + 1, 1)) &gt; 0)))</f>
        <v>1</v>
      </c>
      <c r="BI90" s="12">
        <f>+IF(BI$8 = 62, 1, AVERAGE(_xlfn._xlws.FILTER(INDEX( BI$34:BI$54, MAX( COUNT( BJ$9:BJ$29 )  - $B90 + 1, 1)) : INDEX( BI$34:BI$54, MAX( COUNT( BJ$9:BJ$29 )  - $C90 + 1, 1)), INDEX( BI$59:BI$79, MAX( COUNT( BJ$9:BJ$29 )  - $B90 + 1, 1)) : INDEX( BI$59:BI$79, MAX( COUNT( BJ$9:BJ$29 )  - $C90 + 1, 1)) &gt; 0)))</f>
        <v>1</v>
      </c>
      <c r="BJ90" s="12" t="e">
        <f>+IF(BJ$8 = 62, 1, AVERAGE(_xlfn._xlws.FILTER(INDEX( BJ$34:BJ$54, MAX( COUNT( BK$9:BK$29 )  - $B90 + 1, 1)) : INDEX( BJ$34:BJ$54, MAX( COUNT( BK$9:BK$29 )  - $C90 + 1, 1)), INDEX( BJ$59:BJ$79, MAX( COUNT( BK$9:BK$29 )  - $B90 + 1, 1)) : INDEX( BJ$59:BJ$79, MAX( COUNT( BK$9:BK$29 )  - $C90 + 1, 1)) &gt; 0)))</f>
        <v>#DIV/0!</v>
      </c>
      <c r="BK90" s="12" t="e">
        <f>+IF(BK$8 = 62, 1, AVERAGE(_xlfn._xlws.FILTER(INDEX( BK$34:BK$54, MAX( COUNT( BL$9:BL$29 )  - $B90 + 1, 1)) : INDEX( BK$34:BK$54, MAX( COUNT( BL$9:BL$29 )  - $C90 + 1, 1)), INDEX( BK$59:BK$79, MAX( COUNT( BL$9:BL$29 )  - $B90 + 1, 1)) : INDEX( BK$59:BK$79, MAX( COUNT( BL$9:BL$29 )  - $C90 + 1, 1)) &gt; 0)))</f>
        <v>#DIV/0!</v>
      </c>
      <c r="BL90" s="12" t="e">
        <f>+IF(BL$8 = 62, 1, AVERAGE(_xlfn._xlws.FILTER(INDEX( BL$34:BL$54, MAX( COUNT( BM$9:BM$29 )  - $B90 + 1, 1)) : INDEX( BL$34:BL$54, MAX( COUNT( BM$9:BM$29 )  - $C90 + 1, 1)), INDEX( BL$59:BL$79, MAX( COUNT( BM$9:BM$29 )  - $B90 + 1, 1)) : INDEX( BL$59:BL$79, MAX( COUNT( BM$9:BM$29 )  - $C90 + 1, 1)) &gt; 0)))</f>
        <v>#DIV/0!</v>
      </c>
      <c r="BM90" s="12" t="e">
        <f>+IF(BM$8 = 62, 1, AVERAGE(_xlfn._xlws.FILTER(INDEX( BM$34:BM$54, MAX( COUNT( BN$9:BN$29 )  - $B90 + 1, 1)) : INDEX( BM$34:BM$54, MAX( COUNT( BN$9:BN$29 )  - $C90 + 1, 1)), INDEX( BM$59:BM$79, MAX( COUNT( BN$9:BN$29 )  - $B90 + 1, 1)) : INDEX( BM$59:BM$79, MAX( COUNT( BN$9:BN$29 )  - $C90 + 1, 1)) &gt; 0)))</f>
        <v>#DIV/0!</v>
      </c>
      <c r="BN90" s="12" t="e">
        <f>+IF(BN$8 = 62, 1, AVERAGE(_xlfn._xlws.FILTER(INDEX( BN$34:BN$54, MAX( COUNT( BO$9:BO$29 )  - $B90 + 1, 1)) : INDEX( BN$34:BN$54, MAX( COUNT( BO$9:BO$29 )  - $C90 + 1, 1)), INDEX( BN$59:BN$79, MAX( COUNT( BO$9:BO$29 )  - $B90 + 1, 1)) : INDEX( BN$59:BN$79, MAX( COUNT( BO$9:BO$29 )  - $C90 + 1, 1)) &gt; 0)))</f>
        <v>#DIV/0!</v>
      </c>
      <c r="BO90" s="12" t="e">
        <f>+IF(BO$8 = 62, 1, AVERAGE(_xlfn._xlws.FILTER(INDEX( BO$34:BO$54, MAX( COUNT( BP$9:BP$29 )  - $B90 + 1, 1)) : INDEX( BO$34:BO$54, MAX( COUNT( BP$9:BP$29 )  - $C90 + 1, 1)), INDEX( BO$59:BO$79, MAX( COUNT( BP$9:BP$29 )  - $B90 + 1, 1)) : INDEX( BO$59:BO$79, MAX( COUNT( BP$9:BP$29 )  - $C90 + 1, 1)) &gt; 0)))</f>
        <v>#DIV/0!</v>
      </c>
      <c r="BP90" s="12">
        <f>+IF(BP$8 = 62, 1, AVERAGE(_xlfn._xlws.FILTER(INDEX( BP$34:BP$54, MAX( COUNT( BQ$9:BQ$29 )  - $B90 + 1, 1)) : INDEX( BP$34:BP$54, MAX( COUNT( BQ$9:BQ$29 )  - $C90 + 1, 1)), INDEX( BP$59:BP$79, MAX( COUNT( BQ$9:BQ$29 )  - $B90 + 1, 1)) : INDEX( BP$59:BP$79, MAX( COUNT( BQ$9:BQ$29 )  - $C90 + 1, 1)) &gt; 0)))</f>
        <v>1</v>
      </c>
      <c r="BQ90" s="12">
        <f>+IF(BQ$8 = 62, 1, AVERAGE(_xlfn._xlws.FILTER(INDEX( BQ$34:BQ$54, MAX( COUNT( BR$9:BR$29 )  - $B90 + 1, 1)) : INDEX( BQ$34:BQ$54, MAX( COUNT( BR$9:BR$29 )  - $C90 + 1, 1)), INDEX( BQ$59:BQ$79, MAX( COUNT( BR$9:BR$29 )  - $B90 + 1, 1)) : INDEX( BQ$59:BQ$79, MAX( COUNT( BR$9:BR$29 )  - $C90 + 1, 1)) &gt; 0)))</f>
        <v>102.32121085000001</v>
      </c>
      <c r="BR90" s="12">
        <f>+IF(BR$8 = 62, 1, AVERAGE(_xlfn._xlws.FILTER(INDEX( BR$34:BR$54, MAX( COUNT( BS$9:BS$29 )  - $B90 + 1, 1)) : INDEX( BR$34:BR$54, MAX( COUNT( BS$9:BS$29 )  - $C90 + 1, 1)), INDEX( BR$59:BR$79, MAX( COUNT( BS$9:BS$29 )  - $B90 + 1, 1)) : INDEX( BR$59:BR$79, MAX( COUNT( BS$9:BS$29 )  - $C90 + 1, 1)) &gt; 0)))</f>
        <v>3.0052665077120633</v>
      </c>
      <c r="BS90" s="12">
        <f>+IF(BS$8 = 62, 1, AVERAGE(_xlfn._xlws.FILTER(INDEX( BS$34:BS$54, MAX( COUNT( BT$9:BT$29 )  - $B90 + 1, 1)) : INDEX( BS$34:BS$54, MAX( COUNT( BT$9:BT$29 )  - $C90 + 1, 1)), INDEX( BS$59:BS$79, MAX( COUNT( BT$9:BT$29 )  - $B90 + 1, 1)) : INDEX( BS$59:BS$79, MAX( COUNT( BT$9:BT$29 )  - $C90 + 1, 1)) &gt; 0)))</f>
        <v>1.727497740048769</v>
      </c>
      <c r="BT90" s="12">
        <f>+IF(BT$8 = 62, 1, AVERAGE(_xlfn._xlws.FILTER(INDEX( BT$34:BT$54, MAX( COUNT( BU$9:BU$29 )  - $B90 + 1, 1)) : INDEX( BT$34:BT$54, MAX( COUNT( BU$9:BU$29 )  - $C90 + 1, 1)), INDEX( BT$59:BT$79, MAX( COUNT( BU$9:BU$29 )  - $B90 + 1, 1)) : INDEX( BT$59:BT$79, MAX( COUNT( BU$9:BU$29 )  - $C90 + 1, 1)) &gt; 0)))</f>
        <v>1.0480258269828286</v>
      </c>
      <c r="BU90" s="12">
        <f>+IF(BU$8 = 62, 1, AVERAGE(_xlfn._xlws.FILTER(INDEX( BU$34:BU$54, MAX( COUNT( BV$9:BV$29 )  - $B90 + 1, 1)) : INDEX( BU$34:BU$54, MAX( COUNT( BV$9:BV$29 )  - $C90 + 1, 1)), INDEX( BU$59:BU$79, MAX( COUNT( BV$9:BV$29 )  - $B90 + 1, 1)) : INDEX( BU$59:BU$79, MAX( COUNT( BV$9:BV$29 )  - $C90 + 1, 1)) &gt; 0)))</f>
        <v>1.084978830437314</v>
      </c>
      <c r="BV90" s="12">
        <f>+IF(BV$8 = 62, 1, AVERAGE(_xlfn._xlws.FILTER(INDEX( BV$34:BV$54, MAX( COUNT( BW$9:BW$29 )  - $B90 + 1, 1)) : INDEX( BV$34:BV$54, MAX( COUNT( BW$9:BW$29 )  - $C90 + 1, 1)), INDEX( BV$59:BV$79, MAX( COUNT( BW$9:BW$29 )  - $B90 + 1, 1)) : INDEX( BV$59:BV$79, MAX( COUNT( BW$9:BW$29 )  - $C90 + 1, 1)) &gt; 0)))</f>
        <v>1.0519422162539616</v>
      </c>
      <c r="BW90" s="12">
        <f>+IF(BW$8 = 62, 1, AVERAGE(_xlfn._xlws.FILTER(INDEX( BW$34:BW$54, MAX( COUNT( BX$9:BX$29 )  - $B90 + 1, 1)) : INDEX( BW$34:BW$54, MAX( COUNT( BX$9:BX$29 )  - $C90 + 1, 1)), INDEX( BW$59:BW$79, MAX( COUNT( BX$9:BX$29 )  - $B90 + 1, 1)) : INDEX( BW$59:BW$79, MAX( COUNT( BX$9:BX$29 )  - $C90 + 1, 1)) &gt; 0)))</f>
        <v>0.99158141464480032</v>
      </c>
      <c r="BX90" s="12">
        <f>+IF(BX$8 = 62, 1, AVERAGE(_xlfn._xlws.FILTER(INDEX( BX$34:BX$54, MAX( COUNT( BY$9:BY$29 )  - $B90 + 1, 1)) : INDEX( BX$34:BX$54, MAX( COUNT( BY$9:BY$29 )  - $C90 + 1, 1)), INDEX( BX$59:BX$79, MAX( COUNT( BY$9:BY$29 )  - $B90 + 1, 1)) : INDEX( BX$59:BX$79, MAX( COUNT( BY$9:BY$29 )  - $C90 + 1, 1)) &gt; 0)))</f>
        <v>1.0022462045303817</v>
      </c>
      <c r="BY90" s="12">
        <f>+IF(BY$8 = 62, 1, AVERAGE(_xlfn._xlws.FILTER(INDEX( BY$34:BY$54, MAX( COUNT( BZ$9:BZ$29 )  - $B90 + 1, 1)) : INDEX( BY$34:BY$54, MAX( COUNT( BZ$9:BZ$29 )  - $C90 + 1, 1)), INDEX( BY$59:BY$79, MAX( COUNT( BZ$9:BZ$29 )  - $B90 + 1, 1)) : INDEX( BY$59:BY$79, MAX( COUNT( BZ$9:BZ$29 )  - $C90 + 1, 1)) &gt; 0)))</f>
        <v>1.0161521934764499</v>
      </c>
      <c r="BZ90" s="12">
        <f>+IF(BZ$8 = 62, 1, AVERAGE(_xlfn._xlws.FILTER(INDEX( BZ$34:BZ$54, MAX( COUNT( CA$9:CA$29 )  - $B90 + 1, 1)) : INDEX( BZ$34:BZ$54, MAX( COUNT( CA$9:CA$29 )  - $C90 + 1, 1)), INDEX( BZ$59:BZ$79, MAX( COUNT( CA$9:CA$29 )  - $B90 + 1, 1)) : INDEX( BZ$59:BZ$79, MAX( COUNT( CA$9:CA$29 )  - $C90 + 1, 1)) &gt; 0)))</f>
        <v>1.0232218096239785</v>
      </c>
      <c r="CA90" s="12">
        <f>+IF(CA$8 = 62, 1, AVERAGE(_xlfn._xlws.FILTER(INDEX( CA$34:CA$54, MAX( COUNT( CB$9:CB$29 )  - $B90 + 1, 1)) : INDEX( CA$34:CA$54, MAX( COUNT( CB$9:CB$29 )  - $C90 + 1, 1)), INDEX( CA$59:CA$79, MAX( COUNT( CB$9:CB$29 )  - $B90 + 1, 1)) : INDEX( CA$59:CA$79, MAX( COUNT( CB$9:CB$29 )  - $C90 + 1, 1)) &gt; 0)))</f>
        <v>0.99999748556795931</v>
      </c>
      <c r="CB90" s="12">
        <f>+IF(CB$8 = 62, 1, AVERAGE(_xlfn._xlws.FILTER(INDEX( CB$34:CB$54, MAX( COUNT( CC$9:CC$29 )  - $B90 + 1, 1)) : INDEX( CB$34:CB$54, MAX( COUNT( CC$9:CC$29 )  - $C90 + 1, 1)), INDEX( CB$59:CB$79, MAX( COUNT( CC$9:CC$29 )  - $B90 + 1, 1)) : INDEX( CB$59:CB$79, MAX( COUNT( CC$9:CC$29 )  - $C90 + 1, 1)) &gt; 0)))</f>
        <v>1.0061942196058584</v>
      </c>
      <c r="CC90" s="12">
        <f>+IF(CC$8 = 62, 1, AVERAGE(_xlfn._xlws.FILTER(INDEX( CC$34:CC$54, MAX( COUNT( CD$9:CD$29 )  - $B90 + 1, 1)) : INDEX( CC$34:CC$54, MAX( COUNT( CD$9:CD$29 )  - $C90 + 1, 1)), INDEX( CC$59:CC$79, MAX( COUNT( CD$9:CD$29 )  - $B90 + 1, 1)) : INDEX( CC$59:CC$79, MAX( COUNT( CD$9:CD$29 )  - $C90 + 1, 1)) &gt; 0)))</f>
        <v>1.0048693980865693</v>
      </c>
      <c r="CD90" s="12">
        <f>+IF(CD$8 = 62, 1, AVERAGE(_xlfn._xlws.FILTER(INDEX( CD$34:CD$54, MAX( COUNT( CE$9:CE$29 )  - $B90 + 1, 1)) : INDEX( CD$34:CD$54, MAX( COUNT( CE$9:CE$29 )  - $C90 + 1, 1)), INDEX( CD$59:CD$79, MAX( COUNT( CE$9:CE$29 )  - $B90 + 1, 1)) : INDEX( CD$59:CD$79, MAX( COUNT( CE$9:CE$29 )  - $C90 + 1, 1)) &gt; 0)))</f>
        <v>1.0024561421440308</v>
      </c>
      <c r="CE90" s="12">
        <f>+IF(CE$8 = 62, 1, AVERAGE(_xlfn._xlws.FILTER(INDEX( CE$34:CE$54, MAX( COUNT( CF$9:CF$29 )  - $B90 + 1, 1)) : INDEX( CE$34:CE$54, MAX( COUNT( CF$9:CF$29 )  - $C90 + 1, 1)), INDEX( CE$59:CE$79, MAX( COUNT( CF$9:CF$29 )  - $B90 + 1, 1)) : INDEX( CE$59:CE$79, MAX( COUNT( CF$9:CF$29 )  - $C90 + 1, 1)) &gt; 0)))</f>
        <v>1.0199033038375012</v>
      </c>
      <c r="CF90" s="12">
        <f>+IF(CF$8 = 62, 1, AVERAGE(_xlfn._xlws.FILTER(INDEX( CF$34:CF$54, MAX( COUNT( CG$9:CG$29 )  - $B90 + 1, 1)) : INDEX( CF$34:CF$54, MAX( COUNT( CG$9:CG$29 )  - $C90 + 1, 1)), INDEX( CF$59:CF$79, MAX( COUNT( CG$9:CG$29 )  - $B90 + 1, 1)) : INDEX( CF$59:CF$79, MAX( COUNT( CG$9:CG$29 )  - $C90 + 1, 1)) &gt; 0)))</f>
        <v>0.98035686396372879</v>
      </c>
      <c r="CG90" s="12">
        <f>+IF(CG$8 = 62, 1, AVERAGE(_xlfn._xlws.FILTER(INDEX( CG$34:CG$54, MAX( COUNT( CH$9:CH$29 )  - $B90 + 1, 1)) : INDEX( CG$34:CG$54, MAX( COUNT( CH$9:CH$29 )  - $C90 + 1, 1)), INDEX( CG$59:CG$79, MAX( COUNT( CH$9:CH$29 )  - $B90 + 1, 1)) : INDEX( CG$59:CG$79, MAX( COUNT( CH$9:CH$29 )  - $C90 + 1, 1)) &gt; 0)))</f>
        <v>0.99755125740507533</v>
      </c>
      <c r="CH90" s="12">
        <f>+IF(CH$8 = 62, 1, AVERAGE(_xlfn._xlws.FILTER(INDEX( CH$34:CH$54, MAX( COUNT( CI$9:CI$29 )  - $B90 + 1, 1)) : INDEX( CH$34:CH$54, MAX( COUNT( CI$9:CI$29 )  - $C90 + 1, 1)), INDEX( CH$59:CH$79, MAX( COUNT( CI$9:CI$29 )  - $B90 + 1, 1)) : INDEX( CH$59:CH$79, MAX( COUNT( CI$9:CI$29 )  - $C90 + 1, 1)) &gt; 0)))</f>
        <v>1.0006121444742546</v>
      </c>
      <c r="CI90" s="12">
        <f>+IF(CI$8 = 62, 1, AVERAGE(_xlfn._xlws.FILTER(INDEX( CI$34:CI$54, MAX( COUNT( CJ$9:CJ$29 )  - $B90 + 1, 1)) : INDEX( CI$34:CI$54, MAX( COUNT( CJ$9:CJ$29 )  - $C90 + 1, 1)), INDEX( CI$59:CI$79, MAX( COUNT( CJ$9:CJ$29 )  - $B90 + 1, 1)) : INDEX( CI$59:CI$79, MAX( COUNT( CJ$9:CJ$29 )  - $C90 + 1, 1)) &gt; 0)))</f>
        <v>1.003481610874724</v>
      </c>
      <c r="CJ90" s="12">
        <f>+IF(CJ$8 = 62, 1, AVERAGE(_xlfn._xlws.FILTER(INDEX( CJ$34:CJ$54, MAX( COUNT( CK$9:CK$29 )  - $B90 + 1, 1)) : INDEX( CJ$34:CJ$54, MAX( COUNT( CK$9:CK$29 )  - $C90 + 1, 1)), INDEX( CJ$59:CJ$79, MAX( COUNT( CK$9:CK$29 )  - $B90 + 1, 1)) : INDEX( CJ$59:CJ$79, MAX( COUNT( CK$9:CK$29 )  - $C90 + 1, 1)) &gt; 0)))</f>
        <v>0.99998564089010888</v>
      </c>
      <c r="CK90" s="12">
        <f>+IF(CK$8 = 62, 1, AVERAGE(_xlfn._xlws.FILTER(INDEX( CK$34:CK$54, MAX( COUNT( CL$9:CL$29 )  - $B90 + 1, 1)) : INDEX( CK$34:CK$54, MAX( COUNT( CL$9:CL$29 )  - $C90 + 1, 1)), INDEX( CK$59:CK$79, MAX( COUNT( CL$9:CL$29 )  - $B90 + 1, 1)) : INDEX( CK$59:CK$79, MAX( COUNT( CL$9:CL$29 )  - $C90 + 1, 1)) &gt; 0)))</f>
        <v>1</v>
      </c>
      <c r="CL90" s="12">
        <f>+IF(CL$8 = 62, 1, AVERAGE(_xlfn._xlws.FILTER(INDEX( CL$34:CL$54, MAX( COUNT( CM$9:CM$29 )  - $B90 + 1, 1)) : INDEX( CL$34:CL$54, MAX( COUNT( CM$9:CM$29 )  - $C90 + 1, 1)), INDEX( CL$59:CL$79, MAX( COUNT( CM$9:CM$29 )  - $B90 + 1, 1)) : INDEX( CL$59:CL$79, MAX( COUNT( CM$9:CM$29 )  - $C90 + 1, 1)) &gt; 0)))</f>
        <v>1.0204105336797071</v>
      </c>
      <c r="CM90" s="12">
        <f>+IF(CM$8 = 62, 1, AVERAGE(_xlfn._xlws.FILTER(INDEX( CM$34:CM$54, MAX( COUNT( CN$9:CN$29 )  - $B90 + 1, 1)) : INDEX( CM$34:CM$54, MAX( COUNT( CN$9:CN$29 )  - $C90 + 1, 1)), INDEX( CM$59:CM$79, MAX( COUNT( CN$9:CN$29 )  - $B90 + 1, 1)) : INDEX( CM$59:CM$79, MAX( COUNT( CN$9:CN$29 )  - $C90 + 1, 1)) &gt; 0)))</f>
        <v>1.0002662838366509</v>
      </c>
      <c r="CN90" s="12">
        <f>+IF(CN$8 = 62, 1, AVERAGE(_xlfn._xlws.FILTER(INDEX( CN$34:CN$54, MAX( COUNT( CO$9:CO$29 )  - $B90 + 1, 1)) : INDEX( CN$34:CN$54, MAX( COUNT( CO$9:CO$29 )  - $C90 + 1, 1)), INDEX( CN$59:CN$79, MAX( COUNT( CO$9:CO$29 )  - $B90 + 1, 1)) : INDEX( CN$59:CN$79, MAX( COUNT( CO$9:CO$29 )  - $C90 + 1, 1)) &gt; 0)))</f>
        <v>1</v>
      </c>
      <c r="CO90" s="12">
        <f>+IF(CO$8 = 62, 1, AVERAGE(_xlfn._xlws.FILTER(INDEX( CO$34:CO$54, MAX( COUNT( CP$9:CP$29 )  - $B90 + 1, 1)) : INDEX( CO$34:CO$54, MAX( COUNT( CP$9:CP$29 )  - $C90 + 1, 1)), INDEX( CO$59:CO$79, MAX( COUNT( CP$9:CP$29 )  - $B90 + 1, 1)) : INDEX( CO$59:CO$79, MAX( COUNT( CP$9:CP$29 )  - $C90 + 1, 1)) &gt; 0)))</f>
        <v>1.0043542817481759</v>
      </c>
      <c r="CP90" s="12">
        <f>+IF(CP$8 = 62, 1, AVERAGE(_xlfn._xlws.FILTER(INDEX( CP$34:CP$54, MAX( COUNT( CQ$9:CQ$29 )  - $B90 + 1, 1)) : INDEX( CP$34:CP$54, MAX( COUNT( CQ$9:CQ$29 )  - $C90 + 1, 1)), INDEX( CP$59:CP$79, MAX( COUNT( CQ$9:CQ$29 )  - $B90 + 1, 1)) : INDEX( CP$59:CP$79, MAX( COUNT( CQ$9:CQ$29 )  - $C90 + 1, 1)) &gt; 0)))</f>
        <v>1</v>
      </c>
      <c r="CQ90" s="12">
        <f>+IF(CQ$8 = 62, 1, AVERAGE(_xlfn._xlws.FILTER(INDEX( CQ$34:CQ$54, MAX( COUNT( CR$9:CR$29 )  - $B90 + 1, 1)) : INDEX( CQ$34:CQ$54, MAX( COUNT( CR$9:CR$29 )  - $C90 + 1, 1)), INDEX( CQ$59:CQ$79, MAX( COUNT( CR$9:CR$29 )  - $B90 + 1, 1)) : INDEX( CQ$59:CQ$79, MAX( COUNT( CR$9:CR$29 )  - $C90 + 1, 1)) &gt; 0)))</f>
        <v>1</v>
      </c>
      <c r="CR90" s="12">
        <f>+IF(CR$8 = 62, 1, AVERAGE(_xlfn._xlws.FILTER(INDEX( CR$34:CR$54, MAX( COUNT( CS$9:CS$29 )  - $B90 + 1, 1)) : INDEX( CR$34:CR$54, MAX( COUNT( CS$9:CS$29 )  - $C90 + 1, 1)), INDEX( CR$59:CR$79, MAX( COUNT( CS$9:CS$29 )  - $B90 + 1, 1)) : INDEX( CR$59:CR$79, MAX( COUNT( CS$9:CS$29 )  - $C90 + 1, 1)) &gt; 0)))</f>
        <v>1.0000015601486156</v>
      </c>
      <c r="CS90" s="12">
        <f>+IF(CS$8 = 62, 1, AVERAGE(_xlfn._xlws.FILTER(INDEX( CS$34:CS$54, MAX( COUNT( CT$9:CT$29 )  - $B90 + 1, 1)) : INDEX( CS$34:CS$54, MAX( COUNT( CT$9:CT$29 )  - $C90 + 1, 1)), INDEX( CS$59:CS$79, MAX( COUNT( CT$9:CT$29 )  - $B90 + 1, 1)) : INDEX( CS$59:CS$79, MAX( COUNT( CT$9:CT$29 )  - $C90 + 1, 1)) &gt; 0)))</f>
        <v>1</v>
      </c>
      <c r="CT90" s="12">
        <f>+IF(CT$8 = 62, 1, AVERAGE(_xlfn._xlws.FILTER(INDEX( CT$34:CT$54, MAX( COUNT( CU$9:CU$29 )  - $B90 + 1, 1)) : INDEX( CT$34:CT$54, MAX( COUNT( CU$9:CU$29 )  - $C90 + 1, 1)), INDEX( CT$59:CT$79, MAX( COUNT( CU$9:CU$29 )  - $B90 + 1, 1)) : INDEX( CT$59:CT$79, MAX( COUNT( CU$9:CU$29 )  - $C90 + 1, 1)) &gt; 0)))</f>
        <v>1</v>
      </c>
      <c r="CU90" s="12">
        <f>+IF(CU$8 = 62, 1, AVERAGE(_xlfn._xlws.FILTER(INDEX( CU$34:CU$54, MAX( COUNT( CV$9:CV$29 )  - $B90 + 1, 1)) : INDEX( CU$34:CU$54, MAX( COUNT( CV$9:CV$29 )  - $C90 + 1, 1)), INDEX( CU$59:CU$79, MAX( COUNT( CV$9:CV$29 )  - $B90 + 1, 1)) : INDEX( CU$59:CU$79, MAX( COUNT( CV$9:CV$29 )  - $C90 + 1, 1)) &gt; 0)))</f>
        <v>0.99999829841006349</v>
      </c>
      <c r="CV90" s="12">
        <f>+IF(CV$8 = 62, 1, AVERAGE(_xlfn._xlws.FILTER(INDEX( CV$34:CV$54, MAX( COUNT( CW$9:CW$29 )  - $B90 + 1, 1)) : INDEX( CV$34:CV$54, MAX( COUNT( CW$9:CW$29 )  - $C90 + 1, 1)), INDEX( CV$59:CV$79, MAX( COUNT( CW$9:CW$29 )  - $B90 + 1, 1)) : INDEX( CV$59:CV$79, MAX( COUNT( CW$9:CW$29 )  - $C90 + 1, 1)) &gt; 0)))</f>
        <v>0.99997800814590354</v>
      </c>
      <c r="CW90" s="12">
        <f>+IF(CW$8 = 62, 1, AVERAGE(_xlfn._xlws.FILTER(INDEX( CW$34:CW$54, MAX( COUNT( CX$9:CX$29 )  - $B90 + 1, 1)) : INDEX( CW$34:CW$54, MAX( COUNT( CX$9:CX$29 )  - $C90 + 1, 1)), INDEX( CW$59:CW$79, MAX( COUNT( CX$9:CX$29 )  - $B90 + 1, 1)) : INDEX( CW$59:CW$79, MAX( COUNT( CX$9:CX$29 )  - $C90 + 1, 1)) &gt; 0)))</f>
        <v>1</v>
      </c>
      <c r="CX90" s="12">
        <f>+IF(CX$8 = 62, 1, AVERAGE(_xlfn._xlws.FILTER(INDEX( CX$34:CX$54, MAX( COUNT( CY$9:CY$29 )  - $B90 + 1, 1)) : INDEX( CX$34:CX$54, MAX( COUNT( CY$9:CY$29 )  - $C90 + 1, 1)), INDEX( CX$59:CX$79, MAX( COUNT( CY$9:CY$29 )  - $B90 + 1, 1)) : INDEX( CX$59:CX$79, MAX( COUNT( CY$9:CY$29 )  - $C90 + 1, 1)) &gt; 0)))</f>
        <v>1</v>
      </c>
      <c r="CY90" s="12">
        <f>+IF(CY$8 = 62, 1, AVERAGE(_xlfn._xlws.FILTER(INDEX( CY$34:CY$54, MAX( COUNT( CZ$9:CZ$29 )  - $B90 + 1, 1)) : INDEX( CY$34:CY$54, MAX( COUNT( CZ$9:CZ$29 )  - $C90 + 1, 1)), INDEX( CY$59:CY$79, MAX( COUNT( CZ$9:CZ$29 )  - $B90 + 1, 1)) : INDEX( CY$59:CY$79, MAX( COUNT( CZ$9:CZ$29 )  - $C90 + 1, 1)) &gt; 0)))</f>
        <v>1</v>
      </c>
      <c r="CZ90" s="12">
        <f>+IF(CZ$8 = 62, 1, AVERAGE(_xlfn._xlws.FILTER(INDEX( CZ$34:CZ$54, MAX( COUNT( DA$9:DA$29 )  - $B90 + 1, 1)) : INDEX( CZ$34:CZ$54, MAX( COUNT( DA$9:DA$29 )  - $C90 + 1, 1)), INDEX( CZ$59:CZ$79, MAX( COUNT( DA$9:DA$29 )  - $B90 + 1, 1)) : INDEX( CZ$59:CZ$79, MAX( COUNT( DA$9:DA$29 )  - $C90 + 1, 1)) &gt; 0)))</f>
        <v>1</v>
      </c>
      <c r="DA90" s="12">
        <f>+IF(DA$8 = 62, 1, AVERAGE(_xlfn._xlws.FILTER(INDEX( DA$34:DA$54, MAX( COUNT( DB$9:DB$29 )  - $B90 + 1, 1)) : INDEX( DA$34:DA$54, MAX( COUNT( DB$9:DB$29 )  - $C90 + 1, 1)), INDEX( DA$59:DA$79, MAX( COUNT( DB$9:DB$29 )  - $B90 + 1, 1)) : INDEX( DA$59:DA$79, MAX( COUNT( DB$9:DB$29 )  - $C90 + 1, 1)) &gt; 0)))</f>
        <v>1</v>
      </c>
      <c r="DB90" s="12">
        <f>+IF(DB$8 = 62, 1, AVERAGE(_xlfn._xlws.FILTER(INDEX( DB$34:DB$54, MAX( COUNT( DC$9:DC$29 )  - $B90 + 1, 1)) : INDEX( DB$34:DB$54, MAX( COUNT( DC$9:DC$29 )  - $C90 + 1, 1)), INDEX( DB$59:DB$79, MAX( COUNT( DC$9:DC$29 )  - $B90 + 1, 1)) : INDEX( DB$59:DB$79, MAX( COUNT( DC$9:DC$29 )  - $C90 + 1, 1)) &gt; 0)))</f>
        <v>1</v>
      </c>
      <c r="DC90" s="12">
        <f>+IF(DC$8 = 62, 1, AVERAGE(_xlfn._xlws.FILTER(INDEX( DC$34:DC$54, MAX( COUNT( DD$9:DD$29 )  - $B90 + 1, 1)) : INDEX( DC$34:DC$54, MAX( COUNT( DD$9:DD$29 )  - $C90 + 1, 1)), INDEX( DC$59:DC$79, MAX( COUNT( DD$9:DD$29 )  - $B90 + 1, 1)) : INDEX( DC$59:DC$79, MAX( COUNT( DD$9:DD$29 )  - $C90 + 1, 1)) &gt; 0)))</f>
        <v>1</v>
      </c>
      <c r="DD90" s="12">
        <f>+IF(DD$8 = 62, 1, AVERAGE(_xlfn._xlws.FILTER(INDEX( DD$34:DD$54, MAX( COUNT( DE$9:DE$29 )  - $B90 + 1, 1)) : INDEX( DD$34:DD$54, MAX( COUNT( DE$9:DE$29 )  - $C90 + 1, 1)), INDEX( DD$59:DD$79, MAX( COUNT( DE$9:DE$29 )  - $B90 + 1, 1)) : INDEX( DD$59:DD$79, MAX( COUNT( DE$9:DE$29 )  - $C90 + 1, 1)) &gt; 0)))</f>
        <v>1</v>
      </c>
      <c r="DE90" s="12">
        <f>+IF(DE$8 = 62, 1, AVERAGE(_xlfn._xlws.FILTER(INDEX( DE$34:DE$54, MAX( COUNT( DF$9:DF$29 )  - $B90 + 1, 1)) : INDEX( DE$34:DE$54, MAX( COUNT( DF$9:DF$29 )  - $C90 + 1, 1)), INDEX( DE$59:DE$79, MAX( COUNT( DF$9:DF$29 )  - $B90 + 1, 1)) : INDEX( DE$59:DE$79, MAX( COUNT( DF$9:DF$29 )  - $C90 + 1, 1)) &gt; 0)))</f>
        <v>1</v>
      </c>
      <c r="DF90" s="12">
        <f>+IF(DF$8 = 62, 1, AVERAGE(_xlfn._xlws.FILTER(INDEX( DF$34:DF$54, MAX( COUNT( DG$9:DG$29 )  - $B90 + 1, 1)) : INDEX( DF$34:DF$54, MAX( COUNT( DG$9:DG$29 )  - $C90 + 1, 1)), INDEX( DF$59:DF$79, MAX( COUNT( DG$9:DG$29 )  - $B90 + 1, 1)) : INDEX( DF$59:DF$79, MAX( COUNT( DG$9:DG$29 )  - $C90 + 1, 1)) &gt; 0)))</f>
        <v>1</v>
      </c>
      <c r="DG90" s="12">
        <f>+IF(DG$8 = 62, 1, AVERAGE(_xlfn._xlws.FILTER(INDEX( DG$34:DG$54, MAX( COUNT( DH$9:DH$29 )  - $B90 + 1, 1)) : INDEX( DG$34:DG$54, MAX( COUNT( DH$9:DH$29 )  - $C90 + 1, 1)), INDEX( DG$59:DG$79, MAX( COUNT( DH$9:DH$29 )  - $B90 + 1, 1)) : INDEX( DG$59:DG$79, MAX( COUNT( DH$9:DH$29 )  - $C90 + 1, 1)) &gt; 0)))</f>
        <v>1</v>
      </c>
      <c r="DH90" s="12">
        <f>+IF(DH$8 = 62, 1, AVERAGE(_xlfn._xlws.FILTER(INDEX( DH$34:DH$54, MAX( COUNT( DI$9:DI$29 )  - $B90 + 1, 1)) : INDEX( DH$34:DH$54, MAX( COUNT( DI$9:DI$29 )  - $C90 + 1, 1)), INDEX( DH$59:DH$79, MAX( COUNT( DI$9:DI$29 )  - $B90 + 1, 1)) : INDEX( DH$59:DH$79, MAX( COUNT( DI$9:DI$29 )  - $C90 + 1, 1)) &gt; 0)))</f>
        <v>1</v>
      </c>
      <c r="DI90" s="12">
        <f>+IF(DI$8 = 62, 1, AVERAGE(_xlfn._xlws.FILTER(INDEX( DI$34:DI$54, MAX( COUNT( DJ$9:DJ$29 )  - $B90 + 1, 1)) : INDEX( DI$34:DI$54, MAX( COUNT( DJ$9:DJ$29 )  - $C90 + 1, 1)), INDEX( DI$59:DI$79, MAX( COUNT( DJ$9:DJ$29 )  - $B90 + 1, 1)) : INDEX( DI$59:DI$79, MAX( COUNT( DJ$9:DJ$29 )  - $C90 + 1, 1)) &gt; 0)))</f>
        <v>1</v>
      </c>
      <c r="DJ90" s="12">
        <f>+IF(DJ$8 = 62, 1, AVERAGE(_xlfn._xlws.FILTER(INDEX( DJ$34:DJ$54, MAX( COUNT( DK$9:DK$29 )  - $B90 + 1, 1)) : INDEX( DJ$34:DJ$54, MAX( COUNT( DK$9:DK$29 )  - $C90 + 1, 1)), INDEX( DJ$59:DJ$79, MAX( COUNT( DK$9:DK$29 )  - $B90 + 1, 1)) : INDEX( DJ$59:DJ$79, MAX( COUNT( DK$9:DK$29 )  - $C90 + 1, 1)) &gt; 0)))</f>
        <v>1</v>
      </c>
      <c r="DK90" s="12">
        <f>+IF(DK$8 = 62, 1, AVERAGE(_xlfn._xlws.FILTER(INDEX( DK$34:DK$54, MAX( COUNT( DL$9:DL$29 )  - $B90 + 1, 1)) : INDEX( DK$34:DK$54, MAX( COUNT( DL$9:DL$29 )  - $C90 + 1, 1)), INDEX( DK$59:DK$79, MAX( COUNT( DL$9:DL$29 )  - $B90 + 1, 1)) : INDEX( DK$59:DK$79, MAX( COUNT( DL$9:DL$29 )  - $C90 + 1, 1)) &gt; 0)))</f>
        <v>1</v>
      </c>
      <c r="DL90" s="12">
        <f>+IF(DL$8 = 62, 1, AVERAGE(_xlfn._xlws.FILTER(INDEX( DL$34:DL$54, MAX( COUNT( DM$9:DM$29 )  - $B90 + 1, 1)) : INDEX( DL$34:DL$54, MAX( COUNT( DM$9:DM$29 )  - $C90 + 1, 1)), INDEX( DL$59:DL$79, MAX( COUNT( DM$9:DM$29 )  - $B90 + 1, 1)) : INDEX( DL$59:DL$79, MAX( COUNT( DM$9:DM$29 )  - $C90 + 1, 1)) &gt; 0)))</f>
        <v>1</v>
      </c>
      <c r="DM90" s="12">
        <f>+IF(DM$8 = 62, 1, AVERAGE(_xlfn._xlws.FILTER(INDEX( DM$34:DM$54, MAX( COUNT( DN$9:DN$29 )  - $B90 + 1, 1)) : INDEX( DM$34:DM$54, MAX( COUNT( DN$9:DN$29 )  - $C90 + 1, 1)), INDEX( DM$59:DM$79, MAX( COUNT( DN$9:DN$29 )  - $B90 + 1, 1)) : INDEX( DM$59:DM$79, MAX( COUNT( DN$9:DN$29 )  - $C90 + 1, 1)) &gt; 0)))</f>
        <v>1</v>
      </c>
      <c r="DN90" s="12">
        <f>+IF(DN$8 = 62, 1, AVERAGE(_xlfn._xlws.FILTER(INDEX( DN$34:DN$54, MAX( COUNT( DO$9:DO$29 )  - $B90 + 1, 1)) : INDEX( DN$34:DN$54, MAX( COUNT( DO$9:DO$29 )  - $C90 + 1, 1)), INDEX( DN$59:DN$79, MAX( COUNT( DO$9:DO$29 )  - $B90 + 1, 1)) : INDEX( DN$59:DN$79, MAX( COUNT( DO$9:DO$29 )  - $C90 + 1, 1)) &gt; 0)))</f>
        <v>1</v>
      </c>
      <c r="DO90" s="12">
        <f>+IF(DO$8 = 62, 1, AVERAGE(_xlfn._xlws.FILTER(INDEX( DO$34:DO$54, MAX( COUNT( DP$9:DP$29 )  - $B90 + 1, 1)) : INDEX( DO$34:DO$54, MAX( COUNT( DP$9:DP$29 )  - $C90 + 1, 1)), INDEX( DO$59:DO$79, MAX( COUNT( DP$9:DP$29 )  - $B90 + 1, 1)) : INDEX( DO$59:DO$79, MAX( COUNT( DP$9:DP$29 )  - $C90 + 1, 1)) &gt; 0)))</f>
        <v>1</v>
      </c>
      <c r="DP90" s="12">
        <f>+IF(DP$8 = 62, 1, AVERAGE(_xlfn._xlws.FILTER(INDEX( DP$34:DP$54, MAX( COUNT( DQ$9:DQ$29 )  - $B90 + 1, 1)) : INDEX( DP$34:DP$54, MAX( COUNT( DQ$9:DQ$29 )  - $C90 + 1, 1)), INDEX( DP$59:DP$79, MAX( COUNT( DQ$9:DQ$29 )  - $B90 + 1, 1)) : INDEX( DP$59:DP$79, MAX( COUNT( DQ$9:DQ$29 )  - $C90 + 1, 1)) &gt; 0)))</f>
        <v>1</v>
      </c>
      <c r="DQ90" s="12">
        <f>+IF(DQ$8 = 62, 1, AVERAGE(_xlfn._xlws.FILTER(INDEX( DQ$34:DQ$54, MAX( COUNT( DR$9:DR$29 )  - $B90 + 1, 1)) : INDEX( DQ$34:DQ$54, MAX( COUNT( DR$9:DR$29 )  - $C90 + 1, 1)), INDEX( DQ$59:DQ$79, MAX( COUNT( DR$9:DR$29 )  - $B90 + 1, 1)) : INDEX( DQ$59:DQ$79, MAX( COUNT( DR$9:DR$29 )  - $C90 + 1, 1)) &gt; 0)))</f>
        <v>1</v>
      </c>
      <c r="DR90" s="12">
        <f>+IF(DR$8 = 62, 1, AVERAGE(_xlfn._xlws.FILTER(INDEX( DR$34:DR$54, MAX( COUNT( DS$9:DS$29 )  - $B90 + 1, 1)) : INDEX( DR$34:DR$54, MAX( COUNT( DS$9:DS$29 )  - $C90 + 1, 1)), INDEX( DR$59:DR$79, MAX( COUNT( DS$9:DS$29 )  - $B90 + 1, 1)) : INDEX( DR$59:DR$79, MAX( COUNT( DS$9:DS$29 )  - $C90 + 1, 1)) &gt; 0)))</f>
        <v>1</v>
      </c>
      <c r="DS90" s="12">
        <f>+IF(DS$8 = 62, 1, AVERAGE(_xlfn._xlws.FILTER(INDEX( DS$34:DS$54, MAX( COUNT( DT$9:DT$29 )  - $B90 + 1, 1)) : INDEX( DS$34:DS$54, MAX( COUNT( DT$9:DT$29 )  - $C90 + 1, 1)), INDEX( DS$59:DS$79, MAX( COUNT( DT$9:DT$29 )  - $B90 + 1, 1)) : INDEX( DS$59:DS$79, MAX( COUNT( DT$9:DT$29 )  - $C90 + 1, 1)) &gt; 0)))</f>
        <v>1</v>
      </c>
      <c r="DT90" s="12" t="e">
        <f>+IF(DT$8 = 62, 1, AVERAGE(_xlfn._xlws.FILTER(INDEX( DT$34:DT$54, MAX( COUNT( DU$9:DU$29 )  - $B90 + 1, 1)) : INDEX( DT$34:DT$54, MAX( COUNT( DU$9:DU$29 )  - $C90 + 1, 1)), INDEX( DT$59:DT$79, MAX( COUNT( DU$9:DU$29 )  - $B90 + 1, 1)) : INDEX( DT$59:DT$79, MAX( COUNT( DU$9:DU$29 )  - $C90 + 1, 1)) &gt; 0)))</f>
        <v>#DIV/0!</v>
      </c>
      <c r="DU90" s="12" t="e">
        <f>+IF(DU$8 = 62, 1, AVERAGE(_xlfn._xlws.FILTER(INDEX( DU$34:DU$54, MAX( COUNT( DV$9:DV$29 )  - $B90 + 1, 1)) : INDEX( DU$34:DU$54, MAX( COUNT( DV$9:DV$29 )  - $C90 + 1, 1)), INDEX( DU$59:DU$79, MAX( COUNT( DV$9:DV$29 )  - $B90 + 1, 1)) : INDEX( DU$59:DU$79, MAX( COUNT( DV$9:DV$29 )  - $C90 + 1, 1)) &gt; 0)))</f>
        <v>#DIV/0!</v>
      </c>
      <c r="DV90" s="12" t="e">
        <f>+IF(DV$8 = 62, 1, AVERAGE(_xlfn._xlws.FILTER(INDEX( DV$34:DV$54, MAX( COUNT( DW$9:DW$29 )  - $B90 + 1, 1)) : INDEX( DV$34:DV$54, MAX( COUNT( DW$9:DW$29 )  - $C90 + 1, 1)), INDEX( DV$59:DV$79, MAX( COUNT( DW$9:DW$29 )  - $B90 + 1, 1)) : INDEX( DV$59:DV$79, MAX( COUNT( DW$9:DW$29 )  - $C90 + 1, 1)) &gt; 0)))</f>
        <v>#DIV/0!</v>
      </c>
      <c r="DW90" s="12" t="e">
        <f>+IF(DW$8 = 62, 1, AVERAGE(_xlfn._xlws.FILTER(INDEX( DW$34:DW$54, MAX( COUNT( DX$9:DX$29 )  - $B90 + 1, 1)) : INDEX( DW$34:DW$54, MAX( COUNT( DX$9:DX$29 )  - $C90 + 1, 1)), INDEX( DW$59:DW$79, MAX( COUNT( DX$9:DX$29 )  - $B90 + 1, 1)) : INDEX( DW$59:DW$79, MAX( COUNT( DX$9:DX$29 )  - $C90 + 1, 1)) &gt; 0)))</f>
        <v>#DIV/0!</v>
      </c>
      <c r="DX90" s="12" t="e">
        <f>+IF(DX$8 = 62, 1, AVERAGE(_xlfn._xlws.FILTER(INDEX( DX$34:DX$54, MAX( COUNT( DY$9:DY$29 )  - $B90 + 1, 1)) : INDEX( DX$34:DX$54, MAX( COUNT( DY$9:DY$29 )  - $C90 + 1, 1)), INDEX( DX$59:DX$79, MAX( COUNT( DY$9:DY$29 )  - $B90 + 1, 1)) : INDEX( DX$59:DX$79, MAX( COUNT( DY$9:DY$29 )  - $C90 + 1, 1)) &gt; 0)))</f>
        <v>#DIV/0!</v>
      </c>
      <c r="DY90" s="12" t="e">
        <f>+IF(DY$8 = 62, 1, AVERAGE(_xlfn._xlws.FILTER(INDEX( DY$34:DY$54, MAX( COUNT( DZ$9:DZ$29 )  - $B90 + 1, 1)) : INDEX( DY$34:DY$54, MAX( COUNT( DZ$9:DZ$29 )  - $C90 + 1, 1)), INDEX( DY$59:DY$79, MAX( COUNT( DZ$9:DZ$29 )  - $B90 + 1, 1)) : INDEX( DY$59:DY$79, MAX( COUNT( DZ$9:DZ$29 )  - $C90 + 1, 1)) &gt; 0)))</f>
        <v>#DIV/0!</v>
      </c>
      <c r="DZ90" s="12">
        <f>+IF(DZ$8 = 62, 1, AVERAGE(_xlfn._xlws.FILTER(INDEX( DZ$34:DZ$54, MAX( COUNT( EA$9:EA$29 )  - $B90 + 1, 1)) : INDEX( DZ$34:DZ$54, MAX( COUNT( EA$9:EA$29 )  - $C90 + 1, 1)), INDEX( DZ$59:DZ$79, MAX( COUNT( EA$9:EA$29 )  - $B90 + 1, 1)) : INDEX( DZ$59:DZ$79, MAX( COUNT( EA$9:EA$29 )  - $C90 + 1, 1)) &gt; 0)))</f>
        <v>1</v>
      </c>
    </row>
    <row r="91" spans="2:130" x14ac:dyDescent="0.2">
      <c r="B91">
        <v>1</v>
      </c>
      <c r="C91">
        <v>4</v>
      </c>
      <c r="F91" s="19" t="s">
        <v>51</v>
      </c>
      <c r="G91" s="12">
        <f>+IF(G$8 = 62, 1, MEDIAN(_xlfn._xlws.FILTER(INDEX( G$34:G$54, MAX( COUNT( H$9:H$29 )  - $B91 + 1, 1)) : INDEX( G$34:G$54, MAX( COUNT( H$9:H$29 )  - $C91 + 1, 1)), INDEX( G$59:G$79, MAX( COUNT( H$9:H$29 )  - $B91 + 1, 1)) : INDEX( G$59:G$79, MAX( COUNT( H$9:H$29 )  - $C91 + 1, 1)) &gt; 0)))</f>
        <v>1.8476900000000001</v>
      </c>
      <c r="H91" s="12">
        <f>+IF(H$8 = 62, 1, MEDIAN(_xlfn._xlws.FILTER(INDEX( H$34:H$54, MAX( COUNT( I$9:I$29 )  - $B91 + 1, 1)) : INDEX( H$34:H$54, MAX( COUNT( I$9:I$29 )  - $C91 + 1, 1)), INDEX( H$59:H$79, MAX( COUNT( I$9:I$29 )  - $B91 + 1, 1)) : INDEX( H$59:H$79, MAX( COUNT( I$9:I$29 )  - $C91 + 1, 1)) &gt; 0)))</f>
        <v>4.6435132674223576</v>
      </c>
      <c r="I91" s="12">
        <f>+IF(I$8 = 62, 1, MEDIAN(_xlfn._xlws.FILTER(INDEX( I$34:I$54, MAX( COUNT( J$9:J$29 )  - $B91 + 1, 1)) : INDEX( I$34:I$54, MAX( COUNT( J$9:J$29 )  - $C91 + 1, 1)), INDEX( I$59:I$79, MAX( COUNT( J$9:J$29 )  - $B91 + 1, 1)) : INDEX( I$59:I$79, MAX( COUNT( J$9:J$29 )  - $C91 + 1, 1)) &gt; 0)))</f>
        <v>2.4514795696345484</v>
      </c>
      <c r="J91" s="12">
        <f>+IF(J$8 = 62, 1, MEDIAN(_xlfn._xlws.FILTER(INDEX( J$34:J$54, MAX( COUNT( K$9:K$29 )  - $B91 + 1, 1)) : INDEX( J$34:J$54, MAX( COUNT( K$9:K$29 )  - $C91 + 1, 1)), INDEX( J$59:J$79, MAX( COUNT( K$9:K$29 )  - $B91 + 1, 1)) : INDEX( J$59:J$79, MAX( COUNT( K$9:K$29 )  - $C91 + 1, 1)) &gt; 0)))</f>
        <v>1.2258245476382545</v>
      </c>
      <c r="K91" s="12">
        <f>+IF(K$8 = 62, 1, MEDIAN(_xlfn._xlws.FILTER(INDEX( K$34:K$54, MAX( COUNT( L$9:L$29 )  - $B91 + 1, 1)) : INDEX( K$34:K$54, MAX( COUNT( L$9:L$29 )  - $C91 + 1, 1)), INDEX( K$59:K$79, MAX( COUNT( L$9:L$29 )  - $B91 + 1, 1)) : INDEX( K$59:K$79, MAX( COUNT( L$9:L$29 )  - $C91 + 1, 1)) &gt; 0)))</f>
        <v>1.047269624249497</v>
      </c>
      <c r="L91" s="12">
        <f>+IF(L$8 = 62, 1, MEDIAN(_xlfn._xlws.FILTER(INDEX( L$34:L$54, MAX( COUNT( M$9:M$29 )  - $B91 + 1, 1)) : INDEX( L$34:L$54, MAX( COUNT( M$9:M$29 )  - $C91 + 1, 1)), INDEX( L$59:L$79, MAX( COUNT( M$9:M$29 )  - $B91 + 1, 1)) : INDEX( L$59:L$79, MAX( COUNT( M$9:M$29 )  - $C91 + 1, 1)) &gt; 0)))</f>
        <v>1.0790931547912228</v>
      </c>
      <c r="M91" s="12">
        <f>+IF(M$8 = 62, 1, MEDIAN(_xlfn._xlws.FILTER(INDEX( M$34:M$54, MAX( COUNT( N$9:N$29 )  - $B91 + 1, 1)) : INDEX( M$34:M$54, MAX( COUNT( N$9:N$29 )  - $C91 + 1, 1)), INDEX( M$59:M$79, MAX( COUNT( N$9:N$29 )  - $B91 + 1, 1)) : INDEX( M$59:M$79, MAX( COUNT( N$9:N$29 )  - $C91 + 1, 1)) &gt; 0)))</f>
        <v>1.0342566002376186</v>
      </c>
      <c r="N91" s="12">
        <f>+IF(N$8 = 62, 1, MEDIAN(_xlfn._xlws.FILTER(INDEX( N$34:N$54, MAX( COUNT( O$9:O$29 )  - $B91 + 1, 1)) : INDEX( N$34:N$54, MAX( COUNT( O$9:O$29 )  - $C91 + 1, 1)), INDEX( N$59:N$79, MAX( COUNT( O$9:O$29 )  - $B91 + 1, 1)) : INDEX( N$59:N$79, MAX( COUNT( O$9:O$29 )  - $C91 + 1, 1)) &gt; 0)))</f>
        <v>1.0058913508799472</v>
      </c>
      <c r="O91" s="12">
        <f>+IF(O$8 = 62, 1, MEDIAN(_xlfn._xlws.FILTER(INDEX( O$34:O$54, MAX( COUNT( P$9:P$29 )  - $B91 + 1, 1)) : INDEX( O$34:O$54, MAX( COUNT( P$9:P$29 )  - $C91 + 1, 1)), INDEX( O$59:O$79, MAX( COUNT( P$9:P$29 )  - $B91 + 1, 1)) : INDEX( O$59:O$79, MAX( COUNT( P$9:P$29 )  - $C91 + 1, 1)) &gt; 0)))</f>
        <v>1.0089687708740385</v>
      </c>
      <c r="P91" s="12">
        <f>+IF(P$8 = 62, 1, MEDIAN(_xlfn._xlws.FILTER(INDEX( P$34:P$54, MAX( COUNT( Q$9:Q$29 )  - $B91 + 1, 1)) : INDEX( P$34:P$54, MAX( COUNT( Q$9:Q$29 )  - $C91 + 1, 1)), INDEX( P$59:P$79, MAX( COUNT( Q$9:Q$29 )  - $B91 + 1, 1)) : INDEX( P$59:P$79, MAX( COUNT( Q$9:Q$29 )  - $C91 + 1, 1)) &gt; 0)))</f>
        <v>1.0139375736441565</v>
      </c>
      <c r="Q91" s="12">
        <f>+IF(Q$8 = 62, 1, MEDIAN(_xlfn._xlws.FILTER(INDEX( Q$34:Q$54, MAX( COUNT( R$9:R$29 )  - $B91 + 1, 1)) : INDEX( Q$34:Q$54, MAX( COUNT( R$9:R$29 )  - $C91 + 1, 1)), INDEX( Q$59:Q$79, MAX( COUNT( R$9:R$29 )  - $B91 + 1, 1)) : INDEX( Q$59:Q$79, MAX( COUNT( R$9:R$29 )  - $C91 + 1, 1)) &gt; 0)))</f>
        <v>1</v>
      </c>
      <c r="R91" s="12">
        <f>+IF(R$8 = 62, 1, MEDIAN(_xlfn._xlws.FILTER(INDEX( R$34:R$54, MAX( COUNT( S$9:S$29 )  - $B91 + 1, 1)) : INDEX( R$34:R$54, MAX( COUNT( S$9:S$29 )  - $C91 + 1, 1)), INDEX( R$59:R$79, MAX( COUNT( S$9:S$29 )  - $B91 + 1, 1)) : INDEX( R$59:R$79, MAX( COUNT( S$9:S$29 )  - $C91 + 1, 1)) &gt; 0)))</f>
        <v>1.0028245106503002</v>
      </c>
      <c r="S91" s="12">
        <f>+IF(S$8 = 62, 1, MEDIAN(_xlfn._xlws.FILTER(INDEX( S$34:S$54, MAX( COUNT( T$9:T$29 )  - $B91 + 1, 1)) : INDEX( S$34:S$54, MAX( COUNT( T$9:T$29 )  - $C91 + 1, 1)), INDEX( S$59:S$79, MAX( COUNT( T$9:T$29 )  - $B91 + 1, 1)) : INDEX( S$59:S$79, MAX( COUNT( T$9:T$29 )  - $C91 + 1, 1)) &gt; 0)))</f>
        <v>1</v>
      </c>
      <c r="T91" s="12">
        <f>+IF(T$8 = 62, 1, MEDIAN(_xlfn._xlws.FILTER(INDEX( T$34:T$54, MAX( COUNT( U$9:U$29 )  - $B91 + 1, 1)) : INDEX( T$34:T$54, MAX( COUNT( U$9:U$29 )  - $C91 + 1, 1)), INDEX( T$59:T$79, MAX( COUNT( U$9:U$29 )  - $B91 + 1, 1)) : INDEX( T$59:T$79, MAX( COUNT( U$9:U$29 )  - $C91 + 1, 1)) &gt; 0)))</f>
        <v>1</v>
      </c>
      <c r="U91" s="12">
        <f>+IF(U$8 = 62, 1, MEDIAN(_xlfn._xlws.FILTER(INDEX( U$34:U$54, MAX( COUNT( V$9:V$29 )  - $B91 + 1, 1)) : INDEX( U$34:U$54, MAX( COUNT( V$9:V$29 )  - $C91 + 1, 1)), INDEX( U$59:U$79, MAX( COUNT( V$9:V$29 )  - $B91 + 1, 1)) : INDEX( U$59:U$79, MAX( COUNT( V$9:V$29 )  - $C91 + 1, 1)) &gt; 0)))</f>
        <v>1</v>
      </c>
      <c r="V91" s="12">
        <f>+IF(V$8 = 62, 1, MEDIAN(_xlfn._xlws.FILTER(INDEX( V$34:V$54, MAX( COUNT( W$9:W$29 )  - $B91 + 1, 1)) : INDEX( V$34:V$54, MAX( COUNT( W$9:W$29 )  - $C91 + 1, 1)), INDEX( V$59:V$79, MAX( COUNT( W$9:W$29 )  - $B91 + 1, 1)) : INDEX( V$59:V$79, MAX( COUNT( W$9:W$29 )  - $C91 + 1, 1)) &gt; 0)))</f>
        <v>1</v>
      </c>
      <c r="W91" s="12">
        <f>+IF(W$8 = 62, 1, MEDIAN(_xlfn._xlws.FILTER(INDEX( W$34:W$54, MAX( COUNT( X$9:X$29 )  - $B91 + 1, 1)) : INDEX( W$34:W$54, MAX( COUNT( X$9:X$29 )  - $C91 + 1, 1)), INDEX( W$59:W$79, MAX( COUNT( X$9:X$29 )  - $B91 + 1, 1)) : INDEX( W$59:W$79, MAX( COUNT( X$9:X$29 )  - $C91 + 1, 1)) &gt; 0)))</f>
        <v>1</v>
      </c>
      <c r="X91" s="12">
        <f>+IF(X$8 = 62, 1, MEDIAN(_xlfn._xlws.FILTER(INDEX( X$34:X$54, MAX( COUNT( Y$9:Y$29 )  - $B91 + 1, 1)) : INDEX( X$34:X$54, MAX( COUNT( Y$9:Y$29 )  - $C91 + 1, 1)), INDEX( X$59:X$79, MAX( COUNT( Y$9:Y$29 )  - $B91 + 1, 1)) : INDEX( X$59:X$79, MAX( COUNT( Y$9:Y$29 )  - $C91 + 1, 1)) &gt; 0)))</f>
        <v>1</v>
      </c>
      <c r="Y91" s="12">
        <f>+IF(Y$8 = 62, 1, MEDIAN(_xlfn._xlws.FILTER(INDEX( Y$34:Y$54, MAX( COUNT( Z$9:Z$29 )  - $B91 + 1, 1)) : INDEX( Y$34:Y$54, MAX( COUNT( Z$9:Z$29 )  - $C91 + 1, 1)), INDEX( Y$59:Y$79, MAX( COUNT( Z$9:Z$29 )  - $B91 + 1, 1)) : INDEX( Y$59:Y$79, MAX( COUNT( Z$9:Z$29 )  - $C91 + 1, 1)) &gt; 0)))</f>
        <v>1</v>
      </c>
      <c r="Z91" s="12">
        <f>+IF(Z$8 = 62, 1, MEDIAN(_xlfn._xlws.FILTER(INDEX( Z$34:Z$54, MAX( COUNT( AA$9:AA$29 )  - $B91 + 1, 1)) : INDEX( Z$34:Z$54, MAX( COUNT( AA$9:AA$29 )  - $C91 + 1, 1)), INDEX( Z$59:Z$79, MAX( COUNT( AA$9:AA$29 )  - $B91 + 1, 1)) : INDEX( Z$59:Z$79, MAX( COUNT( AA$9:AA$29 )  - $C91 + 1, 1)) &gt; 0)))</f>
        <v>1</v>
      </c>
      <c r="AA91" s="12">
        <f>+IF(AA$8 = 62, 1, MEDIAN(_xlfn._xlws.FILTER(INDEX( AA$34:AA$54, MAX( COUNT( AB$9:AB$29 )  - $B91 + 1, 1)) : INDEX( AA$34:AA$54, MAX( COUNT( AB$9:AB$29 )  - $C91 + 1, 1)), INDEX( AA$59:AA$79, MAX( COUNT( AB$9:AB$29 )  - $B91 + 1, 1)) : INDEX( AA$59:AA$79, MAX( COUNT( AB$9:AB$29 )  - $C91 + 1, 1)) &gt; 0)))</f>
        <v>1</v>
      </c>
      <c r="AB91" s="12">
        <f>+IF(AB$8 = 62, 1, MEDIAN(_xlfn._xlws.FILTER(INDEX( AB$34:AB$54, MAX( COUNT( AC$9:AC$29 )  - $B91 + 1, 1)) : INDEX( AB$34:AB$54, MAX( COUNT( AC$9:AC$29 )  - $C91 + 1, 1)), INDEX( AB$59:AB$79, MAX( COUNT( AC$9:AC$29 )  - $B91 + 1, 1)) : INDEX( AB$59:AB$79, MAX( COUNT( AC$9:AC$29 )  - $C91 + 1, 1)) &gt; 0)))</f>
        <v>1</v>
      </c>
      <c r="AC91" s="12">
        <f>+IF(AC$8 = 62, 1, MEDIAN(_xlfn._xlws.FILTER(INDEX( AC$34:AC$54, MAX( COUNT( AD$9:AD$29 )  - $B91 + 1, 1)) : INDEX( AC$34:AC$54, MAX( COUNT( AD$9:AD$29 )  - $C91 + 1, 1)), INDEX( AC$59:AC$79, MAX( COUNT( AD$9:AD$29 )  - $B91 + 1, 1)) : INDEX( AC$59:AC$79, MAX( COUNT( AD$9:AD$29 )  - $C91 + 1, 1)) &gt; 0)))</f>
        <v>1</v>
      </c>
      <c r="AD91" s="12">
        <f>+IF(AD$8 = 62, 1, MEDIAN(_xlfn._xlws.FILTER(INDEX( AD$34:AD$54, MAX( COUNT( AE$9:AE$29 )  - $B91 + 1, 1)) : INDEX( AD$34:AD$54, MAX( COUNT( AE$9:AE$29 )  - $C91 + 1, 1)), INDEX( AD$59:AD$79, MAX( COUNT( AE$9:AE$29 )  - $B91 + 1, 1)) : INDEX( AD$59:AD$79, MAX( COUNT( AE$9:AE$29 )  - $C91 + 1, 1)) &gt; 0)))</f>
        <v>1</v>
      </c>
      <c r="AE91" s="12">
        <f>+IF(AE$8 = 62, 1, MEDIAN(_xlfn._xlws.FILTER(INDEX( AE$34:AE$54, MAX( COUNT( AF$9:AF$29 )  - $B91 + 1, 1)) : INDEX( AE$34:AE$54, MAX( COUNT( AF$9:AF$29 )  - $C91 + 1, 1)), INDEX( AE$59:AE$79, MAX( COUNT( AF$9:AF$29 )  - $B91 + 1, 1)) : INDEX( AE$59:AE$79, MAX( COUNT( AF$9:AF$29 )  - $C91 + 1, 1)) &gt; 0)))</f>
        <v>1</v>
      </c>
      <c r="AF91" s="12">
        <f>+IF(AF$8 = 62, 1, MEDIAN(_xlfn._xlws.FILTER(INDEX( AF$34:AF$54, MAX( COUNT( AG$9:AG$29 )  - $B91 + 1, 1)) : INDEX( AF$34:AF$54, MAX( COUNT( AG$9:AG$29 )  - $C91 + 1, 1)), INDEX( AF$59:AF$79, MAX( COUNT( AG$9:AG$29 )  - $B91 + 1, 1)) : INDEX( AF$59:AF$79, MAX( COUNT( AG$9:AG$29 )  - $C91 + 1, 1)) &gt; 0)))</f>
        <v>1</v>
      </c>
      <c r="AG91" s="12">
        <f>+IF(AG$8 = 62, 1, MEDIAN(_xlfn._xlws.FILTER(INDEX( AG$34:AG$54, MAX( COUNT( AH$9:AH$29 )  - $B91 + 1, 1)) : INDEX( AG$34:AG$54, MAX( COUNT( AH$9:AH$29 )  - $C91 + 1, 1)), INDEX( AG$59:AG$79, MAX( COUNT( AH$9:AH$29 )  - $B91 + 1, 1)) : INDEX( AG$59:AG$79, MAX( COUNT( AH$9:AH$29 )  - $C91 + 1, 1)) &gt; 0)))</f>
        <v>1</v>
      </c>
      <c r="AH91" s="12">
        <f>+IF(AH$8 = 62, 1, MEDIAN(_xlfn._xlws.FILTER(INDEX( AH$34:AH$54, MAX( COUNT( AI$9:AI$29 )  - $B91 + 1, 1)) : INDEX( AH$34:AH$54, MAX( COUNT( AI$9:AI$29 )  - $C91 + 1, 1)), INDEX( AH$59:AH$79, MAX( COUNT( AI$9:AI$29 )  - $B91 + 1, 1)) : INDEX( AH$59:AH$79, MAX( COUNT( AI$9:AI$29 )  - $C91 + 1, 1)) &gt; 0)))</f>
        <v>1</v>
      </c>
      <c r="AI91" s="12">
        <f>+IF(AI$8 = 62, 1, MEDIAN(_xlfn._xlws.FILTER(INDEX( AI$34:AI$54, MAX( COUNT( AJ$9:AJ$29 )  - $B91 + 1, 1)) : INDEX( AI$34:AI$54, MAX( COUNT( AJ$9:AJ$29 )  - $C91 + 1, 1)), INDEX( AI$59:AI$79, MAX( COUNT( AJ$9:AJ$29 )  - $B91 + 1, 1)) : INDEX( AI$59:AI$79, MAX( COUNT( AJ$9:AJ$29 )  - $C91 + 1, 1)) &gt; 0)))</f>
        <v>1</v>
      </c>
      <c r="AJ91" s="12">
        <f>+IF(AJ$8 = 62, 1, MEDIAN(_xlfn._xlws.FILTER(INDEX( AJ$34:AJ$54, MAX( COUNT( AK$9:AK$29 )  - $B91 + 1, 1)) : INDEX( AJ$34:AJ$54, MAX( COUNT( AK$9:AK$29 )  - $C91 + 1, 1)), INDEX( AJ$59:AJ$79, MAX( COUNT( AK$9:AK$29 )  - $B91 + 1, 1)) : INDEX( AJ$59:AJ$79, MAX( COUNT( AK$9:AK$29 )  - $C91 + 1, 1)) &gt; 0)))</f>
        <v>1</v>
      </c>
      <c r="AK91" s="12">
        <f>+IF(AK$8 = 62, 1, MEDIAN(_xlfn._xlws.FILTER(INDEX( AK$34:AK$54, MAX( COUNT( AL$9:AL$29 )  - $B91 + 1, 1)) : INDEX( AK$34:AK$54, MAX( COUNT( AL$9:AL$29 )  - $C91 + 1, 1)), INDEX( AK$59:AK$79, MAX( COUNT( AL$9:AL$29 )  - $B91 + 1, 1)) : INDEX( AK$59:AK$79, MAX( COUNT( AL$9:AL$29 )  - $C91 + 1, 1)) &gt; 0)))</f>
        <v>1</v>
      </c>
      <c r="AL91" s="12">
        <f>+IF(AL$8 = 62, 1, MEDIAN(_xlfn._xlws.FILTER(INDEX( AL$34:AL$54, MAX( COUNT( AM$9:AM$29 )  - $B91 + 1, 1)) : INDEX( AL$34:AL$54, MAX( COUNT( AM$9:AM$29 )  - $C91 + 1, 1)), INDEX( AL$59:AL$79, MAX( COUNT( AM$9:AM$29 )  - $B91 + 1, 1)) : INDEX( AL$59:AL$79, MAX( COUNT( AM$9:AM$29 )  - $C91 + 1, 1)) &gt; 0)))</f>
        <v>1</v>
      </c>
      <c r="AM91" s="12">
        <f>+IF(AM$8 = 62, 1, MEDIAN(_xlfn._xlws.FILTER(INDEX( AM$34:AM$54, MAX( COUNT( AN$9:AN$29 )  - $B91 + 1, 1)) : INDEX( AM$34:AM$54, MAX( COUNT( AN$9:AN$29 )  - $C91 + 1, 1)), INDEX( AM$59:AM$79, MAX( COUNT( AN$9:AN$29 )  - $B91 + 1, 1)) : INDEX( AM$59:AM$79, MAX( COUNT( AN$9:AN$29 )  - $C91 + 1, 1)) &gt; 0)))</f>
        <v>1</v>
      </c>
      <c r="AN91" s="12">
        <f>+IF(AN$8 = 62, 1, MEDIAN(_xlfn._xlws.FILTER(INDEX( AN$34:AN$54, MAX( COUNT( AO$9:AO$29 )  - $B91 + 1, 1)) : INDEX( AN$34:AN$54, MAX( COUNT( AO$9:AO$29 )  - $C91 + 1, 1)), INDEX( AN$59:AN$79, MAX( COUNT( AO$9:AO$29 )  - $B91 + 1, 1)) : INDEX( AN$59:AN$79, MAX( COUNT( AO$9:AO$29 )  - $C91 + 1, 1)) &gt; 0)))</f>
        <v>1</v>
      </c>
      <c r="AO91" s="12">
        <f>+IF(AO$8 = 62, 1, MEDIAN(_xlfn._xlws.FILTER(INDEX( AO$34:AO$54, MAX( COUNT( AP$9:AP$29 )  - $B91 + 1, 1)) : INDEX( AO$34:AO$54, MAX( COUNT( AP$9:AP$29 )  - $C91 + 1, 1)), INDEX( AO$59:AO$79, MAX( COUNT( AP$9:AP$29 )  - $B91 + 1, 1)) : INDEX( AO$59:AO$79, MAX( COUNT( AP$9:AP$29 )  - $C91 + 1, 1)) &gt; 0)))</f>
        <v>1</v>
      </c>
      <c r="AP91" s="12">
        <f>+IF(AP$8 = 62, 1, MEDIAN(_xlfn._xlws.FILTER(INDEX( AP$34:AP$54, MAX( COUNT( AQ$9:AQ$29 )  - $B91 + 1, 1)) : INDEX( AP$34:AP$54, MAX( COUNT( AQ$9:AQ$29 )  - $C91 + 1, 1)), INDEX( AP$59:AP$79, MAX( COUNT( AQ$9:AQ$29 )  - $B91 + 1, 1)) : INDEX( AP$59:AP$79, MAX( COUNT( AQ$9:AQ$29 )  - $C91 + 1, 1)) &gt; 0)))</f>
        <v>1</v>
      </c>
      <c r="AQ91" s="12">
        <f>+IF(AQ$8 = 62, 1, MEDIAN(_xlfn._xlws.FILTER(INDEX( AQ$34:AQ$54, MAX( COUNT( AR$9:AR$29 )  - $B91 + 1, 1)) : INDEX( AQ$34:AQ$54, MAX( COUNT( AR$9:AR$29 )  - $C91 + 1, 1)), INDEX( AQ$59:AQ$79, MAX( COUNT( AR$9:AR$29 )  - $B91 + 1, 1)) : INDEX( AQ$59:AQ$79, MAX( COUNT( AR$9:AR$29 )  - $C91 + 1, 1)) &gt; 0)))</f>
        <v>1</v>
      </c>
      <c r="AR91" s="12">
        <f>+IF(AR$8 = 62, 1, MEDIAN(_xlfn._xlws.FILTER(INDEX( AR$34:AR$54, MAX( COUNT( AS$9:AS$29 )  - $B91 + 1, 1)) : INDEX( AR$34:AR$54, MAX( COUNT( AS$9:AS$29 )  - $C91 + 1, 1)), INDEX( AR$59:AR$79, MAX( COUNT( AS$9:AS$29 )  - $B91 + 1, 1)) : INDEX( AR$59:AR$79, MAX( COUNT( AS$9:AS$29 )  - $C91 + 1, 1)) &gt; 0)))</f>
        <v>1</v>
      </c>
      <c r="AS91" s="12">
        <f>+IF(AS$8 = 62, 1, MEDIAN(_xlfn._xlws.FILTER(INDEX( AS$34:AS$54, MAX( COUNT( AT$9:AT$29 )  - $B91 + 1, 1)) : INDEX( AS$34:AS$54, MAX( COUNT( AT$9:AT$29 )  - $C91 + 1, 1)), INDEX( AS$59:AS$79, MAX( COUNT( AT$9:AT$29 )  - $B91 + 1, 1)) : INDEX( AS$59:AS$79, MAX( COUNT( AT$9:AT$29 )  - $C91 + 1, 1)) &gt; 0)))</f>
        <v>1</v>
      </c>
      <c r="AT91" s="12">
        <f>+IF(AT$8 = 62, 1, MEDIAN(_xlfn._xlws.FILTER(INDEX( AT$34:AT$54, MAX( COUNT( AU$9:AU$29 )  - $B91 + 1, 1)) : INDEX( AT$34:AT$54, MAX( COUNT( AU$9:AU$29 )  - $C91 + 1, 1)), INDEX( AT$59:AT$79, MAX( COUNT( AU$9:AU$29 )  - $B91 + 1, 1)) : INDEX( AT$59:AT$79, MAX( COUNT( AU$9:AU$29 )  - $C91 + 1, 1)) &gt; 0)))</f>
        <v>1</v>
      </c>
      <c r="AU91" s="12">
        <f>+IF(AU$8 = 62, 1, MEDIAN(_xlfn._xlws.FILTER(INDEX( AU$34:AU$54, MAX( COUNT( AV$9:AV$29 )  - $B91 + 1, 1)) : INDEX( AU$34:AU$54, MAX( COUNT( AV$9:AV$29 )  - $C91 + 1, 1)), INDEX( AU$59:AU$79, MAX( COUNT( AV$9:AV$29 )  - $B91 + 1, 1)) : INDEX( AU$59:AU$79, MAX( COUNT( AV$9:AV$29 )  - $C91 + 1, 1)) &gt; 0)))</f>
        <v>1</v>
      </c>
      <c r="AV91" s="12">
        <f>+IF(AV$8 = 62, 1, MEDIAN(_xlfn._xlws.FILTER(INDEX( AV$34:AV$54, MAX( COUNT( AW$9:AW$29 )  - $B91 + 1, 1)) : INDEX( AV$34:AV$54, MAX( COUNT( AW$9:AW$29 )  - $C91 + 1, 1)), INDEX( AV$59:AV$79, MAX( COUNT( AW$9:AW$29 )  - $B91 + 1, 1)) : INDEX( AV$59:AV$79, MAX( COUNT( AW$9:AW$29 )  - $C91 + 1, 1)) &gt; 0)))</f>
        <v>1</v>
      </c>
      <c r="AW91" s="12">
        <f>+IF(AW$8 = 62, 1, MEDIAN(_xlfn._xlws.FILTER(INDEX( AW$34:AW$54, MAX( COUNT( AX$9:AX$29 )  - $B91 + 1, 1)) : INDEX( AW$34:AW$54, MAX( COUNT( AX$9:AX$29 )  - $C91 + 1, 1)), INDEX( AW$59:AW$79, MAX( COUNT( AX$9:AX$29 )  - $B91 + 1, 1)) : INDEX( AW$59:AW$79, MAX( COUNT( AX$9:AX$29 )  - $C91 + 1, 1)) &gt; 0)))</f>
        <v>1</v>
      </c>
      <c r="AX91" s="12">
        <f>+IF(AX$8 = 62, 1, MEDIAN(_xlfn._xlws.FILTER(INDEX( AX$34:AX$54, MAX( COUNT( AY$9:AY$29 )  - $B91 + 1, 1)) : INDEX( AX$34:AX$54, MAX( COUNT( AY$9:AY$29 )  - $C91 + 1, 1)), INDEX( AX$59:AX$79, MAX( COUNT( AY$9:AY$29 )  - $B91 + 1, 1)) : INDEX( AX$59:AX$79, MAX( COUNT( AY$9:AY$29 )  - $C91 + 1, 1)) &gt; 0)))</f>
        <v>1</v>
      </c>
      <c r="AY91" s="12">
        <f>+IF(AY$8 = 62, 1, MEDIAN(_xlfn._xlws.FILTER(INDEX( AY$34:AY$54, MAX( COUNT( AZ$9:AZ$29 )  - $B91 + 1, 1)) : INDEX( AY$34:AY$54, MAX( COUNT( AZ$9:AZ$29 )  - $C91 + 1, 1)), INDEX( AY$59:AY$79, MAX( COUNT( AZ$9:AZ$29 )  - $B91 + 1, 1)) : INDEX( AY$59:AY$79, MAX( COUNT( AZ$9:AZ$29 )  - $C91 + 1, 1)) &gt; 0)))</f>
        <v>1</v>
      </c>
      <c r="AZ91" s="12">
        <f>+IF(AZ$8 = 62, 1, MEDIAN(_xlfn._xlws.FILTER(INDEX( AZ$34:AZ$54, MAX( COUNT( BA$9:BA$29 )  - $B91 + 1, 1)) : INDEX( AZ$34:AZ$54, MAX( COUNT( BA$9:BA$29 )  - $C91 + 1, 1)), INDEX( AZ$59:AZ$79, MAX( COUNT( BA$9:BA$29 )  - $B91 + 1, 1)) : INDEX( AZ$59:AZ$79, MAX( COUNT( BA$9:BA$29 )  - $C91 + 1, 1)) &gt; 0)))</f>
        <v>1</v>
      </c>
      <c r="BA91" s="12">
        <f>+IF(BA$8 = 62, 1, MEDIAN(_xlfn._xlws.FILTER(INDEX( BA$34:BA$54, MAX( COUNT( BB$9:BB$29 )  - $B91 + 1, 1)) : INDEX( BA$34:BA$54, MAX( COUNT( BB$9:BB$29 )  - $C91 + 1, 1)), INDEX( BA$59:BA$79, MAX( COUNT( BB$9:BB$29 )  - $B91 + 1, 1)) : INDEX( BA$59:BA$79, MAX( COUNT( BB$9:BB$29 )  - $C91 + 1, 1)) &gt; 0)))</f>
        <v>1</v>
      </c>
      <c r="BB91" s="12">
        <f>+IF(BB$8 = 62, 1, MEDIAN(_xlfn._xlws.FILTER(INDEX( BB$34:BB$54, MAX( COUNT( BC$9:BC$29 )  - $B91 + 1, 1)) : INDEX( BB$34:BB$54, MAX( COUNT( BC$9:BC$29 )  - $C91 + 1, 1)), INDEX( BB$59:BB$79, MAX( COUNT( BC$9:BC$29 )  - $B91 + 1, 1)) : INDEX( BB$59:BB$79, MAX( COUNT( BC$9:BC$29 )  - $C91 + 1, 1)) &gt; 0)))</f>
        <v>1</v>
      </c>
      <c r="BC91" s="12">
        <f>+IF(BC$8 = 62, 1, MEDIAN(_xlfn._xlws.FILTER(INDEX( BC$34:BC$54, MAX( COUNT( BD$9:BD$29 )  - $B91 + 1, 1)) : INDEX( BC$34:BC$54, MAX( COUNT( BD$9:BD$29 )  - $C91 + 1, 1)), INDEX( BC$59:BC$79, MAX( COUNT( BD$9:BD$29 )  - $B91 + 1, 1)) : INDEX( BC$59:BC$79, MAX( COUNT( BD$9:BD$29 )  - $C91 + 1, 1)) &gt; 0)))</f>
        <v>1</v>
      </c>
      <c r="BD91" s="12">
        <f>+IF(BD$8 = 62, 1, MEDIAN(_xlfn._xlws.FILTER(INDEX( BD$34:BD$54, MAX( COUNT( BE$9:BE$29 )  - $B91 + 1, 1)) : INDEX( BD$34:BD$54, MAX( COUNT( BE$9:BE$29 )  - $C91 + 1, 1)), INDEX( BD$59:BD$79, MAX( COUNT( BE$9:BE$29 )  - $B91 + 1, 1)) : INDEX( BD$59:BD$79, MAX( COUNT( BE$9:BE$29 )  - $C91 + 1, 1)) &gt; 0)))</f>
        <v>1</v>
      </c>
      <c r="BE91" s="12">
        <f>+IF(BE$8 = 62, 1, MEDIAN(_xlfn._xlws.FILTER(INDEX( BE$34:BE$54, MAX( COUNT( BF$9:BF$29 )  - $B91 + 1, 1)) : INDEX( BE$34:BE$54, MAX( COUNT( BF$9:BF$29 )  - $C91 + 1, 1)), INDEX( BE$59:BE$79, MAX( COUNT( BF$9:BF$29 )  - $B91 + 1, 1)) : INDEX( BE$59:BE$79, MAX( COUNT( BF$9:BF$29 )  - $C91 + 1, 1)) &gt; 0)))</f>
        <v>1</v>
      </c>
      <c r="BF91" s="12">
        <f>+IF(BF$8 = 62, 1, MEDIAN(_xlfn._xlws.FILTER(INDEX( BF$34:BF$54, MAX( COUNT( BG$9:BG$29 )  - $B91 + 1, 1)) : INDEX( BF$34:BF$54, MAX( COUNT( BG$9:BG$29 )  - $C91 + 1, 1)), INDEX( BF$59:BF$79, MAX( COUNT( BG$9:BG$29 )  - $B91 + 1, 1)) : INDEX( BF$59:BF$79, MAX( COUNT( BG$9:BG$29 )  - $C91 + 1, 1)) &gt; 0)))</f>
        <v>1</v>
      </c>
      <c r="BG91" s="12">
        <f>+IF(BG$8 = 62, 1, MEDIAN(_xlfn._xlws.FILTER(INDEX( BG$34:BG$54, MAX( COUNT( BH$9:BH$29 )  - $B91 + 1, 1)) : INDEX( BG$34:BG$54, MAX( COUNT( BH$9:BH$29 )  - $C91 + 1, 1)), INDEX( BG$59:BG$79, MAX( COUNT( BH$9:BH$29 )  - $B91 + 1, 1)) : INDEX( BG$59:BG$79, MAX( COUNT( BH$9:BH$29 )  - $C91 + 1, 1)) &gt; 0)))</f>
        <v>1</v>
      </c>
      <c r="BH91" s="12">
        <f>+IF(BH$8 = 62, 1, MEDIAN(_xlfn._xlws.FILTER(INDEX( BH$34:BH$54, MAX( COUNT( BI$9:BI$29 )  - $B91 + 1, 1)) : INDEX( BH$34:BH$54, MAX( COUNT( BI$9:BI$29 )  - $C91 + 1, 1)), INDEX( BH$59:BH$79, MAX( COUNT( BI$9:BI$29 )  - $B91 + 1, 1)) : INDEX( BH$59:BH$79, MAX( COUNT( BI$9:BI$29 )  - $C91 + 1, 1)) &gt; 0)))</f>
        <v>1</v>
      </c>
      <c r="BI91" s="12">
        <f>+IF(BI$8 = 62, 1, MEDIAN(_xlfn._xlws.FILTER(INDEX( BI$34:BI$54, MAX( COUNT( BJ$9:BJ$29 )  - $B91 + 1, 1)) : INDEX( BI$34:BI$54, MAX( COUNT( BJ$9:BJ$29 )  - $C91 + 1, 1)), INDEX( BI$59:BI$79, MAX( COUNT( BJ$9:BJ$29 )  - $B91 + 1, 1)) : INDEX( BI$59:BI$79, MAX( COUNT( BJ$9:BJ$29 )  - $C91 + 1, 1)) &gt; 0)))</f>
        <v>1</v>
      </c>
      <c r="BJ91" s="12" t="e">
        <f>+IF(BJ$8 = 62, 1, MEDIAN(_xlfn._xlws.FILTER(INDEX( BJ$34:BJ$54, MAX( COUNT( BK$9:BK$29 )  - $B91 + 1, 1)) : INDEX( BJ$34:BJ$54, MAX( COUNT( BK$9:BK$29 )  - $C91 + 1, 1)), INDEX( BJ$59:BJ$79, MAX( COUNT( BK$9:BK$29 )  - $B91 + 1, 1)) : INDEX( BJ$59:BJ$79, MAX( COUNT( BK$9:BK$29 )  - $C91 + 1, 1)) &gt; 0)))</f>
        <v>#NUM!</v>
      </c>
      <c r="BK91" s="12" t="e">
        <f>+IF(BK$8 = 62, 1, MEDIAN(_xlfn._xlws.FILTER(INDEX( BK$34:BK$54, MAX( COUNT( BL$9:BL$29 )  - $B91 + 1, 1)) : INDEX( BK$34:BK$54, MAX( COUNT( BL$9:BL$29 )  - $C91 + 1, 1)), INDEX( BK$59:BK$79, MAX( COUNT( BL$9:BL$29 )  - $B91 + 1, 1)) : INDEX( BK$59:BK$79, MAX( COUNT( BL$9:BL$29 )  - $C91 + 1, 1)) &gt; 0)))</f>
        <v>#NUM!</v>
      </c>
      <c r="BL91" s="12" t="e">
        <f>+IF(BL$8 = 62, 1, MEDIAN(_xlfn._xlws.FILTER(INDEX( BL$34:BL$54, MAX( COUNT( BM$9:BM$29 )  - $B91 + 1, 1)) : INDEX( BL$34:BL$54, MAX( COUNT( BM$9:BM$29 )  - $C91 + 1, 1)), INDEX( BL$59:BL$79, MAX( COUNT( BM$9:BM$29 )  - $B91 + 1, 1)) : INDEX( BL$59:BL$79, MAX( COUNT( BM$9:BM$29 )  - $C91 + 1, 1)) &gt; 0)))</f>
        <v>#NUM!</v>
      </c>
      <c r="BM91" s="12" t="e">
        <f>+IF(BM$8 = 62, 1, MEDIAN(_xlfn._xlws.FILTER(INDEX( BM$34:BM$54, MAX( COUNT( BN$9:BN$29 )  - $B91 + 1, 1)) : INDEX( BM$34:BM$54, MAX( COUNT( BN$9:BN$29 )  - $C91 + 1, 1)), INDEX( BM$59:BM$79, MAX( COUNT( BN$9:BN$29 )  - $B91 + 1, 1)) : INDEX( BM$59:BM$79, MAX( COUNT( BN$9:BN$29 )  - $C91 + 1, 1)) &gt; 0)))</f>
        <v>#NUM!</v>
      </c>
      <c r="BN91" s="12" t="e">
        <f>+IF(BN$8 = 62, 1, MEDIAN(_xlfn._xlws.FILTER(INDEX( BN$34:BN$54, MAX( COUNT( BO$9:BO$29 )  - $B91 + 1, 1)) : INDEX( BN$34:BN$54, MAX( COUNT( BO$9:BO$29 )  - $C91 + 1, 1)), INDEX( BN$59:BN$79, MAX( COUNT( BO$9:BO$29 )  - $B91 + 1, 1)) : INDEX( BN$59:BN$79, MAX( COUNT( BO$9:BO$29 )  - $C91 + 1, 1)) &gt; 0)))</f>
        <v>#NUM!</v>
      </c>
      <c r="BO91" s="12" t="e">
        <f>+IF(BO$8 = 62, 1, MEDIAN(_xlfn._xlws.FILTER(INDEX( BO$34:BO$54, MAX( COUNT( BP$9:BP$29 )  - $B91 + 1, 1)) : INDEX( BO$34:BO$54, MAX( COUNT( BP$9:BP$29 )  - $C91 + 1, 1)), INDEX( BO$59:BO$79, MAX( COUNT( BP$9:BP$29 )  - $B91 + 1, 1)) : INDEX( BO$59:BO$79, MAX( COUNT( BP$9:BP$29 )  - $C91 + 1, 1)) &gt; 0)))</f>
        <v>#NUM!</v>
      </c>
      <c r="BP91" s="12">
        <f>+IF(BP$8 = 62, 1, MEDIAN(_xlfn._xlws.FILTER(INDEX( BP$34:BP$54, MAX( COUNT( BQ$9:BQ$29 )  - $B91 + 1, 1)) : INDEX( BP$34:BP$54, MAX( COUNT( BQ$9:BQ$29 )  - $C91 + 1, 1)), INDEX( BP$59:BP$79, MAX( COUNT( BQ$9:BQ$29 )  - $B91 + 1, 1)) : INDEX( BP$59:BP$79, MAX( COUNT( BQ$9:BQ$29 )  - $C91 + 1, 1)) &gt; 0)))</f>
        <v>1</v>
      </c>
      <c r="BQ91" s="12">
        <f>+IF(BQ$8 = 62, 1, MEDIAN(_xlfn._xlws.FILTER(INDEX( BQ$34:BQ$54, MAX( COUNT( BR$9:BR$29 )  - $B91 + 1, 1)) : INDEX( BQ$34:BQ$54, MAX( COUNT( BR$9:BR$29 )  - $C91 + 1, 1)), INDEX( BQ$59:BQ$79, MAX( COUNT( BR$9:BR$29 )  - $B91 + 1, 1)) : INDEX( BQ$59:BQ$79, MAX( COUNT( BR$9:BR$29 )  - $C91 + 1, 1)) &gt; 0)))</f>
        <v>102.32121085000001</v>
      </c>
      <c r="BR91" s="12">
        <f>+IF(BR$8 = 62, 1, MEDIAN(_xlfn._xlws.FILTER(INDEX( BR$34:BR$54, MAX( COUNT( BS$9:BS$29 )  - $B91 + 1, 1)) : INDEX( BR$34:BR$54, MAX( COUNT( BS$9:BS$29 )  - $C91 + 1, 1)), INDEX( BR$59:BR$79, MAX( COUNT( BS$9:BS$29 )  - $B91 + 1, 1)) : INDEX( BR$59:BR$79, MAX( COUNT( BS$9:BS$29 )  - $C91 + 1, 1)) &gt; 0)))</f>
        <v>2.6679379587148313</v>
      </c>
      <c r="BS91" s="12">
        <f>+IF(BS$8 = 62, 1, MEDIAN(_xlfn._xlws.FILTER(INDEX( BS$34:BS$54, MAX( COUNT( BT$9:BT$29 )  - $B91 + 1, 1)) : INDEX( BS$34:BS$54, MAX( COUNT( BT$9:BT$29 )  - $C91 + 1, 1)), INDEX( BS$59:BS$79, MAX( COUNT( BT$9:BT$29 )  - $B91 + 1, 1)) : INDEX( BS$59:BS$79, MAX( COUNT( BT$9:BT$29 )  - $C91 + 1, 1)) &gt; 0)))</f>
        <v>1.4106977209226612</v>
      </c>
      <c r="BT91" s="12">
        <f>+IF(BT$8 = 62, 1, MEDIAN(_xlfn._xlws.FILTER(INDEX( BT$34:BT$54, MAX( COUNT( BU$9:BU$29 )  - $B91 + 1, 1)) : INDEX( BT$34:BT$54, MAX( COUNT( BU$9:BU$29 )  - $C91 + 1, 1)), INDEX( BT$59:BT$79, MAX( COUNT( BU$9:BU$29 )  - $B91 + 1, 1)) : INDEX( BT$59:BT$79, MAX( COUNT( BU$9:BU$29 )  - $C91 + 1, 1)) &gt; 0)))</f>
        <v>1.0468776584547583</v>
      </c>
      <c r="BU91" s="12">
        <f>+IF(BU$8 = 62, 1, MEDIAN(_xlfn._xlws.FILTER(INDEX( BU$34:BU$54, MAX( COUNT( BV$9:BV$29 )  - $B91 + 1, 1)) : INDEX( BU$34:BU$54, MAX( COUNT( BV$9:BV$29 )  - $C91 + 1, 1)), INDEX( BU$59:BU$79, MAX( COUNT( BV$9:BV$29 )  - $B91 + 1, 1)) : INDEX( BU$59:BU$79, MAX( COUNT( BV$9:BV$29 )  - $C91 + 1, 1)) &gt; 0)))</f>
        <v>1.0209034010968621</v>
      </c>
      <c r="BV91" s="12">
        <f>+IF(BV$8 = 62, 1, MEDIAN(_xlfn._xlws.FILTER(INDEX( BV$34:BV$54, MAX( COUNT( BW$9:BW$29 )  - $B91 + 1, 1)) : INDEX( BV$34:BV$54, MAX( COUNT( BW$9:BW$29 )  - $C91 + 1, 1)), INDEX( BV$59:BV$79, MAX( COUNT( BW$9:BW$29 )  - $B91 + 1, 1)) : INDEX( BV$59:BV$79, MAX( COUNT( BW$9:BW$29 )  - $C91 + 1, 1)) &gt; 0)))</f>
        <v>1.0240016752381289</v>
      </c>
      <c r="BW91" s="12">
        <f>+IF(BW$8 = 62, 1, MEDIAN(_xlfn._xlws.FILTER(INDEX( BW$34:BW$54, MAX( COUNT( BX$9:BX$29 )  - $B91 + 1, 1)) : INDEX( BW$34:BW$54, MAX( COUNT( BX$9:BX$29 )  - $C91 + 1, 1)), INDEX( BW$59:BW$79, MAX( COUNT( BX$9:BX$29 )  - $B91 + 1, 1)) : INDEX( BW$59:BW$79, MAX( COUNT( BX$9:BX$29 )  - $C91 + 1, 1)) &gt; 0)))</f>
        <v>1.005058465227783</v>
      </c>
      <c r="BX91" s="12">
        <f>+IF(BX$8 = 62, 1, MEDIAN(_xlfn._xlws.FILTER(INDEX( BX$34:BX$54, MAX( COUNT( BY$9:BY$29 )  - $B91 + 1, 1)) : INDEX( BX$34:BX$54, MAX( COUNT( BY$9:BY$29 )  - $C91 + 1, 1)), INDEX( BX$59:BX$79, MAX( COUNT( BY$9:BY$29 )  - $B91 + 1, 1)) : INDEX( BX$59:BX$79, MAX( COUNT( BY$9:BY$29 )  - $C91 + 1, 1)) &gt; 0)))</f>
        <v>1.0016614525125633</v>
      </c>
      <c r="BY91" s="12">
        <f>+IF(BY$8 = 62, 1, MEDIAN(_xlfn._xlws.FILTER(INDEX( BY$34:BY$54, MAX( COUNT( BZ$9:BZ$29 )  - $B91 + 1, 1)) : INDEX( BY$34:BY$54, MAX( COUNT( BZ$9:BZ$29 )  - $C91 + 1, 1)), INDEX( BY$59:BY$79, MAX( COUNT( BZ$9:BZ$29 )  - $B91 + 1, 1)) : INDEX( BY$59:BY$79, MAX( COUNT( BZ$9:BZ$29 )  - $C91 + 1, 1)) &gt; 0)))</f>
        <v>0.99999875898714308</v>
      </c>
      <c r="BZ91" s="12">
        <f>+IF(BZ$8 = 62, 1, MEDIAN(_xlfn._xlws.FILTER(INDEX( BZ$34:BZ$54, MAX( COUNT( CA$9:CA$29 )  - $B91 + 1, 1)) : INDEX( BZ$34:BZ$54, MAX( COUNT( CA$9:CA$29 )  - $C91 + 1, 1)), INDEX( BZ$59:BZ$79, MAX( COUNT( CA$9:CA$29 )  - $B91 + 1, 1)) : INDEX( BZ$59:BZ$79, MAX( COUNT( CA$9:CA$29 )  - $C91 + 1, 1)) &gt; 0)))</f>
        <v>1.0137858369723785</v>
      </c>
      <c r="CA91" s="12">
        <f>+IF(CA$8 = 62, 1, MEDIAN(_xlfn._xlws.FILTER(INDEX( CA$34:CA$54, MAX( COUNT( CB$9:CB$29 )  - $B91 + 1, 1)) : INDEX( CA$34:CA$54, MAX( COUNT( CB$9:CB$29 )  - $C91 + 1, 1)), INDEX( CA$59:CA$79, MAX( COUNT( CB$9:CB$29 )  - $B91 + 1, 1)) : INDEX( CA$59:CA$79, MAX( COUNT( CB$9:CB$29 )  - $C91 + 1, 1)) &gt; 0)))</f>
        <v>1</v>
      </c>
      <c r="CB91" s="12">
        <f>+IF(CB$8 = 62, 1, MEDIAN(_xlfn._xlws.FILTER(INDEX( CB$34:CB$54, MAX( COUNT( CC$9:CC$29 )  - $B91 + 1, 1)) : INDEX( CB$34:CB$54, MAX( COUNT( CC$9:CC$29 )  - $C91 + 1, 1)), INDEX( CB$59:CB$79, MAX( COUNT( CC$9:CC$29 )  - $B91 + 1, 1)) : INDEX( CB$59:CB$79, MAX( COUNT( CC$9:CC$29 )  - $C91 + 1, 1)) &gt; 0)))</f>
        <v>1</v>
      </c>
      <c r="CC91" s="12">
        <f>+IF(CC$8 = 62, 1, MEDIAN(_xlfn._xlws.FILTER(INDEX( CC$34:CC$54, MAX( COUNT( CD$9:CD$29 )  - $B91 + 1, 1)) : INDEX( CC$34:CC$54, MAX( COUNT( CD$9:CD$29 )  - $C91 + 1, 1)), INDEX( CC$59:CC$79, MAX( COUNT( CD$9:CD$29 )  - $B91 + 1, 1)) : INDEX( CC$59:CC$79, MAX( COUNT( CD$9:CD$29 )  - $C91 + 1, 1)) &gt; 0)))</f>
        <v>1</v>
      </c>
      <c r="CD91" s="12">
        <f>+IF(CD$8 = 62, 1, MEDIAN(_xlfn._xlws.FILTER(INDEX( CD$34:CD$54, MAX( COUNT( CE$9:CE$29 )  - $B91 + 1, 1)) : INDEX( CD$34:CD$54, MAX( COUNT( CE$9:CE$29 )  - $C91 + 1, 1)), INDEX( CD$59:CD$79, MAX( COUNT( CE$9:CE$29 )  - $B91 + 1, 1)) : INDEX( CD$59:CD$79, MAX( COUNT( CE$9:CE$29 )  - $C91 + 1, 1)) &gt; 0)))</f>
        <v>1</v>
      </c>
      <c r="CE91" s="12">
        <f>+IF(CE$8 = 62, 1, MEDIAN(_xlfn._xlws.FILTER(INDEX( CE$34:CE$54, MAX( COUNT( CF$9:CF$29 )  - $B91 + 1, 1)) : INDEX( CE$34:CE$54, MAX( COUNT( CF$9:CF$29 )  - $C91 + 1, 1)), INDEX( CE$59:CE$79, MAX( COUNT( CF$9:CF$29 )  - $B91 + 1, 1)) : INDEX( CE$59:CE$79, MAX( COUNT( CF$9:CF$29 )  - $C91 + 1, 1)) &gt; 0)))</f>
        <v>1</v>
      </c>
      <c r="CF91" s="12">
        <f>+IF(CF$8 = 62, 1, MEDIAN(_xlfn._xlws.FILTER(INDEX( CF$34:CF$54, MAX( COUNT( CG$9:CG$29 )  - $B91 + 1, 1)) : INDEX( CF$34:CF$54, MAX( COUNT( CG$9:CG$29 )  - $C91 + 1, 1)), INDEX( CF$59:CF$79, MAX( COUNT( CG$9:CG$29 )  - $B91 + 1, 1)) : INDEX( CF$59:CF$79, MAX( COUNT( CG$9:CG$29 )  - $C91 + 1, 1)) &gt; 0)))</f>
        <v>1</v>
      </c>
      <c r="CG91" s="12">
        <f>+IF(CG$8 = 62, 1, MEDIAN(_xlfn._xlws.FILTER(INDEX( CG$34:CG$54, MAX( COUNT( CH$9:CH$29 )  - $B91 + 1, 1)) : INDEX( CG$34:CG$54, MAX( COUNT( CH$9:CH$29 )  - $C91 + 1, 1)), INDEX( CG$59:CG$79, MAX( COUNT( CH$9:CH$29 )  - $B91 + 1, 1)) : INDEX( CG$59:CG$79, MAX( COUNT( CH$9:CH$29 )  - $C91 + 1, 1)) &gt; 0)))</f>
        <v>1</v>
      </c>
      <c r="CH91" s="12">
        <f>+IF(CH$8 = 62, 1, MEDIAN(_xlfn._xlws.FILTER(INDEX( CH$34:CH$54, MAX( COUNT( CI$9:CI$29 )  - $B91 + 1, 1)) : INDEX( CH$34:CH$54, MAX( COUNT( CI$9:CI$29 )  - $C91 + 1, 1)), INDEX( CH$59:CH$79, MAX( COUNT( CI$9:CI$29 )  - $B91 + 1, 1)) : INDEX( CH$59:CH$79, MAX( COUNT( CI$9:CI$29 )  - $C91 + 1, 1)) &gt; 0)))</f>
        <v>1</v>
      </c>
      <c r="CI91" s="12">
        <f>+IF(CI$8 = 62, 1, MEDIAN(_xlfn._xlws.FILTER(INDEX( CI$34:CI$54, MAX( COUNT( CJ$9:CJ$29 )  - $B91 + 1, 1)) : INDEX( CI$34:CI$54, MAX( COUNT( CJ$9:CJ$29 )  - $C91 + 1, 1)), INDEX( CI$59:CI$79, MAX( COUNT( CJ$9:CJ$29 )  - $B91 + 1, 1)) : INDEX( CI$59:CI$79, MAX( COUNT( CJ$9:CJ$29 )  - $C91 + 1, 1)) &gt; 0)))</f>
        <v>1</v>
      </c>
      <c r="CJ91" s="12">
        <f>+IF(CJ$8 = 62, 1, MEDIAN(_xlfn._xlws.FILTER(INDEX( CJ$34:CJ$54, MAX( COUNT( CK$9:CK$29 )  - $B91 + 1, 1)) : INDEX( CJ$34:CJ$54, MAX( COUNT( CK$9:CK$29 )  - $C91 + 1, 1)), INDEX( CJ$59:CJ$79, MAX( COUNT( CK$9:CK$29 )  - $B91 + 1, 1)) : INDEX( CJ$59:CJ$79, MAX( COUNT( CK$9:CK$29 )  - $C91 + 1, 1)) &gt; 0)))</f>
        <v>1</v>
      </c>
      <c r="CK91" s="12">
        <f>+IF(CK$8 = 62, 1, MEDIAN(_xlfn._xlws.FILTER(INDEX( CK$34:CK$54, MAX( COUNT( CL$9:CL$29 )  - $B91 + 1, 1)) : INDEX( CK$34:CK$54, MAX( COUNT( CL$9:CL$29 )  - $C91 + 1, 1)), INDEX( CK$59:CK$79, MAX( COUNT( CL$9:CL$29 )  - $B91 + 1, 1)) : INDEX( CK$59:CK$79, MAX( COUNT( CL$9:CL$29 )  - $C91 + 1, 1)) &gt; 0)))</f>
        <v>1</v>
      </c>
      <c r="CL91" s="12">
        <f>+IF(CL$8 = 62, 1, MEDIAN(_xlfn._xlws.FILTER(INDEX( CL$34:CL$54, MAX( COUNT( CM$9:CM$29 )  - $B91 + 1, 1)) : INDEX( CL$34:CL$54, MAX( COUNT( CM$9:CM$29 )  - $C91 + 1, 1)), INDEX( CL$59:CL$79, MAX( COUNT( CM$9:CM$29 )  - $B91 + 1, 1)) : INDEX( CL$59:CL$79, MAX( COUNT( CM$9:CM$29 )  - $C91 + 1, 1)) &gt; 0)))</f>
        <v>1</v>
      </c>
      <c r="CM91" s="12">
        <f>+IF(CM$8 = 62, 1, MEDIAN(_xlfn._xlws.FILTER(INDEX( CM$34:CM$54, MAX( COUNT( CN$9:CN$29 )  - $B91 + 1, 1)) : INDEX( CM$34:CM$54, MAX( COUNT( CN$9:CN$29 )  - $C91 + 1, 1)), INDEX( CM$59:CM$79, MAX( COUNT( CN$9:CN$29 )  - $B91 + 1, 1)) : INDEX( CM$59:CM$79, MAX( COUNT( CN$9:CN$29 )  - $C91 + 1, 1)) &gt; 0)))</f>
        <v>1</v>
      </c>
      <c r="CN91" s="12">
        <f>+IF(CN$8 = 62, 1, MEDIAN(_xlfn._xlws.FILTER(INDEX( CN$34:CN$54, MAX( COUNT( CO$9:CO$29 )  - $B91 + 1, 1)) : INDEX( CN$34:CN$54, MAX( COUNT( CO$9:CO$29 )  - $C91 + 1, 1)), INDEX( CN$59:CN$79, MAX( COUNT( CO$9:CO$29 )  - $B91 + 1, 1)) : INDEX( CN$59:CN$79, MAX( COUNT( CO$9:CO$29 )  - $C91 + 1, 1)) &gt; 0)))</f>
        <v>1</v>
      </c>
      <c r="CO91" s="12">
        <f>+IF(CO$8 = 62, 1, MEDIAN(_xlfn._xlws.FILTER(INDEX( CO$34:CO$54, MAX( COUNT( CP$9:CP$29 )  - $B91 + 1, 1)) : INDEX( CO$34:CO$54, MAX( COUNT( CP$9:CP$29 )  - $C91 + 1, 1)), INDEX( CO$59:CO$79, MAX( COUNT( CP$9:CP$29 )  - $B91 + 1, 1)) : INDEX( CO$59:CO$79, MAX( COUNT( CP$9:CP$29 )  - $C91 + 1, 1)) &gt; 0)))</f>
        <v>1</v>
      </c>
      <c r="CP91" s="12">
        <f>+IF(CP$8 = 62, 1, MEDIAN(_xlfn._xlws.FILTER(INDEX( CP$34:CP$54, MAX( COUNT( CQ$9:CQ$29 )  - $B91 + 1, 1)) : INDEX( CP$34:CP$54, MAX( COUNT( CQ$9:CQ$29 )  - $C91 + 1, 1)), INDEX( CP$59:CP$79, MAX( COUNT( CQ$9:CQ$29 )  - $B91 + 1, 1)) : INDEX( CP$59:CP$79, MAX( COUNT( CQ$9:CQ$29 )  - $C91 + 1, 1)) &gt; 0)))</f>
        <v>1</v>
      </c>
      <c r="CQ91" s="12">
        <f>+IF(CQ$8 = 62, 1, MEDIAN(_xlfn._xlws.FILTER(INDEX( CQ$34:CQ$54, MAX( COUNT( CR$9:CR$29 )  - $B91 + 1, 1)) : INDEX( CQ$34:CQ$54, MAX( COUNT( CR$9:CR$29 )  - $C91 + 1, 1)), INDEX( CQ$59:CQ$79, MAX( COUNT( CR$9:CR$29 )  - $B91 + 1, 1)) : INDEX( CQ$59:CQ$79, MAX( COUNT( CR$9:CR$29 )  - $C91 + 1, 1)) &gt; 0)))</f>
        <v>1</v>
      </c>
      <c r="CR91" s="12">
        <f>+IF(CR$8 = 62, 1, MEDIAN(_xlfn._xlws.FILTER(INDEX( CR$34:CR$54, MAX( COUNT( CS$9:CS$29 )  - $B91 + 1, 1)) : INDEX( CR$34:CR$54, MAX( COUNT( CS$9:CS$29 )  - $C91 + 1, 1)), INDEX( CR$59:CR$79, MAX( COUNT( CS$9:CS$29 )  - $B91 + 1, 1)) : INDEX( CR$59:CR$79, MAX( COUNT( CS$9:CS$29 )  - $C91 + 1, 1)) &gt; 0)))</f>
        <v>1</v>
      </c>
      <c r="CS91" s="12">
        <f>+IF(CS$8 = 62, 1, MEDIAN(_xlfn._xlws.FILTER(INDEX( CS$34:CS$54, MAX( COUNT( CT$9:CT$29 )  - $B91 + 1, 1)) : INDEX( CS$34:CS$54, MAX( COUNT( CT$9:CT$29 )  - $C91 + 1, 1)), INDEX( CS$59:CS$79, MAX( COUNT( CT$9:CT$29 )  - $B91 + 1, 1)) : INDEX( CS$59:CS$79, MAX( COUNT( CT$9:CT$29 )  - $C91 + 1, 1)) &gt; 0)))</f>
        <v>1</v>
      </c>
      <c r="CT91" s="12">
        <f>+IF(CT$8 = 62, 1, MEDIAN(_xlfn._xlws.FILTER(INDEX( CT$34:CT$54, MAX( COUNT( CU$9:CU$29 )  - $B91 + 1, 1)) : INDEX( CT$34:CT$54, MAX( COUNT( CU$9:CU$29 )  - $C91 + 1, 1)), INDEX( CT$59:CT$79, MAX( COUNT( CU$9:CU$29 )  - $B91 + 1, 1)) : INDEX( CT$59:CT$79, MAX( COUNT( CU$9:CU$29 )  - $C91 + 1, 1)) &gt; 0)))</f>
        <v>1</v>
      </c>
      <c r="CU91" s="12">
        <f>+IF(CU$8 = 62, 1, MEDIAN(_xlfn._xlws.FILTER(INDEX( CU$34:CU$54, MAX( COUNT( CV$9:CV$29 )  - $B91 + 1, 1)) : INDEX( CU$34:CU$54, MAX( COUNT( CV$9:CV$29 )  - $C91 + 1, 1)), INDEX( CU$59:CU$79, MAX( COUNT( CV$9:CV$29 )  - $B91 + 1, 1)) : INDEX( CU$59:CU$79, MAX( COUNT( CV$9:CV$29 )  - $C91 + 1, 1)) &gt; 0)))</f>
        <v>1</v>
      </c>
      <c r="CV91" s="12">
        <f>+IF(CV$8 = 62, 1, MEDIAN(_xlfn._xlws.FILTER(INDEX( CV$34:CV$54, MAX( COUNT( CW$9:CW$29 )  - $B91 + 1, 1)) : INDEX( CV$34:CV$54, MAX( COUNT( CW$9:CW$29 )  - $C91 + 1, 1)), INDEX( CV$59:CV$79, MAX( COUNT( CW$9:CW$29 )  - $B91 + 1, 1)) : INDEX( CV$59:CV$79, MAX( COUNT( CW$9:CW$29 )  - $C91 + 1, 1)) &gt; 0)))</f>
        <v>1</v>
      </c>
      <c r="CW91" s="12">
        <f>+IF(CW$8 = 62, 1, MEDIAN(_xlfn._xlws.FILTER(INDEX( CW$34:CW$54, MAX( COUNT( CX$9:CX$29 )  - $B91 + 1, 1)) : INDEX( CW$34:CW$54, MAX( COUNT( CX$9:CX$29 )  - $C91 + 1, 1)), INDEX( CW$59:CW$79, MAX( COUNT( CX$9:CX$29 )  - $B91 + 1, 1)) : INDEX( CW$59:CW$79, MAX( COUNT( CX$9:CX$29 )  - $C91 + 1, 1)) &gt; 0)))</f>
        <v>1</v>
      </c>
      <c r="CX91" s="12">
        <f>+IF(CX$8 = 62, 1, MEDIAN(_xlfn._xlws.FILTER(INDEX( CX$34:CX$54, MAX( COUNT( CY$9:CY$29 )  - $B91 + 1, 1)) : INDEX( CX$34:CX$54, MAX( COUNT( CY$9:CY$29 )  - $C91 + 1, 1)), INDEX( CX$59:CX$79, MAX( COUNT( CY$9:CY$29 )  - $B91 + 1, 1)) : INDEX( CX$59:CX$79, MAX( COUNT( CY$9:CY$29 )  - $C91 + 1, 1)) &gt; 0)))</f>
        <v>1</v>
      </c>
      <c r="CY91" s="12">
        <f>+IF(CY$8 = 62, 1, MEDIAN(_xlfn._xlws.FILTER(INDEX( CY$34:CY$54, MAX( COUNT( CZ$9:CZ$29 )  - $B91 + 1, 1)) : INDEX( CY$34:CY$54, MAX( COUNT( CZ$9:CZ$29 )  - $C91 + 1, 1)), INDEX( CY$59:CY$79, MAX( COUNT( CZ$9:CZ$29 )  - $B91 + 1, 1)) : INDEX( CY$59:CY$79, MAX( COUNT( CZ$9:CZ$29 )  - $C91 + 1, 1)) &gt; 0)))</f>
        <v>1</v>
      </c>
      <c r="CZ91" s="12">
        <f>+IF(CZ$8 = 62, 1, MEDIAN(_xlfn._xlws.FILTER(INDEX( CZ$34:CZ$54, MAX( COUNT( DA$9:DA$29 )  - $B91 + 1, 1)) : INDEX( CZ$34:CZ$54, MAX( COUNT( DA$9:DA$29 )  - $C91 + 1, 1)), INDEX( CZ$59:CZ$79, MAX( COUNT( DA$9:DA$29 )  - $B91 + 1, 1)) : INDEX( CZ$59:CZ$79, MAX( COUNT( DA$9:DA$29 )  - $C91 + 1, 1)) &gt; 0)))</f>
        <v>1</v>
      </c>
      <c r="DA91" s="12">
        <f>+IF(DA$8 = 62, 1, MEDIAN(_xlfn._xlws.FILTER(INDEX( DA$34:DA$54, MAX( COUNT( DB$9:DB$29 )  - $B91 + 1, 1)) : INDEX( DA$34:DA$54, MAX( COUNT( DB$9:DB$29 )  - $C91 + 1, 1)), INDEX( DA$59:DA$79, MAX( COUNT( DB$9:DB$29 )  - $B91 + 1, 1)) : INDEX( DA$59:DA$79, MAX( COUNT( DB$9:DB$29 )  - $C91 + 1, 1)) &gt; 0)))</f>
        <v>1</v>
      </c>
      <c r="DB91" s="12">
        <f>+IF(DB$8 = 62, 1, MEDIAN(_xlfn._xlws.FILTER(INDEX( DB$34:DB$54, MAX( COUNT( DC$9:DC$29 )  - $B91 + 1, 1)) : INDEX( DB$34:DB$54, MAX( COUNT( DC$9:DC$29 )  - $C91 + 1, 1)), INDEX( DB$59:DB$79, MAX( COUNT( DC$9:DC$29 )  - $B91 + 1, 1)) : INDEX( DB$59:DB$79, MAX( COUNT( DC$9:DC$29 )  - $C91 + 1, 1)) &gt; 0)))</f>
        <v>1</v>
      </c>
      <c r="DC91" s="12">
        <f>+IF(DC$8 = 62, 1, MEDIAN(_xlfn._xlws.FILTER(INDEX( DC$34:DC$54, MAX( COUNT( DD$9:DD$29 )  - $B91 + 1, 1)) : INDEX( DC$34:DC$54, MAX( COUNT( DD$9:DD$29 )  - $C91 + 1, 1)), INDEX( DC$59:DC$79, MAX( COUNT( DD$9:DD$29 )  - $B91 + 1, 1)) : INDEX( DC$59:DC$79, MAX( COUNT( DD$9:DD$29 )  - $C91 + 1, 1)) &gt; 0)))</f>
        <v>1</v>
      </c>
      <c r="DD91" s="12">
        <f>+IF(DD$8 = 62, 1, MEDIAN(_xlfn._xlws.FILTER(INDEX( DD$34:DD$54, MAX( COUNT( DE$9:DE$29 )  - $B91 + 1, 1)) : INDEX( DD$34:DD$54, MAX( COUNT( DE$9:DE$29 )  - $C91 + 1, 1)), INDEX( DD$59:DD$79, MAX( COUNT( DE$9:DE$29 )  - $B91 + 1, 1)) : INDEX( DD$59:DD$79, MAX( COUNT( DE$9:DE$29 )  - $C91 + 1, 1)) &gt; 0)))</f>
        <v>1</v>
      </c>
      <c r="DE91" s="12">
        <f>+IF(DE$8 = 62, 1, MEDIAN(_xlfn._xlws.FILTER(INDEX( DE$34:DE$54, MAX( COUNT( DF$9:DF$29 )  - $B91 + 1, 1)) : INDEX( DE$34:DE$54, MAX( COUNT( DF$9:DF$29 )  - $C91 + 1, 1)), INDEX( DE$59:DE$79, MAX( COUNT( DF$9:DF$29 )  - $B91 + 1, 1)) : INDEX( DE$59:DE$79, MAX( COUNT( DF$9:DF$29 )  - $C91 + 1, 1)) &gt; 0)))</f>
        <v>1</v>
      </c>
      <c r="DF91" s="12">
        <f>+IF(DF$8 = 62, 1, MEDIAN(_xlfn._xlws.FILTER(INDEX( DF$34:DF$54, MAX( COUNT( DG$9:DG$29 )  - $B91 + 1, 1)) : INDEX( DF$34:DF$54, MAX( COUNT( DG$9:DG$29 )  - $C91 + 1, 1)), INDEX( DF$59:DF$79, MAX( COUNT( DG$9:DG$29 )  - $B91 + 1, 1)) : INDEX( DF$59:DF$79, MAX( COUNT( DG$9:DG$29 )  - $C91 + 1, 1)) &gt; 0)))</f>
        <v>1</v>
      </c>
      <c r="DG91" s="12">
        <f>+IF(DG$8 = 62, 1, MEDIAN(_xlfn._xlws.FILTER(INDEX( DG$34:DG$54, MAX( COUNT( DH$9:DH$29 )  - $B91 + 1, 1)) : INDEX( DG$34:DG$54, MAX( COUNT( DH$9:DH$29 )  - $C91 + 1, 1)), INDEX( DG$59:DG$79, MAX( COUNT( DH$9:DH$29 )  - $B91 + 1, 1)) : INDEX( DG$59:DG$79, MAX( COUNT( DH$9:DH$29 )  - $C91 + 1, 1)) &gt; 0)))</f>
        <v>1</v>
      </c>
      <c r="DH91" s="12">
        <f>+IF(DH$8 = 62, 1, MEDIAN(_xlfn._xlws.FILTER(INDEX( DH$34:DH$54, MAX( COUNT( DI$9:DI$29 )  - $B91 + 1, 1)) : INDEX( DH$34:DH$54, MAX( COUNT( DI$9:DI$29 )  - $C91 + 1, 1)), INDEX( DH$59:DH$79, MAX( COUNT( DI$9:DI$29 )  - $B91 + 1, 1)) : INDEX( DH$59:DH$79, MAX( COUNT( DI$9:DI$29 )  - $C91 + 1, 1)) &gt; 0)))</f>
        <v>1</v>
      </c>
      <c r="DI91" s="12">
        <f>+IF(DI$8 = 62, 1, MEDIAN(_xlfn._xlws.FILTER(INDEX( DI$34:DI$54, MAX( COUNT( DJ$9:DJ$29 )  - $B91 + 1, 1)) : INDEX( DI$34:DI$54, MAX( COUNT( DJ$9:DJ$29 )  - $C91 + 1, 1)), INDEX( DI$59:DI$79, MAX( COUNT( DJ$9:DJ$29 )  - $B91 + 1, 1)) : INDEX( DI$59:DI$79, MAX( COUNT( DJ$9:DJ$29 )  - $C91 + 1, 1)) &gt; 0)))</f>
        <v>1</v>
      </c>
      <c r="DJ91" s="12">
        <f>+IF(DJ$8 = 62, 1, MEDIAN(_xlfn._xlws.FILTER(INDEX( DJ$34:DJ$54, MAX( COUNT( DK$9:DK$29 )  - $B91 + 1, 1)) : INDEX( DJ$34:DJ$54, MAX( COUNT( DK$9:DK$29 )  - $C91 + 1, 1)), INDEX( DJ$59:DJ$79, MAX( COUNT( DK$9:DK$29 )  - $B91 + 1, 1)) : INDEX( DJ$59:DJ$79, MAX( COUNT( DK$9:DK$29 )  - $C91 + 1, 1)) &gt; 0)))</f>
        <v>1</v>
      </c>
      <c r="DK91" s="12">
        <f>+IF(DK$8 = 62, 1, MEDIAN(_xlfn._xlws.FILTER(INDEX( DK$34:DK$54, MAX( COUNT( DL$9:DL$29 )  - $B91 + 1, 1)) : INDEX( DK$34:DK$54, MAX( COUNT( DL$9:DL$29 )  - $C91 + 1, 1)), INDEX( DK$59:DK$79, MAX( COUNT( DL$9:DL$29 )  - $B91 + 1, 1)) : INDEX( DK$59:DK$79, MAX( COUNT( DL$9:DL$29 )  - $C91 + 1, 1)) &gt; 0)))</f>
        <v>1</v>
      </c>
      <c r="DL91" s="12">
        <f>+IF(DL$8 = 62, 1, MEDIAN(_xlfn._xlws.FILTER(INDEX( DL$34:DL$54, MAX( COUNT( DM$9:DM$29 )  - $B91 + 1, 1)) : INDEX( DL$34:DL$54, MAX( COUNT( DM$9:DM$29 )  - $C91 + 1, 1)), INDEX( DL$59:DL$79, MAX( COUNT( DM$9:DM$29 )  - $B91 + 1, 1)) : INDEX( DL$59:DL$79, MAX( COUNT( DM$9:DM$29 )  - $C91 + 1, 1)) &gt; 0)))</f>
        <v>1</v>
      </c>
      <c r="DM91" s="12">
        <f>+IF(DM$8 = 62, 1, MEDIAN(_xlfn._xlws.FILTER(INDEX( DM$34:DM$54, MAX( COUNT( DN$9:DN$29 )  - $B91 + 1, 1)) : INDEX( DM$34:DM$54, MAX( COUNT( DN$9:DN$29 )  - $C91 + 1, 1)), INDEX( DM$59:DM$79, MAX( COUNT( DN$9:DN$29 )  - $B91 + 1, 1)) : INDEX( DM$59:DM$79, MAX( COUNT( DN$9:DN$29 )  - $C91 + 1, 1)) &gt; 0)))</f>
        <v>1</v>
      </c>
      <c r="DN91" s="12">
        <f>+IF(DN$8 = 62, 1, MEDIAN(_xlfn._xlws.FILTER(INDEX( DN$34:DN$54, MAX( COUNT( DO$9:DO$29 )  - $B91 + 1, 1)) : INDEX( DN$34:DN$54, MAX( COUNT( DO$9:DO$29 )  - $C91 + 1, 1)), INDEX( DN$59:DN$79, MAX( COUNT( DO$9:DO$29 )  - $B91 + 1, 1)) : INDEX( DN$59:DN$79, MAX( COUNT( DO$9:DO$29 )  - $C91 + 1, 1)) &gt; 0)))</f>
        <v>1</v>
      </c>
      <c r="DO91" s="12">
        <f>+IF(DO$8 = 62, 1, MEDIAN(_xlfn._xlws.FILTER(INDEX( DO$34:DO$54, MAX( COUNT( DP$9:DP$29 )  - $B91 + 1, 1)) : INDEX( DO$34:DO$54, MAX( COUNT( DP$9:DP$29 )  - $C91 + 1, 1)), INDEX( DO$59:DO$79, MAX( COUNT( DP$9:DP$29 )  - $B91 + 1, 1)) : INDEX( DO$59:DO$79, MAX( COUNT( DP$9:DP$29 )  - $C91 + 1, 1)) &gt; 0)))</f>
        <v>1</v>
      </c>
      <c r="DP91" s="12">
        <f>+IF(DP$8 = 62, 1, MEDIAN(_xlfn._xlws.FILTER(INDEX( DP$34:DP$54, MAX( COUNT( DQ$9:DQ$29 )  - $B91 + 1, 1)) : INDEX( DP$34:DP$54, MAX( COUNT( DQ$9:DQ$29 )  - $C91 + 1, 1)), INDEX( DP$59:DP$79, MAX( COUNT( DQ$9:DQ$29 )  - $B91 + 1, 1)) : INDEX( DP$59:DP$79, MAX( COUNT( DQ$9:DQ$29 )  - $C91 + 1, 1)) &gt; 0)))</f>
        <v>1</v>
      </c>
      <c r="DQ91" s="12">
        <f>+IF(DQ$8 = 62, 1, MEDIAN(_xlfn._xlws.FILTER(INDEX( DQ$34:DQ$54, MAX( COUNT( DR$9:DR$29 )  - $B91 + 1, 1)) : INDEX( DQ$34:DQ$54, MAX( COUNT( DR$9:DR$29 )  - $C91 + 1, 1)), INDEX( DQ$59:DQ$79, MAX( COUNT( DR$9:DR$29 )  - $B91 + 1, 1)) : INDEX( DQ$59:DQ$79, MAX( COUNT( DR$9:DR$29 )  - $C91 + 1, 1)) &gt; 0)))</f>
        <v>1</v>
      </c>
      <c r="DR91" s="12">
        <f>+IF(DR$8 = 62, 1, MEDIAN(_xlfn._xlws.FILTER(INDEX( DR$34:DR$54, MAX( COUNT( DS$9:DS$29 )  - $B91 + 1, 1)) : INDEX( DR$34:DR$54, MAX( COUNT( DS$9:DS$29 )  - $C91 + 1, 1)), INDEX( DR$59:DR$79, MAX( COUNT( DS$9:DS$29 )  - $B91 + 1, 1)) : INDEX( DR$59:DR$79, MAX( COUNT( DS$9:DS$29 )  - $C91 + 1, 1)) &gt; 0)))</f>
        <v>1</v>
      </c>
      <c r="DS91" s="12">
        <f>+IF(DS$8 = 62, 1, MEDIAN(_xlfn._xlws.FILTER(INDEX( DS$34:DS$54, MAX( COUNT( DT$9:DT$29 )  - $B91 + 1, 1)) : INDEX( DS$34:DS$54, MAX( COUNT( DT$9:DT$29 )  - $C91 + 1, 1)), INDEX( DS$59:DS$79, MAX( COUNT( DT$9:DT$29 )  - $B91 + 1, 1)) : INDEX( DS$59:DS$79, MAX( COUNT( DT$9:DT$29 )  - $C91 + 1, 1)) &gt; 0)))</f>
        <v>1</v>
      </c>
      <c r="DT91" s="12" t="e">
        <f>+IF(DT$8 = 62, 1, MEDIAN(_xlfn._xlws.FILTER(INDEX( DT$34:DT$54, MAX( COUNT( DU$9:DU$29 )  - $B91 + 1, 1)) : INDEX( DT$34:DT$54, MAX( COUNT( DU$9:DU$29 )  - $C91 + 1, 1)), INDEX( DT$59:DT$79, MAX( COUNT( DU$9:DU$29 )  - $B91 + 1, 1)) : INDEX( DT$59:DT$79, MAX( COUNT( DU$9:DU$29 )  - $C91 + 1, 1)) &gt; 0)))</f>
        <v>#NUM!</v>
      </c>
      <c r="DU91" s="12" t="e">
        <f>+IF(DU$8 = 62, 1, MEDIAN(_xlfn._xlws.FILTER(INDEX( DU$34:DU$54, MAX( COUNT( DV$9:DV$29 )  - $B91 + 1, 1)) : INDEX( DU$34:DU$54, MAX( COUNT( DV$9:DV$29 )  - $C91 + 1, 1)), INDEX( DU$59:DU$79, MAX( COUNT( DV$9:DV$29 )  - $B91 + 1, 1)) : INDEX( DU$59:DU$79, MAX( COUNT( DV$9:DV$29 )  - $C91 + 1, 1)) &gt; 0)))</f>
        <v>#NUM!</v>
      </c>
      <c r="DV91" s="12" t="e">
        <f>+IF(DV$8 = 62, 1, MEDIAN(_xlfn._xlws.FILTER(INDEX( DV$34:DV$54, MAX( COUNT( DW$9:DW$29 )  - $B91 + 1, 1)) : INDEX( DV$34:DV$54, MAX( COUNT( DW$9:DW$29 )  - $C91 + 1, 1)), INDEX( DV$59:DV$79, MAX( COUNT( DW$9:DW$29 )  - $B91 + 1, 1)) : INDEX( DV$59:DV$79, MAX( COUNT( DW$9:DW$29 )  - $C91 + 1, 1)) &gt; 0)))</f>
        <v>#NUM!</v>
      </c>
      <c r="DW91" s="12" t="e">
        <f>+IF(DW$8 = 62, 1, MEDIAN(_xlfn._xlws.FILTER(INDEX( DW$34:DW$54, MAX( COUNT( DX$9:DX$29 )  - $B91 + 1, 1)) : INDEX( DW$34:DW$54, MAX( COUNT( DX$9:DX$29 )  - $C91 + 1, 1)), INDEX( DW$59:DW$79, MAX( COUNT( DX$9:DX$29 )  - $B91 + 1, 1)) : INDEX( DW$59:DW$79, MAX( COUNT( DX$9:DX$29 )  - $C91 + 1, 1)) &gt; 0)))</f>
        <v>#NUM!</v>
      </c>
      <c r="DX91" s="12" t="e">
        <f>+IF(DX$8 = 62, 1, MEDIAN(_xlfn._xlws.FILTER(INDEX( DX$34:DX$54, MAX( COUNT( DY$9:DY$29 )  - $B91 + 1, 1)) : INDEX( DX$34:DX$54, MAX( COUNT( DY$9:DY$29 )  - $C91 + 1, 1)), INDEX( DX$59:DX$79, MAX( COUNT( DY$9:DY$29 )  - $B91 + 1, 1)) : INDEX( DX$59:DX$79, MAX( COUNT( DY$9:DY$29 )  - $C91 + 1, 1)) &gt; 0)))</f>
        <v>#NUM!</v>
      </c>
      <c r="DY91" s="12" t="e">
        <f>+IF(DY$8 = 62, 1, MEDIAN(_xlfn._xlws.FILTER(INDEX( DY$34:DY$54, MAX( COUNT( DZ$9:DZ$29 )  - $B91 + 1, 1)) : INDEX( DY$34:DY$54, MAX( COUNT( DZ$9:DZ$29 )  - $C91 + 1, 1)), INDEX( DY$59:DY$79, MAX( COUNT( DZ$9:DZ$29 )  - $B91 + 1, 1)) : INDEX( DY$59:DY$79, MAX( COUNT( DZ$9:DZ$29 )  - $C91 + 1, 1)) &gt; 0)))</f>
        <v>#NUM!</v>
      </c>
      <c r="DZ91" s="12">
        <f>+IF(DZ$8 = 62, 1, MEDIAN(_xlfn._xlws.FILTER(INDEX( DZ$34:DZ$54, MAX( COUNT( EA$9:EA$29 )  - $B91 + 1, 1)) : INDEX( DZ$34:DZ$54, MAX( COUNT( EA$9:EA$29 )  - $C91 + 1, 1)), INDEX( DZ$59:DZ$79, MAX( COUNT( EA$9:EA$29 )  - $B91 + 1, 1)) : INDEX( DZ$59:DZ$79, MAX( COUNT( EA$9:EA$29 )  - $C91 + 1, 1)) &gt; 0)))</f>
        <v>1</v>
      </c>
    </row>
    <row r="92" spans="2:130" x14ac:dyDescent="0.2">
      <c r="B92">
        <v>1</v>
      </c>
      <c r="C92">
        <v>4</v>
      </c>
      <c r="F92" s="19" t="s">
        <v>52</v>
      </c>
      <c r="G92" s="12">
        <f>+IF(G$8 = 62, 1, SUM(_xlfn._xlws.FILTER(INDEX( H$9:H$29, MAX( COUNT( H$9:H$29 )  - $B92 + 1, 1)) : INDEX( H$9:H$29, MAX( COUNT( H$9:H$29 )  - $C92 + 1, 1)), INDEX( G$59:G$79, MAX( COUNT( H$9:H$29 )  - $B92 + 1, 1)) : INDEX( G$59:G$79, MAX( COUNT( H$9:H$29 )  - $C92 + 1, 1)) &gt; 0)) / SUM(_xlfn._xlws.FILTER(INDEX( G$9:G$29, MAX( COUNT( H$9:H$29 )  - $B92 + 1, 1)) : INDEX( G$9:G$29, MAX( COUNT( H$9:H$29 )  - $C92 + 1, 1)), INDEX( G$59:G$79, MAX( COUNT( H$9:H$29 )  - $B92 + 1, 1)) : INDEX( G$59:G$79, MAX( COUNT( H$9:H$29 )  - $C92 + 1, 1)) &gt; 0)) )</f>
        <v>361.31646999999998</v>
      </c>
      <c r="H92" s="12">
        <f>+IF(H$8 = 62, 1, SUM(_xlfn._xlws.FILTER(INDEX( I$9:I$29, MAX( COUNT( I$9:I$29 )  - $B92 + 1, 1)) : INDEX( I$9:I$29, MAX( COUNT( I$9:I$29 )  - $C92 + 1, 1)), INDEX( H$59:H$79, MAX( COUNT( I$9:I$29 )  - $B92 + 1, 1)) : INDEX( H$59:H$79, MAX( COUNT( I$9:I$29 )  - $C92 + 1, 1)) &gt; 0)) / SUM(_xlfn._xlws.FILTER(INDEX( H$9:H$29, MAX( COUNT( I$9:I$29 )  - $B92 + 1, 1)) : INDEX( H$9:H$29, MAX( COUNT( I$9:I$29 )  - $C92 + 1, 1)), INDEX( H$59:H$79, MAX( COUNT( I$9:I$29 )  - $B92 + 1, 1)) : INDEX( H$59:H$79, MAX( COUNT( I$9:I$29 )  - $C92 + 1, 1)) &gt; 0)) )</f>
        <v>5.2399826021534555</v>
      </c>
      <c r="I92" s="12">
        <f>+IF(I$8 = 62, 1, SUM(_xlfn._xlws.FILTER(INDEX( J$9:J$29, MAX( COUNT( J$9:J$29 )  - $B92 + 1, 1)) : INDEX( J$9:J$29, MAX( COUNT( J$9:J$29 )  - $C92 + 1, 1)), INDEX( I$59:I$79, MAX( COUNT( J$9:J$29 )  - $B92 + 1, 1)) : INDEX( I$59:I$79, MAX( COUNT( J$9:J$29 )  - $C92 + 1, 1)) &gt; 0)) / SUM(_xlfn._xlws.FILTER(INDEX( I$9:I$29, MAX( COUNT( J$9:J$29 )  - $B92 + 1, 1)) : INDEX( I$9:I$29, MAX( COUNT( J$9:J$29 )  - $C92 + 1, 1)), INDEX( I$59:I$79, MAX( COUNT( J$9:J$29 )  - $B92 + 1, 1)) : INDEX( I$59:I$79, MAX( COUNT( J$9:J$29 )  - $C92 + 1, 1)) &gt; 0)) )</f>
        <v>2.3526013015085292</v>
      </c>
      <c r="J92" s="12">
        <f>+IF(J$8 = 62, 1, SUM(_xlfn._xlws.FILTER(INDEX( K$9:K$29, MAX( COUNT( K$9:K$29 )  - $B92 + 1, 1)) : INDEX( K$9:K$29, MAX( COUNT( K$9:K$29 )  - $C92 + 1, 1)), INDEX( J$59:J$79, MAX( COUNT( K$9:K$29 )  - $B92 + 1, 1)) : INDEX( J$59:J$79, MAX( COUNT( K$9:K$29 )  - $C92 + 1, 1)) &gt; 0)) / SUM(_xlfn._xlws.FILTER(INDEX( J$9:J$29, MAX( COUNT( K$9:K$29 )  - $B92 + 1, 1)) : INDEX( J$9:J$29, MAX( COUNT( K$9:K$29 )  - $C92 + 1, 1)), INDEX( J$59:J$79, MAX( COUNT( K$9:K$29 )  - $B92 + 1, 1)) : INDEX( J$59:J$79, MAX( COUNT( K$9:K$29 )  - $C92 + 1, 1)) &gt; 0)) )</f>
        <v>1.2407869838540497</v>
      </c>
      <c r="K92" s="12">
        <f>+IF(K$8 = 62, 1, SUM(_xlfn._xlws.FILTER(INDEX( L$9:L$29, MAX( COUNT( L$9:L$29 )  - $B92 + 1, 1)) : INDEX( L$9:L$29, MAX( COUNT( L$9:L$29 )  - $C92 + 1, 1)), INDEX( K$59:K$79, MAX( COUNT( L$9:L$29 )  - $B92 + 1, 1)) : INDEX( K$59:K$79, MAX( COUNT( L$9:L$29 )  - $C92 + 1, 1)) &gt; 0)) / SUM(_xlfn._xlws.FILTER(INDEX( K$9:K$29, MAX( COUNT( L$9:L$29 )  - $B92 + 1, 1)) : INDEX( K$9:K$29, MAX( COUNT( L$9:L$29 )  - $C92 + 1, 1)), INDEX( K$59:K$79, MAX( COUNT( L$9:L$29 )  - $B92 + 1, 1)) : INDEX( K$59:K$79, MAX( COUNT( L$9:L$29 )  - $C92 + 1, 1)) &gt; 0)) )</f>
        <v>1.0510555500570691</v>
      </c>
      <c r="L92" s="12">
        <f>+IF(L$8 = 62, 1, SUM(_xlfn._xlws.FILTER(INDEX( M$9:M$29, MAX( COUNT( M$9:M$29 )  - $B92 + 1, 1)) : INDEX( M$9:M$29, MAX( COUNT( M$9:M$29 )  - $C92 + 1, 1)), INDEX( L$59:L$79, MAX( COUNT( M$9:M$29 )  - $B92 + 1, 1)) : INDEX( L$59:L$79, MAX( COUNT( M$9:M$29 )  - $C92 + 1, 1)) &gt; 0)) / SUM(_xlfn._xlws.FILTER(INDEX( L$9:L$29, MAX( COUNT( M$9:M$29 )  - $B92 + 1, 1)) : INDEX( L$9:L$29, MAX( COUNT( M$9:M$29 )  - $C92 + 1, 1)), INDEX( L$59:L$79, MAX( COUNT( M$9:M$29 )  - $B92 + 1, 1)) : INDEX( L$59:L$79, MAX( COUNT( M$9:M$29 )  - $C92 + 1, 1)) &gt; 0)) )</f>
        <v>1.0797881450798565</v>
      </c>
      <c r="M92" s="12">
        <f>+IF(M$8 = 62, 1, SUM(_xlfn._xlws.FILTER(INDEX( N$9:N$29, MAX( COUNT( N$9:N$29 )  - $B92 + 1, 1)) : INDEX( N$9:N$29, MAX( COUNT( N$9:N$29 )  - $C92 + 1, 1)), INDEX( M$59:M$79, MAX( COUNT( N$9:N$29 )  - $B92 + 1, 1)) : INDEX( M$59:M$79, MAX( COUNT( N$9:N$29 )  - $C92 + 1, 1)) &gt; 0)) / SUM(_xlfn._xlws.FILTER(INDEX( M$9:M$29, MAX( COUNT( N$9:N$29 )  - $B92 + 1, 1)) : INDEX( M$9:M$29, MAX( COUNT( N$9:N$29 )  - $C92 + 1, 1)), INDEX( M$59:M$79, MAX( COUNT( N$9:N$29 )  - $B92 + 1, 1)) : INDEX( M$59:M$79, MAX( COUNT( N$9:N$29 )  - $C92 + 1, 1)) &gt; 0)) )</f>
        <v>1.0519460908410057</v>
      </c>
      <c r="N92" s="12">
        <f>+IF(N$8 = 62, 1, SUM(_xlfn._xlws.FILTER(INDEX( O$9:O$29, MAX( COUNT( O$9:O$29 )  - $B92 + 1, 1)) : INDEX( O$9:O$29, MAX( COUNT( O$9:O$29 )  - $C92 + 1, 1)), INDEX( N$59:N$79, MAX( COUNT( O$9:O$29 )  - $B92 + 1, 1)) : INDEX( N$59:N$79, MAX( COUNT( O$9:O$29 )  - $C92 + 1, 1)) &gt; 0)) / SUM(_xlfn._xlws.FILTER(INDEX( N$9:N$29, MAX( COUNT( O$9:O$29 )  - $B92 + 1, 1)) : INDEX( N$9:N$29, MAX( COUNT( O$9:O$29 )  - $C92 + 1, 1)), INDEX( N$59:N$79, MAX( COUNT( O$9:O$29 )  - $B92 + 1, 1)) : INDEX( N$59:N$79, MAX( COUNT( O$9:O$29 )  - $C92 + 1, 1)) &gt; 0)) )</f>
        <v>1.0070074797148501</v>
      </c>
      <c r="O92" s="12">
        <f>+IF(O$8 = 62, 1, SUM(_xlfn._xlws.FILTER(INDEX( P$9:P$29, MAX( COUNT( P$9:P$29 )  - $B92 + 1, 1)) : INDEX( P$9:P$29, MAX( COUNT( P$9:P$29 )  - $C92 + 1, 1)), INDEX( O$59:O$79, MAX( COUNT( P$9:P$29 )  - $B92 + 1, 1)) : INDEX( O$59:O$79, MAX( COUNT( P$9:P$29 )  - $C92 + 1, 1)) &gt; 0)) / SUM(_xlfn._xlws.FILTER(INDEX( O$9:O$29, MAX( COUNT( P$9:P$29 )  - $B92 + 1, 1)) : INDEX( O$9:O$29, MAX( COUNT( P$9:P$29 )  - $C92 + 1, 1)), INDEX( O$59:O$79, MAX( COUNT( P$9:P$29 )  - $B92 + 1, 1)) : INDEX( O$59:O$79, MAX( COUNT( P$9:P$29 )  - $C92 + 1, 1)) &gt; 0)) )</f>
        <v>1.0195197609692606</v>
      </c>
      <c r="P92" s="12">
        <f>+IF(P$8 = 62, 1, SUM(_xlfn._xlws.FILTER(INDEX( Q$9:Q$29, MAX( COUNT( Q$9:Q$29 )  - $B92 + 1, 1)) : INDEX( Q$9:Q$29, MAX( COUNT( Q$9:Q$29 )  - $C92 + 1, 1)), INDEX( P$59:P$79, MAX( COUNT( Q$9:Q$29 )  - $B92 + 1, 1)) : INDEX( P$59:P$79, MAX( COUNT( Q$9:Q$29 )  - $C92 + 1, 1)) &gt; 0)) / SUM(_xlfn._xlws.FILTER(INDEX( P$9:P$29, MAX( COUNT( Q$9:Q$29 )  - $B92 + 1, 1)) : INDEX( P$9:P$29, MAX( COUNT( Q$9:Q$29 )  - $C92 + 1, 1)), INDEX( P$59:P$79, MAX( COUNT( Q$9:Q$29 )  - $B92 + 1, 1)) : INDEX( P$59:P$79, MAX( COUNT( Q$9:Q$29 )  - $C92 + 1, 1)) &gt; 0)) )</f>
        <v>1.026358119641176</v>
      </c>
      <c r="Q92" s="12">
        <f>+IF(Q$8 = 62, 1, SUM(_xlfn._xlws.FILTER(INDEX( R$9:R$29, MAX( COUNT( R$9:R$29 )  - $B92 + 1, 1)) : INDEX( R$9:R$29, MAX( COUNT( R$9:R$29 )  - $C92 + 1, 1)), INDEX( Q$59:Q$79, MAX( COUNT( R$9:R$29 )  - $B92 + 1, 1)) : INDEX( Q$59:Q$79, MAX( COUNT( R$9:R$29 )  - $C92 + 1, 1)) &gt; 0)) / SUM(_xlfn._xlws.FILTER(INDEX( Q$9:Q$29, MAX( COUNT( R$9:R$29 )  - $B92 + 1, 1)) : INDEX( Q$9:Q$29, MAX( COUNT( R$9:R$29 )  - $C92 + 1, 1)), INDEX( Q$59:Q$79, MAX( COUNT( R$9:R$29 )  - $B92 + 1, 1)) : INDEX( Q$59:Q$79, MAX( COUNT( R$9:R$29 )  - $C92 + 1, 1)) &gt; 0)) )</f>
        <v>1.0005985254010377</v>
      </c>
      <c r="R92" s="12">
        <f>+IF(R$8 = 62, 1, SUM(_xlfn._xlws.FILTER(INDEX( S$9:S$29, MAX( COUNT( S$9:S$29 )  - $B92 + 1, 1)) : INDEX( S$9:S$29, MAX( COUNT( S$9:S$29 )  - $C92 + 1, 1)), INDEX( R$59:R$79, MAX( COUNT( S$9:S$29 )  - $B92 + 1, 1)) : INDEX( R$59:R$79, MAX( COUNT( S$9:S$29 )  - $C92 + 1, 1)) &gt; 0)) / SUM(_xlfn._xlws.FILTER(INDEX( R$9:R$29, MAX( COUNT( S$9:S$29 )  - $B92 + 1, 1)) : INDEX( R$9:R$29, MAX( COUNT( S$9:S$29 )  - $C92 + 1, 1)), INDEX( R$59:R$79, MAX( COUNT( S$9:S$29 )  - $B92 + 1, 1)) : INDEX( R$59:R$79, MAX( COUNT( S$9:S$29 )  - $C92 + 1, 1)) &gt; 0)) )</f>
        <v>1.0059115575852782</v>
      </c>
      <c r="S92" s="12">
        <f>+IF(S$8 = 62, 1, SUM(_xlfn._xlws.FILTER(INDEX( T$9:T$29, MAX( COUNT( T$9:T$29 )  - $B92 + 1, 1)) : INDEX( T$9:T$29, MAX( COUNT( T$9:T$29 )  - $C92 + 1, 1)), INDEX( S$59:S$79, MAX( COUNT( T$9:T$29 )  - $B92 + 1, 1)) : INDEX( S$59:S$79, MAX( COUNT( T$9:T$29 )  - $C92 + 1, 1)) &gt; 0)) / SUM(_xlfn._xlws.FILTER(INDEX( S$9:S$29, MAX( COUNT( T$9:T$29 )  - $B92 + 1, 1)) : INDEX( S$9:S$29, MAX( COUNT( T$9:T$29 )  - $C92 + 1, 1)), INDEX( S$59:S$79, MAX( COUNT( T$9:T$29 )  - $B92 + 1, 1)) : INDEX( S$59:S$79, MAX( COUNT( T$9:T$29 )  - $C92 + 1, 1)) &gt; 0)) )</f>
        <v>1.0053656320714579</v>
      </c>
      <c r="T92" s="12">
        <f>+IF(T$8 = 62, 1, SUM(_xlfn._xlws.FILTER(INDEX( U$9:U$29, MAX( COUNT( U$9:U$29 )  - $B92 + 1, 1)) : INDEX( U$9:U$29, MAX( COUNT( U$9:U$29 )  - $C92 + 1, 1)), INDEX( T$59:T$79, MAX( COUNT( U$9:U$29 )  - $B92 + 1, 1)) : INDEX( T$59:T$79, MAX( COUNT( U$9:U$29 )  - $C92 + 1, 1)) &gt; 0)) / SUM(_xlfn._xlws.FILTER(INDEX( T$9:T$29, MAX( COUNT( U$9:U$29 )  - $B92 + 1, 1)) : INDEX( T$9:T$29, MAX( COUNT( U$9:U$29 )  - $C92 + 1, 1)), INDEX( T$59:T$79, MAX( COUNT( U$9:U$29 )  - $B92 + 1, 1)) : INDEX( T$59:T$79, MAX( COUNT( U$9:U$29 )  - $C92 + 1, 1)) &gt; 0)) )</f>
        <v>1.0004929419281214</v>
      </c>
      <c r="U92" s="12">
        <f>+IF(U$8 = 62, 1, SUM(_xlfn._xlws.FILTER(INDEX( V$9:V$29, MAX( COUNT( V$9:V$29 )  - $B92 + 1, 1)) : INDEX( V$9:V$29, MAX( COUNT( V$9:V$29 )  - $C92 + 1, 1)), INDEX( U$59:U$79, MAX( COUNT( V$9:V$29 )  - $B92 + 1, 1)) : INDEX( U$59:U$79, MAX( COUNT( V$9:V$29 )  - $C92 + 1, 1)) &gt; 0)) / SUM(_xlfn._xlws.FILTER(INDEX( U$9:U$29, MAX( COUNT( V$9:V$29 )  - $B92 + 1, 1)) : INDEX( U$9:U$29, MAX( COUNT( V$9:V$29 )  - $C92 + 1, 1)), INDEX( U$59:U$79, MAX( COUNT( V$9:V$29 )  - $B92 + 1, 1)) : INDEX( U$59:U$79, MAX( COUNT( V$9:V$29 )  - $C92 + 1, 1)) &gt; 0)) )</f>
        <v>0.99832655367790779</v>
      </c>
      <c r="V92" s="12">
        <f>+IF(V$8 = 62, 1, SUM(_xlfn._xlws.FILTER(INDEX( W$9:W$29, MAX( COUNT( W$9:W$29 )  - $B92 + 1, 1)) : INDEX( W$9:W$29, MAX( COUNT( W$9:W$29 )  - $C92 + 1, 1)), INDEX( V$59:V$79, MAX( COUNT( W$9:W$29 )  - $B92 + 1, 1)) : INDEX( V$59:V$79, MAX( COUNT( W$9:W$29 )  - $C92 + 1, 1)) &gt; 0)) / SUM(_xlfn._xlws.FILTER(INDEX( V$9:V$29, MAX( COUNT( W$9:W$29 )  - $B92 + 1, 1)) : INDEX( V$9:V$29, MAX( COUNT( W$9:W$29 )  - $C92 + 1, 1)), INDEX( V$59:V$79, MAX( COUNT( W$9:W$29 )  - $B92 + 1, 1)) : INDEX( V$59:V$79, MAX( COUNT( W$9:W$29 )  - $C92 + 1, 1)) &gt; 0)) )</f>
        <v>1.0003168633635633</v>
      </c>
      <c r="W92" s="12">
        <f>+IF(W$8 = 62, 1, SUM(_xlfn._xlws.FILTER(INDEX( X$9:X$29, MAX( COUNT( X$9:X$29 )  - $B92 + 1, 1)) : INDEX( X$9:X$29, MAX( COUNT( X$9:X$29 )  - $C92 + 1, 1)), INDEX( W$59:W$79, MAX( COUNT( X$9:X$29 )  - $B92 + 1, 1)) : INDEX( W$59:W$79, MAX( COUNT( X$9:X$29 )  - $C92 + 1, 1)) &gt; 0)) / SUM(_xlfn._xlws.FILTER(INDEX( W$9:W$29, MAX( COUNT( X$9:X$29 )  - $B92 + 1, 1)) : INDEX( W$9:W$29, MAX( COUNT( X$9:X$29 )  - $C92 + 1, 1)), INDEX( W$59:W$79, MAX( COUNT( X$9:X$29 )  - $B92 + 1, 1)) : INDEX( W$59:W$79, MAX( COUNT( X$9:X$29 )  - $C92 + 1, 1)) &gt; 0)) )</f>
        <v>1</v>
      </c>
      <c r="X92" s="12">
        <f>+IF(X$8 = 62, 1, SUM(_xlfn._xlws.FILTER(INDEX( Y$9:Y$29, MAX( COUNT( Y$9:Y$29 )  - $B92 + 1, 1)) : INDEX( Y$9:Y$29, MAX( COUNT( Y$9:Y$29 )  - $C92 + 1, 1)), INDEX( X$59:X$79, MAX( COUNT( Y$9:Y$29 )  - $B92 + 1, 1)) : INDEX( X$59:X$79, MAX( COUNT( Y$9:Y$29 )  - $C92 + 1, 1)) &gt; 0)) / SUM(_xlfn._xlws.FILTER(INDEX( X$9:X$29, MAX( COUNT( Y$9:Y$29 )  - $B92 + 1, 1)) : INDEX( X$9:X$29, MAX( COUNT( Y$9:Y$29 )  - $C92 + 1, 1)), INDEX( X$59:X$79, MAX( COUNT( Y$9:Y$29 )  - $B92 + 1, 1)) : INDEX( X$59:X$79, MAX( COUNT( Y$9:Y$29 )  - $C92 + 1, 1)) &gt; 0)) )</f>
        <v>1</v>
      </c>
      <c r="Y92" s="12">
        <f>+IF(Y$8 = 62, 1, SUM(_xlfn._xlws.FILTER(INDEX( Z$9:Z$29, MAX( COUNT( Z$9:Z$29 )  - $B92 + 1, 1)) : INDEX( Z$9:Z$29, MAX( COUNT( Z$9:Z$29 )  - $C92 + 1, 1)), INDEX( Y$59:Y$79, MAX( COUNT( Z$9:Z$29 )  - $B92 + 1, 1)) : INDEX( Y$59:Y$79, MAX( COUNT( Z$9:Z$29 )  - $C92 + 1, 1)) &gt; 0)) / SUM(_xlfn._xlws.FILTER(INDEX( Y$9:Y$29, MAX( COUNT( Z$9:Z$29 )  - $B92 + 1, 1)) : INDEX( Y$9:Y$29, MAX( COUNT( Z$9:Z$29 )  - $C92 + 1, 1)), INDEX( Y$59:Y$79, MAX( COUNT( Z$9:Z$29 )  - $B92 + 1, 1)) : INDEX( Y$59:Y$79, MAX( COUNT( Z$9:Z$29 )  - $C92 + 1, 1)) &gt; 0)) )</f>
        <v>1</v>
      </c>
      <c r="Z92" s="12">
        <f>+IF(Z$8 = 62, 1, SUM(_xlfn._xlws.FILTER(INDEX( AA$9:AA$29, MAX( COUNT( AA$9:AA$29 )  - $B92 + 1, 1)) : INDEX( AA$9:AA$29, MAX( COUNT( AA$9:AA$29 )  - $C92 + 1, 1)), INDEX( Z$59:Z$79, MAX( COUNT( AA$9:AA$29 )  - $B92 + 1, 1)) : INDEX( Z$59:Z$79, MAX( COUNT( AA$9:AA$29 )  - $C92 + 1, 1)) &gt; 0)) / SUM(_xlfn._xlws.FILTER(INDEX( Z$9:Z$29, MAX( COUNT( AA$9:AA$29 )  - $B92 + 1, 1)) : INDEX( Z$9:Z$29, MAX( COUNT( AA$9:AA$29 )  - $C92 + 1, 1)), INDEX( Z$59:Z$79, MAX( COUNT( AA$9:AA$29 )  - $B92 + 1, 1)) : INDEX( Z$59:Z$79, MAX( COUNT( AA$9:AA$29 )  - $C92 + 1, 1)) &gt; 0)) )</f>
        <v>1.003214096308634</v>
      </c>
      <c r="AA92" s="12">
        <f>+IF(AA$8 = 62, 1, SUM(_xlfn._xlws.FILTER(INDEX( AB$9:AB$29, MAX( COUNT( AB$9:AB$29 )  - $B92 + 1, 1)) : INDEX( AB$9:AB$29, MAX( COUNT( AB$9:AB$29 )  - $C92 + 1, 1)), INDEX( AA$59:AA$79, MAX( COUNT( AB$9:AB$29 )  - $B92 + 1, 1)) : INDEX( AA$59:AA$79, MAX( COUNT( AB$9:AB$29 )  - $C92 + 1, 1)) &gt; 0)) / SUM(_xlfn._xlws.FILTER(INDEX( AA$9:AA$29, MAX( COUNT( AB$9:AB$29 )  - $B92 + 1, 1)) : INDEX( AA$9:AA$29, MAX( COUNT( AB$9:AB$29 )  - $C92 + 1, 1)), INDEX( AA$59:AA$79, MAX( COUNT( AB$9:AB$29 )  - $B92 + 1, 1)) : INDEX( AA$59:AA$79, MAX( COUNT( AB$9:AB$29 )  - $C92 + 1, 1)) &gt; 0)) )</f>
        <v>1</v>
      </c>
      <c r="AB92" s="12">
        <f>+IF(AB$8 = 62, 1, SUM(_xlfn._xlws.FILTER(INDEX( AC$9:AC$29, MAX( COUNT( AC$9:AC$29 )  - $B92 + 1, 1)) : INDEX( AC$9:AC$29, MAX( COUNT( AC$9:AC$29 )  - $C92 + 1, 1)), INDEX( AB$59:AB$79, MAX( COUNT( AC$9:AC$29 )  - $B92 + 1, 1)) : INDEX( AB$59:AB$79, MAX( COUNT( AC$9:AC$29 )  - $C92 + 1, 1)) &gt; 0)) / SUM(_xlfn._xlws.FILTER(INDEX( AB$9:AB$29, MAX( COUNT( AC$9:AC$29 )  - $B92 + 1, 1)) : INDEX( AB$9:AB$29, MAX( COUNT( AC$9:AC$29 )  - $C92 + 1, 1)), INDEX( AB$59:AB$79, MAX( COUNT( AC$9:AC$29 )  - $B92 + 1, 1)) : INDEX( AB$59:AB$79, MAX( COUNT( AC$9:AC$29 )  - $C92 + 1, 1)) &gt; 0)) )</f>
        <v>1.0196322005528773</v>
      </c>
      <c r="AC92" s="12">
        <f>+IF(AC$8 = 62, 1, SUM(_xlfn._xlws.FILTER(INDEX( AD$9:AD$29, MAX( COUNT( AD$9:AD$29 )  - $B92 + 1, 1)) : INDEX( AD$9:AD$29, MAX( COUNT( AD$9:AD$29 )  - $C92 + 1, 1)), INDEX( AC$59:AC$79, MAX( COUNT( AD$9:AD$29 )  - $B92 + 1, 1)) : INDEX( AC$59:AC$79, MAX( COUNT( AD$9:AD$29 )  - $C92 + 1, 1)) &gt; 0)) / SUM(_xlfn._xlws.FILTER(INDEX( AC$9:AC$29, MAX( COUNT( AD$9:AD$29 )  - $B92 + 1, 1)) : INDEX( AC$9:AC$29, MAX( COUNT( AD$9:AD$29 )  - $C92 + 1, 1)), INDEX( AC$59:AC$79, MAX( COUNT( AD$9:AD$29 )  - $B92 + 1, 1)) : INDEX( AC$59:AC$79, MAX( COUNT( AD$9:AD$29 )  - $C92 + 1, 1)) &gt; 0)) )</f>
        <v>1.000225606564739</v>
      </c>
      <c r="AD92" s="12">
        <f>+IF(AD$8 = 62, 1, SUM(_xlfn._xlws.FILTER(INDEX( AE$9:AE$29, MAX( COUNT( AE$9:AE$29 )  - $B92 + 1, 1)) : INDEX( AE$9:AE$29, MAX( COUNT( AE$9:AE$29 )  - $C92 + 1, 1)), INDEX( AD$59:AD$79, MAX( COUNT( AE$9:AE$29 )  - $B92 + 1, 1)) : INDEX( AD$59:AD$79, MAX( COUNT( AE$9:AE$29 )  - $C92 + 1, 1)) &gt; 0)) / SUM(_xlfn._xlws.FILTER(INDEX( AD$9:AD$29, MAX( COUNT( AE$9:AE$29 )  - $B92 + 1, 1)) : INDEX( AD$9:AD$29, MAX( COUNT( AE$9:AE$29 )  - $C92 + 1, 1)), INDEX( AD$59:AD$79, MAX( COUNT( AE$9:AE$29 )  - $B92 + 1, 1)) : INDEX( AD$59:AD$79, MAX( COUNT( AE$9:AE$29 )  - $C92 + 1, 1)) &gt; 0)) )</f>
        <v>1</v>
      </c>
      <c r="AE92" s="12">
        <f>+IF(AE$8 = 62, 1, SUM(_xlfn._xlws.FILTER(INDEX( AF$9:AF$29, MAX( COUNT( AF$9:AF$29 )  - $B92 + 1, 1)) : INDEX( AF$9:AF$29, MAX( COUNT( AF$9:AF$29 )  - $C92 + 1, 1)), INDEX( AE$59:AE$79, MAX( COUNT( AF$9:AF$29 )  - $B92 + 1, 1)) : INDEX( AE$59:AE$79, MAX( COUNT( AF$9:AF$29 )  - $C92 + 1, 1)) &gt; 0)) / SUM(_xlfn._xlws.FILTER(INDEX( AE$9:AE$29, MAX( COUNT( AF$9:AF$29 )  - $B92 + 1, 1)) : INDEX( AE$9:AE$29, MAX( COUNT( AF$9:AF$29 )  - $C92 + 1, 1)), INDEX( AE$59:AE$79, MAX( COUNT( AF$9:AF$29 )  - $B92 + 1, 1)) : INDEX( AE$59:AE$79, MAX( COUNT( AF$9:AF$29 )  - $C92 + 1, 1)) &gt; 0)) )</f>
        <v>1.0036922221355047</v>
      </c>
      <c r="AF92" s="12">
        <f>+IF(AF$8 = 62, 1, SUM(_xlfn._xlws.FILTER(INDEX( AG$9:AG$29, MAX( COUNT( AG$9:AG$29 )  - $B92 + 1, 1)) : INDEX( AG$9:AG$29, MAX( COUNT( AG$9:AG$29 )  - $C92 + 1, 1)), INDEX( AF$59:AF$79, MAX( COUNT( AG$9:AG$29 )  - $B92 + 1, 1)) : INDEX( AF$59:AF$79, MAX( COUNT( AG$9:AG$29 )  - $C92 + 1, 1)) &gt; 0)) / SUM(_xlfn._xlws.FILTER(INDEX( AF$9:AF$29, MAX( COUNT( AG$9:AG$29 )  - $B92 + 1, 1)) : INDEX( AF$9:AF$29, MAX( COUNT( AG$9:AG$29 )  - $C92 + 1, 1)), INDEX( AF$59:AF$79, MAX( COUNT( AG$9:AG$29 )  - $B92 + 1, 1)) : INDEX( AF$59:AF$79, MAX( COUNT( AG$9:AG$29 )  - $C92 + 1, 1)) &gt; 0)) )</f>
        <v>1</v>
      </c>
      <c r="AG92" s="12">
        <f>+IF(AG$8 = 62, 1, SUM(_xlfn._xlws.FILTER(INDEX( AH$9:AH$29, MAX( COUNT( AH$9:AH$29 )  - $B92 + 1, 1)) : INDEX( AH$9:AH$29, MAX( COUNT( AH$9:AH$29 )  - $C92 + 1, 1)), INDEX( AG$59:AG$79, MAX( COUNT( AH$9:AH$29 )  - $B92 + 1, 1)) : INDEX( AG$59:AG$79, MAX( COUNT( AH$9:AH$29 )  - $C92 + 1, 1)) &gt; 0)) / SUM(_xlfn._xlws.FILTER(INDEX( AG$9:AG$29, MAX( COUNT( AH$9:AH$29 )  - $B92 + 1, 1)) : INDEX( AG$9:AG$29, MAX( COUNT( AH$9:AH$29 )  - $C92 + 1, 1)), INDEX( AG$59:AG$79, MAX( COUNT( AH$9:AH$29 )  - $B92 + 1, 1)) : INDEX( AG$59:AG$79, MAX( COUNT( AH$9:AH$29 )  - $C92 + 1, 1)) &gt; 0)) )</f>
        <v>1</v>
      </c>
      <c r="AH92" s="12">
        <f>+IF(AH$8 = 62, 1, SUM(_xlfn._xlws.FILTER(INDEX( AI$9:AI$29, MAX( COUNT( AI$9:AI$29 )  - $B92 + 1, 1)) : INDEX( AI$9:AI$29, MAX( COUNT( AI$9:AI$29 )  - $C92 + 1, 1)), INDEX( AH$59:AH$79, MAX( COUNT( AI$9:AI$29 )  - $B92 + 1, 1)) : INDEX( AH$59:AH$79, MAX( COUNT( AI$9:AI$29 )  - $C92 + 1, 1)) &gt; 0)) / SUM(_xlfn._xlws.FILTER(INDEX( AH$9:AH$29, MAX( COUNT( AI$9:AI$29 )  - $B92 + 1, 1)) : INDEX( AH$9:AH$29, MAX( COUNT( AI$9:AI$29 )  - $C92 + 1, 1)), INDEX( AH$59:AH$79, MAX( COUNT( AI$9:AI$29 )  - $B92 + 1, 1)) : INDEX( AH$59:AH$79, MAX( COUNT( AI$9:AI$29 )  - $C92 + 1, 1)) &gt; 0)) )</f>
        <v>1</v>
      </c>
      <c r="AI92" s="12">
        <f>+IF(AI$8 = 62, 1, SUM(_xlfn._xlws.FILTER(INDEX( AJ$9:AJ$29, MAX( COUNT( AJ$9:AJ$29 )  - $B92 + 1, 1)) : INDEX( AJ$9:AJ$29, MAX( COUNT( AJ$9:AJ$29 )  - $C92 + 1, 1)), INDEX( AI$59:AI$79, MAX( COUNT( AJ$9:AJ$29 )  - $B92 + 1, 1)) : INDEX( AI$59:AI$79, MAX( COUNT( AJ$9:AJ$29 )  - $C92 + 1, 1)) &gt; 0)) / SUM(_xlfn._xlws.FILTER(INDEX( AI$9:AI$29, MAX( COUNT( AJ$9:AJ$29 )  - $B92 + 1, 1)) : INDEX( AI$9:AI$29, MAX( COUNT( AJ$9:AJ$29 )  - $C92 + 1, 1)), INDEX( AI$59:AI$79, MAX( COUNT( AJ$9:AJ$29 )  - $B92 + 1, 1)) : INDEX( AI$59:AI$79, MAX( COUNT( AJ$9:AJ$29 )  - $C92 + 1, 1)) &gt; 0)) )</f>
        <v>1</v>
      </c>
      <c r="AJ92" s="12">
        <f>+IF(AJ$8 = 62, 1, SUM(_xlfn._xlws.FILTER(INDEX( AK$9:AK$29, MAX( COUNT( AK$9:AK$29 )  - $B92 + 1, 1)) : INDEX( AK$9:AK$29, MAX( COUNT( AK$9:AK$29 )  - $C92 + 1, 1)), INDEX( AJ$59:AJ$79, MAX( COUNT( AK$9:AK$29 )  - $B92 + 1, 1)) : INDEX( AJ$59:AJ$79, MAX( COUNT( AK$9:AK$29 )  - $C92 + 1, 1)) &gt; 0)) / SUM(_xlfn._xlws.FILTER(INDEX( AJ$9:AJ$29, MAX( COUNT( AK$9:AK$29 )  - $B92 + 1, 1)) : INDEX( AJ$9:AJ$29, MAX( COUNT( AK$9:AK$29 )  - $C92 + 1, 1)), INDEX( AJ$59:AJ$79, MAX( COUNT( AK$9:AK$29 )  - $B92 + 1, 1)) : INDEX( AJ$59:AJ$79, MAX( COUNT( AK$9:AK$29 )  - $C92 + 1, 1)) &gt; 0)) )</f>
        <v>1</v>
      </c>
      <c r="AK92" s="12">
        <f>+IF(AK$8 = 62, 1, SUM(_xlfn._xlws.FILTER(INDEX( AL$9:AL$29, MAX( COUNT( AL$9:AL$29 )  - $B92 + 1, 1)) : INDEX( AL$9:AL$29, MAX( COUNT( AL$9:AL$29 )  - $C92 + 1, 1)), INDEX( AK$59:AK$79, MAX( COUNT( AL$9:AL$29 )  - $B92 + 1, 1)) : INDEX( AK$59:AK$79, MAX( COUNT( AL$9:AL$29 )  - $C92 + 1, 1)) &gt; 0)) / SUM(_xlfn._xlws.FILTER(INDEX( AK$9:AK$29, MAX( COUNT( AL$9:AL$29 )  - $B92 + 1, 1)) : INDEX( AK$9:AK$29, MAX( COUNT( AL$9:AL$29 )  - $C92 + 1, 1)), INDEX( AK$59:AK$79, MAX( COUNT( AL$9:AL$29 )  - $B92 + 1, 1)) : INDEX( AK$59:AK$79, MAX( COUNT( AL$9:AL$29 )  - $C92 + 1, 1)) &gt; 0)) )</f>
        <v>1.0006388707768652</v>
      </c>
      <c r="AL92" s="12">
        <f>+IF(AL$8 = 62, 1, SUM(_xlfn._xlws.FILTER(INDEX( AM$9:AM$29, MAX( COUNT( AM$9:AM$29 )  - $B92 + 1, 1)) : INDEX( AM$9:AM$29, MAX( COUNT( AM$9:AM$29 )  - $C92 + 1, 1)), INDEX( AL$59:AL$79, MAX( COUNT( AM$9:AM$29 )  - $B92 + 1, 1)) : INDEX( AL$59:AL$79, MAX( COUNT( AM$9:AM$29 )  - $C92 + 1, 1)) &gt; 0)) / SUM(_xlfn._xlws.FILTER(INDEX( AL$9:AL$29, MAX( COUNT( AM$9:AM$29 )  - $B92 + 1, 1)) : INDEX( AL$9:AL$29, MAX( COUNT( AM$9:AM$29 )  - $C92 + 1, 1)), INDEX( AL$59:AL$79, MAX( COUNT( AM$9:AM$29 )  - $B92 + 1, 1)) : INDEX( AL$59:AL$79, MAX( COUNT( AM$9:AM$29 )  - $C92 + 1, 1)) &gt; 0)) )</f>
        <v>1</v>
      </c>
      <c r="AM92" s="12">
        <f>+IF(AM$8 = 62, 1, SUM(_xlfn._xlws.FILTER(INDEX( AN$9:AN$29, MAX( COUNT( AN$9:AN$29 )  - $B92 + 1, 1)) : INDEX( AN$9:AN$29, MAX( COUNT( AN$9:AN$29 )  - $C92 + 1, 1)), INDEX( AM$59:AM$79, MAX( COUNT( AN$9:AN$29 )  - $B92 + 1, 1)) : INDEX( AM$59:AM$79, MAX( COUNT( AN$9:AN$29 )  - $C92 + 1, 1)) &gt; 0)) / SUM(_xlfn._xlws.FILTER(INDEX( AM$9:AM$29, MAX( COUNT( AN$9:AN$29 )  - $B92 + 1, 1)) : INDEX( AM$9:AM$29, MAX( COUNT( AN$9:AN$29 )  - $C92 + 1, 1)), INDEX( AM$59:AM$79, MAX( COUNT( AN$9:AN$29 )  - $B92 + 1, 1)) : INDEX( AM$59:AM$79, MAX( COUNT( AN$9:AN$29 )  - $C92 + 1, 1)) &gt; 0)) )</f>
        <v>1</v>
      </c>
      <c r="AN92" s="12">
        <f>+IF(AN$8 = 62, 1, SUM(_xlfn._xlws.FILTER(INDEX( AO$9:AO$29, MAX( COUNT( AO$9:AO$29 )  - $B92 + 1, 1)) : INDEX( AO$9:AO$29, MAX( COUNT( AO$9:AO$29 )  - $C92 + 1, 1)), INDEX( AN$59:AN$79, MAX( COUNT( AO$9:AO$29 )  - $B92 + 1, 1)) : INDEX( AN$59:AN$79, MAX( COUNT( AO$9:AO$29 )  - $C92 + 1, 1)) &gt; 0)) / SUM(_xlfn._xlws.FILTER(INDEX( AN$9:AN$29, MAX( COUNT( AO$9:AO$29 )  - $B92 + 1, 1)) : INDEX( AN$9:AN$29, MAX( COUNT( AO$9:AO$29 )  - $C92 + 1, 1)), INDEX( AN$59:AN$79, MAX( COUNT( AO$9:AO$29 )  - $B92 + 1, 1)) : INDEX( AN$59:AN$79, MAX( COUNT( AO$9:AO$29 )  - $C92 + 1, 1)) &gt; 0)) )</f>
        <v>1</v>
      </c>
      <c r="AO92" s="12">
        <f>+IF(AO$8 = 62, 1, SUM(_xlfn._xlws.FILTER(INDEX( AP$9:AP$29, MAX( COUNT( AP$9:AP$29 )  - $B92 + 1, 1)) : INDEX( AP$9:AP$29, MAX( COUNT( AP$9:AP$29 )  - $C92 + 1, 1)), INDEX( AO$59:AO$79, MAX( COUNT( AP$9:AP$29 )  - $B92 + 1, 1)) : INDEX( AO$59:AO$79, MAX( COUNT( AP$9:AP$29 )  - $C92 + 1, 1)) &gt; 0)) / SUM(_xlfn._xlws.FILTER(INDEX( AO$9:AO$29, MAX( COUNT( AP$9:AP$29 )  - $B92 + 1, 1)) : INDEX( AO$9:AO$29, MAX( COUNT( AP$9:AP$29 )  - $C92 + 1, 1)), INDEX( AO$59:AO$79, MAX( COUNT( AP$9:AP$29 )  - $B92 + 1, 1)) : INDEX( AO$59:AO$79, MAX( COUNT( AP$9:AP$29 )  - $C92 + 1, 1)) &gt; 0)) )</f>
        <v>1</v>
      </c>
      <c r="AP92" s="12">
        <f>+IF(AP$8 = 62, 1, SUM(_xlfn._xlws.FILTER(INDEX( AQ$9:AQ$29, MAX( COUNT( AQ$9:AQ$29 )  - $B92 + 1, 1)) : INDEX( AQ$9:AQ$29, MAX( COUNT( AQ$9:AQ$29 )  - $C92 + 1, 1)), INDEX( AP$59:AP$79, MAX( COUNT( AQ$9:AQ$29 )  - $B92 + 1, 1)) : INDEX( AP$59:AP$79, MAX( COUNT( AQ$9:AQ$29 )  - $C92 + 1, 1)) &gt; 0)) / SUM(_xlfn._xlws.FILTER(INDEX( AP$9:AP$29, MAX( COUNT( AQ$9:AQ$29 )  - $B92 + 1, 1)) : INDEX( AP$9:AP$29, MAX( COUNT( AQ$9:AQ$29 )  - $C92 + 1, 1)), INDEX( AP$59:AP$79, MAX( COUNT( AQ$9:AQ$29 )  - $B92 + 1, 1)) : INDEX( AP$59:AP$79, MAX( COUNT( AQ$9:AQ$29 )  - $C92 + 1, 1)) &gt; 0)) )</f>
        <v>1</v>
      </c>
      <c r="AQ92" s="12">
        <f>+IF(AQ$8 = 62, 1, SUM(_xlfn._xlws.FILTER(INDEX( AR$9:AR$29, MAX( COUNT( AR$9:AR$29 )  - $B92 + 1, 1)) : INDEX( AR$9:AR$29, MAX( COUNT( AR$9:AR$29 )  - $C92 + 1, 1)), INDEX( AQ$59:AQ$79, MAX( COUNT( AR$9:AR$29 )  - $B92 + 1, 1)) : INDEX( AQ$59:AQ$79, MAX( COUNT( AR$9:AR$29 )  - $C92 + 1, 1)) &gt; 0)) / SUM(_xlfn._xlws.FILTER(INDEX( AQ$9:AQ$29, MAX( COUNT( AR$9:AR$29 )  - $B92 + 1, 1)) : INDEX( AQ$9:AQ$29, MAX( COUNT( AR$9:AR$29 )  - $C92 + 1, 1)), INDEX( AQ$59:AQ$79, MAX( COUNT( AR$9:AR$29 )  - $B92 + 1, 1)) : INDEX( AQ$59:AQ$79, MAX( COUNT( AR$9:AR$29 )  - $C92 + 1, 1)) &gt; 0)) )</f>
        <v>1</v>
      </c>
      <c r="AR92" s="12">
        <f>+IF(AR$8 = 62, 1, SUM(_xlfn._xlws.FILTER(INDEX( AS$9:AS$29, MAX( COUNT( AS$9:AS$29 )  - $B92 + 1, 1)) : INDEX( AS$9:AS$29, MAX( COUNT( AS$9:AS$29 )  - $C92 + 1, 1)), INDEX( AR$59:AR$79, MAX( COUNT( AS$9:AS$29 )  - $B92 + 1, 1)) : INDEX( AR$59:AR$79, MAX( COUNT( AS$9:AS$29 )  - $C92 + 1, 1)) &gt; 0)) / SUM(_xlfn._xlws.FILTER(INDEX( AR$9:AR$29, MAX( COUNT( AS$9:AS$29 )  - $B92 + 1, 1)) : INDEX( AR$9:AR$29, MAX( COUNT( AS$9:AS$29 )  - $C92 + 1, 1)), INDEX( AR$59:AR$79, MAX( COUNT( AS$9:AS$29 )  - $B92 + 1, 1)) : INDEX( AR$59:AR$79, MAX( COUNT( AS$9:AS$29 )  - $C92 + 1, 1)) &gt; 0)) )</f>
        <v>1</v>
      </c>
      <c r="AS92" s="12">
        <f>+IF(AS$8 = 62, 1, SUM(_xlfn._xlws.FILTER(INDEX( AT$9:AT$29, MAX( COUNT( AT$9:AT$29 )  - $B92 + 1, 1)) : INDEX( AT$9:AT$29, MAX( COUNT( AT$9:AT$29 )  - $C92 + 1, 1)), INDEX( AS$59:AS$79, MAX( COUNT( AT$9:AT$29 )  - $B92 + 1, 1)) : INDEX( AS$59:AS$79, MAX( COUNT( AT$9:AT$29 )  - $C92 + 1, 1)) &gt; 0)) / SUM(_xlfn._xlws.FILTER(INDEX( AS$9:AS$29, MAX( COUNT( AT$9:AT$29 )  - $B92 + 1, 1)) : INDEX( AS$9:AS$29, MAX( COUNT( AT$9:AT$29 )  - $C92 + 1, 1)), INDEX( AS$59:AS$79, MAX( COUNT( AT$9:AT$29 )  - $B92 + 1, 1)) : INDEX( AS$59:AS$79, MAX( COUNT( AT$9:AT$29 )  - $C92 + 1, 1)) &gt; 0)) )</f>
        <v>1</v>
      </c>
      <c r="AT92" s="12">
        <f>+IF(AT$8 = 62, 1, SUM(_xlfn._xlws.FILTER(INDEX( AU$9:AU$29, MAX( COUNT( AU$9:AU$29 )  - $B92 + 1, 1)) : INDEX( AU$9:AU$29, MAX( COUNT( AU$9:AU$29 )  - $C92 + 1, 1)), INDEX( AT$59:AT$79, MAX( COUNT( AU$9:AU$29 )  - $B92 + 1, 1)) : INDEX( AT$59:AT$79, MAX( COUNT( AU$9:AU$29 )  - $C92 + 1, 1)) &gt; 0)) / SUM(_xlfn._xlws.FILTER(INDEX( AT$9:AT$29, MAX( COUNT( AU$9:AU$29 )  - $B92 + 1, 1)) : INDEX( AT$9:AT$29, MAX( COUNT( AU$9:AU$29 )  - $C92 + 1, 1)), INDEX( AT$59:AT$79, MAX( COUNT( AU$9:AU$29 )  - $B92 + 1, 1)) : INDEX( AT$59:AT$79, MAX( COUNT( AU$9:AU$29 )  - $C92 + 1, 1)) &gt; 0)) )</f>
        <v>1</v>
      </c>
      <c r="AU92" s="12">
        <f>+IF(AU$8 = 62, 1, SUM(_xlfn._xlws.FILTER(INDEX( AV$9:AV$29, MAX( COUNT( AV$9:AV$29 )  - $B92 + 1, 1)) : INDEX( AV$9:AV$29, MAX( COUNT( AV$9:AV$29 )  - $C92 + 1, 1)), INDEX( AU$59:AU$79, MAX( COUNT( AV$9:AV$29 )  - $B92 + 1, 1)) : INDEX( AU$59:AU$79, MAX( COUNT( AV$9:AV$29 )  - $C92 + 1, 1)) &gt; 0)) / SUM(_xlfn._xlws.FILTER(INDEX( AU$9:AU$29, MAX( COUNT( AV$9:AV$29 )  - $B92 + 1, 1)) : INDEX( AU$9:AU$29, MAX( COUNT( AV$9:AV$29 )  - $C92 + 1, 1)), INDEX( AU$59:AU$79, MAX( COUNT( AV$9:AV$29 )  - $B92 + 1, 1)) : INDEX( AU$59:AU$79, MAX( COUNT( AV$9:AV$29 )  - $C92 + 1, 1)) &gt; 0)) )</f>
        <v>1</v>
      </c>
      <c r="AV92" s="12">
        <f>+IF(AV$8 = 62, 1, SUM(_xlfn._xlws.FILTER(INDEX( AW$9:AW$29, MAX( COUNT( AW$9:AW$29 )  - $B92 + 1, 1)) : INDEX( AW$9:AW$29, MAX( COUNT( AW$9:AW$29 )  - $C92 + 1, 1)), INDEX( AV$59:AV$79, MAX( COUNT( AW$9:AW$29 )  - $B92 + 1, 1)) : INDEX( AV$59:AV$79, MAX( COUNT( AW$9:AW$29 )  - $C92 + 1, 1)) &gt; 0)) / SUM(_xlfn._xlws.FILTER(INDEX( AV$9:AV$29, MAX( COUNT( AW$9:AW$29 )  - $B92 + 1, 1)) : INDEX( AV$9:AV$29, MAX( COUNT( AW$9:AW$29 )  - $C92 + 1, 1)), INDEX( AV$59:AV$79, MAX( COUNT( AW$9:AW$29 )  - $B92 + 1, 1)) : INDEX( AV$59:AV$79, MAX( COUNT( AW$9:AW$29 )  - $C92 + 1, 1)) &gt; 0)) )</f>
        <v>1</v>
      </c>
      <c r="AW92" s="12">
        <f>+IF(AW$8 = 62, 1, SUM(_xlfn._xlws.FILTER(INDEX( AX$9:AX$29, MAX( COUNT( AX$9:AX$29 )  - $B92 + 1, 1)) : INDEX( AX$9:AX$29, MAX( COUNT( AX$9:AX$29 )  - $C92 + 1, 1)), INDEX( AW$59:AW$79, MAX( COUNT( AX$9:AX$29 )  - $B92 + 1, 1)) : INDEX( AW$59:AW$79, MAX( COUNT( AX$9:AX$29 )  - $C92 + 1, 1)) &gt; 0)) / SUM(_xlfn._xlws.FILTER(INDEX( AW$9:AW$29, MAX( COUNT( AX$9:AX$29 )  - $B92 + 1, 1)) : INDEX( AW$9:AW$29, MAX( COUNT( AX$9:AX$29 )  - $C92 + 1, 1)), INDEX( AW$59:AW$79, MAX( COUNT( AX$9:AX$29 )  - $B92 + 1, 1)) : INDEX( AW$59:AW$79, MAX( COUNT( AX$9:AX$29 )  - $C92 + 1, 1)) &gt; 0)) )</f>
        <v>1</v>
      </c>
      <c r="AX92" s="12">
        <f>+IF(AX$8 = 62, 1, SUM(_xlfn._xlws.FILTER(INDEX( AY$9:AY$29, MAX( COUNT( AY$9:AY$29 )  - $B92 + 1, 1)) : INDEX( AY$9:AY$29, MAX( COUNT( AY$9:AY$29 )  - $C92 + 1, 1)), INDEX( AX$59:AX$79, MAX( COUNT( AY$9:AY$29 )  - $B92 + 1, 1)) : INDEX( AX$59:AX$79, MAX( COUNT( AY$9:AY$29 )  - $C92 + 1, 1)) &gt; 0)) / SUM(_xlfn._xlws.FILTER(INDEX( AX$9:AX$29, MAX( COUNT( AY$9:AY$29 )  - $B92 + 1, 1)) : INDEX( AX$9:AX$29, MAX( COUNT( AY$9:AY$29 )  - $C92 + 1, 1)), INDEX( AX$59:AX$79, MAX( COUNT( AY$9:AY$29 )  - $B92 + 1, 1)) : INDEX( AX$59:AX$79, MAX( COUNT( AY$9:AY$29 )  - $C92 + 1, 1)) &gt; 0)) )</f>
        <v>1</v>
      </c>
      <c r="AY92" s="12">
        <f>+IF(AY$8 = 62, 1, SUM(_xlfn._xlws.FILTER(INDEX( AZ$9:AZ$29, MAX( COUNT( AZ$9:AZ$29 )  - $B92 + 1, 1)) : INDEX( AZ$9:AZ$29, MAX( COUNT( AZ$9:AZ$29 )  - $C92 + 1, 1)), INDEX( AY$59:AY$79, MAX( COUNT( AZ$9:AZ$29 )  - $B92 + 1, 1)) : INDEX( AY$59:AY$79, MAX( COUNT( AZ$9:AZ$29 )  - $C92 + 1, 1)) &gt; 0)) / SUM(_xlfn._xlws.FILTER(INDEX( AY$9:AY$29, MAX( COUNT( AZ$9:AZ$29 )  - $B92 + 1, 1)) : INDEX( AY$9:AY$29, MAX( COUNT( AZ$9:AZ$29 )  - $C92 + 1, 1)), INDEX( AY$59:AY$79, MAX( COUNT( AZ$9:AZ$29 )  - $B92 + 1, 1)) : INDEX( AY$59:AY$79, MAX( COUNT( AZ$9:AZ$29 )  - $C92 + 1, 1)) &gt; 0)) )</f>
        <v>1</v>
      </c>
      <c r="AZ92" s="12">
        <f>+IF(AZ$8 = 62, 1, SUM(_xlfn._xlws.FILTER(INDEX( BA$9:BA$29, MAX( COUNT( BA$9:BA$29 )  - $B92 + 1, 1)) : INDEX( BA$9:BA$29, MAX( COUNT( BA$9:BA$29 )  - $C92 + 1, 1)), INDEX( AZ$59:AZ$79, MAX( COUNT( BA$9:BA$29 )  - $B92 + 1, 1)) : INDEX( AZ$59:AZ$79, MAX( COUNT( BA$9:BA$29 )  - $C92 + 1, 1)) &gt; 0)) / SUM(_xlfn._xlws.FILTER(INDEX( AZ$9:AZ$29, MAX( COUNT( BA$9:BA$29 )  - $B92 + 1, 1)) : INDEX( AZ$9:AZ$29, MAX( COUNT( BA$9:BA$29 )  - $C92 + 1, 1)), INDEX( AZ$59:AZ$79, MAX( COUNT( BA$9:BA$29 )  - $B92 + 1, 1)) : INDEX( AZ$59:AZ$79, MAX( COUNT( BA$9:BA$29 )  - $C92 + 1, 1)) &gt; 0)) )</f>
        <v>1</v>
      </c>
      <c r="BA92" s="12">
        <f>+IF(BA$8 = 62, 1, SUM(_xlfn._xlws.FILTER(INDEX( BB$9:BB$29, MAX( COUNT( BB$9:BB$29 )  - $B92 + 1, 1)) : INDEX( BB$9:BB$29, MAX( COUNT( BB$9:BB$29 )  - $C92 + 1, 1)), INDEX( BA$59:BA$79, MAX( COUNT( BB$9:BB$29 )  - $B92 + 1, 1)) : INDEX( BA$59:BA$79, MAX( COUNT( BB$9:BB$29 )  - $C92 + 1, 1)) &gt; 0)) / SUM(_xlfn._xlws.FILTER(INDEX( BA$9:BA$29, MAX( COUNT( BB$9:BB$29 )  - $B92 + 1, 1)) : INDEX( BA$9:BA$29, MAX( COUNT( BB$9:BB$29 )  - $C92 + 1, 1)), INDEX( BA$59:BA$79, MAX( COUNT( BB$9:BB$29 )  - $B92 + 1, 1)) : INDEX( BA$59:BA$79, MAX( COUNT( BB$9:BB$29 )  - $C92 + 1, 1)) &gt; 0)) )</f>
        <v>1</v>
      </c>
      <c r="BB92" s="12">
        <f>+IF(BB$8 = 62, 1, SUM(_xlfn._xlws.FILTER(INDEX( BC$9:BC$29, MAX( COUNT( BC$9:BC$29 )  - $B92 + 1, 1)) : INDEX( BC$9:BC$29, MAX( COUNT( BC$9:BC$29 )  - $C92 + 1, 1)), INDEX( BB$59:BB$79, MAX( COUNT( BC$9:BC$29 )  - $B92 + 1, 1)) : INDEX( BB$59:BB$79, MAX( COUNT( BC$9:BC$29 )  - $C92 + 1, 1)) &gt; 0)) / SUM(_xlfn._xlws.FILTER(INDEX( BB$9:BB$29, MAX( COUNT( BC$9:BC$29 )  - $B92 + 1, 1)) : INDEX( BB$9:BB$29, MAX( COUNT( BC$9:BC$29 )  - $C92 + 1, 1)), INDEX( BB$59:BB$79, MAX( COUNT( BC$9:BC$29 )  - $B92 + 1, 1)) : INDEX( BB$59:BB$79, MAX( COUNT( BC$9:BC$29 )  - $C92 + 1, 1)) &gt; 0)) )</f>
        <v>1</v>
      </c>
      <c r="BC92" s="12">
        <f>+IF(BC$8 = 62, 1, SUM(_xlfn._xlws.FILTER(INDEX( BD$9:BD$29, MAX( COUNT( BD$9:BD$29 )  - $B92 + 1, 1)) : INDEX( BD$9:BD$29, MAX( COUNT( BD$9:BD$29 )  - $C92 + 1, 1)), INDEX( BC$59:BC$79, MAX( COUNT( BD$9:BD$29 )  - $B92 + 1, 1)) : INDEX( BC$59:BC$79, MAX( COUNT( BD$9:BD$29 )  - $C92 + 1, 1)) &gt; 0)) / SUM(_xlfn._xlws.FILTER(INDEX( BC$9:BC$29, MAX( COUNT( BD$9:BD$29 )  - $B92 + 1, 1)) : INDEX( BC$9:BC$29, MAX( COUNT( BD$9:BD$29 )  - $C92 + 1, 1)), INDEX( BC$59:BC$79, MAX( COUNT( BD$9:BD$29 )  - $B92 + 1, 1)) : INDEX( BC$59:BC$79, MAX( COUNT( BD$9:BD$29 )  - $C92 + 1, 1)) &gt; 0)) )</f>
        <v>1</v>
      </c>
      <c r="BD92" s="12">
        <f>+IF(BD$8 = 62, 1, SUM(_xlfn._xlws.FILTER(INDEX( BE$9:BE$29, MAX( COUNT( BE$9:BE$29 )  - $B92 + 1, 1)) : INDEX( BE$9:BE$29, MAX( COUNT( BE$9:BE$29 )  - $C92 + 1, 1)), INDEX( BD$59:BD$79, MAX( COUNT( BE$9:BE$29 )  - $B92 + 1, 1)) : INDEX( BD$59:BD$79, MAX( COUNT( BE$9:BE$29 )  - $C92 + 1, 1)) &gt; 0)) / SUM(_xlfn._xlws.FILTER(INDEX( BD$9:BD$29, MAX( COUNT( BE$9:BE$29 )  - $B92 + 1, 1)) : INDEX( BD$9:BD$29, MAX( COUNT( BE$9:BE$29 )  - $C92 + 1, 1)), INDEX( BD$59:BD$79, MAX( COUNT( BE$9:BE$29 )  - $B92 + 1, 1)) : INDEX( BD$59:BD$79, MAX( COUNT( BE$9:BE$29 )  - $C92 + 1, 1)) &gt; 0)) )</f>
        <v>1</v>
      </c>
      <c r="BE92" s="12">
        <f>+IF(BE$8 = 62, 1, SUM(_xlfn._xlws.FILTER(INDEX( BF$9:BF$29, MAX( COUNT( BF$9:BF$29 )  - $B92 + 1, 1)) : INDEX( BF$9:BF$29, MAX( COUNT( BF$9:BF$29 )  - $C92 + 1, 1)), INDEX( BE$59:BE$79, MAX( COUNT( BF$9:BF$29 )  - $B92 + 1, 1)) : INDEX( BE$59:BE$79, MAX( COUNT( BF$9:BF$29 )  - $C92 + 1, 1)) &gt; 0)) / SUM(_xlfn._xlws.FILTER(INDEX( BE$9:BE$29, MAX( COUNT( BF$9:BF$29 )  - $B92 + 1, 1)) : INDEX( BE$9:BE$29, MAX( COUNT( BF$9:BF$29 )  - $C92 + 1, 1)), INDEX( BE$59:BE$79, MAX( COUNT( BF$9:BF$29 )  - $B92 + 1, 1)) : INDEX( BE$59:BE$79, MAX( COUNT( BF$9:BF$29 )  - $C92 + 1, 1)) &gt; 0)) )</f>
        <v>1</v>
      </c>
      <c r="BF92" s="12">
        <f>+IF(BF$8 = 62, 1, SUM(_xlfn._xlws.FILTER(INDEX( BG$9:BG$29, MAX( COUNT( BG$9:BG$29 )  - $B92 + 1, 1)) : INDEX( BG$9:BG$29, MAX( COUNT( BG$9:BG$29 )  - $C92 + 1, 1)), INDEX( BF$59:BF$79, MAX( COUNT( BG$9:BG$29 )  - $B92 + 1, 1)) : INDEX( BF$59:BF$79, MAX( COUNT( BG$9:BG$29 )  - $C92 + 1, 1)) &gt; 0)) / SUM(_xlfn._xlws.FILTER(INDEX( BF$9:BF$29, MAX( COUNT( BG$9:BG$29 )  - $B92 + 1, 1)) : INDEX( BF$9:BF$29, MAX( COUNT( BG$9:BG$29 )  - $C92 + 1, 1)), INDEX( BF$59:BF$79, MAX( COUNT( BG$9:BG$29 )  - $B92 + 1, 1)) : INDEX( BF$59:BF$79, MAX( COUNT( BG$9:BG$29 )  - $C92 + 1, 1)) &gt; 0)) )</f>
        <v>1</v>
      </c>
      <c r="BG92" s="12">
        <f>+IF(BG$8 = 62, 1, SUM(_xlfn._xlws.FILTER(INDEX( BH$9:BH$29, MAX( COUNT( BH$9:BH$29 )  - $B92 + 1, 1)) : INDEX( BH$9:BH$29, MAX( COUNT( BH$9:BH$29 )  - $C92 + 1, 1)), INDEX( BG$59:BG$79, MAX( COUNT( BH$9:BH$29 )  - $B92 + 1, 1)) : INDEX( BG$59:BG$79, MAX( COUNT( BH$9:BH$29 )  - $C92 + 1, 1)) &gt; 0)) / SUM(_xlfn._xlws.FILTER(INDEX( BG$9:BG$29, MAX( COUNT( BH$9:BH$29 )  - $B92 + 1, 1)) : INDEX( BG$9:BG$29, MAX( COUNT( BH$9:BH$29 )  - $C92 + 1, 1)), INDEX( BG$59:BG$79, MAX( COUNT( BH$9:BH$29 )  - $B92 + 1, 1)) : INDEX( BG$59:BG$79, MAX( COUNT( BH$9:BH$29 )  - $C92 + 1, 1)) &gt; 0)) )</f>
        <v>1</v>
      </c>
      <c r="BH92" s="12">
        <f>+IF(BH$8 = 62, 1, SUM(_xlfn._xlws.FILTER(INDEX( BI$9:BI$29, MAX( COUNT( BI$9:BI$29 )  - $B92 + 1, 1)) : INDEX( BI$9:BI$29, MAX( COUNT( BI$9:BI$29 )  - $C92 + 1, 1)), INDEX( BH$59:BH$79, MAX( COUNT( BI$9:BI$29 )  - $B92 + 1, 1)) : INDEX( BH$59:BH$79, MAX( COUNT( BI$9:BI$29 )  - $C92 + 1, 1)) &gt; 0)) / SUM(_xlfn._xlws.FILTER(INDEX( BH$9:BH$29, MAX( COUNT( BI$9:BI$29 )  - $B92 + 1, 1)) : INDEX( BH$9:BH$29, MAX( COUNT( BI$9:BI$29 )  - $C92 + 1, 1)), INDEX( BH$59:BH$79, MAX( COUNT( BI$9:BI$29 )  - $B92 + 1, 1)) : INDEX( BH$59:BH$79, MAX( COUNT( BI$9:BI$29 )  - $C92 + 1, 1)) &gt; 0)) )</f>
        <v>1</v>
      </c>
      <c r="BI92" s="12">
        <f>+IF(BI$8 = 62, 1, SUM(_xlfn._xlws.FILTER(INDEX( BJ$9:BJ$29, MAX( COUNT( BJ$9:BJ$29 )  - $B92 + 1, 1)) : INDEX( BJ$9:BJ$29, MAX( COUNT( BJ$9:BJ$29 )  - $C92 + 1, 1)), INDEX( BI$59:BI$79, MAX( COUNT( BJ$9:BJ$29 )  - $B92 + 1, 1)) : INDEX( BI$59:BI$79, MAX( COUNT( BJ$9:BJ$29 )  - $C92 + 1, 1)) &gt; 0)) / SUM(_xlfn._xlws.FILTER(INDEX( BI$9:BI$29, MAX( COUNT( BJ$9:BJ$29 )  - $B92 + 1, 1)) : INDEX( BI$9:BI$29, MAX( COUNT( BJ$9:BJ$29 )  - $C92 + 1, 1)), INDEX( BI$59:BI$79, MAX( COUNT( BJ$9:BJ$29 )  - $B92 + 1, 1)) : INDEX( BI$59:BI$79, MAX( COUNT( BJ$9:BJ$29 )  - $C92 + 1, 1)) &gt; 0)) )</f>
        <v>1</v>
      </c>
      <c r="BJ92" s="12" t="e">
        <f>+IF(BJ$8 = 62, 1, SUM(_xlfn._xlws.FILTER(INDEX( BK$9:BK$29, MAX( COUNT( BK$9:BK$29 )  - $B92 + 1, 1)) : INDEX( BK$9:BK$29, MAX( COUNT( BK$9:BK$29 )  - $C92 + 1, 1)), INDEX( BJ$59:BJ$79, MAX( COUNT( BK$9:BK$29 )  - $B92 + 1, 1)) : INDEX( BJ$59:BJ$79, MAX( COUNT( BK$9:BK$29 )  - $C92 + 1, 1)) &gt; 0)) / SUM(_xlfn._xlws.FILTER(INDEX( BJ$9:BJ$29, MAX( COUNT( BK$9:BK$29 )  - $B92 + 1, 1)) : INDEX( BJ$9:BJ$29, MAX( COUNT( BK$9:BK$29 )  - $C92 + 1, 1)), INDEX( BJ$59:BJ$79, MAX( COUNT( BK$9:BK$29 )  - $B92 + 1, 1)) : INDEX( BJ$59:BJ$79, MAX( COUNT( BK$9:BK$29 )  - $C92 + 1, 1)) &gt; 0)) )</f>
        <v>#DIV/0!</v>
      </c>
      <c r="BK92" s="12" t="e">
        <f>+IF(BK$8 = 62, 1, SUM(_xlfn._xlws.FILTER(INDEX( BL$9:BL$29, MAX( COUNT( BL$9:BL$29 )  - $B92 + 1, 1)) : INDEX( BL$9:BL$29, MAX( COUNT( BL$9:BL$29 )  - $C92 + 1, 1)), INDEX( BK$59:BK$79, MAX( COUNT( BL$9:BL$29 )  - $B92 + 1, 1)) : INDEX( BK$59:BK$79, MAX( COUNT( BL$9:BL$29 )  - $C92 + 1, 1)) &gt; 0)) / SUM(_xlfn._xlws.FILTER(INDEX( BK$9:BK$29, MAX( COUNT( BL$9:BL$29 )  - $B92 + 1, 1)) : INDEX( BK$9:BK$29, MAX( COUNT( BL$9:BL$29 )  - $C92 + 1, 1)), INDEX( BK$59:BK$79, MAX( COUNT( BL$9:BL$29 )  - $B92 + 1, 1)) : INDEX( BK$59:BK$79, MAX( COUNT( BL$9:BL$29 )  - $C92 + 1, 1)) &gt; 0)) )</f>
        <v>#DIV/0!</v>
      </c>
      <c r="BL92" s="12" t="e">
        <f>+IF(BL$8 = 62, 1, SUM(_xlfn._xlws.FILTER(INDEX( BM$9:BM$29, MAX( COUNT( BM$9:BM$29 )  - $B92 + 1, 1)) : INDEX( BM$9:BM$29, MAX( COUNT( BM$9:BM$29 )  - $C92 + 1, 1)), INDEX( BL$59:BL$79, MAX( COUNT( BM$9:BM$29 )  - $B92 + 1, 1)) : INDEX( BL$59:BL$79, MAX( COUNT( BM$9:BM$29 )  - $C92 + 1, 1)) &gt; 0)) / SUM(_xlfn._xlws.FILTER(INDEX( BL$9:BL$29, MAX( COUNT( BM$9:BM$29 )  - $B92 + 1, 1)) : INDEX( BL$9:BL$29, MAX( COUNT( BM$9:BM$29 )  - $C92 + 1, 1)), INDEX( BL$59:BL$79, MAX( COUNT( BM$9:BM$29 )  - $B92 + 1, 1)) : INDEX( BL$59:BL$79, MAX( COUNT( BM$9:BM$29 )  - $C92 + 1, 1)) &gt; 0)) )</f>
        <v>#DIV/0!</v>
      </c>
      <c r="BM92" s="12" t="e">
        <f>+IF(BM$8 = 62, 1, SUM(_xlfn._xlws.FILTER(INDEX( BN$9:BN$29, MAX( COUNT( BN$9:BN$29 )  - $B92 + 1, 1)) : INDEX( BN$9:BN$29, MAX( COUNT( BN$9:BN$29 )  - $C92 + 1, 1)), INDEX( BM$59:BM$79, MAX( COUNT( BN$9:BN$29 )  - $B92 + 1, 1)) : INDEX( BM$59:BM$79, MAX( COUNT( BN$9:BN$29 )  - $C92 + 1, 1)) &gt; 0)) / SUM(_xlfn._xlws.FILTER(INDEX( BM$9:BM$29, MAX( COUNT( BN$9:BN$29 )  - $B92 + 1, 1)) : INDEX( BM$9:BM$29, MAX( COUNT( BN$9:BN$29 )  - $C92 + 1, 1)), INDEX( BM$59:BM$79, MAX( COUNT( BN$9:BN$29 )  - $B92 + 1, 1)) : INDEX( BM$59:BM$79, MAX( COUNT( BN$9:BN$29 )  - $C92 + 1, 1)) &gt; 0)) )</f>
        <v>#DIV/0!</v>
      </c>
      <c r="BN92" s="12" t="e">
        <f>+IF(BN$8 = 62, 1, SUM(_xlfn._xlws.FILTER(INDEX( BO$9:BO$29, MAX( COUNT( BO$9:BO$29 )  - $B92 + 1, 1)) : INDEX( BO$9:BO$29, MAX( COUNT( BO$9:BO$29 )  - $C92 + 1, 1)), INDEX( BN$59:BN$79, MAX( COUNT( BO$9:BO$29 )  - $B92 + 1, 1)) : INDEX( BN$59:BN$79, MAX( COUNT( BO$9:BO$29 )  - $C92 + 1, 1)) &gt; 0)) / SUM(_xlfn._xlws.FILTER(INDEX( BN$9:BN$29, MAX( COUNT( BO$9:BO$29 )  - $B92 + 1, 1)) : INDEX( BN$9:BN$29, MAX( COUNT( BO$9:BO$29 )  - $C92 + 1, 1)), INDEX( BN$59:BN$79, MAX( COUNT( BO$9:BO$29 )  - $B92 + 1, 1)) : INDEX( BN$59:BN$79, MAX( COUNT( BO$9:BO$29 )  - $C92 + 1, 1)) &gt; 0)) )</f>
        <v>#DIV/0!</v>
      </c>
      <c r="BO92" s="12" t="e">
        <f>+IF(BO$8 = 62, 1, SUM(_xlfn._xlws.FILTER(INDEX( BP$9:BP$29, MAX( COUNT( BP$9:BP$29 )  - $B92 + 1, 1)) : INDEX( BP$9:BP$29, MAX( COUNT( BP$9:BP$29 )  - $C92 + 1, 1)), INDEX( BO$59:BO$79, MAX( COUNT( BP$9:BP$29 )  - $B92 + 1, 1)) : INDEX( BO$59:BO$79, MAX( COUNT( BP$9:BP$29 )  - $C92 + 1, 1)) &gt; 0)) / SUM(_xlfn._xlws.FILTER(INDEX( BO$9:BO$29, MAX( COUNT( BP$9:BP$29 )  - $B92 + 1, 1)) : INDEX( BO$9:BO$29, MAX( COUNT( BP$9:BP$29 )  - $C92 + 1, 1)), INDEX( BO$59:BO$79, MAX( COUNT( BP$9:BP$29 )  - $B92 + 1, 1)) : INDEX( BO$59:BO$79, MAX( COUNT( BP$9:BP$29 )  - $C92 + 1, 1)) &gt; 0)) )</f>
        <v>#DIV/0!</v>
      </c>
      <c r="BP92" s="12">
        <f>+IF(BP$8 = 62, 1, SUM(_xlfn._xlws.FILTER(INDEX( BQ$9:BQ$29, MAX( COUNT( BQ$9:BQ$29 )  - $B92 + 1, 1)) : INDEX( BQ$9:BQ$29, MAX( COUNT( BQ$9:BQ$29 )  - $C92 + 1, 1)), INDEX( BP$59:BP$79, MAX( COUNT( BQ$9:BQ$29 )  - $B92 + 1, 1)) : INDEX( BP$59:BP$79, MAX( COUNT( BQ$9:BQ$29 )  - $C92 + 1, 1)) &gt; 0)) / SUM(_xlfn._xlws.FILTER(INDEX( BP$9:BP$29, MAX( COUNT( BQ$9:BQ$29 )  - $B92 + 1, 1)) : INDEX( BP$9:BP$29, MAX( COUNT( BQ$9:BQ$29 )  - $C92 + 1, 1)), INDEX( BP$59:BP$79, MAX( COUNT( BQ$9:BQ$29 )  - $B92 + 1, 1)) : INDEX( BP$59:BP$79, MAX( COUNT( BQ$9:BQ$29 )  - $C92 + 1, 1)) &gt; 0)) )</f>
        <v>1</v>
      </c>
      <c r="BQ92" s="12">
        <f>+IF(BQ$8 = 62, 1, SUM(_xlfn._xlws.FILTER(INDEX( BR$9:BR$29, MAX( COUNT( BR$9:BR$29 )  - $B92 + 1, 1)) : INDEX( BR$9:BR$29, MAX( COUNT( BR$9:BR$29 )  - $C92 + 1, 1)), INDEX( BQ$59:BQ$79, MAX( COUNT( BR$9:BR$29 )  - $B92 + 1, 1)) : INDEX( BQ$59:BQ$79, MAX( COUNT( BR$9:BR$29 )  - $C92 + 1, 1)) &gt; 0)) / SUM(_xlfn._xlws.FILTER(INDEX( BQ$9:BQ$29, MAX( COUNT( BR$9:BR$29 )  - $B92 + 1, 1)) : INDEX( BQ$9:BQ$29, MAX( COUNT( BR$9:BR$29 )  - $C92 + 1, 1)), INDEX( BQ$59:BQ$79, MAX( COUNT( BR$9:BR$29 )  - $B92 + 1, 1)) : INDEX( BQ$59:BQ$79, MAX( COUNT( BR$9:BR$29 )  - $C92 + 1, 1)) &gt; 0)) )</f>
        <v>1280.06380167</v>
      </c>
      <c r="BR92" s="12">
        <f>+IF(BR$8 = 62, 1, SUM(_xlfn._xlws.FILTER(INDEX( BS$9:BS$29, MAX( COUNT( BS$9:BS$29 )  - $B92 + 1, 1)) : INDEX( BS$9:BS$29, MAX( COUNT( BS$9:BS$29 )  - $C92 + 1, 1)), INDEX( BR$59:BR$79, MAX( COUNT( BS$9:BS$29 )  - $B92 + 1, 1)) : INDEX( BR$59:BR$79, MAX( COUNT( BS$9:BS$29 )  - $C92 + 1, 1)) &gt; 0)) / SUM(_xlfn._xlws.FILTER(INDEX( BR$9:BR$29, MAX( COUNT( BS$9:BS$29 )  - $B92 + 1, 1)) : INDEX( BR$9:BR$29, MAX( COUNT( BS$9:BS$29 )  - $C92 + 1, 1)), INDEX( BR$59:BR$79, MAX( COUNT( BS$9:BS$29 )  - $B92 + 1, 1)) : INDEX( BR$59:BR$79, MAX( COUNT( BS$9:BS$29 )  - $C92 + 1, 1)) &gt; 0)) )</f>
        <v>2.8499189503758937</v>
      </c>
      <c r="BS92" s="12">
        <f>+IF(BS$8 = 62, 1, SUM(_xlfn._xlws.FILTER(INDEX( BT$9:BT$29, MAX( COUNT( BT$9:BT$29 )  - $B92 + 1, 1)) : INDEX( BT$9:BT$29, MAX( COUNT( BT$9:BT$29 )  - $C92 + 1, 1)), INDEX( BS$59:BS$79, MAX( COUNT( BT$9:BT$29 )  - $B92 + 1, 1)) : INDEX( BS$59:BS$79, MAX( COUNT( BT$9:BT$29 )  - $C92 + 1, 1)) &gt; 0)) / SUM(_xlfn._xlws.FILTER(INDEX( BS$9:BS$29, MAX( COUNT( BT$9:BT$29 )  - $B92 + 1, 1)) : INDEX( BS$9:BS$29, MAX( COUNT( BT$9:BT$29 )  - $C92 + 1, 1)), INDEX( BS$59:BS$79, MAX( COUNT( BT$9:BT$29 )  - $B92 + 1, 1)) : INDEX( BS$59:BS$79, MAX( COUNT( BT$9:BT$29 )  - $C92 + 1, 1)) &gt; 0)) )</f>
        <v>1.4159438412618661</v>
      </c>
      <c r="BT92" s="12">
        <f>+IF(BT$8 = 62, 1, SUM(_xlfn._xlws.FILTER(INDEX( BU$9:BU$29, MAX( COUNT( BU$9:BU$29 )  - $B92 + 1, 1)) : INDEX( BU$9:BU$29, MAX( COUNT( BU$9:BU$29 )  - $C92 + 1, 1)), INDEX( BT$59:BT$79, MAX( COUNT( BU$9:BU$29 )  - $B92 + 1, 1)) : INDEX( BT$59:BT$79, MAX( COUNT( BU$9:BU$29 )  - $C92 + 1, 1)) &gt; 0)) / SUM(_xlfn._xlws.FILTER(INDEX( BT$9:BT$29, MAX( COUNT( BU$9:BU$29 )  - $B92 + 1, 1)) : INDEX( BT$9:BT$29, MAX( COUNT( BU$9:BU$29 )  - $C92 + 1, 1)), INDEX( BT$59:BT$79, MAX( COUNT( BU$9:BU$29 )  - $B92 + 1, 1)) : INDEX( BT$59:BT$79, MAX( COUNT( BU$9:BU$29 )  - $C92 + 1, 1)) &gt; 0)) )</f>
        <v>1.0518529514211294</v>
      </c>
      <c r="BU92" s="12">
        <f>+IF(BU$8 = 62, 1, SUM(_xlfn._xlws.FILTER(INDEX( BV$9:BV$29, MAX( COUNT( BV$9:BV$29 )  - $B92 + 1, 1)) : INDEX( BV$9:BV$29, MAX( COUNT( BV$9:BV$29 )  - $C92 + 1, 1)), INDEX( BU$59:BU$79, MAX( COUNT( BV$9:BV$29 )  - $B92 + 1, 1)) : INDEX( BU$59:BU$79, MAX( COUNT( BV$9:BV$29 )  - $C92 + 1, 1)) &gt; 0)) / SUM(_xlfn._xlws.FILTER(INDEX( BU$9:BU$29, MAX( COUNT( BV$9:BV$29 )  - $B92 + 1, 1)) : INDEX( BU$9:BU$29, MAX( COUNT( BV$9:BV$29 )  - $C92 + 1, 1)), INDEX( BU$59:BU$79, MAX( COUNT( BV$9:BV$29 )  - $B92 + 1, 1)) : INDEX( BU$59:BU$79, MAX( COUNT( BV$9:BV$29 )  - $C92 + 1, 1)) &gt; 0)) )</f>
        <v>1.0651060891401869</v>
      </c>
      <c r="BV92" s="12">
        <f>+IF(BV$8 = 62, 1, SUM(_xlfn._xlws.FILTER(INDEX( BW$9:BW$29, MAX( COUNT( BW$9:BW$29 )  - $B92 + 1, 1)) : INDEX( BW$9:BW$29, MAX( COUNT( BW$9:BW$29 )  - $C92 + 1, 1)), INDEX( BV$59:BV$79, MAX( COUNT( BW$9:BW$29 )  - $B92 + 1, 1)) : INDEX( BV$59:BV$79, MAX( COUNT( BW$9:BW$29 )  - $C92 + 1, 1)) &gt; 0)) / SUM(_xlfn._xlws.FILTER(INDEX( BV$9:BV$29, MAX( COUNT( BW$9:BW$29 )  - $B92 + 1, 1)) : INDEX( BV$9:BV$29, MAX( COUNT( BW$9:BW$29 )  - $C92 + 1, 1)), INDEX( BV$59:BV$79, MAX( COUNT( BW$9:BW$29 )  - $B92 + 1, 1)) : INDEX( BV$59:BV$79, MAX( COUNT( BW$9:BW$29 )  - $C92 + 1, 1)) &gt; 0)) )</f>
        <v>1.0600934373772752</v>
      </c>
      <c r="BW92" s="12">
        <f>+IF(BW$8 = 62, 1, SUM(_xlfn._xlws.FILTER(INDEX( BX$9:BX$29, MAX( COUNT( BX$9:BX$29 )  - $B92 + 1, 1)) : INDEX( BX$9:BX$29, MAX( COUNT( BX$9:BX$29 )  - $C92 + 1, 1)), INDEX( BW$59:BW$79, MAX( COUNT( BX$9:BX$29 )  - $B92 + 1, 1)) : INDEX( BW$59:BW$79, MAX( COUNT( BX$9:BX$29 )  - $C92 + 1, 1)) &gt; 0)) / SUM(_xlfn._xlws.FILTER(INDEX( BW$9:BW$29, MAX( COUNT( BX$9:BX$29 )  - $B92 + 1, 1)) : INDEX( BW$9:BW$29, MAX( COUNT( BX$9:BX$29 )  - $C92 + 1, 1)), INDEX( BW$59:BW$79, MAX( COUNT( BX$9:BX$29 )  - $B92 + 1, 1)) : INDEX( BW$59:BW$79, MAX( COUNT( BX$9:BX$29 )  - $C92 + 1, 1)) &gt; 0)) )</f>
        <v>0.99432592394766095</v>
      </c>
      <c r="BX92" s="12">
        <f>+IF(BX$8 = 62, 1, SUM(_xlfn._xlws.FILTER(INDEX( BY$9:BY$29, MAX( COUNT( BY$9:BY$29 )  - $B92 + 1, 1)) : INDEX( BY$9:BY$29, MAX( COUNT( BY$9:BY$29 )  - $C92 + 1, 1)), INDEX( BX$59:BX$79, MAX( COUNT( BY$9:BY$29 )  - $B92 + 1, 1)) : INDEX( BX$59:BX$79, MAX( COUNT( BY$9:BY$29 )  - $C92 + 1, 1)) &gt; 0)) / SUM(_xlfn._xlws.FILTER(INDEX( BX$9:BX$29, MAX( COUNT( BY$9:BY$29 )  - $B92 + 1, 1)) : INDEX( BX$9:BX$29, MAX( COUNT( BY$9:BY$29 )  - $C92 + 1, 1)), INDEX( BX$59:BX$79, MAX( COUNT( BY$9:BY$29 )  - $B92 + 1, 1)) : INDEX( BX$59:BX$79, MAX( COUNT( BY$9:BY$29 )  - $C92 + 1, 1)) &gt; 0)) )</f>
        <v>1.0020775209747139</v>
      </c>
      <c r="BY92" s="12">
        <f>+IF(BY$8 = 62, 1, SUM(_xlfn._xlws.FILTER(INDEX( BZ$9:BZ$29, MAX( COUNT( BZ$9:BZ$29 )  - $B92 + 1, 1)) : INDEX( BZ$9:BZ$29, MAX( COUNT( BZ$9:BZ$29 )  - $C92 + 1, 1)), INDEX( BY$59:BY$79, MAX( COUNT( BZ$9:BZ$29 )  - $B92 + 1, 1)) : INDEX( BY$59:BY$79, MAX( COUNT( BZ$9:BZ$29 )  - $C92 + 1, 1)) &gt; 0)) / SUM(_xlfn._xlws.FILTER(INDEX( BY$9:BY$29, MAX( COUNT( BZ$9:BZ$29 )  - $B92 + 1, 1)) : INDEX( BY$9:BY$29, MAX( COUNT( BZ$9:BZ$29 )  - $C92 + 1, 1)), INDEX( BY$59:BY$79, MAX( COUNT( BZ$9:BZ$29 )  - $B92 + 1, 1)) : INDEX( BY$59:BY$79, MAX( COUNT( BZ$9:BZ$29 )  - $C92 + 1, 1)) &gt; 0)) )</f>
        <v>1.0140531603870786</v>
      </c>
      <c r="BZ92" s="12">
        <f>+IF(BZ$8 = 62, 1, SUM(_xlfn._xlws.FILTER(INDEX( CA$9:CA$29, MAX( COUNT( CA$9:CA$29 )  - $B92 + 1, 1)) : INDEX( CA$9:CA$29, MAX( COUNT( CA$9:CA$29 )  - $C92 + 1, 1)), INDEX( BZ$59:BZ$79, MAX( COUNT( CA$9:CA$29 )  - $B92 + 1, 1)) : INDEX( BZ$59:BZ$79, MAX( COUNT( CA$9:CA$29 )  - $C92 + 1, 1)) &gt; 0)) / SUM(_xlfn._xlws.FILTER(INDEX( BZ$9:BZ$29, MAX( COUNT( CA$9:CA$29 )  - $B92 + 1, 1)) : INDEX( BZ$9:BZ$29, MAX( COUNT( CA$9:CA$29 )  - $C92 + 1, 1)), INDEX( BZ$59:BZ$79, MAX( COUNT( CA$9:CA$29 )  - $B92 + 1, 1)) : INDEX( BZ$59:BZ$79, MAX( COUNT( CA$9:CA$29 )  - $C92 + 1, 1)) &gt; 0)) )</f>
        <v>1.0211326951802613</v>
      </c>
      <c r="CA92" s="12">
        <f>+IF(CA$8 = 62, 1, SUM(_xlfn._xlws.FILTER(INDEX( CB$9:CB$29, MAX( COUNT( CB$9:CB$29 )  - $B92 + 1, 1)) : INDEX( CB$9:CB$29, MAX( COUNT( CB$9:CB$29 )  - $C92 + 1, 1)), INDEX( CA$59:CA$79, MAX( COUNT( CB$9:CB$29 )  - $B92 + 1, 1)) : INDEX( CA$59:CA$79, MAX( COUNT( CB$9:CB$29 )  - $C92 + 1, 1)) &gt; 0)) / SUM(_xlfn._xlws.FILTER(INDEX( CA$9:CA$29, MAX( COUNT( CB$9:CB$29 )  - $B92 + 1, 1)) : INDEX( CA$9:CA$29, MAX( COUNT( CB$9:CB$29 )  - $C92 + 1, 1)), INDEX( CA$59:CA$79, MAX( COUNT( CB$9:CB$29 )  - $B92 + 1, 1)) : INDEX( CA$59:CA$79, MAX( COUNT( CB$9:CB$29 )  - $C92 + 1, 1)) &gt; 0)) )</f>
        <v>0.99999784734778074</v>
      </c>
      <c r="CB92" s="12">
        <f>+IF(CB$8 = 62, 1, SUM(_xlfn._xlws.FILTER(INDEX( CC$9:CC$29, MAX( COUNT( CC$9:CC$29 )  - $B92 + 1, 1)) : INDEX( CC$9:CC$29, MAX( COUNT( CC$9:CC$29 )  - $C92 + 1, 1)), INDEX( CB$59:CB$79, MAX( COUNT( CC$9:CC$29 )  - $B92 + 1, 1)) : INDEX( CB$59:CB$79, MAX( COUNT( CC$9:CC$29 )  - $C92 + 1, 1)) &gt; 0)) / SUM(_xlfn._xlws.FILTER(INDEX( CB$9:CB$29, MAX( COUNT( CC$9:CC$29 )  - $B92 + 1, 1)) : INDEX( CB$9:CB$29, MAX( COUNT( CC$9:CC$29 )  - $C92 + 1, 1)), INDEX( CB$59:CB$79, MAX( COUNT( CC$9:CC$29 )  - $B92 + 1, 1)) : INDEX( CB$59:CB$79, MAX( COUNT( CC$9:CC$29 )  - $C92 + 1, 1)) &gt; 0)) )</f>
        <v>1.0053197211810858</v>
      </c>
      <c r="CC92" s="12">
        <f>+IF(CC$8 = 62, 1, SUM(_xlfn._xlws.FILTER(INDEX( CD$9:CD$29, MAX( COUNT( CD$9:CD$29 )  - $B92 + 1, 1)) : INDEX( CD$9:CD$29, MAX( COUNT( CD$9:CD$29 )  - $C92 + 1, 1)), INDEX( CC$59:CC$79, MAX( COUNT( CD$9:CD$29 )  - $B92 + 1, 1)) : INDEX( CC$59:CC$79, MAX( COUNT( CD$9:CD$29 )  - $C92 + 1, 1)) &gt; 0)) / SUM(_xlfn._xlws.FILTER(INDEX( CC$9:CC$29, MAX( COUNT( CD$9:CD$29 )  - $B92 + 1, 1)) : INDEX( CC$9:CC$29, MAX( COUNT( CD$9:CD$29 )  - $C92 + 1, 1)), INDEX( CC$59:CC$79, MAX( COUNT( CD$9:CD$29 )  - $B92 + 1, 1)) : INDEX( CC$59:CC$79, MAX( COUNT( CD$9:CD$29 )  - $C92 + 1, 1)) &gt; 0)) )</f>
        <v>1.0051523662215716</v>
      </c>
      <c r="CD92" s="12">
        <f>+IF(CD$8 = 62, 1, SUM(_xlfn._xlws.FILTER(INDEX( CE$9:CE$29, MAX( COUNT( CE$9:CE$29 )  - $B92 + 1, 1)) : INDEX( CE$9:CE$29, MAX( COUNT( CE$9:CE$29 )  - $C92 + 1, 1)), INDEX( CD$59:CD$79, MAX( COUNT( CE$9:CE$29 )  - $B92 + 1, 1)) : INDEX( CD$59:CD$79, MAX( COUNT( CE$9:CE$29 )  - $C92 + 1, 1)) &gt; 0)) / SUM(_xlfn._xlws.FILTER(INDEX( CD$9:CD$29, MAX( COUNT( CE$9:CE$29 )  - $B92 + 1, 1)) : INDEX( CD$9:CD$29, MAX( COUNT( CE$9:CE$29 )  - $C92 + 1, 1)), INDEX( CD$59:CD$79, MAX( COUNT( CE$9:CE$29 )  - $B92 + 1, 1)) : INDEX( CD$59:CD$79, MAX( COUNT( CE$9:CE$29 )  - $C92 + 1, 1)) &gt; 0)) )</f>
        <v>1.0023106285596093</v>
      </c>
      <c r="CE92" s="12">
        <f>+IF(CE$8 = 62, 1, SUM(_xlfn._xlws.FILTER(INDEX( CF$9:CF$29, MAX( COUNT( CF$9:CF$29 )  - $B92 + 1, 1)) : INDEX( CF$9:CF$29, MAX( COUNT( CF$9:CF$29 )  - $C92 + 1, 1)), INDEX( CE$59:CE$79, MAX( COUNT( CF$9:CF$29 )  - $B92 + 1, 1)) : INDEX( CE$59:CE$79, MAX( COUNT( CF$9:CF$29 )  - $C92 + 1, 1)) &gt; 0)) / SUM(_xlfn._xlws.FILTER(INDEX( CE$9:CE$29, MAX( COUNT( CF$9:CF$29 )  - $B92 + 1, 1)) : INDEX( CE$9:CE$29, MAX( COUNT( CF$9:CF$29 )  - $C92 + 1, 1)), INDEX( CE$59:CE$79, MAX( COUNT( CF$9:CF$29 )  - $B92 + 1, 1)) : INDEX( CE$59:CE$79, MAX( COUNT( CF$9:CF$29 )  - $C92 + 1, 1)) &gt; 0)) )</f>
        <v>1.0272295830601534</v>
      </c>
      <c r="CF92" s="12">
        <f>+IF(CF$8 = 62, 1, SUM(_xlfn._xlws.FILTER(INDEX( CG$9:CG$29, MAX( COUNT( CG$9:CG$29 )  - $B92 + 1, 1)) : INDEX( CG$9:CG$29, MAX( COUNT( CG$9:CG$29 )  - $C92 + 1, 1)), INDEX( CF$59:CF$79, MAX( COUNT( CG$9:CG$29 )  - $B92 + 1, 1)) : INDEX( CF$59:CF$79, MAX( COUNT( CG$9:CG$29 )  - $C92 + 1, 1)) &gt; 0)) / SUM(_xlfn._xlws.FILTER(INDEX( CF$9:CF$29, MAX( COUNT( CG$9:CG$29 )  - $B92 + 1, 1)) : INDEX( CF$9:CF$29, MAX( COUNT( CG$9:CG$29 )  - $C92 + 1, 1)), INDEX( CF$59:CF$79, MAX( COUNT( CG$9:CG$29 )  - $B92 + 1, 1)) : INDEX( CF$59:CF$79, MAX( COUNT( CG$9:CG$29 )  - $C92 + 1, 1)) &gt; 0)) )</f>
        <v>0.97218629339350349</v>
      </c>
      <c r="CG92" s="12">
        <f>+IF(CG$8 = 62, 1, SUM(_xlfn._xlws.FILTER(INDEX( CH$9:CH$29, MAX( COUNT( CH$9:CH$29 )  - $B92 + 1, 1)) : INDEX( CH$9:CH$29, MAX( COUNT( CH$9:CH$29 )  - $C92 + 1, 1)), INDEX( CG$59:CG$79, MAX( COUNT( CH$9:CH$29 )  - $B92 + 1, 1)) : INDEX( CG$59:CG$79, MAX( COUNT( CH$9:CH$29 )  - $C92 + 1, 1)) &gt; 0)) / SUM(_xlfn._xlws.FILTER(INDEX( CG$9:CG$29, MAX( COUNT( CH$9:CH$29 )  - $B92 + 1, 1)) : INDEX( CG$9:CG$29, MAX( COUNT( CH$9:CH$29 )  - $C92 + 1, 1)), INDEX( CG$59:CG$79, MAX( COUNT( CH$9:CH$29 )  - $B92 + 1, 1)) : INDEX( CG$59:CG$79, MAX( COUNT( CH$9:CH$29 )  - $C92 + 1, 1)) &gt; 0)) )</f>
        <v>0.99791299515887144</v>
      </c>
      <c r="CH92" s="12">
        <f>+IF(CH$8 = 62, 1, SUM(_xlfn._xlws.FILTER(INDEX( CI$9:CI$29, MAX( COUNT( CI$9:CI$29 )  - $B92 + 1, 1)) : INDEX( CI$9:CI$29, MAX( COUNT( CI$9:CI$29 )  - $C92 + 1, 1)), INDEX( CH$59:CH$79, MAX( COUNT( CI$9:CI$29 )  - $B92 + 1, 1)) : INDEX( CH$59:CH$79, MAX( COUNT( CI$9:CI$29 )  - $C92 + 1, 1)) &gt; 0)) / SUM(_xlfn._xlws.FILTER(INDEX( CH$9:CH$29, MAX( COUNT( CI$9:CI$29 )  - $B92 + 1, 1)) : INDEX( CH$9:CH$29, MAX( COUNT( CI$9:CI$29 )  - $C92 + 1, 1)), INDEX( CH$59:CH$79, MAX( COUNT( CI$9:CI$29 )  - $B92 + 1, 1)) : INDEX( CH$59:CH$79, MAX( COUNT( CI$9:CI$29 )  - $C92 + 1, 1)) &gt; 0)) )</f>
        <v>1.0005176863382281</v>
      </c>
      <c r="CI92" s="12">
        <f>+IF(CI$8 = 62, 1, SUM(_xlfn._xlws.FILTER(INDEX( CJ$9:CJ$29, MAX( COUNT( CJ$9:CJ$29 )  - $B92 + 1, 1)) : INDEX( CJ$9:CJ$29, MAX( COUNT( CJ$9:CJ$29 )  - $C92 + 1, 1)), INDEX( CI$59:CI$79, MAX( COUNT( CJ$9:CJ$29 )  - $B92 + 1, 1)) : INDEX( CI$59:CI$79, MAX( COUNT( CJ$9:CJ$29 )  - $C92 + 1, 1)) &gt; 0)) / SUM(_xlfn._xlws.FILTER(INDEX( CI$9:CI$29, MAX( COUNT( CJ$9:CJ$29 )  - $B92 + 1, 1)) : INDEX( CI$9:CI$29, MAX( COUNT( CJ$9:CJ$29 )  - $C92 + 1, 1)), INDEX( CI$59:CI$79, MAX( COUNT( CJ$9:CJ$29 )  - $B92 + 1, 1)) : INDEX( CI$59:CI$79, MAX( COUNT( CJ$9:CJ$29 )  - $C92 + 1, 1)) &gt; 0)) )</f>
        <v>1.0042252606700268</v>
      </c>
      <c r="CJ92" s="12">
        <f>+IF(CJ$8 = 62, 1, SUM(_xlfn._xlws.FILTER(INDEX( CK$9:CK$29, MAX( COUNT( CK$9:CK$29 )  - $B92 + 1, 1)) : INDEX( CK$9:CK$29, MAX( COUNT( CK$9:CK$29 )  - $C92 + 1, 1)), INDEX( CJ$59:CJ$79, MAX( COUNT( CK$9:CK$29 )  - $B92 + 1, 1)) : INDEX( CJ$59:CJ$79, MAX( COUNT( CK$9:CK$29 )  - $C92 + 1, 1)) &gt; 0)) / SUM(_xlfn._xlws.FILTER(INDEX( CJ$9:CJ$29, MAX( COUNT( CK$9:CK$29 )  - $B92 + 1, 1)) : INDEX( CJ$9:CJ$29, MAX( COUNT( CK$9:CK$29 )  - $C92 + 1, 1)), INDEX( CJ$59:CJ$79, MAX( COUNT( CK$9:CK$29 )  - $B92 + 1, 1)) : INDEX( CJ$59:CJ$79, MAX( COUNT( CK$9:CK$29 )  - $C92 + 1, 1)) &gt; 0)) )</f>
        <v>0.99998661914033593</v>
      </c>
      <c r="CK92" s="12">
        <f>+IF(CK$8 = 62, 1, SUM(_xlfn._xlws.FILTER(INDEX( CL$9:CL$29, MAX( COUNT( CL$9:CL$29 )  - $B92 + 1, 1)) : INDEX( CL$9:CL$29, MAX( COUNT( CL$9:CL$29 )  - $C92 + 1, 1)), INDEX( CK$59:CK$79, MAX( COUNT( CL$9:CL$29 )  - $B92 + 1, 1)) : INDEX( CK$59:CK$79, MAX( COUNT( CL$9:CL$29 )  - $C92 + 1, 1)) &gt; 0)) / SUM(_xlfn._xlws.FILTER(INDEX( CK$9:CK$29, MAX( COUNT( CL$9:CL$29 )  - $B92 + 1, 1)) : INDEX( CK$9:CK$29, MAX( COUNT( CL$9:CL$29 )  - $C92 + 1, 1)), INDEX( CK$59:CK$79, MAX( COUNT( CL$9:CL$29 )  - $B92 + 1, 1)) : INDEX( CK$59:CK$79, MAX( COUNT( CL$9:CL$29 )  - $C92 + 1, 1)) &gt; 0)) )</f>
        <v>1</v>
      </c>
      <c r="CL92" s="12">
        <f>+IF(CL$8 = 62, 1, SUM(_xlfn._xlws.FILTER(INDEX( CM$9:CM$29, MAX( COUNT( CM$9:CM$29 )  - $B92 + 1, 1)) : INDEX( CM$9:CM$29, MAX( COUNT( CM$9:CM$29 )  - $C92 + 1, 1)), INDEX( CL$59:CL$79, MAX( COUNT( CM$9:CM$29 )  - $B92 + 1, 1)) : INDEX( CL$59:CL$79, MAX( COUNT( CM$9:CM$29 )  - $C92 + 1, 1)) &gt; 0)) / SUM(_xlfn._xlws.FILTER(INDEX( CL$9:CL$29, MAX( COUNT( CM$9:CM$29 )  - $B92 + 1, 1)) : INDEX( CL$9:CL$29, MAX( COUNT( CM$9:CM$29 )  - $C92 + 1, 1)), INDEX( CL$59:CL$79, MAX( COUNT( CM$9:CM$29 )  - $B92 + 1, 1)) : INDEX( CL$59:CL$79, MAX( COUNT( CM$9:CM$29 )  - $C92 + 1, 1)) &gt; 0)) )</f>
        <v>1.0195228967332026</v>
      </c>
      <c r="CM92" s="12">
        <f>+IF(CM$8 = 62, 1, SUM(_xlfn._xlws.FILTER(INDEX( CN$9:CN$29, MAX( COUNT( CN$9:CN$29 )  - $B92 + 1, 1)) : INDEX( CN$9:CN$29, MAX( COUNT( CN$9:CN$29 )  - $C92 + 1, 1)), INDEX( CM$59:CM$79, MAX( COUNT( CN$9:CN$29 )  - $B92 + 1, 1)) : INDEX( CM$59:CM$79, MAX( COUNT( CN$9:CN$29 )  - $C92 + 1, 1)) &gt; 0)) / SUM(_xlfn._xlws.FILTER(INDEX( CM$9:CM$29, MAX( COUNT( CN$9:CN$29 )  - $B92 + 1, 1)) : INDEX( CM$9:CM$29, MAX( COUNT( CN$9:CN$29 )  - $C92 + 1, 1)), INDEX( CM$59:CM$79, MAX( COUNT( CN$9:CN$29 )  - $B92 + 1, 1)) : INDEX( CM$59:CM$79, MAX( COUNT( CN$9:CN$29 )  - $C92 + 1, 1)) &gt; 0)) )</f>
        <v>1.0002247047781898</v>
      </c>
      <c r="CN92" s="12">
        <f>+IF(CN$8 = 62, 1, SUM(_xlfn._xlws.FILTER(INDEX( CO$9:CO$29, MAX( COUNT( CO$9:CO$29 )  - $B92 + 1, 1)) : INDEX( CO$9:CO$29, MAX( COUNT( CO$9:CO$29 )  - $C92 + 1, 1)), INDEX( CN$59:CN$79, MAX( COUNT( CO$9:CO$29 )  - $B92 + 1, 1)) : INDEX( CN$59:CN$79, MAX( COUNT( CO$9:CO$29 )  - $C92 + 1, 1)) &gt; 0)) / SUM(_xlfn._xlws.FILTER(INDEX( CN$9:CN$29, MAX( COUNT( CO$9:CO$29 )  - $B92 + 1, 1)) : INDEX( CN$9:CN$29, MAX( COUNT( CO$9:CO$29 )  - $C92 + 1, 1)), INDEX( CN$59:CN$79, MAX( COUNT( CO$9:CO$29 )  - $B92 + 1, 1)) : INDEX( CN$59:CN$79, MAX( COUNT( CO$9:CO$29 )  - $C92 + 1, 1)) &gt; 0)) )</f>
        <v>1</v>
      </c>
      <c r="CO92" s="12">
        <f>+IF(CO$8 = 62, 1, SUM(_xlfn._xlws.FILTER(INDEX( CP$9:CP$29, MAX( COUNT( CP$9:CP$29 )  - $B92 + 1, 1)) : INDEX( CP$9:CP$29, MAX( COUNT( CP$9:CP$29 )  - $C92 + 1, 1)), INDEX( CO$59:CO$79, MAX( COUNT( CP$9:CP$29 )  - $B92 + 1, 1)) : INDEX( CO$59:CO$79, MAX( COUNT( CP$9:CP$29 )  - $C92 + 1, 1)) &gt; 0)) / SUM(_xlfn._xlws.FILTER(INDEX( CO$9:CO$29, MAX( COUNT( CP$9:CP$29 )  - $B92 + 1, 1)) : INDEX( CO$9:CO$29, MAX( COUNT( CP$9:CP$29 )  - $C92 + 1, 1)), INDEX( CO$59:CO$79, MAX( COUNT( CP$9:CP$29 )  - $B92 + 1, 1)) : INDEX( CO$59:CO$79, MAX( COUNT( CP$9:CP$29 )  - $C92 + 1, 1)) &gt; 0)) )</f>
        <v>1.0036774670318389</v>
      </c>
      <c r="CP92" s="12">
        <f>+IF(CP$8 = 62, 1, SUM(_xlfn._xlws.FILTER(INDEX( CQ$9:CQ$29, MAX( COUNT( CQ$9:CQ$29 )  - $B92 + 1, 1)) : INDEX( CQ$9:CQ$29, MAX( COUNT( CQ$9:CQ$29 )  - $C92 + 1, 1)), INDEX( CP$59:CP$79, MAX( COUNT( CQ$9:CQ$29 )  - $B92 + 1, 1)) : INDEX( CP$59:CP$79, MAX( COUNT( CQ$9:CQ$29 )  - $C92 + 1, 1)) &gt; 0)) / SUM(_xlfn._xlws.FILTER(INDEX( CP$9:CP$29, MAX( COUNT( CQ$9:CQ$29 )  - $B92 + 1, 1)) : INDEX( CP$9:CP$29, MAX( COUNT( CQ$9:CQ$29 )  - $C92 + 1, 1)), INDEX( CP$59:CP$79, MAX( COUNT( CQ$9:CQ$29 )  - $B92 + 1, 1)) : INDEX( CP$59:CP$79, MAX( COUNT( CQ$9:CQ$29 )  - $C92 + 1, 1)) &gt; 0)) )</f>
        <v>1</v>
      </c>
      <c r="CQ92" s="12">
        <f>+IF(CQ$8 = 62, 1, SUM(_xlfn._xlws.FILTER(INDEX( CR$9:CR$29, MAX( COUNT( CR$9:CR$29 )  - $B92 + 1, 1)) : INDEX( CR$9:CR$29, MAX( COUNT( CR$9:CR$29 )  - $C92 + 1, 1)), INDEX( CQ$59:CQ$79, MAX( COUNT( CR$9:CR$29 )  - $B92 + 1, 1)) : INDEX( CQ$59:CQ$79, MAX( COUNT( CR$9:CR$29 )  - $C92 + 1, 1)) &gt; 0)) / SUM(_xlfn._xlws.FILTER(INDEX( CQ$9:CQ$29, MAX( COUNT( CR$9:CR$29 )  - $B92 + 1, 1)) : INDEX( CQ$9:CQ$29, MAX( COUNT( CR$9:CR$29 )  - $C92 + 1, 1)), INDEX( CQ$59:CQ$79, MAX( COUNT( CR$9:CR$29 )  - $B92 + 1, 1)) : INDEX( CQ$59:CQ$79, MAX( COUNT( CR$9:CR$29 )  - $C92 + 1, 1)) &gt; 0)) )</f>
        <v>1</v>
      </c>
      <c r="CR92" s="12">
        <f>+IF(CR$8 = 62, 1, SUM(_xlfn._xlws.FILTER(INDEX( CS$9:CS$29, MAX( COUNT( CS$9:CS$29 )  - $B92 + 1, 1)) : INDEX( CS$9:CS$29, MAX( COUNT( CS$9:CS$29 )  - $C92 + 1, 1)), INDEX( CR$59:CR$79, MAX( COUNT( CS$9:CS$29 )  - $B92 + 1, 1)) : INDEX( CR$59:CR$79, MAX( COUNT( CS$9:CS$29 )  - $C92 + 1, 1)) &gt; 0)) / SUM(_xlfn._xlws.FILTER(INDEX( CR$9:CR$29, MAX( COUNT( CS$9:CS$29 )  - $B92 + 1, 1)) : INDEX( CR$9:CR$29, MAX( COUNT( CS$9:CS$29 )  - $C92 + 1, 1)), INDEX( CR$59:CR$79, MAX( COUNT( CS$9:CS$29 )  - $B92 + 1, 1)) : INDEX( CR$59:CR$79, MAX( COUNT( CS$9:CS$29 )  - $C92 + 1, 1)) &gt; 0)) )</f>
        <v>1.0000014494042122</v>
      </c>
      <c r="CS92" s="12">
        <f>+IF(CS$8 = 62, 1, SUM(_xlfn._xlws.FILTER(INDEX( CT$9:CT$29, MAX( COUNT( CT$9:CT$29 )  - $B92 + 1, 1)) : INDEX( CT$9:CT$29, MAX( COUNT( CT$9:CT$29 )  - $C92 + 1, 1)), INDEX( CS$59:CS$79, MAX( COUNT( CT$9:CT$29 )  - $B92 + 1, 1)) : INDEX( CS$59:CS$79, MAX( COUNT( CT$9:CT$29 )  - $C92 + 1, 1)) &gt; 0)) / SUM(_xlfn._xlws.FILTER(INDEX( CS$9:CS$29, MAX( COUNT( CT$9:CT$29 )  - $B92 + 1, 1)) : INDEX( CS$9:CS$29, MAX( COUNT( CT$9:CT$29 )  - $C92 + 1, 1)), INDEX( CS$59:CS$79, MAX( COUNT( CT$9:CT$29 )  - $B92 + 1, 1)) : INDEX( CS$59:CS$79, MAX( COUNT( CT$9:CT$29 )  - $C92 + 1, 1)) &gt; 0)) )</f>
        <v>1</v>
      </c>
      <c r="CT92" s="12">
        <f>+IF(CT$8 = 62, 1, SUM(_xlfn._xlws.FILTER(INDEX( CU$9:CU$29, MAX( COUNT( CU$9:CU$29 )  - $B92 + 1, 1)) : INDEX( CU$9:CU$29, MAX( COUNT( CU$9:CU$29 )  - $C92 + 1, 1)), INDEX( CT$59:CT$79, MAX( COUNT( CU$9:CU$29 )  - $B92 + 1, 1)) : INDEX( CT$59:CT$79, MAX( COUNT( CU$9:CU$29 )  - $C92 + 1, 1)) &gt; 0)) / SUM(_xlfn._xlws.FILTER(INDEX( CT$9:CT$29, MAX( COUNT( CU$9:CU$29 )  - $B92 + 1, 1)) : INDEX( CT$9:CT$29, MAX( COUNT( CU$9:CU$29 )  - $C92 + 1, 1)), INDEX( CT$59:CT$79, MAX( COUNT( CU$9:CU$29 )  - $B92 + 1, 1)) : INDEX( CT$59:CT$79, MAX( COUNT( CU$9:CU$29 )  - $C92 + 1, 1)) &gt; 0)) )</f>
        <v>1</v>
      </c>
      <c r="CU92" s="12">
        <f>+IF(CU$8 = 62, 1, SUM(_xlfn._xlws.FILTER(INDEX( CV$9:CV$29, MAX( COUNT( CV$9:CV$29 )  - $B92 + 1, 1)) : INDEX( CV$9:CV$29, MAX( COUNT( CV$9:CV$29 )  - $C92 + 1, 1)), INDEX( CU$59:CU$79, MAX( COUNT( CV$9:CV$29 )  - $B92 + 1, 1)) : INDEX( CU$59:CU$79, MAX( COUNT( CV$9:CV$29 )  - $C92 + 1, 1)) &gt; 0)) / SUM(_xlfn._xlws.FILTER(INDEX( CU$9:CU$29, MAX( COUNT( CV$9:CV$29 )  - $B92 + 1, 1)) : INDEX( CU$9:CU$29, MAX( COUNT( CV$9:CV$29 )  - $C92 + 1, 1)), INDEX( CU$59:CU$79, MAX( COUNT( CV$9:CV$29 )  - $B92 + 1, 1)) : INDEX( CU$59:CU$79, MAX( COUNT( CV$9:CV$29 )  - $C92 + 1, 1)) &gt; 0)) )</f>
        <v>0.99999777404542234</v>
      </c>
      <c r="CV92" s="12">
        <f>+IF(CV$8 = 62, 1, SUM(_xlfn._xlws.FILTER(INDEX( CW$9:CW$29, MAX( COUNT( CW$9:CW$29 )  - $B92 + 1, 1)) : INDEX( CW$9:CW$29, MAX( COUNT( CW$9:CW$29 )  - $C92 + 1, 1)), INDEX( CV$59:CV$79, MAX( COUNT( CW$9:CW$29 )  - $B92 + 1, 1)) : INDEX( CV$59:CV$79, MAX( COUNT( CW$9:CW$29 )  - $C92 + 1, 1)) &gt; 0)) / SUM(_xlfn._xlws.FILTER(INDEX( CV$9:CV$29, MAX( COUNT( CW$9:CW$29 )  - $B92 + 1, 1)) : INDEX( CV$9:CV$29, MAX( COUNT( CW$9:CW$29 )  - $C92 + 1, 1)), INDEX( CV$59:CV$79, MAX( COUNT( CW$9:CW$29 )  - $B92 + 1, 1)) : INDEX( CV$59:CV$79, MAX( COUNT( CW$9:CW$29 )  - $C92 + 1, 1)) &gt; 0)) )</f>
        <v>0.99998051653259368</v>
      </c>
      <c r="CW92" s="12">
        <f>+IF(CW$8 = 62, 1, SUM(_xlfn._xlws.FILTER(INDEX( CX$9:CX$29, MAX( COUNT( CX$9:CX$29 )  - $B92 + 1, 1)) : INDEX( CX$9:CX$29, MAX( COUNT( CX$9:CX$29 )  - $C92 + 1, 1)), INDEX( CW$59:CW$79, MAX( COUNT( CX$9:CX$29 )  - $B92 + 1, 1)) : INDEX( CW$59:CW$79, MAX( COUNT( CX$9:CX$29 )  - $C92 + 1, 1)) &gt; 0)) / SUM(_xlfn._xlws.FILTER(INDEX( CW$9:CW$29, MAX( COUNT( CX$9:CX$29 )  - $B92 + 1, 1)) : INDEX( CW$9:CW$29, MAX( COUNT( CX$9:CX$29 )  - $C92 + 1, 1)), INDEX( CW$59:CW$79, MAX( COUNT( CX$9:CX$29 )  - $B92 + 1, 1)) : INDEX( CW$59:CW$79, MAX( COUNT( CX$9:CX$29 )  - $C92 + 1, 1)) &gt; 0)) )</f>
        <v>1</v>
      </c>
      <c r="CX92" s="12">
        <f>+IF(CX$8 = 62, 1, SUM(_xlfn._xlws.FILTER(INDEX( CY$9:CY$29, MAX( COUNT( CY$9:CY$29 )  - $B92 + 1, 1)) : INDEX( CY$9:CY$29, MAX( COUNT( CY$9:CY$29 )  - $C92 + 1, 1)), INDEX( CX$59:CX$79, MAX( COUNT( CY$9:CY$29 )  - $B92 + 1, 1)) : INDEX( CX$59:CX$79, MAX( COUNT( CY$9:CY$29 )  - $C92 + 1, 1)) &gt; 0)) / SUM(_xlfn._xlws.FILTER(INDEX( CX$9:CX$29, MAX( COUNT( CY$9:CY$29 )  - $B92 + 1, 1)) : INDEX( CX$9:CX$29, MAX( COUNT( CY$9:CY$29 )  - $C92 + 1, 1)), INDEX( CX$59:CX$79, MAX( COUNT( CY$9:CY$29 )  - $B92 + 1, 1)) : INDEX( CX$59:CX$79, MAX( COUNT( CY$9:CY$29 )  - $C92 + 1, 1)) &gt; 0)) )</f>
        <v>1</v>
      </c>
      <c r="CY92" s="12">
        <f>+IF(CY$8 = 62, 1, SUM(_xlfn._xlws.FILTER(INDEX( CZ$9:CZ$29, MAX( COUNT( CZ$9:CZ$29 )  - $B92 + 1, 1)) : INDEX( CZ$9:CZ$29, MAX( COUNT( CZ$9:CZ$29 )  - $C92 + 1, 1)), INDEX( CY$59:CY$79, MAX( COUNT( CZ$9:CZ$29 )  - $B92 + 1, 1)) : INDEX( CY$59:CY$79, MAX( COUNT( CZ$9:CZ$29 )  - $C92 + 1, 1)) &gt; 0)) / SUM(_xlfn._xlws.FILTER(INDEX( CY$9:CY$29, MAX( COUNT( CZ$9:CZ$29 )  - $B92 + 1, 1)) : INDEX( CY$9:CY$29, MAX( COUNT( CZ$9:CZ$29 )  - $C92 + 1, 1)), INDEX( CY$59:CY$79, MAX( COUNT( CZ$9:CZ$29 )  - $B92 + 1, 1)) : INDEX( CY$59:CY$79, MAX( COUNT( CZ$9:CZ$29 )  - $C92 + 1, 1)) &gt; 0)) )</f>
        <v>1</v>
      </c>
      <c r="CZ92" s="12">
        <f>+IF(CZ$8 = 62, 1, SUM(_xlfn._xlws.FILTER(INDEX( DA$9:DA$29, MAX( COUNT( DA$9:DA$29 )  - $B92 + 1, 1)) : INDEX( DA$9:DA$29, MAX( COUNT( DA$9:DA$29 )  - $C92 + 1, 1)), INDEX( CZ$59:CZ$79, MAX( COUNT( DA$9:DA$29 )  - $B92 + 1, 1)) : INDEX( CZ$59:CZ$79, MAX( COUNT( DA$9:DA$29 )  - $C92 + 1, 1)) &gt; 0)) / SUM(_xlfn._xlws.FILTER(INDEX( CZ$9:CZ$29, MAX( COUNT( DA$9:DA$29 )  - $B92 + 1, 1)) : INDEX( CZ$9:CZ$29, MAX( COUNT( DA$9:DA$29 )  - $C92 + 1, 1)), INDEX( CZ$59:CZ$79, MAX( COUNT( DA$9:DA$29 )  - $B92 + 1, 1)) : INDEX( CZ$59:CZ$79, MAX( COUNT( DA$9:DA$29 )  - $C92 + 1, 1)) &gt; 0)) )</f>
        <v>1</v>
      </c>
      <c r="DA92" s="12">
        <f>+IF(DA$8 = 62, 1, SUM(_xlfn._xlws.FILTER(INDEX( DB$9:DB$29, MAX( COUNT( DB$9:DB$29 )  - $B92 + 1, 1)) : INDEX( DB$9:DB$29, MAX( COUNT( DB$9:DB$29 )  - $C92 + 1, 1)), INDEX( DA$59:DA$79, MAX( COUNT( DB$9:DB$29 )  - $B92 + 1, 1)) : INDEX( DA$59:DA$79, MAX( COUNT( DB$9:DB$29 )  - $C92 + 1, 1)) &gt; 0)) / SUM(_xlfn._xlws.FILTER(INDEX( DA$9:DA$29, MAX( COUNT( DB$9:DB$29 )  - $B92 + 1, 1)) : INDEX( DA$9:DA$29, MAX( COUNT( DB$9:DB$29 )  - $C92 + 1, 1)), INDEX( DA$59:DA$79, MAX( COUNT( DB$9:DB$29 )  - $B92 + 1, 1)) : INDEX( DA$59:DA$79, MAX( COUNT( DB$9:DB$29 )  - $C92 + 1, 1)) &gt; 0)) )</f>
        <v>1</v>
      </c>
      <c r="DB92" s="12">
        <f>+IF(DB$8 = 62, 1, SUM(_xlfn._xlws.FILTER(INDEX( DC$9:DC$29, MAX( COUNT( DC$9:DC$29 )  - $B92 + 1, 1)) : INDEX( DC$9:DC$29, MAX( COUNT( DC$9:DC$29 )  - $C92 + 1, 1)), INDEX( DB$59:DB$79, MAX( COUNT( DC$9:DC$29 )  - $B92 + 1, 1)) : INDEX( DB$59:DB$79, MAX( COUNT( DC$9:DC$29 )  - $C92 + 1, 1)) &gt; 0)) / SUM(_xlfn._xlws.FILTER(INDEX( DB$9:DB$29, MAX( COUNT( DC$9:DC$29 )  - $B92 + 1, 1)) : INDEX( DB$9:DB$29, MAX( COUNT( DC$9:DC$29 )  - $C92 + 1, 1)), INDEX( DB$59:DB$79, MAX( COUNT( DC$9:DC$29 )  - $B92 + 1, 1)) : INDEX( DB$59:DB$79, MAX( COUNT( DC$9:DC$29 )  - $C92 + 1, 1)) &gt; 0)) )</f>
        <v>1</v>
      </c>
      <c r="DC92" s="12">
        <f>+IF(DC$8 = 62, 1, SUM(_xlfn._xlws.FILTER(INDEX( DD$9:DD$29, MAX( COUNT( DD$9:DD$29 )  - $B92 + 1, 1)) : INDEX( DD$9:DD$29, MAX( COUNT( DD$9:DD$29 )  - $C92 + 1, 1)), INDEX( DC$59:DC$79, MAX( COUNT( DD$9:DD$29 )  - $B92 + 1, 1)) : INDEX( DC$59:DC$79, MAX( COUNT( DD$9:DD$29 )  - $C92 + 1, 1)) &gt; 0)) / SUM(_xlfn._xlws.FILTER(INDEX( DC$9:DC$29, MAX( COUNT( DD$9:DD$29 )  - $B92 + 1, 1)) : INDEX( DC$9:DC$29, MAX( COUNT( DD$9:DD$29 )  - $C92 + 1, 1)), INDEX( DC$59:DC$79, MAX( COUNT( DD$9:DD$29 )  - $B92 + 1, 1)) : INDEX( DC$59:DC$79, MAX( COUNT( DD$9:DD$29 )  - $C92 + 1, 1)) &gt; 0)) )</f>
        <v>1</v>
      </c>
      <c r="DD92" s="12">
        <f>+IF(DD$8 = 62, 1, SUM(_xlfn._xlws.FILTER(INDEX( DE$9:DE$29, MAX( COUNT( DE$9:DE$29 )  - $B92 + 1, 1)) : INDEX( DE$9:DE$29, MAX( COUNT( DE$9:DE$29 )  - $C92 + 1, 1)), INDEX( DD$59:DD$79, MAX( COUNT( DE$9:DE$29 )  - $B92 + 1, 1)) : INDEX( DD$59:DD$79, MAX( COUNT( DE$9:DE$29 )  - $C92 + 1, 1)) &gt; 0)) / SUM(_xlfn._xlws.FILTER(INDEX( DD$9:DD$29, MAX( COUNT( DE$9:DE$29 )  - $B92 + 1, 1)) : INDEX( DD$9:DD$29, MAX( COUNT( DE$9:DE$29 )  - $C92 + 1, 1)), INDEX( DD$59:DD$79, MAX( COUNT( DE$9:DE$29 )  - $B92 + 1, 1)) : INDEX( DD$59:DD$79, MAX( COUNT( DE$9:DE$29 )  - $C92 + 1, 1)) &gt; 0)) )</f>
        <v>1</v>
      </c>
      <c r="DE92" s="12">
        <f>+IF(DE$8 = 62, 1, SUM(_xlfn._xlws.FILTER(INDEX( DF$9:DF$29, MAX( COUNT( DF$9:DF$29 )  - $B92 + 1, 1)) : INDEX( DF$9:DF$29, MAX( COUNT( DF$9:DF$29 )  - $C92 + 1, 1)), INDEX( DE$59:DE$79, MAX( COUNT( DF$9:DF$29 )  - $B92 + 1, 1)) : INDEX( DE$59:DE$79, MAX( COUNT( DF$9:DF$29 )  - $C92 + 1, 1)) &gt; 0)) / SUM(_xlfn._xlws.FILTER(INDEX( DE$9:DE$29, MAX( COUNT( DF$9:DF$29 )  - $B92 + 1, 1)) : INDEX( DE$9:DE$29, MAX( COUNT( DF$9:DF$29 )  - $C92 + 1, 1)), INDEX( DE$59:DE$79, MAX( COUNT( DF$9:DF$29 )  - $B92 + 1, 1)) : INDEX( DE$59:DE$79, MAX( COUNT( DF$9:DF$29 )  - $C92 + 1, 1)) &gt; 0)) )</f>
        <v>1</v>
      </c>
      <c r="DF92" s="12">
        <f>+IF(DF$8 = 62, 1, SUM(_xlfn._xlws.FILTER(INDEX( DG$9:DG$29, MAX( COUNT( DG$9:DG$29 )  - $B92 + 1, 1)) : INDEX( DG$9:DG$29, MAX( COUNT( DG$9:DG$29 )  - $C92 + 1, 1)), INDEX( DF$59:DF$79, MAX( COUNT( DG$9:DG$29 )  - $B92 + 1, 1)) : INDEX( DF$59:DF$79, MAX( COUNT( DG$9:DG$29 )  - $C92 + 1, 1)) &gt; 0)) / SUM(_xlfn._xlws.FILTER(INDEX( DF$9:DF$29, MAX( COUNT( DG$9:DG$29 )  - $B92 + 1, 1)) : INDEX( DF$9:DF$29, MAX( COUNT( DG$9:DG$29 )  - $C92 + 1, 1)), INDEX( DF$59:DF$79, MAX( COUNT( DG$9:DG$29 )  - $B92 + 1, 1)) : INDEX( DF$59:DF$79, MAX( COUNT( DG$9:DG$29 )  - $C92 + 1, 1)) &gt; 0)) )</f>
        <v>1</v>
      </c>
      <c r="DG92" s="12">
        <f>+IF(DG$8 = 62, 1, SUM(_xlfn._xlws.FILTER(INDEX( DH$9:DH$29, MAX( COUNT( DH$9:DH$29 )  - $B92 + 1, 1)) : INDEX( DH$9:DH$29, MAX( COUNT( DH$9:DH$29 )  - $C92 + 1, 1)), INDEX( DG$59:DG$79, MAX( COUNT( DH$9:DH$29 )  - $B92 + 1, 1)) : INDEX( DG$59:DG$79, MAX( COUNT( DH$9:DH$29 )  - $C92 + 1, 1)) &gt; 0)) / SUM(_xlfn._xlws.FILTER(INDEX( DG$9:DG$29, MAX( COUNT( DH$9:DH$29 )  - $B92 + 1, 1)) : INDEX( DG$9:DG$29, MAX( COUNT( DH$9:DH$29 )  - $C92 + 1, 1)), INDEX( DG$59:DG$79, MAX( COUNT( DH$9:DH$29 )  - $B92 + 1, 1)) : INDEX( DG$59:DG$79, MAX( COUNT( DH$9:DH$29 )  - $C92 + 1, 1)) &gt; 0)) )</f>
        <v>1</v>
      </c>
      <c r="DH92" s="12">
        <f>+IF(DH$8 = 62, 1, SUM(_xlfn._xlws.FILTER(INDEX( DI$9:DI$29, MAX( COUNT( DI$9:DI$29 )  - $B92 + 1, 1)) : INDEX( DI$9:DI$29, MAX( COUNT( DI$9:DI$29 )  - $C92 + 1, 1)), INDEX( DH$59:DH$79, MAX( COUNT( DI$9:DI$29 )  - $B92 + 1, 1)) : INDEX( DH$59:DH$79, MAX( COUNT( DI$9:DI$29 )  - $C92 + 1, 1)) &gt; 0)) / SUM(_xlfn._xlws.FILTER(INDEX( DH$9:DH$29, MAX( COUNT( DI$9:DI$29 )  - $B92 + 1, 1)) : INDEX( DH$9:DH$29, MAX( COUNT( DI$9:DI$29 )  - $C92 + 1, 1)), INDEX( DH$59:DH$79, MAX( COUNT( DI$9:DI$29 )  - $B92 + 1, 1)) : INDEX( DH$59:DH$79, MAX( COUNT( DI$9:DI$29 )  - $C92 + 1, 1)) &gt; 0)) )</f>
        <v>1</v>
      </c>
      <c r="DI92" s="12">
        <f>+IF(DI$8 = 62, 1, SUM(_xlfn._xlws.FILTER(INDEX( DJ$9:DJ$29, MAX( COUNT( DJ$9:DJ$29 )  - $B92 + 1, 1)) : INDEX( DJ$9:DJ$29, MAX( COUNT( DJ$9:DJ$29 )  - $C92 + 1, 1)), INDEX( DI$59:DI$79, MAX( COUNT( DJ$9:DJ$29 )  - $B92 + 1, 1)) : INDEX( DI$59:DI$79, MAX( COUNT( DJ$9:DJ$29 )  - $C92 + 1, 1)) &gt; 0)) / SUM(_xlfn._xlws.FILTER(INDEX( DI$9:DI$29, MAX( COUNT( DJ$9:DJ$29 )  - $B92 + 1, 1)) : INDEX( DI$9:DI$29, MAX( COUNT( DJ$9:DJ$29 )  - $C92 + 1, 1)), INDEX( DI$59:DI$79, MAX( COUNT( DJ$9:DJ$29 )  - $B92 + 1, 1)) : INDEX( DI$59:DI$79, MAX( COUNT( DJ$9:DJ$29 )  - $C92 + 1, 1)) &gt; 0)) )</f>
        <v>1</v>
      </c>
      <c r="DJ92" s="12">
        <f>+IF(DJ$8 = 62, 1, SUM(_xlfn._xlws.FILTER(INDEX( DK$9:DK$29, MAX( COUNT( DK$9:DK$29 )  - $B92 + 1, 1)) : INDEX( DK$9:DK$29, MAX( COUNT( DK$9:DK$29 )  - $C92 + 1, 1)), INDEX( DJ$59:DJ$79, MAX( COUNT( DK$9:DK$29 )  - $B92 + 1, 1)) : INDEX( DJ$59:DJ$79, MAX( COUNT( DK$9:DK$29 )  - $C92 + 1, 1)) &gt; 0)) / SUM(_xlfn._xlws.FILTER(INDEX( DJ$9:DJ$29, MAX( COUNT( DK$9:DK$29 )  - $B92 + 1, 1)) : INDEX( DJ$9:DJ$29, MAX( COUNT( DK$9:DK$29 )  - $C92 + 1, 1)), INDEX( DJ$59:DJ$79, MAX( COUNT( DK$9:DK$29 )  - $B92 + 1, 1)) : INDEX( DJ$59:DJ$79, MAX( COUNT( DK$9:DK$29 )  - $C92 + 1, 1)) &gt; 0)) )</f>
        <v>1</v>
      </c>
      <c r="DK92" s="12">
        <f>+IF(DK$8 = 62, 1, SUM(_xlfn._xlws.FILTER(INDEX( DL$9:DL$29, MAX( COUNT( DL$9:DL$29 )  - $B92 + 1, 1)) : INDEX( DL$9:DL$29, MAX( COUNT( DL$9:DL$29 )  - $C92 + 1, 1)), INDEX( DK$59:DK$79, MAX( COUNT( DL$9:DL$29 )  - $B92 + 1, 1)) : INDEX( DK$59:DK$79, MAX( COUNT( DL$9:DL$29 )  - $C92 + 1, 1)) &gt; 0)) / SUM(_xlfn._xlws.FILTER(INDEX( DK$9:DK$29, MAX( COUNT( DL$9:DL$29 )  - $B92 + 1, 1)) : INDEX( DK$9:DK$29, MAX( COUNT( DL$9:DL$29 )  - $C92 + 1, 1)), INDEX( DK$59:DK$79, MAX( COUNT( DL$9:DL$29 )  - $B92 + 1, 1)) : INDEX( DK$59:DK$79, MAX( COUNT( DL$9:DL$29 )  - $C92 + 1, 1)) &gt; 0)) )</f>
        <v>1</v>
      </c>
      <c r="DL92" s="12">
        <f>+IF(DL$8 = 62, 1, SUM(_xlfn._xlws.FILTER(INDEX( DM$9:DM$29, MAX( COUNT( DM$9:DM$29 )  - $B92 + 1, 1)) : INDEX( DM$9:DM$29, MAX( COUNT( DM$9:DM$29 )  - $C92 + 1, 1)), INDEX( DL$59:DL$79, MAX( COUNT( DM$9:DM$29 )  - $B92 + 1, 1)) : INDEX( DL$59:DL$79, MAX( COUNT( DM$9:DM$29 )  - $C92 + 1, 1)) &gt; 0)) / SUM(_xlfn._xlws.FILTER(INDEX( DL$9:DL$29, MAX( COUNT( DM$9:DM$29 )  - $B92 + 1, 1)) : INDEX( DL$9:DL$29, MAX( COUNT( DM$9:DM$29 )  - $C92 + 1, 1)), INDEX( DL$59:DL$79, MAX( COUNT( DM$9:DM$29 )  - $B92 + 1, 1)) : INDEX( DL$59:DL$79, MAX( COUNT( DM$9:DM$29 )  - $C92 + 1, 1)) &gt; 0)) )</f>
        <v>1</v>
      </c>
      <c r="DM92" s="12">
        <f>+IF(DM$8 = 62, 1, SUM(_xlfn._xlws.FILTER(INDEX( DN$9:DN$29, MAX( COUNT( DN$9:DN$29 )  - $B92 + 1, 1)) : INDEX( DN$9:DN$29, MAX( COUNT( DN$9:DN$29 )  - $C92 + 1, 1)), INDEX( DM$59:DM$79, MAX( COUNT( DN$9:DN$29 )  - $B92 + 1, 1)) : INDEX( DM$59:DM$79, MAX( COUNT( DN$9:DN$29 )  - $C92 + 1, 1)) &gt; 0)) / SUM(_xlfn._xlws.FILTER(INDEX( DM$9:DM$29, MAX( COUNT( DN$9:DN$29 )  - $B92 + 1, 1)) : INDEX( DM$9:DM$29, MAX( COUNT( DN$9:DN$29 )  - $C92 + 1, 1)), INDEX( DM$59:DM$79, MAX( COUNT( DN$9:DN$29 )  - $B92 + 1, 1)) : INDEX( DM$59:DM$79, MAX( COUNT( DN$9:DN$29 )  - $C92 + 1, 1)) &gt; 0)) )</f>
        <v>1</v>
      </c>
      <c r="DN92" s="12">
        <f>+IF(DN$8 = 62, 1, SUM(_xlfn._xlws.FILTER(INDEX( DO$9:DO$29, MAX( COUNT( DO$9:DO$29 )  - $B92 + 1, 1)) : INDEX( DO$9:DO$29, MAX( COUNT( DO$9:DO$29 )  - $C92 + 1, 1)), INDEX( DN$59:DN$79, MAX( COUNT( DO$9:DO$29 )  - $B92 + 1, 1)) : INDEX( DN$59:DN$79, MAX( COUNT( DO$9:DO$29 )  - $C92 + 1, 1)) &gt; 0)) / SUM(_xlfn._xlws.FILTER(INDEX( DN$9:DN$29, MAX( COUNT( DO$9:DO$29 )  - $B92 + 1, 1)) : INDEX( DN$9:DN$29, MAX( COUNT( DO$9:DO$29 )  - $C92 + 1, 1)), INDEX( DN$59:DN$79, MAX( COUNT( DO$9:DO$29 )  - $B92 + 1, 1)) : INDEX( DN$59:DN$79, MAX( COUNT( DO$9:DO$29 )  - $C92 + 1, 1)) &gt; 0)) )</f>
        <v>1</v>
      </c>
      <c r="DO92" s="12">
        <f>+IF(DO$8 = 62, 1, SUM(_xlfn._xlws.FILTER(INDEX( DP$9:DP$29, MAX( COUNT( DP$9:DP$29 )  - $B92 + 1, 1)) : INDEX( DP$9:DP$29, MAX( COUNT( DP$9:DP$29 )  - $C92 + 1, 1)), INDEX( DO$59:DO$79, MAX( COUNT( DP$9:DP$29 )  - $B92 + 1, 1)) : INDEX( DO$59:DO$79, MAX( COUNT( DP$9:DP$29 )  - $C92 + 1, 1)) &gt; 0)) / SUM(_xlfn._xlws.FILTER(INDEX( DO$9:DO$29, MAX( COUNT( DP$9:DP$29 )  - $B92 + 1, 1)) : INDEX( DO$9:DO$29, MAX( COUNT( DP$9:DP$29 )  - $C92 + 1, 1)), INDEX( DO$59:DO$79, MAX( COUNT( DP$9:DP$29 )  - $B92 + 1, 1)) : INDEX( DO$59:DO$79, MAX( COUNT( DP$9:DP$29 )  - $C92 + 1, 1)) &gt; 0)) )</f>
        <v>1</v>
      </c>
      <c r="DP92" s="12">
        <f>+IF(DP$8 = 62, 1, SUM(_xlfn._xlws.FILTER(INDEX( DQ$9:DQ$29, MAX( COUNT( DQ$9:DQ$29 )  - $B92 + 1, 1)) : INDEX( DQ$9:DQ$29, MAX( COUNT( DQ$9:DQ$29 )  - $C92 + 1, 1)), INDEX( DP$59:DP$79, MAX( COUNT( DQ$9:DQ$29 )  - $B92 + 1, 1)) : INDEX( DP$59:DP$79, MAX( COUNT( DQ$9:DQ$29 )  - $C92 + 1, 1)) &gt; 0)) / SUM(_xlfn._xlws.FILTER(INDEX( DP$9:DP$29, MAX( COUNT( DQ$9:DQ$29 )  - $B92 + 1, 1)) : INDEX( DP$9:DP$29, MAX( COUNT( DQ$9:DQ$29 )  - $C92 + 1, 1)), INDEX( DP$59:DP$79, MAX( COUNT( DQ$9:DQ$29 )  - $B92 + 1, 1)) : INDEX( DP$59:DP$79, MAX( COUNT( DQ$9:DQ$29 )  - $C92 + 1, 1)) &gt; 0)) )</f>
        <v>1</v>
      </c>
      <c r="DQ92" s="12">
        <f>+IF(DQ$8 = 62, 1, SUM(_xlfn._xlws.FILTER(INDEX( DR$9:DR$29, MAX( COUNT( DR$9:DR$29 )  - $B92 + 1, 1)) : INDEX( DR$9:DR$29, MAX( COUNT( DR$9:DR$29 )  - $C92 + 1, 1)), INDEX( DQ$59:DQ$79, MAX( COUNT( DR$9:DR$29 )  - $B92 + 1, 1)) : INDEX( DQ$59:DQ$79, MAX( COUNT( DR$9:DR$29 )  - $C92 + 1, 1)) &gt; 0)) / SUM(_xlfn._xlws.FILTER(INDEX( DQ$9:DQ$29, MAX( COUNT( DR$9:DR$29 )  - $B92 + 1, 1)) : INDEX( DQ$9:DQ$29, MAX( COUNT( DR$9:DR$29 )  - $C92 + 1, 1)), INDEX( DQ$59:DQ$79, MAX( COUNT( DR$9:DR$29 )  - $B92 + 1, 1)) : INDEX( DQ$59:DQ$79, MAX( COUNT( DR$9:DR$29 )  - $C92 + 1, 1)) &gt; 0)) )</f>
        <v>1</v>
      </c>
      <c r="DR92" s="12">
        <f>+IF(DR$8 = 62, 1, SUM(_xlfn._xlws.FILTER(INDEX( DS$9:DS$29, MAX( COUNT( DS$9:DS$29 )  - $B92 + 1, 1)) : INDEX( DS$9:DS$29, MAX( COUNT( DS$9:DS$29 )  - $C92 + 1, 1)), INDEX( DR$59:DR$79, MAX( COUNT( DS$9:DS$29 )  - $B92 + 1, 1)) : INDEX( DR$59:DR$79, MAX( COUNT( DS$9:DS$29 )  - $C92 + 1, 1)) &gt; 0)) / SUM(_xlfn._xlws.FILTER(INDEX( DR$9:DR$29, MAX( COUNT( DS$9:DS$29 )  - $B92 + 1, 1)) : INDEX( DR$9:DR$29, MAX( COUNT( DS$9:DS$29 )  - $C92 + 1, 1)), INDEX( DR$59:DR$79, MAX( COUNT( DS$9:DS$29 )  - $B92 + 1, 1)) : INDEX( DR$59:DR$79, MAX( COUNT( DS$9:DS$29 )  - $C92 + 1, 1)) &gt; 0)) )</f>
        <v>1</v>
      </c>
      <c r="DS92" s="12">
        <f>+IF(DS$8 = 62, 1, SUM(_xlfn._xlws.FILTER(INDEX( DT$9:DT$29, MAX( COUNT( DT$9:DT$29 )  - $B92 + 1, 1)) : INDEX( DT$9:DT$29, MAX( COUNT( DT$9:DT$29 )  - $C92 + 1, 1)), INDEX( DS$59:DS$79, MAX( COUNT( DT$9:DT$29 )  - $B92 + 1, 1)) : INDEX( DS$59:DS$79, MAX( COUNT( DT$9:DT$29 )  - $C92 + 1, 1)) &gt; 0)) / SUM(_xlfn._xlws.FILTER(INDEX( DS$9:DS$29, MAX( COUNT( DT$9:DT$29 )  - $B92 + 1, 1)) : INDEX( DS$9:DS$29, MAX( COUNT( DT$9:DT$29 )  - $C92 + 1, 1)), INDEX( DS$59:DS$79, MAX( COUNT( DT$9:DT$29 )  - $B92 + 1, 1)) : INDEX( DS$59:DS$79, MAX( COUNT( DT$9:DT$29 )  - $C92 + 1, 1)) &gt; 0)) )</f>
        <v>1</v>
      </c>
      <c r="DT92" s="12" t="e">
        <f>+IF(DT$8 = 62, 1, SUM(_xlfn._xlws.FILTER(INDEX( DU$9:DU$29, MAX( COUNT( DU$9:DU$29 )  - $B92 + 1, 1)) : INDEX( DU$9:DU$29, MAX( COUNT( DU$9:DU$29 )  - $C92 + 1, 1)), INDEX( DT$59:DT$79, MAX( COUNT( DU$9:DU$29 )  - $B92 + 1, 1)) : INDEX( DT$59:DT$79, MAX( COUNT( DU$9:DU$29 )  - $C92 + 1, 1)) &gt; 0)) / SUM(_xlfn._xlws.FILTER(INDEX( DT$9:DT$29, MAX( COUNT( DU$9:DU$29 )  - $B92 + 1, 1)) : INDEX( DT$9:DT$29, MAX( COUNT( DU$9:DU$29 )  - $C92 + 1, 1)), INDEX( DT$59:DT$79, MAX( COUNT( DU$9:DU$29 )  - $B92 + 1, 1)) : INDEX( DT$59:DT$79, MAX( COUNT( DU$9:DU$29 )  - $C92 + 1, 1)) &gt; 0)) )</f>
        <v>#DIV/0!</v>
      </c>
      <c r="DU92" s="12" t="e">
        <f>+IF(DU$8 = 62, 1, SUM(_xlfn._xlws.FILTER(INDEX( DV$9:DV$29, MAX( COUNT( DV$9:DV$29 )  - $B92 + 1, 1)) : INDEX( DV$9:DV$29, MAX( COUNT( DV$9:DV$29 )  - $C92 + 1, 1)), INDEX( DU$59:DU$79, MAX( COUNT( DV$9:DV$29 )  - $B92 + 1, 1)) : INDEX( DU$59:DU$79, MAX( COUNT( DV$9:DV$29 )  - $C92 + 1, 1)) &gt; 0)) / SUM(_xlfn._xlws.FILTER(INDEX( DU$9:DU$29, MAX( COUNT( DV$9:DV$29 )  - $B92 + 1, 1)) : INDEX( DU$9:DU$29, MAX( COUNT( DV$9:DV$29 )  - $C92 + 1, 1)), INDEX( DU$59:DU$79, MAX( COUNT( DV$9:DV$29 )  - $B92 + 1, 1)) : INDEX( DU$59:DU$79, MAX( COUNT( DV$9:DV$29 )  - $C92 + 1, 1)) &gt; 0)) )</f>
        <v>#DIV/0!</v>
      </c>
      <c r="DV92" s="12" t="e">
        <f>+IF(DV$8 = 62, 1, SUM(_xlfn._xlws.FILTER(INDEX( DW$9:DW$29, MAX( COUNT( DW$9:DW$29 )  - $B92 + 1, 1)) : INDEX( DW$9:DW$29, MAX( COUNT( DW$9:DW$29 )  - $C92 + 1, 1)), INDEX( DV$59:DV$79, MAX( COUNT( DW$9:DW$29 )  - $B92 + 1, 1)) : INDEX( DV$59:DV$79, MAX( COUNT( DW$9:DW$29 )  - $C92 + 1, 1)) &gt; 0)) / SUM(_xlfn._xlws.FILTER(INDEX( DV$9:DV$29, MAX( COUNT( DW$9:DW$29 )  - $B92 + 1, 1)) : INDEX( DV$9:DV$29, MAX( COUNT( DW$9:DW$29 )  - $C92 + 1, 1)), INDEX( DV$59:DV$79, MAX( COUNT( DW$9:DW$29 )  - $B92 + 1, 1)) : INDEX( DV$59:DV$79, MAX( COUNT( DW$9:DW$29 )  - $C92 + 1, 1)) &gt; 0)) )</f>
        <v>#DIV/0!</v>
      </c>
      <c r="DW92" s="12" t="e">
        <f>+IF(DW$8 = 62, 1, SUM(_xlfn._xlws.FILTER(INDEX( DX$9:DX$29, MAX( COUNT( DX$9:DX$29 )  - $B92 + 1, 1)) : INDEX( DX$9:DX$29, MAX( COUNT( DX$9:DX$29 )  - $C92 + 1, 1)), INDEX( DW$59:DW$79, MAX( COUNT( DX$9:DX$29 )  - $B92 + 1, 1)) : INDEX( DW$59:DW$79, MAX( COUNT( DX$9:DX$29 )  - $C92 + 1, 1)) &gt; 0)) / SUM(_xlfn._xlws.FILTER(INDEX( DW$9:DW$29, MAX( COUNT( DX$9:DX$29 )  - $B92 + 1, 1)) : INDEX( DW$9:DW$29, MAX( COUNT( DX$9:DX$29 )  - $C92 + 1, 1)), INDEX( DW$59:DW$79, MAX( COUNT( DX$9:DX$29 )  - $B92 + 1, 1)) : INDEX( DW$59:DW$79, MAX( COUNT( DX$9:DX$29 )  - $C92 + 1, 1)) &gt; 0)) )</f>
        <v>#DIV/0!</v>
      </c>
      <c r="DX92" s="12" t="e">
        <f>+IF(DX$8 = 62, 1, SUM(_xlfn._xlws.FILTER(INDEX( DY$9:DY$29, MAX( COUNT( DY$9:DY$29 )  - $B92 + 1, 1)) : INDEX( DY$9:DY$29, MAX( COUNT( DY$9:DY$29 )  - $C92 + 1, 1)), INDEX( DX$59:DX$79, MAX( COUNT( DY$9:DY$29 )  - $B92 + 1, 1)) : INDEX( DX$59:DX$79, MAX( COUNT( DY$9:DY$29 )  - $C92 + 1, 1)) &gt; 0)) / SUM(_xlfn._xlws.FILTER(INDEX( DX$9:DX$29, MAX( COUNT( DY$9:DY$29 )  - $B92 + 1, 1)) : INDEX( DX$9:DX$29, MAX( COUNT( DY$9:DY$29 )  - $C92 + 1, 1)), INDEX( DX$59:DX$79, MAX( COUNT( DY$9:DY$29 )  - $B92 + 1, 1)) : INDEX( DX$59:DX$79, MAX( COUNT( DY$9:DY$29 )  - $C92 + 1, 1)) &gt; 0)) )</f>
        <v>#DIV/0!</v>
      </c>
      <c r="DY92" s="12" t="e">
        <f>+IF(DY$8 = 62, 1, SUM(_xlfn._xlws.FILTER(INDEX( DZ$9:DZ$29, MAX( COUNT( DZ$9:DZ$29 )  - $B92 + 1, 1)) : INDEX( DZ$9:DZ$29, MAX( COUNT( DZ$9:DZ$29 )  - $C92 + 1, 1)), INDEX( DY$59:DY$79, MAX( COUNT( DZ$9:DZ$29 )  - $B92 + 1, 1)) : INDEX( DY$59:DY$79, MAX( COUNT( DZ$9:DZ$29 )  - $C92 + 1, 1)) &gt; 0)) / SUM(_xlfn._xlws.FILTER(INDEX( DY$9:DY$29, MAX( COUNT( DZ$9:DZ$29 )  - $B92 + 1, 1)) : INDEX( DY$9:DY$29, MAX( COUNT( DZ$9:DZ$29 )  - $C92 + 1, 1)), INDEX( DY$59:DY$79, MAX( COUNT( DZ$9:DZ$29 )  - $B92 + 1, 1)) : INDEX( DY$59:DY$79, MAX( COUNT( DZ$9:DZ$29 )  - $C92 + 1, 1)) &gt; 0)) )</f>
        <v>#DIV/0!</v>
      </c>
      <c r="DZ92" s="12">
        <f>+IF(DZ$8 = 62, 1, SUM(_xlfn._xlws.FILTER(INDEX( EA$9:EA$29, MAX( COUNT( EA$9:EA$29 )  - $B92 + 1, 1)) : INDEX( EA$9:EA$29, MAX( COUNT( EA$9:EA$29 )  - $C92 + 1, 1)), INDEX( DZ$59:DZ$79, MAX( COUNT( EA$9:EA$29 )  - $B92 + 1, 1)) : INDEX( DZ$59:DZ$79, MAX( COUNT( EA$9:EA$29 )  - $C92 + 1, 1)) &gt; 0)) / SUM(_xlfn._xlws.FILTER(INDEX( DZ$9:DZ$29, MAX( COUNT( EA$9:EA$29 )  - $B92 + 1, 1)) : INDEX( DZ$9:DZ$29, MAX( COUNT( EA$9:EA$29 )  - $C92 + 1, 1)), INDEX( DZ$59:DZ$79, MAX( COUNT( EA$9:EA$29 )  - $B92 + 1, 1)) : INDEX( DZ$59:DZ$79, MAX( COUNT( EA$9:EA$29 )  - $C92 + 1, 1)) &gt; 0)) )</f>
        <v>1</v>
      </c>
    </row>
    <row r="93" spans="2:130" x14ac:dyDescent="0.2">
      <c r="B93">
        <v>1</v>
      </c>
      <c r="C93">
        <v>4</v>
      </c>
      <c r="F93" s="19" t="s">
        <v>53</v>
      </c>
      <c r="G93" s="12">
        <f>+IF(G$8 = 62, 1, MIN(_xlfn._xlws.FILTER(INDEX( G$34:G$54, MAX( COUNT( H$9:H$29 )  - $B93 + 1, 1)) : INDEX( G$34:G$54, MAX( COUNT( H$9:H$29 )  - $C93 + 1, 1)), INDEX( G$59:G$79, MAX( COUNT( H$9:H$29 )  - $B93 + 1, 1)) : INDEX( G$59:G$79, MAX( COUNT( H$9:H$29 )  - $C93 + 1, 1)) &gt; 0)))</f>
        <v>1.8476900000000001</v>
      </c>
      <c r="H93" s="12">
        <f>+IF(H$8 = 62, 1, MIN(_xlfn._xlws.FILTER(INDEX( H$34:H$54, MAX( COUNT( I$9:I$29 )  - $B93 + 1, 1)) : INDEX( H$34:H$54, MAX( COUNT( I$9:I$29 )  - $C93 + 1, 1)), INDEX( H$59:H$79, MAX( COUNT( I$9:I$29 )  - $B93 + 1, 1)) : INDEX( H$59:H$79, MAX( COUNT( I$9:I$29 )  - $C93 + 1, 1)) &gt; 0)))</f>
        <v>3.1471195638782694</v>
      </c>
      <c r="I93" s="12">
        <f>+IF(I$8 = 62, 1, MIN(_xlfn._xlws.FILTER(INDEX( I$34:I$54, MAX( COUNT( J$9:J$29 )  - $B93 + 1, 1)) : INDEX( I$34:I$54, MAX( COUNT( J$9:J$29 )  - $C93 + 1, 1)), INDEX( I$59:I$79, MAX( COUNT( J$9:J$29 )  - $B93 + 1, 1)) : INDEX( I$59:I$79, MAX( COUNT( J$9:J$29 )  - $C93 + 1, 1)) &gt; 0)))</f>
        <v>1.4522895753651701</v>
      </c>
      <c r="J93" s="12">
        <f>+IF(J$8 = 62, 1, MIN(_xlfn._xlws.FILTER(INDEX( J$34:J$54, MAX( COUNT( K$9:K$29 )  - $B93 + 1, 1)) : INDEX( J$34:J$54, MAX( COUNT( K$9:K$29 )  - $C93 + 1, 1)), INDEX( J$59:J$79, MAX( COUNT( K$9:K$29 )  - $B93 + 1, 1)) : INDEX( J$59:J$79, MAX( COUNT( K$9:K$29 )  - $C93 + 1, 1)) &gt; 0)))</f>
        <v>1.0384924312657562</v>
      </c>
      <c r="K93" s="12">
        <f>+IF(K$8 = 62, 1, MIN(_xlfn._xlws.FILTER(INDEX( K$34:K$54, MAX( COUNT( L$9:L$29 )  - $B93 + 1, 1)) : INDEX( K$34:K$54, MAX( COUNT( L$9:L$29 )  - $C93 + 1, 1)), INDEX( K$59:K$79, MAX( COUNT( L$9:L$29 )  - $B93 + 1, 1)) : INDEX( K$59:K$79, MAX( COUNT( L$9:L$29 )  - $C93 + 1, 1)) &gt; 0)))</f>
        <v>1.023121054691698</v>
      </c>
      <c r="L93" s="12">
        <f>+IF(L$8 = 62, 1, MIN(_xlfn._xlws.FILTER(INDEX( L$34:L$54, MAX( COUNT( M$9:M$29 )  - $B93 + 1, 1)) : INDEX( L$34:L$54, MAX( COUNT( M$9:M$29 )  - $C93 + 1, 1)), INDEX( L$59:L$79, MAX( COUNT( M$9:M$29 )  - $B93 + 1, 1)) : INDEX( L$59:L$79, MAX( COUNT( M$9:M$29 )  - $C93 + 1, 1)) &gt; 0)))</f>
        <v>1</v>
      </c>
      <c r="M93" s="12">
        <f>+IF(M$8 = 62, 1, MIN(_xlfn._xlws.FILTER(INDEX( M$34:M$54, MAX( COUNT( N$9:N$29 )  - $B93 + 1, 1)) : INDEX( M$34:M$54, MAX( COUNT( N$9:N$29 )  - $C93 + 1, 1)), INDEX( M$59:M$79, MAX( COUNT( N$9:N$29 )  - $B93 + 1, 1)) : INDEX( M$59:M$79, MAX( COUNT( N$9:N$29 )  - $C93 + 1, 1)) &gt; 0)))</f>
        <v>1.0280468542639727</v>
      </c>
      <c r="N93" s="12">
        <f>+IF(N$8 = 62, 1, MIN(_xlfn._xlws.FILTER(INDEX( N$34:N$54, MAX( COUNT( O$9:O$29 )  - $B93 + 1, 1)) : INDEX( N$34:N$54, MAX( COUNT( O$9:O$29 )  - $C93 + 1, 1)), INDEX( N$59:N$79, MAX( COUNT( O$9:O$29 )  - $B93 + 1, 1)) : INDEX( N$59:N$79, MAX( COUNT( O$9:O$29 )  - $C93 + 1, 1)) &gt; 0)))</f>
        <v>1.0025070034300012</v>
      </c>
      <c r="O93" s="12">
        <f>+IF(O$8 = 62, 1, MIN(_xlfn._xlws.FILTER(INDEX( O$34:O$54, MAX( COUNT( P$9:P$29 )  - $B93 + 1, 1)) : INDEX( O$34:O$54, MAX( COUNT( P$9:P$29 )  - $C93 + 1, 1)), INDEX( O$59:O$79, MAX( COUNT( P$9:P$29 )  - $B93 + 1, 1)) : INDEX( O$59:O$79, MAX( COUNT( P$9:P$29 )  - $C93 + 1, 1)) &gt; 0)))</f>
        <v>1</v>
      </c>
      <c r="P93" s="12">
        <f>+IF(P$8 = 62, 1, MIN(_xlfn._xlws.FILTER(INDEX( P$34:P$54, MAX( COUNT( Q$9:Q$29 )  - $B93 + 1, 1)) : INDEX( P$34:P$54, MAX( COUNT( Q$9:Q$29 )  - $C93 + 1, 1)), INDEX( P$59:P$79, MAX( COUNT( Q$9:Q$29 )  - $B93 + 1, 1)) : INDEX( P$59:P$79, MAX( COUNT( Q$9:Q$29 )  - $C93 + 1, 1)) &gt; 0)))</f>
        <v>1</v>
      </c>
      <c r="Q93" s="12">
        <f>+IF(Q$8 = 62, 1, MIN(_xlfn._xlws.FILTER(INDEX( Q$34:Q$54, MAX( COUNT( R$9:R$29 )  - $B93 + 1, 1)) : INDEX( Q$34:Q$54, MAX( COUNT( R$9:R$29 )  - $C93 + 1, 1)), INDEX( Q$59:Q$79, MAX( COUNT( R$9:R$29 )  - $B93 + 1, 1)) : INDEX( Q$59:Q$79, MAX( COUNT( R$9:R$29 )  - $C93 + 1, 1)) &gt; 0)))</f>
        <v>1</v>
      </c>
      <c r="R93" s="12">
        <f>+IF(R$8 = 62, 1, MIN(_xlfn._xlws.FILTER(INDEX( R$34:R$54, MAX( COUNT( S$9:S$29 )  - $B93 + 1, 1)) : INDEX( R$34:R$54, MAX( COUNT( S$9:S$29 )  - $C93 + 1, 1)), INDEX( R$59:R$79, MAX( COUNT( S$9:S$29 )  - $B93 + 1, 1)) : INDEX( R$59:R$79, MAX( COUNT( S$9:S$29 )  - $C93 + 1, 1)) &gt; 0)))</f>
        <v>1</v>
      </c>
      <c r="S93" s="12">
        <f>+IF(S$8 = 62, 1, MIN(_xlfn._xlws.FILTER(INDEX( S$34:S$54, MAX( COUNT( T$9:T$29 )  - $B93 + 1, 1)) : INDEX( S$34:S$54, MAX( COUNT( T$9:T$29 )  - $C93 + 1, 1)), INDEX( S$59:S$79, MAX( COUNT( T$9:T$29 )  - $B93 + 1, 1)) : INDEX( S$59:S$79, MAX( COUNT( T$9:T$29 )  - $C93 + 1, 1)) &gt; 0)))</f>
        <v>1</v>
      </c>
      <c r="T93" s="12">
        <f>+IF(T$8 = 62, 1, MIN(_xlfn._xlws.FILTER(INDEX( T$34:T$54, MAX( COUNT( U$9:U$29 )  - $B93 + 1, 1)) : INDEX( T$34:T$54, MAX( COUNT( U$9:U$29 )  - $C93 + 1, 1)), INDEX( T$59:T$79, MAX( COUNT( U$9:U$29 )  - $B93 + 1, 1)) : INDEX( T$59:T$79, MAX( COUNT( U$9:U$29 )  - $C93 + 1, 1)) &gt; 0)))</f>
        <v>1</v>
      </c>
      <c r="U93" s="12">
        <f>+IF(U$8 = 62, 1, MIN(_xlfn._xlws.FILTER(INDEX( U$34:U$54, MAX( COUNT( V$9:V$29 )  - $B93 + 1, 1)) : INDEX( U$34:U$54, MAX( COUNT( V$9:V$29 )  - $C93 + 1, 1)), INDEX( U$59:U$79, MAX( COUNT( V$9:V$29 )  - $B93 + 1, 1)) : INDEX( U$59:U$79, MAX( COUNT( V$9:V$29 )  - $C93 + 1, 1)) &gt; 0)))</f>
        <v>0.99290281390237012</v>
      </c>
      <c r="V93" s="12">
        <f>+IF(V$8 = 62, 1, MIN(_xlfn._xlws.FILTER(INDEX( V$34:V$54, MAX( COUNT( W$9:W$29 )  - $B93 + 1, 1)) : INDEX( V$34:V$54, MAX( COUNT( W$9:W$29 )  - $C93 + 1, 1)), INDEX( V$59:V$79, MAX( COUNT( W$9:W$29 )  - $B93 + 1, 1)) : INDEX( V$59:V$79, MAX( COUNT( W$9:W$29 )  - $C93 + 1, 1)) &gt; 0)))</f>
        <v>1</v>
      </c>
      <c r="W93" s="12">
        <f>+IF(W$8 = 62, 1, MIN(_xlfn._xlws.FILTER(INDEX( W$34:W$54, MAX( COUNT( X$9:X$29 )  - $B93 + 1, 1)) : INDEX( W$34:W$54, MAX( COUNT( X$9:X$29 )  - $C93 + 1, 1)), INDEX( W$59:W$79, MAX( COUNT( X$9:X$29 )  - $B93 + 1, 1)) : INDEX( W$59:W$79, MAX( COUNT( X$9:X$29 )  - $C93 + 1, 1)) &gt; 0)))</f>
        <v>1</v>
      </c>
      <c r="X93" s="12">
        <f>+IF(X$8 = 62, 1, MIN(_xlfn._xlws.FILTER(INDEX( X$34:X$54, MAX( COUNT( Y$9:Y$29 )  - $B93 + 1, 1)) : INDEX( X$34:X$54, MAX( COUNT( Y$9:Y$29 )  - $C93 + 1, 1)), INDEX( X$59:X$79, MAX( COUNT( Y$9:Y$29 )  - $B93 + 1, 1)) : INDEX( X$59:X$79, MAX( COUNT( Y$9:Y$29 )  - $C93 + 1, 1)) &gt; 0)))</f>
        <v>1</v>
      </c>
      <c r="Y93" s="12">
        <f>+IF(Y$8 = 62, 1, MIN(_xlfn._xlws.FILTER(INDEX( Y$34:Y$54, MAX( COUNT( Z$9:Z$29 )  - $B93 + 1, 1)) : INDEX( Y$34:Y$54, MAX( COUNT( Z$9:Z$29 )  - $C93 + 1, 1)), INDEX( Y$59:Y$79, MAX( COUNT( Z$9:Z$29 )  - $B93 + 1, 1)) : INDEX( Y$59:Y$79, MAX( COUNT( Z$9:Z$29 )  - $C93 + 1, 1)) &gt; 0)))</f>
        <v>1</v>
      </c>
      <c r="Z93" s="12">
        <f>+IF(Z$8 = 62, 1, MIN(_xlfn._xlws.FILTER(INDEX( Z$34:Z$54, MAX( COUNT( AA$9:AA$29 )  - $B93 + 1, 1)) : INDEX( Z$34:Z$54, MAX( COUNT( AA$9:AA$29 )  - $C93 + 1, 1)), INDEX( Z$59:Z$79, MAX( COUNT( AA$9:AA$29 )  - $B93 + 1, 1)) : INDEX( Z$59:Z$79, MAX( COUNT( AA$9:AA$29 )  - $C93 + 1, 1)) &gt; 0)))</f>
        <v>1</v>
      </c>
      <c r="AA93" s="12">
        <f>+IF(AA$8 = 62, 1, MIN(_xlfn._xlws.FILTER(INDEX( AA$34:AA$54, MAX( COUNT( AB$9:AB$29 )  - $B93 + 1, 1)) : INDEX( AA$34:AA$54, MAX( COUNT( AB$9:AB$29 )  - $C93 + 1, 1)), INDEX( AA$59:AA$79, MAX( COUNT( AB$9:AB$29 )  - $B93 + 1, 1)) : INDEX( AA$59:AA$79, MAX( COUNT( AB$9:AB$29 )  - $C93 + 1, 1)) &gt; 0)))</f>
        <v>1</v>
      </c>
      <c r="AB93" s="12">
        <f>+IF(AB$8 = 62, 1, MIN(_xlfn._xlws.FILTER(INDEX( AB$34:AB$54, MAX( COUNT( AC$9:AC$29 )  - $B93 + 1, 1)) : INDEX( AB$34:AB$54, MAX( COUNT( AC$9:AC$29 )  - $C93 + 1, 1)), INDEX( AB$59:AB$79, MAX( COUNT( AC$9:AC$29 )  - $B93 + 1, 1)) : INDEX( AB$59:AB$79, MAX( COUNT( AC$9:AC$29 )  - $C93 + 1, 1)) &gt; 0)))</f>
        <v>1</v>
      </c>
      <c r="AC93" s="12">
        <f>+IF(AC$8 = 62, 1, MIN(_xlfn._xlws.FILTER(INDEX( AC$34:AC$54, MAX( COUNT( AD$9:AD$29 )  - $B93 + 1, 1)) : INDEX( AC$34:AC$54, MAX( COUNT( AD$9:AD$29 )  - $C93 + 1, 1)), INDEX( AC$59:AC$79, MAX( COUNT( AD$9:AD$29 )  - $B93 + 1, 1)) : INDEX( AC$59:AC$79, MAX( COUNT( AD$9:AD$29 )  - $C93 + 1, 1)) &gt; 0)))</f>
        <v>1</v>
      </c>
      <c r="AD93" s="12">
        <f>+IF(AD$8 = 62, 1, MIN(_xlfn._xlws.FILTER(INDEX( AD$34:AD$54, MAX( COUNT( AE$9:AE$29 )  - $B93 + 1, 1)) : INDEX( AD$34:AD$54, MAX( COUNT( AE$9:AE$29 )  - $C93 + 1, 1)), INDEX( AD$59:AD$79, MAX( COUNT( AE$9:AE$29 )  - $B93 + 1, 1)) : INDEX( AD$59:AD$79, MAX( COUNT( AE$9:AE$29 )  - $C93 + 1, 1)) &gt; 0)))</f>
        <v>1</v>
      </c>
      <c r="AE93" s="12">
        <f>+IF(AE$8 = 62, 1, MIN(_xlfn._xlws.FILTER(INDEX( AE$34:AE$54, MAX( COUNT( AF$9:AF$29 )  - $B93 + 1, 1)) : INDEX( AE$34:AE$54, MAX( COUNT( AF$9:AF$29 )  - $C93 + 1, 1)), INDEX( AE$59:AE$79, MAX( COUNT( AF$9:AF$29 )  - $B93 + 1, 1)) : INDEX( AE$59:AE$79, MAX( COUNT( AF$9:AF$29 )  - $C93 + 1, 1)) &gt; 0)))</f>
        <v>1</v>
      </c>
      <c r="AF93" s="12">
        <f>+IF(AF$8 = 62, 1, MIN(_xlfn._xlws.FILTER(INDEX( AF$34:AF$54, MAX( COUNT( AG$9:AG$29 )  - $B93 + 1, 1)) : INDEX( AF$34:AF$54, MAX( COUNT( AG$9:AG$29 )  - $C93 + 1, 1)), INDEX( AF$59:AF$79, MAX( COUNT( AG$9:AG$29 )  - $B93 + 1, 1)) : INDEX( AF$59:AF$79, MAX( COUNT( AG$9:AG$29 )  - $C93 + 1, 1)) &gt; 0)))</f>
        <v>1</v>
      </c>
      <c r="AG93" s="12">
        <f>+IF(AG$8 = 62, 1, MIN(_xlfn._xlws.FILTER(INDEX( AG$34:AG$54, MAX( COUNT( AH$9:AH$29 )  - $B93 + 1, 1)) : INDEX( AG$34:AG$54, MAX( COUNT( AH$9:AH$29 )  - $C93 + 1, 1)), INDEX( AG$59:AG$79, MAX( COUNT( AH$9:AH$29 )  - $B93 + 1, 1)) : INDEX( AG$59:AG$79, MAX( COUNT( AH$9:AH$29 )  - $C93 + 1, 1)) &gt; 0)))</f>
        <v>1</v>
      </c>
      <c r="AH93" s="12">
        <f>+IF(AH$8 = 62, 1, MIN(_xlfn._xlws.FILTER(INDEX( AH$34:AH$54, MAX( COUNT( AI$9:AI$29 )  - $B93 + 1, 1)) : INDEX( AH$34:AH$54, MAX( COUNT( AI$9:AI$29 )  - $C93 + 1, 1)), INDEX( AH$59:AH$79, MAX( COUNT( AI$9:AI$29 )  - $B93 + 1, 1)) : INDEX( AH$59:AH$79, MAX( COUNT( AI$9:AI$29 )  - $C93 + 1, 1)) &gt; 0)))</f>
        <v>1</v>
      </c>
      <c r="AI93" s="12">
        <f>+IF(AI$8 = 62, 1, MIN(_xlfn._xlws.FILTER(INDEX( AI$34:AI$54, MAX( COUNT( AJ$9:AJ$29 )  - $B93 + 1, 1)) : INDEX( AI$34:AI$54, MAX( COUNT( AJ$9:AJ$29 )  - $C93 + 1, 1)), INDEX( AI$59:AI$79, MAX( COUNT( AJ$9:AJ$29 )  - $B93 + 1, 1)) : INDEX( AI$59:AI$79, MAX( COUNT( AJ$9:AJ$29 )  - $C93 + 1, 1)) &gt; 0)))</f>
        <v>1</v>
      </c>
      <c r="AJ93" s="12">
        <f>+IF(AJ$8 = 62, 1, MIN(_xlfn._xlws.FILTER(INDEX( AJ$34:AJ$54, MAX( COUNT( AK$9:AK$29 )  - $B93 + 1, 1)) : INDEX( AJ$34:AJ$54, MAX( COUNT( AK$9:AK$29 )  - $C93 + 1, 1)), INDEX( AJ$59:AJ$79, MAX( COUNT( AK$9:AK$29 )  - $B93 + 1, 1)) : INDEX( AJ$59:AJ$79, MAX( COUNT( AK$9:AK$29 )  - $C93 + 1, 1)) &gt; 0)))</f>
        <v>1</v>
      </c>
      <c r="AK93" s="12">
        <f>+IF(AK$8 = 62, 1, MIN(_xlfn._xlws.FILTER(INDEX( AK$34:AK$54, MAX( COUNT( AL$9:AL$29 )  - $B93 + 1, 1)) : INDEX( AK$34:AK$54, MAX( COUNT( AL$9:AL$29 )  - $C93 + 1, 1)), INDEX( AK$59:AK$79, MAX( COUNT( AL$9:AL$29 )  - $B93 + 1, 1)) : INDEX( AK$59:AK$79, MAX( COUNT( AL$9:AL$29 )  - $C93 + 1, 1)) &gt; 0)))</f>
        <v>1</v>
      </c>
      <c r="AL93" s="12">
        <f>+IF(AL$8 = 62, 1, MIN(_xlfn._xlws.FILTER(INDEX( AL$34:AL$54, MAX( COUNT( AM$9:AM$29 )  - $B93 + 1, 1)) : INDEX( AL$34:AL$54, MAX( COUNT( AM$9:AM$29 )  - $C93 + 1, 1)), INDEX( AL$59:AL$79, MAX( COUNT( AM$9:AM$29 )  - $B93 + 1, 1)) : INDEX( AL$59:AL$79, MAX( COUNT( AM$9:AM$29 )  - $C93 + 1, 1)) &gt; 0)))</f>
        <v>1</v>
      </c>
      <c r="AM93" s="12">
        <f>+IF(AM$8 = 62, 1, MIN(_xlfn._xlws.FILTER(INDEX( AM$34:AM$54, MAX( COUNT( AN$9:AN$29 )  - $B93 + 1, 1)) : INDEX( AM$34:AM$54, MAX( COUNT( AN$9:AN$29 )  - $C93 + 1, 1)), INDEX( AM$59:AM$79, MAX( COUNT( AN$9:AN$29 )  - $B93 + 1, 1)) : INDEX( AM$59:AM$79, MAX( COUNT( AN$9:AN$29 )  - $C93 + 1, 1)) &gt; 0)))</f>
        <v>1</v>
      </c>
      <c r="AN93" s="12">
        <f>+IF(AN$8 = 62, 1, MIN(_xlfn._xlws.FILTER(INDEX( AN$34:AN$54, MAX( COUNT( AO$9:AO$29 )  - $B93 + 1, 1)) : INDEX( AN$34:AN$54, MAX( COUNT( AO$9:AO$29 )  - $C93 + 1, 1)), INDEX( AN$59:AN$79, MAX( COUNT( AO$9:AO$29 )  - $B93 + 1, 1)) : INDEX( AN$59:AN$79, MAX( COUNT( AO$9:AO$29 )  - $C93 + 1, 1)) &gt; 0)))</f>
        <v>1</v>
      </c>
      <c r="AO93" s="12">
        <f>+IF(AO$8 = 62, 1, MIN(_xlfn._xlws.FILTER(INDEX( AO$34:AO$54, MAX( COUNT( AP$9:AP$29 )  - $B93 + 1, 1)) : INDEX( AO$34:AO$54, MAX( COUNT( AP$9:AP$29 )  - $C93 + 1, 1)), INDEX( AO$59:AO$79, MAX( COUNT( AP$9:AP$29 )  - $B93 + 1, 1)) : INDEX( AO$59:AO$79, MAX( COUNT( AP$9:AP$29 )  - $C93 + 1, 1)) &gt; 0)))</f>
        <v>1</v>
      </c>
      <c r="AP93" s="12">
        <f>+IF(AP$8 = 62, 1, MIN(_xlfn._xlws.FILTER(INDEX( AP$34:AP$54, MAX( COUNT( AQ$9:AQ$29 )  - $B93 + 1, 1)) : INDEX( AP$34:AP$54, MAX( COUNT( AQ$9:AQ$29 )  - $C93 + 1, 1)), INDEX( AP$59:AP$79, MAX( COUNT( AQ$9:AQ$29 )  - $B93 + 1, 1)) : INDEX( AP$59:AP$79, MAX( COUNT( AQ$9:AQ$29 )  - $C93 + 1, 1)) &gt; 0)))</f>
        <v>1</v>
      </c>
      <c r="AQ93" s="12">
        <f>+IF(AQ$8 = 62, 1, MIN(_xlfn._xlws.FILTER(INDEX( AQ$34:AQ$54, MAX( COUNT( AR$9:AR$29 )  - $B93 + 1, 1)) : INDEX( AQ$34:AQ$54, MAX( COUNT( AR$9:AR$29 )  - $C93 + 1, 1)), INDEX( AQ$59:AQ$79, MAX( COUNT( AR$9:AR$29 )  - $B93 + 1, 1)) : INDEX( AQ$59:AQ$79, MAX( COUNT( AR$9:AR$29 )  - $C93 + 1, 1)) &gt; 0)))</f>
        <v>1</v>
      </c>
      <c r="AR93" s="12">
        <f>+IF(AR$8 = 62, 1, MIN(_xlfn._xlws.FILTER(INDEX( AR$34:AR$54, MAX( COUNT( AS$9:AS$29 )  - $B93 + 1, 1)) : INDEX( AR$34:AR$54, MAX( COUNT( AS$9:AS$29 )  - $C93 + 1, 1)), INDEX( AR$59:AR$79, MAX( COUNT( AS$9:AS$29 )  - $B93 + 1, 1)) : INDEX( AR$59:AR$79, MAX( COUNT( AS$9:AS$29 )  - $C93 + 1, 1)) &gt; 0)))</f>
        <v>1</v>
      </c>
      <c r="AS93" s="12">
        <f>+IF(AS$8 = 62, 1, MIN(_xlfn._xlws.FILTER(INDEX( AS$34:AS$54, MAX( COUNT( AT$9:AT$29 )  - $B93 + 1, 1)) : INDEX( AS$34:AS$54, MAX( COUNT( AT$9:AT$29 )  - $C93 + 1, 1)), INDEX( AS$59:AS$79, MAX( COUNT( AT$9:AT$29 )  - $B93 + 1, 1)) : INDEX( AS$59:AS$79, MAX( COUNT( AT$9:AT$29 )  - $C93 + 1, 1)) &gt; 0)))</f>
        <v>1</v>
      </c>
      <c r="AT93" s="12">
        <f>+IF(AT$8 = 62, 1, MIN(_xlfn._xlws.FILTER(INDEX( AT$34:AT$54, MAX( COUNT( AU$9:AU$29 )  - $B93 + 1, 1)) : INDEX( AT$34:AT$54, MAX( COUNT( AU$9:AU$29 )  - $C93 + 1, 1)), INDEX( AT$59:AT$79, MAX( COUNT( AU$9:AU$29 )  - $B93 + 1, 1)) : INDEX( AT$59:AT$79, MAX( COUNT( AU$9:AU$29 )  - $C93 + 1, 1)) &gt; 0)))</f>
        <v>1</v>
      </c>
      <c r="AU93" s="12">
        <f>+IF(AU$8 = 62, 1, MIN(_xlfn._xlws.FILTER(INDEX( AU$34:AU$54, MAX( COUNT( AV$9:AV$29 )  - $B93 + 1, 1)) : INDEX( AU$34:AU$54, MAX( COUNT( AV$9:AV$29 )  - $C93 + 1, 1)), INDEX( AU$59:AU$79, MAX( COUNT( AV$9:AV$29 )  - $B93 + 1, 1)) : INDEX( AU$59:AU$79, MAX( COUNT( AV$9:AV$29 )  - $C93 + 1, 1)) &gt; 0)))</f>
        <v>1</v>
      </c>
      <c r="AV93" s="12">
        <f>+IF(AV$8 = 62, 1, MIN(_xlfn._xlws.FILTER(INDEX( AV$34:AV$54, MAX( COUNT( AW$9:AW$29 )  - $B93 + 1, 1)) : INDEX( AV$34:AV$54, MAX( COUNT( AW$9:AW$29 )  - $C93 + 1, 1)), INDEX( AV$59:AV$79, MAX( COUNT( AW$9:AW$29 )  - $B93 + 1, 1)) : INDEX( AV$59:AV$79, MAX( COUNT( AW$9:AW$29 )  - $C93 + 1, 1)) &gt; 0)))</f>
        <v>1</v>
      </c>
      <c r="AW93" s="12">
        <f>+IF(AW$8 = 62, 1, MIN(_xlfn._xlws.FILTER(INDEX( AW$34:AW$54, MAX( COUNT( AX$9:AX$29 )  - $B93 + 1, 1)) : INDEX( AW$34:AW$54, MAX( COUNT( AX$9:AX$29 )  - $C93 + 1, 1)), INDEX( AW$59:AW$79, MAX( COUNT( AX$9:AX$29 )  - $B93 + 1, 1)) : INDEX( AW$59:AW$79, MAX( COUNT( AX$9:AX$29 )  - $C93 + 1, 1)) &gt; 0)))</f>
        <v>1</v>
      </c>
      <c r="AX93" s="12">
        <f>+IF(AX$8 = 62, 1, MIN(_xlfn._xlws.FILTER(INDEX( AX$34:AX$54, MAX( COUNT( AY$9:AY$29 )  - $B93 + 1, 1)) : INDEX( AX$34:AX$54, MAX( COUNT( AY$9:AY$29 )  - $C93 + 1, 1)), INDEX( AX$59:AX$79, MAX( COUNT( AY$9:AY$29 )  - $B93 + 1, 1)) : INDEX( AX$59:AX$79, MAX( COUNT( AY$9:AY$29 )  - $C93 + 1, 1)) &gt; 0)))</f>
        <v>1</v>
      </c>
      <c r="AY93" s="12">
        <f>+IF(AY$8 = 62, 1, MIN(_xlfn._xlws.FILTER(INDEX( AY$34:AY$54, MAX( COUNT( AZ$9:AZ$29 )  - $B93 + 1, 1)) : INDEX( AY$34:AY$54, MAX( COUNT( AZ$9:AZ$29 )  - $C93 + 1, 1)), INDEX( AY$59:AY$79, MAX( COUNT( AZ$9:AZ$29 )  - $B93 + 1, 1)) : INDEX( AY$59:AY$79, MAX( COUNT( AZ$9:AZ$29 )  - $C93 + 1, 1)) &gt; 0)))</f>
        <v>1</v>
      </c>
      <c r="AZ93" s="12">
        <f>+IF(AZ$8 = 62, 1, MIN(_xlfn._xlws.FILTER(INDEX( AZ$34:AZ$54, MAX( COUNT( BA$9:BA$29 )  - $B93 + 1, 1)) : INDEX( AZ$34:AZ$54, MAX( COUNT( BA$9:BA$29 )  - $C93 + 1, 1)), INDEX( AZ$59:AZ$79, MAX( COUNT( BA$9:BA$29 )  - $B93 + 1, 1)) : INDEX( AZ$59:AZ$79, MAX( COUNT( BA$9:BA$29 )  - $C93 + 1, 1)) &gt; 0)))</f>
        <v>1</v>
      </c>
      <c r="BA93" s="12">
        <f>+IF(BA$8 = 62, 1, MIN(_xlfn._xlws.FILTER(INDEX( BA$34:BA$54, MAX( COUNT( BB$9:BB$29 )  - $B93 + 1, 1)) : INDEX( BA$34:BA$54, MAX( COUNT( BB$9:BB$29 )  - $C93 + 1, 1)), INDEX( BA$59:BA$79, MAX( COUNT( BB$9:BB$29 )  - $B93 + 1, 1)) : INDEX( BA$59:BA$79, MAX( COUNT( BB$9:BB$29 )  - $C93 + 1, 1)) &gt; 0)))</f>
        <v>1</v>
      </c>
      <c r="BB93" s="12">
        <f>+IF(BB$8 = 62, 1, MIN(_xlfn._xlws.FILTER(INDEX( BB$34:BB$54, MAX( COUNT( BC$9:BC$29 )  - $B93 + 1, 1)) : INDEX( BB$34:BB$54, MAX( COUNT( BC$9:BC$29 )  - $C93 + 1, 1)), INDEX( BB$59:BB$79, MAX( COUNT( BC$9:BC$29 )  - $B93 + 1, 1)) : INDEX( BB$59:BB$79, MAX( COUNT( BC$9:BC$29 )  - $C93 + 1, 1)) &gt; 0)))</f>
        <v>1</v>
      </c>
      <c r="BC93" s="12">
        <f>+IF(BC$8 = 62, 1, MIN(_xlfn._xlws.FILTER(INDEX( BC$34:BC$54, MAX( COUNT( BD$9:BD$29 )  - $B93 + 1, 1)) : INDEX( BC$34:BC$54, MAX( COUNT( BD$9:BD$29 )  - $C93 + 1, 1)), INDEX( BC$59:BC$79, MAX( COUNT( BD$9:BD$29 )  - $B93 + 1, 1)) : INDEX( BC$59:BC$79, MAX( COUNT( BD$9:BD$29 )  - $C93 + 1, 1)) &gt; 0)))</f>
        <v>1</v>
      </c>
      <c r="BD93" s="12">
        <f>+IF(BD$8 = 62, 1, MIN(_xlfn._xlws.FILTER(INDEX( BD$34:BD$54, MAX( COUNT( BE$9:BE$29 )  - $B93 + 1, 1)) : INDEX( BD$34:BD$54, MAX( COUNT( BE$9:BE$29 )  - $C93 + 1, 1)), INDEX( BD$59:BD$79, MAX( COUNT( BE$9:BE$29 )  - $B93 + 1, 1)) : INDEX( BD$59:BD$79, MAX( COUNT( BE$9:BE$29 )  - $C93 + 1, 1)) &gt; 0)))</f>
        <v>1</v>
      </c>
      <c r="BE93" s="12">
        <f>+IF(BE$8 = 62, 1, MIN(_xlfn._xlws.FILTER(INDEX( BE$34:BE$54, MAX( COUNT( BF$9:BF$29 )  - $B93 + 1, 1)) : INDEX( BE$34:BE$54, MAX( COUNT( BF$9:BF$29 )  - $C93 + 1, 1)), INDEX( BE$59:BE$79, MAX( COUNT( BF$9:BF$29 )  - $B93 + 1, 1)) : INDEX( BE$59:BE$79, MAX( COUNT( BF$9:BF$29 )  - $C93 + 1, 1)) &gt; 0)))</f>
        <v>1</v>
      </c>
      <c r="BF93" s="12">
        <f>+IF(BF$8 = 62, 1, MIN(_xlfn._xlws.FILTER(INDEX( BF$34:BF$54, MAX( COUNT( BG$9:BG$29 )  - $B93 + 1, 1)) : INDEX( BF$34:BF$54, MAX( COUNT( BG$9:BG$29 )  - $C93 + 1, 1)), INDEX( BF$59:BF$79, MAX( COUNT( BG$9:BG$29 )  - $B93 + 1, 1)) : INDEX( BF$59:BF$79, MAX( COUNT( BG$9:BG$29 )  - $C93 + 1, 1)) &gt; 0)))</f>
        <v>1</v>
      </c>
      <c r="BG93" s="12">
        <f>+IF(BG$8 = 62, 1, MIN(_xlfn._xlws.FILTER(INDEX( BG$34:BG$54, MAX( COUNT( BH$9:BH$29 )  - $B93 + 1, 1)) : INDEX( BG$34:BG$54, MAX( COUNT( BH$9:BH$29 )  - $C93 + 1, 1)), INDEX( BG$59:BG$79, MAX( COUNT( BH$9:BH$29 )  - $B93 + 1, 1)) : INDEX( BG$59:BG$79, MAX( COUNT( BH$9:BH$29 )  - $C93 + 1, 1)) &gt; 0)))</f>
        <v>1</v>
      </c>
      <c r="BH93" s="12">
        <f>+IF(BH$8 = 62, 1, MIN(_xlfn._xlws.FILTER(INDEX( BH$34:BH$54, MAX( COUNT( BI$9:BI$29 )  - $B93 + 1, 1)) : INDEX( BH$34:BH$54, MAX( COUNT( BI$9:BI$29 )  - $C93 + 1, 1)), INDEX( BH$59:BH$79, MAX( COUNT( BI$9:BI$29 )  - $B93 + 1, 1)) : INDEX( BH$59:BH$79, MAX( COUNT( BI$9:BI$29 )  - $C93 + 1, 1)) &gt; 0)))</f>
        <v>1</v>
      </c>
      <c r="BI93" s="12">
        <f>+IF(BI$8 = 62, 1, MIN(_xlfn._xlws.FILTER(INDEX( BI$34:BI$54, MAX( COUNT( BJ$9:BJ$29 )  - $B93 + 1, 1)) : INDEX( BI$34:BI$54, MAX( COUNT( BJ$9:BJ$29 )  - $C93 + 1, 1)), INDEX( BI$59:BI$79, MAX( COUNT( BJ$9:BJ$29 )  - $B93 + 1, 1)) : INDEX( BI$59:BI$79, MAX( COUNT( BJ$9:BJ$29 )  - $C93 + 1, 1)) &gt; 0)))</f>
        <v>1</v>
      </c>
      <c r="BJ93" s="12">
        <f>+IF(BJ$8 = 62, 1, MIN(_xlfn._xlws.FILTER(INDEX( BJ$34:BJ$54, MAX( COUNT( BK$9:BK$29 )  - $B93 + 1, 1)) : INDEX( BJ$34:BJ$54, MAX( COUNT( BK$9:BK$29 )  - $C93 + 1, 1)), INDEX( BJ$59:BJ$79, MAX( COUNT( BK$9:BK$29 )  - $B93 + 1, 1)) : INDEX( BJ$59:BJ$79, MAX( COUNT( BK$9:BK$29 )  - $C93 + 1, 1)) &gt; 0)))</f>
        <v>0</v>
      </c>
      <c r="BK93" s="12">
        <f>+IF(BK$8 = 62, 1, MIN(_xlfn._xlws.FILTER(INDEX( BK$34:BK$54, MAX( COUNT( BL$9:BL$29 )  - $B93 + 1, 1)) : INDEX( BK$34:BK$54, MAX( COUNT( BL$9:BL$29 )  - $C93 + 1, 1)), INDEX( BK$59:BK$79, MAX( COUNT( BL$9:BL$29 )  - $B93 + 1, 1)) : INDEX( BK$59:BK$79, MAX( COUNT( BL$9:BL$29 )  - $C93 + 1, 1)) &gt; 0)))</f>
        <v>0</v>
      </c>
      <c r="BL93" s="12">
        <f>+IF(BL$8 = 62, 1, MIN(_xlfn._xlws.FILTER(INDEX( BL$34:BL$54, MAX( COUNT( BM$9:BM$29 )  - $B93 + 1, 1)) : INDEX( BL$34:BL$54, MAX( COUNT( BM$9:BM$29 )  - $C93 + 1, 1)), INDEX( BL$59:BL$79, MAX( COUNT( BM$9:BM$29 )  - $B93 + 1, 1)) : INDEX( BL$59:BL$79, MAX( COUNT( BM$9:BM$29 )  - $C93 + 1, 1)) &gt; 0)))</f>
        <v>0</v>
      </c>
      <c r="BM93" s="12">
        <f>+IF(BM$8 = 62, 1, MIN(_xlfn._xlws.FILTER(INDEX( BM$34:BM$54, MAX( COUNT( BN$9:BN$29 )  - $B93 + 1, 1)) : INDEX( BM$34:BM$54, MAX( COUNT( BN$9:BN$29 )  - $C93 + 1, 1)), INDEX( BM$59:BM$79, MAX( COUNT( BN$9:BN$29 )  - $B93 + 1, 1)) : INDEX( BM$59:BM$79, MAX( COUNT( BN$9:BN$29 )  - $C93 + 1, 1)) &gt; 0)))</f>
        <v>0</v>
      </c>
      <c r="BN93" s="12">
        <f>+IF(BN$8 = 62, 1, MIN(_xlfn._xlws.FILTER(INDEX( BN$34:BN$54, MAX( COUNT( BO$9:BO$29 )  - $B93 + 1, 1)) : INDEX( BN$34:BN$54, MAX( COUNT( BO$9:BO$29 )  - $C93 + 1, 1)), INDEX( BN$59:BN$79, MAX( COUNT( BO$9:BO$29 )  - $B93 + 1, 1)) : INDEX( BN$59:BN$79, MAX( COUNT( BO$9:BO$29 )  - $C93 + 1, 1)) &gt; 0)))</f>
        <v>0</v>
      </c>
      <c r="BO93" s="12">
        <f>+IF(BO$8 = 62, 1, MIN(_xlfn._xlws.FILTER(INDEX( BO$34:BO$54, MAX( COUNT( BP$9:BP$29 )  - $B93 + 1, 1)) : INDEX( BO$34:BO$54, MAX( COUNT( BP$9:BP$29 )  - $C93 + 1, 1)), INDEX( BO$59:BO$79, MAX( COUNT( BP$9:BP$29 )  - $B93 + 1, 1)) : INDEX( BO$59:BO$79, MAX( COUNT( BP$9:BP$29 )  - $C93 + 1, 1)) &gt; 0)))</f>
        <v>0</v>
      </c>
      <c r="BP93" s="12">
        <f>+IF(BP$8 = 62, 1, MIN(_xlfn._xlws.FILTER(INDEX( BP$34:BP$54, MAX( COUNT( BQ$9:BQ$29 )  - $B93 + 1, 1)) : INDEX( BP$34:BP$54, MAX( COUNT( BQ$9:BQ$29 )  - $C93 + 1, 1)), INDEX( BP$59:BP$79, MAX( COUNT( BQ$9:BQ$29 )  - $B93 + 1, 1)) : INDEX( BP$59:BP$79, MAX( COUNT( BQ$9:BQ$29 )  - $C93 + 1, 1)) &gt; 0)))</f>
        <v>1</v>
      </c>
      <c r="BQ93" s="12">
        <f>+IF(BQ$8 = 62, 1, MIN(_xlfn._xlws.FILTER(INDEX( BQ$34:BQ$54, MAX( COUNT( BR$9:BR$29 )  - $B93 + 1, 1)) : INDEX( BQ$34:BQ$54, MAX( COUNT( BR$9:BR$29 )  - $C93 + 1, 1)), INDEX( BQ$59:BQ$79, MAX( COUNT( BR$9:BR$29 )  - $B93 + 1, 1)) : INDEX( BQ$59:BQ$79, MAX( COUNT( BR$9:BR$29 )  - $C93 + 1, 1)) &gt; 0)))</f>
        <v>102.32121085000001</v>
      </c>
      <c r="BR93" s="12">
        <f>+IF(BR$8 = 62, 1, MIN(_xlfn._xlws.FILTER(INDEX( BR$34:BR$54, MAX( COUNT( BS$9:BS$29 )  - $B93 + 1, 1)) : INDEX( BR$34:BR$54, MAX( COUNT( BS$9:BS$29 )  - $C93 + 1, 1)), INDEX( BR$59:BR$79, MAX( COUNT( BS$9:BS$29 )  - $B93 + 1, 1)) : INDEX( BR$59:BR$79, MAX( COUNT( BS$9:BS$29 )  - $C93 + 1, 1)) &gt; 0)))</f>
        <v>1.3024788068487014</v>
      </c>
      <c r="BS93" s="12">
        <f>+IF(BS$8 = 62, 1, MIN(_xlfn._xlws.FILTER(INDEX( BS$34:BS$54, MAX( COUNT( BT$9:BT$29 )  - $B93 + 1, 1)) : INDEX( BS$34:BS$54, MAX( COUNT( BT$9:BT$29 )  - $C93 + 1, 1)), INDEX( BS$59:BS$79, MAX( COUNT( BT$9:BT$29 )  - $B93 + 1, 1)) : INDEX( BS$59:BS$79, MAX( COUNT( BT$9:BT$29 )  - $C93 + 1, 1)) &gt; 0)))</f>
        <v>1.1274379676982149</v>
      </c>
      <c r="BT93" s="12">
        <f>+IF(BT$8 = 62, 1, MIN(_xlfn._xlws.FILTER(INDEX( BT$34:BT$54, MAX( COUNT( BU$9:BU$29 )  - $B93 + 1, 1)) : INDEX( BT$34:BT$54, MAX( COUNT( BU$9:BU$29 )  - $C93 + 1, 1)), INDEX( BT$59:BT$79, MAX( COUNT( BU$9:BU$29 )  - $B93 + 1, 1)) : INDEX( BT$59:BT$79, MAX( COUNT( BU$9:BU$29 )  - $C93 + 1, 1)) &gt; 0)))</f>
        <v>1.023431485795163</v>
      </c>
      <c r="BU93" s="12">
        <f>+IF(BU$8 = 62, 1, MIN(_xlfn._xlws.FILTER(INDEX( BU$34:BU$54, MAX( COUNT( BV$9:BV$29 )  - $B93 + 1, 1)) : INDEX( BU$34:BU$54, MAX( COUNT( BV$9:BV$29 )  - $C93 + 1, 1)), INDEX( BU$59:BU$79, MAX( COUNT( BV$9:BV$29 )  - $B93 + 1, 1)) : INDEX( BU$59:BU$79, MAX( COUNT( BV$9:BV$29 )  - $C93 + 1, 1)) &gt; 0)))</f>
        <v>1.0011474726026379</v>
      </c>
      <c r="BV93" s="12">
        <f>+IF(BV$8 = 62, 1, MIN(_xlfn._xlws.FILTER(INDEX( BV$34:BV$54, MAX( COUNT( BW$9:BW$29 )  - $B93 + 1, 1)) : INDEX( BV$34:BV$54, MAX( COUNT( BW$9:BW$29 )  - $C93 + 1, 1)), INDEX( BV$59:BV$79, MAX( COUNT( BW$9:BW$29 )  - $B93 + 1, 1)) : INDEX( BV$59:BV$79, MAX( COUNT( BW$9:BW$29 )  - $C93 + 1, 1)) &gt; 0)))</f>
        <v>0.99997978985519187</v>
      </c>
      <c r="BW93" s="12">
        <f>+IF(BW$8 = 62, 1, MIN(_xlfn._xlws.FILTER(INDEX( BW$34:BW$54, MAX( COUNT( BX$9:BX$29 )  - $B93 + 1, 1)) : INDEX( BW$34:BW$54, MAX( COUNT( BX$9:BX$29 )  - $C93 + 1, 1)), INDEX( BW$59:BW$79, MAX( COUNT( BX$9:BX$29 )  - $B93 + 1, 1)) : INDEX( BW$59:BW$79, MAX( COUNT( BX$9:BX$29 )  - $C93 + 1, 1)) &gt; 0)))</f>
        <v>0.94584768939385422</v>
      </c>
      <c r="BX93" s="12">
        <f>+IF(BX$8 = 62, 1, MIN(_xlfn._xlws.FILTER(INDEX( BX$34:BX$54, MAX( COUNT( BY$9:BY$29 )  - $B93 + 1, 1)) : INDEX( BX$34:BX$54, MAX( COUNT( BY$9:BY$29 )  - $C93 + 1, 1)), INDEX( BX$59:BX$79, MAX( COUNT( BY$9:BY$29 )  - $B93 + 1, 1)) : INDEX( BX$59:BX$79, MAX( COUNT( BY$9:BY$29 )  - $C93 + 1, 1)) &gt; 0)))</f>
        <v>0.99934478936043114</v>
      </c>
      <c r="BY93" s="12">
        <f>+IF(BY$8 = 62, 1, MIN(_xlfn._xlws.FILTER(INDEX( BY$34:BY$54, MAX( COUNT( BZ$9:BZ$29 )  - $B93 + 1, 1)) : INDEX( BY$34:BY$54, MAX( COUNT( BZ$9:BZ$29 )  - $C93 + 1, 1)), INDEX( BY$59:BY$79, MAX( COUNT( BZ$9:BZ$29 )  - $B93 + 1, 1)) : INDEX( BY$59:BY$79, MAX( COUNT( BZ$9:BZ$29 )  - $C93 + 1, 1)) &gt; 0)))</f>
        <v>0.99993974572190414</v>
      </c>
      <c r="BZ93" s="12">
        <f>+IF(BZ$8 = 62, 1, MIN(_xlfn._xlws.FILTER(INDEX( BZ$34:BZ$54, MAX( COUNT( CA$9:CA$29 )  - $B93 + 1, 1)) : INDEX( BZ$34:BZ$54, MAX( COUNT( CA$9:CA$29 )  - $C93 + 1, 1)), INDEX( BZ$59:BZ$79, MAX( COUNT( CA$9:CA$29 )  - $B93 + 1, 1)) : INDEX( BZ$59:BZ$79, MAX( COUNT( CA$9:CA$29 )  - $C93 + 1, 1)) &gt; 0)))</f>
        <v>1</v>
      </c>
      <c r="CA93" s="12">
        <f>+IF(CA$8 = 62, 1, MIN(_xlfn._xlws.FILTER(INDEX( CA$34:CA$54, MAX( COUNT( CB$9:CB$29 )  - $B93 + 1, 1)) : INDEX( CA$34:CA$54, MAX( COUNT( CB$9:CB$29 )  - $C93 + 1, 1)), INDEX( CA$59:CA$79, MAX( COUNT( CB$9:CB$29 )  - $B93 + 1, 1)) : INDEX( CA$59:CA$79, MAX( COUNT( CB$9:CB$29 )  - $C93 + 1, 1)) &gt; 0)))</f>
        <v>0.99998994227183735</v>
      </c>
      <c r="CB93" s="12">
        <f>+IF(CB$8 = 62, 1, MIN(_xlfn._xlws.FILTER(INDEX( CB$34:CB$54, MAX( COUNT( CC$9:CC$29 )  - $B93 + 1, 1)) : INDEX( CB$34:CB$54, MAX( COUNT( CC$9:CC$29 )  - $C93 + 1, 1)), INDEX( CB$59:CB$79, MAX( COUNT( CC$9:CC$29 )  - $B93 + 1, 1)) : INDEX( CB$59:CB$79, MAX( COUNT( CC$9:CC$29 )  - $C93 + 1, 1)) &gt; 0)))</f>
        <v>0.99992072999097492</v>
      </c>
      <c r="CC93" s="12">
        <f>+IF(CC$8 = 62, 1, MIN(_xlfn._xlws.FILTER(INDEX( CC$34:CC$54, MAX( COUNT( CD$9:CD$29 )  - $B93 + 1, 1)) : INDEX( CC$34:CC$54, MAX( COUNT( CD$9:CD$29 )  - $C93 + 1, 1)), INDEX( CC$59:CC$79, MAX( COUNT( CD$9:CD$29 )  - $B93 + 1, 1)) : INDEX( CC$59:CC$79, MAX( COUNT( CD$9:CD$29 )  - $C93 + 1, 1)) &gt; 0)))</f>
        <v>0.99992307564848426</v>
      </c>
      <c r="CD93" s="12">
        <f>+IF(CD$8 = 62, 1, MIN(_xlfn._xlws.FILTER(INDEX( CD$34:CD$54, MAX( COUNT( CE$9:CE$29 )  - $B93 + 1, 1)) : INDEX( CD$34:CD$54, MAX( COUNT( CE$9:CE$29 )  - $C93 + 1, 1)), INDEX( CD$59:CD$79, MAX( COUNT( CE$9:CE$29 )  - $B93 + 1, 1)) : INDEX( CD$59:CD$79, MAX( COUNT( CE$9:CE$29 )  - $C93 + 1, 1)) &gt; 0)))</f>
        <v>0.99999468664686131</v>
      </c>
      <c r="CE93" s="12">
        <f>+IF(CE$8 = 62, 1, MIN(_xlfn._xlws.FILTER(INDEX( CE$34:CE$54, MAX( COUNT( CF$9:CF$29 )  - $B93 + 1, 1)) : INDEX( CE$34:CE$54, MAX( COUNT( CF$9:CF$29 )  - $C93 + 1, 1)), INDEX( CE$59:CE$79, MAX( COUNT( CF$9:CF$29 )  - $B93 + 1, 1)) : INDEX( CE$59:CE$79, MAX( COUNT( CF$9:CF$29 )  - $C93 + 1, 1)) &gt; 0)))</f>
        <v>0.99433645777951973</v>
      </c>
      <c r="CF93" s="12">
        <f>+IF(CF$8 = 62, 1, MIN(_xlfn._xlws.FILTER(INDEX( CF$34:CF$54, MAX( COUNT( CG$9:CG$29 )  - $B93 + 1, 1)) : INDEX( CF$34:CF$54, MAX( COUNT( CG$9:CG$29 )  - $C93 + 1, 1)), INDEX( CF$59:CF$79, MAX( COUNT( CG$9:CG$29 )  - $B93 + 1, 1)) : INDEX( CF$59:CF$79, MAX( COUNT( CG$9:CG$29 )  - $C93 + 1, 1)) &gt; 0)))</f>
        <v>0.92142395294506529</v>
      </c>
      <c r="CG93" s="12">
        <f>+IF(CG$8 = 62, 1, MIN(_xlfn._xlws.FILTER(INDEX( CG$34:CG$54, MAX( COUNT( CH$9:CH$29 )  - $B93 + 1, 1)) : INDEX( CG$34:CG$54, MAX( COUNT( CH$9:CH$29 )  - $C93 + 1, 1)), INDEX( CG$59:CG$79, MAX( COUNT( CH$9:CH$29 )  - $B93 + 1, 1)) : INDEX( CG$59:CG$79, MAX( COUNT( CH$9:CH$29 )  - $C93 + 1, 1)) &gt; 0)))</f>
        <v>0.99020502962030155</v>
      </c>
      <c r="CH93" s="12">
        <f>+IF(CH$8 = 62, 1, MIN(_xlfn._xlws.FILTER(INDEX( CH$34:CH$54, MAX( COUNT( CI$9:CI$29 )  - $B93 + 1, 1)) : INDEX( CH$34:CH$54, MAX( COUNT( CI$9:CI$29 )  - $C93 + 1, 1)), INDEX( CH$59:CH$79, MAX( COUNT( CI$9:CI$29 )  - $B93 + 1, 1)) : INDEX( CH$59:CH$79, MAX( COUNT( CI$9:CI$29 )  - $C93 + 1, 1)) &gt; 0)))</f>
        <v>1</v>
      </c>
      <c r="CI93" s="12">
        <f>+IF(CI$8 = 62, 1, MIN(_xlfn._xlws.FILTER(INDEX( CI$34:CI$54, MAX( COUNT( CJ$9:CJ$29 )  - $B93 + 1, 1)) : INDEX( CI$34:CI$54, MAX( COUNT( CJ$9:CJ$29 )  - $C93 + 1, 1)), INDEX( CI$59:CI$79, MAX( COUNT( CJ$9:CJ$29 )  - $B93 + 1, 1)) : INDEX( CI$59:CI$79, MAX( COUNT( CJ$9:CJ$29 )  - $C93 + 1, 1)) &gt; 0)))</f>
        <v>1</v>
      </c>
      <c r="CJ93" s="12">
        <f>+IF(CJ$8 = 62, 1, MIN(_xlfn._xlws.FILTER(INDEX( CJ$34:CJ$54, MAX( COUNT( CK$9:CK$29 )  - $B93 + 1, 1)) : INDEX( CJ$34:CJ$54, MAX( COUNT( CK$9:CK$29 )  - $C93 + 1, 1)), INDEX( CJ$59:CJ$79, MAX( COUNT( CK$9:CK$29 )  - $B93 + 1, 1)) : INDEX( CJ$59:CJ$79, MAX( COUNT( CK$9:CK$29 )  - $C93 + 1, 1)) &gt; 0)))</f>
        <v>0.99994256356043543</v>
      </c>
      <c r="CK93" s="12">
        <f>+IF(CK$8 = 62, 1, MIN(_xlfn._xlws.FILTER(INDEX( CK$34:CK$54, MAX( COUNT( CL$9:CL$29 )  - $B93 + 1, 1)) : INDEX( CK$34:CK$54, MAX( COUNT( CL$9:CL$29 )  - $C93 + 1, 1)), INDEX( CK$59:CK$79, MAX( COUNT( CL$9:CL$29 )  - $B93 + 1, 1)) : INDEX( CK$59:CK$79, MAX( COUNT( CL$9:CL$29 )  - $C93 + 1, 1)) &gt; 0)))</f>
        <v>1</v>
      </c>
      <c r="CL93" s="12">
        <f>+IF(CL$8 = 62, 1, MIN(_xlfn._xlws.FILTER(INDEX( CL$34:CL$54, MAX( COUNT( CM$9:CM$29 )  - $B93 + 1, 1)) : INDEX( CL$34:CL$54, MAX( COUNT( CM$9:CM$29 )  - $C93 + 1, 1)), INDEX( CL$59:CL$79, MAX( COUNT( CM$9:CM$29 )  - $B93 + 1, 1)) : INDEX( CL$59:CL$79, MAX( COUNT( CM$9:CM$29 )  - $C93 + 1, 1)) &gt; 0)))</f>
        <v>1</v>
      </c>
      <c r="CM93" s="12">
        <f>+IF(CM$8 = 62, 1, MIN(_xlfn._xlws.FILTER(INDEX( CM$34:CM$54, MAX( COUNT( CN$9:CN$29 )  - $B93 + 1, 1)) : INDEX( CM$34:CM$54, MAX( COUNT( CN$9:CN$29 )  - $C93 + 1, 1)), INDEX( CM$59:CM$79, MAX( COUNT( CN$9:CN$29 )  - $B93 + 1, 1)) : INDEX( CM$59:CM$79, MAX( COUNT( CN$9:CN$29 )  - $C93 + 1, 1)) &gt; 0)))</f>
        <v>1</v>
      </c>
      <c r="CN93" s="12">
        <f>+IF(CN$8 = 62, 1, MIN(_xlfn._xlws.FILTER(INDEX( CN$34:CN$54, MAX( COUNT( CO$9:CO$29 )  - $B93 + 1, 1)) : INDEX( CN$34:CN$54, MAX( COUNT( CO$9:CO$29 )  - $C93 + 1, 1)), INDEX( CN$59:CN$79, MAX( COUNT( CO$9:CO$29 )  - $B93 + 1, 1)) : INDEX( CN$59:CN$79, MAX( COUNT( CO$9:CO$29 )  - $C93 + 1, 1)) &gt; 0)))</f>
        <v>1</v>
      </c>
      <c r="CO93" s="12">
        <f>+IF(CO$8 = 62, 1, MIN(_xlfn._xlws.FILTER(INDEX( CO$34:CO$54, MAX( COUNT( CP$9:CP$29 )  - $B93 + 1, 1)) : INDEX( CO$34:CO$54, MAX( COUNT( CP$9:CP$29 )  - $C93 + 1, 1)), INDEX( CO$59:CO$79, MAX( COUNT( CP$9:CP$29 )  - $B93 + 1, 1)) : INDEX( CO$59:CO$79, MAX( COUNT( CP$9:CP$29 )  - $C93 + 1, 1)) &gt; 0)))</f>
        <v>1</v>
      </c>
      <c r="CP93" s="12">
        <f>+IF(CP$8 = 62, 1, MIN(_xlfn._xlws.FILTER(INDEX( CP$34:CP$54, MAX( COUNT( CQ$9:CQ$29 )  - $B93 + 1, 1)) : INDEX( CP$34:CP$54, MAX( COUNT( CQ$9:CQ$29 )  - $C93 + 1, 1)), INDEX( CP$59:CP$79, MAX( COUNT( CQ$9:CQ$29 )  - $B93 + 1, 1)) : INDEX( CP$59:CP$79, MAX( COUNT( CQ$9:CQ$29 )  - $C93 + 1, 1)) &gt; 0)))</f>
        <v>1</v>
      </c>
      <c r="CQ93" s="12">
        <f>+IF(CQ$8 = 62, 1, MIN(_xlfn._xlws.FILTER(INDEX( CQ$34:CQ$54, MAX( COUNT( CR$9:CR$29 )  - $B93 + 1, 1)) : INDEX( CQ$34:CQ$54, MAX( COUNT( CR$9:CR$29 )  - $C93 + 1, 1)), INDEX( CQ$59:CQ$79, MAX( COUNT( CR$9:CR$29 )  - $B93 + 1, 1)) : INDEX( CQ$59:CQ$79, MAX( COUNT( CR$9:CR$29 )  - $C93 + 1, 1)) &gt; 0)))</f>
        <v>1</v>
      </c>
      <c r="CR93" s="12">
        <f>+IF(CR$8 = 62, 1, MIN(_xlfn._xlws.FILTER(INDEX( CR$34:CR$54, MAX( COUNT( CS$9:CS$29 )  - $B93 + 1, 1)) : INDEX( CR$34:CR$54, MAX( COUNT( CS$9:CS$29 )  - $C93 + 1, 1)), INDEX( CR$59:CR$79, MAX( COUNT( CS$9:CS$29 )  - $B93 + 1, 1)) : INDEX( CR$59:CR$79, MAX( COUNT( CS$9:CS$29 )  - $C93 + 1, 1)) &gt; 0)))</f>
        <v>1</v>
      </c>
      <c r="CS93" s="12">
        <f>+IF(CS$8 = 62, 1, MIN(_xlfn._xlws.FILTER(INDEX( CS$34:CS$54, MAX( COUNT( CT$9:CT$29 )  - $B93 + 1, 1)) : INDEX( CS$34:CS$54, MAX( COUNT( CT$9:CT$29 )  - $C93 + 1, 1)), INDEX( CS$59:CS$79, MAX( COUNT( CT$9:CT$29 )  - $B93 + 1, 1)) : INDEX( CS$59:CS$79, MAX( COUNT( CT$9:CT$29 )  - $C93 + 1, 1)) &gt; 0)))</f>
        <v>1</v>
      </c>
      <c r="CT93" s="12">
        <f>+IF(CT$8 = 62, 1, MIN(_xlfn._xlws.FILTER(INDEX( CT$34:CT$54, MAX( COUNT( CU$9:CU$29 )  - $B93 + 1, 1)) : INDEX( CT$34:CT$54, MAX( COUNT( CU$9:CU$29 )  - $C93 + 1, 1)), INDEX( CT$59:CT$79, MAX( COUNT( CU$9:CU$29 )  - $B93 + 1, 1)) : INDEX( CT$59:CT$79, MAX( COUNT( CU$9:CU$29 )  - $C93 + 1, 1)) &gt; 0)))</f>
        <v>1</v>
      </c>
      <c r="CU93" s="12">
        <f>+IF(CU$8 = 62, 1, MIN(_xlfn._xlws.FILTER(INDEX( CU$34:CU$54, MAX( COUNT( CV$9:CV$29 )  - $B93 + 1, 1)) : INDEX( CU$34:CU$54, MAX( COUNT( CV$9:CV$29 )  - $C93 + 1, 1)), INDEX( CU$59:CU$79, MAX( COUNT( CV$9:CV$29 )  - $B93 + 1, 1)) : INDEX( CU$59:CU$79, MAX( COUNT( CV$9:CV$29 )  - $C93 + 1, 1)) &gt; 0)))</f>
        <v>0.99999276156769534</v>
      </c>
      <c r="CV93" s="12">
        <f>+IF(CV$8 = 62, 1, MIN(_xlfn._xlws.FILTER(INDEX( CV$34:CV$54, MAX( COUNT( CW$9:CW$29 )  - $B93 + 1, 1)) : INDEX( CV$34:CV$54, MAX( COUNT( CW$9:CW$29 )  - $C93 + 1, 1)), INDEX( CV$59:CV$79, MAX( COUNT( CW$9:CW$29 )  - $B93 + 1, 1)) : INDEX( CV$59:CV$79, MAX( COUNT( CW$9:CW$29 )  - $C93 + 1, 1)) &gt; 0)))</f>
        <v>0.99991203258361427</v>
      </c>
      <c r="CW93" s="12">
        <f>+IF(CW$8 = 62, 1, MIN(_xlfn._xlws.FILTER(INDEX( CW$34:CW$54, MAX( COUNT( CX$9:CX$29 )  - $B93 + 1, 1)) : INDEX( CW$34:CW$54, MAX( COUNT( CX$9:CX$29 )  - $C93 + 1, 1)), INDEX( CW$59:CW$79, MAX( COUNT( CX$9:CX$29 )  - $B93 + 1, 1)) : INDEX( CW$59:CW$79, MAX( COUNT( CX$9:CX$29 )  - $C93 + 1, 1)) &gt; 0)))</f>
        <v>1</v>
      </c>
      <c r="CX93" s="12">
        <f>+IF(CX$8 = 62, 1, MIN(_xlfn._xlws.FILTER(INDEX( CX$34:CX$54, MAX( COUNT( CY$9:CY$29 )  - $B93 + 1, 1)) : INDEX( CX$34:CX$54, MAX( COUNT( CY$9:CY$29 )  - $C93 + 1, 1)), INDEX( CX$59:CX$79, MAX( COUNT( CY$9:CY$29 )  - $B93 + 1, 1)) : INDEX( CX$59:CX$79, MAX( COUNT( CY$9:CY$29 )  - $C93 + 1, 1)) &gt; 0)))</f>
        <v>1</v>
      </c>
      <c r="CY93" s="12">
        <f>+IF(CY$8 = 62, 1, MIN(_xlfn._xlws.FILTER(INDEX( CY$34:CY$54, MAX( COUNT( CZ$9:CZ$29 )  - $B93 + 1, 1)) : INDEX( CY$34:CY$54, MAX( COUNT( CZ$9:CZ$29 )  - $C93 + 1, 1)), INDEX( CY$59:CY$79, MAX( COUNT( CZ$9:CZ$29 )  - $B93 + 1, 1)) : INDEX( CY$59:CY$79, MAX( COUNT( CZ$9:CZ$29 )  - $C93 + 1, 1)) &gt; 0)))</f>
        <v>1</v>
      </c>
      <c r="CZ93" s="12">
        <f>+IF(CZ$8 = 62, 1, MIN(_xlfn._xlws.FILTER(INDEX( CZ$34:CZ$54, MAX( COUNT( DA$9:DA$29 )  - $B93 + 1, 1)) : INDEX( CZ$34:CZ$54, MAX( COUNT( DA$9:DA$29 )  - $C93 + 1, 1)), INDEX( CZ$59:CZ$79, MAX( COUNT( DA$9:DA$29 )  - $B93 + 1, 1)) : INDEX( CZ$59:CZ$79, MAX( COUNT( DA$9:DA$29 )  - $C93 + 1, 1)) &gt; 0)))</f>
        <v>1</v>
      </c>
      <c r="DA93" s="12">
        <f>+IF(DA$8 = 62, 1, MIN(_xlfn._xlws.FILTER(INDEX( DA$34:DA$54, MAX( COUNT( DB$9:DB$29 )  - $B93 + 1, 1)) : INDEX( DA$34:DA$54, MAX( COUNT( DB$9:DB$29 )  - $C93 + 1, 1)), INDEX( DA$59:DA$79, MAX( COUNT( DB$9:DB$29 )  - $B93 + 1, 1)) : INDEX( DA$59:DA$79, MAX( COUNT( DB$9:DB$29 )  - $C93 + 1, 1)) &gt; 0)))</f>
        <v>1</v>
      </c>
      <c r="DB93" s="12">
        <f>+IF(DB$8 = 62, 1, MIN(_xlfn._xlws.FILTER(INDEX( DB$34:DB$54, MAX( COUNT( DC$9:DC$29 )  - $B93 + 1, 1)) : INDEX( DB$34:DB$54, MAX( COUNT( DC$9:DC$29 )  - $C93 + 1, 1)), INDEX( DB$59:DB$79, MAX( COUNT( DC$9:DC$29 )  - $B93 + 1, 1)) : INDEX( DB$59:DB$79, MAX( COUNT( DC$9:DC$29 )  - $C93 + 1, 1)) &gt; 0)))</f>
        <v>1</v>
      </c>
      <c r="DC93" s="12">
        <f>+IF(DC$8 = 62, 1, MIN(_xlfn._xlws.FILTER(INDEX( DC$34:DC$54, MAX( COUNT( DD$9:DD$29 )  - $B93 + 1, 1)) : INDEX( DC$34:DC$54, MAX( COUNT( DD$9:DD$29 )  - $C93 + 1, 1)), INDEX( DC$59:DC$79, MAX( COUNT( DD$9:DD$29 )  - $B93 + 1, 1)) : INDEX( DC$59:DC$79, MAX( COUNT( DD$9:DD$29 )  - $C93 + 1, 1)) &gt; 0)))</f>
        <v>1</v>
      </c>
      <c r="DD93" s="12">
        <f>+IF(DD$8 = 62, 1, MIN(_xlfn._xlws.FILTER(INDEX( DD$34:DD$54, MAX( COUNT( DE$9:DE$29 )  - $B93 + 1, 1)) : INDEX( DD$34:DD$54, MAX( COUNT( DE$9:DE$29 )  - $C93 + 1, 1)), INDEX( DD$59:DD$79, MAX( COUNT( DE$9:DE$29 )  - $B93 + 1, 1)) : INDEX( DD$59:DD$79, MAX( COUNT( DE$9:DE$29 )  - $C93 + 1, 1)) &gt; 0)))</f>
        <v>1</v>
      </c>
      <c r="DE93" s="12">
        <f>+IF(DE$8 = 62, 1, MIN(_xlfn._xlws.FILTER(INDEX( DE$34:DE$54, MAX( COUNT( DF$9:DF$29 )  - $B93 + 1, 1)) : INDEX( DE$34:DE$54, MAX( COUNT( DF$9:DF$29 )  - $C93 + 1, 1)), INDEX( DE$59:DE$79, MAX( COUNT( DF$9:DF$29 )  - $B93 + 1, 1)) : INDEX( DE$59:DE$79, MAX( COUNT( DF$9:DF$29 )  - $C93 + 1, 1)) &gt; 0)))</f>
        <v>1</v>
      </c>
      <c r="DF93" s="12">
        <f>+IF(DF$8 = 62, 1, MIN(_xlfn._xlws.FILTER(INDEX( DF$34:DF$54, MAX( COUNT( DG$9:DG$29 )  - $B93 + 1, 1)) : INDEX( DF$34:DF$54, MAX( COUNT( DG$9:DG$29 )  - $C93 + 1, 1)), INDEX( DF$59:DF$79, MAX( COUNT( DG$9:DG$29 )  - $B93 + 1, 1)) : INDEX( DF$59:DF$79, MAX( COUNT( DG$9:DG$29 )  - $C93 + 1, 1)) &gt; 0)))</f>
        <v>1</v>
      </c>
      <c r="DG93" s="12">
        <f>+IF(DG$8 = 62, 1, MIN(_xlfn._xlws.FILTER(INDEX( DG$34:DG$54, MAX( COUNT( DH$9:DH$29 )  - $B93 + 1, 1)) : INDEX( DG$34:DG$54, MAX( COUNT( DH$9:DH$29 )  - $C93 + 1, 1)), INDEX( DG$59:DG$79, MAX( COUNT( DH$9:DH$29 )  - $B93 + 1, 1)) : INDEX( DG$59:DG$79, MAX( COUNT( DH$9:DH$29 )  - $C93 + 1, 1)) &gt; 0)))</f>
        <v>1</v>
      </c>
      <c r="DH93" s="12">
        <f>+IF(DH$8 = 62, 1, MIN(_xlfn._xlws.FILTER(INDEX( DH$34:DH$54, MAX( COUNT( DI$9:DI$29 )  - $B93 + 1, 1)) : INDEX( DH$34:DH$54, MAX( COUNT( DI$9:DI$29 )  - $C93 + 1, 1)), INDEX( DH$59:DH$79, MAX( COUNT( DI$9:DI$29 )  - $B93 + 1, 1)) : INDEX( DH$59:DH$79, MAX( COUNT( DI$9:DI$29 )  - $C93 + 1, 1)) &gt; 0)))</f>
        <v>1</v>
      </c>
      <c r="DI93" s="12">
        <f>+IF(DI$8 = 62, 1, MIN(_xlfn._xlws.FILTER(INDEX( DI$34:DI$54, MAX( COUNT( DJ$9:DJ$29 )  - $B93 + 1, 1)) : INDEX( DI$34:DI$54, MAX( COUNT( DJ$9:DJ$29 )  - $C93 + 1, 1)), INDEX( DI$59:DI$79, MAX( COUNT( DJ$9:DJ$29 )  - $B93 + 1, 1)) : INDEX( DI$59:DI$79, MAX( COUNT( DJ$9:DJ$29 )  - $C93 + 1, 1)) &gt; 0)))</f>
        <v>1</v>
      </c>
      <c r="DJ93" s="12">
        <f>+IF(DJ$8 = 62, 1, MIN(_xlfn._xlws.FILTER(INDEX( DJ$34:DJ$54, MAX( COUNT( DK$9:DK$29 )  - $B93 + 1, 1)) : INDEX( DJ$34:DJ$54, MAX( COUNT( DK$9:DK$29 )  - $C93 + 1, 1)), INDEX( DJ$59:DJ$79, MAX( COUNT( DK$9:DK$29 )  - $B93 + 1, 1)) : INDEX( DJ$59:DJ$79, MAX( COUNT( DK$9:DK$29 )  - $C93 + 1, 1)) &gt; 0)))</f>
        <v>1</v>
      </c>
      <c r="DK93" s="12">
        <f>+IF(DK$8 = 62, 1, MIN(_xlfn._xlws.FILTER(INDEX( DK$34:DK$54, MAX( COUNT( DL$9:DL$29 )  - $B93 + 1, 1)) : INDEX( DK$34:DK$54, MAX( COUNT( DL$9:DL$29 )  - $C93 + 1, 1)), INDEX( DK$59:DK$79, MAX( COUNT( DL$9:DL$29 )  - $B93 + 1, 1)) : INDEX( DK$59:DK$79, MAX( COUNT( DL$9:DL$29 )  - $C93 + 1, 1)) &gt; 0)))</f>
        <v>1</v>
      </c>
      <c r="DL93" s="12">
        <f>+IF(DL$8 = 62, 1, MIN(_xlfn._xlws.FILTER(INDEX( DL$34:DL$54, MAX( COUNT( DM$9:DM$29 )  - $B93 + 1, 1)) : INDEX( DL$34:DL$54, MAX( COUNT( DM$9:DM$29 )  - $C93 + 1, 1)), INDEX( DL$59:DL$79, MAX( COUNT( DM$9:DM$29 )  - $B93 + 1, 1)) : INDEX( DL$59:DL$79, MAX( COUNT( DM$9:DM$29 )  - $C93 + 1, 1)) &gt; 0)))</f>
        <v>1</v>
      </c>
      <c r="DM93" s="12">
        <f>+IF(DM$8 = 62, 1, MIN(_xlfn._xlws.FILTER(INDEX( DM$34:DM$54, MAX( COUNT( DN$9:DN$29 )  - $B93 + 1, 1)) : INDEX( DM$34:DM$54, MAX( COUNT( DN$9:DN$29 )  - $C93 + 1, 1)), INDEX( DM$59:DM$79, MAX( COUNT( DN$9:DN$29 )  - $B93 + 1, 1)) : INDEX( DM$59:DM$79, MAX( COUNT( DN$9:DN$29 )  - $C93 + 1, 1)) &gt; 0)))</f>
        <v>1</v>
      </c>
      <c r="DN93" s="12">
        <f>+IF(DN$8 = 62, 1, MIN(_xlfn._xlws.FILTER(INDEX( DN$34:DN$54, MAX( COUNT( DO$9:DO$29 )  - $B93 + 1, 1)) : INDEX( DN$34:DN$54, MAX( COUNT( DO$9:DO$29 )  - $C93 + 1, 1)), INDEX( DN$59:DN$79, MAX( COUNT( DO$9:DO$29 )  - $B93 + 1, 1)) : INDEX( DN$59:DN$79, MAX( COUNT( DO$9:DO$29 )  - $C93 + 1, 1)) &gt; 0)))</f>
        <v>1</v>
      </c>
      <c r="DO93" s="12">
        <f>+IF(DO$8 = 62, 1, MIN(_xlfn._xlws.FILTER(INDEX( DO$34:DO$54, MAX( COUNT( DP$9:DP$29 )  - $B93 + 1, 1)) : INDEX( DO$34:DO$54, MAX( COUNT( DP$9:DP$29 )  - $C93 + 1, 1)), INDEX( DO$59:DO$79, MAX( COUNT( DP$9:DP$29 )  - $B93 + 1, 1)) : INDEX( DO$59:DO$79, MAX( COUNT( DP$9:DP$29 )  - $C93 + 1, 1)) &gt; 0)))</f>
        <v>1</v>
      </c>
      <c r="DP93" s="12">
        <f>+IF(DP$8 = 62, 1, MIN(_xlfn._xlws.FILTER(INDEX( DP$34:DP$54, MAX( COUNT( DQ$9:DQ$29 )  - $B93 + 1, 1)) : INDEX( DP$34:DP$54, MAX( COUNT( DQ$9:DQ$29 )  - $C93 + 1, 1)), INDEX( DP$59:DP$79, MAX( COUNT( DQ$9:DQ$29 )  - $B93 + 1, 1)) : INDEX( DP$59:DP$79, MAX( COUNT( DQ$9:DQ$29 )  - $C93 + 1, 1)) &gt; 0)))</f>
        <v>1</v>
      </c>
      <c r="DQ93" s="12">
        <f>+IF(DQ$8 = 62, 1, MIN(_xlfn._xlws.FILTER(INDEX( DQ$34:DQ$54, MAX( COUNT( DR$9:DR$29 )  - $B93 + 1, 1)) : INDEX( DQ$34:DQ$54, MAX( COUNT( DR$9:DR$29 )  - $C93 + 1, 1)), INDEX( DQ$59:DQ$79, MAX( COUNT( DR$9:DR$29 )  - $B93 + 1, 1)) : INDEX( DQ$59:DQ$79, MAX( COUNT( DR$9:DR$29 )  - $C93 + 1, 1)) &gt; 0)))</f>
        <v>1</v>
      </c>
      <c r="DR93" s="12">
        <f>+IF(DR$8 = 62, 1, MIN(_xlfn._xlws.FILTER(INDEX( DR$34:DR$54, MAX( COUNT( DS$9:DS$29 )  - $B93 + 1, 1)) : INDEX( DR$34:DR$54, MAX( COUNT( DS$9:DS$29 )  - $C93 + 1, 1)), INDEX( DR$59:DR$79, MAX( COUNT( DS$9:DS$29 )  - $B93 + 1, 1)) : INDEX( DR$59:DR$79, MAX( COUNT( DS$9:DS$29 )  - $C93 + 1, 1)) &gt; 0)))</f>
        <v>1</v>
      </c>
      <c r="DS93" s="12">
        <f>+IF(DS$8 = 62, 1, MIN(_xlfn._xlws.FILTER(INDEX( DS$34:DS$54, MAX( COUNT( DT$9:DT$29 )  - $B93 + 1, 1)) : INDEX( DS$34:DS$54, MAX( COUNT( DT$9:DT$29 )  - $C93 + 1, 1)), INDEX( DS$59:DS$79, MAX( COUNT( DT$9:DT$29 )  - $B93 + 1, 1)) : INDEX( DS$59:DS$79, MAX( COUNT( DT$9:DT$29 )  - $C93 + 1, 1)) &gt; 0)))</f>
        <v>1</v>
      </c>
      <c r="DT93" s="12">
        <f>+IF(DT$8 = 62, 1, MIN(_xlfn._xlws.FILTER(INDEX( DT$34:DT$54, MAX( COUNT( DU$9:DU$29 )  - $B93 + 1, 1)) : INDEX( DT$34:DT$54, MAX( COUNT( DU$9:DU$29 )  - $C93 + 1, 1)), INDEX( DT$59:DT$79, MAX( COUNT( DU$9:DU$29 )  - $B93 + 1, 1)) : INDEX( DT$59:DT$79, MAX( COUNT( DU$9:DU$29 )  - $C93 + 1, 1)) &gt; 0)))</f>
        <v>0</v>
      </c>
      <c r="DU93" s="12">
        <f>+IF(DU$8 = 62, 1, MIN(_xlfn._xlws.FILTER(INDEX( DU$34:DU$54, MAX( COUNT( DV$9:DV$29 )  - $B93 + 1, 1)) : INDEX( DU$34:DU$54, MAX( COUNT( DV$9:DV$29 )  - $C93 + 1, 1)), INDEX( DU$59:DU$79, MAX( COUNT( DV$9:DV$29 )  - $B93 + 1, 1)) : INDEX( DU$59:DU$79, MAX( COUNT( DV$9:DV$29 )  - $C93 + 1, 1)) &gt; 0)))</f>
        <v>0</v>
      </c>
      <c r="DV93" s="12">
        <f>+IF(DV$8 = 62, 1, MIN(_xlfn._xlws.FILTER(INDEX( DV$34:DV$54, MAX( COUNT( DW$9:DW$29 )  - $B93 + 1, 1)) : INDEX( DV$34:DV$54, MAX( COUNT( DW$9:DW$29 )  - $C93 + 1, 1)), INDEX( DV$59:DV$79, MAX( COUNT( DW$9:DW$29 )  - $B93 + 1, 1)) : INDEX( DV$59:DV$79, MAX( COUNT( DW$9:DW$29 )  - $C93 + 1, 1)) &gt; 0)))</f>
        <v>0</v>
      </c>
      <c r="DW93" s="12">
        <f>+IF(DW$8 = 62, 1, MIN(_xlfn._xlws.FILTER(INDEX( DW$34:DW$54, MAX( COUNT( DX$9:DX$29 )  - $B93 + 1, 1)) : INDEX( DW$34:DW$54, MAX( COUNT( DX$9:DX$29 )  - $C93 + 1, 1)), INDEX( DW$59:DW$79, MAX( COUNT( DX$9:DX$29 )  - $B93 + 1, 1)) : INDEX( DW$59:DW$79, MAX( COUNT( DX$9:DX$29 )  - $C93 + 1, 1)) &gt; 0)))</f>
        <v>0</v>
      </c>
      <c r="DX93" s="12">
        <f>+IF(DX$8 = 62, 1, MIN(_xlfn._xlws.FILTER(INDEX( DX$34:DX$54, MAX( COUNT( DY$9:DY$29 )  - $B93 + 1, 1)) : INDEX( DX$34:DX$54, MAX( COUNT( DY$9:DY$29 )  - $C93 + 1, 1)), INDEX( DX$59:DX$79, MAX( COUNT( DY$9:DY$29 )  - $B93 + 1, 1)) : INDEX( DX$59:DX$79, MAX( COUNT( DY$9:DY$29 )  - $C93 + 1, 1)) &gt; 0)))</f>
        <v>0</v>
      </c>
      <c r="DY93" s="12">
        <f>+IF(DY$8 = 62, 1, MIN(_xlfn._xlws.FILTER(INDEX( DY$34:DY$54, MAX( COUNT( DZ$9:DZ$29 )  - $B93 + 1, 1)) : INDEX( DY$34:DY$54, MAX( COUNT( DZ$9:DZ$29 )  - $C93 + 1, 1)), INDEX( DY$59:DY$79, MAX( COUNT( DZ$9:DZ$29 )  - $B93 + 1, 1)) : INDEX( DY$59:DY$79, MAX( COUNT( DZ$9:DZ$29 )  - $C93 + 1, 1)) &gt; 0)))</f>
        <v>0</v>
      </c>
      <c r="DZ93" s="12">
        <f>+IF(DZ$8 = 62, 1, MIN(_xlfn._xlws.FILTER(INDEX( DZ$34:DZ$54, MAX( COUNT( EA$9:EA$29 )  - $B93 + 1, 1)) : INDEX( DZ$34:DZ$54, MAX( COUNT( EA$9:EA$29 )  - $C93 + 1, 1)), INDEX( DZ$59:DZ$79, MAX( COUNT( EA$9:EA$29 )  - $B93 + 1, 1)) : INDEX( DZ$59:DZ$79, MAX( COUNT( EA$9:EA$29 )  - $C93 + 1, 1)) &gt; 0)))</f>
        <v>1</v>
      </c>
    </row>
    <row r="94" spans="2:130" x14ac:dyDescent="0.2">
      <c r="B94">
        <v>1</v>
      </c>
      <c r="C94">
        <v>4</v>
      </c>
      <c r="F94" s="19" t="s">
        <v>54</v>
      </c>
      <c r="G94" s="12">
        <f>+IF(G$8 = 62, 1, MAX(_xlfn._xlws.FILTER(INDEX( G$34:G$54, MAX( COUNT( H$9:H$29 )  - $B94 + 1, 1)) : INDEX( G$34:G$54, MAX( COUNT( H$9:H$29 )  - $C94 + 1, 1)), INDEX( G$59:G$79, MAX( COUNT( H$9:H$29 )  - $B94 + 1, 1)) : INDEX( G$59:G$79, MAX( COUNT( H$9:H$29 )  - $C94 + 1, 1)) &gt; 0)))</f>
        <v>1.8476900000000001</v>
      </c>
      <c r="H94" s="12">
        <f>+IF(H$8 = 62, 1, MAX(_xlfn._xlws.FILTER(INDEX( H$34:H$54, MAX( COUNT( I$9:I$29 )  - $B94 + 1, 1)) : INDEX( H$34:H$54, MAX( COUNT( I$9:I$29 )  - $C94 + 1, 1)), INDEX( H$59:H$79, MAX( COUNT( I$9:I$29 )  - $B94 + 1, 1)) : INDEX( H$59:H$79, MAX( COUNT( I$9:I$29 )  - $C94 + 1, 1)) &gt; 0)))</f>
        <v>14.564635133611175</v>
      </c>
      <c r="I94" s="12">
        <f>+IF(I$8 = 62, 1, MAX(_xlfn._xlws.FILTER(INDEX( I$34:I$54, MAX( COUNT( J$9:J$29 )  - $B94 + 1, 1)) : INDEX( I$34:I$54, MAX( COUNT( J$9:J$29 )  - $C94 + 1, 1)), INDEX( I$59:I$79, MAX( COUNT( J$9:J$29 )  - $B94 + 1, 1)) : INDEX( I$59:I$79, MAX( COUNT( J$9:J$29 )  - $C94 + 1, 1)) &gt; 0)))</f>
        <v>4.8514622502249276</v>
      </c>
      <c r="J94" s="12">
        <f>+IF(J$8 = 62, 1, MAX(_xlfn._xlws.FILTER(INDEX( J$34:J$54, MAX( COUNT( K$9:K$29 )  - $B94 + 1, 1)) : INDEX( J$34:J$54, MAX( COUNT( K$9:K$29 )  - $C94 + 1, 1)), INDEX( J$59:J$79, MAX( COUNT( K$9:K$29 )  - $B94 + 1, 1)) : INDEX( J$59:J$79, MAX( COUNT( K$9:K$29 )  - $C94 + 1, 1)) &gt; 0)))</f>
        <v>1.4968721686191215</v>
      </c>
      <c r="K94" s="12">
        <f>+IF(K$8 = 62, 1, MAX(_xlfn._xlws.FILTER(INDEX( K$34:K$54, MAX( COUNT( L$9:L$29 )  - $B94 + 1, 1)) : INDEX( K$34:K$54, MAX( COUNT( L$9:L$29 )  - $C94 + 1, 1)), INDEX( K$59:K$79, MAX( COUNT( L$9:L$29 )  - $B94 + 1, 1)) : INDEX( K$59:K$79, MAX( COUNT( L$9:L$29 )  - $C94 + 1, 1)) &gt; 0)))</f>
        <v>1.0750611254260691</v>
      </c>
      <c r="L94" s="12">
        <f>+IF(L$8 = 62, 1, MAX(_xlfn._xlws.FILTER(INDEX( L$34:L$54, MAX( COUNT( M$9:M$29 )  - $B94 + 1, 1)) : INDEX( L$34:L$54, MAX( COUNT( M$9:M$29 )  - $C94 + 1, 1)), INDEX( L$59:L$79, MAX( COUNT( M$9:M$29 )  - $B94 + 1, 1)) : INDEX( L$59:L$79, MAX( COUNT( M$9:M$29 )  - $C94 + 1, 1)) &gt; 0)))</f>
        <v>1.1662799701289104</v>
      </c>
      <c r="M94" s="12">
        <f>+IF(M$8 = 62, 1, MAX(_xlfn._xlws.FILTER(INDEX( M$34:M$54, MAX( COUNT( N$9:N$29 )  - $B94 + 1, 1)) : INDEX( M$34:M$54, MAX( COUNT( N$9:N$29 )  - $C94 + 1, 1)), INDEX( M$59:M$79, MAX( COUNT( N$9:N$29 )  - $B94 + 1, 1)) : INDEX( M$59:M$79, MAX( COUNT( N$9:N$29 )  - $C94 + 1, 1)) &gt; 0)))</f>
        <v>1.1400857420452732</v>
      </c>
      <c r="N94" s="12">
        <f>+IF(N$8 = 62, 1, MAX(_xlfn._xlws.FILTER(INDEX( N$34:N$54, MAX( COUNT( O$9:O$29 )  - $B94 + 1, 1)) : INDEX( N$34:N$54, MAX( COUNT( O$9:O$29 )  - $C94 + 1, 1)), INDEX( N$59:N$79, MAX( COUNT( O$9:O$29 )  - $B94 + 1, 1)) : INDEX( N$59:N$79, MAX( COUNT( O$9:O$29 )  - $C94 + 1, 1)) &gt; 0)))</f>
        <v>1.0150071647520749</v>
      </c>
      <c r="O94" s="12">
        <f>+IF(O$8 = 62, 1, MAX(_xlfn._xlws.FILTER(INDEX( O$34:O$54, MAX( COUNT( P$9:P$29 )  - $B94 + 1, 1)) : INDEX( O$34:O$54, MAX( COUNT( P$9:P$29 )  - $C94 + 1, 1)), INDEX( O$59:O$79, MAX( COUNT( P$9:P$29 )  - $B94 + 1, 1)) : INDEX( O$59:O$79, MAX( COUNT( P$9:P$29 )  - $C94 + 1, 1)) &gt; 0)))</f>
        <v>1.0717782866471173</v>
      </c>
      <c r="P94" s="12">
        <f>+IF(P$8 = 62, 1, MAX(_xlfn._xlws.FILTER(INDEX( P$34:P$54, MAX( COUNT( Q$9:Q$29 )  - $B94 + 1, 1)) : INDEX( P$34:P$54, MAX( COUNT( Q$9:Q$29 )  - $C94 + 1, 1)), INDEX( P$59:P$79, MAX( COUNT( Q$9:Q$29 )  - $B94 + 1, 1)) : INDEX( P$59:P$79, MAX( COUNT( Q$9:Q$29 )  - $C94 + 1, 1)) &gt; 0)))</f>
        <v>1.090425587367301</v>
      </c>
      <c r="Q94" s="12">
        <f>+IF(Q$8 = 62, 1, MAX(_xlfn._xlws.FILTER(INDEX( Q$34:Q$54, MAX( COUNT( R$9:R$29 )  - $B94 + 1, 1)) : INDEX( Q$34:Q$54, MAX( COUNT( R$9:R$29 )  - $C94 + 1, 1)), INDEX( Q$59:Q$79, MAX( COUNT( R$9:R$29 )  - $B94 + 1, 1)) : INDEX( Q$59:Q$79, MAX( COUNT( R$9:R$29 )  - $C94 + 1, 1)) &gt; 0)))</f>
        <v>1.0028408734986423</v>
      </c>
      <c r="R94" s="12">
        <f>+IF(R$8 = 62, 1, MAX(_xlfn._xlws.FILTER(INDEX( R$34:R$54, MAX( COUNT( S$9:S$29 )  - $B94 + 1, 1)) : INDEX( R$34:R$54, MAX( COUNT( S$9:S$29 )  - $C94 + 1, 1)), INDEX( R$59:R$79, MAX( COUNT( S$9:S$29 )  - $B94 + 1, 1)) : INDEX( R$59:R$79, MAX( COUNT( S$9:S$29 )  - $C94 + 1, 1)) &gt; 0)))</f>
        <v>1.022326286745431</v>
      </c>
      <c r="S94" s="12">
        <f>+IF(S$8 = 62, 1, MAX(_xlfn._xlws.FILTER(INDEX( S$34:S$54, MAX( COUNT( T$9:T$29 )  - $B94 + 1, 1)) : INDEX( S$34:S$54, MAX( COUNT( T$9:T$29 )  - $C94 + 1, 1)), INDEX( S$59:S$79, MAX( COUNT( T$9:T$29 )  - $B94 + 1, 1)) : INDEX( S$59:S$79, MAX( COUNT( T$9:T$29 )  - $C94 + 1, 1)) &gt; 0)))</f>
        <v>1.0253237663808614</v>
      </c>
      <c r="T94" s="12">
        <f>+IF(T$8 = 62, 1, MAX(_xlfn._xlws.FILTER(INDEX( T$34:T$54, MAX( COUNT( U$9:U$29 )  - $B94 + 1, 1)) : INDEX( T$34:T$54, MAX( COUNT( U$9:U$29 )  - $C94 + 1, 1)), INDEX( T$59:T$79, MAX( COUNT( U$9:U$29 )  - $B94 + 1, 1)) : INDEX( T$59:T$79, MAX( COUNT( U$9:U$29 )  - $C94 + 1, 1)) &gt; 0)))</f>
        <v>1.0014643073125942</v>
      </c>
      <c r="U94" s="12">
        <f>+IF(U$8 = 62, 1, MAX(_xlfn._xlws.FILTER(INDEX( U$34:U$54, MAX( COUNT( V$9:V$29 )  - $B94 + 1, 1)) : INDEX( U$34:U$54, MAX( COUNT( V$9:V$29 )  - $C94 + 1, 1)), INDEX( U$59:U$79, MAX( COUNT( V$9:V$29 )  - $B94 + 1, 1)) : INDEX( U$59:U$79, MAX( COUNT( V$9:V$29 )  - $C94 + 1, 1)) &gt; 0)))</f>
        <v>1</v>
      </c>
      <c r="V94" s="12">
        <f>+IF(V$8 = 62, 1, MAX(_xlfn._xlws.FILTER(INDEX( V$34:V$54, MAX( COUNT( W$9:W$29 )  - $B94 + 1, 1)) : INDEX( V$34:V$54, MAX( COUNT( W$9:W$29 )  - $C94 + 1, 1)), INDEX( V$59:V$79, MAX( COUNT( W$9:W$29 )  - $B94 + 1, 1)) : INDEX( V$59:V$79, MAX( COUNT( W$9:W$29 )  - $C94 + 1, 1)) &gt; 0)))</f>
        <v>1.0013511772241133</v>
      </c>
      <c r="W94" s="12">
        <f>+IF(W$8 = 62, 1, MAX(_xlfn._xlws.FILTER(INDEX( W$34:W$54, MAX( COUNT( X$9:X$29 )  - $B94 + 1, 1)) : INDEX( W$34:W$54, MAX( COUNT( X$9:X$29 )  - $C94 + 1, 1)), INDEX( W$59:W$79, MAX( COUNT( X$9:X$29 )  - $B94 + 1, 1)) : INDEX( W$59:W$79, MAX( COUNT( X$9:X$29 )  - $C94 + 1, 1)) &gt; 0)))</f>
        <v>1</v>
      </c>
      <c r="X94" s="12">
        <f>+IF(X$8 = 62, 1, MAX(_xlfn._xlws.FILTER(INDEX( X$34:X$54, MAX( COUNT( Y$9:Y$29 )  - $B94 + 1, 1)) : INDEX( X$34:X$54, MAX( COUNT( Y$9:Y$29 )  - $C94 + 1, 1)), INDEX( X$59:X$79, MAX( COUNT( Y$9:Y$29 )  - $B94 + 1, 1)) : INDEX( X$59:X$79, MAX( COUNT( Y$9:Y$29 )  - $C94 + 1, 1)) &gt; 0)))</f>
        <v>1</v>
      </c>
      <c r="Y94" s="12">
        <f>+IF(Y$8 = 62, 1, MAX(_xlfn._xlws.FILTER(INDEX( Y$34:Y$54, MAX( COUNT( Z$9:Z$29 )  - $B94 + 1, 1)) : INDEX( Y$34:Y$54, MAX( COUNT( Z$9:Z$29 )  - $C94 + 1, 1)), INDEX( Y$59:Y$79, MAX( COUNT( Z$9:Z$29 )  - $B94 + 1, 1)) : INDEX( Y$59:Y$79, MAX( COUNT( Z$9:Z$29 )  - $C94 + 1, 1)) &gt; 0)))</f>
        <v>1</v>
      </c>
      <c r="Z94" s="12">
        <f>+IF(Z$8 = 62, 1, MAX(_xlfn._xlws.FILTER(INDEX( Z$34:Z$54, MAX( COUNT( AA$9:AA$29 )  - $B94 + 1, 1)) : INDEX( Z$34:Z$54, MAX( COUNT( AA$9:AA$29 )  - $C94 + 1, 1)), INDEX( Z$59:Z$79, MAX( COUNT( AA$9:AA$29 )  - $B94 + 1, 1)) : INDEX( Z$59:Z$79, MAX( COUNT( AA$9:AA$29 )  - $C94 + 1, 1)) &gt; 0)))</f>
        <v>1.0139271825869445</v>
      </c>
      <c r="AA94" s="12">
        <f>+IF(AA$8 = 62, 1, MAX(_xlfn._xlws.FILTER(INDEX( AA$34:AA$54, MAX( COUNT( AB$9:AB$29 )  - $B94 + 1, 1)) : INDEX( AA$34:AA$54, MAX( COUNT( AB$9:AB$29 )  - $C94 + 1, 1)), INDEX( AA$59:AA$79, MAX( COUNT( AB$9:AB$29 )  - $B94 + 1, 1)) : INDEX( AA$59:AA$79, MAX( COUNT( AB$9:AB$29 )  - $C94 + 1, 1)) &gt; 0)))</f>
        <v>1</v>
      </c>
      <c r="AB94" s="12">
        <f>+IF(AB$8 = 62, 1, MAX(_xlfn._xlws.FILTER(INDEX( AB$34:AB$54, MAX( COUNT( AC$9:AC$29 )  - $B94 + 1, 1)) : INDEX( AB$34:AB$54, MAX( COUNT( AC$9:AC$29 )  - $C94 + 1, 1)), INDEX( AB$59:AB$79, MAX( COUNT( AC$9:AC$29 )  - $B94 + 1, 1)) : INDEX( AB$59:AB$79, MAX( COUNT( AC$9:AC$29 )  - $C94 + 1, 1)) &gt; 0)))</f>
        <v>1.0816421347188288</v>
      </c>
      <c r="AC94" s="12">
        <f>+IF(AC$8 = 62, 1, MAX(_xlfn._xlws.FILTER(INDEX( AC$34:AC$54, MAX( COUNT( AD$9:AD$29 )  - $B94 + 1, 1)) : INDEX( AC$34:AC$54, MAX( COUNT( AD$9:AD$29 )  - $C94 + 1, 1)), INDEX( AC$59:AC$79, MAX( COUNT( AD$9:AD$29 )  - $B94 + 1, 1)) : INDEX( AC$59:AC$79, MAX( COUNT( AD$9:AD$29 )  - $C94 + 1, 1)) &gt; 0)))</f>
        <v>1.0010651353466034</v>
      </c>
      <c r="AD94" s="12">
        <f>+IF(AD$8 = 62, 1, MAX(_xlfn._xlws.FILTER(INDEX( AD$34:AD$54, MAX( COUNT( AE$9:AE$29 )  - $B94 + 1, 1)) : INDEX( AD$34:AD$54, MAX( COUNT( AE$9:AE$29 )  - $C94 + 1, 1)), INDEX( AD$59:AD$79, MAX( COUNT( AE$9:AE$29 )  - $B94 + 1, 1)) : INDEX( AD$59:AD$79, MAX( COUNT( AE$9:AE$29 )  - $C94 + 1, 1)) &gt; 0)))</f>
        <v>1</v>
      </c>
      <c r="AE94" s="12">
        <f>+IF(AE$8 = 62, 1, MAX(_xlfn._xlws.FILTER(INDEX( AE$34:AE$54, MAX( COUNT( AF$9:AF$29 )  - $B94 + 1, 1)) : INDEX( AE$34:AE$54, MAX( COUNT( AF$9:AF$29 )  - $C94 + 1, 1)), INDEX( AE$59:AE$79, MAX( COUNT( AF$9:AF$29 )  - $B94 + 1, 1)) : INDEX( AE$59:AE$79, MAX( COUNT( AF$9:AF$29 )  - $C94 + 1, 1)) &gt; 0)))</f>
        <v>1.0174171269927037</v>
      </c>
      <c r="AF94" s="12">
        <f>+IF(AF$8 = 62, 1, MAX(_xlfn._xlws.FILTER(INDEX( AF$34:AF$54, MAX( COUNT( AG$9:AG$29 )  - $B94 + 1, 1)) : INDEX( AF$34:AF$54, MAX( COUNT( AG$9:AG$29 )  - $C94 + 1, 1)), INDEX( AF$59:AF$79, MAX( COUNT( AG$9:AG$29 )  - $B94 + 1, 1)) : INDEX( AF$59:AF$79, MAX( COUNT( AG$9:AG$29 )  - $C94 + 1, 1)) &gt; 0)))</f>
        <v>1</v>
      </c>
      <c r="AG94" s="12">
        <f>+IF(AG$8 = 62, 1, MAX(_xlfn._xlws.FILTER(INDEX( AG$34:AG$54, MAX( COUNT( AH$9:AH$29 )  - $B94 + 1, 1)) : INDEX( AG$34:AG$54, MAX( COUNT( AH$9:AH$29 )  - $C94 + 1, 1)), INDEX( AG$59:AG$79, MAX( COUNT( AH$9:AH$29 )  - $B94 + 1, 1)) : INDEX( AG$59:AG$79, MAX( COUNT( AH$9:AH$29 )  - $C94 + 1, 1)) &gt; 0)))</f>
        <v>1</v>
      </c>
      <c r="AH94" s="12">
        <f>+IF(AH$8 = 62, 1, MAX(_xlfn._xlws.FILTER(INDEX( AH$34:AH$54, MAX( COUNT( AI$9:AI$29 )  - $B94 + 1, 1)) : INDEX( AH$34:AH$54, MAX( COUNT( AI$9:AI$29 )  - $C94 + 1, 1)), INDEX( AH$59:AH$79, MAX( COUNT( AI$9:AI$29 )  - $B94 + 1, 1)) : INDEX( AH$59:AH$79, MAX( COUNT( AI$9:AI$29 )  - $C94 + 1, 1)) &gt; 0)))</f>
        <v>1</v>
      </c>
      <c r="AI94" s="12">
        <f>+IF(AI$8 = 62, 1, MAX(_xlfn._xlws.FILTER(INDEX( AI$34:AI$54, MAX( COUNT( AJ$9:AJ$29 )  - $B94 + 1, 1)) : INDEX( AI$34:AI$54, MAX( COUNT( AJ$9:AJ$29 )  - $C94 + 1, 1)), INDEX( AI$59:AI$79, MAX( COUNT( AJ$9:AJ$29 )  - $B94 + 1, 1)) : INDEX( AI$59:AI$79, MAX( COUNT( AJ$9:AJ$29 )  - $C94 + 1, 1)) &gt; 0)))</f>
        <v>1</v>
      </c>
      <c r="AJ94" s="12">
        <f>+IF(AJ$8 = 62, 1, MAX(_xlfn._xlws.FILTER(INDEX( AJ$34:AJ$54, MAX( COUNT( AK$9:AK$29 )  - $B94 + 1, 1)) : INDEX( AJ$34:AJ$54, MAX( COUNT( AK$9:AK$29 )  - $C94 + 1, 1)), INDEX( AJ$59:AJ$79, MAX( COUNT( AK$9:AK$29 )  - $B94 + 1, 1)) : INDEX( AJ$59:AJ$79, MAX( COUNT( AK$9:AK$29 )  - $C94 + 1, 1)) &gt; 0)))</f>
        <v>1</v>
      </c>
      <c r="AK94" s="12">
        <f>+IF(AK$8 = 62, 1, MAX(_xlfn._xlws.FILTER(INDEX( AK$34:AK$54, MAX( COUNT( AL$9:AL$29 )  - $B94 + 1, 1)) : INDEX( AK$34:AK$54, MAX( COUNT( AL$9:AL$29 )  - $C94 + 1, 1)), INDEX( AK$59:AK$79, MAX( COUNT( AL$9:AL$29 )  - $B94 + 1, 1)) : INDEX( AK$59:AK$79, MAX( COUNT( AL$9:AL$29 )  - $C94 + 1, 1)) &gt; 0)))</f>
        <v>1.0019870871138992</v>
      </c>
      <c r="AL94" s="12">
        <f>+IF(AL$8 = 62, 1, MAX(_xlfn._xlws.FILTER(INDEX( AL$34:AL$54, MAX( COUNT( AM$9:AM$29 )  - $B94 + 1, 1)) : INDEX( AL$34:AL$54, MAX( COUNT( AM$9:AM$29 )  - $C94 + 1, 1)), INDEX( AL$59:AL$79, MAX( COUNT( AM$9:AM$29 )  - $B94 + 1, 1)) : INDEX( AL$59:AL$79, MAX( COUNT( AM$9:AM$29 )  - $C94 + 1, 1)) &gt; 0)))</f>
        <v>1</v>
      </c>
      <c r="AM94" s="12">
        <f>+IF(AM$8 = 62, 1, MAX(_xlfn._xlws.FILTER(INDEX( AM$34:AM$54, MAX( COUNT( AN$9:AN$29 )  - $B94 + 1, 1)) : INDEX( AM$34:AM$54, MAX( COUNT( AN$9:AN$29 )  - $C94 + 1, 1)), INDEX( AM$59:AM$79, MAX( COUNT( AN$9:AN$29 )  - $B94 + 1, 1)) : INDEX( AM$59:AM$79, MAX( COUNT( AN$9:AN$29 )  - $C94 + 1, 1)) &gt; 0)))</f>
        <v>1</v>
      </c>
      <c r="AN94" s="12">
        <f>+IF(AN$8 = 62, 1, MAX(_xlfn._xlws.FILTER(INDEX( AN$34:AN$54, MAX( COUNT( AO$9:AO$29 )  - $B94 + 1, 1)) : INDEX( AN$34:AN$54, MAX( COUNT( AO$9:AO$29 )  - $C94 + 1, 1)), INDEX( AN$59:AN$79, MAX( COUNT( AO$9:AO$29 )  - $B94 + 1, 1)) : INDEX( AN$59:AN$79, MAX( COUNT( AO$9:AO$29 )  - $C94 + 1, 1)) &gt; 0)))</f>
        <v>1</v>
      </c>
      <c r="AO94" s="12">
        <f>+IF(AO$8 = 62, 1, MAX(_xlfn._xlws.FILTER(INDEX( AO$34:AO$54, MAX( COUNT( AP$9:AP$29 )  - $B94 + 1, 1)) : INDEX( AO$34:AO$54, MAX( COUNT( AP$9:AP$29 )  - $C94 + 1, 1)), INDEX( AO$59:AO$79, MAX( COUNT( AP$9:AP$29 )  - $B94 + 1, 1)) : INDEX( AO$59:AO$79, MAX( COUNT( AP$9:AP$29 )  - $C94 + 1, 1)) &gt; 0)))</f>
        <v>1</v>
      </c>
      <c r="AP94" s="12">
        <f>+IF(AP$8 = 62, 1, MAX(_xlfn._xlws.FILTER(INDEX( AP$34:AP$54, MAX( COUNT( AQ$9:AQ$29 )  - $B94 + 1, 1)) : INDEX( AP$34:AP$54, MAX( COUNT( AQ$9:AQ$29 )  - $C94 + 1, 1)), INDEX( AP$59:AP$79, MAX( COUNT( AQ$9:AQ$29 )  - $B94 + 1, 1)) : INDEX( AP$59:AP$79, MAX( COUNT( AQ$9:AQ$29 )  - $C94 + 1, 1)) &gt; 0)))</f>
        <v>1</v>
      </c>
      <c r="AQ94" s="12">
        <f>+IF(AQ$8 = 62, 1, MAX(_xlfn._xlws.FILTER(INDEX( AQ$34:AQ$54, MAX( COUNT( AR$9:AR$29 )  - $B94 + 1, 1)) : INDEX( AQ$34:AQ$54, MAX( COUNT( AR$9:AR$29 )  - $C94 + 1, 1)), INDEX( AQ$59:AQ$79, MAX( COUNT( AR$9:AR$29 )  - $B94 + 1, 1)) : INDEX( AQ$59:AQ$79, MAX( COUNT( AR$9:AR$29 )  - $C94 + 1, 1)) &gt; 0)))</f>
        <v>1</v>
      </c>
      <c r="AR94" s="12">
        <f>+IF(AR$8 = 62, 1, MAX(_xlfn._xlws.FILTER(INDEX( AR$34:AR$54, MAX( COUNT( AS$9:AS$29 )  - $B94 + 1, 1)) : INDEX( AR$34:AR$54, MAX( COUNT( AS$9:AS$29 )  - $C94 + 1, 1)), INDEX( AR$59:AR$79, MAX( COUNT( AS$9:AS$29 )  - $B94 + 1, 1)) : INDEX( AR$59:AR$79, MAX( COUNT( AS$9:AS$29 )  - $C94 + 1, 1)) &gt; 0)))</f>
        <v>1</v>
      </c>
      <c r="AS94" s="12">
        <f>+IF(AS$8 = 62, 1, MAX(_xlfn._xlws.FILTER(INDEX( AS$34:AS$54, MAX( COUNT( AT$9:AT$29 )  - $B94 + 1, 1)) : INDEX( AS$34:AS$54, MAX( COUNT( AT$9:AT$29 )  - $C94 + 1, 1)), INDEX( AS$59:AS$79, MAX( COUNT( AT$9:AT$29 )  - $B94 + 1, 1)) : INDEX( AS$59:AS$79, MAX( COUNT( AT$9:AT$29 )  - $C94 + 1, 1)) &gt; 0)))</f>
        <v>1</v>
      </c>
      <c r="AT94" s="12">
        <f>+IF(AT$8 = 62, 1, MAX(_xlfn._xlws.FILTER(INDEX( AT$34:AT$54, MAX( COUNT( AU$9:AU$29 )  - $B94 + 1, 1)) : INDEX( AT$34:AT$54, MAX( COUNT( AU$9:AU$29 )  - $C94 + 1, 1)), INDEX( AT$59:AT$79, MAX( COUNT( AU$9:AU$29 )  - $B94 + 1, 1)) : INDEX( AT$59:AT$79, MAX( COUNT( AU$9:AU$29 )  - $C94 + 1, 1)) &gt; 0)))</f>
        <v>1</v>
      </c>
      <c r="AU94" s="12">
        <f>+IF(AU$8 = 62, 1, MAX(_xlfn._xlws.FILTER(INDEX( AU$34:AU$54, MAX( COUNT( AV$9:AV$29 )  - $B94 + 1, 1)) : INDEX( AU$34:AU$54, MAX( COUNT( AV$9:AV$29 )  - $C94 + 1, 1)), INDEX( AU$59:AU$79, MAX( COUNT( AV$9:AV$29 )  - $B94 + 1, 1)) : INDEX( AU$59:AU$79, MAX( COUNT( AV$9:AV$29 )  - $C94 + 1, 1)) &gt; 0)))</f>
        <v>1</v>
      </c>
      <c r="AV94" s="12">
        <f>+IF(AV$8 = 62, 1, MAX(_xlfn._xlws.FILTER(INDEX( AV$34:AV$54, MAX( COUNT( AW$9:AW$29 )  - $B94 + 1, 1)) : INDEX( AV$34:AV$54, MAX( COUNT( AW$9:AW$29 )  - $C94 + 1, 1)), INDEX( AV$59:AV$79, MAX( COUNT( AW$9:AW$29 )  - $B94 + 1, 1)) : INDEX( AV$59:AV$79, MAX( COUNT( AW$9:AW$29 )  - $C94 + 1, 1)) &gt; 0)))</f>
        <v>1</v>
      </c>
      <c r="AW94" s="12">
        <f>+IF(AW$8 = 62, 1, MAX(_xlfn._xlws.FILTER(INDEX( AW$34:AW$54, MAX( COUNT( AX$9:AX$29 )  - $B94 + 1, 1)) : INDEX( AW$34:AW$54, MAX( COUNT( AX$9:AX$29 )  - $C94 + 1, 1)), INDEX( AW$59:AW$79, MAX( COUNT( AX$9:AX$29 )  - $B94 + 1, 1)) : INDEX( AW$59:AW$79, MAX( COUNT( AX$9:AX$29 )  - $C94 + 1, 1)) &gt; 0)))</f>
        <v>1</v>
      </c>
      <c r="AX94" s="12">
        <f>+IF(AX$8 = 62, 1, MAX(_xlfn._xlws.FILTER(INDEX( AX$34:AX$54, MAX( COUNT( AY$9:AY$29 )  - $B94 + 1, 1)) : INDEX( AX$34:AX$54, MAX( COUNT( AY$9:AY$29 )  - $C94 + 1, 1)), INDEX( AX$59:AX$79, MAX( COUNT( AY$9:AY$29 )  - $B94 + 1, 1)) : INDEX( AX$59:AX$79, MAX( COUNT( AY$9:AY$29 )  - $C94 + 1, 1)) &gt; 0)))</f>
        <v>1</v>
      </c>
      <c r="AY94" s="12">
        <f>+IF(AY$8 = 62, 1, MAX(_xlfn._xlws.FILTER(INDEX( AY$34:AY$54, MAX( COUNT( AZ$9:AZ$29 )  - $B94 + 1, 1)) : INDEX( AY$34:AY$54, MAX( COUNT( AZ$9:AZ$29 )  - $C94 + 1, 1)), INDEX( AY$59:AY$79, MAX( COUNT( AZ$9:AZ$29 )  - $B94 + 1, 1)) : INDEX( AY$59:AY$79, MAX( COUNT( AZ$9:AZ$29 )  - $C94 + 1, 1)) &gt; 0)))</f>
        <v>1</v>
      </c>
      <c r="AZ94" s="12">
        <f>+IF(AZ$8 = 62, 1, MAX(_xlfn._xlws.FILTER(INDEX( AZ$34:AZ$54, MAX( COUNT( BA$9:BA$29 )  - $B94 + 1, 1)) : INDEX( AZ$34:AZ$54, MAX( COUNT( BA$9:BA$29 )  - $C94 + 1, 1)), INDEX( AZ$59:AZ$79, MAX( COUNT( BA$9:BA$29 )  - $B94 + 1, 1)) : INDEX( AZ$59:AZ$79, MAX( COUNT( BA$9:BA$29 )  - $C94 + 1, 1)) &gt; 0)))</f>
        <v>1</v>
      </c>
      <c r="BA94" s="12">
        <f>+IF(BA$8 = 62, 1, MAX(_xlfn._xlws.FILTER(INDEX( BA$34:BA$54, MAX( COUNT( BB$9:BB$29 )  - $B94 + 1, 1)) : INDEX( BA$34:BA$54, MAX( COUNT( BB$9:BB$29 )  - $C94 + 1, 1)), INDEX( BA$59:BA$79, MAX( COUNT( BB$9:BB$29 )  - $B94 + 1, 1)) : INDEX( BA$59:BA$79, MAX( COUNT( BB$9:BB$29 )  - $C94 + 1, 1)) &gt; 0)))</f>
        <v>1</v>
      </c>
      <c r="BB94" s="12">
        <f>+IF(BB$8 = 62, 1, MAX(_xlfn._xlws.FILTER(INDEX( BB$34:BB$54, MAX( COUNT( BC$9:BC$29 )  - $B94 + 1, 1)) : INDEX( BB$34:BB$54, MAX( COUNT( BC$9:BC$29 )  - $C94 + 1, 1)), INDEX( BB$59:BB$79, MAX( COUNT( BC$9:BC$29 )  - $B94 + 1, 1)) : INDEX( BB$59:BB$79, MAX( COUNT( BC$9:BC$29 )  - $C94 + 1, 1)) &gt; 0)))</f>
        <v>1</v>
      </c>
      <c r="BC94" s="12">
        <f>+IF(BC$8 = 62, 1, MAX(_xlfn._xlws.FILTER(INDEX( BC$34:BC$54, MAX( COUNT( BD$9:BD$29 )  - $B94 + 1, 1)) : INDEX( BC$34:BC$54, MAX( COUNT( BD$9:BD$29 )  - $C94 + 1, 1)), INDEX( BC$59:BC$79, MAX( COUNT( BD$9:BD$29 )  - $B94 + 1, 1)) : INDEX( BC$59:BC$79, MAX( COUNT( BD$9:BD$29 )  - $C94 + 1, 1)) &gt; 0)))</f>
        <v>1</v>
      </c>
      <c r="BD94" s="12">
        <f>+IF(BD$8 = 62, 1, MAX(_xlfn._xlws.FILTER(INDEX( BD$34:BD$54, MAX( COUNT( BE$9:BE$29 )  - $B94 + 1, 1)) : INDEX( BD$34:BD$54, MAX( COUNT( BE$9:BE$29 )  - $C94 + 1, 1)), INDEX( BD$59:BD$79, MAX( COUNT( BE$9:BE$29 )  - $B94 + 1, 1)) : INDEX( BD$59:BD$79, MAX( COUNT( BE$9:BE$29 )  - $C94 + 1, 1)) &gt; 0)))</f>
        <v>1</v>
      </c>
      <c r="BE94" s="12">
        <f>+IF(BE$8 = 62, 1, MAX(_xlfn._xlws.FILTER(INDEX( BE$34:BE$54, MAX( COUNT( BF$9:BF$29 )  - $B94 + 1, 1)) : INDEX( BE$34:BE$54, MAX( COUNT( BF$9:BF$29 )  - $C94 + 1, 1)), INDEX( BE$59:BE$79, MAX( COUNT( BF$9:BF$29 )  - $B94 + 1, 1)) : INDEX( BE$59:BE$79, MAX( COUNT( BF$9:BF$29 )  - $C94 + 1, 1)) &gt; 0)))</f>
        <v>1</v>
      </c>
      <c r="BF94" s="12">
        <f>+IF(BF$8 = 62, 1, MAX(_xlfn._xlws.FILTER(INDEX( BF$34:BF$54, MAX( COUNT( BG$9:BG$29 )  - $B94 + 1, 1)) : INDEX( BF$34:BF$54, MAX( COUNT( BG$9:BG$29 )  - $C94 + 1, 1)), INDEX( BF$59:BF$79, MAX( COUNT( BG$9:BG$29 )  - $B94 + 1, 1)) : INDEX( BF$59:BF$79, MAX( COUNT( BG$9:BG$29 )  - $C94 + 1, 1)) &gt; 0)))</f>
        <v>1</v>
      </c>
      <c r="BG94" s="12">
        <f>+IF(BG$8 = 62, 1, MAX(_xlfn._xlws.FILTER(INDEX( BG$34:BG$54, MAX( COUNT( BH$9:BH$29 )  - $B94 + 1, 1)) : INDEX( BG$34:BG$54, MAX( COUNT( BH$9:BH$29 )  - $C94 + 1, 1)), INDEX( BG$59:BG$79, MAX( COUNT( BH$9:BH$29 )  - $B94 + 1, 1)) : INDEX( BG$59:BG$79, MAX( COUNT( BH$9:BH$29 )  - $C94 + 1, 1)) &gt; 0)))</f>
        <v>1</v>
      </c>
      <c r="BH94" s="12">
        <f>+IF(BH$8 = 62, 1, MAX(_xlfn._xlws.FILTER(INDEX( BH$34:BH$54, MAX( COUNT( BI$9:BI$29 )  - $B94 + 1, 1)) : INDEX( BH$34:BH$54, MAX( COUNT( BI$9:BI$29 )  - $C94 + 1, 1)), INDEX( BH$59:BH$79, MAX( COUNT( BI$9:BI$29 )  - $B94 + 1, 1)) : INDEX( BH$59:BH$79, MAX( COUNT( BI$9:BI$29 )  - $C94 + 1, 1)) &gt; 0)))</f>
        <v>1</v>
      </c>
      <c r="BI94" s="12">
        <f>+IF(BI$8 = 62, 1, MAX(_xlfn._xlws.FILTER(INDEX( BI$34:BI$54, MAX( COUNT( BJ$9:BJ$29 )  - $B94 + 1, 1)) : INDEX( BI$34:BI$54, MAX( COUNT( BJ$9:BJ$29 )  - $C94 + 1, 1)), INDEX( BI$59:BI$79, MAX( COUNT( BJ$9:BJ$29 )  - $B94 + 1, 1)) : INDEX( BI$59:BI$79, MAX( COUNT( BJ$9:BJ$29 )  - $C94 + 1, 1)) &gt; 0)))</f>
        <v>1</v>
      </c>
      <c r="BJ94" s="12">
        <f>+IF(BJ$8 = 62, 1, MAX(_xlfn._xlws.FILTER(INDEX( BJ$34:BJ$54, MAX( COUNT( BK$9:BK$29 )  - $B94 + 1, 1)) : INDEX( BJ$34:BJ$54, MAX( COUNT( BK$9:BK$29 )  - $C94 + 1, 1)), INDEX( BJ$59:BJ$79, MAX( COUNT( BK$9:BK$29 )  - $B94 + 1, 1)) : INDEX( BJ$59:BJ$79, MAX( COUNT( BK$9:BK$29 )  - $C94 + 1, 1)) &gt; 0)))</f>
        <v>0</v>
      </c>
      <c r="BK94" s="12">
        <f>+IF(BK$8 = 62, 1, MAX(_xlfn._xlws.FILTER(INDEX( BK$34:BK$54, MAX( COUNT( BL$9:BL$29 )  - $B94 + 1, 1)) : INDEX( BK$34:BK$54, MAX( COUNT( BL$9:BL$29 )  - $C94 + 1, 1)), INDEX( BK$59:BK$79, MAX( COUNT( BL$9:BL$29 )  - $B94 + 1, 1)) : INDEX( BK$59:BK$79, MAX( COUNT( BL$9:BL$29 )  - $C94 + 1, 1)) &gt; 0)))</f>
        <v>0</v>
      </c>
      <c r="BL94" s="12">
        <f>+IF(BL$8 = 62, 1, MAX(_xlfn._xlws.FILTER(INDEX( BL$34:BL$54, MAX( COUNT( BM$9:BM$29 )  - $B94 + 1, 1)) : INDEX( BL$34:BL$54, MAX( COUNT( BM$9:BM$29 )  - $C94 + 1, 1)), INDEX( BL$59:BL$79, MAX( COUNT( BM$9:BM$29 )  - $B94 + 1, 1)) : INDEX( BL$59:BL$79, MAX( COUNT( BM$9:BM$29 )  - $C94 + 1, 1)) &gt; 0)))</f>
        <v>0</v>
      </c>
      <c r="BM94" s="12">
        <f>+IF(BM$8 = 62, 1, MAX(_xlfn._xlws.FILTER(INDEX( BM$34:BM$54, MAX( COUNT( BN$9:BN$29 )  - $B94 + 1, 1)) : INDEX( BM$34:BM$54, MAX( COUNT( BN$9:BN$29 )  - $C94 + 1, 1)), INDEX( BM$59:BM$79, MAX( COUNT( BN$9:BN$29 )  - $B94 + 1, 1)) : INDEX( BM$59:BM$79, MAX( COUNT( BN$9:BN$29 )  - $C94 + 1, 1)) &gt; 0)))</f>
        <v>0</v>
      </c>
      <c r="BN94" s="12">
        <f>+IF(BN$8 = 62, 1, MAX(_xlfn._xlws.FILTER(INDEX( BN$34:BN$54, MAX( COUNT( BO$9:BO$29 )  - $B94 + 1, 1)) : INDEX( BN$34:BN$54, MAX( COUNT( BO$9:BO$29 )  - $C94 + 1, 1)), INDEX( BN$59:BN$79, MAX( COUNT( BO$9:BO$29 )  - $B94 + 1, 1)) : INDEX( BN$59:BN$79, MAX( COUNT( BO$9:BO$29 )  - $C94 + 1, 1)) &gt; 0)))</f>
        <v>0</v>
      </c>
      <c r="BO94" s="12">
        <f>+IF(BO$8 = 62, 1, MAX(_xlfn._xlws.FILTER(INDEX( BO$34:BO$54, MAX( COUNT( BP$9:BP$29 )  - $B94 + 1, 1)) : INDEX( BO$34:BO$54, MAX( COUNT( BP$9:BP$29 )  - $C94 + 1, 1)), INDEX( BO$59:BO$79, MAX( COUNT( BP$9:BP$29 )  - $B94 + 1, 1)) : INDEX( BO$59:BO$79, MAX( COUNT( BP$9:BP$29 )  - $C94 + 1, 1)) &gt; 0)))</f>
        <v>0</v>
      </c>
      <c r="BP94" s="12">
        <f>+IF(BP$8 = 62, 1, MAX(_xlfn._xlws.FILTER(INDEX( BP$34:BP$54, MAX( COUNT( BQ$9:BQ$29 )  - $B94 + 1, 1)) : INDEX( BP$34:BP$54, MAX( COUNT( BQ$9:BQ$29 )  - $C94 + 1, 1)), INDEX( BP$59:BP$79, MAX( COUNT( BQ$9:BQ$29 )  - $B94 + 1, 1)) : INDEX( BP$59:BP$79, MAX( COUNT( BQ$9:BQ$29 )  - $C94 + 1, 1)) &gt; 0)))</f>
        <v>1</v>
      </c>
      <c r="BQ94" s="12">
        <f>+IF(BQ$8 = 62, 1, MAX(_xlfn._xlws.FILTER(INDEX( BQ$34:BQ$54, MAX( COUNT( BR$9:BR$29 )  - $B94 + 1, 1)) : INDEX( BQ$34:BQ$54, MAX( COUNT( BR$9:BR$29 )  - $C94 + 1, 1)), INDEX( BQ$59:BQ$79, MAX( COUNT( BR$9:BR$29 )  - $B94 + 1, 1)) : INDEX( BQ$59:BQ$79, MAX( COUNT( BR$9:BR$29 )  - $C94 + 1, 1)) &gt; 0)))</f>
        <v>102.32121085000001</v>
      </c>
      <c r="BR94" s="12">
        <f>+IF(BR$8 = 62, 1, MAX(_xlfn._xlws.FILTER(INDEX( BR$34:BR$54, MAX( COUNT( BS$9:BS$29 )  - $B94 + 1, 1)) : INDEX( BR$34:BR$54, MAX( COUNT( BS$9:BS$29 )  - $C94 + 1, 1)), INDEX( BR$59:BR$79, MAX( COUNT( BS$9:BS$29 )  - $B94 + 1, 1)) : INDEX( BR$59:BR$79, MAX( COUNT( BS$9:BS$29 )  - $C94 + 1, 1)) &gt; 0)))</f>
        <v>5.3827113065698873</v>
      </c>
      <c r="BS94" s="12">
        <f>+IF(BS$8 = 62, 1, MAX(_xlfn._xlws.FILTER(INDEX( BS$34:BS$54, MAX( COUNT( BT$9:BT$29 )  - $B94 + 1, 1)) : INDEX( BS$34:BS$54, MAX( COUNT( BT$9:BT$29 )  - $C94 + 1, 1)), INDEX( BS$59:BS$79, MAX( COUNT( BT$9:BT$29 )  - $B94 + 1, 1)) : INDEX( BS$59:BS$79, MAX( COUNT( BT$9:BT$29 )  - $C94 + 1, 1)) &gt; 0)))</f>
        <v>2.9611575506515386</v>
      </c>
      <c r="BT94" s="12">
        <f>+IF(BT$8 = 62, 1, MAX(_xlfn._xlws.FILTER(INDEX( BT$34:BT$54, MAX( COUNT( BU$9:BU$29 )  - $B94 + 1, 1)) : INDEX( BT$34:BT$54, MAX( COUNT( BU$9:BU$29 )  - $C94 + 1, 1)), INDEX( BT$59:BT$79, MAX( COUNT( BU$9:BU$29 )  - $B94 + 1, 1)) : INDEX( BT$59:BT$79, MAX( COUNT( BU$9:BU$29 )  - $C94 + 1, 1)) &gt; 0)))</f>
        <v>1.0749165052266347</v>
      </c>
      <c r="BU94" s="12">
        <f>+IF(BU$8 = 62, 1, MAX(_xlfn._xlws.FILTER(INDEX( BU$34:BU$54, MAX( COUNT( BV$9:BV$29 )  - $B94 + 1, 1)) : INDEX( BU$34:BU$54, MAX( COUNT( BV$9:BV$29 )  - $C94 + 1, 1)), INDEX( BU$59:BU$79, MAX( COUNT( BV$9:BV$29 )  - $B94 + 1, 1)) : INDEX( BU$59:BU$79, MAX( COUNT( BV$9:BV$29 )  - $C94 + 1, 1)) &gt; 0)))</f>
        <v>1.296961046952894</v>
      </c>
      <c r="BV94" s="12">
        <f>+IF(BV$8 = 62, 1, MAX(_xlfn._xlws.FILTER(INDEX( BV$34:BV$54, MAX( COUNT( BW$9:BW$29 )  - $B94 + 1, 1)) : INDEX( BV$34:BV$54, MAX( COUNT( BW$9:BW$29 )  - $C94 + 1, 1)), INDEX( BV$59:BV$79, MAX( COUNT( BW$9:BW$29 )  - $B94 + 1, 1)) : INDEX( BV$59:BV$79, MAX( COUNT( BW$9:BW$29 )  - $C94 + 1, 1)) &gt; 0)))</f>
        <v>1.1597857246843961</v>
      </c>
      <c r="BW94" s="12">
        <f>+IF(BW$8 = 62, 1, MAX(_xlfn._xlws.FILTER(INDEX( BW$34:BW$54, MAX( COUNT( BX$9:BX$29 )  - $B94 + 1, 1)) : INDEX( BW$34:BW$54, MAX( COUNT( BX$9:BX$29 )  - $C94 + 1, 1)), INDEX( BW$59:BW$79, MAX( COUNT( BX$9:BX$29 )  - $B94 + 1, 1)) : INDEX( BW$59:BW$79, MAX( COUNT( BX$9:BX$29 )  - $C94 + 1, 1)) &gt; 0)))</f>
        <v>1.0103610387297812</v>
      </c>
      <c r="BX94" s="12">
        <f>+IF(BX$8 = 62, 1, MAX(_xlfn._xlws.FILTER(INDEX( BX$34:BX$54, MAX( COUNT( BY$9:BY$29 )  - $B94 + 1, 1)) : INDEX( BX$34:BX$54, MAX( COUNT( BY$9:BY$29 )  - $C94 + 1, 1)), INDEX( BX$59:BX$79, MAX( COUNT( BY$9:BY$29 )  - $B94 + 1, 1)) : INDEX( BX$59:BX$79, MAX( COUNT( BY$9:BY$29 )  - $C94 + 1, 1)) &gt; 0)))</f>
        <v>1.0063171237359692</v>
      </c>
      <c r="BY94" s="12">
        <f>+IF(BY$8 = 62, 1, MAX(_xlfn._xlws.FILTER(INDEX( BY$34:BY$54, MAX( COUNT( BZ$9:BZ$29 )  - $B94 + 1, 1)) : INDEX( BY$34:BY$54, MAX( COUNT( BZ$9:BZ$29 )  - $C94 + 1, 1)), INDEX( BY$59:BY$79, MAX( COUNT( BZ$9:BZ$29 )  - $B94 + 1, 1)) : INDEX( BY$59:BY$79, MAX( COUNT( BZ$9:BZ$29 )  - $C94 + 1, 1)) &gt; 0)))</f>
        <v>1.0646715102096096</v>
      </c>
      <c r="BZ94" s="12">
        <f>+IF(BZ$8 = 62, 1, MAX(_xlfn._xlws.FILTER(INDEX( BZ$34:BZ$54, MAX( COUNT( CA$9:CA$29 )  - $B94 + 1, 1)) : INDEX( BZ$34:BZ$54, MAX( COUNT( CA$9:CA$29 )  - $C94 + 1, 1)), INDEX( BZ$59:BZ$79, MAX( COUNT( CA$9:CA$29 )  - $B94 + 1, 1)) : INDEX( BZ$59:BZ$79, MAX( COUNT( CA$9:CA$29 )  - $C94 + 1, 1)) &gt; 0)))</f>
        <v>1.0653155645511574</v>
      </c>
      <c r="CA94" s="12">
        <f>+IF(CA$8 = 62, 1, MAX(_xlfn._xlws.FILTER(INDEX( CA$34:CA$54, MAX( COUNT( CB$9:CB$29 )  - $B94 + 1, 1)) : INDEX( CA$34:CA$54, MAX( COUNT( CB$9:CB$29 )  - $C94 + 1, 1)), INDEX( CA$59:CA$79, MAX( COUNT( CB$9:CB$29 )  - $B94 + 1, 1)) : INDEX( CA$59:CA$79, MAX( COUNT( CB$9:CB$29 )  - $C94 + 1, 1)) &gt; 0)))</f>
        <v>1</v>
      </c>
      <c r="CB94" s="12">
        <f>+IF(CB$8 = 62, 1, MAX(_xlfn._xlws.FILTER(INDEX( CB$34:CB$54, MAX( COUNT( CC$9:CC$29 )  - $B94 + 1, 1)) : INDEX( CB$34:CB$54, MAX( COUNT( CC$9:CC$29 )  - $C94 + 1, 1)), INDEX( CB$59:CB$79, MAX( COUNT( CC$9:CC$29 )  - $B94 + 1, 1)) : INDEX( CB$59:CB$79, MAX( COUNT( CC$9:CC$29 )  - $C94 + 1, 1)) &gt; 0)))</f>
        <v>1.0248561484324585</v>
      </c>
      <c r="CC94" s="12">
        <f>+IF(CC$8 = 62, 1, MAX(_xlfn._xlws.FILTER(INDEX( CC$34:CC$54, MAX( COUNT( CD$9:CD$29 )  - $B94 + 1, 1)) : INDEX( CC$34:CC$54, MAX( COUNT( CD$9:CD$29 )  - $C94 + 1, 1)), INDEX( CC$59:CC$79, MAX( COUNT( CD$9:CD$29 )  - $B94 + 1, 1)) : INDEX( CC$59:CC$79, MAX( COUNT( CD$9:CD$29 )  - $C94 + 1, 1)) &gt; 0)))</f>
        <v>1.0195545166977924</v>
      </c>
      <c r="CD94" s="12">
        <f>+IF(CD$8 = 62, 1, MAX(_xlfn._xlws.FILTER(INDEX( CD$34:CD$54, MAX( COUNT( CE$9:CE$29 )  - $B94 + 1, 1)) : INDEX( CD$34:CD$54, MAX( COUNT( CE$9:CE$29 )  - $C94 + 1, 1)), INDEX( CD$59:CD$79, MAX( COUNT( CE$9:CE$29 )  - $B94 + 1, 1)) : INDEX( CD$59:CD$79, MAX( COUNT( CE$9:CE$29 )  - $C94 + 1, 1)) &gt; 0)))</f>
        <v>1.0098298819292615</v>
      </c>
      <c r="CE94" s="12">
        <f>+IF(CE$8 = 62, 1, MAX(_xlfn._xlws.FILTER(INDEX( CE$34:CE$54, MAX( COUNT( CF$9:CF$29 )  - $B94 + 1, 1)) : INDEX( CE$34:CE$54, MAX( COUNT( CF$9:CF$29 )  - $C94 + 1, 1)), INDEX( CE$59:CE$79, MAX( COUNT( CF$9:CF$29 )  - $B94 + 1, 1)) : INDEX( CE$59:CE$79, MAX( COUNT( CF$9:CF$29 )  - $C94 + 1, 1)) &gt; 0)))</f>
        <v>1.0852767575704854</v>
      </c>
      <c r="CF94" s="12">
        <f>+IF(CF$8 = 62, 1, MAX(_xlfn._xlws.FILTER(INDEX( CF$34:CF$54, MAX( COUNT( CG$9:CG$29 )  - $B94 + 1, 1)) : INDEX( CF$34:CF$54, MAX( COUNT( CG$9:CG$29 )  - $C94 + 1, 1)), INDEX( CF$59:CF$79, MAX( COUNT( CG$9:CG$29 )  - $B94 + 1, 1)) : INDEX( CF$59:CF$79, MAX( COUNT( CG$9:CG$29 )  - $C94 + 1, 1)) &gt; 0)))</f>
        <v>1.0000035029098495</v>
      </c>
      <c r="CG94" s="12">
        <f>+IF(CG$8 = 62, 1, MAX(_xlfn._xlws.FILTER(INDEX( CG$34:CG$54, MAX( COUNT( CH$9:CH$29 )  - $B94 + 1, 1)) : INDEX( CG$34:CG$54, MAX( COUNT( CH$9:CH$29 )  - $C94 + 1, 1)), INDEX( CG$59:CG$79, MAX( COUNT( CH$9:CH$29 )  - $B94 + 1, 1)) : INDEX( CG$59:CG$79, MAX( COUNT( CH$9:CH$29 )  - $C94 + 1, 1)) &gt; 0)))</f>
        <v>1</v>
      </c>
      <c r="CH94" s="12">
        <f>+IF(CH$8 = 62, 1, MAX(_xlfn._xlws.FILTER(INDEX( CH$34:CH$54, MAX( COUNT( CI$9:CI$29 )  - $B94 + 1, 1)) : INDEX( CH$34:CH$54, MAX( COUNT( CI$9:CI$29 )  - $C94 + 1, 1)), INDEX( CH$59:CH$79, MAX( COUNT( CI$9:CI$29 )  - $B94 + 1, 1)) : INDEX( CH$59:CH$79, MAX( COUNT( CI$9:CI$29 )  - $C94 + 1, 1)) &gt; 0)))</f>
        <v>1.0024485778970189</v>
      </c>
      <c r="CI94" s="12">
        <f>+IF(CI$8 = 62, 1, MAX(_xlfn._xlws.FILTER(INDEX( CI$34:CI$54, MAX( COUNT( CJ$9:CJ$29 )  - $B94 + 1, 1)) : INDEX( CI$34:CI$54, MAX( COUNT( CJ$9:CJ$29 )  - $C94 + 1, 1)), INDEX( CI$59:CI$79, MAX( COUNT( CJ$9:CJ$29 )  - $B94 + 1, 1)) : INDEX( CI$59:CI$79, MAX( COUNT( CJ$9:CJ$29 )  - $C94 + 1, 1)) &gt; 0)))</f>
        <v>1.0139264434988955</v>
      </c>
      <c r="CJ94" s="12">
        <f>+IF(CJ$8 = 62, 1, MAX(_xlfn._xlws.FILTER(INDEX( CJ$34:CJ$54, MAX( COUNT( CK$9:CK$29 )  - $B94 + 1, 1)) : INDEX( CJ$34:CJ$54, MAX( COUNT( CK$9:CK$29 )  - $C94 + 1, 1)), INDEX( CJ$59:CJ$79, MAX( COUNT( CK$9:CK$29 )  - $B94 + 1, 1)) : INDEX( CJ$59:CJ$79, MAX( COUNT( CK$9:CK$29 )  - $C94 + 1, 1)) &gt; 0)))</f>
        <v>1</v>
      </c>
      <c r="CK94" s="12">
        <f>+IF(CK$8 = 62, 1, MAX(_xlfn._xlws.FILTER(INDEX( CK$34:CK$54, MAX( COUNT( CL$9:CL$29 )  - $B94 + 1, 1)) : INDEX( CK$34:CK$54, MAX( COUNT( CL$9:CL$29 )  - $C94 + 1, 1)), INDEX( CK$59:CK$79, MAX( COUNT( CL$9:CL$29 )  - $B94 + 1, 1)) : INDEX( CK$59:CK$79, MAX( COUNT( CL$9:CL$29 )  - $C94 + 1, 1)) &gt; 0)))</f>
        <v>1</v>
      </c>
      <c r="CL94" s="12">
        <f>+IF(CL$8 = 62, 1, MAX(_xlfn._xlws.FILTER(INDEX( CL$34:CL$54, MAX( COUNT( CM$9:CM$29 )  - $B94 + 1, 1)) : INDEX( CL$34:CL$54, MAX( COUNT( CM$9:CM$29 )  - $C94 + 1, 1)), INDEX( CL$59:CL$79, MAX( COUNT( CM$9:CM$29 )  - $B94 + 1, 1)) : INDEX( CL$59:CL$79, MAX( COUNT( CM$9:CM$29 )  - $C94 + 1, 1)) &gt; 0)))</f>
        <v>1.0816421347188288</v>
      </c>
      <c r="CM94" s="12">
        <f>+IF(CM$8 = 62, 1, MAX(_xlfn._xlws.FILTER(INDEX( CM$34:CM$54, MAX( COUNT( CN$9:CN$29 )  - $B94 + 1, 1)) : INDEX( CM$34:CM$54, MAX( COUNT( CN$9:CN$29 )  - $C94 + 1, 1)), INDEX( CM$59:CM$79, MAX( COUNT( CN$9:CN$29 )  - $B94 + 1, 1)) : INDEX( CM$59:CM$79, MAX( COUNT( CN$9:CN$29 )  - $C94 + 1, 1)) &gt; 0)))</f>
        <v>1.0010651353466034</v>
      </c>
      <c r="CN94" s="12">
        <f>+IF(CN$8 = 62, 1, MAX(_xlfn._xlws.FILTER(INDEX( CN$34:CN$54, MAX( COUNT( CO$9:CO$29 )  - $B94 + 1, 1)) : INDEX( CN$34:CN$54, MAX( COUNT( CO$9:CO$29 )  - $C94 + 1, 1)), INDEX( CN$59:CN$79, MAX( COUNT( CO$9:CO$29 )  - $B94 + 1, 1)) : INDEX( CN$59:CN$79, MAX( COUNT( CO$9:CO$29 )  - $C94 + 1, 1)) &gt; 0)))</f>
        <v>1</v>
      </c>
      <c r="CO94" s="12">
        <f>+IF(CO$8 = 62, 1, MAX(_xlfn._xlws.FILTER(INDEX( CO$34:CO$54, MAX( COUNT( CP$9:CP$29 )  - $B94 + 1, 1)) : INDEX( CO$34:CO$54, MAX( COUNT( CP$9:CP$29 )  - $C94 + 1, 1)), INDEX( CO$59:CO$79, MAX( COUNT( CP$9:CP$29 )  - $B94 + 1, 1)) : INDEX( CO$59:CO$79, MAX( COUNT( CP$9:CP$29 )  - $C94 + 1, 1)) &gt; 0)))</f>
        <v>1.0174171269927037</v>
      </c>
      <c r="CP94" s="12">
        <f>+IF(CP$8 = 62, 1, MAX(_xlfn._xlws.FILTER(INDEX( CP$34:CP$54, MAX( COUNT( CQ$9:CQ$29 )  - $B94 + 1, 1)) : INDEX( CP$34:CP$54, MAX( COUNT( CQ$9:CQ$29 )  - $C94 + 1, 1)), INDEX( CP$59:CP$79, MAX( COUNT( CQ$9:CQ$29 )  - $B94 + 1, 1)) : INDEX( CP$59:CP$79, MAX( COUNT( CQ$9:CQ$29 )  - $C94 + 1, 1)) &gt; 0)))</f>
        <v>1</v>
      </c>
      <c r="CQ94" s="12">
        <f>+IF(CQ$8 = 62, 1, MAX(_xlfn._xlws.FILTER(INDEX( CQ$34:CQ$54, MAX( COUNT( CR$9:CR$29 )  - $B94 + 1, 1)) : INDEX( CQ$34:CQ$54, MAX( COUNT( CR$9:CR$29 )  - $C94 + 1, 1)), INDEX( CQ$59:CQ$79, MAX( COUNT( CR$9:CR$29 )  - $B94 + 1, 1)) : INDEX( CQ$59:CQ$79, MAX( COUNT( CR$9:CR$29 )  - $C94 + 1, 1)) &gt; 0)))</f>
        <v>1</v>
      </c>
      <c r="CR94" s="12">
        <f>+IF(CR$8 = 62, 1, MAX(_xlfn._xlws.FILTER(INDEX( CR$34:CR$54, MAX( COUNT( CS$9:CS$29 )  - $B94 + 1, 1)) : INDEX( CR$34:CR$54, MAX( COUNT( CS$9:CS$29 )  - $C94 + 1, 1)), INDEX( CR$59:CR$79, MAX( COUNT( CS$9:CS$29 )  - $B94 + 1, 1)) : INDEX( CR$59:CR$79, MAX( COUNT( CS$9:CS$29 )  - $C94 + 1, 1)) &gt; 0)))</f>
        <v>1.0000062405944625</v>
      </c>
      <c r="CS94" s="12">
        <f>+IF(CS$8 = 62, 1, MAX(_xlfn._xlws.FILTER(INDEX( CS$34:CS$54, MAX( COUNT( CT$9:CT$29 )  - $B94 + 1, 1)) : INDEX( CS$34:CS$54, MAX( COUNT( CT$9:CT$29 )  - $C94 + 1, 1)), INDEX( CS$59:CS$79, MAX( COUNT( CT$9:CT$29 )  - $B94 + 1, 1)) : INDEX( CS$59:CS$79, MAX( COUNT( CT$9:CT$29 )  - $C94 + 1, 1)) &gt; 0)))</f>
        <v>1</v>
      </c>
      <c r="CT94" s="12">
        <f>+IF(CT$8 = 62, 1, MAX(_xlfn._xlws.FILTER(INDEX( CT$34:CT$54, MAX( COUNT( CU$9:CU$29 )  - $B94 + 1, 1)) : INDEX( CT$34:CT$54, MAX( COUNT( CU$9:CU$29 )  - $C94 + 1, 1)), INDEX( CT$59:CT$79, MAX( COUNT( CU$9:CU$29 )  - $B94 + 1, 1)) : INDEX( CT$59:CT$79, MAX( COUNT( CU$9:CU$29 )  - $C94 + 1, 1)) &gt; 0)))</f>
        <v>1</v>
      </c>
      <c r="CU94" s="12">
        <f>+IF(CU$8 = 62, 1, MAX(_xlfn._xlws.FILTER(INDEX( CU$34:CU$54, MAX( COUNT( CV$9:CV$29 )  - $B94 + 1, 1)) : INDEX( CU$34:CU$54, MAX( COUNT( CV$9:CV$29 )  - $C94 + 1, 1)), INDEX( CU$59:CU$79, MAX( COUNT( CV$9:CV$29 )  - $B94 + 1, 1)) : INDEX( CU$59:CU$79, MAX( COUNT( CV$9:CV$29 )  - $C94 + 1, 1)) &gt; 0)))</f>
        <v>1.0000004320725588</v>
      </c>
      <c r="CV94" s="12">
        <f>+IF(CV$8 = 62, 1, MAX(_xlfn._xlws.FILTER(INDEX( CV$34:CV$54, MAX( COUNT( CW$9:CW$29 )  - $B94 + 1, 1)) : INDEX( CV$34:CV$54, MAX( COUNT( CW$9:CW$29 )  - $C94 + 1, 1)), INDEX( CV$59:CV$79, MAX( COUNT( CW$9:CW$29 )  - $B94 + 1, 1)) : INDEX( CV$59:CV$79, MAX( COUNT( CW$9:CW$29 )  - $C94 + 1, 1)) &gt; 0)))</f>
        <v>1</v>
      </c>
      <c r="CW94" s="12">
        <f>+IF(CW$8 = 62, 1, MAX(_xlfn._xlws.FILTER(INDEX( CW$34:CW$54, MAX( COUNT( CX$9:CX$29 )  - $B94 + 1, 1)) : INDEX( CW$34:CW$54, MAX( COUNT( CX$9:CX$29 )  - $C94 + 1, 1)), INDEX( CW$59:CW$79, MAX( COUNT( CX$9:CX$29 )  - $B94 + 1, 1)) : INDEX( CW$59:CW$79, MAX( COUNT( CX$9:CX$29 )  - $C94 + 1, 1)) &gt; 0)))</f>
        <v>1</v>
      </c>
      <c r="CX94" s="12">
        <f>+IF(CX$8 = 62, 1, MAX(_xlfn._xlws.FILTER(INDEX( CX$34:CX$54, MAX( COUNT( CY$9:CY$29 )  - $B94 + 1, 1)) : INDEX( CX$34:CX$54, MAX( COUNT( CY$9:CY$29 )  - $C94 + 1, 1)), INDEX( CX$59:CX$79, MAX( COUNT( CY$9:CY$29 )  - $B94 + 1, 1)) : INDEX( CX$59:CX$79, MAX( COUNT( CY$9:CY$29 )  - $C94 + 1, 1)) &gt; 0)))</f>
        <v>1</v>
      </c>
      <c r="CY94" s="12">
        <f>+IF(CY$8 = 62, 1, MAX(_xlfn._xlws.FILTER(INDEX( CY$34:CY$54, MAX( COUNT( CZ$9:CZ$29 )  - $B94 + 1, 1)) : INDEX( CY$34:CY$54, MAX( COUNT( CZ$9:CZ$29 )  - $C94 + 1, 1)), INDEX( CY$59:CY$79, MAX( COUNT( CZ$9:CZ$29 )  - $B94 + 1, 1)) : INDEX( CY$59:CY$79, MAX( COUNT( CZ$9:CZ$29 )  - $C94 + 1, 1)) &gt; 0)))</f>
        <v>1</v>
      </c>
      <c r="CZ94" s="12">
        <f>+IF(CZ$8 = 62, 1, MAX(_xlfn._xlws.FILTER(INDEX( CZ$34:CZ$54, MAX( COUNT( DA$9:DA$29 )  - $B94 + 1, 1)) : INDEX( CZ$34:CZ$54, MAX( COUNT( DA$9:DA$29 )  - $C94 + 1, 1)), INDEX( CZ$59:CZ$79, MAX( COUNT( DA$9:DA$29 )  - $B94 + 1, 1)) : INDEX( CZ$59:CZ$79, MAX( COUNT( DA$9:DA$29 )  - $C94 + 1, 1)) &gt; 0)))</f>
        <v>1</v>
      </c>
      <c r="DA94" s="12">
        <f>+IF(DA$8 = 62, 1, MAX(_xlfn._xlws.FILTER(INDEX( DA$34:DA$54, MAX( COUNT( DB$9:DB$29 )  - $B94 + 1, 1)) : INDEX( DA$34:DA$54, MAX( COUNT( DB$9:DB$29 )  - $C94 + 1, 1)), INDEX( DA$59:DA$79, MAX( COUNT( DB$9:DB$29 )  - $B94 + 1, 1)) : INDEX( DA$59:DA$79, MAX( COUNT( DB$9:DB$29 )  - $C94 + 1, 1)) &gt; 0)))</f>
        <v>1</v>
      </c>
      <c r="DB94" s="12">
        <f>+IF(DB$8 = 62, 1, MAX(_xlfn._xlws.FILTER(INDEX( DB$34:DB$54, MAX( COUNT( DC$9:DC$29 )  - $B94 + 1, 1)) : INDEX( DB$34:DB$54, MAX( COUNT( DC$9:DC$29 )  - $C94 + 1, 1)), INDEX( DB$59:DB$79, MAX( COUNT( DC$9:DC$29 )  - $B94 + 1, 1)) : INDEX( DB$59:DB$79, MAX( COUNT( DC$9:DC$29 )  - $C94 + 1, 1)) &gt; 0)))</f>
        <v>1</v>
      </c>
      <c r="DC94" s="12">
        <f>+IF(DC$8 = 62, 1, MAX(_xlfn._xlws.FILTER(INDEX( DC$34:DC$54, MAX( COUNT( DD$9:DD$29 )  - $B94 + 1, 1)) : INDEX( DC$34:DC$54, MAX( COUNT( DD$9:DD$29 )  - $C94 + 1, 1)), INDEX( DC$59:DC$79, MAX( COUNT( DD$9:DD$29 )  - $B94 + 1, 1)) : INDEX( DC$59:DC$79, MAX( COUNT( DD$9:DD$29 )  - $C94 + 1, 1)) &gt; 0)))</f>
        <v>1</v>
      </c>
      <c r="DD94" s="12">
        <f>+IF(DD$8 = 62, 1, MAX(_xlfn._xlws.FILTER(INDEX( DD$34:DD$54, MAX( COUNT( DE$9:DE$29 )  - $B94 + 1, 1)) : INDEX( DD$34:DD$54, MAX( COUNT( DE$9:DE$29 )  - $C94 + 1, 1)), INDEX( DD$59:DD$79, MAX( COUNT( DE$9:DE$29 )  - $B94 + 1, 1)) : INDEX( DD$59:DD$79, MAX( COUNT( DE$9:DE$29 )  - $C94 + 1, 1)) &gt; 0)))</f>
        <v>1</v>
      </c>
      <c r="DE94" s="12">
        <f>+IF(DE$8 = 62, 1, MAX(_xlfn._xlws.FILTER(INDEX( DE$34:DE$54, MAX( COUNT( DF$9:DF$29 )  - $B94 + 1, 1)) : INDEX( DE$34:DE$54, MAX( COUNT( DF$9:DF$29 )  - $C94 + 1, 1)), INDEX( DE$59:DE$79, MAX( COUNT( DF$9:DF$29 )  - $B94 + 1, 1)) : INDEX( DE$59:DE$79, MAX( COUNT( DF$9:DF$29 )  - $C94 + 1, 1)) &gt; 0)))</f>
        <v>1</v>
      </c>
      <c r="DF94" s="12">
        <f>+IF(DF$8 = 62, 1, MAX(_xlfn._xlws.FILTER(INDEX( DF$34:DF$54, MAX( COUNT( DG$9:DG$29 )  - $B94 + 1, 1)) : INDEX( DF$34:DF$54, MAX( COUNT( DG$9:DG$29 )  - $C94 + 1, 1)), INDEX( DF$59:DF$79, MAX( COUNT( DG$9:DG$29 )  - $B94 + 1, 1)) : INDEX( DF$59:DF$79, MAX( COUNT( DG$9:DG$29 )  - $C94 + 1, 1)) &gt; 0)))</f>
        <v>1</v>
      </c>
      <c r="DG94" s="12">
        <f>+IF(DG$8 = 62, 1, MAX(_xlfn._xlws.FILTER(INDEX( DG$34:DG$54, MAX( COUNT( DH$9:DH$29 )  - $B94 + 1, 1)) : INDEX( DG$34:DG$54, MAX( COUNT( DH$9:DH$29 )  - $C94 + 1, 1)), INDEX( DG$59:DG$79, MAX( COUNT( DH$9:DH$29 )  - $B94 + 1, 1)) : INDEX( DG$59:DG$79, MAX( COUNT( DH$9:DH$29 )  - $C94 + 1, 1)) &gt; 0)))</f>
        <v>1</v>
      </c>
      <c r="DH94" s="12">
        <f>+IF(DH$8 = 62, 1, MAX(_xlfn._xlws.FILTER(INDEX( DH$34:DH$54, MAX( COUNT( DI$9:DI$29 )  - $B94 + 1, 1)) : INDEX( DH$34:DH$54, MAX( COUNT( DI$9:DI$29 )  - $C94 + 1, 1)), INDEX( DH$59:DH$79, MAX( COUNT( DI$9:DI$29 )  - $B94 + 1, 1)) : INDEX( DH$59:DH$79, MAX( COUNT( DI$9:DI$29 )  - $C94 + 1, 1)) &gt; 0)))</f>
        <v>1</v>
      </c>
      <c r="DI94" s="12">
        <f>+IF(DI$8 = 62, 1, MAX(_xlfn._xlws.FILTER(INDEX( DI$34:DI$54, MAX( COUNT( DJ$9:DJ$29 )  - $B94 + 1, 1)) : INDEX( DI$34:DI$54, MAX( COUNT( DJ$9:DJ$29 )  - $C94 + 1, 1)), INDEX( DI$59:DI$79, MAX( COUNT( DJ$9:DJ$29 )  - $B94 + 1, 1)) : INDEX( DI$59:DI$79, MAX( COUNT( DJ$9:DJ$29 )  - $C94 + 1, 1)) &gt; 0)))</f>
        <v>1</v>
      </c>
      <c r="DJ94" s="12">
        <f>+IF(DJ$8 = 62, 1, MAX(_xlfn._xlws.FILTER(INDEX( DJ$34:DJ$54, MAX( COUNT( DK$9:DK$29 )  - $B94 + 1, 1)) : INDEX( DJ$34:DJ$54, MAX( COUNT( DK$9:DK$29 )  - $C94 + 1, 1)), INDEX( DJ$59:DJ$79, MAX( COUNT( DK$9:DK$29 )  - $B94 + 1, 1)) : INDEX( DJ$59:DJ$79, MAX( COUNT( DK$9:DK$29 )  - $C94 + 1, 1)) &gt; 0)))</f>
        <v>1</v>
      </c>
      <c r="DK94" s="12">
        <f>+IF(DK$8 = 62, 1, MAX(_xlfn._xlws.FILTER(INDEX( DK$34:DK$54, MAX( COUNT( DL$9:DL$29 )  - $B94 + 1, 1)) : INDEX( DK$34:DK$54, MAX( COUNT( DL$9:DL$29 )  - $C94 + 1, 1)), INDEX( DK$59:DK$79, MAX( COUNT( DL$9:DL$29 )  - $B94 + 1, 1)) : INDEX( DK$59:DK$79, MAX( COUNT( DL$9:DL$29 )  - $C94 + 1, 1)) &gt; 0)))</f>
        <v>1</v>
      </c>
      <c r="DL94" s="12">
        <f>+IF(DL$8 = 62, 1, MAX(_xlfn._xlws.FILTER(INDEX( DL$34:DL$54, MAX( COUNT( DM$9:DM$29 )  - $B94 + 1, 1)) : INDEX( DL$34:DL$54, MAX( COUNT( DM$9:DM$29 )  - $C94 + 1, 1)), INDEX( DL$59:DL$79, MAX( COUNT( DM$9:DM$29 )  - $B94 + 1, 1)) : INDEX( DL$59:DL$79, MAX( COUNT( DM$9:DM$29 )  - $C94 + 1, 1)) &gt; 0)))</f>
        <v>1</v>
      </c>
      <c r="DM94" s="12">
        <f>+IF(DM$8 = 62, 1, MAX(_xlfn._xlws.FILTER(INDEX( DM$34:DM$54, MAX( COUNT( DN$9:DN$29 )  - $B94 + 1, 1)) : INDEX( DM$34:DM$54, MAX( COUNT( DN$9:DN$29 )  - $C94 + 1, 1)), INDEX( DM$59:DM$79, MAX( COUNT( DN$9:DN$29 )  - $B94 + 1, 1)) : INDEX( DM$59:DM$79, MAX( COUNT( DN$9:DN$29 )  - $C94 + 1, 1)) &gt; 0)))</f>
        <v>1</v>
      </c>
      <c r="DN94" s="12">
        <f>+IF(DN$8 = 62, 1, MAX(_xlfn._xlws.FILTER(INDEX( DN$34:DN$54, MAX( COUNT( DO$9:DO$29 )  - $B94 + 1, 1)) : INDEX( DN$34:DN$54, MAX( COUNT( DO$9:DO$29 )  - $C94 + 1, 1)), INDEX( DN$59:DN$79, MAX( COUNT( DO$9:DO$29 )  - $B94 + 1, 1)) : INDEX( DN$59:DN$79, MAX( COUNT( DO$9:DO$29 )  - $C94 + 1, 1)) &gt; 0)))</f>
        <v>1</v>
      </c>
      <c r="DO94" s="12">
        <f>+IF(DO$8 = 62, 1, MAX(_xlfn._xlws.FILTER(INDEX( DO$34:DO$54, MAX( COUNT( DP$9:DP$29 )  - $B94 + 1, 1)) : INDEX( DO$34:DO$54, MAX( COUNT( DP$9:DP$29 )  - $C94 + 1, 1)), INDEX( DO$59:DO$79, MAX( COUNT( DP$9:DP$29 )  - $B94 + 1, 1)) : INDEX( DO$59:DO$79, MAX( COUNT( DP$9:DP$29 )  - $C94 + 1, 1)) &gt; 0)))</f>
        <v>1</v>
      </c>
      <c r="DP94" s="12">
        <f>+IF(DP$8 = 62, 1, MAX(_xlfn._xlws.FILTER(INDEX( DP$34:DP$54, MAX( COUNT( DQ$9:DQ$29 )  - $B94 + 1, 1)) : INDEX( DP$34:DP$54, MAX( COUNT( DQ$9:DQ$29 )  - $C94 + 1, 1)), INDEX( DP$59:DP$79, MAX( COUNT( DQ$9:DQ$29 )  - $B94 + 1, 1)) : INDEX( DP$59:DP$79, MAX( COUNT( DQ$9:DQ$29 )  - $C94 + 1, 1)) &gt; 0)))</f>
        <v>1</v>
      </c>
      <c r="DQ94" s="12">
        <f>+IF(DQ$8 = 62, 1, MAX(_xlfn._xlws.FILTER(INDEX( DQ$34:DQ$54, MAX( COUNT( DR$9:DR$29 )  - $B94 + 1, 1)) : INDEX( DQ$34:DQ$54, MAX( COUNT( DR$9:DR$29 )  - $C94 + 1, 1)), INDEX( DQ$59:DQ$79, MAX( COUNT( DR$9:DR$29 )  - $B94 + 1, 1)) : INDEX( DQ$59:DQ$79, MAX( COUNT( DR$9:DR$29 )  - $C94 + 1, 1)) &gt; 0)))</f>
        <v>1</v>
      </c>
      <c r="DR94" s="12">
        <f>+IF(DR$8 = 62, 1, MAX(_xlfn._xlws.FILTER(INDEX( DR$34:DR$54, MAX( COUNT( DS$9:DS$29 )  - $B94 + 1, 1)) : INDEX( DR$34:DR$54, MAX( COUNT( DS$9:DS$29 )  - $C94 + 1, 1)), INDEX( DR$59:DR$79, MAX( COUNT( DS$9:DS$29 )  - $B94 + 1, 1)) : INDEX( DR$59:DR$79, MAX( COUNT( DS$9:DS$29 )  - $C94 + 1, 1)) &gt; 0)))</f>
        <v>1</v>
      </c>
      <c r="DS94" s="12">
        <f>+IF(DS$8 = 62, 1, MAX(_xlfn._xlws.FILTER(INDEX( DS$34:DS$54, MAX( COUNT( DT$9:DT$29 )  - $B94 + 1, 1)) : INDEX( DS$34:DS$54, MAX( COUNT( DT$9:DT$29 )  - $C94 + 1, 1)), INDEX( DS$59:DS$79, MAX( COUNT( DT$9:DT$29 )  - $B94 + 1, 1)) : INDEX( DS$59:DS$79, MAX( COUNT( DT$9:DT$29 )  - $C94 + 1, 1)) &gt; 0)))</f>
        <v>1</v>
      </c>
      <c r="DT94" s="12">
        <f>+IF(DT$8 = 62, 1, MAX(_xlfn._xlws.FILTER(INDEX( DT$34:DT$54, MAX( COUNT( DU$9:DU$29 )  - $B94 + 1, 1)) : INDEX( DT$34:DT$54, MAX( COUNT( DU$9:DU$29 )  - $C94 + 1, 1)), INDEX( DT$59:DT$79, MAX( COUNT( DU$9:DU$29 )  - $B94 + 1, 1)) : INDEX( DT$59:DT$79, MAX( COUNT( DU$9:DU$29 )  - $C94 + 1, 1)) &gt; 0)))</f>
        <v>0</v>
      </c>
      <c r="DU94" s="12">
        <f>+IF(DU$8 = 62, 1, MAX(_xlfn._xlws.FILTER(INDEX( DU$34:DU$54, MAX( COUNT( DV$9:DV$29 )  - $B94 + 1, 1)) : INDEX( DU$34:DU$54, MAX( COUNT( DV$9:DV$29 )  - $C94 + 1, 1)), INDEX( DU$59:DU$79, MAX( COUNT( DV$9:DV$29 )  - $B94 + 1, 1)) : INDEX( DU$59:DU$79, MAX( COUNT( DV$9:DV$29 )  - $C94 + 1, 1)) &gt; 0)))</f>
        <v>0</v>
      </c>
      <c r="DV94" s="12">
        <f>+IF(DV$8 = 62, 1, MAX(_xlfn._xlws.FILTER(INDEX( DV$34:DV$54, MAX( COUNT( DW$9:DW$29 )  - $B94 + 1, 1)) : INDEX( DV$34:DV$54, MAX( COUNT( DW$9:DW$29 )  - $C94 + 1, 1)), INDEX( DV$59:DV$79, MAX( COUNT( DW$9:DW$29 )  - $B94 + 1, 1)) : INDEX( DV$59:DV$79, MAX( COUNT( DW$9:DW$29 )  - $C94 + 1, 1)) &gt; 0)))</f>
        <v>0</v>
      </c>
      <c r="DW94" s="12">
        <f>+IF(DW$8 = 62, 1, MAX(_xlfn._xlws.FILTER(INDEX( DW$34:DW$54, MAX( COUNT( DX$9:DX$29 )  - $B94 + 1, 1)) : INDEX( DW$34:DW$54, MAX( COUNT( DX$9:DX$29 )  - $C94 + 1, 1)), INDEX( DW$59:DW$79, MAX( COUNT( DX$9:DX$29 )  - $B94 + 1, 1)) : INDEX( DW$59:DW$79, MAX( COUNT( DX$9:DX$29 )  - $C94 + 1, 1)) &gt; 0)))</f>
        <v>0</v>
      </c>
      <c r="DX94" s="12">
        <f>+IF(DX$8 = 62, 1, MAX(_xlfn._xlws.FILTER(INDEX( DX$34:DX$54, MAX( COUNT( DY$9:DY$29 )  - $B94 + 1, 1)) : INDEX( DX$34:DX$54, MAX( COUNT( DY$9:DY$29 )  - $C94 + 1, 1)), INDEX( DX$59:DX$79, MAX( COUNT( DY$9:DY$29 )  - $B94 + 1, 1)) : INDEX( DX$59:DX$79, MAX( COUNT( DY$9:DY$29 )  - $C94 + 1, 1)) &gt; 0)))</f>
        <v>0</v>
      </c>
      <c r="DY94" s="12">
        <f>+IF(DY$8 = 62, 1, MAX(_xlfn._xlws.FILTER(INDEX( DY$34:DY$54, MAX( COUNT( DZ$9:DZ$29 )  - $B94 + 1, 1)) : INDEX( DY$34:DY$54, MAX( COUNT( DZ$9:DZ$29 )  - $C94 + 1, 1)), INDEX( DY$59:DY$79, MAX( COUNT( DZ$9:DZ$29 )  - $B94 + 1, 1)) : INDEX( DY$59:DY$79, MAX( COUNT( DZ$9:DZ$29 )  - $C94 + 1, 1)) &gt; 0)))</f>
        <v>0</v>
      </c>
      <c r="DZ94" s="12">
        <f>+IF(DZ$8 = 62, 1, MAX(_xlfn._xlws.FILTER(INDEX( DZ$34:DZ$54, MAX( COUNT( EA$9:EA$29 )  - $B94 + 1, 1)) : INDEX( DZ$34:DZ$54, MAX( COUNT( EA$9:EA$29 )  - $C94 + 1, 1)), INDEX( DZ$59:DZ$79, MAX( COUNT( EA$9:EA$29 )  - $B94 + 1, 1)) : INDEX( DZ$59:DZ$79, MAX( COUNT( EA$9:EA$29 )  - $C94 + 1, 1)) &gt; 0)))</f>
        <v>1</v>
      </c>
    </row>
    <row r="95" spans="2:130" x14ac:dyDescent="0.2">
      <c r="B95">
        <v>1</v>
      </c>
      <c r="C95">
        <v>4</v>
      </c>
      <c r="D95">
        <v>0.3</v>
      </c>
      <c r="F95" s="19" t="s">
        <v>55</v>
      </c>
      <c r="G95" s="12">
        <f>+IF(G$8 = 62, 1, _xlfn.PERCENTILE.INC(_xlfn._xlws.FILTER(INDEX( G$34:G$54, MAX( COUNT( H$9:H$29 )  - $B95 + 1, 1)) : INDEX( G$34:G$54, MAX( COUNT( H$9:H$29 )  - $C95 + 1, 1)), INDEX( G$59:G$79, MAX( COUNT( H$9:H$29 )  - $B95 + 1, 1)) : INDEX( G$59:G$79, MAX( COUNT( H$9:H$29 )  - $C95 + 1, 1)) &gt; 0), $D95))</f>
        <v>1.8476900000000001</v>
      </c>
      <c r="H95" s="12">
        <f>+IF(H$8 = 62, 1, _xlfn.PERCENTILE.INC(_xlfn._xlws.FILTER(INDEX( H$34:H$54, MAX( COUNT( I$9:I$29 )  - $B95 + 1, 1)) : INDEX( H$34:H$54, MAX( COUNT( I$9:I$29 )  - $C95 + 1, 1)), INDEX( H$59:H$79, MAX( COUNT( I$9:I$29 )  - $B95 + 1, 1)) : INDEX( H$59:H$79, MAX( COUNT( I$9:I$29 )  - $C95 + 1, 1)) &gt; 0), $D95))</f>
        <v>3.4804406723503183</v>
      </c>
      <c r="I95" s="12">
        <f>+IF(I$8 = 62, 1, _xlfn.PERCENTILE.INC(_xlfn._xlws.FILTER(INDEX( I$34:I$54, MAX( COUNT( J$9:J$29 )  - $B95 + 1, 1)) : INDEX( I$34:I$54, MAX( COUNT( J$9:J$29 )  - $C95 + 1, 1)), INDEX( I$59:I$79, MAX( COUNT( J$9:J$29 )  - $B95 + 1, 1)) : INDEX( I$59:I$79, MAX( COUNT( J$9:J$29 )  - $C95 + 1, 1)) &gt; 0), $D95))</f>
        <v>2.211227066150049</v>
      </c>
      <c r="J95" s="12">
        <f>+IF(J$8 = 62, 1, _xlfn.PERCENTILE.INC(_xlfn._xlws.FILTER(INDEX( J$34:J$54, MAX( COUNT( K$9:K$29 )  - $B95 + 1, 1)) : INDEX( J$34:J$54, MAX( COUNT( K$9:K$29 )  - $C95 + 1, 1)), INDEX( J$59:J$79, MAX( COUNT( K$9:K$29 )  - $B95 + 1, 1)) : INDEX( J$59:J$79, MAX( COUNT( K$9:K$29 )  - $C95 + 1, 1)) &gt; 0), $D95))</f>
        <v>1.1082902231728797</v>
      </c>
      <c r="K95" s="12">
        <f>+IF(K$8 = 62, 1, _xlfn.PERCENTILE.INC(_xlfn._xlws.FILTER(INDEX( K$34:K$54, MAX( COUNT( L$9:L$29 )  - $B95 + 1, 1)) : INDEX( K$34:K$54, MAX( COUNT( L$9:L$29 )  - $C95 + 1, 1)), INDEX( K$59:K$79, MAX( COUNT( L$9:L$29 )  - $B95 + 1, 1)) : INDEX( K$59:K$79, MAX( COUNT( L$9:L$29 )  - $C95 + 1, 1)) &gt; 0), $D95))</f>
        <v>1.0370930610646849</v>
      </c>
      <c r="L95" s="12">
        <f>+IF(L$8 = 62, 1, _xlfn.PERCENTILE.INC(_xlfn._xlws.FILTER(INDEX( L$34:L$54, MAX( COUNT( M$9:M$29 )  - $B95 + 1, 1)) : INDEX( L$34:L$54, MAX( COUNT( M$9:M$29 )  - $C95 + 1, 1)), INDEX( L$59:L$79, MAX( COUNT( M$9:M$29 )  - $B95 + 1, 1)) : INDEX( L$59:L$79, MAX( COUNT( M$9:M$29 )  - $C95 + 1, 1)) &gt; 0), $D95))</f>
        <v>1.005167372826655</v>
      </c>
      <c r="M95" s="12">
        <f>+IF(M$8 = 62, 1, _xlfn.PERCENTILE.INC(_xlfn._xlws.FILTER(INDEX( M$34:M$54, MAX( COUNT( N$9:N$29 )  - $B95 + 1, 1)) : INDEX( M$34:M$54, MAX( COUNT( N$9:N$29 )  - $C95 + 1, 1)), INDEX( M$59:M$79, MAX( COUNT( N$9:N$29 )  - $B95 + 1, 1)) : INDEX( M$59:M$79, MAX( COUNT( N$9:N$29 )  - $C95 + 1, 1)) &gt; 0), $D95))</f>
        <v>1.0329027449688646</v>
      </c>
      <c r="N95" s="12">
        <f>+IF(N$8 = 62, 1, _xlfn.PERCENTILE.INC(_xlfn._xlws.FILTER(INDEX( N$34:N$54, MAX( COUNT( O$9:O$29 )  - $B95 + 1, 1)) : INDEX( N$34:N$54, MAX( COUNT( O$9:O$29 )  - $C95 + 1, 1)), INDEX( N$59:N$79, MAX( COUNT( O$9:O$29 )  - $B95 + 1, 1)) : INDEX( N$59:N$79, MAX( COUNT( O$9:O$29 )  - $C95 + 1, 1)) &gt; 0), $D95))</f>
        <v>1.0048263686776746</v>
      </c>
      <c r="O95" s="12">
        <f>+IF(O$8 = 62, 1, _xlfn.PERCENTILE.INC(_xlfn._xlws.FILTER(INDEX( O$34:O$54, MAX( COUNT( P$9:P$29 )  - $B95 + 1, 1)) : INDEX( O$34:O$54, MAX( COUNT( P$9:P$29 )  - $C95 + 1, 1)), INDEX( O$59:O$79, MAX( COUNT( P$9:P$29 )  - $B95 + 1, 1)) : INDEX( O$59:O$79, MAX( COUNT( P$9:P$29 )  - $C95 + 1, 1)) &gt; 0), $D95))</f>
        <v>1.0006139685902391</v>
      </c>
      <c r="P95" s="12">
        <f>+IF(P$8 = 62, 1, _xlfn.PERCENTILE.INC(_xlfn._xlws.FILTER(INDEX( P$34:P$54, MAX( COUNT( Q$9:Q$29 )  - $B95 + 1, 1)) : INDEX( P$34:P$54, MAX( COUNT( Q$9:Q$29 )  - $C95 + 1, 1)), INDEX( P$59:P$79, MAX( COUNT( Q$9:Q$29 )  - $B95 + 1, 1)) : INDEX( P$59:P$79, MAX( COUNT( Q$9:Q$29 )  - $C95 + 1, 1)) &gt; 0), $D95))</f>
        <v>1</v>
      </c>
      <c r="Q95" s="12">
        <f>+IF(Q$8 = 62, 1, _xlfn.PERCENTILE.INC(_xlfn._xlws.FILTER(INDEX( Q$34:Q$54, MAX( COUNT( R$9:R$29 )  - $B95 + 1, 1)) : INDEX( Q$34:Q$54, MAX( COUNT( R$9:R$29 )  - $C95 + 1, 1)), INDEX( Q$59:Q$79, MAX( COUNT( R$9:R$29 )  - $B95 + 1, 1)) : INDEX( Q$59:Q$79, MAX( COUNT( R$9:R$29 )  - $C95 + 1, 1)) &gt; 0), $D95))</f>
        <v>1</v>
      </c>
      <c r="R95" s="12">
        <f>+IF(R$8 = 62, 1, _xlfn.PERCENTILE.INC(_xlfn._xlws.FILTER(INDEX( R$34:R$54, MAX( COUNT( S$9:S$29 )  - $B95 + 1, 1)) : INDEX( R$34:R$54, MAX( COUNT( S$9:S$29 )  - $C95 + 1, 1)), INDEX( R$59:R$79, MAX( COUNT( S$9:S$29 )  - $B95 + 1, 1)) : INDEX( R$59:R$79, MAX( COUNT( S$9:S$29 )  - $C95 + 1, 1)) &gt; 0), $D95))</f>
        <v>1</v>
      </c>
      <c r="S95" s="12">
        <f>+IF(S$8 = 62, 1, _xlfn.PERCENTILE.INC(_xlfn._xlws.FILTER(INDEX( S$34:S$54, MAX( COUNT( T$9:T$29 )  - $B95 + 1, 1)) : INDEX( S$34:S$54, MAX( COUNT( T$9:T$29 )  - $C95 + 1, 1)), INDEX( S$59:S$79, MAX( COUNT( T$9:T$29 )  - $B95 + 1, 1)) : INDEX( S$59:S$79, MAX( COUNT( T$9:T$29 )  - $C95 + 1, 1)) &gt; 0), $D95))</f>
        <v>1</v>
      </c>
      <c r="T95" s="12">
        <f>+IF(T$8 = 62, 1, _xlfn.PERCENTILE.INC(_xlfn._xlws.FILTER(INDEX( T$34:T$54, MAX( COUNT( U$9:U$29 )  - $B95 + 1, 1)) : INDEX( T$34:T$54, MAX( COUNT( U$9:U$29 )  - $C95 + 1, 1)), INDEX( T$59:T$79, MAX( COUNT( U$9:U$29 )  - $B95 + 1, 1)) : INDEX( T$59:T$79, MAX( COUNT( U$9:U$29 )  - $C95 + 1, 1)) &gt; 0), $D95))</f>
        <v>1</v>
      </c>
      <c r="U95" s="12">
        <f>+IF(U$8 = 62, 1, _xlfn.PERCENTILE.INC(_xlfn._xlws.FILTER(INDEX( U$34:U$54, MAX( COUNT( V$9:V$29 )  - $B95 + 1, 1)) : INDEX( U$34:U$54, MAX( COUNT( V$9:V$29 )  - $C95 + 1, 1)), INDEX( U$59:U$79, MAX( COUNT( V$9:V$29 )  - $B95 + 1, 1)) : INDEX( U$59:U$79, MAX( COUNT( V$9:V$29 )  - $C95 + 1, 1)) &gt; 0), $D95))</f>
        <v>0.99929028139023701</v>
      </c>
      <c r="V95" s="12">
        <f>+IF(V$8 = 62, 1, _xlfn.PERCENTILE.INC(_xlfn._xlws.FILTER(INDEX( V$34:V$54, MAX( COUNT( W$9:W$29 )  - $B95 + 1, 1)) : INDEX( V$34:V$54, MAX( COUNT( W$9:W$29 )  - $C95 + 1, 1)), INDEX( V$59:V$79, MAX( COUNT( W$9:W$29 )  - $B95 + 1, 1)) : INDEX( V$59:V$79, MAX( COUNT( W$9:W$29 )  - $C95 + 1, 1)) &gt; 0), $D95))</f>
        <v>1</v>
      </c>
      <c r="W95" s="12">
        <f>+IF(W$8 = 62, 1, _xlfn.PERCENTILE.INC(_xlfn._xlws.FILTER(INDEX( W$34:W$54, MAX( COUNT( X$9:X$29 )  - $B95 + 1, 1)) : INDEX( W$34:W$54, MAX( COUNT( X$9:X$29 )  - $C95 + 1, 1)), INDEX( W$59:W$79, MAX( COUNT( X$9:X$29 )  - $B95 + 1, 1)) : INDEX( W$59:W$79, MAX( COUNT( X$9:X$29 )  - $C95 + 1, 1)) &gt; 0), $D95))</f>
        <v>1</v>
      </c>
      <c r="X95" s="12">
        <f>+IF(X$8 = 62, 1, _xlfn.PERCENTILE.INC(_xlfn._xlws.FILTER(INDEX( X$34:X$54, MAX( COUNT( Y$9:Y$29 )  - $B95 + 1, 1)) : INDEX( X$34:X$54, MAX( COUNT( Y$9:Y$29 )  - $C95 + 1, 1)), INDEX( X$59:X$79, MAX( COUNT( Y$9:Y$29 )  - $B95 + 1, 1)) : INDEX( X$59:X$79, MAX( COUNT( Y$9:Y$29 )  - $C95 + 1, 1)) &gt; 0), $D95))</f>
        <v>1</v>
      </c>
      <c r="Y95" s="12">
        <f>+IF(Y$8 = 62, 1, _xlfn.PERCENTILE.INC(_xlfn._xlws.FILTER(INDEX( Y$34:Y$54, MAX( COUNT( Z$9:Z$29 )  - $B95 + 1, 1)) : INDEX( Y$34:Y$54, MAX( COUNT( Z$9:Z$29 )  - $C95 + 1, 1)), INDEX( Y$59:Y$79, MAX( COUNT( Z$9:Z$29 )  - $B95 + 1, 1)) : INDEX( Y$59:Y$79, MAX( COUNT( Z$9:Z$29 )  - $C95 + 1, 1)) &gt; 0), $D95))</f>
        <v>1</v>
      </c>
      <c r="Z95" s="12">
        <f>+IF(Z$8 = 62, 1, _xlfn.PERCENTILE.INC(_xlfn._xlws.FILTER(INDEX( Z$34:Z$54, MAX( COUNT( AA$9:AA$29 )  - $B95 + 1, 1)) : INDEX( Z$34:Z$54, MAX( COUNT( AA$9:AA$29 )  - $C95 + 1, 1)), INDEX( Z$59:Z$79, MAX( COUNT( AA$9:AA$29 )  - $B95 + 1, 1)) : INDEX( Z$59:Z$79, MAX( COUNT( AA$9:AA$29 )  - $C95 + 1, 1)) &gt; 0), $D95))</f>
        <v>1</v>
      </c>
      <c r="AA95" s="12">
        <f>+IF(AA$8 = 62, 1, _xlfn.PERCENTILE.INC(_xlfn._xlws.FILTER(INDEX( AA$34:AA$54, MAX( COUNT( AB$9:AB$29 )  - $B95 + 1, 1)) : INDEX( AA$34:AA$54, MAX( COUNT( AB$9:AB$29 )  - $C95 + 1, 1)), INDEX( AA$59:AA$79, MAX( COUNT( AB$9:AB$29 )  - $B95 + 1, 1)) : INDEX( AA$59:AA$79, MAX( COUNT( AB$9:AB$29 )  - $C95 + 1, 1)) &gt; 0), $D95))</f>
        <v>1</v>
      </c>
      <c r="AB95" s="12">
        <f>+IF(AB$8 = 62, 1, _xlfn.PERCENTILE.INC(_xlfn._xlws.FILTER(INDEX( AB$34:AB$54, MAX( COUNT( AC$9:AC$29 )  - $B95 + 1, 1)) : INDEX( AB$34:AB$54, MAX( COUNT( AC$9:AC$29 )  - $C95 + 1, 1)), INDEX( AB$59:AB$79, MAX( COUNT( AC$9:AC$29 )  - $B95 + 1, 1)) : INDEX( AB$59:AB$79, MAX( COUNT( AC$9:AC$29 )  - $C95 + 1, 1)) &gt; 0), $D95))</f>
        <v>1</v>
      </c>
      <c r="AC95" s="12">
        <f>+IF(AC$8 = 62, 1, _xlfn.PERCENTILE.INC(_xlfn._xlws.FILTER(INDEX( AC$34:AC$54, MAX( COUNT( AD$9:AD$29 )  - $B95 + 1, 1)) : INDEX( AC$34:AC$54, MAX( COUNT( AD$9:AD$29 )  - $C95 + 1, 1)), INDEX( AC$59:AC$79, MAX( COUNT( AD$9:AD$29 )  - $B95 + 1, 1)) : INDEX( AC$59:AC$79, MAX( COUNT( AD$9:AD$29 )  - $C95 + 1, 1)) &gt; 0), $D95))</f>
        <v>1</v>
      </c>
      <c r="AD95" s="12">
        <f>+IF(AD$8 = 62, 1, _xlfn.PERCENTILE.INC(_xlfn._xlws.FILTER(INDEX( AD$34:AD$54, MAX( COUNT( AE$9:AE$29 )  - $B95 + 1, 1)) : INDEX( AD$34:AD$54, MAX( COUNT( AE$9:AE$29 )  - $C95 + 1, 1)), INDEX( AD$59:AD$79, MAX( COUNT( AE$9:AE$29 )  - $B95 + 1, 1)) : INDEX( AD$59:AD$79, MAX( COUNT( AE$9:AE$29 )  - $C95 + 1, 1)) &gt; 0), $D95))</f>
        <v>1</v>
      </c>
      <c r="AE95" s="12">
        <f>+IF(AE$8 = 62, 1, _xlfn.PERCENTILE.INC(_xlfn._xlws.FILTER(INDEX( AE$34:AE$54, MAX( COUNT( AF$9:AF$29 )  - $B95 + 1, 1)) : INDEX( AE$34:AE$54, MAX( COUNT( AF$9:AF$29 )  - $C95 + 1, 1)), INDEX( AE$59:AE$79, MAX( COUNT( AF$9:AF$29 )  - $B95 + 1, 1)) : INDEX( AE$59:AE$79, MAX( COUNT( AF$9:AF$29 )  - $C95 + 1, 1)) &gt; 0), $D95))</f>
        <v>1</v>
      </c>
      <c r="AF95" s="12">
        <f>+IF(AF$8 = 62, 1, _xlfn.PERCENTILE.INC(_xlfn._xlws.FILTER(INDEX( AF$34:AF$54, MAX( COUNT( AG$9:AG$29 )  - $B95 + 1, 1)) : INDEX( AF$34:AF$54, MAX( COUNT( AG$9:AG$29 )  - $C95 + 1, 1)), INDEX( AF$59:AF$79, MAX( COUNT( AG$9:AG$29 )  - $B95 + 1, 1)) : INDEX( AF$59:AF$79, MAX( COUNT( AG$9:AG$29 )  - $C95 + 1, 1)) &gt; 0), $D95))</f>
        <v>1</v>
      </c>
      <c r="AG95" s="12">
        <f>+IF(AG$8 = 62, 1, _xlfn.PERCENTILE.INC(_xlfn._xlws.FILTER(INDEX( AG$34:AG$54, MAX( COUNT( AH$9:AH$29 )  - $B95 + 1, 1)) : INDEX( AG$34:AG$54, MAX( COUNT( AH$9:AH$29 )  - $C95 + 1, 1)), INDEX( AG$59:AG$79, MAX( COUNT( AH$9:AH$29 )  - $B95 + 1, 1)) : INDEX( AG$59:AG$79, MAX( COUNT( AH$9:AH$29 )  - $C95 + 1, 1)) &gt; 0), $D95))</f>
        <v>1</v>
      </c>
      <c r="AH95" s="12">
        <f>+IF(AH$8 = 62, 1, _xlfn.PERCENTILE.INC(_xlfn._xlws.FILTER(INDEX( AH$34:AH$54, MAX( COUNT( AI$9:AI$29 )  - $B95 + 1, 1)) : INDEX( AH$34:AH$54, MAX( COUNT( AI$9:AI$29 )  - $C95 + 1, 1)), INDEX( AH$59:AH$79, MAX( COUNT( AI$9:AI$29 )  - $B95 + 1, 1)) : INDEX( AH$59:AH$79, MAX( COUNT( AI$9:AI$29 )  - $C95 + 1, 1)) &gt; 0), $D95))</f>
        <v>1</v>
      </c>
      <c r="AI95" s="12">
        <f>+IF(AI$8 = 62, 1, _xlfn.PERCENTILE.INC(_xlfn._xlws.FILTER(INDEX( AI$34:AI$54, MAX( COUNT( AJ$9:AJ$29 )  - $B95 + 1, 1)) : INDEX( AI$34:AI$54, MAX( COUNT( AJ$9:AJ$29 )  - $C95 + 1, 1)), INDEX( AI$59:AI$79, MAX( COUNT( AJ$9:AJ$29 )  - $B95 + 1, 1)) : INDEX( AI$59:AI$79, MAX( COUNT( AJ$9:AJ$29 )  - $C95 + 1, 1)) &gt; 0), $D95))</f>
        <v>1</v>
      </c>
      <c r="AJ95" s="12">
        <f>+IF(AJ$8 = 62, 1, _xlfn.PERCENTILE.INC(_xlfn._xlws.FILTER(INDEX( AJ$34:AJ$54, MAX( COUNT( AK$9:AK$29 )  - $B95 + 1, 1)) : INDEX( AJ$34:AJ$54, MAX( COUNT( AK$9:AK$29 )  - $C95 + 1, 1)), INDEX( AJ$59:AJ$79, MAX( COUNT( AK$9:AK$29 )  - $B95 + 1, 1)) : INDEX( AJ$59:AJ$79, MAX( COUNT( AK$9:AK$29 )  - $C95 + 1, 1)) &gt; 0), $D95))</f>
        <v>1</v>
      </c>
      <c r="AK95" s="12">
        <f>+IF(AK$8 = 62, 1, _xlfn.PERCENTILE.INC(_xlfn._xlws.FILTER(INDEX( AK$34:AK$54, MAX( COUNT( AL$9:AL$29 )  - $B95 + 1, 1)) : INDEX( AK$34:AK$54, MAX( COUNT( AL$9:AL$29 )  - $C95 + 1, 1)), INDEX( AK$59:AK$79, MAX( COUNT( AL$9:AL$29 )  - $B95 + 1, 1)) : INDEX( AK$59:AK$79, MAX( COUNT( AL$9:AL$29 )  - $C95 + 1, 1)) &gt; 0), $D95))</f>
        <v>1</v>
      </c>
      <c r="AL95" s="12">
        <f>+IF(AL$8 = 62, 1, _xlfn.PERCENTILE.INC(_xlfn._xlws.FILTER(INDEX( AL$34:AL$54, MAX( COUNT( AM$9:AM$29 )  - $B95 + 1, 1)) : INDEX( AL$34:AL$54, MAX( COUNT( AM$9:AM$29 )  - $C95 + 1, 1)), INDEX( AL$59:AL$79, MAX( COUNT( AM$9:AM$29 )  - $B95 + 1, 1)) : INDEX( AL$59:AL$79, MAX( COUNT( AM$9:AM$29 )  - $C95 + 1, 1)) &gt; 0), $D95))</f>
        <v>1</v>
      </c>
      <c r="AM95" s="12">
        <f>+IF(AM$8 = 62, 1, _xlfn.PERCENTILE.INC(_xlfn._xlws.FILTER(INDEX( AM$34:AM$54, MAX( COUNT( AN$9:AN$29 )  - $B95 + 1, 1)) : INDEX( AM$34:AM$54, MAX( COUNT( AN$9:AN$29 )  - $C95 + 1, 1)), INDEX( AM$59:AM$79, MAX( COUNT( AN$9:AN$29 )  - $B95 + 1, 1)) : INDEX( AM$59:AM$79, MAX( COUNT( AN$9:AN$29 )  - $C95 + 1, 1)) &gt; 0), $D95))</f>
        <v>1</v>
      </c>
      <c r="AN95" s="12">
        <f>+IF(AN$8 = 62, 1, _xlfn.PERCENTILE.INC(_xlfn._xlws.FILTER(INDEX( AN$34:AN$54, MAX( COUNT( AO$9:AO$29 )  - $B95 + 1, 1)) : INDEX( AN$34:AN$54, MAX( COUNT( AO$9:AO$29 )  - $C95 + 1, 1)), INDEX( AN$59:AN$79, MAX( COUNT( AO$9:AO$29 )  - $B95 + 1, 1)) : INDEX( AN$59:AN$79, MAX( COUNT( AO$9:AO$29 )  - $C95 + 1, 1)) &gt; 0), $D95))</f>
        <v>1</v>
      </c>
      <c r="AO95" s="12">
        <f>+IF(AO$8 = 62, 1, _xlfn.PERCENTILE.INC(_xlfn._xlws.FILTER(INDEX( AO$34:AO$54, MAX( COUNT( AP$9:AP$29 )  - $B95 + 1, 1)) : INDEX( AO$34:AO$54, MAX( COUNT( AP$9:AP$29 )  - $C95 + 1, 1)), INDEX( AO$59:AO$79, MAX( COUNT( AP$9:AP$29 )  - $B95 + 1, 1)) : INDEX( AO$59:AO$79, MAX( COUNT( AP$9:AP$29 )  - $C95 + 1, 1)) &gt; 0), $D95))</f>
        <v>1</v>
      </c>
      <c r="AP95" s="12">
        <f>+IF(AP$8 = 62, 1, _xlfn.PERCENTILE.INC(_xlfn._xlws.FILTER(INDEX( AP$34:AP$54, MAX( COUNT( AQ$9:AQ$29 )  - $B95 + 1, 1)) : INDEX( AP$34:AP$54, MAX( COUNT( AQ$9:AQ$29 )  - $C95 + 1, 1)), INDEX( AP$59:AP$79, MAX( COUNT( AQ$9:AQ$29 )  - $B95 + 1, 1)) : INDEX( AP$59:AP$79, MAX( COUNT( AQ$9:AQ$29 )  - $C95 + 1, 1)) &gt; 0), $D95))</f>
        <v>1</v>
      </c>
      <c r="AQ95" s="12">
        <f>+IF(AQ$8 = 62, 1, _xlfn.PERCENTILE.INC(_xlfn._xlws.FILTER(INDEX( AQ$34:AQ$54, MAX( COUNT( AR$9:AR$29 )  - $B95 + 1, 1)) : INDEX( AQ$34:AQ$54, MAX( COUNT( AR$9:AR$29 )  - $C95 + 1, 1)), INDEX( AQ$59:AQ$79, MAX( COUNT( AR$9:AR$29 )  - $B95 + 1, 1)) : INDEX( AQ$59:AQ$79, MAX( COUNT( AR$9:AR$29 )  - $C95 + 1, 1)) &gt; 0), $D95))</f>
        <v>1</v>
      </c>
      <c r="AR95" s="12">
        <f>+IF(AR$8 = 62, 1, _xlfn.PERCENTILE.INC(_xlfn._xlws.FILTER(INDEX( AR$34:AR$54, MAX( COUNT( AS$9:AS$29 )  - $B95 + 1, 1)) : INDEX( AR$34:AR$54, MAX( COUNT( AS$9:AS$29 )  - $C95 + 1, 1)), INDEX( AR$59:AR$79, MAX( COUNT( AS$9:AS$29 )  - $B95 + 1, 1)) : INDEX( AR$59:AR$79, MAX( COUNT( AS$9:AS$29 )  - $C95 + 1, 1)) &gt; 0), $D95))</f>
        <v>1</v>
      </c>
      <c r="AS95" s="12">
        <f>+IF(AS$8 = 62, 1, _xlfn.PERCENTILE.INC(_xlfn._xlws.FILTER(INDEX( AS$34:AS$54, MAX( COUNT( AT$9:AT$29 )  - $B95 + 1, 1)) : INDEX( AS$34:AS$54, MAX( COUNT( AT$9:AT$29 )  - $C95 + 1, 1)), INDEX( AS$59:AS$79, MAX( COUNT( AT$9:AT$29 )  - $B95 + 1, 1)) : INDEX( AS$59:AS$79, MAX( COUNT( AT$9:AT$29 )  - $C95 + 1, 1)) &gt; 0), $D95))</f>
        <v>1</v>
      </c>
      <c r="AT95" s="12">
        <f>+IF(AT$8 = 62, 1, _xlfn.PERCENTILE.INC(_xlfn._xlws.FILTER(INDEX( AT$34:AT$54, MAX( COUNT( AU$9:AU$29 )  - $B95 + 1, 1)) : INDEX( AT$34:AT$54, MAX( COUNT( AU$9:AU$29 )  - $C95 + 1, 1)), INDEX( AT$59:AT$79, MAX( COUNT( AU$9:AU$29 )  - $B95 + 1, 1)) : INDEX( AT$59:AT$79, MAX( COUNT( AU$9:AU$29 )  - $C95 + 1, 1)) &gt; 0), $D95))</f>
        <v>1</v>
      </c>
      <c r="AU95" s="12">
        <f>+IF(AU$8 = 62, 1, _xlfn.PERCENTILE.INC(_xlfn._xlws.FILTER(INDEX( AU$34:AU$54, MAX( COUNT( AV$9:AV$29 )  - $B95 + 1, 1)) : INDEX( AU$34:AU$54, MAX( COUNT( AV$9:AV$29 )  - $C95 + 1, 1)), INDEX( AU$59:AU$79, MAX( COUNT( AV$9:AV$29 )  - $B95 + 1, 1)) : INDEX( AU$59:AU$79, MAX( COUNT( AV$9:AV$29 )  - $C95 + 1, 1)) &gt; 0), $D95))</f>
        <v>1</v>
      </c>
      <c r="AV95" s="12">
        <f>+IF(AV$8 = 62, 1, _xlfn.PERCENTILE.INC(_xlfn._xlws.FILTER(INDEX( AV$34:AV$54, MAX( COUNT( AW$9:AW$29 )  - $B95 + 1, 1)) : INDEX( AV$34:AV$54, MAX( COUNT( AW$9:AW$29 )  - $C95 + 1, 1)), INDEX( AV$59:AV$79, MAX( COUNT( AW$9:AW$29 )  - $B95 + 1, 1)) : INDEX( AV$59:AV$79, MAX( COUNT( AW$9:AW$29 )  - $C95 + 1, 1)) &gt; 0), $D95))</f>
        <v>1</v>
      </c>
      <c r="AW95" s="12">
        <f>+IF(AW$8 = 62, 1, _xlfn.PERCENTILE.INC(_xlfn._xlws.FILTER(INDEX( AW$34:AW$54, MAX( COUNT( AX$9:AX$29 )  - $B95 + 1, 1)) : INDEX( AW$34:AW$54, MAX( COUNT( AX$9:AX$29 )  - $C95 + 1, 1)), INDEX( AW$59:AW$79, MAX( COUNT( AX$9:AX$29 )  - $B95 + 1, 1)) : INDEX( AW$59:AW$79, MAX( COUNT( AX$9:AX$29 )  - $C95 + 1, 1)) &gt; 0), $D95))</f>
        <v>1</v>
      </c>
      <c r="AX95" s="12">
        <f>+IF(AX$8 = 62, 1, _xlfn.PERCENTILE.INC(_xlfn._xlws.FILTER(INDEX( AX$34:AX$54, MAX( COUNT( AY$9:AY$29 )  - $B95 + 1, 1)) : INDEX( AX$34:AX$54, MAX( COUNT( AY$9:AY$29 )  - $C95 + 1, 1)), INDEX( AX$59:AX$79, MAX( COUNT( AY$9:AY$29 )  - $B95 + 1, 1)) : INDEX( AX$59:AX$79, MAX( COUNT( AY$9:AY$29 )  - $C95 + 1, 1)) &gt; 0), $D95))</f>
        <v>1</v>
      </c>
      <c r="AY95" s="12">
        <f>+IF(AY$8 = 62, 1, _xlfn.PERCENTILE.INC(_xlfn._xlws.FILTER(INDEX( AY$34:AY$54, MAX( COUNT( AZ$9:AZ$29 )  - $B95 + 1, 1)) : INDEX( AY$34:AY$54, MAX( COUNT( AZ$9:AZ$29 )  - $C95 + 1, 1)), INDEX( AY$59:AY$79, MAX( COUNT( AZ$9:AZ$29 )  - $B95 + 1, 1)) : INDEX( AY$59:AY$79, MAX( COUNT( AZ$9:AZ$29 )  - $C95 + 1, 1)) &gt; 0), $D95))</f>
        <v>1</v>
      </c>
      <c r="AZ95" s="12">
        <f>+IF(AZ$8 = 62, 1, _xlfn.PERCENTILE.INC(_xlfn._xlws.FILTER(INDEX( AZ$34:AZ$54, MAX( COUNT( BA$9:BA$29 )  - $B95 + 1, 1)) : INDEX( AZ$34:AZ$54, MAX( COUNT( BA$9:BA$29 )  - $C95 + 1, 1)), INDEX( AZ$59:AZ$79, MAX( COUNT( BA$9:BA$29 )  - $B95 + 1, 1)) : INDEX( AZ$59:AZ$79, MAX( COUNT( BA$9:BA$29 )  - $C95 + 1, 1)) &gt; 0), $D95))</f>
        <v>1</v>
      </c>
      <c r="BA95" s="12">
        <f>+IF(BA$8 = 62, 1, _xlfn.PERCENTILE.INC(_xlfn._xlws.FILTER(INDEX( BA$34:BA$54, MAX( COUNT( BB$9:BB$29 )  - $B95 + 1, 1)) : INDEX( BA$34:BA$54, MAX( COUNT( BB$9:BB$29 )  - $C95 + 1, 1)), INDEX( BA$59:BA$79, MAX( COUNT( BB$9:BB$29 )  - $B95 + 1, 1)) : INDEX( BA$59:BA$79, MAX( COUNT( BB$9:BB$29 )  - $C95 + 1, 1)) &gt; 0), $D95))</f>
        <v>1</v>
      </c>
      <c r="BB95" s="12">
        <f>+IF(BB$8 = 62, 1, _xlfn.PERCENTILE.INC(_xlfn._xlws.FILTER(INDEX( BB$34:BB$54, MAX( COUNT( BC$9:BC$29 )  - $B95 + 1, 1)) : INDEX( BB$34:BB$54, MAX( COUNT( BC$9:BC$29 )  - $C95 + 1, 1)), INDEX( BB$59:BB$79, MAX( COUNT( BC$9:BC$29 )  - $B95 + 1, 1)) : INDEX( BB$59:BB$79, MAX( COUNT( BC$9:BC$29 )  - $C95 + 1, 1)) &gt; 0), $D95))</f>
        <v>1</v>
      </c>
      <c r="BC95" s="12">
        <f>+IF(BC$8 = 62, 1, _xlfn.PERCENTILE.INC(_xlfn._xlws.FILTER(INDEX( BC$34:BC$54, MAX( COUNT( BD$9:BD$29 )  - $B95 + 1, 1)) : INDEX( BC$34:BC$54, MAX( COUNT( BD$9:BD$29 )  - $C95 + 1, 1)), INDEX( BC$59:BC$79, MAX( COUNT( BD$9:BD$29 )  - $B95 + 1, 1)) : INDEX( BC$59:BC$79, MAX( COUNT( BD$9:BD$29 )  - $C95 + 1, 1)) &gt; 0), $D95))</f>
        <v>1</v>
      </c>
      <c r="BD95" s="12">
        <f>+IF(BD$8 = 62, 1, _xlfn.PERCENTILE.INC(_xlfn._xlws.FILTER(INDEX( BD$34:BD$54, MAX( COUNT( BE$9:BE$29 )  - $B95 + 1, 1)) : INDEX( BD$34:BD$54, MAX( COUNT( BE$9:BE$29 )  - $C95 + 1, 1)), INDEX( BD$59:BD$79, MAX( COUNT( BE$9:BE$29 )  - $B95 + 1, 1)) : INDEX( BD$59:BD$79, MAX( COUNT( BE$9:BE$29 )  - $C95 + 1, 1)) &gt; 0), $D95))</f>
        <v>1</v>
      </c>
      <c r="BE95" s="12">
        <f>+IF(BE$8 = 62, 1, _xlfn.PERCENTILE.INC(_xlfn._xlws.FILTER(INDEX( BE$34:BE$54, MAX( COUNT( BF$9:BF$29 )  - $B95 + 1, 1)) : INDEX( BE$34:BE$54, MAX( COUNT( BF$9:BF$29 )  - $C95 + 1, 1)), INDEX( BE$59:BE$79, MAX( COUNT( BF$9:BF$29 )  - $B95 + 1, 1)) : INDEX( BE$59:BE$79, MAX( COUNT( BF$9:BF$29 )  - $C95 + 1, 1)) &gt; 0), $D95))</f>
        <v>1</v>
      </c>
      <c r="BF95" s="12">
        <f>+IF(BF$8 = 62, 1, _xlfn.PERCENTILE.INC(_xlfn._xlws.FILTER(INDEX( BF$34:BF$54, MAX( COUNT( BG$9:BG$29 )  - $B95 + 1, 1)) : INDEX( BF$34:BF$54, MAX( COUNT( BG$9:BG$29 )  - $C95 + 1, 1)), INDEX( BF$59:BF$79, MAX( COUNT( BG$9:BG$29 )  - $B95 + 1, 1)) : INDEX( BF$59:BF$79, MAX( COUNT( BG$9:BG$29 )  - $C95 + 1, 1)) &gt; 0), $D95))</f>
        <v>1</v>
      </c>
      <c r="BG95" s="12">
        <f>+IF(BG$8 = 62, 1, _xlfn.PERCENTILE.INC(_xlfn._xlws.FILTER(INDEX( BG$34:BG$54, MAX( COUNT( BH$9:BH$29 )  - $B95 + 1, 1)) : INDEX( BG$34:BG$54, MAX( COUNT( BH$9:BH$29 )  - $C95 + 1, 1)), INDEX( BG$59:BG$79, MAX( COUNT( BH$9:BH$29 )  - $B95 + 1, 1)) : INDEX( BG$59:BG$79, MAX( COUNT( BH$9:BH$29 )  - $C95 + 1, 1)) &gt; 0), $D95))</f>
        <v>1</v>
      </c>
      <c r="BH95" s="12">
        <f>+IF(BH$8 = 62, 1, _xlfn.PERCENTILE.INC(_xlfn._xlws.FILTER(INDEX( BH$34:BH$54, MAX( COUNT( BI$9:BI$29 )  - $B95 + 1, 1)) : INDEX( BH$34:BH$54, MAX( COUNT( BI$9:BI$29 )  - $C95 + 1, 1)), INDEX( BH$59:BH$79, MAX( COUNT( BI$9:BI$29 )  - $B95 + 1, 1)) : INDEX( BH$59:BH$79, MAX( COUNT( BI$9:BI$29 )  - $C95 + 1, 1)) &gt; 0), $D95))</f>
        <v>1</v>
      </c>
      <c r="BI95" s="12">
        <f>+IF(BI$8 = 62, 1, _xlfn.PERCENTILE.INC(_xlfn._xlws.FILTER(INDEX( BI$34:BI$54, MAX( COUNT( BJ$9:BJ$29 )  - $B95 + 1, 1)) : INDEX( BI$34:BI$54, MAX( COUNT( BJ$9:BJ$29 )  - $C95 + 1, 1)), INDEX( BI$59:BI$79, MAX( COUNT( BJ$9:BJ$29 )  - $B95 + 1, 1)) : INDEX( BI$59:BI$79, MAX( COUNT( BJ$9:BJ$29 )  - $C95 + 1, 1)) &gt; 0), $D95))</f>
        <v>1</v>
      </c>
      <c r="BJ95" s="12" t="e">
        <f>+IF(BJ$8 = 62, 1, _xlfn.PERCENTILE.INC(_xlfn._xlws.FILTER(INDEX( BJ$34:BJ$54, MAX( COUNT( BK$9:BK$29 )  - $B95 + 1, 1)) : INDEX( BJ$34:BJ$54, MAX( COUNT( BK$9:BK$29 )  - $C95 + 1, 1)), INDEX( BJ$59:BJ$79, MAX( COUNT( BK$9:BK$29 )  - $B95 + 1, 1)) : INDEX( BJ$59:BJ$79, MAX( COUNT( BK$9:BK$29 )  - $C95 + 1, 1)) &gt; 0), $D95))</f>
        <v>#NUM!</v>
      </c>
      <c r="BK95" s="12" t="e">
        <f>+IF(BK$8 = 62, 1, _xlfn.PERCENTILE.INC(_xlfn._xlws.FILTER(INDEX( BK$34:BK$54, MAX( COUNT( BL$9:BL$29 )  - $B95 + 1, 1)) : INDEX( BK$34:BK$54, MAX( COUNT( BL$9:BL$29 )  - $C95 + 1, 1)), INDEX( BK$59:BK$79, MAX( COUNT( BL$9:BL$29 )  - $B95 + 1, 1)) : INDEX( BK$59:BK$79, MAX( COUNT( BL$9:BL$29 )  - $C95 + 1, 1)) &gt; 0), $D95))</f>
        <v>#NUM!</v>
      </c>
      <c r="BL95" s="12" t="e">
        <f>+IF(BL$8 = 62, 1, _xlfn.PERCENTILE.INC(_xlfn._xlws.FILTER(INDEX( BL$34:BL$54, MAX( COUNT( BM$9:BM$29 )  - $B95 + 1, 1)) : INDEX( BL$34:BL$54, MAX( COUNT( BM$9:BM$29 )  - $C95 + 1, 1)), INDEX( BL$59:BL$79, MAX( COUNT( BM$9:BM$29 )  - $B95 + 1, 1)) : INDEX( BL$59:BL$79, MAX( COUNT( BM$9:BM$29 )  - $C95 + 1, 1)) &gt; 0), $D95))</f>
        <v>#NUM!</v>
      </c>
      <c r="BM95" s="12" t="e">
        <f>+IF(BM$8 = 62, 1, _xlfn.PERCENTILE.INC(_xlfn._xlws.FILTER(INDEX( BM$34:BM$54, MAX( COUNT( BN$9:BN$29 )  - $B95 + 1, 1)) : INDEX( BM$34:BM$54, MAX( COUNT( BN$9:BN$29 )  - $C95 + 1, 1)), INDEX( BM$59:BM$79, MAX( COUNT( BN$9:BN$29 )  - $B95 + 1, 1)) : INDEX( BM$59:BM$79, MAX( COUNT( BN$9:BN$29 )  - $C95 + 1, 1)) &gt; 0), $D95))</f>
        <v>#NUM!</v>
      </c>
      <c r="BN95" s="12" t="e">
        <f>+IF(BN$8 = 62, 1, _xlfn.PERCENTILE.INC(_xlfn._xlws.FILTER(INDEX( BN$34:BN$54, MAX( COUNT( BO$9:BO$29 )  - $B95 + 1, 1)) : INDEX( BN$34:BN$54, MAX( COUNT( BO$9:BO$29 )  - $C95 + 1, 1)), INDEX( BN$59:BN$79, MAX( COUNT( BO$9:BO$29 )  - $B95 + 1, 1)) : INDEX( BN$59:BN$79, MAX( COUNT( BO$9:BO$29 )  - $C95 + 1, 1)) &gt; 0), $D95))</f>
        <v>#NUM!</v>
      </c>
      <c r="BO95" s="12" t="e">
        <f>+IF(BO$8 = 62, 1, _xlfn.PERCENTILE.INC(_xlfn._xlws.FILTER(INDEX( BO$34:BO$54, MAX( COUNT( BP$9:BP$29 )  - $B95 + 1, 1)) : INDEX( BO$34:BO$54, MAX( COUNT( BP$9:BP$29 )  - $C95 + 1, 1)), INDEX( BO$59:BO$79, MAX( COUNT( BP$9:BP$29 )  - $B95 + 1, 1)) : INDEX( BO$59:BO$79, MAX( COUNT( BP$9:BP$29 )  - $C95 + 1, 1)) &gt; 0), $D95))</f>
        <v>#NUM!</v>
      </c>
      <c r="BP95" s="12">
        <f>+IF(BP$8 = 62, 1, _xlfn.PERCENTILE.INC(_xlfn._xlws.FILTER(INDEX( BP$34:BP$54, MAX( COUNT( BQ$9:BQ$29 )  - $B95 + 1, 1)) : INDEX( BP$34:BP$54, MAX( COUNT( BQ$9:BQ$29 )  - $C95 + 1, 1)), INDEX( BP$59:BP$79, MAX( COUNT( BQ$9:BQ$29 )  - $B95 + 1, 1)) : INDEX( BP$59:BP$79, MAX( COUNT( BQ$9:BQ$29 )  - $C95 + 1, 1)) &gt; 0), $D95))</f>
        <v>1</v>
      </c>
      <c r="BQ95" s="12">
        <f>+IF(BQ$8 = 62, 1, _xlfn.PERCENTILE.INC(_xlfn._xlws.FILTER(INDEX( BQ$34:BQ$54, MAX( COUNT( BR$9:BR$29 )  - $B95 + 1, 1)) : INDEX( BQ$34:BQ$54, MAX( COUNT( BR$9:BR$29 )  - $C95 + 1, 1)), INDEX( BQ$59:BQ$79, MAX( COUNT( BR$9:BR$29 )  - $B95 + 1, 1)) : INDEX( BQ$59:BQ$79, MAX( COUNT( BR$9:BR$29 )  - $C95 + 1, 1)) &gt; 0), $D95))</f>
        <v>102.32121085000001</v>
      </c>
      <c r="BR95" s="12">
        <f>+IF(BR$8 = 62, 1, _xlfn.PERCENTILE.INC(_xlfn._xlws.FILTER(INDEX( BR$34:BR$54, MAX( COUNT( BS$9:BS$29 )  - $B95 + 1, 1)) : INDEX( BR$34:BR$54, MAX( COUNT( BS$9:BS$29 )  - $C95 + 1, 1)), INDEX( BR$59:BR$79, MAX( COUNT( BS$9:BS$29 )  - $B95 + 1, 1)) : INDEX( BR$59:BR$79, MAX( COUNT( BS$9:BS$29 )  - $C95 + 1, 1)) &gt; 0), $D95))</f>
        <v>2.3911687729606239</v>
      </c>
      <c r="BS95" s="12">
        <f>+IF(BS$8 = 62, 1, _xlfn.PERCENTILE.INC(_xlfn._xlws.FILTER(INDEX( BS$34:BS$54, MAX( COUNT( BT$9:BT$29 )  - $B95 + 1, 1)) : INDEX( BS$34:BS$54, MAX( COUNT( BT$9:BT$29 )  - $C95 + 1, 1)), INDEX( BS$59:BS$79, MAX( COUNT( BT$9:BT$29 )  - $B95 + 1, 1)) : INDEX( BS$59:BS$79, MAX( COUNT( BT$9:BT$29 )  - $C95 + 1, 1)) &gt; 0), $D95))</f>
        <v>1.1519761518913609</v>
      </c>
      <c r="BT95" s="12">
        <f>+IF(BT$8 = 62, 1, _xlfn.PERCENTILE.INC(_xlfn._xlws.FILTER(INDEX( BT$34:BT$54, MAX( COUNT( BU$9:BU$29 )  - $B95 + 1, 1)) : INDEX( BT$34:BT$54, MAX( COUNT( BU$9:BU$29 )  - $C95 + 1, 1)), INDEX( BT$59:BT$79, MAX( COUNT( BU$9:BU$29 )  - $B95 + 1, 1)) : INDEX( BT$59:BT$79, MAX( COUNT( BU$9:BU$29 )  - $C95 + 1, 1)) &gt; 0), $D95))</f>
        <v>1.0389090540165551</v>
      </c>
      <c r="BU95" s="12">
        <f>+IF(BU$8 = 62, 1, _xlfn.PERCENTILE.INC(_xlfn._xlws.FILTER(INDEX( BU$34:BU$54, MAX( COUNT( BV$9:BV$29 )  - $B95 + 1, 1)) : INDEX( BU$34:BU$54, MAX( COUNT( BV$9:BV$29 )  - $C95 + 1, 1)), INDEX( BU$59:BU$79, MAX( COUNT( BV$9:BV$29 )  - $B95 + 1, 1)) : INDEX( BU$59:BU$79, MAX( COUNT( BV$9:BV$29 )  - $C95 + 1, 1)) &gt; 0), $D95))</f>
        <v>1.0045142428103357</v>
      </c>
      <c r="BV95" s="12">
        <f>+IF(BV$8 = 62, 1, _xlfn.PERCENTILE.INC(_xlfn._xlws.FILTER(INDEX( BV$34:BV$54, MAX( COUNT( BW$9:BW$29 )  - $B95 + 1, 1)) : INDEX( BV$34:BV$54, MAX( COUNT( BW$9:BW$29 )  - $C95 + 1, 1)), INDEX( BV$59:BV$79, MAX( COUNT( BW$9:BW$29 )  - $B95 + 1, 1)) : INDEX( BV$59:BV$79, MAX( COUNT( BW$9:BW$29 )  - $C95 + 1, 1)) &gt; 0), $D95))</f>
        <v>0.99999797898551923</v>
      </c>
      <c r="BW95" s="12">
        <f>+IF(BW$8 = 62, 1, _xlfn.PERCENTILE.INC(_xlfn._xlws.FILTER(INDEX( BW$34:BW$54, MAX( COUNT( BX$9:BX$29 )  - $B95 + 1, 1)) : INDEX( BW$34:BW$54, MAX( COUNT( BX$9:BX$29 )  - $C95 + 1, 1)), INDEX( BW$59:BW$79, MAX( COUNT( BX$9:BX$29 )  - $B95 + 1, 1)) : INDEX( BW$59:BW$79, MAX( COUNT( BX$9:BX$29 )  - $C95 + 1, 1)) &gt; 0), $D95))</f>
        <v>0.99448804018620962</v>
      </c>
      <c r="BX95" s="12">
        <f>+IF(BX$8 = 62, 1, _xlfn.PERCENTILE.INC(_xlfn._xlws.FILTER(INDEX( BX$34:BX$54, MAX( COUNT( BY$9:BY$29 )  - $B95 + 1, 1)) : INDEX( BX$34:BX$54, MAX( COUNT( BY$9:BY$29 )  - $C95 + 1, 1)), INDEX( BX$59:BX$79, MAX( COUNT( BY$9:BY$29 )  - $B95 + 1, 1)) : INDEX( BX$59:BX$79, MAX( COUNT( BY$9:BY$29 )  - $C95 + 1, 1)) &gt; 0), $D95))</f>
        <v>0.99991556737105036</v>
      </c>
      <c r="BY95" s="12">
        <f>+IF(BY$8 = 62, 1, _xlfn.PERCENTILE.INC(_xlfn._xlws.FILTER(INDEX( BY$34:BY$54, MAX( COUNT( BZ$9:BZ$29 )  - $B95 + 1, 1)) : INDEX( BY$34:BY$54, MAX( COUNT( BZ$9:BZ$29 )  - $C95 + 1, 1)), INDEX( BY$59:BY$79, MAX( COUNT( BZ$9:BZ$29 )  - $B95 + 1, 1)) : INDEX( BY$59:BY$79, MAX( COUNT( BZ$9:BZ$29 )  - $C95 + 1, 1)) &gt; 0), $D95))</f>
        <v>0.99999174074904784</v>
      </c>
      <c r="BZ95" s="12">
        <f>+IF(BZ$8 = 62, 1, _xlfn.PERCENTILE.INC(_xlfn._xlws.FILTER(INDEX( BZ$34:BZ$54, MAX( COUNT( CA$9:CA$29 )  - $B95 + 1, 1)) : INDEX( BZ$34:BZ$54, MAX( COUNT( CA$9:CA$29 )  - $C95 + 1, 1)), INDEX( BZ$59:BZ$79, MAX( COUNT( CA$9:CA$29 )  - $B95 + 1, 1)) : INDEX( BZ$59:BZ$79, MAX( COUNT( CA$9:CA$29 )  - $C95 + 1, 1)) &gt; 0), $D95))</f>
        <v>1.0000012394210467</v>
      </c>
      <c r="CA95" s="12">
        <f>+IF(CA$8 = 62, 1, _xlfn.PERCENTILE.INC(_xlfn._xlws.FILTER(INDEX( CA$34:CA$54, MAX( COUNT( CB$9:CB$29 )  - $B95 + 1, 1)) : INDEX( CA$34:CA$54, MAX( COUNT( CB$9:CB$29 )  - $C95 + 1, 1)), INDEX( CA$59:CA$79, MAX( COUNT( CB$9:CB$29 )  - $B95 + 1, 1)) : INDEX( CA$59:CA$79, MAX( COUNT( CB$9:CB$29 )  - $C95 + 1, 1)) &gt; 0), $D95))</f>
        <v>0.99999899422718375</v>
      </c>
      <c r="CB95" s="12">
        <f>+IF(CB$8 = 62, 1, _xlfn.PERCENTILE.INC(_xlfn._xlws.FILTER(INDEX( CB$34:CB$54, MAX( COUNT( CC$9:CC$29 )  - $B95 + 1, 1)) : INDEX( CB$34:CB$54, MAX( COUNT( CC$9:CC$29 )  - $C95 + 1, 1)), INDEX( CB$59:CB$79, MAX( COUNT( CC$9:CC$29 )  - $B95 + 1, 1)) : INDEX( CB$59:CB$79, MAX( COUNT( CC$9:CC$29 )  - $C95 + 1, 1)) &gt; 0), $D95))</f>
        <v>0.99999207299909754</v>
      </c>
      <c r="CC95" s="12">
        <f>+IF(CC$8 = 62, 1, _xlfn.PERCENTILE.INC(_xlfn._xlws.FILTER(INDEX( CC$34:CC$54, MAX( COUNT( CD$9:CD$29 )  - $B95 + 1, 1)) : INDEX( CC$34:CC$54, MAX( COUNT( CD$9:CD$29 )  - $C95 + 1, 1)), INDEX( CC$59:CC$79, MAX( COUNT( CD$9:CD$29 )  - $B95 + 1, 1)) : INDEX( CC$59:CC$79, MAX( COUNT( CD$9:CD$29 )  - $C95 + 1, 1)) &gt; 0), $D95))</f>
        <v>0.99999230756484847</v>
      </c>
      <c r="CD95" s="12">
        <f>+IF(CD$8 = 62, 1, _xlfn.PERCENTILE.INC(_xlfn._xlws.FILTER(INDEX( CD$34:CD$54, MAX( COUNT( CE$9:CE$29 )  - $B95 + 1, 1)) : INDEX( CD$34:CD$54, MAX( COUNT( CE$9:CE$29 )  - $C95 + 1, 1)), INDEX( CD$59:CD$79, MAX( COUNT( CE$9:CE$29 )  - $B95 + 1, 1)) : INDEX( CD$59:CD$79, MAX( COUNT( CE$9:CE$29 )  - $C95 + 1, 1)) &gt; 0), $D95))</f>
        <v>0.99999946866468614</v>
      </c>
      <c r="CE95" s="12">
        <f>+IF(CE$8 = 62, 1, _xlfn.PERCENTILE.INC(_xlfn._xlws.FILTER(INDEX( CE$34:CE$54, MAX( COUNT( CF$9:CF$29 )  - $B95 + 1, 1)) : INDEX( CE$34:CE$54, MAX( COUNT( CF$9:CF$29 )  - $C95 + 1, 1)), INDEX( CE$59:CE$79, MAX( COUNT( CF$9:CF$29 )  - $B95 + 1, 1)) : INDEX( CE$59:CE$79, MAX( COUNT( CF$9:CF$29 )  - $C95 + 1, 1)) &gt; 0), $D95))</f>
        <v>0.99943364577795202</v>
      </c>
      <c r="CF95" s="12">
        <f>+IF(CF$8 = 62, 1, _xlfn.PERCENTILE.INC(_xlfn._xlws.FILTER(INDEX( CF$34:CF$54, MAX( COUNT( CG$9:CG$29 )  - $B95 + 1, 1)) : INDEX( CF$34:CF$54, MAX( COUNT( CG$9:CG$29 )  - $C95 + 1, 1)), INDEX( CF$59:CF$79, MAX( COUNT( CG$9:CG$29 )  - $B95 + 1, 1)) : INDEX( CF$59:CF$79, MAX( COUNT( CG$9:CG$29 )  - $C95 + 1, 1)) &gt; 0), $D95))</f>
        <v>0.99214239529450654</v>
      </c>
      <c r="CG95" s="12">
        <f>+IF(CG$8 = 62, 1, _xlfn.PERCENTILE.INC(_xlfn._xlws.FILTER(INDEX( CG$34:CG$54, MAX( COUNT( CH$9:CH$29 )  - $B95 + 1, 1)) : INDEX( CG$34:CG$54, MAX( COUNT( CH$9:CH$29 )  - $C95 + 1, 1)), INDEX( CG$59:CG$79, MAX( COUNT( CH$9:CH$29 )  - $B95 + 1, 1)) : INDEX( CG$59:CG$79, MAX( COUNT( CH$9:CH$29 )  - $C95 + 1, 1)) &gt; 0), $D95))</f>
        <v>0.99902050296203015</v>
      </c>
      <c r="CH95" s="12">
        <f>+IF(CH$8 = 62, 1, _xlfn.PERCENTILE.INC(_xlfn._xlws.FILTER(INDEX( CH$34:CH$54, MAX( COUNT( CI$9:CI$29 )  - $B95 + 1, 1)) : INDEX( CH$34:CH$54, MAX( COUNT( CI$9:CI$29 )  - $C95 + 1, 1)), INDEX( CH$59:CH$79, MAX( COUNT( CI$9:CI$29 )  - $B95 + 1, 1)) : INDEX( CH$59:CH$79, MAX( COUNT( CI$9:CI$29 )  - $C95 + 1, 1)) &gt; 0), $D95))</f>
        <v>1</v>
      </c>
      <c r="CI95" s="12">
        <f>+IF(CI$8 = 62, 1, _xlfn.PERCENTILE.INC(_xlfn._xlws.FILTER(INDEX( CI$34:CI$54, MAX( COUNT( CJ$9:CJ$29 )  - $B95 + 1, 1)) : INDEX( CI$34:CI$54, MAX( COUNT( CJ$9:CJ$29 )  - $C95 + 1, 1)), INDEX( CI$59:CI$79, MAX( COUNT( CJ$9:CJ$29 )  - $B95 + 1, 1)) : INDEX( CI$59:CI$79, MAX( COUNT( CJ$9:CJ$29 )  - $C95 + 1, 1)) &gt; 0), $D95))</f>
        <v>1</v>
      </c>
      <c r="CJ95" s="12">
        <f>+IF(CJ$8 = 62, 1, _xlfn.PERCENTILE.INC(_xlfn._xlws.FILTER(INDEX( CJ$34:CJ$54, MAX( COUNT( CK$9:CK$29 )  - $B95 + 1, 1)) : INDEX( CJ$34:CJ$54, MAX( COUNT( CK$9:CK$29 )  - $C95 + 1, 1)), INDEX( CJ$59:CJ$79, MAX( COUNT( CK$9:CK$29 )  - $B95 + 1, 1)) : INDEX( CJ$59:CJ$79, MAX( COUNT( CK$9:CK$29 )  - $C95 + 1, 1)) &gt; 0), $D95))</f>
        <v>0.99999425635604355</v>
      </c>
      <c r="CK95" s="12">
        <f>+IF(CK$8 = 62, 1, _xlfn.PERCENTILE.INC(_xlfn._xlws.FILTER(INDEX( CK$34:CK$54, MAX( COUNT( CL$9:CL$29 )  - $B95 + 1, 1)) : INDEX( CK$34:CK$54, MAX( COUNT( CL$9:CL$29 )  - $C95 + 1, 1)), INDEX( CK$59:CK$79, MAX( COUNT( CL$9:CL$29 )  - $B95 + 1, 1)) : INDEX( CK$59:CK$79, MAX( COUNT( CL$9:CL$29 )  - $C95 + 1, 1)) &gt; 0), $D95))</f>
        <v>1</v>
      </c>
      <c r="CL95" s="12">
        <f>+IF(CL$8 = 62, 1, _xlfn.PERCENTILE.INC(_xlfn._xlws.FILTER(INDEX( CL$34:CL$54, MAX( COUNT( CM$9:CM$29 )  - $B95 + 1, 1)) : INDEX( CL$34:CL$54, MAX( COUNT( CM$9:CM$29 )  - $C95 + 1, 1)), INDEX( CL$59:CL$79, MAX( COUNT( CM$9:CM$29 )  - $B95 + 1, 1)) : INDEX( CL$59:CL$79, MAX( COUNT( CM$9:CM$29 )  - $C95 + 1, 1)) &gt; 0), $D95))</f>
        <v>1</v>
      </c>
      <c r="CM95" s="12">
        <f>+IF(CM$8 = 62, 1, _xlfn.PERCENTILE.INC(_xlfn._xlws.FILTER(INDEX( CM$34:CM$54, MAX( COUNT( CN$9:CN$29 )  - $B95 + 1, 1)) : INDEX( CM$34:CM$54, MAX( COUNT( CN$9:CN$29 )  - $C95 + 1, 1)), INDEX( CM$59:CM$79, MAX( COUNT( CN$9:CN$29 )  - $B95 + 1, 1)) : INDEX( CM$59:CM$79, MAX( COUNT( CN$9:CN$29 )  - $C95 + 1, 1)) &gt; 0), $D95))</f>
        <v>1</v>
      </c>
      <c r="CN95" s="12">
        <f>+IF(CN$8 = 62, 1, _xlfn.PERCENTILE.INC(_xlfn._xlws.FILTER(INDEX( CN$34:CN$54, MAX( COUNT( CO$9:CO$29 )  - $B95 + 1, 1)) : INDEX( CN$34:CN$54, MAX( COUNT( CO$9:CO$29 )  - $C95 + 1, 1)), INDEX( CN$59:CN$79, MAX( COUNT( CO$9:CO$29 )  - $B95 + 1, 1)) : INDEX( CN$59:CN$79, MAX( COUNT( CO$9:CO$29 )  - $C95 + 1, 1)) &gt; 0), $D95))</f>
        <v>1</v>
      </c>
      <c r="CO95" s="12">
        <f>+IF(CO$8 = 62, 1, _xlfn.PERCENTILE.INC(_xlfn._xlws.FILTER(INDEX( CO$34:CO$54, MAX( COUNT( CP$9:CP$29 )  - $B95 + 1, 1)) : INDEX( CO$34:CO$54, MAX( COUNT( CP$9:CP$29 )  - $C95 + 1, 1)), INDEX( CO$59:CO$79, MAX( COUNT( CP$9:CP$29 )  - $B95 + 1, 1)) : INDEX( CO$59:CO$79, MAX( COUNT( CP$9:CP$29 )  - $C95 + 1, 1)) &gt; 0), $D95))</f>
        <v>1</v>
      </c>
      <c r="CP95" s="12">
        <f>+IF(CP$8 = 62, 1, _xlfn.PERCENTILE.INC(_xlfn._xlws.FILTER(INDEX( CP$34:CP$54, MAX( COUNT( CQ$9:CQ$29 )  - $B95 + 1, 1)) : INDEX( CP$34:CP$54, MAX( COUNT( CQ$9:CQ$29 )  - $C95 + 1, 1)), INDEX( CP$59:CP$79, MAX( COUNT( CQ$9:CQ$29 )  - $B95 + 1, 1)) : INDEX( CP$59:CP$79, MAX( COUNT( CQ$9:CQ$29 )  - $C95 + 1, 1)) &gt; 0), $D95))</f>
        <v>1</v>
      </c>
      <c r="CQ95" s="12">
        <f>+IF(CQ$8 = 62, 1, _xlfn.PERCENTILE.INC(_xlfn._xlws.FILTER(INDEX( CQ$34:CQ$54, MAX( COUNT( CR$9:CR$29 )  - $B95 + 1, 1)) : INDEX( CQ$34:CQ$54, MAX( COUNT( CR$9:CR$29 )  - $C95 + 1, 1)), INDEX( CQ$59:CQ$79, MAX( COUNT( CR$9:CR$29 )  - $B95 + 1, 1)) : INDEX( CQ$59:CQ$79, MAX( COUNT( CR$9:CR$29 )  - $C95 + 1, 1)) &gt; 0), $D95))</f>
        <v>1</v>
      </c>
      <c r="CR95" s="12">
        <f>+IF(CR$8 = 62, 1, _xlfn.PERCENTILE.INC(_xlfn._xlws.FILTER(INDEX( CR$34:CR$54, MAX( COUNT( CS$9:CS$29 )  - $B95 + 1, 1)) : INDEX( CR$34:CR$54, MAX( COUNT( CS$9:CS$29 )  - $C95 + 1, 1)), INDEX( CR$59:CR$79, MAX( COUNT( CS$9:CS$29 )  - $B95 + 1, 1)) : INDEX( CR$59:CR$79, MAX( COUNT( CS$9:CS$29 )  - $C95 + 1, 1)) &gt; 0), $D95))</f>
        <v>1</v>
      </c>
      <c r="CS95" s="12">
        <f>+IF(CS$8 = 62, 1, _xlfn.PERCENTILE.INC(_xlfn._xlws.FILTER(INDEX( CS$34:CS$54, MAX( COUNT( CT$9:CT$29 )  - $B95 + 1, 1)) : INDEX( CS$34:CS$54, MAX( COUNT( CT$9:CT$29 )  - $C95 + 1, 1)), INDEX( CS$59:CS$79, MAX( COUNT( CT$9:CT$29 )  - $B95 + 1, 1)) : INDEX( CS$59:CS$79, MAX( COUNT( CT$9:CT$29 )  - $C95 + 1, 1)) &gt; 0), $D95))</f>
        <v>1</v>
      </c>
      <c r="CT95" s="12">
        <f>+IF(CT$8 = 62, 1, _xlfn.PERCENTILE.INC(_xlfn._xlws.FILTER(INDEX( CT$34:CT$54, MAX( COUNT( CU$9:CU$29 )  - $B95 + 1, 1)) : INDEX( CT$34:CT$54, MAX( COUNT( CU$9:CU$29 )  - $C95 + 1, 1)), INDEX( CT$59:CT$79, MAX( COUNT( CU$9:CU$29 )  - $B95 + 1, 1)) : INDEX( CT$59:CT$79, MAX( COUNT( CU$9:CU$29 )  - $C95 + 1, 1)) &gt; 0), $D95))</f>
        <v>1</v>
      </c>
      <c r="CU95" s="12">
        <f>+IF(CU$8 = 62, 1, _xlfn.PERCENTILE.INC(_xlfn._xlws.FILTER(INDEX( CU$34:CU$54, MAX( COUNT( CV$9:CV$29 )  - $B95 + 1, 1)) : INDEX( CU$34:CU$54, MAX( COUNT( CV$9:CV$29 )  - $C95 + 1, 1)), INDEX( CU$59:CU$79, MAX( COUNT( CV$9:CV$29 )  - $B95 + 1, 1)) : INDEX( CU$59:CU$79, MAX( COUNT( CV$9:CV$29 )  - $C95 + 1, 1)) &gt; 0), $D95))</f>
        <v>0.99999927615676953</v>
      </c>
      <c r="CV95" s="12">
        <f>+IF(CV$8 = 62, 1, _xlfn.PERCENTILE.INC(_xlfn._xlws.FILTER(INDEX( CV$34:CV$54, MAX( COUNT( CW$9:CW$29 )  - $B95 + 1, 1)) : INDEX( CV$34:CV$54, MAX( COUNT( CW$9:CW$29 )  - $C95 + 1, 1)), INDEX( CV$59:CV$79, MAX( COUNT( CW$9:CW$29 )  - $B95 + 1, 1)) : INDEX( CV$59:CV$79, MAX( COUNT( CW$9:CW$29 )  - $C95 + 1, 1)) &gt; 0), $D95))</f>
        <v>0.99999120325836144</v>
      </c>
      <c r="CW95" s="12">
        <f>+IF(CW$8 = 62, 1, _xlfn.PERCENTILE.INC(_xlfn._xlws.FILTER(INDEX( CW$34:CW$54, MAX( COUNT( CX$9:CX$29 )  - $B95 + 1, 1)) : INDEX( CW$34:CW$54, MAX( COUNT( CX$9:CX$29 )  - $C95 + 1, 1)), INDEX( CW$59:CW$79, MAX( COUNT( CX$9:CX$29 )  - $B95 + 1, 1)) : INDEX( CW$59:CW$79, MAX( COUNT( CX$9:CX$29 )  - $C95 + 1, 1)) &gt; 0), $D95))</f>
        <v>1</v>
      </c>
      <c r="CX95" s="12">
        <f>+IF(CX$8 = 62, 1, _xlfn.PERCENTILE.INC(_xlfn._xlws.FILTER(INDEX( CX$34:CX$54, MAX( COUNT( CY$9:CY$29 )  - $B95 + 1, 1)) : INDEX( CX$34:CX$54, MAX( COUNT( CY$9:CY$29 )  - $C95 + 1, 1)), INDEX( CX$59:CX$79, MAX( COUNT( CY$9:CY$29 )  - $B95 + 1, 1)) : INDEX( CX$59:CX$79, MAX( COUNT( CY$9:CY$29 )  - $C95 + 1, 1)) &gt; 0), $D95))</f>
        <v>1</v>
      </c>
      <c r="CY95" s="12">
        <f>+IF(CY$8 = 62, 1, _xlfn.PERCENTILE.INC(_xlfn._xlws.FILTER(INDEX( CY$34:CY$54, MAX( COUNT( CZ$9:CZ$29 )  - $B95 + 1, 1)) : INDEX( CY$34:CY$54, MAX( COUNT( CZ$9:CZ$29 )  - $C95 + 1, 1)), INDEX( CY$59:CY$79, MAX( COUNT( CZ$9:CZ$29 )  - $B95 + 1, 1)) : INDEX( CY$59:CY$79, MAX( COUNT( CZ$9:CZ$29 )  - $C95 + 1, 1)) &gt; 0), $D95))</f>
        <v>1</v>
      </c>
      <c r="CZ95" s="12">
        <f>+IF(CZ$8 = 62, 1, _xlfn.PERCENTILE.INC(_xlfn._xlws.FILTER(INDEX( CZ$34:CZ$54, MAX( COUNT( DA$9:DA$29 )  - $B95 + 1, 1)) : INDEX( CZ$34:CZ$54, MAX( COUNT( DA$9:DA$29 )  - $C95 + 1, 1)), INDEX( CZ$59:CZ$79, MAX( COUNT( DA$9:DA$29 )  - $B95 + 1, 1)) : INDEX( CZ$59:CZ$79, MAX( COUNT( DA$9:DA$29 )  - $C95 + 1, 1)) &gt; 0), $D95))</f>
        <v>1</v>
      </c>
      <c r="DA95" s="12">
        <f>+IF(DA$8 = 62, 1, _xlfn.PERCENTILE.INC(_xlfn._xlws.FILTER(INDEX( DA$34:DA$54, MAX( COUNT( DB$9:DB$29 )  - $B95 + 1, 1)) : INDEX( DA$34:DA$54, MAX( COUNT( DB$9:DB$29 )  - $C95 + 1, 1)), INDEX( DA$59:DA$79, MAX( COUNT( DB$9:DB$29 )  - $B95 + 1, 1)) : INDEX( DA$59:DA$79, MAX( COUNT( DB$9:DB$29 )  - $C95 + 1, 1)) &gt; 0), $D95))</f>
        <v>1</v>
      </c>
      <c r="DB95" s="12">
        <f>+IF(DB$8 = 62, 1, _xlfn.PERCENTILE.INC(_xlfn._xlws.FILTER(INDEX( DB$34:DB$54, MAX( COUNT( DC$9:DC$29 )  - $B95 + 1, 1)) : INDEX( DB$34:DB$54, MAX( COUNT( DC$9:DC$29 )  - $C95 + 1, 1)), INDEX( DB$59:DB$79, MAX( COUNT( DC$9:DC$29 )  - $B95 + 1, 1)) : INDEX( DB$59:DB$79, MAX( COUNT( DC$9:DC$29 )  - $C95 + 1, 1)) &gt; 0), $D95))</f>
        <v>1</v>
      </c>
      <c r="DC95" s="12">
        <f>+IF(DC$8 = 62, 1, _xlfn.PERCENTILE.INC(_xlfn._xlws.FILTER(INDEX( DC$34:DC$54, MAX( COUNT( DD$9:DD$29 )  - $B95 + 1, 1)) : INDEX( DC$34:DC$54, MAX( COUNT( DD$9:DD$29 )  - $C95 + 1, 1)), INDEX( DC$59:DC$79, MAX( COUNT( DD$9:DD$29 )  - $B95 + 1, 1)) : INDEX( DC$59:DC$79, MAX( COUNT( DD$9:DD$29 )  - $C95 + 1, 1)) &gt; 0), $D95))</f>
        <v>1</v>
      </c>
      <c r="DD95" s="12">
        <f>+IF(DD$8 = 62, 1, _xlfn.PERCENTILE.INC(_xlfn._xlws.FILTER(INDEX( DD$34:DD$54, MAX( COUNT( DE$9:DE$29 )  - $B95 + 1, 1)) : INDEX( DD$34:DD$54, MAX( COUNT( DE$9:DE$29 )  - $C95 + 1, 1)), INDEX( DD$59:DD$79, MAX( COUNT( DE$9:DE$29 )  - $B95 + 1, 1)) : INDEX( DD$59:DD$79, MAX( COUNT( DE$9:DE$29 )  - $C95 + 1, 1)) &gt; 0), $D95))</f>
        <v>1</v>
      </c>
      <c r="DE95" s="12">
        <f>+IF(DE$8 = 62, 1, _xlfn.PERCENTILE.INC(_xlfn._xlws.FILTER(INDEX( DE$34:DE$54, MAX( COUNT( DF$9:DF$29 )  - $B95 + 1, 1)) : INDEX( DE$34:DE$54, MAX( COUNT( DF$9:DF$29 )  - $C95 + 1, 1)), INDEX( DE$59:DE$79, MAX( COUNT( DF$9:DF$29 )  - $B95 + 1, 1)) : INDEX( DE$59:DE$79, MAX( COUNT( DF$9:DF$29 )  - $C95 + 1, 1)) &gt; 0), $D95))</f>
        <v>1</v>
      </c>
      <c r="DF95" s="12">
        <f>+IF(DF$8 = 62, 1, _xlfn.PERCENTILE.INC(_xlfn._xlws.FILTER(INDEX( DF$34:DF$54, MAX( COUNT( DG$9:DG$29 )  - $B95 + 1, 1)) : INDEX( DF$34:DF$54, MAX( COUNT( DG$9:DG$29 )  - $C95 + 1, 1)), INDEX( DF$59:DF$79, MAX( COUNT( DG$9:DG$29 )  - $B95 + 1, 1)) : INDEX( DF$59:DF$79, MAX( COUNT( DG$9:DG$29 )  - $C95 + 1, 1)) &gt; 0), $D95))</f>
        <v>1</v>
      </c>
      <c r="DG95" s="12">
        <f>+IF(DG$8 = 62, 1, _xlfn.PERCENTILE.INC(_xlfn._xlws.FILTER(INDEX( DG$34:DG$54, MAX( COUNT( DH$9:DH$29 )  - $B95 + 1, 1)) : INDEX( DG$34:DG$54, MAX( COUNT( DH$9:DH$29 )  - $C95 + 1, 1)), INDEX( DG$59:DG$79, MAX( COUNT( DH$9:DH$29 )  - $B95 + 1, 1)) : INDEX( DG$59:DG$79, MAX( COUNT( DH$9:DH$29 )  - $C95 + 1, 1)) &gt; 0), $D95))</f>
        <v>1</v>
      </c>
      <c r="DH95" s="12">
        <f>+IF(DH$8 = 62, 1, _xlfn.PERCENTILE.INC(_xlfn._xlws.FILTER(INDEX( DH$34:DH$54, MAX( COUNT( DI$9:DI$29 )  - $B95 + 1, 1)) : INDEX( DH$34:DH$54, MAX( COUNT( DI$9:DI$29 )  - $C95 + 1, 1)), INDEX( DH$59:DH$79, MAX( COUNT( DI$9:DI$29 )  - $B95 + 1, 1)) : INDEX( DH$59:DH$79, MAX( COUNT( DI$9:DI$29 )  - $C95 + 1, 1)) &gt; 0), $D95))</f>
        <v>1</v>
      </c>
      <c r="DI95" s="12">
        <f>+IF(DI$8 = 62, 1, _xlfn.PERCENTILE.INC(_xlfn._xlws.FILTER(INDEX( DI$34:DI$54, MAX( COUNT( DJ$9:DJ$29 )  - $B95 + 1, 1)) : INDEX( DI$34:DI$54, MAX( COUNT( DJ$9:DJ$29 )  - $C95 + 1, 1)), INDEX( DI$59:DI$79, MAX( COUNT( DJ$9:DJ$29 )  - $B95 + 1, 1)) : INDEX( DI$59:DI$79, MAX( COUNT( DJ$9:DJ$29 )  - $C95 + 1, 1)) &gt; 0), $D95))</f>
        <v>1</v>
      </c>
      <c r="DJ95" s="12">
        <f>+IF(DJ$8 = 62, 1, _xlfn.PERCENTILE.INC(_xlfn._xlws.FILTER(INDEX( DJ$34:DJ$54, MAX( COUNT( DK$9:DK$29 )  - $B95 + 1, 1)) : INDEX( DJ$34:DJ$54, MAX( COUNT( DK$9:DK$29 )  - $C95 + 1, 1)), INDEX( DJ$59:DJ$79, MAX( COUNT( DK$9:DK$29 )  - $B95 + 1, 1)) : INDEX( DJ$59:DJ$79, MAX( COUNT( DK$9:DK$29 )  - $C95 + 1, 1)) &gt; 0), $D95))</f>
        <v>1</v>
      </c>
      <c r="DK95" s="12">
        <f>+IF(DK$8 = 62, 1, _xlfn.PERCENTILE.INC(_xlfn._xlws.FILTER(INDEX( DK$34:DK$54, MAX( COUNT( DL$9:DL$29 )  - $B95 + 1, 1)) : INDEX( DK$34:DK$54, MAX( COUNT( DL$9:DL$29 )  - $C95 + 1, 1)), INDEX( DK$59:DK$79, MAX( COUNT( DL$9:DL$29 )  - $B95 + 1, 1)) : INDEX( DK$59:DK$79, MAX( COUNT( DL$9:DL$29 )  - $C95 + 1, 1)) &gt; 0), $D95))</f>
        <v>1</v>
      </c>
      <c r="DL95" s="12">
        <f>+IF(DL$8 = 62, 1, _xlfn.PERCENTILE.INC(_xlfn._xlws.FILTER(INDEX( DL$34:DL$54, MAX( COUNT( DM$9:DM$29 )  - $B95 + 1, 1)) : INDEX( DL$34:DL$54, MAX( COUNT( DM$9:DM$29 )  - $C95 + 1, 1)), INDEX( DL$59:DL$79, MAX( COUNT( DM$9:DM$29 )  - $B95 + 1, 1)) : INDEX( DL$59:DL$79, MAX( COUNT( DM$9:DM$29 )  - $C95 + 1, 1)) &gt; 0), $D95))</f>
        <v>1</v>
      </c>
      <c r="DM95" s="12">
        <f>+IF(DM$8 = 62, 1, _xlfn.PERCENTILE.INC(_xlfn._xlws.FILTER(INDEX( DM$34:DM$54, MAX( COUNT( DN$9:DN$29 )  - $B95 + 1, 1)) : INDEX( DM$34:DM$54, MAX( COUNT( DN$9:DN$29 )  - $C95 + 1, 1)), INDEX( DM$59:DM$79, MAX( COUNT( DN$9:DN$29 )  - $B95 + 1, 1)) : INDEX( DM$59:DM$79, MAX( COUNT( DN$9:DN$29 )  - $C95 + 1, 1)) &gt; 0), $D95))</f>
        <v>1</v>
      </c>
      <c r="DN95" s="12">
        <f>+IF(DN$8 = 62, 1, _xlfn.PERCENTILE.INC(_xlfn._xlws.FILTER(INDEX( DN$34:DN$54, MAX( COUNT( DO$9:DO$29 )  - $B95 + 1, 1)) : INDEX( DN$34:DN$54, MAX( COUNT( DO$9:DO$29 )  - $C95 + 1, 1)), INDEX( DN$59:DN$79, MAX( COUNT( DO$9:DO$29 )  - $B95 + 1, 1)) : INDEX( DN$59:DN$79, MAX( COUNT( DO$9:DO$29 )  - $C95 + 1, 1)) &gt; 0), $D95))</f>
        <v>1</v>
      </c>
      <c r="DO95" s="12">
        <f>+IF(DO$8 = 62, 1, _xlfn.PERCENTILE.INC(_xlfn._xlws.FILTER(INDEX( DO$34:DO$54, MAX( COUNT( DP$9:DP$29 )  - $B95 + 1, 1)) : INDEX( DO$34:DO$54, MAX( COUNT( DP$9:DP$29 )  - $C95 + 1, 1)), INDEX( DO$59:DO$79, MAX( COUNT( DP$9:DP$29 )  - $B95 + 1, 1)) : INDEX( DO$59:DO$79, MAX( COUNT( DP$9:DP$29 )  - $C95 + 1, 1)) &gt; 0), $D95))</f>
        <v>1</v>
      </c>
      <c r="DP95" s="12">
        <f>+IF(DP$8 = 62, 1, _xlfn.PERCENTILE.INC(_xlfn._xlws.FILTER(INDEX( DP$34:DP$54, MAX( COUNT( DQ$9:DQ$29 )  - $B95 + 1, 1)) : INDEX( DP$34:DP$54, MAX( COUNT( DQ$9:DQ$29 )  - $C95 + 1, 1)), INDEX( DP$59:DP$79, MAX( COUNT( DQ$9:DQ$29 )  - $B95 + 1, 1)) : INDEX( DP$59:DP$79, MAX( COUNT( DQ$9:DQ$29 )  - $C95 + 1, 1)) &gt; 0), $D95))</f>
        <v>1</v>
      </c>
      <c r="DQ95" s="12">
        <f>+IF(DQ$8 = 62, 1, _xlfn.PERCENTILE.INC(_xlfn._xlws.FILTER(INDEX( DQ$34:DQ$54, MAX( COUNT( DR$9:DR$29 )  - $B95 + 1, 1)) : INDEX( DQ$34:DQ$54, MAX( COUNT( DR$9:DR$29 )  - $C95 + 1, 1)), INDEX( DQ$59:DQ$79, MAX( COUNT( DR$9:DR$29 )  - $B95 + 1, 1)) : INDEX( DQ$59:DQ$79, MAX( COUNT( DR$9:DR$29 )  - $C95 + 1, 1)) &gt; 0), $D95))</f>
        <v>1</v>
      </c>
      <c r="DR95" s="12">
        <f>+IF(DR$8 = 62, 1, _xlfn.PERCENTILE.INC(_xlfn._xlws.FILTER(INDEX( DR$34:DR$54, MAX( COUNT( DS$9:DS$29 )  - $B95 + 1, 1)) : INDEX( DR$34:DR$54, MAX( COUNT( DS$9:DS$29 )  - $C95 + 1, 1)), INDEX( DR$59:DR$79, MAX( COUNT( DS$9:DS$29 )  - $B95 + 1, 1)) : INDEX( DR$59:DR$79, MAX( COUNT( DS$9:DS$29 )  - $C95 + 1, 1)) &gt; 0), $D95))</f>
        <v>1</v>
      </c>
      <c r="DS95" s="12">
        <f>+IF(DS$8 = 62, 1, _xlfn.PERCENTILE.INC(_xlfn._xlws.FILTER(INDEX( DS$34:DS$54, MAX( COUNT( DT$9:DT$29 )  - $B95 + 1, 1)) : INDEX( DS$34:DS$54, MAX( COUNT( DT$9:DT$29 )  - $C95 + 1, 1)), INDEX( DS$59:DS$79, MAX( COUNT( DT$9:DT$29 )  - $B95 + 1, 1)) : INDEX( DS$59:DS$79, MAX( COUNT( DT$9:DT$29 )  - $C95 + 1, 1)) &gt; 0), $D95))</f>
        <v>1</v>
      </c>
      <c r="DT95" s="12" t="e">
        <f>+IF(DT$8 = 62, 1, _xlfn.PERCENTILE.INC(_xlfn._xlws.FILTER(INDEX( DT$34:DT$54, MAX( COUNT( DU$9:DU$29 )  - $B95 + 1, 1)) : INDEX( DT$34:DT$54, MAX( COUNT( DU$9:DU$29 )  - $C95 + 1, 1)), INDEX( DT$59:DT$79, MAX( COUNT( DU$9:DU$29 )  - $B95 + 1, 1)) : INDEX( DT$59:DT$79, MAX( COUNT( DU$9:DU$29 )  - $C95 + 1, 1)) &gt; 0), $D95))</f>
        <v>#NUM!</v>
      </c>
      <c r="DU95" s="12" t="e">
        <f>+IF(DU$8 = 62, 1, _xlfn.PERCENTILE.INC(_xlfn._xlws.FILTER(INDEX( DU$34:DU$54, MAX( COUNT( DV$9:DV$29 )  - $B95 + 1, 1)) : INDEX( DU$34:DU$54, MAX( COUNT( DV$9:DV$29 )  - $C95 + 1, 1)), INDEX( DU$59:DU$79, MAX( COUNT( DV$9:DV$29 )  - $B95 + 1, 1)) : INDEX( DU$59:DU$79, MAX( COUNT( DV$9:DV$29 )  - $C95 + 1, 1)) &gt; 0), $D95))</f>
        <v>#NUM!</v>
      </c>
      <c r="DV95" s="12" t="e">
        <f>+IF(DV$8 = 62, 1, _xlfn.PERCENTILE.INC(_xlfn._xlws.FILTER(INDEX( DV$34:DV$54, MAX( COUNT( DW$9:DW$29 )  - $B95 + 1, 1)) : INDEX( DV$34:DV$54, MAX( COUNT( DW$9:DW$29 )  - $C95 + 1, 1)), INDEX( DV$59:DV$79, MAX( COUNT( DW$9:DW$29 )  - $B95 + 1, 1)) : INDEX( DV$59:DV$79, MAX( COUNT( DW$9:DW$29 )  - $C95 + 1, 1)) &gt; 0), $D95))</f>
        <v>#NUM!</v>
      </c>
      <c r="DW95" s="12" t="e">
        <f>+IF(DW$8 = 62, 1, _xlfn.PERCENTILE.INC(_xlfn._xlws.FILTER(INDEX( DW$34:DW$54, MAX( COUNT( DX$9:DX$29 )  - $B95 + 1, 1)) : INDEX( DW$34:DW$54, MAX( COUNT( DX$9:DX$29 )  - $C95 + 1, 1)), INDEX( DW$59:DW$79, MAX( COUNT( DX$9:DX$29 )  - $B95 + 1, 1)) : INDEX( DW$59:DW$79, MAX( COUNT( DX$9:DX$29 )  - $C95 + 1, 1)) &gt; 0), $D95))</f>
        <v>#NUM!</v>
      </c>
      <c r="DX95" s="12" t="e">
        <f>+IF(DX$8 = 62, 1, _xlfn.PERCENTILE.INC(_xlfn._xlws.FILTER(INDEX( DX$34:DX$54, MAX( COUNT( DY$9:DY$29 )  - $B95 + 1, 1)) : INDEX( DX$34:DX$54, MAX( COUNT( DY$9:DY$29 )  - $C95 + 1, 1)), INDEX( DX$59:DX$79, MAX( COUNT( DY$9:DY$29 )  - $B95 + 1, 1)) : INDEX( DX$59:DX$79, MAX( COUNT( DY$9:DY$29 )  - $C95 + 1, 1)) &gt; 0), $D95))</f>
        <v>#NUM!</v>
      </c>
      <c r="DY95" s="12" t="e">
        <f>+IF(DY$8 = 62, 1, _xlfn.PERCENTILE.INC(_xlfn._xlws.FILTER(INDEX( DY$34:DY$54, MAX( COUNT( DZ$9:DZ$29 )  - $B95 + 1, 1)) : INDEX( DY$34:DY$54, MAX( COUNT( DZ$9:DZ$29 )  - $C95 + 1, 1)), INDEX( DY$59:DY$79, MAX( COUNT( DZ$9:DZ$29 )  - $B95 + 1, 1)) : INDEX( DY$59:DY$79, MAX( COUNT( DZ$9:DZ$29 )  - $C95 + 1, 1)) &gt; 0), $D95))</f>
        <v>#NUM!</v>
      </c>
      <c r="DZ95" s="12">
        <f>+IF(DZ$8 = 62, 1, _xlfn.PERCENTILE.INC(_xlfn._xlws.FILTER(INDEX( DZ$34:DZ$54, MAX( COUNT( EA$9:EA$29 )  - $B95 + 1, 1)) : INDEX( DZ$34:DZ$54, MAX( COUNT( EA$9:EA$29 )  - $C95 + 1, 1)), INDEX( DZ$59:DZ$79, MAX( COUNT( EA$9:EA$29 )  - $B95 + 1, 1)) : INDEX( DZ$59:DZ$79, MAX( COUNT( EA$9:EA$29 )  - $C95 + 1, 1)) &gt; 0), $D95))</f>
        <v>1</v>
      </c>
    </row>
    <row r="96" spans="2:130" x14ac:dyDescent="0.2">
      <c r="B96">
        <v>1</v>
      </c>
      <c r="C96">
        <v>4</v>
      </c>
      <c r="D96">
        <v>0.7</v>
      </c>
      <c r="F96" s="19" t="s">
        <v>56</v>
      </c>
      <c r="G96" s="12">
        <f>+IF(G$8 = 62, 1, _xlfn.PERCENTILE.INC(_xlfn._xlws.FILTER(INDEX( G$34:G$54, MAX( COUNT( H$9:H$29 )  - $B96 + 1, 1)) : INDEX( G$34:G$54, MAX( COUNT( H$9:H$29 )  - $C96 + 1, 1)), INDEX( G$59:G$79, MAX( COUNT( H$9:H$29 )  - $B96 + 1, 1)) : INDEX( G$59:G$79, MAX( COUNT( H$9:H$29 )  - $C96 + 1, 1)) &gt; 0), $D96))</f>
        <v>1.8476900000000001</v>
      </c>
      <c r="H96" s="12">
        <f>+IF(H$8 = 62, 1, _xlfn.PERCENTILE.INC(_xlfn._xlws.FILTER(INDEX( H$34:H$54, MAX( COUNT( I$9:I$29 )  - $B96 + 1, 1)) : INDEX( H$34:H$54, MAX( COUNT( I$9:I$29 )  - $C96 + 1, 1)), INDEX( H$59:H$79, MAX( COUNT( I$9:I$29 )  - $B96 + 1, 1)) : INDEX( H$59:H$79, MAX( COUNT( I$9:I$29 )  - $C96 + 1, 1)) &gt; 0), $D96))</f>
        <v>6.649058678758867</v>
      </c>
      <c r="I96" s="12">
        <f>+IF(I$8 = 62, 1, _xlfn.PERCENTILE.INC(_xlfn._xlws.FILTER(INDEX( I$34:I$54, MAX( COUNT( J$9:J$29 )  - $B96 + 1, 1)) : INDEX( I$34:I$54, MAX( COUNT( J$9:J$29 )  - $C96 + 1, 1)), INDEX( I$59:I$79, MAX( COUNT( J$9:J$29 )  - $B96 + 1, 1)) : INDEX( I$59:I$79, MAX( COUNT( J$9:J$29 )  - $C96 + 1, 1)) &gt; 0), $D96))</f>
        <v>2.831811341751147</v>
      </c>
      <c r="J96" s="12">
        <f>+IF(J$8 = 62, 1, _xlfn.PERCENTILE.INC(_xlfn._xlws.FILTER(INDEX( J$34:J$54, MAX( COUNT( K$9:K$29 )  - $B96 + 1, 1)) : INDEX( J$34:J$54, MAX( COUNT( K$9:K$29 )  - $C96 + 1, 1)), INDEX( J$59:J$79, MAX( COUNT( K$9:K$29 )  - $B96 + 1, 1)) : INDEX( J$59:J$79, MAX( COUNT( K$9:K$29 )  - $C96 + 1, 1)) &gt; 0), $D96))</f>
        <v>1.351730422564466</v>
      </c>
      <c r="K96" s="12">
        <f>+IF(K$8 = 62, 1, _xlfn.PERCENTILE.INC(_xlfn._xlws.FILTER(INDEX( K$34:K$54, MAX( COUNT( L$9:L$29 )  - $B96 + 1, 1)) : INDEX( K$34:K$54, MAX( COUNT( L$9:L$29 )  - $C96 + 1, 1)), INDEX( K$59:K$79, MAX( COUNT( L$9:L$29 )  - $B96 + 1, 1)) : INDEX( K$59:K$79, MAX( COUNT( L$9:L$29 )  - $C96 + 1, 1)) &gt; 0), $D96))</f>
        <v>1.0578104805961863</v>
      </c>
      <c r="L96" s="12">
        <f>+IF(L$8 = 62, 1, _xlfn.PERCENTILE.INC(_xlfn._xlws.FILTER(INDEX( L$34:L$54, MAX( COUNT( M$9:M$29 )  - $B96 + 1, 1)) : INDEX( L$34:L$54, MAX( COUNT( M$9:M$29 )  - $C96 + 1, 1)), INDEX( L$59:L$79, MAX( COUNT( M$9:M$29 )  - $B96 + 1, 1)) : INDEX( L$59:L$79, MAX( COUNT( M$9:M$29 )  - $C96 + 1, 1)) &gt; 0), $D96))</f>
        <v>1.1538283028104368</v>
      </c>
      <c r="M96" s="12">
        <f>+IF(M$8 = 62, 1, _xlfn.PERCENTILE.INC(_xlfn._xlws.FILTER(INDEX( M$34:M$54, MAX( COUNT( N$9:N$29 )  - $B96 + 1, 1)) : INDEX( M$34:M$54, MAX( COUNT( N$9:N$29 )  - $C96 + 1, 1)), INDEX( M$59:M$79, MAX( COUNT( N$9:N$29 )  - $B96 + 1, 1)) : INDEX( M$59:M$79, MAX( COUNT( N$9:N$29 )  - $C96 + 1, 1)) &gt; 0), $D96))</f>
        <v>1.0455723950897735</v>
      </c>
      <c r="N96" s="12">
        <f>+IF(N$8 = 62, 1, _xlfn.PERCENTILE.INC(_xlfn._xlws.FILTER(INDEX( N$34:N$54, MAX( COUNT( O$9:O$29 )  - $B96 + 1, 1)) : INDEX( N$34:N$54, MAX( COUNT( O$9:O$29 )  - $C96 + 1, 1)), INDEX( N$59:N$79, MAX( COUNT( O$9:O$29 )  - $B96 + 1, 1)) : INDEX( N$59:N$79, MAX( COUNT( O$9:O$29 )  - $C96 + 1, 1)) &gt; 0), $D96))</f>
        <v>1.0075294797244378</v>
      </c>
      <c r="O96" s="12">
        <f>+IF(O$8 = 62, 1, _xlfn.PERCENTILE.INC(_xlfn._xlws.FILTER(INDEX( O$34:O$54, MAX( COUNT( P$9:P$29 )  - $B96 + 1, 1)) : INDEX( O$34:O$54, MAX( COUNT( P$9:P$29 )  - $C96 + 1, 1)), INDEX( O$59:O$79, MAX( COUNT( P$9:P$29 )  - $B96 + 1, 1)) : INDEX( O$59:O$79, MAX( COUNT( P$9:P$29 )  - $C96 + 1, 1)) &gt; 0), $D96))</f>
        <v>1.0227076476477419</v>
      </c>
      <c r="P96" s="12">
        <f>+IF(P$8 = 62, 1, _xlfn.PERCENTILE.INC(_xlfn._xlws.FILTER(INDEX( P$34:P$54, MAX( COUNT( Q$9:Q$29 )  - $B96 + 1, 1)) : INDEX( P$34:P$54, MAX( COUNT( Q$9:Q$29 )  - $C96 + 1, 1)), INDEX( P$59:P$79, MAX( COUNT( Q$9:Q$29 )  - $B96 + 1, 1)) : INDEX( P$59:P$79, MAX( COUNT( Q$9:Q$29 )  - $C96 + 1, 1)) &gt; 0), $D96))</f>
        <v>1.0341301912962115</v>
      </c>
      <c r="Q96" s="12">
        <f>+IF(Q$8 = 62, 1, _xlfn.PERCENTILE.INC(_xlfn._xlws.FILTER(INDEX( Q$34:Q$54, MAX( COUNT( R$9:R$29 )  - $B96 + 1, 1)) : INDEX( Q$34:Q$54, MAX( COUNT( R$9:R$29 )  - $C96 + 1, 1)), INDEX( Q$59:Q$79, MAX( COUNT( R$9:R$29 )  - $B96 + 1, 1)) : INDEX( Q$59:Q$79, MAX( COUNT( R$9:R$29 )  - $C96 + 1, 1)) &gt; 0), $D96))</f>
        <v>1.0002840873498642</v>
      </c>
      <c r="R96" s="12">
        <f>+IF(R$8 = 62, 1, _xlfn.PERCENTILE.INC(_xlfn._xlws.FILTER(INDEX( R$34:R$54, MAX( COUNT( S$9:S$29 )  - $B96 + 1, 1)) : INDEX( R$34:R$54, MAX( COUNT( S$9:S$29 )  - $C96 + 1, 1)), INDEX( R$59:R$79, MAX( COUNT( S$9:S$29 )  - $B96 + 1, 1)) : INDEX( R$59:R$79, MAX( COUNT( S$9:S$29 )  - $C96 + 1, 1)) &gt; 0), $D96))</f>
        <v>1.0073167478450835</v>
      </c>
      <c r="S96" s="12">
        <f>+IF(S$8 = 62, 1, _xlfn.PERCENTILE.INC(_xlfn._xlws.FILTER(INDEX( S$34:S$54, MAX( COUNT( T$9:T$29 )  - $B96 + 1, 1)) : INDEX( S$34:S$54, MAX( COUNT( T$9:T$29 )  - $C96 + 1, 1)), INDEX( S$59:S$79, MAX( COUNT( T$9:T$29 )  - $B96 + 1, 1)) : INDEX( S$59:S$79, MAX( COUNT( T$9:T$29 )  - $C96 + 1, 1)) &gt; 0), $D96))</f>
        <v>1.002532376638086</v>
      </c>
      <c r="T96" s="12">
        <f>+IF(T$8 = 62, 1, _xlfn.PERCENTILE.INC(_xlfn._xlws.FILTER(INDEX( T$34:T$54, MAX( COUNT( U$9:U$29 )  - $B96 + 1, 1)) : INDEX( T$34:T$54, MAX( COUNT( U$9:U$29 )  - $C96 + 1, 1)), INDEX( T$59:T$79, MAX( COUNT( U$9:U$29 )  - $B96 + 1, 1)) : INDEX( T$59:T$79, MAX( COUNT( U$9:U$29 )  - $C96 + 1, 1)) &gt; 0), $D96))</f>
        <v>1.0001464307312593</v>
      </c>
      <c r="U96" s="12">
        <f>+IF(U$8 = 62, 1, _xlfn.PERCENTILE.INC(_xlfn._xlws.FILTER(INDEX( U$34:U$54, MAX( COUNT( V$9:V$29 )  - $B96 + 1, 1)) : INDEX( U$34:U$54, MAX( COUNT( V$9:V$29 )  - $C96 + 1, 1)), INDEX( U$59:U$79, MAX( COUNT( V$9:V$29 )  - $B96 + 1, 1)) : INDEX( U$59:U$79, MAX( COUNT( V$9:V$29 )  - $C96 + 1, 1)) &gt; 0), $D96))</f>
        <v>1</v>
      </c>
      <c r="V96" s="12">
        <f>+IF(V$8 = 62, 1, _xlfn.PERCENTILE.INC(_xlfn._xlws.FILTER(INDEX( V$34:V$54, MAX( COUNT( W$9:W$29 )  - $B96 + 1, 1)) : INDEX( V$34:V$54, MAX( COUNT( W$9:W$29 )  - $C96 + 1, 1)), INDEX( V$59:V$79, MAX( COUNT( W$9:W$29 )  - $B96 + 1, 1)) : INDEX( V$59:V$79, MAX( COUNT( W$9:W$29 )  - $C96 + 1, 1)) &gt; 0), $D96))</f>
        <v>1.0001351177224114</v>
      </c>
      <c r="W96" s="12">
        <f>+IF(W$8 = 62, 1, _xlfn.PERCENTILE.INC(_xlfn._xlws.FILTER(INDEX( W$34:W$54, MAX( COUNT( X$9:X$29 )  - $B96 + 1, 1)) : INDEX( W$34:W$54, MAX( COUNT( X$9:X$29 )  - $C96 + 1, 1)), INDEX( W$59:W$79, MAX( COUNT( X$9:X$29 )  - $B96 + 1, 1)) : INDEX( W$59:W$79, MAX( COUNT( X$9:X$29 )  - $C96 + 1, 1)) &gt; 0), $D96))</f>
        <v>1</v>
      </c>
      <c r="X96" s="12">
        <f>+IF(X$8 = 62, 1, _xlfn.PERCENTILE.INC(_xlfn._xlws.FILTER(INDEX( X$34:X$54, MAX( COUNT( Y$9:Y$29 )  - $B96 + 1, 1)) : INDEX( X$34:X$54, MAX( COUNT( Y$9:Y$29 )  - $C96 + 1, 1)), INDEX( X$59:X$79, MAX( COUNT( Y$9:Y$29 )  - $B96 + 1, 1)) : INDEX( X$59:X$79, MAX( COUNT( Y$9:Y$29 )  - $C96 + 1, 1)) &gt; 0), $D96))</f>
        <v>1</v>
      </c>
      <c r="Y96" s="12">
        <f>+IF(Y$8 = 62, 1, _xlfn.PERCENTILE.INC(_xlfn._xlws.FILTER(INDEX( Y$34:Y$54, MAX( COUNT( Z$9:Z$29 )  - $B96 + 1, 1)) : INDEX( Y$34:Y$54, MAX( COUNT( Z$9:Z$29 )  - $C96 + 1, 1)), INDEX( Y$59:Y$79, MAX( COUNT( Z$9:Z$29 )  - $B96 + 1, 1)) : INDEX( Y$59:Y$79, MAX( COUNT( Z$9:Z$29 )  - $C96 + 1, 1)) &gt; 0), $D96))</f>
        <v>1</v>
      </c>
      <c r="Z96" s="12">
        <f>+IF(Z$8 = 62, 1, _xlfn.PERCENTILE.INC(_xlfn._xlws.FILTER(INDEX( Z$34:Z$54, MAX( COUNT( AA$9:AA$29 )  - $B96 + 1, 1)) : INDEX( Z$34:Z$54, MAX( COUNT( AA$9:AA$29 )  - $C96 + 1, 1)), INDEX( Z$59:Z$79, MAX( COUNT( AA$9:AA$29 )  - $B96 + 1, 1)) : INDEX( Z$59:Z$79, MAX( COUNT( AA$9:AA$29 )  - $C96 + 1, 1)) &gt; 0), $D96))</f>
        <v>1.0013927182586944</v>
      </c>
      <c r="AA96" s="12">
        <f>+IF(AA$8 = 62, 1, _xlfn.PERCENTILE.INC(_xlfn._xlws.FILTER(INDEX( AA$34:AA$54, MAX( COUNT( AB$9:AB$29 )  - $B96 + 1, 1)) : INDEX( AA$34:AA$54, MAX( COUNT( AB$9:AB$29 )  - $C96 + 1, 1)), INDEX( AA$59:AA$79, MAX( COUNT( AB$9:AB$29 )  - $B96 + 1, 1)) : INDEX( AA$59:AA$79, MAX( COUNT( AB$9:AB$29 )  - $C96 + 1, 1)) &gt; 0), $D96))</f>
        <v>1</v>
      </c>
      <c r="AB96" s="12">
        <f>+IF(AB$8 = 62, 1, _xlfn.PERCENTILE.INC(_xlfn._xlws.FILTER(INDEX( AB$34:AB$54, MAX( COUNT( AC$9:AC$29 )  - $B96 + 1, 1)) : INDEX( AB$34:AB$54, MAX( COUNT( AC$9:AC$29 )  - $C96 + 1, 1)), INDEX( AB$59:AB$79, MAX( COUNT( AC$9:AC$29 )  - $B96 + 1, 1)) : INDEX( AB$59:AB$79, MAX( COUNT( AC$9:AC$29 )  - $C96 + 1, 1)) &gt; 0), $D96))</f>
        <v>1.0081642134718829</v>
      </c>
      <c r="AC96" s="12">
        <f>+IF(AC$8 = 62, 1, _xlfn.PERCENTILE.INC(_xlfn._xlws.FILTER(INDEX( AC$34:AC$54, MAX( COUNT( AD$9:AD$29 )  - $B96 + 1, 1)) : INDEX( AC$34:AC$54, MAX( COUNT( AD$9:AD$29 )  - $C96 + 1, 1)), INDEX( AC$59:AC$79, MAX( COUNT( AD$9:AD$29 )  - $B96 + 1, 1)) : INDEX( AC$59:AC$79, MAX( COUNT( AD$9:AD$29 )  - $C96 + 1, 1)) &gt; 0), $D96))</f>
        <v>1.0001065135346603</v>
      </c>
      <c r="AD96" s="12">
        <f>+IF(AD$8 = 62, 1, _xlfn.PERCENTILE.INC(_xlfn._xlws.FILTER(INDEX( AD$34:AD$54, MAX( COUNT( AE$9:AE$29 )  - $B96 + 1, 1)) : INDEX( AD$34:AD$54, MAX( COUNT( AE$9:AE$29 )  - $C96 + 1, 1)), INDEX( AD$59:AD$79, MAX( COUNT( AE$9:AE$29 )  - $B96 + 1, 1)) : INDEX( AD$59:AD$79, MAX( COUNT( AE$9:AE$29 )  - $C96 + 1, 1)) &gt; 0), $D96))</f>
        <v>1</v>
      </c>
      <c r="AE96" s="12">
        <f>+IF(AE$8 = 62, 1, _xlfn.PERCENTILE.INC(_xlfn._xlws.FILTER(INDEX( AE$34:AE$54, MAX( COUNT( AF$9:AF$29 )  - $B96 + 1, 1)) : INDEX( AE$34:AE$54, MAX( COUNT( AF$9:AF$29 )  - $C96 + 1, 1)), INDEX( AE$59:AE$79, MAX( COUNT( AF$9:AF$29 )  - $B96 + 1, 1)) : INDEX( AE$59:AE$79, MAX( COUNT( AF$9:AF$29 )  - $C96 + 1, 1)) &gt; 0), $D96))</f>
        <v>1.0017417126992703</v>
      </c>
      <c r="AF96" s="12">
        <f>+IF(AF$8 = 62, 1, _xlfn.PERCENTILE.INC(_xlfn._xlws.FILTER(INDEX( AF$34:AF$54, MAX( COUNT( AG$9:AG$29 )  - $B96 + 1, 1)) : INDEX( AF$34:AF$54, MAX( COUNT( AG$9:AG$29 )  - $C96 + 1, 1)), INDEX( AF$59:AF$79, MAX( COUNT( AG$9:AG$29 )  - $B96 + 1, 1)) : INDEX( AF$59:AF$79, MAX( COUNT( AG$9:AG$29 )  - $C96 + 1, 1)) &gt; 0), $D96))</f>
        <v>1</v>
      </c>
      <c r="AG96" s="12">
        <f>+IF(AG$8 = 62, 1, _xlfn.PERCENTILE.INC(_xlfn._xlws.FILTER(INDEX( AG$34:AG$54, MAX( COUNT( AH$9:AH$29 )  - $B96 + 1, 1)) : INDEX( AG$34:AG$54, MAX( COUNT( AH$9:AH$29 )  - $C96 + 1, 1)), INDEX( AG$59:AG$79, MAX( COUNT( AH$9:AH$29 )  - $B96 + 1, 1)) : INDEX( AG$59:AG$79, MAX( COUNT( AH$9:AH$29 )  - $C96 + 1, 1)) &gt; 0), $D96))</f>
        <v>1</v>
      </c>
      <c r="AH96" s="12">
        <f>+IF(AH$8 = 62, 1, _xlfn.PERCENTILE.INC(_xlfn._xlws.FILTER(INDEX( AH$34:AH$54, MAX( COUNT( AI$9:AI$29 )  - $B96 + 1, 1)) : INDEX( AH$34:AH$54, MAX( COUNT( AI$9:AI$29 )  - $C96 + 1, 1)), INDEX( AH$59:AH$79, MAX( COUNT( AI$9:AI$29 )  - $B96 + 1, 1)) : INDEX( AH$59:AH$79, MAX( COUNT( AI$9:AI$29 )  - $C96 + 1, 1)) &gt; 0), $D96))</f>
        <v>1</v>
      </c>
      <c r="AI96" s="12">
        <f>+IF(AI$8 = 62, 1, _xlfn.PERCENTILE.INC(_xlfn._xlws.FILTER(INDEX( AI$34:AI$54, MAX( COUNT( AJ$9:AJ$29 )  - $B96 + 1, 1)) : INDEX( AI$34:AI$54, MAX( COUNT( AJ$9:AJ$29 )  - $C96 + 1, 1)), INDEX( AI$59:AI$79, MAX( COUNT( AJ$9:AJ$29 )  - $B96 + 1, 1)) : INDEX( AI$59:AI$79, MAX( COUNT( AJ$9:AJ$29 )  - $C96 + 1, 1)) &gt; 0), $D96))</f>
        <v>1</v>
      </c>
      <c r="AJ96" s="12">
        <f>+IF(AJ$8 = 62, 1, _xlfn.PERCENTILE.INC(_xlfn._xlws.FILTER(INDEX( AJ$34:AJ$54, MAX( COUNT( AK$9:AK$29 )  - $B96 + 1, 1)) : INDEX( AJ$34:AJ$54, MAX( COUNT( AK$9:AK$29 )  - $C96 + 1, 1)), INDEX( AJ$59:AJ$79, MAX( COUNT( AK$9:AK$29 )  - $B96 + 1, 1)) : INDEX( AJ$59:AJ$79, MAX( COUNT( AK$9:AK$29 )  - $C96 + 1, 1)) &gt; 0), $D96))</f>
        <v>1</v>
      </c>
      <c r="AK96" s="12">
        <f>+IF(AK$8 = 62, 1, _xlfn.PERCENTILE.INC(_xlfn._xlws.FILTER(INDEX( AK$34:AK$54, MAX( COUNT( AL$9:AL$29 )  - $B96 + 1, 1)) : INDEX( AK$34:AK$54, MAX( COUNT( AL$9:AL$29 )  - $C96 + 1, 1)), INDEX( AK$59:AK$79, MAX( COUNT( AL$9:AL$29 )  - $B96 + 1, 1)) : INDEX( AK$59:AK$79, MAX( COUNT( AL$9:AL$29 )  - $C96 + 1, 1)) &gt; 0), $D96))</f>
        <v>1.0001987087113899</v>
      </c>
      <c r="AL96" s="12">
        <f>+IF(AL$8 = 62, 1, _xlfn.PERCENTILE.INC(_xlfn._xlws.FILTER(INDEX( AL$34:AL$54, MAX( COUNT( AM$9:AM$29 )  - $B96 + 1, 1)) : INDEX( AL$34:AL$54, MAX( COUNT( AM$9:AM$29 )  - $C96 + 1, 1)), INDEX( AL$59:AL$79, MAX( COUNT( AM$9:AM$29 )  - $B96 + 1, 1)) : INDEX( AL$59:AL$79, MAX( COUNT( AM$9:AM$29 )  - $C96 + 1, 1)) &gt; 0), $D96))</f>
        <v>1</v>
      </c>
      <c r="AM96" s="12">
        <f>+IF(AM$8 = 62, 1, _xlfn.PERCENTILE.INC(_xlfn._xlws.FILTER(INDEX( AM$34:AM$54, MAX( COUNT( AN$9:AN$29 )  - $B96 + 1, 1)) : INDEX( AM$34:AM$54, MAX( COUNT( AN$9:AN$29 )  - $C96 + 1, 1)), INDEX( AM$59:AM$79, MAX( COUNT( AN$9:AN$29 )  - $B96 + 1, 1)) : INDEX( AM$59:AM$79, MAX( COUNT( AN$9:AN$29 )  - $C96 + 1, 1)) &gt; 0), $D96))</f>
        <v>1</v>
      </c>
      <c r="AN96" s="12">
        <f>+IF(AN$8 = 62, 1, _xlfn.PERCENTILE.INC(_xlfn._xlws.FILTER(INDEX( AN$34:AN$54, MAX( COUNT( AO$9:AO$29 )  - $B96 + 1, 1)) : INDEX( AN$34:AN$54, MAX( COUNT( AO$9:AO$29 )  - $C96 + 1, 1)), INDEX( AN$59:AN$79, MAX( COUNT( AO$9:AO$29 )  - $B96 + 1, 1)) : INDEX( AN$59:AN$79, MAX( COUNT( AO$9:AO$29 )  - $C96 + 1, 1)) &gt; 0), $D96))</f>
        <v>1</v>
      </c>
      <c r="AO96" s="12">
        <f>+IF(AO$8 = 62, 1, _xlfn.PERCENTILE.INC(_xlfn._xlws.FILTER(INDEX( AO$34:AO$54, MAX( COUNT( AP$9:AP$29 )  - $B96 + 1, 1)) : INDEX( AO$34:AO$54, MAX( COUNT( AP$9:AP$29 )  - $C96 + 1, 1)), INDEX( AO$59:AO$79, MAX( COUNT( AP$9:AP$29 )  - $B96 + 1, 1)) : INDEX( AO$59:AO$79, MAX( COUNT( AP$9:AP$29 )  - $C96 + 1, 1)) &gt; 0), $D96))</f>
        <v>1</v>
      </c>
      <c r="AP96" s="12">
        <f>+IF(AP$8 = 62, 1, _xlfn.PERCENTILE.INC(_xlfn._xlws.FILTER(INDEX( AP$34:AP$54, MAX( COUNT( AQ$9:AQ$29 )  - $B96 + 1, 1)) : INDEX( AP$34:AP$54, MAX( COUNT( AQ$9:AQ$29 )  - $C96 + 1, 1)), INDEX( AP$59:AP$79, MAX( COUNT( AQ$9:AQ$29 )  - $B96 + 1, 1)) : INDEX( AP$59:AP$79, MAX( COUNT( AQ$9:AQ$29 )  - $C96 + 1, 1)) &gt; 0), $D96))</f>
        <v>1</v>
      </c>
      <c r="AQ96" s="12">
        <f>+IF(AQ$8 = 62, 1, _xlfn.PERCENTILE.INC(_xlfn._xlws.FILTER(INDEX( AQ$34:AQ$54, MAX( COUNT( AR$9:AR$29 )  - $B96 + 1, 1)) : INDEX( AQ$34:AQ$54, MAX( COUNT( AR$9:AR$29 )  - $C96 + 1, 1)), INDEX( AQ$59:AQ$79, MAX( COUNT( AR$9:AR$29 )  - $B96 + 1, 1)) : INDEX( AQ$59:AQ$79, MAX( COUNT( AR$9:AR$29 )  - $C96 + 1, 1)) &gt; 0), $D96))</f>
        <v>1</v>
      </c>
      <c r="AR96" s="12">
        <f>+IF(AR$8 = 62, 1, _xlfn.PERCENTILE.INC(_xlfn._xlws.FILTER(INDEX( AR$34:AR$54, MAX( COUNT( AS$9:AS$29 )  - $B96 + 1, 1)) : INDEX( AR$34:AR$54, MAX( COUNT( AS$9:AS$29 )  - $C96 + 1, 1)), INDEX( AR$59:AR$79, MAX( COUNT( AS$9:AS$29 )  - $B96 + 1, 1)) : INDEX( AR$59:AR$79, MAX( COUNT( AS$9:AS$29 )  - $C96 + 1, 1)) &gt; 0), $D96))</f>
        <v>1</v>
      </c>
      <c r="AS96" s="12">
        <f>+IF(AS$8 = 62, 1, _xlfn.PERCENTILE.INC(_xlfn._xlws.FILTER(INDEX( AS$34:AS$54, MAX( COUNT( AT$9:AT$29 )  - $B96 + 1, 1)) : INDEX( AS$34:AS$54, MAX( COUNT( AT$9:AT$29 )  - $C96 + 1, 1)), INDEX( AS$59:AS$79, MAX( COUNT( AT$9:AT$29 )  - $B96 + 1, 1)) : INDEX( AS$59:AS$79, MAX( COUNT( AT$9:AT$29 )  - $C96 + 1, 1)) &gt; 0), $D96))</f>
        <v>1</v>
      </c>
      <c r="AT96" s="12">
        <f>+IF(AT$8 = 62, 1, _xlfn.PERCENTILE.INC(_xlfn._xlws.FILTER(INDEX( AT$34:AT$54, MAX( COUNT( AU$9:AU$29 )  - $B96 + 1, 1)) : INDEX( AT$34:AT$54, MAX( COUNT( AU$9:AU$29 )  - $C96 + 1, 1)), INDEX( AT$59:AT$79, MAX( COUNT( AU$9:AU$29 )  - $B96 + 1, 1)) : INDEX( AT$59:AT$79, MAX( COUNT( AU$9:AU$29 )  - $C96 + 1, 1)) &gt; 0), $D96))</f>
        <v>1</v>
      </c>
      <c r="AU96" s="12">
        <f>+IF(AU$8 = 62, 1, _xlfn.PERCENTILE.INC(_xlfn._xlws.FILTER(INDEX( AU$34:AU$54, MAX( COUNT( AV$9:AV$29 )  - $B96 + 1, 1)) : INDEX( AU$34:AU$54, MAX( COUNT( AV$9:AV$29 )  - $C96 + 1, 1)), INDEX( AU$59:AU$79, MAX( COUNT( AV$9:AV$29 )  - $B96 + 1, 1)) : INDEX( AU$59:AU$79, MAX( COUNT( AV$9:AV$29 )  - $C96 + 1, 1)) &gt; 0), $D96))</f>
        <v>1</v>
      </c>
      <c r="AV96" s="12">
        <f>+IF(AV$8 = 62, 1, _xlfn.PERCENTILE.INC(_xlfn._xlws.FILTER(INDEX( AV$34:AV$54, MAX( COUNT( AW$9:AW$29 )  - $B96 + 1, 1)) : INDEX( AV$34:AV$54, MAX( COUNT( AW$9:AW$29 )  - $C96 + 1, 1)), INDEX( AV$59:AV$79, MAX( COUNT( AW$9:AW$29 )  - $B96 + 1, 1)) : INDEX( AV$59:AV$79, MAX( COUNT( AW$9:AW$29 )  - $C96 + 1, 1)) &gt; 0), $D96))</f>
        <v>1</v>
      </c>
      <c r="AW96" s="12">
        <f>+IF(AW$8 = 62, 1, _xlfn.PERCENTILE.INC(_xlfn._xlws.FILTER(INDEX( AW$34:AW$54, MAX( COUNT( AX$9:AX$29 )  - $B96 + 1, 1)) : INDEX( AW$34:AW$54, MAX( COUNT( AX$9:AX$29 )  - $C96 + 1, 1)), INDEX( AW$59:AW$79, MAX( COUNT( AX$9:AX$29 )  - $B96 + 1, 1)) : INDEX( AW$59:AW$79, MAX( COUNT( AX$9:AX$29 )  - $C96 + 1, 1)) &gt; 0), $D96))</f>
        <v>1</v>
      </c>
      <c r="AX96" s="12">
        <f>+IF(AX$8 = 62, 1, _xlfn.PERCENTILE.INC(_xlfn._xlws.FILTER(INDEX( AX$34:AX$54, MAX( COUNT( AY$9:AY$29 )  - $B96 + 1, 1)) : INDEX( AX$34:AX$54, MAX( COUNT( AY$9:AY$29 )  - $C96 + 1, 1)), INDEX( AX$59:AX$79, MAX( COUNT( AY$9:AY$29 )  - $B96 + 1, 1)) : INDEX( AX$59:AX$79, MAX( COUNT( AY$9:AY$29 )  - $C96 + 1, 1)) &gt; 0), $D96))</f>
        <v>1</v>
      </c>
      <c r="AY96" s="12">
        <f>+IF(AY$8 = 62, 1, _xlfn.PERCENTILE.INC(_xlfn._xlws.FILTER(INDEX( AY$34:AY$54, MAX( COUNT( AZ$9:AZ$29 )  - $B96 + 1, 1)) : INDEX( AY$34:AY$54, MAX( COUNT( AZ$9:AZ$29 )  - $C96 + 1, 1)), INDEX( AY$59:AY$79, MAX( COUNT( AZ$9:AZ$29 )  - $B96 + 1, 1)) : INDEX( AY$59:AY$79, MAX( COUNT( AZ$9:AZ$29 )  - $C96 + 1, 1)) &gt; 0), $D96))</f>
        <v>1</v>
      </c>
      <c r="AZ96" s="12">
        <f>+IF(AZ$8 = 62, 1, _xlfn.PERCENTILE.INC(_xlfn._xlws.FILTER(INDEX( AZ$34:AZ$54, MAX( COUNT( BA$9:BA$29 )  - $B96 + 1, 1)) : INDEX( AZ$34:AZ$54, MAX( COUNT( BA$9:BA$29 )  - $C96 + 1, 1)), INDEX( AZ$59:AZ$79, MAX( COUNT( BA$9:BA$29 )  - $B96 + 1, 1)) : INDEX( AZ$59:AZ$79, MAX( COUNT( BA$9:BA$29 )  - $C96 + 1, 1)) &gt; 0), $D96))</f>
        <v>1</v>
      </c>
      <c r="BA96" s="12">
        <f>+IF(BA$8 = 62, 1, _xlfn.PERCENTILE.INC(_xlfn._xlws.FILTER(INDEX( BA$34:BA$54, MAX( COUNT( BB$9:BB$29 )  - $B96 + 1, 1)) : INDEX( BA$34:BA$54, MAX( COUNT( BB$9:BB$29 )  - $C96 + 1, 1)), INDEX( BA$59:BA$79, MAX( COUNT( BB$9:BB$29 )  - $B96 + 1, 1)) : INDEX( BA$59:BA$79, MAX( COUNT( BB$9:BB$29 )  - $C96 + 1, 1)) &gt; 0), $D96))</f>
        <v>1</v>
      </c>
      <c r="BB96" s="12">
        <f>+IF(BB$8 = 62, 1, _xlfn.PERCENTILE.INC(_xlfn._xlws.FILTER(INDEX( BB$34:BB$54, MAX( COUNT( BC$9:BC$29 )  - $B96 + 1, 1)) : INDEX( BB$34:BB$54, MAX( COUNT( BC$9:BC$29 )  - $C96 + 1, 1)), INDEX( BB$59:BB$79, MAX( COUNT( BC$9:BC$29 )  - $B96 + 1, 1)) : INDEX( BB$59:BB$79, MAX( COUNT( BC$9:BC$29 )  - $C96 + 1, 1)) &gt; 0), $D96))</f>
        <v>1</v>
      </c>
      <c r="BC96" s="12">
        <f>+IF(BC$8 = 62, 1, _xlfn.PERCENTILE.INC(_xlfn._xlws.FILTER(INDEX( BC$34:BC$54, MAX( COUNT( BD$9:BD$29 )  - $B96 + 1, 1)) : INDEX( BC$34:BC$54, MAX( COUNT( BD$9:BD$29 )  - $C96 + 1, 1)), INDEX( BC$59:BC$79, MAX( COUNT( BD$9:BD$29 )  - $B96 + 1, 1)) : INDEX( BC$59:BC$79, MAX( COUNT( BD$9:BD$29 )  - $C96 + 1, 1)) &gt; 0), $D96))</f>
        <v>1</v>
      </c>
      <c r="BD96" s="12">
        <f>+IF(BD$8 = 62, 1, _xlfn.PERCENTILE.INC(_xlfn._xlws.FILTER(INDEX( BD$34:BD$54, MAX( COUNT( BE$9:BE$29 )  - $B96 + 1, 1)) : INDEX( BD$34:BD$54, MAX( COUNT( BE$9:BE$29 )  - $C96 + 1, 1)), INDEX( BD$59:BD$79, MAX( COUNT( BE$9:BE$29 )  - $B96 + 1, 1)) : INDEX( BD$59:BD$79, MAX( COUNT( BE$9:BE$29 )  - $C96 + 1, 1)) &gt; 0), $D96))</f>
        <v>1</v>
      </c>
      <c r="BE96" s="12">
        <f>+IF(BE$8 = 62, 1, _xlfn.PERCENTILE.INC(_xlfn._xlws.FILTER(INDEX( BE$34:BE$54, MAX( COUNT( BF$9:BF$29 )  - $B96 + 1, 1)) : INDEX( BE$34:BE$54, MAX( COUNT( BF$9:BF$29 )  - $C96 + 1, 1)), INDEX( BE$59:BE$79, MAX( COUNT( BF$9:BF$29 )  - $B96 + 1, 1)) : INDEX( BE$59:BE$79, MAX( COUNT( BF$9:BF$29 )  - $C96 + 1, 1)) &gt; 0), $D96))</f>
        <v>1</v>
      </c>
      <c r="BF96" s="12">
        <f>+IF(BF$8 = 62, 1, _xlfn.PERCENTILE.INC(_xlfn._xlws.FILTER(INDEX( BF$34:BF$54, MAX( COUNT( BG$9:BG$29 )  - $B96 + 1, 1)) : INDEX( BF$34:BF$54, MAX( COUNT( BG$9:BG$29 )  - $C96 + 1, 1)), INDEX( BF$59:BF$79, MAX( COUNT( BG$9:BG$29 )  - $B96 + 1, 1)) : INDEX( BF$59:BF$79, MAX( COUNT( BG$9:BG$29 )  - $C96 + 1, 1)) &gt; 0), $D96))</f>
        <v>1</v>
      </c>
      <c r="BG96" s="12">
        <f>+IF(BG$8 = 62, 1, _xlfn.PERCENTILE.INC(_xlfn._xlws.FILTER(INDEX( BG$34:BG$54, MAX( COUNT( BH$9:BH$29 )  - $B96 + 1, 1)) : INDEX( BG$34:BG$54, MAX( COUNT( BH$9:BH$29 )  - $C96 + 1, 1)), INDEX( BG$59:BG$79, MAX( COUNT( BH$9:BH$29 )  - $B96 + 1, 1)) : INDEX( BG$59:BG$79, MAX( COUNT( BH$9:BH$29 )  - $C96 + 1, 1)) &gt; 0), $D96))</f>
        <v>1</v>
      </c>
      <c r="BH96" s="12">
        <f>+IF(BH$8 = 62, 1, _xlfn.PERCENTILE.INC(_xlfn._xlws.FILTER(INDEX( BH$34:BH$54, MAX( COUNT( BI$9:BI$29 )  - $B96 + 1, 1)) : INDEX( BH$34:BH$54, MAX( COUNT( BI$9:BI$29 )  - $C96 + 1, 1)), INDEX( BH$59:BH$79, MAX( COUNT( BI$9:BI$29 )  - $B96 + 1, 1)) : INDEX( BH$59:BH$79, MAX( COUNT( BI$9:BI$29 )  - $C96 + 1, 1)) &gt; 0), $D96))</f>
        <v>1</v>
      </c>
      <c r="BI96" s="12">
        <f>+IF(BI$8 = 62, 1, _xlfn.PERCENTILE.INC(_xlfn._xlws.FILTER(INDEX( BI$34:BI$54, MAX( COUNT( BJ$9:BJ$29 )  - $B96 + 1, 1)) : INDEX( BI$34:BI$54, MAX( COUNT( BJ$9:BJ$29 )  - $C96 + 1, 1)), INDEX( BI$59:BI$79, MAX( COUNT( BJ$9:BJ$29 )  - $B96 + 1, 1)) : INDEX( BI$59:BI$79, MAX( COUNT( BJ$9:BJ$29 )  - $C96 + 1, 1)) &gt; 0), $D96))</f>
        <v>1</v>
      </c>
      <c r="BJ96" s="12" t="e">
        <f>+IF(BJ$8 = 62, 1, _xlfn.PERCENTILE.INC(_xlfn._xlws.FILTER(INDEX( BJ$34:BJ$54, MAX( COUNT( BK$9:BK$29 )  - $B96 + 1, 1)) : INDEX( BJ$34:BJ$54, MAX( COUNT( BK$9:BK$29 )  - $C96 + 1, 1)), INDEX( BJ$59:BJ$79, MAX( COUNT( BK$9:BK$29 )  - $B96 + 1, 1)) : INDEX( BJ$59:BJ$79, MAX( COUNT( BK$9:BK$29 )  - $C96 + 1, 1)) &gt; 0), $D96))</f>
        <v>#NUM!</v>
      </c>
      <c r="BK96" s="12" t="e">
        <f>+IF(BK$8 = 62, 1, _xlfn.PERCENTILE.INC(_xlfn._xlws.FILTER(INDEX( BK$34:BK$54, MAX( COUNT( BL$9:BL$29 )  - $B96 + 1, 1)) : INDEX( BK$34:BK$54, MAX( COUNT( BL$9:BL$29 )  - $C96 + 1, 1)), INDEX( BK$59:BK$79, MAX( COUNT( BL$9:BL$29 )  - $B96 + 1, 1)) : INDEX( BK$59:BK$79, MAX( COUNT( BL$9:BL$29 )  - $C96 + 1, 1)) &gt; 0), $D96))</f>
        <v>#NUM!</v>
      </c>
      <c r="BL96" s="12" t="e">
        <f>+IF(BL$8 = 62, 1, _xlfn.PERCENTILE.INC(_xlfn._xlws.FILTER(INDEX( BL$34:BL$54, MAX( COUNT( BM$9:BM$29 )  - $B96 + 1, 1)) : INDEX( BL$34:BL$54, MAX( COUNT( BM$9:BM$29 )  - $C96 + 1, 1)), INDEX( BL$59:BL$79, MAX( COUNT( BM$9:BM$29 )  - $B96 + 1, 1)) : INDEX( BL$59:BL$79, MAX( COUNT( BM$9:BM$29 )  - $C96 + 1, 1)) &gt; 0), $D96))</f>
        <v>#NUM!</v>
      </c>
      <c r="BM96" s="12" t="e">
        <f>+IF(BM$8 = 62, 1, _xlfn.PERCENTILE.INC(_xlfn._xlws.FILTER(INDEX( BM$34:BM$54, MAX( COUNT( BN$9:BN$29 )  - $B96 + 1, 1)) : INDEX( BM$34:BM$54, MAX( COUNT( BN$9:BN$29 )  - $C96 + 1, 1)), INDEX( BM$59:BM$79, MAX( COUNT( BN$9:BN$29 )  - $B96 + 1, 1)) : INDEX( BM$59:BM$79, MAX( COUNT( BN$9:BN$29 )  - $C96 + 1, 1)) &gt; 0), $D96))</f>
        <v>#NUM!</v>
      </c>
      <c r="BN96" s="12" t="e">
        <f>+IF(BN$8 = 62, 1, _xlfn.PERCENTILE.INC(_xlfn._xlws.FILTER(INDEX( BN$34:BN$54, MAX( COUNT( BO$9:BO$29 )  - $B96 + 1, 1)) : INDEX( BN$34:BN$54, MAX( COUNT( BO$9:BO$29 )  - $C96 + 1, 1)), INDEX( BN$59:BN$79, MAX( COUNT( BO$9:BO$29 )  - $B96 + 1, 1)) : INDEX( BN$59:BN$79, MAX( COUNT( BO$9:BO$29 )  - $C96 + 1, 1)) &gt; 0), $D96))</f>
        <v>#NUM!</v>
      </c>
      <c r="BO96" s="12" t="e">
        <f>+IF(BO$8 = 62, 1, _xlfn.PERCENTILE.INC(_xlfn._xlws.FILTER(INDEX( BO$34:BO$54, MAX( COUNT( BP$9:BP$29 )  - $B96 + 1, 1)) : INDEX( BO$34:BO$54, MAX( COUNT( BP$9:BP$29 )  - $C96 + 1, 1)), INDEX( BO$59:BO$79, MAX( COUNT( BP$9:BP$29 )  - $B96 + 1, 1)) : INDEX( BO$59:BO$79, MAX( COUNT( BP$9:BP$29 )  - $C96 + 1, 1)) &gt; 0), $D96))</f>
        <v>#NUM!</v>
      </c>
      <c r="BP96" s="12">
        <f>+IF(BP$8 = 62, 1, _xlfn.PERCENTILE.INC(_xlfn._xlws.FILTER(INDEX( BP$34:BP$54, MAX( COUNT( BQ$9:BQ$29 )  - $B96 + 1, 1)) : INDEX( BP$34:BP$54, MAX( COUNT( BQ$9:BQ$29 )  - $C96 + 1, 1)), INDEX( BP$59:BP$79, MAX( COUNT( BQ$9:BQ$29 )  - $B96 + 1, 1)) : INDEX( BP$59:BP$79, MAX( COUNT( BQ$9:BQ$29 )  - $C96 + 1, 1)) &gt; 0), $D96))</f>
        <v>1</v>
      </c>
      <c r="BQ96" s="12">
        <f>+IF(BQ$8 = 62, 1, _xlfn.PERCENTILE.INC(_xlfn._xlws.FILTER(INDEX( BQ$34:BQ$54, MAX( COUNT( BR$9:BR$29 )  - $B96 + 1, 1)) : INDEX( BQ$34:BQ$54, MAX( COUNT( BR$9:BR$29 )  - $C96 + 1, 1)), INDEX( BQ$59:BQ$79, MAX( COUNT( BR$9:BR$29 )  - $B96 + 1, 1)) : INDEX( BQ$59:BQ$79, MAX( COUNT( BR$9:BR$29 )  - $C96 + 1, 1)) &gt; 0), $D96))</f>
        <v>102.32121085000001</v>
      </c>
      <c r="BR96" s="12">
        <f>+IF(BR$8 = 62, 1, _xlfn.PERCENTILE.INC(_xlfn._xlws.FILTER(INDEX( BR$34:BR$54, MAX( COUNT( BS$9:BS$29 )  - $B96 + 1, 1)) : INDEX( BR$34:BR$54, MAX( COUNT( BS$9:BS$29 )  - $C96 + 1, 1)), INDEX( BR$59:BR$79, MAX( COUNT( BS$9:BS$29 )  - $B96 + 1, 1)) : INDEX( BR$59:BR$79, MAX( COUNT( BS$9:BS$29 )  - $C96 + 1, 1)) &gt; 0), $D96))</f>
        <v>3.0796385640679302</v>
      </c>
      <c r="BS96" s="12">
        <f>+IF(BS$8 = 62, 1, _xlfn.PERCENTILE.INC(_xlfn._xlws.FILTER(INDEX( BS$34:BS$54, MAX( COUNT( BT$9:BT$29 )  - $B96 + 1, 1)) : INDEX( BS$34:BS$54, MAX( COUNT( BT$9:BT$29 )  - $C96 + 1, 1)), INDEX( BS$59:BS$79, MAX( COUNT( BT$9:BT$29 )  - $B96 + 1, 1)) : INDEX( BS$59:BS$79, MAX( COUNT( BT$9:BT$29 )  - $C96 + 1, 1)) &gt; 0), $D96))</f>
        <v>1.7961392976044042</v>
      </c>
      <c r="BT96" s="12">
        <f>+IF(BT$8 = 62, 1, _xlfn.PERCENTILE.INC(_xlfn._xlws.FILTER(INDEX( BT$34:BT$54, MAX( COUNT( BU$9:BU$29 )  - $B96 + 1, 1)) : INDEX( BT$34:BT$54, MAX( COUNT( BU$9:BU$29 )  - $C96 + 1, 1)), INDEX( BT$59:BT$79, MAX( COUNT( BU$9:BU$29 )  - $B96 + 1, 1)) : INDEX( BT$59:BT$79, MAX( COUNT( BU$9:BU$29 )  - $C96 + 1, 1)) &gt; 0), $D96))</f>
        <v>1.0553055303041896</v>
      </c>
      <c r="BU96" s="12">
        <f>+IF(BU$8 = 62, 1, _xlfn.PERCENTILE.INC(_xlfn._xlws.FILTER(INDEX( BU$34:BU$54, MAX( COUNT( BV$9:BV$29 )  - $B96 + 1, 1)) : INDEX( BU$34:BU$54, MAX( COUNT( BV$9:BV$29 )  - $C96 + 1, 1)), INDEX( BU$59:BU$79, MAX( COUNT( BV$9:BV$29 )  - $B96 + 1, 1)) : INDEX( BU$59:BU$79, MAX( COUNT( BV$9:BV$29 )  - $C96 + 1, 1)) &gt; 0), $D96))</f>
        <v>1.062922731119569</v>
      </c>
      <c r="BV96" s="12">
        <f>+IF(BV$8 = 62, 1, _xlfn.PERCENTILE.INC(_xlfn._xlws.FILTER(INDEX( BV$34:BV$54, MAX( COUNT( BW$9:BW$29 )  - $B96 + 1, 1)) : INDEX( BV$34:BV$54, MAX( COUNT( BW$9:BW$29 )  - $C96 + 1, 1)), INDEX( BV$59:BV$79, MAX( COUNT( BW$9:BW$29 )  - $B96 + 1, 1)) : INDEX( BV$59:BV$79, MAX( COUNT( BW$9:BW$29 )  - $C96 + 1, 1)) &gt; 0), $D96))</f>
        <v>1.0591815878970716</v>
      </c>
      <c r="BW96" s="12">
        <f>+IF(BW$8 = 62, 1, _xlfn.PERCENTILE.INC(_xlfn._xlws.FILTER(INDEX( BW$34:BW$54, MAX( COUNT( BX$9:BX$29 )  - $B96 + 1, 1)) : INDEX( BW$34:BW$54, MAX( COUNT( BX$9:BX$29 )  - $C96 + 1, 1)), INDEX( BW$59:BW$79, MAX( COUNT( BX$9:BX$29 )  - $B96 + 1, 1)) : INDEX( BW$59:BW$79, MAX( COUNT( BX$9:BX$29 )  - $C96 + 1, 1)) &gt; 0), $D96))</f>
        <v>1.0102380700361635</v>
      </c>
      <c r="BX96" s="12">
        <f>+IF(BX$8 = 62, 1, _xlfn.PERCENTILE.INC(_xlfn._xlws.FILTER(INDEX( BX$34:BX$54, MAX( COUNT( BY$9:BY$29 )  - $B96 + 1, 1)) : INDEX( BX$34:BX$54, MAX( COUNT( BY$9:BY$29 )  - $C96 + 1, 1)), INDEX( BX$59:BX$79, MAX( COUNT( BY$9:BY$29 )  - $B96 + 1, 1)) : INDEX( BX$59:BX$79, MAX( COUNT( BY$9:BY$29 )  - $C96 + 1, 1)) &gt; 0), $D96))</f>
        <v>1.0036412384612037</v>
      </c>
      <c r="BY96" s="12">
        <f>+IF(BY$8 = 62, 1, _xlfn.PERCENTILE.INC(_xlfn._xlws.FILTER(INDEX( BY$34:BY$54, MAX( COUNT( BZ$9:BZ$29 )  - $B96 + 1, 1)) : INDEX( BY$34:BY$54, MAX( COUNT( BZ$9:BZ$29 )  - $C96 + 1, 1)), INDEX( BY$59:BY$79, MAX( COUNT( BZ$9:BZ$29 )  - $B96 + 1, 1)) : INDEX( BY$59:BY$79, MAX( COUNT( BZ$9:BZ$29 )  - $C96 + 1, 1)) &gt; 0), $D96))</f>
        <v>1.0064671510209608</v>
      </c>
      <c r="BZ96" s="12">
        <f>+IF(BZ$8 = 62, 1, _xlfn.PERCENTILE.INC(_xlfn._xlws.FILTER(INDEX( BZ$34:BZ$54, MAX( COUNT( CA$9:CA$29 )  - $B96 + 1, 1)) : INDEX( BZ$34:BZ$54, MAX( COUNT( CA$9:CA$29 )  - $C96 + 1, 1)), INDEX( BZ$59:BZ$79, MAX( COUNT( CA$9:CA$29 )  - $B96 + 1, 1)) : INDEX( BZ$59:BZ$79, MAX( COUNT( CA$9:CA$29 )  - $C96 + 1, 1)) &gt; 0), $D96))</f>
        <v>1.0313448235843503</v>
      </c>
      <c r="CA96" s="12">
        <f>+IF(CA$8 = 62, 1, _xlfn.PERCENTILE.INC(_xlfn._xlws.FILTER(INDEX( CA$34:CA$54, MAX( COUNT( CB$9:CB$29 )  - $B96 + 1, 1)) : INDEX( CA$34:CA$54, MAX( COUNT( CB$9:CB$29 )  - $C96 + 1, 1)), INDEX( CA$59:CA$79, MAX( COUNT( CB$9:CB$29 )  - $B96 + 1, 1)) : INDEX( CA$59:CA$79, MAX( COUNT( CB$9:CB$29 )  - $C96 + 1, 1)) &gt; 0), $D96))</f>
        <v>1</v>
      </c>
      <c r="CB96" s="12">
        <f>+IF(CB$8 = 62, 1, _xlfn.PERCENTILE.INC(_xlfn._xlws.FILTER(INDEX( CB$34:CB$54, MAX( COUNT( CC$9:CC$29 )  - $B96 + 1, 1)) : INDEX( CB$34:CB$54, MAX( COUNT( CC$9:CC$29 )  - $C96 + 1, 1)), INDEX( CB$59:CB$79, MAX( COUNT( CC$9:CC$29 )  - $B96 + 1, 1)) : INDEX( CB$59:CB$79, MAX( COUNT( CC$9:CC$29 )  - $C96 + 1, 1)) &gt; 0), $D96))</f>
        <v>1.0024856148432459</v>
      </c>
      <c r="CC96" s="12">
        <f>+IF(CC$8 = 62, 1, _xlfn.PERCENTILE.INC(_xlfn._xlws.FILTER(INDEX( CC$34:CC$54, MAX( COUNT( CD$9:CD$29 )  - $B96 + 1, 1)) : INDEX( CC$34:CC$54, MAX( COUNT( CD$9:CD$29 )  - $C96 + 1, 1)), INDEX( CC$59:CC$79, MAX( COUNT( CD$9:CD$29 )  - $B96 + 1, 1)) : INDEX( CC$59:CC$79, MAX( COUNT( CD$9:CD$29 )  - $C96 + 1, 1)) &gt; 0), $D96))</f>
        <v>1.0019554516697793</v>
      </c>
      <c r="CD96" s="12">
        <f>+IF(CD$8 = 62, 1, _xlfn.PERCENTILE.INC(_xlfn._xlws.FILTER(INDEX( CD$34:CD$54, MAX( COUNT( CE$9:CE$29 )  - $B96 + 1, 1)) : INDEX( CD$34:CD$54, MAX( COUNT( CE$9:CE$29 )  - $C96 + 1, 1)), INDEX( CD$59:CD$79, MAX( COUNT( CE$9:CE$29 )  - $B96 + 1, 1)) : INDEX( CD$59:CD$79, MAX( COUNT( CE$9:CE$29 )  - $C96 + 1, 1)) &gt; 0), $D96))</f>
        <v>1.0009829881929262</v>
      </c>
      <c r="CE96" s="12">
        <f>+IF(CE$8 = 62, 1, _xlfn.PERCENTILE.INC(_xlfn._xlws.FILTER(INDEX( CE$34:CE$54, MAX( COUNT( CF$9:CF$29 )  - $B96 + 1, 1)) : INDEX( CE$34:CE$54, MAX( COUNT( CF$9:CF$29 )  - $C96 + 1, 1)), INDEX( CE$59:CE$79, MAX( COUNT( CF$9:CF$29 )  - $B96 + 1, 1)) : INDEX( CE$59:CE$79, MAX( COUNT( CF$9:CF$29 )  - $C96 + 1, 1)) &gt; 0), $D96))</f>
        <v>1.0085276757570485</v>
      </c>
      <c r="CF96" s="12">
        <f>+IF(CF$8 = 62, 1, _xlfn.PERCENTILE.INC(_xlfn._xlws.FILTER(INDEX( CF$34:CF$54, MAX( COUNT( CG$9:CG$29 )  - $B96 + 1, 1)) : INDEX( CF$34:CF$54, MAX( COUNT( CG$9:CG$29 )  - $C96 + 1, 1)), INDEX( CF$59:CF$79, MAX( COUNT( CG$9:CG$29 )  - $B96 + 1, 1)) : INDEX( CF$59:CF$79, MAX( COUNT( CG$9:CG$29 )  - $C96 + 1, 1)) &gt; 0), $D96))</f>
        <v>1.0000003502909849</v>
      </c>
      <c r="CG96" s="12">
        <f>+IF(CG$8 = 62, 1, _xlfn.PERCENTILE.INC(_xlfn._xlws.FILTER(INDEX( CG$34:CG$54, MAX( COUNT( CH$9:CH$29 )  - $B96 + 1, 1)) : INDEX( CG$34:CG$54, MAX( COUNT( CH$9:CH$29 )  - $C96 + 1, 1)), INDEX( CG$59:CG$79, MAX( COUNT( CH$9:CH$29 )  - $B96 + 1, 1)) : INDEX( CG$59:CG$79, MAX( COUNT( CH$9:CH$29 )  - $C96 + 1, 1)) &gt; 0), $D96))</f>
        <v>1</v>
      </c>
      <c r="CH96" s="12">
        <f>+IF(CH$8 = 62, 1, _xlfn.PERCENTILE.INC(_xlfn._xlws.FILTER(INDEX( CH$34:CH$54, MAX( COUNT( CI$9:CI$29 )  - $B96 + 1, 1)) : INDEX( CH$34:CH$54, MAX( COUNT( CI$9:CI$29 )  - $C96 + 1, 1)), INDEX( CH$59:CH$79, MAX( COUNT( CI$9:CI$29 )  - $B96 + 1, 1)) : INDEX( CH$59:CH$79, MAX( COUNT( CI$9:CI$29 )  - $C96 + 1, 1)) &gt; 0), $D96))</f>
        <v>1.0002448577897018</v>
      </c>
      <c r="CI96" s="12">
        <f>+IF(CI$8 = 62, 1, _xlfn.PERCENTILE.INC(_xlfn._xlws.FILTER(INDEX( CI$34:CI$54, MAX( COUNT( CJ$9:CJ$29 )  - $B96 + 1, 1)) : INDEX( CI$34:CI$54, MAX( COUNT( CJ$9:CJ$29 )  - $C96 + 1, 1)), INDEX( CI$59:CI$79, MAX( COUNT( CJ$9:CJ$29 )  - $B96 + 1, 1)) : INDEX( CI$59:CI$79, MAX( COUNT( CJ$9:CJ$29 )  - $C96 + 1, 1)) &gt; 0), $D96))</f>
        <v>1.0013926443498895</v>
      </c>
      <c r="CJ96" s="12">
        <f>+IF(CJ$8 = 62, 1, _xlfn.PERCENTILE.INC(_xlfn._xlws.FILTER(INDEX( CJ$34:CJ$54, MAX( COUNT( CK$9:CK$29 )  - $B96 + 1, 1)) : INDEX( CJ$34:CJ$54, MAX( COUNT( CK$9:CK$29 )  - $C96 + 1, 1)), INDEX( CJ$59:CJ$79, MAX( COUNT( CK$9:CK$29 )  - $B96 + 1, 1)) : INDEX( CJ$59:CJ$79, MAX( COUNT( CK$9:CK$29 )  - $C96 + 1, 1)) &gt; 0), $D96))</f>
        <v>1</v>
      </c>
      <c r="CK96" s="12">
        <f>+IF(CK$8 = 62, 1, _xlfn.PERCENTILE.INC(_xlfn._xlws.FILTER(INDEX( CK$34:CK$54, MAX( COUNT( CL$9:CL$29 )  - $B96 + 1, 1)) : INDEX( CK$34:CK$54, MAX( COUNT( CL$9:CL$29 )  - $C96 + 1, 1)), INDEX( CK$59:CK$79, MAX( COUNT( CL$9:CL$29 )  - $B96 + 1, 1)) : INDEX( CK$59:CK$79, MAX( COUNT( CL$9:CL$29 )  - $C96 + 1, 1)) &gt; 0), $D96))</f>
        <v>1</v>
      </c>
      <c r="CL96" s="12">
        <f>+IF(CL$8 = 62, 1, _xlfn.PERCENTILE.INC(_xlfn._xlws.FILTER(INDEX( CL$34:CL$54, MAX( COUNT( CM$9:CM$29 )  - $B96 + 1, 1)) : INDEX( CL$34:CL$54, MAX( COUNT( CM$9:CM$29 )  - $C96 + 1, 1)), INDEX( CL$59:CL$79, MAX( COUNT( CM$9:CM$29 )  - $B96 + 1, 1)) : INDEX( CL$59:CL$79, MAX( COUNT( CM$9:CM$29 )  - $C96 + 1, 1)) &gt; 0), $D96))</f>
        <v>1.0081642134718829</v>
      </c>
      <c r="CM96" s="12">
        <f>+IF(CM$8 = 62, 1, _xlfn.PERCENTILE.INC(_xlfn._xlws.FILTER(INDEX( CM$34:CM$54, MAX( COUNT( CN$9:CN$29 )  - $B96 + 1, 1)) : INDEX( CM$34:CM$54, MAX( COUNT( CN$9:CN$29 )  - $C96 + 1, 1)), INDEX( CM$59:CM$79, MAX( COUNT( CN$9:CN$29 )  - $B96 + 1, 1)) : INDEX( CM$59:CM$79, MAX( COUNT( CN$9:CN$29 )  - $C96 + 1, 1)) &gt; 0), $D96))</f>
        <v>1.0001065135346603</v>
      </c>
      <c r="CN96" s="12">
        <f>+IF(CN$8 = 62, 1, _xlfn.PERCENTILE.INC(_xlfn._xlws.FILTER(INDEX( CN$34:CN$54, MAX( COUNT( CO$9:CO$29 )  - $B96 + 1, 1)) : INDEX( CN$34:CN$54, MAX( COUNT( CO$9:CO$29 )  - $C96 + 1, 1)), INDEX( CN$59:CN$79, MAX( COUNT( CO$9:CO$29 )  - $B96 + 1, 1)) : INDEX( CN$59:CN$79, MAX( COUNT( CO$9:CO$29 )  - $C96 + 1, 1)) &gt; 0), $D96))</f>
        <v>1</v>
      </c>
      <c r="CO96" s="12">
        <f>+IF(CO$8 = 62, 1, _xlfn.PERCENTILE.INC(_xlfn._xlws.FILTER(INDEX( CO$34:CO$54, MAX( COUNT( CP$9:CP$29 )  - $B96 + 1, 1)) : INDEX( CO$34:CO$54, MAX( COUNT( CP$9:CP$29 )  - $C96 + 1, 1)), INDEX( CO$59:CO$79, MAX( COUNT( CP$9:CP$29 )  - $B96 + 1, 1)) : INDEX( CO$59:CO$79, MAX( COUNT( CP$9:CP$29 )  - $C96 + 1, 1)) &gt; 0), $D96))</f>
        <v>1.0017417126992703</v>
      </c>
      <c r="CP96" s="12">
        <f>+IF(CP$8 = 62, 1, _xlfn.PERCENTILE.INC(_xlfn._xlws.FILTER(INDEX( CP$34:CP$54, MAX( COUNT( CQ$9:CQ$29 )  - $B96 + 1, 1)) : INDEX( CP$34:CP$54, MAX( COUNT( CQ$9:CQ$29 )  - $C96 + 1, 1)), INDEX( CP$59:CP$79, MAX( COUNT( CQ$9:CQ$29 )  - $B96 + 1, 1)) : INDEX( CP$59:CP$79, MAX( COUNT( CQ$9:CQ$29 )  - $C96 + 1, 1)) &gt; 0), $D96))</f>
        <v>1</v>
      </c>
      <c r="CQ96" s="12">
        <f>+IF(CQ$8 = 62, 1, _xlfn.PERCENTILE.INC(_xlfn._xlws.FILTER(INDEX( CQ$34:CQ$54, MAX( COUNT( CR$9:CR$29 )  - $B96 + 1, 1)) : INDEX( CQ$34:CQ$54, MAX( COUNT( CR$9:CR$29 )  - $C96 + 1, 1)), INDEX( CQ$59:CQ$79, MAX( COUNT( CR$9:CR$29 )  - $B96 + 1, 1)) : INDEX( CQ$59:CQ$79, MAX( COUNT( CR$9:CR$29 )  - $C96 + 1, 1)) &gt; 0), $D96))</f>
        <v>1</v>
      </c>
      <c r="CR96" s="12">
        <f>+IF(CR$8 = 62, 1, _xlfn.PERCENTILE.INC(_xlfn._xlws.FILTER(INDEX( CR$34:CR$54, MAX( COUNT( CS$9:CS$29 )  - $B96 + 1, 1)) : INDEX( CR$34:CR$54, MAX( COUNT( CS$9:CS$29 )  - $C96 + 1, 1)), INDEX( CR$59:CR$79, MAX( COUNT( CS$9:CS$29 )  - $B96 + 1, 1)) : INDEX( CR$59:CR$79, MAX( COUNT( CS$9:CS$29 )  - $C96 + 1, 1)) &gt; 0), $D96))</f>
        <v>1.0000006240594463</v>
      </c>
      <c r="CS96" s="12">
        <f>+IF(CS$8 = 62, 1, _xlfn.PERCENTILE.INC(_xlfn._xlws.FILTER(INDEX( CS$34:CS$54, MAX( COUNT( CT$9:CT$29 )  - $B96 + 1, 1)) : INDEX( CS$34:CS$54, MAX( COUNT( CT$9:CT$29 )  - $C96 + 1, 1)), INDEX( CS$59:CS$79, MAX( COUNT( CT$9:CT$29 )  - $B96 + 1, 1)) : INDEX( CS$59:CS$79, MAX( COUNT( CT$9:CT$29 )  - $C96 + 1, 1)) &gt; 0), $D96))</f>
        <v>1</v>
      </c>
      <c r="CT96" s="12">
        <f>+IF(CT$8 = 62, 1, _xlfn.PERCENTILE.INC(_xlfn._xlws.FILTER(INDEX( CT$34:CT$54, MAX( COUNT( CU$9:CU$29 )  - $B96 + 1, 1)) : INDEX( CT$34:CT$54, MAX( COUNT( CU$9:CU$29 )  - $C96 + 1, 1)), INDEX( CT$59:CT$79, MAX( COUNT( CU$9:CU$29 )  - $B96 + 1, 1)) : INDEX( CT$59:CT$79, MAX( COUNT( CU$9:CU$29 )  - $C96 + 1, 1)) &gt; 0), $D96))</f>
        <v>1</v>
      </c>
      <c r="CU96" s="12">
        <f>+IF(CU$8 = 62, 1, _xlfn.PERCENTILE.INC(_xlfn._xlws.FILTER(INDEX( CU$34:CU$54, MAX( COUNT( CV$9:CV$29 )  - $B96 + 1, 1)) : INDEX( CU$34:CU$54, MAX( COUNT( CV$9:CV$29 )  - $C96 + 1, 1)), INDEX( CU$59:CU$79, MAX( COUNT( CV$9:CV$29 )  - $B96 + 1, 1)) : INDEX( CU$59:CU$79, MAX( COUNT( CV$9:CV$29 )  - $C96 + 1, 1)) &gt; 0), $D96))</f>
        <v>1.0000000432072558</v>
      </c>
      <c r="CV96" s="12">
        <f>+IF(CV$8 = 62, 1, _xlfn.PERCENTILE.INC(_xlfn._xlws.FILTER(INDEX( CV$34:CV$54, MAX( COUNT( CW$9:CW$29 )  - $B96 + 1, 1)) : INDEX( CV$34:CV$54, MAX( COUNT( CW$9:CW$29 )  - $C96 + 1, 1)), INDEX( CV$59:CV$79, MAX( COUNT( CW$9:CW$29 )  - $B96 + 1, 1)) : INDEX( CV$59:CV$79, MAX( COUNT( CW$9:CW$29 )  - $C96 + 1, 1)) &gt; 0), $D96))</f>
        <v>1</v>
      </c>
      <c r="CW96" s="12">
        <f>+IF(CW$8 = 62, 1, _xlfn.PERCENTILE.INC(_xlfn._xlws.FILTER(INDEX( CW$34:CW$54, MAX( COUNT( CX$9:CX$29 )  - $B96 + 1, 1)) : INDEX( CW$34:CW$54, MAX( COUNT( CX$9:CX$29 )  - $C96 + 1, 1)), INDEX( CW$59:CW$79, MAX( COUNT( CX$9:CX$29 )  - $B96 + 1, 1)) : INDEX( CW$59:CW$79, MAX( COUNT( CX$9:CX$29 )  - $C96 + 1, 1)) &gt; 0), $D96))</f>
        <v>1</v>
      </c>
      <c r="CX96" s="12">
        <f>+IF(CX$8 = 62, 1, _xlfn.PERCENTILE.INC(_xlfn._xlws.FILTER(INDEX( CX$34:CX$54, MAX( COUNT( CY$9:CY$29 )  - $B96 + 1, 1)) : INDEX( CX$34:CX$54, MAX( COUNT( CY$9:CY$29 )  - $C96 + 1, 1)), INDEX( CX$59:CX$79, MAX( COUNT( CY$9:CY$29 )  - $B96 + 1, 1)) : INDEX( CX$59:CX$79, MAX( COUNT( CY$9:CY$29 )  - $C96 + 1, 1)) &gt; 0), $D96))</f>
        <v>1</v>
      </c>
      <c r="CY96" s="12">
        <f>+IF(CY$8 = 62, 1, _xlfn.PERCENTILE.INC(_xlfn._xlws.FILTER(INDEX( CY$34:CY$54, MAX( COUNT( CZ$9:CZ$29 )  - $B96 + 1, 1)) : INDEX( CY$34:CY$54, MAX( COUNT( CZ$9:CZ$29 )  - $C96 + 1, 1)), INDEX( CY$59:CY$79, MAX( COUNT( CZ$9:CZ$29 )  - $B96 + 1, 1)) : INDEX( CY$59:CY$79, MAX( COUNT( CZ$9:CZ$29 )  - $C96 + 1, 1)) &gt; 0), $D96))</f>
        <v>1</v>
      </c>
      <c r="CZ96" s="12">
        <f>+IF(CZ$8 = 62, 1, _xlfn.PERCENTILE.INC(_xlfn._xlws.FILTER(INDEX( CZ$34:CZ$54, MAX( COUNT( DA$9:DA$29 )  - $B96 + 1, 1)) : INDEX( CZ$34:CZ$54, MAX( COUNT( DA$9:DA$29 )  - $C96 + 1, 1)), INDEX( CZ$59:CZ$79, MAX( COUNT( DA$9:DA$29 )  - $B96 + 1, 1)) : INDEX( CZ$59:CZ$79, MAX( COUNT( DA$9:DA$29 )  - $C96 + 1, 1)) &gt; 0), $D96))</f>
        <v>1</v>
      </c>
      <c r="DA96" s="12">
        <f>+IF(DA$8 = 62, 1, _xlfn.PERCENTILE.INC(_xlfn._xlws.FILTER(INDEX( DA$34:DA$54, MAX( COUNT( DB$9:DB$29 )  - $B96 + 1, 1)) : INDEX( DA$34:DA$54, MAX( COUNT( DB$9:DB$29 )  - $C96 + 1, 1)), INDEX( DA$59:DA$79, MAX( COUNT( DB$9:DB$29 )  - $B96 + 1, 1)) : INDEX( DA$59:DA$79, MAX( COUNT( DB$9:DB$29 )  - $C96 + 1, 1)) &gt; 0), $D96))</f>
        <v>1</v>
      </c>
      <c r="DB96" s="12">
        <f>+IF(DB$8 = 62, 1, _xlfn.PERCENTILE.INC(_xlfn._xlws.FILTER(INDEX( DB$34:DB$54, MAX( COUNT( DC$9:DC$29 )  - $B96 + 1, 1)) : INDEX( DB$34:DB$54, MAX( COUNT( DC$9:DC$29 )  - $C96 + 1, 1)), INDEX( DB$59:DB$79, MAX( COUNT( DC$9:DC$29 )  - $B96 + 1, 1)) : INDEX( DB$59:DB$79, MAX( COUNT( DC$9:DC$29 )  - $C96 + 1, 1)) &gt; 0), $D96))</f>
        <v>1</v>
      </c>
      <c r="DC96" s="12">
        <f>+IF(DC$8 = 62, 1, _xlfn.PERCENTILE.INC(_xlfn._xlws.FILTER(INDEX( DC$34:DC$54, MAX( COUNT( DD$9:DD$29 )  - $B96 + 1, 1)) : INDEX( DC$34:DC$54, MAX( COUNT( DD$9:DD$29 )  - $C96 + 1, 1)), INDEX( DC$59:DC$79, MAX( COUNT( DD$9:DD$29 )  - $B96 + 1, 1)) : INDEX( DC$59:DC$79, MAX( COUNT( DD$9:DD$29 )  - $C96 + 1, 1)) &gt; 0), $D96))</f>
        <v>1</v>
      </c>
      <c r="DD96" s="12">
        <f>+IF(DD$8 = 62, 1, _xlfn.PERCENTILE.INC(_xlfn._xlws.FILTER(INDEX( DD$34:DD$54, MAX( COUNT( DE$9:DE$29 )  - $B96 + 1, 1)) : INDEX( DD$34:DD$54, MAX( COUNT( DE$9:DE$29 )  - $C96 + 1, 1)), INDEX( DD$59:DD$79, MAX( COUNT( DE$9:DE$29 )  - $B96 + 1, 1)) : INDEX( DD$59:DD$79, MAX( COUNT( DE$9:DE$29 )  - $C96 + 1, 1)) &gt; 0), $D96))</f>
        <v>1</v>
      </c>
      <c r="DE96" s="12">
        <f>+IF(DE$8 = 62, 1, _xlfn.PERCENTILE.INC(_xlfn._xlws.FILTER(INDEX( DE$34:DE$54, MAX( COUNT( DF$9:DF$29 )  - $B96 + 1, 1)) : INDEX( DE$34:DE$54, MAX( COUNT( DF$9:DF$29 )  - $C96 + 1, 1)), INDEX( DE$59:DE$79, MAX( COUNT( DF$9:DF$29 )  - $B96 + 1, 1)) : INDEX( DE$59:DE$79, MAX( COUNT( DF$9:DF$29 )  - $C96 + 1, 1)) &gt; 0), $D96))</f>
        <v>1</v>
      </c>
      <c r="DF96" s="12">
        <f>+IF(DF$8 = 62, 1, _xlfn.PERCENTILE.INC(_xlfn._xlws.FILTER(INDEX( DF$34:DF$54, MAX( COUNT( DG$9:DG$29 )  - $B96 + 1, 1)) : INDEX( DF$34:DF$54, MAX( COUNT( DG$9:DG$29 )  - $C96 + 1, 1)), INDEX( DF$59:DF$79, MAX( COUNT( DG$9:DG$29 )  - $B96 + 1, 1)) : INDEX( DF$59:DF$79, MAX( COUNT( DG$9:DG$29 )  - $C96 + 1, 1)) &gt; 0), $D96))</f>
        <v>1</v>
      </c>
      <c r="DG96" s="12">
        <f>+IF(DG$8 = 62, 1, _xlfn.PERCENTILE.INC(_xlfn._xlws.FILTER(INDEX( DG$34:DG$54, MAX( COUNT( DH$9:DH$29 )  - $B96 + 1, 1)) : INDEX( DG$34:DG$54, MAX( COUNT( DH$9:DH$29 )  - $C96 + 1, 1)), INDEX( DG$59:DG$79, MAX( COUNT( DH$9:DH$29 )  - $B96 + 1, 1)) : INDEX( DG$59:DG$79, MAX( COUNT( DH$9:DH$29 )  - $C96 + 1, 1)) &gt; 0), $D96))</f>
        <v>1</v>
      </c>
      <c r="DH96" s="12">
        <f>+IF(DH$8 = 62, 1, _xlfn.PERCENTILE.INC(_xlfn._xlws.FILTER(INDEX( DH$34:DH$54, MAX( COUNT( DI$9:DI$29 )  - $B96 + 1, 1)) : INDEX( DH$34:DH$54, MAX( COUNT( DI$9:DI$29 )  - $C96 + 1, 1)), INDEX( DH$59:DH$79, MAX( COUNT( DI$9:DI$29 )  - $B96 + 1, 1)) : INDEX( DH$59:DH$79, MAX( COUNT( DI$9:DI$29 )  - $C96 + 1, 1)) &gt; 0), $D96))</f>
        <v>1</v>
      </c>
      <c r="DI96" s="12">
        <f>+IF(DI$8 = 62, 1, _xlfn.PERCENTILE.INC(_xlfn._xlws.FILTER(INDEX( DI$34:DI$54, MAX( COUNT( DJ$9:DJ$29 )  - $B96 + 1, 1)) : INDEX( DI$34:DI$54, MAX( COUNT( DJ$9:DJ$29 )  - $C96 + 1, 1)), INDEX( DI$59:DI$79, MAX( COUNT( DJ$9:DJ$29 )  - $B96 + 1, 1)) : INDEX( DI$59:DI$79, MAX( COUNT( DJ$9:DJ$29 )  - $C96 + 1, 1)) &gt; 0), $D96))</f>
        <v>1</v>
      </c>
      <c r="DJ96" s="12">
        <f>+IF(DJ$8 = 62, 1, _xlfn.PERCENTILE.INC(_xlfn._xlws.FILTER(INDEX( DJ$34:DJ$54, MAX( COUNT( DK$9:DK$29 )  - $B96 + 1, 1)) : INDEX( DJ$34:DJ$54, MAX( COUNT( DK$9:DK$29 )  - $C96 + 1, 1)), INDEX( DJ$59:DJ$79, MAX( COUNT( DK$9:DK$29 )  - $B96 + 1, 1)) : INDEX( DJ$59:DJ$79, MAX( COUNT( DK$9:DK$29 )  - $C96 + 1, 1)) &gt; 0), $D96))</f>
        <v>1</v>
      </c>
      <c r="DK96" s="12">
        <f>+IF(DK$8 = 62, 1, _xlfn.PERCENTILE.INC(_xlfn._xlws.FILTER(INDEX( DK$34:DK$54, MAX( COUNT( DL$9:DL$29 )  - $B96 + 1, 1)) : INDEX( DK$34:DK$54, MAX( COUNT( DL$9:DL$29 )  - $C96 + 1, 1)), INDEX( DK$59:DK$79, MAX( COUNT( DL$9:DL$29 )  - $B96 + 1, 1)) : INDEX( DK$59:DK$79, MAX( COUNT( DL$9:DL$29 )  - $C96 + 1, 1)) &gt; 0), $D96))</f>
        <v>1</v>
      </c>
      <c r="DL96" s="12">
        <f>+IF(DL$8 = 62, 1, _xlfn.PERCENTILE.INC(_xlfn._xlws.FILTER(INDEX( DL$34:DL$54, MAX( COUNT( DM$9:DM$29 )  - $B96 + 1, 1)) : INDEX( DL$34:DL$54, MAX( COUNT( DM$9:DM$29 )  - $C96 + 1, 1)), INDEX( DL$59:DL$79, MAX( COUNT( DM$9:DM$29 )  - $B96 + 1, 1)) : INDEX( DL$59:DL$79, MAX( COUNT( DM$9:DM$29 )  - $C96 + 1, 1)) &gt; 0), $D96))</f>
        <v>1</v>
      </c>
      <c r="DM96" s="12">
        <f>+IF(DM$8 = 62, 1, _xlfn.PERCENTILE.INC(_xlfn._xlws.FILTER(INDEX( DM$34:DM$54, MAX( COUNT( DN$9:DN$29 )  - $B96 + 1, 1)) : INDEX( DM$34:DM$54, MAX( COUNT( DN$9:DN$29 )  - $C96 + 1, 1)), INDEX( DM$59:DM$79, MAX( COUNT( DN$9:DN$29 )  - $B96 + 1, 1)) : INDEX( DM$59:DM$79, MAX( COUNT( DN$9:DN$29 )  - $C96 + 1, 1)) &gt; 0), $D96))</f>
        <v>1</v>
      </c>
      <c r="DN96" s="12">
        <f>+IF(DN$8 = 62, 1, _xlfn.PERCENTILE.INC(_xlfn._xlws.FILTER(INDEX( DN$34:DN$54, MAX( COUNT( DO$9:DO$29 )  - $B96 + 1, 1)) : INDEX( DN$34:DN$54, MAX( COUNT( DO$9:DO$29 )  - $C96 + 1, 1)), INDEX( DN$59:DN$79, MAX( COUNT( DO$9:DO$29 )  - $B96 + 1, 1)) : INDEX( DN$59:DN$79, MAX( COUNT( DO$9:DO$29 )  - $C96 + 1, 1)) &gt; 0), $D96))</f>
        <v>1</v>
      </c>
      <c r="DO96" s="12">
        <f>+IF(DO$8 = 62, 1, _xlfn.PERCENTILE.INC(_xlfn._xlws.FILTER(INDEX( DO$34:DO$54, MAX( COUNT( DP$9:DP$29 )  - $B96 + 1, 1)) : INDEX( DO$34:DO$54, MAX( COUNT( DP$9:DP$29 )  - $C96 + 1, 1)), INDEX( DO$59:DO$79, MAX( COUNT( DP$9:DP$29 )  - $B96 + 1, 1)) : INDEX( DO$59:DO$79, MAX( COUNT( DP$9:DP$29 )  - $C96 + 1, 1)) &gt; 0), $D96))</f>
        <v>1</v>
      </c>
      <c r="DP96" s="12">
        <f>+IF(DP$8 = 62, 1, _xlfn.PERCENTILE.INC(_xlfn._xlws.FILTER(INDEX( DP$34:DP$54, MAX( COUNT( DQ$9:DQ$29 )  - $B96 + 1, 1)) : INDEX( DP$34:DP$54, MAX( COUNT( DQ$9:DQ$29 )  - $C96 + 1, 1)), INDEX( DP$59:DP$79, MAX( COUNT( DQ$9:DQ$29 )  - $B96 + 1, 1)) : INDEX( DP$59:DP$79, MAX( COUNT( DQ$9:DQ$29 )  - $C96 + 1, 1)) &gt; 0), $D96))</f>
        <v>1</v>
      </c>
      <c r="DQ96" s="12">
        <f>+IF(DQ$8 = 62, 1, _xlfn.PERCENTILE.INC(_xlfn._xlws.FILTER(INDEX( DQ$34:DQ$54, MAX( COUNT( DR$9:DR$29 )  - $B96 + 1, 1)) : INDEX( DQ$34:DQ$54, MAX( COUNT( DR$9:DR$29 )  - $C96 + 1, 1)), INDEX( DQ$59:DQ$79, MAX( COUNT( DR$9:DR$29 )  - $B96 + 1, 1)) : INDEX( DQ$59:DQ$79, MAX( COUNT( DR$9:DR$29 )  - $C96 + 1, 1)) &gt; 0), $D96))</f>
        <v>1</v>
      </c>
      <c r="DR96" s="12">
        <f>+IF(DR$8 = 62, 1, _xlfn.PERCENTILE.INC(_xlfn._xlws.FILTER(INDEX( DR$34:DR$54, MAX( COUNT( DS$9:DS$29 )  - $B96 + 1, 1)) : INDEX( DR$34:DR$54, MAX( COUNT( DS$9:DS$29 )  - $C96 + 1, 1)), INDEX( DR$59:DR$79, MAX( COUNT( DS$9:DS$29 )  - $B96 + 1, 1)) : INDEX( DR$59:DR$79, MAX( COUNT( DS$9:DS$29 )  - $C96 + 1, 1)) &gt; 0), $D96))</f>
        <v>1</v>
      </c>
      <c r="DS96" s="12">
        <f>+IF(DS$8 = 62, 1, _xlfn.PERCENTILE.INC(_xlfn._xlws.FILTER(INDEX( DS$34:DS$54, MAX( COUNT( DT$9:DT$29 )  - $B96 + 1, 1)) : INDEX( DS$34:DS$54, MAX( COUNT( DT$9:DT$29 )  - $C96 + 1, 1)), INDEX( DS$59:DS$79, MAX( COUNT( DT$9:DT$29 )  - $B96 + 1, 1)) : INDEX( DS$59:DS$79, MAX( COUNT( DT$9:DT$29 )  - $C96 + 1, 1)) &gt; 0), $D96))</f>
        <v>1</v>
      </c>
      <c r="DT96" s="12" t="e">
        <f>+IF(DT$8 = 62, 1, _xlfn.PERCENTILE.INC(_xlfn._xlws.FILTER(INDEX( DT$34:DT$54, MAX( COUNT( DU$9:DU$29 )  - $B96 + 1, 1)) : INDEX( DT$34:DT$54, MAX( COUNT( DU$9:DU$29 )  - $C96 + 1, 1)), INDEX( DT$59:DT$79, MAX( COUNT( DU$9:DU$29 )  - $B96 + 1, 1)) : INDEX( DT$59:DT$79, MAX( COUNT( DU$9:DU$29 )  - $C96 + 1, 1)) &gt; 0), $D96))</f>
        <v>#NUM!</v>
      </c>
      <c r="DU96" s="12" t="e">
        <f>+IF(DU$8 = 62, 1, _xlfn.PERCENTILE.INC(_xlfn._xlws.FILTER(INDEX( DU$34:DU$54, MAX( COUNT( DV$9:DV$29 )  - $B96 + 1, 1)) : INDEX( DU$34:DU$54, MAX( COUNT( DV$9:DV$29 )  - $C96 + 1, 1)), INDEX( DU$59:DU$79, MAX( COUNT( DV$9:DV$29 )  - $B96 + 1, 1)) : INDEX( DU$59:DU$79, MAX( COUNT( DV$9:DV$29 )  - $C96 + 1, 1)) &gt; 0), $D96))</f>
        <v>#NUM!</v>
      </c>
      <c r="DV96" s="12" t="e">
        <f>+IF(DV$8 = 62, 1, _xlfn.PERCENTILE.INC(_xlfn._xlws.FILTER(INDEX( DV$34:DV$54, MAX( COUNT( DW$9:DW$29 )  - $B96 + 1, 1)) : INDEX( DV$34:DV$54, MAX( COUNT( DW$9:DW$29 )  - $C96 + 1, 1)), INDEX( DV$59:DV$79, MAX( COUNT( DW$9:DW$29 )  - $B96 + 1, 1)) : INDEX( DV$59:DV$79, MAX( COUNT( DW$9:DW$29 )  - $C96 + 1, 1)) &gt; 0), $D96))</f>
        <v>#NUM!</v>
      </c>
      <c r="DW96" s="12" t="e">
        <f>+IF(DW$8 = 62, 1, _xlfn.PERCENTILE.INC(_xlfn._xlws.FILTER(INDEX( DW$34:DW$54, MAX( COUNT( DX$9:DX$29 )  - $B96 + 1, 1)) : INDEX( DW$34:DW$54, MAX( COUNT( DX$9:DX$29 )  - $C96 + 1, 1)), INDEX( DW$59:DW$79, MAX( COUNT( DX$9:DX$29 )  - $B96 + 1, 1)) : INDEX( DW$59:DW$79, MAX( COUNT( DX$9:DX$29 )  - $C96 + 1, 1)) &gt; 0), $D96))</f>
        <v>#NUM!</v>
      </c>
      <c r="DX96" s="12" t="e">
        <f>+IF(DX$8 = 62, 1, _xlfn.PERCENTILE.INC(_xlfn._xlws.FILTER(INDEX( DX$34:DX$54, MAX( COUNT( DY$9:DY$29 )  - $B96 + 1, 1)) : INDEX( DX$34:DX$54, MAX( COUNT( DY$9:DY$29 )  - $C96 + 1, 1)), INDEX( DX$59:DX$79, MAX( COUNT( DY$9:DY$29 )  - $B96 + 1, 1)) : INDEX( DX$59:DX$79, MAX( COUNT( DY$9:DY$29 )  - $C96 + 1, 1)) &gt; 0), $D96))</f>
        <v>#NUM!</v>
      </c>
      <c r="DY96" s="12" t="e">
        <f>+IF(DY$8 = 62, 1, _xlfn.PERCENTILE.INC(_xlfn._xlws.FILTER(INDEX( DY$34:DY$54, MAX( COUNT( DZ$9:DZ$29 )  - $B96 + 1, 1)) : INDEX( DY$34:DY$54, MAX( COUNT( DZ$9:DZ$29 )  - $C96 + 1, 1)), INDEX( DY$59:DY$79, MAX( COUNT( DZ$9:DZ$29 )  - $B96 + 1, 1)) : INDEX( DY$59:DY$79, MAX( COUNT( DZ$9:DZ$29 )  - $C96 + 1, 1)) &gt; 0), $D96))</f>
        <v>#NUM!</v>
      </c>
      <c r="DZ96" s="12">
        <f>+IF(DZ$8 = 62, 1, _xlfn.PERCENTILE.INC(_xlfn._xlws.FILTER(INDEX( DZ$34:DZ$54, MAX( COUNT( EA$9:EA$29 )  - $B96 + 1, 1)) : INDEX( DZ$34:DZ$54, MAX( COUNT( EA$9:EA$29 )  - $C96 + 1, 1)), INDEX( DZ$59:DZ$79, MAX( COUNT( EA$9:EA$29 )  - $B96 + 1, 1)) : INDEX( DZ$59:DZ$79, MAX( COUNT( EA$9:EA$29 )  - $C96 + 1, 1)) &gt; 0), $D96))</f>
        <v>1</v>
      </c>
    </row>
    <row r="97" spans="1:130" x14ac:dyDescent="0.2">
      <c r="F97" s="19" t="s">
        <v>57</v>
      </c>
      <c r="G97" s="18">
        <f>+IFERROR(G92, 1)</f>
        <v>361.31646999999998</v>
      </c>
      <c r="H97" s="18">
        <f t="shared" ref="H97:BS97" si="178">+IFERROR(H92, 1)</f>
        <v>5.2399826021534555</v>
      </c>
      <c r="I97" s="18">
        <f t="shared" si="178"/>
        <v>2.3526013015085292</v>
      </c>
      <c r="J97" s="18">
        <f t="shared" si="178"/>
        <v>1.2407869838540497</v>
      </c>
      <c r="K97" s="18">
        <f t="shared" si="178"/>
        <v>1.0510555500570691</v>
      </c>
      <c r="L97" s="18">
        <f t="shared" si="178"/>
        <v>1.0797881450798565</v>
      </c>
      <c r="M97" s="18">
        <f t="shared" si="178"/>
        <v>1.0519460908410057</v>
      </c>
      <c r="N97" s="18">
        <f t="shared" si="178"/>
        <v>1.0070074797148501</v>
      </c>
      <c r="O97" s="18">
        <f t="shared" si="178"/>
        <v>1.0195197609692606</v>
      </c>
      <c r="P97" s="18">
        <f t="shared" si="178"/>
        <v>1.026358119641176</v>
      </c>
      <c r="Q97" s="18">
        <f t="shared" si="178"/>
        <v>1.0005985254010377</v>
      </c>
      <c r="R97" s="18">
        <f t="shared" si="178"/>
        <v>1.0059115575852782</v>
      </c>
      <c r="S97" s="18">
        <f t="shared" si="178"/>
        <v>1.0053656320714579</v>
      </c>
      <c r="T97" s="18">
        <f t="shared" si="178"/>
        <v>1.0004929419281214</v>
      </c>
      <c r="U97" s="18">
        <f t="shared" si="178"/>
        <v>0.99832655367790779</v>
      </c>
      <c r="V97" s="18">
        <f t="shared" si="178"/>
        <v>1.0003168633635633</v>
      </c>
      <c r="W97" s="18">
        <f t="shared" si="178"/>
        <v>1</v>
      </c>
      <c r="X97" s="18">
        <f t="shared" si="178"/>
        <v>1</v>
      </c>
      <c r="Y97" s="18">
        <f t="shared" si="178"/>
        <v>1</v>
      </c>
      <c r="Z97" s="18">
        <f t="shared" si="178"/>
        <v>1.003214096308634</v>
      </c>
      <c r="AA97" s="18">
        <f t="shared" si="178"/>
        <v>1</v>
      </c>
      <c r="AB97" s="18">
        <f t="shared" si="178"/>
        <v>1.0196322005528773</v>
      </c>
      <c r="AC97" s="18">
        <f t="shared" si="178"/>
        <v>1.000225606564739</v>
      </c>
      <c r="AD97" s="18">
        <f t="shared" si="178"/>
        <v>1</v>
      </c>
      <c r="AE97" s="18">
        <f t="shared" si="178"/>
        <v>1.0036922221355047</v>
      </c>
      <c r="AF97" s="18">
        <f t="shared" si="178"/>
        <v>1</v>
      </c>
      <c r="AG97" s="18">
        <f t="shared" si="178"/>
        <v>1</v>
      </c>
      <c r="AH97" s="18">
        <f t="shared" si="178"/>
        <v>1</v>
      </c>
      <c r="AI97" s="18">
        <f t="shared" si="178"/>
        <v>1</v>
      </c>
      <c r="AJ97" s="18">
        <f t="shared" si="178"/>
        <v>1</v>
      </c>
      <c r="AK97" s="18">
        <f t="shared" si="178"/>
        <v>1.0006388707768652</v>
      </c>
      <c r="AL97" s="18">
        <f t="shared" si="178"/>
        <v>1</v>
      </c>
      <c r="AM97" s="18">
        <f t="shared" si="178"/>
        <v>1</v>
      </c>
      <c r="AN97" s="18">
        <f t="shared" si="178"/>
        <v>1</v>
      </c>
      <c r="AO97" s="18">
        <f t="shared" si="178"/>
        <v>1</v>
      </c>
      <c r="AP97" s="18">
        <f t="shared" si="178"/>
        <v>1</v>
      </c>
      <c r="AQ97" s="18">
        <f t="shared" si="178"/>
        <v>1</v>
      </c>
      <c r="AR97" s="18">
        <f t="shared" si="178"/>
        <v>1</v>
      </c>
      <c r="AS97" s="18">
        <f t="shared" si="178"/>
        <v>1</v>
      </c>
      <c r="AT97" s="18">
        <f t="shared" si="178"/>
        <v>1</v>
      </c>
      <c r="AU97" s="18">
        <f t="shared" si="178"/>
        <v>1</v>
      </c>
      <c r="AV97" s="18">
        <f t="shared" si="178"/>
        <v>1</v>
      </c>
      <c r="AW97" s="18">
        <f t="shared" si="178"/>
        <v>1</v>
      </c>
      <c r="AX97" s="18">
        <f t="shared" si="178"/>
        <v>1</v>
      </c>
      <c r="AY97" s="18">
        <f t="shared" si="178"/>
        <v>1</v>
      </c>
      <c r="AZ97" s="18">
        <f t="shared" si="178"/>
        <v>1</v>
      </c>
      <c r="BA97" s="18">
        <f t="shared" si="178"/>
        <v>1</v>
      </c>
      <c r="BB97" s="18">
        <f t="shared" si="178"/>
        <v>1</v>
      </c>
      <c r="BC97" s="18">
        <f t="shared" si="178"/>
        <v>1</v>
      </c>
      <c r="BD97" s="18">
        <f t="shared" si="178"/>
        <v>1</v>
      </c>
      <c r="BE97" s="18">
        <f t="shared" si="178"/>
        <v>1</v>
      </c>
      <c r="BF97" s="18">
        <f t="shared" si="178"/>
        <v>1</v>
      </c>
      <c r="BG97" s="18">
        <f t="shared" si="178"/>
        <v>1</v>
      </c>
      <c r="BH97" s="18">
        <f t="shared" si="178"/>
        <v>1</v>
      </c>
      <c r="BI97" s="18">
        <f t="shared" si="178"/>
        <v>1</v>
      </c>
      <c r="BJ97" s="18">
        <f t="shared" si="178"/>
        <v>1</v>
      </c>
      <c r="BK97" s="18">
        <f t="shared" si="178"/>
        <v>1</v>
      </c>
      <c r="BL97" s="18">
        <f t="shared" si="178"/>
        <v>1</v>
      </c>
      <c r="BM97" s="18">
        <f t="shared" si="178"/>
        <v>1</v>
      </c>
      <c r="BN97" s="18">
        <f t="shared" si="178"/>
        <v>1</v>
      </c>
      <c r="BO97" s="18">
        <f t="shared" si="178"/>
        <v>1</v>
      </c>
      <c r="BP97" s="18">
        <f t="shared" si="178"/>
        <v>1</v>
      </c>
      <c r="BQ97" s="18">
        <f t="shared" si="178"/>
        <v>1280.06380167</v>
      </c>
      <c r="BR97" s="18">
        <f t="shared" si="178"/>
        <v>2.8499189503758937</v>
      </c>
      <c r="BS97" s="18">
        <f t="shared" si="178"/>
        <v>1.4159438412618661</v>
      </c>
      <c r="BT97" s="18">
        <f t="shared" ref="BT97:DZ97" si="179">+IFERROR(BT92, 1)</f>
        <v>1.0518529514211294</v>
      </c>
      <c r="BU97" s="18">
        <f t="shared" si="179"/>
        <v>1.0651060891401869</v>
      </c>
      <c r="BV97" s="18">
        <f t="shared" si="179"/>
        <v>1.0600934373772752</v>
      </c>
      <c r="BW97" s="18">
        <f t="shared" si="179"/>
        <v>0.99432592394766095</v>
      </c>
      <c r="BX97" s="18">
        <f t="shared" si="179"/>
        <v>1.0020775209747139</v>
      </c>
      <c r="BY97" s="18">
        <f t="shared" si="179"/>
        <v>1.0140531603870786</v>
      </c>
      <c r="BZ97" s="18">
        <f t="shared" si="179"/>
        <v>1.0211326951802613</v>
      </c>
      <c r="CA97" s="18">
        <f t="shared" si="179"/>
        <v>0.99999784734778074</v>
      </c>
      <c r="CB97" s="18">
        <f t="shared" si="179"/>
        <v>1.0053197211810858</v>
      </c>
      <c r="CC97" s="18">
        <f t="shared" si="179"/>
        <v>1.0051523662215716</v>
      </c>
      <c r="CD97" s="18">
        <f t="shared" si="179"/>
        <v>1.0023106285596093</v>
      </c>
      <c r="CE97" s="18">
        <f t="shared" si="179"/>
        <v>1.0272295830601534</v>
      </c>
      <c r="CF97" s="18">
        <f t="shared" si="179"/>
        <v>0.97218629339350349</v>
      </c>
      <c r="CG97" s="18">
        <f t="shared" si="179"/>
        <v>0.99791299515887144</v>
      </c>
      <c r="CH97" s="18">
        <f t="shared" si="179"/>
        <v>1.0005176863382281</v>
      </c>
      <c r="CI97" s="18">
        <f t="shared" si="179"/>
        <v>1.0042252606700268</v>
      </c>
      <c r="CJ97" s="18">
        <f t="shared" si="179"/>
        <v>0.99998661914033593</v>
      </c>
      <c r="CK97" s="18">
        <f t="shared" si="179"/>
        <v>1</v>
      </c>
      <c r="CL97" s="18">
        <f t="shared" si="179"/>
        <v>1.0195228967332026</v>
      </c>
      <c r="CM97" s="18">
        <f t="shared" si="179"/>
        <v>1.0002247047781898</v>
      </c>
      <c r="CN97" s="18">
        <f t="shared" si="179"/>
        <v>1</v>
      </c>
      <c r="CO97" s="18">
        <f t="shared" si="179"/>
        <v>1.0036774670318389</v>
      </c>
      <c r="CP97" s="18">
        <f t="shared" si="179"/>
        <v>1</v>
      </c>
      <c r="CQ97" s="18">
        <f t="shared" si="179"/>
        <v>1</v>
      </c>
      <c r="CR97" s="18">
        <f t="shared" si="179"/>
        <v>1.0000014494042122</v>
      </c>
      <c r="CS97" s="18">
        <f t="shared" si="179"/>
        <v>1</v>
      </c>
      <c r="CT97" s="18">
        <f t="shared" si="179"/>
        <v>1</v>
      </c>
      <c r="CU97" s="18">
        <f t="shared" si="179"/>
        <v>0.99999777404542234</v>
      </c>
      <c r="CV97" s="18">
        <f t="shared" si="179"/>
        <v>0.99998051653259368</v>
      </c>
      <c r="CW97" s="18">
        <f t="shared" si="179"/>
        <v>1</v>
      </c>
      <c r="CX97" s="18">
        <f t="shared" si="179"/>
        <v>1</v>
      </c>
      <c r="CY97" s="18">
        <f t="shared" si="179"/>
        <v>1</v>
      </c>
      <c r="CZ97" s="18">
        <f t="shared" si="179"/>
        <v>1</v>
      </c>
      <c r="DA97" s="18">
        <f t="shared" si="179"/>
        <v>1</v>
      </c>
      <c r="DB97" s="18">
        <f t="shared" si="179"/>
        <v>1</v>
      </c>
      <c r="DC97" s="18">
        <f t="shared" si="179"/>
        <v>1</v>
      </c>
      <c r="DD97" s="18">
        <f t="shared" si="179"/>
        <v>1</v>
      </c>
      <c r="DE97" s="18">
        <f t="shared" si="179"/>
        <v>1</v>
      </c>
      <c r="DF97" s="18">
        <f t="shared" si="179"/>
        <v>1</v>
      </c>
      <c r="DG97" s="18">
        <f t="shared" si="179"/>
        <v>1</v>
      </c>
      <c r="DH97" s="18">
        <f t="shared" si="179"/>
        <v>1</v>
      </c>
      <c r="DI97" s="18">
        <f t="shared" si="179"/>
        <v>1</v>
      </c>
      <c r="DJ97" s="18">
        <f t="shared" si="179"/>
        <v>1</v>
      </c>
      <c r="DK97" s="18">
        <f t="shared" si="179"/>
        <v>1</v>
      </c>
      <c r="DL97" s="18">
        <f t="shared" si="179"/>
        <v>1</v>
      </c>
      <c r="DM97" s="18">
        <f t="shared" si="179"/>
        <v>1</v>
      </c>
      <c r="DN97" s="18">
        <f t="shared" si="179"/>
        <v>1</v>
      </c>
      <c r="DO97" s="18">
        <f t="shared" si="179"/>
        <v>1</v>
      </c>
      <c r="DP97" s="18">
        <f t="shared" si="179"/>
        <v>1</v>
      </c>
      <c r="DQ97" s="18">
        <f t="shared" si="179"/>
        <v>1</v>
      </c>
      <c r="DR97" s="18">
        <f t="shared" si="179"/>
        <v>1</v>
      </c>
      <c r="DS97" s="18">
        <f t="shared" si="179"/>
        <v>1</v>
      </c>
      <c r="DT97" s="18">
        <f t="shared" si="179"/>
        <v>1</v>
      </c>
      <c r="DU97" s="18">
        <f t="shared" si="179"/>
        <v>1</v>
      </c>
      <c r="DV97" s="18">
        <f t="shared" si="179"/>
        <v>1</v>
      </c>
      <c r="DW97" s="18">
        <f t="shared" si="179"/>
        <v>1</v>
      </c>
      <c r="DX97" s="18">
        <f t="shared" si="179"/>
        <v>1</v>
      </c>
      <c r="DY97" s="18">
        <f t="shared" si="179"/>
        <v>1</v>
      </c>
      <c r="DZ97" s="18">
        <f t="shared" si="179"/>
        <v>1</v>
      </c>
    </row>
    <row r="98" spans="1:130" x14ac:dyDescent="0.2">
      <c r="F98" s="19" t="s">
        <v>58</v>
      </c>
      <c r="G98" s="12">
        <f>+IF(G$8 = 62, 1, G97 * H98)</f>
        <v>7223.1916828736712</v>
      </c>
      <c r="H98" s="12">
        <f t="shared" ref="H98:BS98" si="180">+IF(H$8 = 62, 1, H97 * I98)</f>
        <v>19.99131587572986</v>
      </c>
      <c r="I98" s="12">
        <f t="shared" si="180"/>
        <v>3.8151492845632937</v>
      </c>
      <c r="J98" s="12">
        <f t="shared" si="180"/>
        <v>1.6216726914658055</v>
      </c>
      <c r="K98" s="12">
        <f t="shared" si="180"/>
        <v>1.3069710696260481</v>
      </c>
      <c r="L98" s="12">
        <f t="shared" si="180"/>
        <v>1.243484294959561</v>
      </c>
      <c r="M98" s="12">
        <f t="shared" si="180"/>
        <v>1.1516002473500004</v>
      </c>
      <c r="N98" s="12">
        <f t="shared" si="180"/>
        <v>1.0947331402023879</v>
      </c>
      <c r="O98" s="12">
        <f t="shared" si="180"/>
        <v>1.0871152024733508</v>
      </c>
      <c r="P98" s="12">
        <f t="shared" si="180"/>
        <v>1.0663012568190213</v>
      </c>
      <c r="Q98" s="12">
        <f t="shared" si="180"/>
        <v>1.0389173490358412</v>
      </c>
      <c r="R98" s="12">
        <f t="shared" si="180"/>
        <v>1.0382959025643632</v>
      </c>
      <c r="S98" s="12">
        <f t="shared" si="180"/>
        <v>1.032194028127905</v>
      </c>
      <c r="T98" s="12">
        <f t="shared" si="180"/>
        <v>1.0266852130216246</v>
      </c>
      <c r="U98" s="12">
        <f t="shared" si="180"/>
        <v>1.0261793661862584</v>
      </c>
      <c r="V98" s="12">
        <f t="shared" si="180"/>
        <v>1.0278995008253951</v>
      </c>
      <c r="W98" s="12">
        <f t="shared" si="180"/>
        <v>1.0275739003030351</v>
      </c>
      <c r="X98" s="12">
        <f t="shared" si="180"/>
        <v>1.0275739003030351</v>
      </c>
      <c r="Y98" s="12">
        <f t="shared" si="180"/>
        <v>1.0275739003030351</v>
      </c>
      <c r="Z98" s="12">
        <f t="shared" si="180"/>
        <v>1.0275739003030351</v>
      </c>
      <c r="AA98" s="12">
        <f t="shared" si="180"/>
        <v>1.0242817600789642</v>
      </c>
      <c r="AB98" s="12">
        <f t="shared" si="180"/>
        <v>1.0242817600789642</v>
      </c>
      <c r="AC98" s="12">
        <f t="shared" si="180"/>
        <v>1.004560035985099</v>
      </c>
      <c r="AD98" s="12">
        <f t="shared" si="180"/>
        <v>1.0043334517651938</v>
      </c>
      <c r="AE98" s="12">
        <f t="shared" si="180"/>
        <v>1.0043334517651938</v>
      </c>
      <c r="AF98" s="12">
        <f t="shared" si="180"/>
        <v>1.0006388707768652</v>
      </c>
      <c r="AG98" s="12">
        <f t="shared" si="180"/>
        <v>1.0006388707768652</v>
      </c>
      <c r="AH98" s="12">
        <f t="shared" si="180"/>
        <v>1.0006388707768652</v>
      </c>
      <c r="AI98" s="12">
        <f t="shared" si="180"/>
        <v>1.0006388707768652</v>
      </c>
      <c r="AJ98" s="12">
        <f t="shared" si="180"/>
        <v>1.0006388707768652</v>
      </c>
      <c r="AK98" s="12">
        <f t="shared" si="180"/>
        <v>1.0006388707768652</v>
      </c>
      <c r="AL98" s="12">
        <f t="shared" si="180"/>
        <v>1</v>
      </c>
      <c r="AM98" s="12">
        <f t="shared" si="180"/>
        <v>1</v>
      </c>
      <c r="AN98" s="12">
        <f t="shared" si="180"/>
        <v>1</v>
      </c>
      <c r="AO98" s="12">
        <f t="shared" si="180"/>
        <v>1</v>
      </c>
      <c r="AP98" s="12">
        <f t="shared" si="180"/>
        <v>1</v>
      </c>
      <c r="AQ98" s="12">
        <f t="shared" si="180"/>
        <v>1</v>
      </c>
      <c r="AR98" s="12">
        <f t="shared" si="180"/>
        <v>1</v>
      </c>
      <c r="AS98" s="12">
        <f t="shared" si="180"/>
        <v>1</v>
      </c>
      <c r="AT98" s="12">
        <f t="shared" si="180"/>
        <v>1</v>
      </c>
      <c r="AU98" s="12">
        <f t="shared" si="180"/>
        <v>1</v>
      </c>
      <c r="AV98" s="12">
        <f t="shared" si="180"/>
        <v>1</v>
      </c>
      <c r="AW98" s="12">
        <f t="shared" si="180"/>
        <v>1</v>
      </c>
      <c r="AX98" s="12">
        <f t="shared" si="180"/>
        <v>1</v>
      </c>
      <c r="AY98" s="12">
        <f t="shared" si="180"/>
        <v>1</v>
      </c>
      <c r="AZ98" s="12">
        <f t="shared" si="180"/>
        <v>1</v>
      </c>
      <c r="BA98" s="12">
        <f t="shared" si="180"/>
        <v>1</v>
      </c>
      <c r="BB98" s="12">
        <f t="shared" si="180"/>
        <v>1</v>
      </c>
      <c r="BC98" s="12">
        <f t="shared" si="180"/>
        <v>1</v>
      </c>
      <c r="BD98" s="12">
        <f t="shared" si="180"/>
        <v>1</v>
      </c>
      <c r="BE98" s="12">
        <f t="shared" si="180"/>
        <v>1</v>
      </c>
      <c r="BF98" s="12">
        <f t="shared" si="180"/>
        <v>1</v>
      </c>
      <c r="BG98" s="12">
        <f t="shared" si="180"/>
        <v>1</v>
      </c>
      <c r="BH98" s="12">
        <f t="shared" si="180"/>
        <v>1</v>
      </c>
      <c r="BI98" s="12">
        <f t="shared" si="180"/>
        <v>1</v>
      </c>
      <c r="BJ98" s="12">
        <f t="shared" si="180"/>
        <v>1</v>
      </c>
      <c r="BK98" s="12">
        <f t="shared" si="180"/>
        <v>1</v>
      </c>
      <c r="BL98" s="12">
        <f t="shared" si="180"/>
        <v>1</v>
      </c>
      <c r="BM98" s="12">
        <f t="shared" si="180"/>
        <v>1</v>
      </c>
      <c r="BN98" s="12">
        <f t="shared" si="180"/>
        <v>1</v>
      </c>
      <c r="BO98" s="12">
        <f t="shared" si="180"/>
        <v>1</v>
      </c>
      <c r="BP98" s="12">
        <f t="shared" si="180"/>
        <v>1</v>
      </c>
      <c r="BQ98" s="12">
        <f t="shared" si="180"/>
        <v>6569.804011281155</v>
      </c>
      <c r="BR98" s="12">
        <f t="shared" si="180"/>
        <v>5.132403558877332</v>
      </c>
      <c r="BS98" s="12">
        <f t="shared" si="180"/>
        <v>1.8008945686684834</v>
      </c>
      <c r="BT98" s="12">
        <f t="shared" ref="BT98:DZ98" si="181">+IF(BT$8 = 62, 1, BT97 * BU98)</f>
        <v>1.2718686406824973</v>
      </c>
      <c r="BU98" s="12">
        <f t="shared" si="181"/>
        <v>1.2091696267658998</v>
      </c>
      <c r="BV98" s="12">
        <f t="shared" si="181"/>
        <v>1.1352574537828519</v>
      </c>
      <c r="BW98" s="12">
        <f t="shared" si="181"/>
        <v>1.0709031994307372</v>
      </c>
      <c r="BX98" s="12">
        <f t="shared" si="181"/>
        <v>1.0770142602528656</v>
      </c>
      <c r="BY98" s="12">
        <f t="shared" si="181"/>
        <v>1.0747813793939427</v>
      </c>
      <c r="BZ98" s="12">
        <f t="shared" si="181"/>
        <v>1.0598866226931172</v>
      </c>
      <c r="CA98" s="12">
        <f t="shared" si="181"/>
        <v>1.0379519015459735</v>
      </c>
      <c r="CB98" s="12">
        <f t="shared" si="181"/>
        <v>1.0379541359002475</v>
      </c>
      <c r="CC98" s="12">
        <f t="shared" si="181"/>
        <v>1.0324617273804413</v>
      </c>
      <c r="CD98" s="12">
        <f t="shared" si="181"/>
        <v>1.027169374590966</v>
      </c>
      <c r="CE98" s="12">
        <f t="shared" si="181"/>
        <v>1.0248014391178117</v>
      </c>
      <c r="CF98" s="12">
        <f t="shared" si="181"/>
        <v>0.99763622078025815</v>
      </c>
      <c r="CG98" s="12">
        <f t="shared" si="181"/>
        <v>1.0261780355881376</v>
      </c>
      <c r="CH98" s="12">
        <f t="shared" si="181"/>
        <v>1.0283241530738521</v>
      </c>
      <c r="CI98" s="12">
        <f t="shared" si="181"/>
        <v>1.0277920791559338</v>
      </c>
      <c r="CJ98" s="12">
        <f t="shared" si="181"/>
        <v>1.0234676614987588</v>
      </c>
      <c r="CK98" s="12">
        <f t="shared" si="181"/>
        <v>1.0234813565591596</v>
      </c>
      <c r="CL98" s="12">
        <f t="shared" si="181"/>
        <v>1.0234813565591596</v>
      </c>
      <c r="CM98" s="12">
        <f t="shared" si="181"/>
        <v>1.0038826590738088</v>
      </c>
      <c r="CN98" s="12">
        <f t="shared" si="181"/>
        <v>1.0036571325204671</v>
      </c>
      <c r="CO98" s="12">
        <f t="shared" si="181"/>
        <v>1.0036571325204671</v>
      </c>
      <c r="CP98" s="12">
        <f t="shared" si="181"/>
        <v>0.99997973999413181</v>
      </c>
      <c r="CQ98" s="12">
        <f t="shared" si="181"/>
        <v>0.99997973999413181</v>
      </c>
      <c r="CR98" s="12">
        <f t="shared" si="181"/>
        <v>0.99997973999413181</v>
      </c>
      <c r="CS98" s="12">
        <f t="shared" si="181"/>
        <v>0.99997829062138532</v>
      </c>
      <c r="CT98" s="12">
        <f t="shared" si="181"/>
        <v>0.99997829062138532</v>
      </c>
      <c r="CU98" s="12">
        <f t="shared" si="181"/>
        <v>0.99997829062138532</v>
      </c>
      <c r="CV98" s="12">
        <f t="shared" si="181"/>
        <v>0.99998051653259368</v>
      </c>
      <c r="CW98" s="12">
        <f t="shared" si="181"/>
        <v>1</v>
      </c>
      <c r="CX98" s="12">
        <f t="shared" si="181"/>
        <v>1</v>
      </c>
      <c r="CY98" s="12">
        <f t="shared" si="181"/>
        <v>1</v>
      </c>
      <c r="CZ98" s="12">
        <f t="shared" si="181"/>
        <v>1</v>
      </c>
      <c r="DA98" s="12">
        <f t="shared" si="181"/>
        <v>1</v>
      </c>
      <c r="DB98" s="12">
        <f t="shared" si="181"/>
        <v>1</v>
      </c>
      <c r="DC98" s="12">
        <f t="shared" si="181"/>
        <v>1</v>
      </c>
      <c r="DD98" s="12">
        <f t="shared" si="181"/>
        <v>1</v>
      </c>
      <c r="DE98" s="12">
        <f t="shared" si="181"/>
        <v>1</v>
      </c>
      <c r="DF98" s="12">
        <f t="shared" si="181"/>
        <v>1</v>
      </c>
      <c r="DG98" s="12">
        <f t="shared" si="181"/>
        <v>1</v>
      </c>
      <c r="DH98" s="12">
        <f t="shared" si="181"/>
        <v>1</v>
      </c>
      <c r="DI98" s="12">
        <f t="shared" si="181"/>
        <v>1</v>
      </c>
      <c r="DJ98" s="12">
        <f t="shared" si="181"/>
        <v>1</v>
      </c>
      <c r="DK98" s="12">
        <f t="shared" si="181"/>
        <v>1</v>
      </c>
      <c r="DL98" s="12">
        <f t="shared" si="181"/>
        <v>1</v>
      </c>
      <c r="DM98" s="12">
        <f t="shared" si="181"/>
        <v>1</v>
      </c>
      <c r="DN98" s="12">
        <f t="shared" si="181"/>
        <v>1</v>
      </c>
      <c r="DO98" s="12">
        <f t="shared" si="181"/>
        <v>1</v>
      </c>
      <c r="DP98" s="12">
        <f t="shared" si="181"/>
        <v>1</v>
      </c>
      <c r="DQ98" s="12">
        <f t="shared" si="181"/>
        <v>1</v>
      </c>
      <c r="DR98" s="12">
        <f t="shared" si="181"/>
        <v>1</v>
      </c>
      <c r="DS98" s="12">
        <f t="shared" si="181"/>
        <v>1</v>
      </c>
      <c r="DT98" s="12">
        <f t="shared" si="181"/>
        <v>1</v>
      </c>
      <c r="DU98" s="12">
        <f t="shared" si="181"/>
        <v>1</v>
      </c>
      <c r="DV98" s="12">
        <f t="shared" si="181"/>
        <v>1</v>
      </c>
      <c r="DW98" s="12">
        <f t="shared" si="181"/>
        <v>1</v>
      </c>
      <c r="DX98" s="12">
        <f t="shared" si="181"/>
        <v>1</v>
      </c>
      <c r="DY98" s="12">
        <f t="shared" si="181"/>
        <v>1</v>
      </c>
      <c r="DZ98" s="12">
        <f t="shared" si="181"/>
        <v>1</v>
      </c>
    </row>
    <row r="99" spans="1:130" x14ac:dyDescent="0.2">
      <c r="F99" s="19" t="s">
        <v>59</v>
      </c>
      <c r="G99" s="17">
        <f>+IF(G$8 = 62, 1, 1 / G98)</f>
        <v>1.3844295484654237E-4</v>
      </c>
      <c r="H99" s="17">
        <f t="shared" ref="H99:BS99" si="182">+IF(H$8 = 62, 1, 1 / H98)</f>
        <v>5.0021719741522072E-2</v>
      </c>
      <c r="I99" s="17">
        <f t="shared" si="182"/>
        <v>0.26211294117537171</v>
      </c>
      <c r="J99" s="17">
        <f t="shared" si="182"/>
        <v>0.61664724655140801</v>
      </c>
      <c r="K99" s="17">
        <f t="shared" si="182"/>
        <v>0.76512787715042618</v>
      </c>
      <c r="L99" s="17">
        <f t="shared" si="182"/>
        <v>0.80419190178233868</v>
      </c>
      <c r="M99" s="17">
        <f t="shared" si="182"/>
        <v>0.86835688191379379</v>
      </c>
      <c r="N99" s="17">
        <f t="shared" si="182"/>
        <v>0.91346462738410006</v>
      </c>
      <c r="O99" s="17">
        <f t="shared" si="182"/>
        <v>0.91986571223072711</v>
      </c>
      <c r="P99" s="17">
        <f t="shared" si="182"/>
        <v>0.93782127105728963</v>
      </c>
      <c r="Q99" s="17">
        <f t="shared" si="182"/>
        <v>0.96254047632185746</v>
      </c>
      <c r="R99" s="17">
        <f t="shared" si="182"/>
        <v>0.96311658124646282</v>
      </c>
      <c r="S99" s="17">
        <f t="shared" si="182"/>
        <v>0.96881010037783744</v>
      </c>
      <c r="T99" s="17">
        <f t="shared" si="182"/>
        <v>0.97400837892357706</v>
      </c>
      <c r="U99" s="17">
        <f t="shared" si="182"/>
        <v>0.97448850849189006</v>
      </c>
      <c r="V99" s="17">
        <f t="shared" si="182"/>
        <v>0.97285775428143317</v>
      </c>
      <c r="W99" s="17">
        <f t="shared" si="182"/>
        <v>0.97316601726172347</v>
      </c>
      <c r="X99" s="17">
        <f t="shared" si="182"/>
        <v>0.97316601726172347</v>
      </c>
      <c r="Y99" s="17">
        <f t="shared" si="182"/>
        <v>0.97316601726172347</v>
      </c>
      <c r="Z99" s="17">
        <f t="shared" si="182"/>
        <v>0.97316601726172347</v>
      </c>
      <c r="AA99" s="17">
        <f t="shared" si="182"/>
        <v>0.97629386656549244</v>
      </c>
      <c r="AB99" s="17">
        <f t="shared" si="182"/>
        <v>0.97629386656549244</v>
      </c>
      <c r="AC99" s="17">
        <f t="shared" si="182"/>
        <v>0.99546066355245033</v>
      </c>
      <c r="AD99" s="17">
        <f t="shared" si="182"/>
        <v>0.99568524601308717</v>
      </c>
      <c r="AE99" s="17">
        <f t="shared" si="182"/>
        <v>0.99568524601308717</v>
      </c>
      <c r="AF99" s="17">
        <f t="shared" si="182"/>
        <v>0.99936153711841191</v>
      </c>
      <c r="AG99" s="17">
        <f t="shared" si="182"/>
        <v>0.99936153711841191</v>
      </c>
      <c r="AH99" s="17">
        <f t="shared" si="182"/>
        <v>0.99936153711841191</v>
      </c>
      <c r="AI99" s="17">
        <f t="shared" si="182"/>
        <v>0.99936153711841191</v>
      </c>
      <c r="AJ99" s="17">
        <f t="shared" si="182"/>
        <v>0.99936153711841191</v>
      </c>
      <c r="AK99" s="17">
        <f t="shared" si="182"/>
        <v>0.99936153711841191</v>
      </c>
      <c r="AL99" s="17">
        <f t="shared" si="182"/>
        <v>1</v>
      </c>
      <c r="AM99" s="17">
        <f t="shared" si="182"/>
        <v>1</v>
      </c>
      <c r="AN99" s="17">
        <f t="shared" si="182"/>
        <v>1</v>
      </c>
      <c r="AO99" s="17">
        <f t="shared" si="182"/>
        <v>1</v>
      </c>
      <c r="AP99" s="17">
        <f t="shared" si="182"/>
        <v>1</v>
      </c>
      <c r="AQ99" s="17">
        <f t="shared" si="182"/>
        <v>1</v>
      </c>
      <c r="AR99" s="17">
        <f t="shared" si="182"/>
        <v>1</v>
      </c>
      <c r="AS99" s="17">
        <f t="shared" si="182"/>
        <v>1</v>
      </c>
      <c r="AT99" s="17">
        <f t="shared" si="182"/>
        <v>1</v>
      </c>
      <c r="AU99" s="17">
        <f t="shared" si="182"/>
        <v>1</v>
      </c>
      <c r="AV99" s="17">
        <f t="shared" si="182"/>
        <v>1</v>
      </c>
      <c r="AW99" s="17">
        <f t="shared" si="182"/>
        <v>1</v>
      </c>
      <c r="AX99" s="17">
        <f t="shared" si="182"/>
        <v>1</v>
      </c>
      <c r="AY99" s="17">
        <f t="shared" si="182"/>
        <v>1</v>
      </c>
      <c r="AZ99" s="17">
        <f t="shared" si="182"/>
        <v>1</v>
      </c>
      <c r="BA99" s="17">
        <f t="shared" si="182"/>
        <v>1</v>
      </c>
      <c r="BB99" s="17">
        <f t="shared" si="182"/>
        <v>1</v>
      </c>
      <c r="BC99" s="17">
        <f t="shared" si="182"/>
        <v>1</v>
      </c>
      <c r="BD99" s="17">
        <f t="shared" si="182"/>
        <v>1</v>
      </c>
      <c r="BE99" s="17">
        <f t="shared" si="182"/>
        <v>1</v>
      </c>
      <c r="BF99" s="17">
        <f t="shared" si="182"/>
        <v>1</v>
      </c>
      <c r="BG99" s="17">
        <f t="shared" si="182"/>
        <v>1</v>
      </c>
      <c r="BH99" s="17">
        <f t="shared" si="182"/>
        <v>1</v>
      </c>
      <c r="BI99" s="17">
        <f t="shared" si="182"/>
        <v>1</v>
      </c>
      <c r="BJ99" s="17">
        <f t="shared" si="182"/>
        <v>1</v>
      </c>
      <c r="BK99" s="17">
        <f t="shared" si="182"/>
        <v>1</v>
      </c>
      <c r="BL99" s="17">
        <f t="shared" si="182"/>
        <v>1</v>
      </c>
      <c r="BM99" s="17">
        <f t="shared" si="182"/>
        <v>1</v>
      </c>
      <c r="BN99" s="17">
        <f t="shared" si="182"/>
        <v>1</v>
      </c>
      <c r="BO99" s="17">
        <f t="shared" si="182"/>
        <v>1</v>
      </c>
      <c r="BP99" s="17">
        <f t="shared" si="182"/>
        <v>1</v>
      </c>
      <c r="BQ99" s="17">
        <f t="shared" si="182"/>
        <v>1.5221154212254705E-4</v>
      </c>
      <c r="BR99" s="17">
        <f t="shared" si="182"/>
        <v>0.19484048526744088</v>
      </c>
      <c r="BS99" s="17">
        <f t="shared" si="182"/>
        <v>0.55527959126411497</v>
      </c>
      <c r="BT99" s="17">
        <f t="shared" ref="BT99:DZ99" si="183">+IF(BT$8 = 62, 1, 1 / BT98)</f>
        <v>0.78624471742882984</v>
      </c>
      <c r="BU99" s="17">
        <f t="shared" si="183"/>
        <v>0.82701382656678668</v>
      </c>
      <c r="BV99" s="17">
        <f t="shared" si="183"/>
        <v>0.88085746247941088</v>
      </c>
      <c r="BW99" s="17">
        <f t="shared" si="183"/>
        <v>0.93379121523922293</v>
      </c>
      <c r="BX99" s="17">
        <f t="shared" si="183"/>
        <v>0.92849281286694951</v>
      </c>
      <c r="BY99" s="17">
        <f t="shared" si="183"/>
        <v>0.93042177616055177</v>
      </c>
      <c r="BZ99" s="17">
        <f t="shared" si="183"/>
        <v>0.94349714260856665</v>
      </c>
      <c r="CA99" s="17">
        <f t="shared" si="183"/>
        <v>0.96343578012676101</v>
      </c>
      <c r="CB99" s="17">
        <f t="shared" si="183"/>
        <v>0.9634337061845909</v>
      </c>
      <c r="CC99" s="17">
        <f t="shared" si="183"/>
        <v>0.96855890487795315</v>
      </c>
      <c r="CD99" s="17">
        <f t="shared" si="183"/>
        <v>0.97354927506304867</v>
      </c>
      <c r="CE99" s="17">
        <f t="shared" si="183"/>
        <v>0.97579878582219615</v>
      </c>
      <c r="CF99" s="17">
        <f t="shared" si="183"/>
        <v>1.0023693799107385</v>
      </c>
      <c r="CG99" s="17">
        <f t="shared" si="183"/>
        <v>0.9744897720665654</v>
      </c>
      <c r="CH99" s="17">
        <f t="shared" si="183"/>
        <v>0.97245600719463221</v>
      </c>
      <c r="CI99" s="17">
        <f t="shared" si="183"/>
        <v>0.97295943438408494</v>
      </c>
      <c r="CJ99" s="17">
        <f t="shared" si="183"/>
        <v>0.97707044161571954</v>
      </c>
      <c r="CK99" s="17">
        <f t="shared" si="183"/>
        <v>0.97705736757325845</v>
      </c>
      <c r="CL99" s="17">
        <f t="shared" si="183"/>
        <v>0.97705736757325845</v>
      </c>
      <c r="CM99" s="17">
        <f t="shared" si="183"/>
        <v>0.99613235766280595</v>
      </c>
      <c r="CN99" s="17">
        <f t="shared" si="183"/>
        <v>0.99635619336328241</v>
      </c>
      <c r="CO99" s="17">
        <f t="shared" si="183"/>
        <v>0.99635619336328241</v>
      </c>
      <c r="CP99" s="17">
        <f t="shared" si="183"/>
        <v>1.0000202604163444</v>
      </c>
      <c r="CQ99" s="17">
        <f t="shared" si="183"/>
        <v>1.0000202604163444</v>
      </c>
      <c r="CR99" s="17">
        <f t="shared" si="183"/>
        <v>1.0000202604163444</v>
      </c>
      <c r="CS99" s="17">
        <f t="shared" si="183"/>
        <v>1.000021709849922</v>
      </c>
      <c r="CT99" s="17">
        <f t="shared" si="183"/>
        <v>1.000021709849922</v>
      </c>
      <c r="CU99" s="17">
        <f t="shared" si="183"/>
        <v>1.000021709849922</v>
      </c>
      <c r="CV99" s="17">
        <f t="shared" si="183"/>
        <v>1.0000194838470193</v>
      </c>
      <c r="CW99" s="17">
        <f t="shared" si="183"/>
        <v>1</v>
      </c>
      <c r="CX99" s="17">
        <f t="shared" si="183"/>
        <v>1</v>
      </c>
      <c r="CY99" s="17">
        <f t="shared" si="183"/>
        <v>1</v>
      </c>
      <c r="CZ99" s="17">
        <f t="shared" si="183"/>
        <v>1</v>
      </c>
      <c r="DA99" s="17">
        <f t="shared" si="183"/>
        <v>1</v>
      </c>
      <c r="DB99" s="17">
        <f t="shared" si="183"/>
        <v>1</v>
      </c>
      <c r="DC99" s="17">
        <f t="shared" si="183"/>
        <v>1</v>
      </c>
      <c r="DD99" s="17">
        <f t="shared" si="183"/>
        <v>1</v>
      </c>
      <c r="DE99" s="17">
        <f t="shared" si="183"/>
        <v>1</v>
      </c>
      <c r="DF99" s="17">
        <f t="shared" si="183"/>
        <v>1</v>
      </c>
      <c r="DG99" s="17">
        <f t="shared" si="183"/>
        <v>1</v>
      </c>
      <c r="DH99" s="17">
        <f t="shared" si="183"/>
        <v>1</v>
      </c>
      <c r="DI99" s="17">
        <f t="shared" si="183"/>
        <v>1</v>
      </c>
      <c r="DJ99" s="17">
        <f t="shared" si="183"/>
        <v>1</v>
      </c>
      <c r="DK99" s="17">
        <f t="shared" si="183"/>
        <v>1</v>
      </c>
      <c r="DL99" s="17">
        <f t="shared" si="183"/>
        <v>1</v>
      </c>
      <c r="DM99" s="17">
        <f t="shared" si="183"/>
        <v>1</v>
      </c>
      <c r="DN99" s="17">
        <f t="shared" si="183"/>
        <v>1</v>
      </c>
      <c r="DO99" s="17">
        <f t="shared" si="183"/>
        <v>1</v>
      </c>
      <c r="DP99" s="17">
        <f t="shared" si="183"/>
        <v>1</v>
      </c>
      <c r="DQ99" s="17">
        <f t="shared" si="183"/>
        <v>1</v>
      </c>
      <c r="DR99" s="17">
        <f t="shared" si="183"/>
        <v>1</v>
      </c>
      <c r="DS99" s="17">
        <f t="shared" si="183"/>
        <v>1</v>
      </c>
      <c r="DT99" s="17">
        <f t="shared" si="183"/>
        <v>1</v>
      </c>
      <c r="DU99" s="17">
        <f t="shared" si="183"/>
        <v>1</v>
      </c>
      <c r="DV99" s="17">
        <f t="shared" si="183"/>
        <v>1</v>
      </c>
      <c r="DW99" s="17">
        <f t="shared" si="183"/>
        <v>1</v>
      </c>
      <c r="DX99" s="17">
        <f t="shared" si="183"/>
        <v>1</v>
      </c>
      <c r="DY99" s="17">
        <f t="shared" si="183"/>
        <v>1</v>
      </c>
      <c r="DZ99" s="17">
        <f t="shared" si="183"/>
        <v>1</v>
      </c>
    </row>
    <row r="101" spans="1:130" x14ac:dyDescent="0.2">
      <c r="F101" s="19" t="s">
        <v>158</v>
      </c>
      <c r="G101" s="17" cm="1">
        <f t="array" ref="G101">IF(G$8 &lt;= 59, G99 / INDEX($G99:$BP99, 1, ROUNDUP(COUNT($G99:G99) / 3, 0) * 3), 100%)</f>
        <v>5.2818054013561446E-4</v>
      </c>
      <c r="H101" s="17" cm="1">
        <f t="array" ref="H101">IF(H$8 &lt;= 59, H99 / INDEX($G99:$BP99, 1, ROUNDUP(COUNT($G99:H99) / 3, 0) * 3), 100%)</f>
        <v>0.19084032828449352</v>
      </c>
      <c r="I101" s="17" cm="1">
        <f t="array" ref="I101">IF(I$8 &lt;= 59, I99 / INDEX($G99:$BP99, 1, ROUNDUP(COUNT($G99:I99) / 3, 0) * 3), 100%)</f>
        <v>1</v>
      </c>
      <c r="J101" s="17" cm="1">
        <f t="array" ref="J101">IF(J$8 &lt;= 59, J99 / INDEX($G99:$BP99, 1, ROUNDUP(COUNT($G99:J99) / 3, 0) * 3), 100%)</f>
        <v>0.76679116661673219</v>
      </c>
      <c r="K101" s="17" cm="1">
        <f t="array" ref="K101">IF(K$8 &lt;= 59, K99 / INDEX($G99:$BP99, 1, ROUNDUP(COUNT($G99:K99) / 3, 0) * 3), 100%)</f>
        <v>0.9514244988723034</v>
      </c>
      <c r="L101" s="17" cm="1">
        <f t="array" ref="L101">IF(L$8 &lt;= 59, L99 / INDEX($G99:$BP99, 1, ROUNDUP(COUNT($G99:L99) / 3, 0) * 3), 100%)</f>
        <v>1</v>
      </c>
      <c r="M101" s="17" cm="1">
        <f t="array" ref="M101">IF(M$8 &lt;= 59, M99 / INDEX($G99:$BP99, 1, ROUNDUP(COUNT($G99:M99) / 3, 0) * 3), 100%)</f>
        <v>0.94400396750084159</v>
      </c>
      <c r="N101" s="17" cm="1">
        <f t="array" ref="N101">IF(N$8 &lt;= 59, N99 / INDEX($G99:$BP99, 1, ROUNDUP(COUNT($G99:N99) / 3, 0) * 3), 100%)</f>
        <v>0.99304128335090991</v>
      </c>
      <c r="O101" s="17" cm="1">
        <f t="array" ref="O101">IF(O$8 &lt;= 59, O99 / INDEX($G99:$BP99, 1, ROUNDUP(COUNT($G99:O99) / 3, 0) * 3), 100%)</f>
        <v>1</v>
      </c>
      <c r="P101" s="17" cm="1">
        <f t="array" ref="P101">IF(P$8 &lt;= 59, P99 / INDEX($G99:$BP99, 1, ROUNDUP(COUNT($G99:P99) / 3, 0) * 3), 100%)</f>
        <v>0.9737359830764869</v>
      </c>
      <c r="Q101" s="17" cm="1">
        <f t="array" ref="Q101">IF(Q$8 &lt;= 59, Q99 / INDEX($G99:$BP99, 1, ROUNDUP(COUNT($G99:Q99) / 3, 0) * 3), 100%)</f>
        <v>0.99940183261733506</v>
      </c>
      <c r="R101" s="17" cm="1">
        <f t="array" ref="R101">IF(R$8 &lt;= 59, R99 / INDEX($G99:$BP99, 1, ROUNDUP(COUNT($G99:R99) / 3, 0) * 3), 100%)</f>
        <v>1</v>
      </c>
      <c r="S101" s="17" cm="1">
        <f t="array" ref="S101">IF(S$8 &lt;= 59, S99 / INDEX($G99:$BP99, 1, ROUNDUP(COUNT($G99:S99) / 3, 0) * 3), 100%)</f>
        <v>0.99417293476057456</v>
      </c>
      <c r="T101" s="17" cm="1">
        <f t="array" ref="T101">IF(T$8 &lt;= 59, T99 / INDEX($G99:$BP99, 1, ROUNDUP(COUNT($G99:T99) / 3, 0) * 3), 100%)</f>
        <v>0.99950730094390128</v>
      </c>
      <c r="U101" s="17" cm="1">
        <f t="array" ref="U101">IF(U$8 &lt;= 59, U99 / INDEX($G99:$BP99, 1, ROUNDUP(COUNT($G99:U99) / 3, 0) * 3), 100%)</f>
        <v>1</v>
      </c>
      <c r="V101" s="17" cm="1">
        <f t="array" ref="V101">IF(V$8 &lt;= 59, V99 / INDEX($G99:$BP99, 1, ROUNDUP(COUNT($G99:V99) / 3, 0) * 3), 100%)</f>
        <v>0.99968323700702411</v>
      </c>
      <c r="W101" s="17" cm="1">
        <f t="array" ref="W101">IF(W$8 &lt;= 59, W99 / INDEX($G99:$BP99, 1, ROUNDUP(COUNT($G99:W99) / 3, 0) * 3), 100%)</f>
        <v>1</v>
      </c>
      <c r="X101" s="17" cm="1">
        <f t="array" ref="X101">IF(X$8 &lt;= 59, X99 / INDEX($G99:$BP99, 1, ROUNDUP(COUNT($G99:X99) / 3, 0) * 3), 100%)</f>
        <v>1</v>
      </c>
      <c r="Y101" s="17" cm="1">
        <f t="array" ref="Y101">IF(Y$8 &lt;= 59, Y99 / INDEX($G99:$BP99, 1, ROUNDUP(COUNT($G99:Y99) / 3, 0) * 3), 100%)</f>
        <v>0.99679620100987376</v>
      </c>
      <c r="Z101" s="17" cm="1">
        <f t="array" ref="Z101">IF(Z$8 &lt;= 59, Z99 / INDEX($G99:$BP99, 1, ROUNDUP(COUNT($G99:Z99) / 3, 0) * 3), 100%)</f>
        <v>0.99679620100987376</v>
      </c>
      <c r="AA101" s="17" cm="1">
        <f t="array" ref="AA101">IF(AA$8 &lt;= 59, AA99 / INDEX($G99:$BP99, 1, ROUNDUP(COUNT($G99:AA99) / 3, 0) * 3), 100%)</f>
        <v>1</v>
      </c>
      <c r="AB101" s="17" cm="1">
        <f t="array" ref="AB101">IF(AB$8 &lt;= 59, AB99 / INDEX($G99:$BP99, 1, ROUNDUP(COUNT($G99:AB99) / 3, 0) * 3), 100%)</f>
        <v>0.98052458894490857</v>
      </c>
      <c r="AC101" s="17" cm="1">
        <f t="array" ref="AC101">IF(AC$8 &lt;= 59, AC99 / INDEX($G99:$BP99, 1, ROUNDUP(COUNT($G99:AC99) / 3, 0) * 3), 100%)</f>
        <v>0.99977444432210272</v>
      </c>
      <c r="AD101" s="17" cm="1">
        <f t="array" ref="AD101">IF(AD$8 &lt;= 59, AD99 / INDEX($G99:$BP99, 1, ROUNDUP(COUNT($G99:AD99) / 3, 0) * 3), 100%)</f>
        <v>1</v>
      </c>
      <c r="AE101" s="17" cm="1">
        <f t="array" ref="AE101">IF(AE$8 &lt;= 59, AE99 / INDEX($G99:$BP99, 1, ROUNDUP(COUNT($G99:AE99) / 3, 0) * 3), 100%)</f>
        <v>0.99632136021972084</v>
      </c>
      <c r="AF101" s="17" cm="1">
        <f t="array" ref="AF101">IF(AF$8 &lt;= 59, AF99 / INDEX($G99:$BP99, 1, ROUNDUP(COUNT($G99:AF99) / 3, 0) * 3), 100%)</f>
        <v>1</v>
      </c>
      <c r="AG101" s="17" cm="1">
        <f t="array" ref="AG101">IF(AG$8 &lt;= 59, AG99 / INDEX($G99:$BP99, 1, ROUNDUP(COUNT($G99:AG99) / 3, 0) * 3), 100%)</f>
        <v>1</v>
      </c>
      <c r="AH101" s="17" cm="1">
        <f t="array" ref="AH101">IF(AH$8 &lt;= 59, AH99 / INDEX($G99:$BP99, 1, ROUNDUP(COUNT($G99:AH99) / 3, 0) * 3), 100%)</f>
        <v>1</v>
      </c>
      <c r="AI101" s="17" cm="1">
        <f t="array" ref="AI101">IF(AI$8 &lt;= 59, AI99 / INDEX($G99:$BP99, 1, ROUNDUP(COUNT($G99:AI99) / 3, 0) * 3), 100%)</f>
        <v>1</v>
      </c>
      <c r="AJ101" s="17" cm="1">
        <f t="array" ref="AJ101">IF(AJ$8 &lt;= 59, AJ99 / INDEX($G99:$BP99, 1, ROUNDUP(COUNT($G99:AJ99) / 3, 0) * 3), 100%)</f>
        <v>1</v>
      </c>
      <c r="AK101" s="17" cm="1">
        <f t="array" ref="AK101">IF(AK$8 &lt;= 59, AK99 / INDEX($G99:$BP99, 1, ROUNDUP(COUNT($G99:AK99) / 3, 0) * 3), 100%)</f>
        <v>0.99936153711841191</v>
      </c>
      <c r="AL101" s="17" cm="1">
        <f t="array" ref="AL101">IF(AL$8 &lt;= 59, AL99 / INDEX($G99:$BP99, 1, ROUNDUP(COUNT($G99:AL99) / 3, 0) * 3), 100%)</f>
        <v>1</v>
      </c>
      <c r="AM101" s="17" cm="1">
        <f t="array" ref="AM101">IF(AM$8 &lt;= 59, AM99 / INDEX($G99:$BP99, 1, ROUNDUP(COUNT($G99:AM99) / 3, 0) * 3), 100%)</f>
        <v>1</v>
      </c>
      <c r="AN101" s="17" cm="1">
        <f t="array" ref="AN101">IF(AN$8 &lt;= 59, AN99 / INDEX($G99:$BP99, 1, ROUNDUP(COUNT($G99:AN99) / 3, 0) * 3), 100%)</f>
        <v>1</v>
      </c>
      <c r="AO101" s="17" cm="1">
        <f t="array" ref="AO101">IF(AO$8 &lt;= 59, AO99 / INDEX($G99:$BP99, 1, ROUNDUP(COUNT($G99:AO99) / 3, 0) * 3), 100%)</f>
        <v>1</v>
      </c>
      <c r="AP101" s="17" cm="1">
        <f t="array" ref="AP101">IF(AP$8 &lt;= 59, AP99 / INDEX($G99:$BP99, 1, ROUNDUP(COUNT($G99:AP99) / 3, 0) * 3), 100%)</f>
        <v>1</v>
      </c>
      <c r="AQ101" s="17" cm="1">
        <f t="array" ref="AQ101">IF(AQ$8 &lt;= 59, AQ99 / INDEX($G99:$BP99, 1, ROUNDUP(COUNT($G99:AQ99) / 3, 0) * 3), 100%)</f>
        <v>1</v>
      </c>
      <c r="AR101" s="17" cm="1">
        <f t="array" ref="AR101">IF(AR$8 &lt;= 59, AR99 / INDEX($G99:$BP99, 1, ROUNDUP(COUNT($G99:AR99) / 3, 0) * 3), 100%)</f>
        <v>1</v>
      </c>
      <c r="AS101" s="17" cm="1">
        <f t="array" ref="AS101">IF(AS$8 &lt;= 59, AS99 / INDEX($G99:$BP99, 1, ROUNDUP(COUNT($G99:AS99) / 3, 0) * 3), 100%)</f>
        <v>1</v>
      </c>
      <c r="AT101" s="17" cm="1">
        <f t="array" ref="AT101">IF(AT$8 &lt;= 59, AT99 / INDEX($G99:$BP99, 1, ROUNDUP(COUNT($G99:AT99) / 3, 0) * 3), 100%)</f>
        <v>1</v>
      </c>
      <c r="AU101" s="17" cm="1">
        <f t="array" ref="AU101">IF(AU$8 &lt;= 59, AU99 / INDEX($G99:$BP99, 1, ROUNDUP(COUNT($G99:AU99) / 3, 0) * 3), 100%)</f>
        <v>1</v>
      </c>
      <c r="AV101" s="17" cm="1">
        <f t="array" ref="AV101">IF(AV$8 &lt;= 59, AV99 / INDEX($G99:$BP99, 1, ROUNDUP(COUNT($G99:AV99) / 3, 0) * 3), 100%)</f>
        <v>1</v>
      </c>
      <c r="AW101" s="17" cm="1">
        <f t="array" ref="AW101">IF(AW$8 &lt;= 59, AW99 / INDEX($G99:$BP99, 1, ROUNDUP(COUNT($G99:AW99) / 3, 0) * 3), 100%)</f>
        <v>1</v>
      </c>
      <c r="AX101" s="17" cm="1">
        <f t="array" ref="AX101">IF(AX$8 &lt;= 59, AX99 / INDEX($G99:$BP99, 1, ROUNDUP(COUNT($G99:AX99) / 3, 0) * 3), 100%)</f>
        <v>1</v>
      </c>
      <c r="AY101" s="17" cm="1">
        <f t="array" ref="AY101">IF(AY$8 &lt;= 59, AY99 / INDEX($G99:$BP99, 1, ROUNDUP(COUNT($G99:AY99) / 3, 0) * 3), 100%)</f>
        <v>1</v>
      </c>
      <c r="AZ101" s="17" cm="1">
        <f t="array" ref="AZ101">IF(AZ$8 &lt;= 59, AZ99 / INDEX($G99:$BP99, 1, ROUNDUP(COUNT($G99:AZ99) / 3, 0) * 3), 100%)</f>
        <v>1</v>
      </c>
      <c r="BA101" s="17" cm="1">
        <f t="array" ref="BA101">IF(BA$8 &lt;= 59, BA99 / INDEX($G99:$BP99, 1, ROUNDUP(COUNT($G99:BA99) / 3, 0) * 3), 100%)</f>
        <v>1</v>
      </c>
      <c r="BB101" s="17" cm="1">
        <f t="array" ref="BB101">IF(BB$8 &lt;= 59, BB99 / INDEX($G99:$BP99, 1, ROUNDUP(COUNT($G99:BB99) / 3, 0) * 3), 100%)</f>
        <v>1</v>
      </c>
      <c r="BC101" s="17" cm="1">
        <f t="array" ref="BC101">IF(BC$8 &lt;= 59, BC99 / INDEX($G99:$BP99, 1, ROUNDUP(COUNT($G99:BC99) / 3, 0) * 3), 100%)</f>
        <v>1</v>
      </c>
      <c r="BD101" s="17" cm="1">
        <f t="array" ref="BD101">IF(BD$8 &lt;= 59, BD99 / INDEX($G99:$BP99, 1, ROUNDUP(COUNT($G99:BD99) / 3, 0) * 3), 100%)</f>
        <v>1</v>
      </c>
      <c r="BE101" s="17" cm="1">
        <f t="array" ref="BE101">IF(BE$8 &lt;= 59, BE99 / INDEX($G99:$BP99, 1, ROUNDUP(COUNT($G99:BE99) / 3, 0) * 3), 100%)</f>
        <v>1</v>
      </c>
      <c r="BF101" s="17" cm="1">
        <f t="array" ref="BF101">IF(BF$8 &lt;= 59, BF99 / INDEX($G99:$BP99, 1, ROUNDUP(COUNT($G99:BF99) / 3, 0) * 3), 100%)</f>
        <v>1</v>
      </c>
      <c r="BG101" s="17" cm="1">
        <f t="array" ref="BG101">IF(BG$8 &lt;= 59, BG99 / INDEX($G99:$BP99, 1, ROUNDUP(COUNT($G99:BG99) / 3, 0) * 3), 100%)</f>
        <v>1</v>
      </c>
      <c r="BH101" s="17" cm="1">
        <f t="array" ref="BH101">IF(BH$8 &lt;= 59, BH99 / INDEX($G99:$BP99, 1, ROUNDUP(COUNT($G99:BH99) / 3, 0) * 3), 100%)</f>
        <v>1</v>
      </c>
      <c r="BI101" s="17" cm="1">
        <f t="array" ref="BI101">IF(BI$8 &lt;= 59, BI99 / INDEX($G99:$BP99, 1, ROUNDUP(COUNT($G99:BI99) / 3, 0) * 3), 100%)</f>
        <v>1</v>
      </c>
      <c r="BJ101" s="17" cm="1">
        <f t="array" ref="BJ101">IF(BJ$8 &lt;= 59, BJ99 / INDEX($G99:$BP99, 1, ROUNDUP(COUNT($G99:BJ99) / 3, 0) * 3), 100%)</f>
        <v>1</v>
      </c>
      <c r="BK101" s="17" cm="1">
        <f t="array" ref="BK101">IF(BK$8 &lt;= 59, BK99 / INDEX($G99:$BP99, 1, ROUNDUP(COUNT($G99:BK99) / 3, 0) * 3), 100%)</f>
        <v>1</v>
      </c>
      <c r="BL101" s="17" cm="1">
        <f t="array" ref="BL101">IF(BL$8 &lt;= 59, BL99 / INDEX($G99:$BP99, 1, ROUNDUP(COUNT($G99:BL99) / 3, 0) * 3), 100%)</f>
        <v>1</v>
      </c>
      <c r="BM101" s="17" cm="1">
        <f t="array" ref="BM101">IF(BM$8 &lt;= 59, BM99 / INDEX($G99:$BP99, 1, ROUNDUP(COUNT($G99:BM99) / 3, 0) * 3), 100%)</f>
        <v>1</v>
      </c>
      <c r="BN101" s="17" cm="1">
        <f t="array" ref="BN101">IF(BN$8 &lt;= 59, BN99 / INDEX($G99:$BP99, 1, ROUNDUP(COUNT($G99:BN99) / 3, 0) * 3), 100%)</f>
        <v>1</v>
      </c>
      <c r="BO101" s="17" cm="1">
        <f t="array" ref="BO101">IF(BO$8 &lt;= 59, BO99 / INDEX($G99:$BP99, 1, ROUNDUP(COUNT($G99:BO99) / 3, 0) * 3), 100%)</f>
        <v>1</v>
      </c>
      <c r="BP101" s="17" cm="1">
        <f t="array" ref="BP101">IF(BP$8 &lt;= 59, BP99 / INDEX($G99:$BP99, 1, ROUNDUP(COUNT($G99:BP99) / 3, 0) * 3), 100%)</f>
        <v>1</v>
      </c>
      <c r="BQ101" s="17" cm="1">
        <f t="array" ref="BQ101">IF(BQ$8 &lt;= 59, BQ99 / INDEX($BQ99:$DZ99, 1, ROUNDUP(COUNT($BQ99:BQ99) / 3, 0) * 3), 100%)</f>
        <v>2.7411693949714905E-4</v>
      </c>
      <c r="BR101" s="17" cm="1">
        <f t="array" ref="BR101">IF(BR$8 &lt;= 59, BR99 / INDEX($BQ99:$DZ99, 1, ROUNDUP(COUNT($BQ99:BR99) / 3, 0) * 3), 100%)</f>
        <v>0.35088717167486594</v>
      </c>
      <c r="BS101" s="17" cm="1">
        <f t="array" ref="BS101">IF(BS$8 &lt;= 59, BS99 / INDEX($BQ99:$DZ99, 1, ROUNDUP(COUNT($BQ99:BS99) / 3, 0) * 3), 100%)</f>
        <v>1</v>
      </c>
      <c r="BT101" s="17" cm="1">
        <f t="array" ref="BT101">IF(BT$8 &lt;= 59, BT99 / INDEX($BQ99:$DZ99, 1, ROUNDUP(COUNT($BQ99:BT99) / 3, 0) * 3), 100%)</f>
        <v>0.89259017595847123</v>
      </c>
      <c r="BU101" s="17" cm="1">
        <f t="array" ref="BU101">IF(BU$8 &lt;= 59, BU99 / INDEX($BQ99:$DZ99, 1, ROUNDUP(COUNT($BQ99:BU99) / 3, 0) * 3), 100%)</f>
        <v>0.9388736109914233</v>
      </c>
      <c r="BV101" s="17" cm="1">
        <f t="array" ref="BV101">IF(BV$8 &lt;= 59, BV99 / INDEX($BQ99:$DZ99, 1, ROUNDUP(COUNT($BQ99:BV99) / 3, 0) * 3), 100%)</f>
        <v>1</v>
      </c>
      <c r="BW101" s="17" cm="1">
        <f t="array" ref="BW101">IF(BW$8 &lt;= 59, BW99 / INDEX($BQ99:$DZ99, 1, ROUNDUP(COUNT($BQ99:BW99) / 3, 0) * 3), 100%)</f>
        <v>1.0036214103807581</v>
      </c>
      <c r="BX101" s="17" cm="1">
        <f t="array" ref="BX101">IF(BX$8 &lt;= 59, BX99 / INDEX($BQ99:$DZ99, 1, ROUNDUP(COUNT($BQ99:BX99) / 3, 0) * 3), 100%)</f>
        <v>0.9979267861705019</v>
      </c>
      <c r="BY101" s="17" cm="1">
        <f t="array" ref="BY101">IF(BY$8 &lt;= 59, BY99 / INDEX($BQ99:$DZ99, 1, ROUNDUP(COUNT($BQ99:BY99) / 3, 0) * 3), 100%)</f>
        <v>1</v>
      </c>
      <c r="BZ101" s="17" cm="1">
        <f t="array" ref="BZ101">IF(BZ$8 &lt;= 59, BZ99 / INDEX($BQ99:$DZ99, 1, ROUNDUP(COUNT($BQ99:BZ99) / 3, 0) * 3), 100%)</f>
        <v>0.97930676138062744</v>
      </c>
      <c r="CA101" s="17" cm="1">
        <f t="array" ref="CA101">IF(CA$8 &lt;= 59, CA99 / INDEX($BQ99:$DZ99, 1, ROUNDUP(COUNT($BQ99:CA99) / 3, 0) * 3), 100%)</f>
        <v>1.000002152656853</v>
      </c>
      <c r="CB101" s="17" cm="1">
        <f t="array" ref="CB101">IF(CB$8 &lt;= 59, CB99 / INDEX($BQ99:$DZ99, 1, ROUNDUP(COUNT($BQ99:CB99) / 3, 0) * 3), 100%)</f>
        <v>1</v>
      </c>
      <c r="CC101" s="17" cm="1">
        <f t="array" ref="CC101">IF(CC$8 &lt;= 59, CC99 / INDEX($BQ99:$DZ99, 1, ROUNDUP(COUNT($BQ99:CC99) / 3, 0) * 3), 100%)</f>
        <v>0.99258055958929814</v>
      </c>
      <c r="CD101" s="17" cm="1">
        <f t="array" ref="CD101">IF(CD$8 &lt;= 59, CD99 / INDEX($BQ99:$DZ99, 1, ROUNDUP(COUNT($BQ99:CD99) / 3, 0) * 3), 100%)</f>
        <v>0.99769469813671463</v>
      </c>
      <c r="CE101" s="17" cm="1">
        <f t="array" ref="CE101">IF(CE$8 &lt;= 59, CE99 / INDEX($BQ99:$DZ99, 1, ROUNDUP(COUNT($BQ99:CE99) / 3, 0) * 3), 100%)</f>
        <v>1</v>
      </c>
      <c r="CF101" s="17" cm="1">
        <f t="array" ref="CF101">IF(CF$8 &lt;= 59, CF99 / INDEX($BQ99:$DZ99, 1, ROUNDUP(COUNT($BQ99:CF99) / 3, 0) * 3), 100%)</f>
        <v>1.0307606436638725</v>
      </c>
      <c r="CG101" s="17" cm="1">
        <f t="array" ref="CG101">IF(CG$8 &lt;= 59, CG99 / INDEX($BQ99:$DZ99, 1, ROUNDUP(COUNT($BQ99:CG99) / 3, 0) * 3), 100%)</f>
        <v>1.002091369539482</v>
      </c>
      <c r="CH101" s="17" cm="1">
        <f t="array" ref="CH101">IF(CH$8 &lt;= 59, CH99 / INDEX($BQ99:$DZ99, 1, ROUNDUP(COUNT($BQ99:CH99) / 3, 0) * 3), 100%)</f>
        <v>1</v>
      </c>
      <c r="CI101" s="17" cm="1">
        <f t="array" ref="CI101">IF(CI$8 &lt;= 59, CI99 / INDEX($BQ99:$DZ99, 1, ROUNDUP(COUNT($BQ99:CI99) / 3, 0) * 3), 100%)</f>
        <v>0.99580584178045595</v>
      </c>
      <c r="CJ101" s="17" cm="1">
        <f t="array" ref="CJ101">IF(CJ$8 &lt;= 59, CJ99 / INDEX($BQ99:$DZ99, 1, ROUNDUP(COUNT($BQ99:CJ99) / 3, 0) * 3), 100%)</f>
        <v>1.0000133810387137</v>
      </c>
      <c r="CK101" s="17" cm="1">
        <f t="array" ref="CK101">IF(CK$8 &lt;= 59, CK99 / INDEX($BQ99:$DZ99, 1, ROUNDUP(COUNT($BQ99:CK99) / 3, 0) * 3), 100%)</f>
        <v>1</v>
      </c>
      <c r="CL101" s="17" cm="1">
        <f t="array" ref="CL101">IF(CL$8 &lt;= 59, CL99 / INDEX($BQ99:$DZ99, 1, ROUNDUP(COUNT($BQ99:CL99) / 3, 0) * 3), 100%)</f>
        <v>0.98063059584657253</v>
      </c>
      <c r="CM101" s="17" cm="1">
        <f t="array" ref="CM101">IF(CM$8 &lt;= 59, CM99 / INDEX($BQ99:$DZ99, 1, ROUNDUP(COUNT($BQ99:CM99) / 3, 0) * 3), 100%)</f>
        <v>0.9997753457027041</v>
      </c>
      <c r="CN101" s="17" cm="1">
        <f t="array" ref="CN101">IF(CN$8 &lt;= 59, CN99 / INDEX($BQ99:$DZ99, 1, ROUNDUP(COUNT($BQ99:CN99) / 3, 0) * 3), 100%)</f>
        <v>1</v>
      </c>
      <c r="CO101" s="17" cm="1">
        <f t="array" ref="CO101">IF(CO$8 &lt;= 59, CO99 / INDEX($BQ99:$DZ99, 1, ROUNDUP(COUNT($BQ99:CO99) / 3, 0) * 3), 100%)</f>
        <v>0.99633600718095805</v>
      </c>
      <c r="CP101" s="17" cm="1">
        <f t="array" ref="CP101">IF(CP$8 &lt;= 59, CP99 / INDEX($BQ99:$DZ99, 1, ROUNDUP(COUNT($BQ99:CP99) / 3, 0) * 3), 100%)</f>
        <v>1</v>
      </c>
      <c r="CQ101" s="17" cm="1">
        <f t="array" ref="CQ101">IF(CQ$8 &lt;= 59, CQ99 / INDEX($BQ99:$DZ99, 1, ROUNDUP(COUNT($BQ99:CQ99) / 3, 0) * 3), 100%)</f>
        <v>1</v>
      </c>
      <c r="CR101" s="17" cm="1">
        <f t="array" ref="CR101">IF(CR$8 &lt;= 59, CR99 / INDEX($BQ99:$DZ99, 1, ROUNDUP(COUNT($BQ99:CR99) / 3, 0) * 3), 100%)</f>
        <v>0.99999855059788867</v>
      </c>
      <c r="CS101" s="17" cm="1">
        <f t="array" ref="CS101">IF(CS$8 &lt;= 59, CS99 / INDEX($BQ99:$DZ99, 1, ROUNDUP(COUNT($BQ99:CS99) / 3, 0) * 3), 100%)</f>
        <v>1</v>
      </c>
      <c r="CT101" s="17" cm="1">
        <f t="array" ref="CT101">IF(CT$8 &lt;= 59, CT99 / INDEX($BQ99:$DZ99, 1, ROUNDUP(COUNT($BQ99:CT99) / 3, 0) * 3), 100%)</f>
        <v>1</v>
      </c>
      <c r="CU101" s="17" cm="1">
        <f t="array" ref="CU101">IF(CU$8 &lt;= 59, CU99 / INDEX($BQ99:$DZ99, 1, ROUNDUP(COUNT($BQ99:CU99) / 3, 0) * 3), 100%)</f>
        <v>1.000021709849922</v>
      </c>
      <c r="CV101" s="17" cm="1">
        <f t="array" ref="CV101">IF(CV$8 &lt;= 59, CV99 / INDEX($BQ99:$DZ99, 1, ROUNDUP(COUNT($BQ99:CV99) / 3, 0) * 3), 100%)</f>
        <v>1.0000194838470193</v>
      </c>
      <c r="CW101" s="17" cm="1">
        <f t="array" ref="CW101">IF(CW$8 &lt;= 59, CW99 / INDEX($BQ99:$DZ99, 1, ROUNDUP(COUNT($BQ99:CW99) / 3, 0) * 3), 100%)</f>
        <v>1</v>
      </c>
      <c r="CX101" s="17" cm="1">
        <f t="array" ref="CX101">IF(CX$8 &lt;= 59, CX99 / INDEX($BQ99:$DZ99, 1, ROUNDUP(COUNT($BQ99:CX99) / 3, 0) * 3), 100%)</f>
        <v>1</v>
      </c>
      <c r="CY101" s="17" cm="1">
        <f t="array" ref="CY101">IF(CY$8 &lt;= 59, CY99 / INDEX($BQ99:$DZ99, 1, ROUNDUP(COUNT($BQ99:CY99) / 3, 0) * 3), 100%)</f>
        <v>1</v>
      </c>
      <c r="CZ101" s="17" cm="1">
        <f t="array" ref="CZ101">IF(CZ$8 &lt;= 59, CZ99 / INDEX($BQ99:$DZ99, 1, ROUNDUP(COUNT($BQ99:CZ99) / 3, 0) * 3), 100%)</f>
        <v>1</v>
      </c>
      <c r="DA101" s="17" cm="1">
        <f t="array" ref="DA101">IF(DA$8 &lt;= 59, DA99 / INDEX($BQ99:$DZ99, 1, ROUNDUP(COUNT($BQ99:DA99) / 3, 0) * 3), 100%)</f>
        <v>1</v>
      </c>
      <c r="DB101" s="17" cm="1">
        <f t="array" ref="DB101">IF(DB$8 &lt;= 59, DB99 / INDEX($BQ99:$DZ99, 1, ROUNDUP(COUNT($BQ99:DB99) / 3, 0) * 3), 100%)</f>
        <v>1</v>
      </c>
      <c r="DC101" s="17" cm="1">
        <f t="array" ref="DC101">IF(DC$8 &lt;= 59, DC99 / INDEX($BQ99:$DZ99, 1, ROUNDUP(COUNT($BQ99:DC99) / 3, 0) * 3), 100%)</f>
        <v>1</v>
      </c>
      <c r="DD101" s="17" cm="1">
        <f t="array" ref="DD101">IF(DD$8 &lt;= 59, DD99 / INDEX($BQ99:$DZ99, 1, ROUNDUP(COUNT($BQ99:DD99) / 3, 0) * 3), 100%)</f>
        <v>1</v>
      </c>
      <c r="DE101" s="17" cm="1">
        <f t="array" ref="DE101">IF(DE$8 &lt;= 59, DE99 / INDEX($BQ99:$DZ99, 1, ROUNDUP(COUNT($BQ99:DE99) / 3, 0) * 3), 100%)</f>
        <v>1</v>
      </c>
      <c r="DF101" s="17" cm="1">
        <f t="array" ref="DF101">IF(DF$8 &lt;= 59, DF99 / INDEX($BQ99:$DZ99, 1, ROUNDUP(COUNT($BQ99:DF99) / 3, 0) * 3), 100%)</f>
        <v>1</v>
      </c>
      <c r="DG101" s="17" cm="1">
        <f t="array" ref="DG101">IF(DG$8 &lt;= 59, DG99 / INDEX($BQ99:$DZ99, 1, ROUNDUP(COUNT($BQ99:DG99) / 3, 0) * 3), 100%)</f>
        <v>1</v>
      </c>
      <c r="DH101" s="17" cm="1">
        <f t="array" ref="DH101">IF(DH$8 &lt;= 59, DH99 / INDEX($BQ99:$DZ99, 1, ROUNDUP(COUNT($BQ99:DH99) / 3, 0) * 3), 100%)</f>
        <v>1</v>
      </c>
      <c r="DI101" s="17" cm="1">
        <f t="array" ref="DI101">IF(DI$8 &lt;= 59, DI99 / INDEX($BQ99:$DZ99, 1, ROUNDUP(COUNT($BQ99:DI99) / 3, 0) * 3), 100%)</f>
        <v>1</v>
      </c>
      <c r="DJ101" s="17" cm="1">
        <f t="array" ref="DJ101">IF(DJ$8 &lt;= 59, DJ99 / INDEX($BQ99:$DZ99, 1, ROUNDUP(COUNT($BQ99:DJ99) / 3, 0) * 3), 100%)</f>
        <v>1</v>
      </c>
      <c r="DK101" s="17" cm="1">
        <f t="array" ref="DK101">IF(DK$8 &lt;= 59, DK99 / INDEX($BQ99:$DZ99, 1, ROUNDUP(COUNT($BQ99:DK99) / 3, 0) * 3), 100%)</f>
        <v>1</v>
      </c>
      <c r="DL101" s="17" cm="1">
        <f t="array" ref="DL101">IF(DL$8 &lt;= 59, DL99 / INDEX($BQ99:$DZ99, 1, ROUNDUP(COUNT($BQ99:DL99) / 3, 0) * 3), 100%)</f>
        <v>1</v>
      </c>
      <c r="DM101" s="17" cm="1">
        <f t="array" ref="DM101">IF(DM$8 &lt;= 59, DM99 / INDEX($BQ99:$DZ99, 1, ROUNDUP(COUNT($BQ99:DM99) / 3, 0) * 3), 100%)</f>
        <v>1</v>
      </c>
      <c r="DN101" s="17" cm="1">
        <f t="array" ref="DN101">IF(DN$8 &lt;= 59, DN99 / INDEX($BQ99:$DZ99, 1, ROUNDUP(COUNT($BQ99:DN99) / 3, 0) * 3), 100%)</f>
        <v>1</v>
      </c>
      <c r="DO101" s="17" cm="1">
        <f t="array" ref="DO101">IF(DO$8 &lt;= 59, DO99 / INDEX($BQ99:$DZ99, 1, ROUNDUP(COUNT($BQ99:DO99) / 3, 0) * 3), 100%)</f>
        <v>1</v>
      </c>
      <c r="DP101" s="17" cm="1">
        <f t="array" ref="DP101">IF(DP$8 &lt;= 59, DP99 / INDEX($BQ99:$DZ99, 1, ROUNDUP(COUNT($BQ99:DP99) / 3, 0) * 3), 100%)</f>
        <v>1</v>
      </c>
      <c r="DQ101" s="17" cm="1">
        <f t="array" ref="DQ101">IF(DQ$8 &lt;= 59, DQ99 / INDEX($BQ99:$DZ99, 1, ROUNDUP(COUNT($BQ99:DQ99) / 3, 0) * 3), 100%)</f>
        <v>1</v>
      </c>
      <c r="DR101" s="17" cm="1">
        <f t="array" ref="DR101">IF(DR$8 &lt;= 59, DR99 / INDEX($BQ99:$DZ99, 1, ROUNDUP(COUNT($BQ99:DR99) / 3, 0) * 3), 100%)</f>
        <v>1</v>
      </c>
      <c r="DS101" s="17" cm="1">
        <f t="array" ref="DS101">IF(DS$8 &lt;= 59, DS99 / INDEX($BQ99:$DZ99, 1, ROUNDUP(COUNT($BQ99:DS99) / 3, 0) * 3), 100%)</f>
        <v>1</v>
      </c>
      <c r="DT101" s="17" cm="1">
        <f t="array" ref="DT101">IF(DT$8 &lt;= 59, DT99 / INDEX($BQ99:$DZ99, 1, ROUNDUP(COUNT($BQ99:DT99) / 3, 0) * 3), 100%)</f>
        <v>1</v>
      </c>
      <c r="DU101" s="17" cm="1">
        <f t="array" ref="DU101">IF(DU$8 &lt;= 59, DU99 / INDEX($BQ99:$DZ99, 1, ROUNDUP(COUNT($BQ99:DU99) / 3, 0) * 3), 100%)</f>
        <v>1</v>
      </c>
      <c r="DV101" s="17" cm="1">
        <f t="array" ref="DV101">IF(DV$8 &lt;= 59, DV99 / INDEX($BQ99:$DZ99, 1, ROUNDUP(COUNT($BQ99:DV99) / 3, 0) * 3), 100%)</f>
        <v>1</v>
      </c>
      <c r="DW101" s="17" cm="1">
        <f t="array" ref="DW101">IF(DW$8 &lt;= 59, DW99 / INDEX($BQ99:$DZ99, 1, ROUNDUP(COUNT($BQ99:DW99) / 3, 0) * 3), 100%)</f>
        <v>1</v>
      </c>
      <c r="DX101" s="17" cm="1">
        <f t="array" ref="DX101">IF(DX$8 &lt;= 59, DX99 / INDEX($BQ99:$DZ99, 1, ROUNDUP(COUNT($BQ99:DX99) / 3, 0) * 3), 100%)</f>
        <v>1</v>
      </c>
      <c r="DY101" s="17" cm="1">
        <f t="array" ref="DY101">IF(DY$8 &lt;= 59, DY99 / INDEX($BQ99:$DZ99, 1, ROUNDUP(COUNT($BQ99:DY99) / 3, 0) * 3), 100%)</f>
        <v>1</v>
      </c>
      <c r="DZ101" s="17" cm="1">
        <f t="array" ref="DZ101">IF(DZ$8 &lt;= 59, DZ99 / INDEX($BQ99:$DZ99, 1, ROUNDUP(COUNT($BQ99:DZ99) / 3, 0) * 3), 100%)</f>
        <v>1</v>
      </c>
    </row>
    <row r="102" spans="1:130" x14ac:dyDescent="0.2">
      <c r="A102" s="25"/>
      <c r="B102" t="s">
        <v>193</v>
      </c>
    </row>
    <row r="103" spans="1:130" x14ac:dyDescent="0.2">
      <c r="Q103" s="34" t="s">
        <v>182</v>
      </c>
      <c r="R103" s="34"/>
      <c r="S103" s="34"/>
      <c r="T103" s="34"/>
      <c r="U103" s="34"/>
      <c r="V103" s="34"/>
      <c r="W103" s="34"/>
      <c r="X103" s="34"/>
      <c r="Y103" s="34"/>
      <c r="AA103" s="34" t="s">
        <v>185</v>
      </c>
      <c r="AB103" s="34"/>
      <c r="AC103" s="34"/>
      <c r="AD103" s="34"/>
      <c r="AE103" s="34"/>
      <c r="AG103" s="34" t="s">
        <v>187</v>
      </c>
      <c r="AH103" s="34"/>
      <c r="AI103" s="34"/>
      <c r="AK103" s="34" t="s">
        <v>192</v>
      </c>
      <c r="AL103" s="34"/>
      <c r="AM103" s="34"/>
      <c r="AN103" s="34"/>
    </row>
    <row r="104" spans="1:130" x14ac:dyDescent="0.2">
      <c r="A104" s="14" t="s">
        <v>149</v>
      </c>
      <c r="B104" s="14" t="s">
        <v>62</v>
      </c>
      <c r="C104" s="14" t="s">
        <v>42</v>
      </c>
      <c r="D104" s="14" t="s">
        <v>64</v>
      </c>
      <c r="E104" s="14" t="s">
        <v>65</v>
      </c>
      <c r="F104" s="14" t="s">
        <v>73</v>
      </c>
      <c r="G104" s="14" t="s">
        <v>168</v>
      </c>
      <c r="H104" s="14" t="s">
        <v>169</v>
      </c>
      <c r="I104" s="14" t="s">
        <v>170</v>
      </c>
      <c r="J104" s="14" t="s">
        <v>68</v>
      </c>
      <c r="L104" s="14" t="s">
        <v>172</v>
      </c>
      <c r="M104" s="14" t="s">
        <v>173</v>
      </c>
      <c r="N104" s="14" t="s">
        <v>174</v>
      </c>
      <c r="O104" s="14" t="s">
        <v>175</v>
      </c>
      <c r="Q104" s="14" t="s">
        <v>176</v>
      </c>
      <c r="R104" s="14" t="s">
        <v>177</v>
      </c>
      <c r="S104" s="14" t="s">
        <v>178</v>
      </c>
      <c r="T104" s="14" t="s">
        <v>179</v>
      </c>
      <c r="U104" s="14" t="s">
        <v>180</v>
      </c>
      <c r="V104" s="14" t="s">
        <v>181</v>
      </c>
      <c r="W104" s="14" t="s">
        <v>64</v>
      </c>
      <c r="X104" s="14" t="s">
        <v>168</v>
      </c>
      <c r="Y104" s="14" t="s">
        <v>169</v>
      </c>
      <c r="AA104" s="14" t="s">
        <v>183</v>
      </c>
      <c r="AB104" s="14" t="s">
        <v>184</v>
      </c>
      <c r="AC104" s="14" t="s">
        <v>64</v>
      </c>
      <c r="AD104" s="14" t="s">
        <v>168</v>
      </c>
      <c r="AE104" s="14" t="s">
        <v>169</v>
      </c>
      <c r="AG104" s="14" t="s">
        <v>186</v>
      </c>
      <c r="AH104" s="14" t="s">
        <v>64</v>
      </c>
      <c r="AI104" s="14" t="s">
        <v>169</v>
      </c>
      <c r="AK104" s="14" t="s">
        <v>188</v>
      </c>
      <c r="AL104" s="14" t="s">
        <v>189</v>
      </c>
      <c r="AM104" s="14" t="s">
        <v>190</v>
      </c>
      <c r="AN104" s="14" t="s">
        <v>191</v>
      </c>
    </row>
    <row r="105" spans="1:130" x14ac:dyDescent="0.2">
      <c r="A105" s="38" cm="1">
        <f t="array" ref="A105:A126">_xlfn._xlws.FILTER(Aux_Totales!$F:$F, Aux_Totales!$A:$A = Aperturas!$A$2)</f>
        <v>201906</v>
      </c>
      <c r="B105" s="20">
        <f>SUMIFS(Aux_Totales!$G:$G, Aux_Totales!$F:$F, $A105, Aux_Totales!$A:$A, Aperturas!$A$2)</f>
        <v>0</v>
      </c>
      <c r="C105" s="20">
        <f>SUMIFS(Aux_Totales!$H:$H, Aux_Totales!$F:$F, $A105, Aux_Totales!$A:$A, Aperturas!$A$2)</f>
        <v>0</v>
      </c>
      <c r="D105" s="20">
        <f t="shared" ref="D105:D126" si="184">IF(E105 = "Mantener", L105, IF(E105 = "Completar diagonal", W105, IF(E105 = "Bornhuetter-Ferguson", AC105, IF(E105 = "Sin IBNR", C105, AH105))))</f>
        <v>0</v>
      </c>
      <c r="E105" s="39" t="s">
        <v>161</v>
      </c>
      <c r="F105" s="20">
        <f>SUMIFS(Aux_Totales!$P:$P, Aux_Totales!$F:$F, $A105, Aux_Totales!$A:$A, Aperturas!$A$2)</f>
        <v>0</v>
      </c>
      <c r="G105" s="17">
        <f t="shared" ref="G105:G126" si="185">IFERROR(D105 / F105, 0)</f>
        <v>0</v>
      </c>
      <c r="H105" s="13">
        <f t="shared" ref="H105:H126" si="186">D105 - L105</f>
        <v>0</v>
      </c>
      <c r="I105" s="13" t="str">
        <f t="shared" ref="I105:I124" si="187">IFERROR(IF(ABS(W105 / L105 - 1) &gt; 0.05, "Completar diagonal ajusta mas de 5%", ""), "")</f>
        <v/>
      </c>
      <c r="J105" s="39"/>
      <c r="L105" s="20">
        <f>SUMIFS(Aux_Anterior!$W:$W, Aux_Anterior!$F:$F, $A105, Aux_Anterior!$A:$A, Aperturas!$A$2, Aux_Anterior!$AB:$AB, 202404, Aux_Anterior!$AA:$AA, 0)</f>
        <v>0</v>
      </c>
      <c r="M105" s="20">
        <f>SUMIFS(Aux_Anterior!$X:$X, Aux_Anterior!$F:$F, $A105, Aux_Anterior!$A:$A, Aperturas!$A$2, Aux_Anterior!$AB:$AB, 202404, Aux_Anterior!$AA:$AA, 0)</f>
        <v>0</v>
      </c>
      <c r="N105" s="20">
        <f>SUMIFS(Aux_Anterior!$P:$P, Aux_Anterior!$F:$F, $A105, Aux_Anterior!$A:$A, Aperturas!$A$2, Aux_Anterior!$AB:$AB, 202404, Aux_Anterior!$AA:$AA, 0)</f>
        <v>0</v>
      </c>
      <c r="O105" s="17">
        <f t="shared" ref="O105:O125" si="188">IFERROR(L105 / N105,0)</f>
        <v>0</v>
      </c>
      <c r="Q105" s="20" cm="1">
        <f t="array" ref="Q105">INDEX($G$9:$BP$29, COUNTA($A$105:$A105), 62 - (COUNTA($A$105:$A105) - 1) * 3 - 2)</f>
        <v>0</v>
      </c>
      <c r="R105" s="20" cm="1">
        <f t="array" ref="R105">INDEX($BQ$9:$DZ$29, COUNTA($A$105:$A105), 62 - (COUNTA($A$105:$A105) - 1) * 3 - 2)</f>
        <v>0</v>
      </c>
      <c r="S105" s="17">
        <f t="shared" ref="S105:S124" si="189">IFERROR(IF($C$2 = "Pago", Q104, R104) / L104, 100%)</f>
        <v>1</v>
      </c>
      <c r="T105" s="33" cm="1">
        <f t="array" ref="T105">IFERROR(INDEX(IF($C$2 = "Pago", $G$101:$BP$101, $BQ$101:$DZ$101), 1, (COUNTA($A105:$A$125) - 1) * 3 + 2), 100%)</f>
        <v>1</v>
      </c>
      <c r="U105" s="20">
        <f t="shared" ref="U105:U124" si="190">IF($C$2 = "Pago", $B105, $C105) / T105</f>
        <v>0</v>
      </c>
      <c r="V105" s="17">
        <f t="shared" ref="V105:V124" si="191">T105 * S105</f>
        <v>1</v>
      </c>
      <c r="W105" s="20">
        <f t="shared" ref="W105:W124" si="192">U105 / S105</f>
        <v>0</v>
      </c>
      <c r="X105" s="17" t="e">
        <f t="shared" ref="X105:X124" si="193">W105 / $F105</f>
        <v>#DIV/0!</v>
      </c>
      <c r="Y105" s="13">
        <f t="shared" ref="Y105:Y124" si="194">W105 - M105</f>
        <v>0</v>
      </c>
      <c r="AA105" s="33">
        <f t="shared" ref="AA105:AA124" si="195">O105</f>
        <v>0</v>
      </c>
      <c r="AB105" s="33">
        <f t="shared" ref="AB105:AB124" si="196">V105</f>
        <v>1</v>
      </c>
      <c r="AC105" s="20">
        <f t="shared" ref="AC105:AC124" si="197">IF($C$2 = "Pago", $B105, $C105) + AA105 * $F105 * (1 - AB105)</f>
        <v>0</v>
      </c>
      <c r="AD105" s="17">
        <f t="shared" ref="AD105:AD124" si="198">IFERROR(AC105 / $F105, 0)</f>
        <v>0</v>
      </c>
      <c r="AE105" s="20">
        <f t="shared" ref="AE105:AE124" si="199">AC105 - L105</f>
        <v>0</v>
      </c>
      <c r="AG105" s="33">
        <f t="shared" ref="AG105:AG124" si="200">O105</f>
        <v>0</v>
      </c>
      <c r="AH105" s="20">
        <f t="shared" ref="AH105:AH124" si="201">AG105 * $F105</f>
        <v>0</v>
      </c>
      <c r="AI105" s="20">
        <f t="shared" ref="AI105:AI124" si="202">AH105 - L105</f>
        <v>0</v>
      </c>
      <c r="AK105" s="33">
        <f t="shared" ref="AK105:AK125" si="203">IFERROR(1 / (1), 100%)</f>
        <v>1</v>
      </c>
      <c r="AL105" s="13">
        <f t="shared" ref="AL105:AL126" si="204">IFERROR((D105 - M105) * IF(AK105 = "", 100%, AK105), 0)</f>
        <v>0</v>
      </c>
      <c r="AM105" s="13">
        <f t="shared" ref="AM105:AM126" si="205">IFERROR(M105 + AL105, 0)</f>
        <v>0</v>
      </c>
      <c r="AN105" s="32"/>
    </row>
    <row r="106" spans="1:130" x14ac:dyDescent="0.2">
      <c r="A106">
        <v>201909</v>
      </c>
      <c r="B106" s="20">
        <f>SUMIFS(Aux_Totales!$G:$G, Aux_Totales!$F:$F, $A106, Aux_Totales!$A:$A, Aperturas!$A$2)</f>
        <v>0</v>
      </c>
      <c r="C106" s="20">
        <f>SUMIFS(Aux_Totales!$H:$H, Aux_Totales!$F:$F, $A106, Aux_Totales!$A:$A, Aperturas!$A$2)</f>
        <v>0</v>
      </c>
      <c r="D106" s="20">
        <f t="shared" si="184"/>
        <v>0</v>
      </c>
      <c r="E106" s="39" t="s">
        <v>161</v>
      </c>
      <c r="F106" s="20">
        <f>SUMIFS(Aux_Totales!$P:$P, Aux_Totales!$F:$F, $A106, Aux_Totales!$A:$A, Aperturas!$A$2)</f>
        <v>0</v>
      </c>
      <c r="G106" s="17">
        <f t="shared" si="185"/>
        <v>0</v>
      </c>
      <c r="H106" s="13">
        <f t="shared" si="186"/>
        <v>0</v>
      </c>
      <c r="I106" s="13" t="str">
        <f t="shared" si="187"/>
        <v/>
      </c>
      <c r="J106" s="39"/>
      <c r="L106" s="20">
        <f>SUMIFS(Aux_Anterior!$W:$W, Aux_Anterior!$F:$F, $A106, Aux_Anterior!$A:$A, Aperturas!$A$2, Aux_Anterior!$AB:$AB, 202404, Aux_Anterior!$AA:$AA, 0)</f>
        <v>0</v>
      </c>
      <c r="M106" s="20">
        <f>SUMIFS(Aux_Anterior!$X:$X, Aux_Anterior!$F:$F, $A106, Aux_Anterior!$A:$A, Aperturas!$A$2, Aux_Anterior!$AB:$AB, 202404, Aux_Anterior!$AA:$AA, 0)</f>
        <v>0</v>
      </c>
      <c r="N106" s="20">
        <f>SUMIFS(Aux_Anterior!$P:$P, Aux_Anterior!$F:$F, $A106, Aux_Anterior!$A:$A, Aperturas!$A$2, Aux_Anterior!$AB:$AB, 202404, Aux_Anterior!$AA:$AA, 0)</f>
        <v>0</v>
      </c>
      <c r="O106" s="17">
        <f t="shared" si="188"/>
        <v>0</v>
      </c>
      <c r="Q106" s="20" cm="1">
        <f t="array" ref="Q106">INDEX($G$9:$BP$29, COUNTA($A$105:$A106), 62 - (COUNTA($A$105:$A106) - 1) * 3 - 2)</f>
        <v>0</v>
      </c>
      <c r="R106" s="20" cm="1">
        <f t="array" ref="R106">INDEX($BQ$9:$DZ$29, COUNTA($A$105:$A106), 62 - (COUNTA($A$105:$A106) - 1) * 3 - 2)</f>
        <v>0</v>
      </c>
      <c r="S106" s="17">
        <f t="shared" si="189"/>
        <v>1</v>
      </c>
      <c r="T106" s="33" cm="1">
        <f t="array" ref="T106">IFERROR(INDEX(IF($C$2 = "Pago", $G$101:$BP$101, $BQ$101:$DZ$101), 1, (COUNTA($A106:$A$125) - 1) * 3 + 2), 100%)</f>
        <v>1</v>
      </c>
      <c r="U106" s="20">
        <f t="shared" si="190"/>
        <v>0</v>
      </c>
      <c r="V106" s="17">
        <f t="shared" si="191"/>
        <v>1</v>
      </c>
      <c r="W106" s="20">
        <f t="shared" si="192"/>
        <v>0</v>
      </c>
      <c r="X106" s="17" t="e">
        <f t="shared" si="193"/>
        <v>#DIV/0!</v>
      </c>
      <c r="Y106" s="13">
        <f t="shared" si="194"/>
        <v>0</v>
      </c>
      <c r="AA106" s="33">
        <f t="shared" si="195"/>
        <v>0</v>
      </c>
      <c r="AB106" s="33">
        <f t="shared" si="196"/>
        <v>1</v>
      </c>
      <c r="AC106" s="20">
        <f t="shared" si="197"/>
        <v>0</v>
      </c>
      <c r="AD106" s="17">
        <f t="shared" si="198"/>
        <v>0</v>
      </c>
      <c r="AE106" s="20">
        <f t="shared" si="199"/>
        <v>0</v>
      </c>
      <c r="AG106" s="33">
        <f t="shared" si="200"/>
        <v>0</v>
      </c>
      <c r="AH106" s="20">
        <f t="shared" si="201"/>
        <v>0</v>
      </c>
      <c r="AI106" s="20">
        <f t="shared" si="202"/>
        <v>0</v>
      </c>
      <c r="AK106" s="33">
        <f t="shared" si="203"/>
        <v>1</v>
      </c>
      <c r="AL106" s="13">
        <f t="shared" si="204"/>
        <v>0</v>
      </c>
      <c r="AM106" s="13">
        <f t="shared" si="205"/>
        <v>0</v>
      </c>
      <c r="AN106" s="32"/>
    </row>
    <row r="107" spans="1:130" x14ac:dyDescent="0.2">
      <c r="A107">
        <v>201912</v>
      </c>
      <c r="B107" s="20">
        <f>SUMIFS(Aux_Totales!$G:$G, Aux_Totales!$F:$F, $A107, Aux_Totales!$A:$A, Aperturas!$A$2)</f>
        <v>1514064617</v>
      </c>
      <c r="C107" s="20">
        <f>SUMIFS(Aux_Totales!$H:$H, Aux_Totales!$F:$F, $A107, Aux_Totales!$A:$A, Aperturas!$A$2)</f>
        <v>1514064617</v>
      </c>
      <c r="D107" s="20">
        <f t="shared" si="184"/>
        <v>1514064617</v>
      </c>
      <c r="E107" s="39" t="s">
        <v>161</v>
      </c>
      <c r="F107" s="20">
        <f>SUMIFS(Aux_Totales!$P:$P, Aux_Totales!$F:$F, $A107, Aux_Totales!$A:$A, Aperturas!$A$2)</f>
        <v>2406778967.0116692</v>
      </c>
      <c r="G107" s="17">
        <f t="shared" si="185"/>
        <v>0.62908336733551784</v>
      </c>
      <c r="H107" s="13">
        <f t="shared" si="186"/>
        <v>1514064617</v>
      </c>
      <c r="I107" s="13" t="str">
        <f t="shared" si="187"/>
        <v/>
      </c>
      <c r="J107" s="39"/>
      <c r="L107" s="20">
        <f>SUMIFS(Aux_Anterior!$W:$W, Aux_Anterior!$F:$F, $A107, Aux_Anterior!$A:$A, Aperturas!$A$2, Aux_Anterior!$AB:$AB, 202404, Aux_Anterior!$AA:$AA, 0)</f>
        <v>0</v>
      </c>
      <c r="M107" s="20">
        <f>SUMIFS(Aux_Anterior!$X:$X, Aux_Anterior!$F:$F, $A107, Aux_Anterior!$A:$A, Aperturas!$A$2, Aux_Anterior!$AB:$AB, 202404, Aux_Anterior!$AA:$AA, 0)</f>
        <v>0</v>
      </c>
      <c r="N107" s="20">
        <f>SUMIFS(Aux_Anterior!$P:$P, Aux_Anterior!$F:$F, $A107, Aux_Anterior!$A:$A, Aperturas!$A$2, Aux_Anterior!$AB:$AB, 202404, Aux_Anterior!$AA:$AA, 0)</f>
        <v>0</v>
      </c>
      <c r="O107" s="17">
        <f t="shared" si="188"/>
        <v>0</v>
      </c>
      <c r="Q107" s="20" cm="1">
        <f t="array" ref="Q107">INDEX($G$9:$BP$29, COUNTA($A$105:$A107), 62 - (COUNTA($A$105:$A107) - 1) * 3 - 2)</f>
        <v>1514064617</v>
      </c>
      <c r="R107" s="20" cm="1">
        <f t="array" ref="R107">INDEX($BQ$9:$DZ$29, COUNTA($A$105:$A107), 62 - (COUNTA($A$105:$A107) - 1) * 3 - 2)</f>
        <v>1514064617</v>
      </c>
      <c r="S107" s="17">
        <f t="shared" si="189"/>
        <v>1</v>
      </c>
      <c r="T107" s="33" cm="1">
        <f t="array" ref="T107">IFERROR(INDEX(IF($C$2 = "Pago", $G$101:$BP$101, $BQ$101:$DZ$101), 1, (COUNTA($A107:$A$125) - 1) * 3 + 2), 100%)</f>
        <v>1</v>
      </c>
      <c r="U107" s="20">
        <f t="shared" si="190"/>
        <v>1514064617</v>
      </c>
      <c r="V107" s="17">
        <f t="shared" si="191"/>
        <v>1</v>
      </c>
      <c r="W107" s="20">
        <f t="shared" si="192"/>
        <v>1514064617</v>
      </c>
      <c r="X107" s="17">
        <f t="shared" si="193"/>
        <v>0.62908336733551784</v>
      </c>
      <c r="Y107" s="13">
        <f t="shared" si="194"/>
        <v>1514064617</v>
      </c>
      <c r="AA107" s="33">
        <f t="shared" si="195"/>
        <v>0</v>
      </c>
      <c r="AB107" s="33">
        <f t="shared" si="196"/>
        <v>1</v>
      </c>
      <c r="AC107" s="20">
        <f t="shared" si="197"/>
        <v>1514064617</v>
      </c>
      <c r="AD107" s="17">
        <f t="shared" si="198"/>
        <v>0.62908336733551784</v>
      </c>
      <c r="AE107" s="20">
        <f t="shared" si="199"/>
        <v>1514064617</v>
      </c>
      <c r="AG107" s="33">
        <f t="shared" si="200"/>
        <v>0</v>
      </c>
      <c r="AH107" s="20">
        <f t="shared" si="201"/>
        <v>0</v>
      </c>
      <c r="AI107" s="20">
        <f t="shared" si="202"/>
        <v>0</v>
      </c>
      <c r="AK107" s="33">
        <f t="shared" si="203"/>
        <v>1</v>
      </c>
      <c r="AL107" s="13">
        <f t="shared" si="204"/>
        <v>1514064617</v>
      </c>
      <c r="AM107" s="13">
        <f t="shared" si="205"/>
        <v>1514064617</v>
      </c>
      <c r="AN107" s="32"/>
    </row>
    <row r="108" spans="1:130" x14ac:dyDescent="0.2">
      <c r="A108">
        <v>202003</v>
      </c>
      <c r="B108" s="20">
        <f>SUMIFS(Aux_Totales!$G:$G, Aux_Totales!$F:$F, $A108, Aux_Totales!$A:$A, Aperturas!$A$2)</f>
        <v>2081110863</v>
      </c>
      <c r="C108" s="20">
        <f>SUMIFS(Aux_Totales!$H:$H, Aux_Totales!$F:$F, $A108, Aux_Totales!$A:$A, Aperturas!$A$2)</f>
        <v>2081110863</v>
      </c>
      <c r="D108" s="20">
        <f t="shared" si="184"/>
        <v>2081110863</v>
      </c>
      <c r="E108" s="39" t="s">
        <v>161</v>
      </c>
      <c r="F108" s="20">
        <f>SUMIFS(Aux_Totales!$P:$P, Aux_Totales!$F:$F, $A108, Aux_Totales!$A:$A, Aperturas!$A$2)</f>
        <v>5215523061.7612991</v>
      </c>
      <c r="G108" s="17">
        <f t="shared" si="185"/>
        <v>0.39902246397069946</v>
      </c>
      <c r="H108" s="13">
        <f t="shared" si="186"/>
        <v>2081110863</v>
      </c>
      <c r="I108" s="13" t="str">
        <f t="shared" si="187"/>
        <v/>
      </c>
      <c r="J108" s="39"/>
      <c r="L108" s="20">
        <f>SUMIFS(Aux_Anterior!$W:$W, Aux_Anterior!$F:$F, $A108, Aux_Anterior!$A:$A, Aperturas!$A$2, Aux_Anterior!$AB:$AB, 202404, Aux_Anterior!$AA:$AA, 0)</f>
        <v>0</v>
      </c>
      <c r="M108" s="20">
        <f>SUMIFS(Aux_Anterior!$X:$X, Aux_Anterior!$F:$F, $A108, Aux_Anterior!$A:$A, Aperturas!$A$2, Aux_Anterior!$AB:$AB, 202404, Aux_Anterior!$AA:$AA, 0)</f>
        <v>0</v>
      </c>
      <c r="N108" s="20">
        <f>SUMIFS(Aux_Anterior!$P:$P, Aux_Anterior!$F:$F, $A108, Aux_Anterior!$A:$A, Aperturas!$A$2, Aux_Anterior!$AB:$AB, 202404, Aux_Anterior!$AA:$AA, 0)</f>
        <v>0</v>
      </c>
      <c r="O108" s="17">
        <f t="shared" si="188"/>
        <v>0</v>
      </c>
      <c r="Q108" s="20" cm="1">
        <f t="array" ref="Q108">INDEX($G$9:$BP$29, COUNTA($A$105:$A108), 62 - (COUNTA($A$105:$A108) - 1) * 3 - 2)</f>
        <v>2081110863</v>
      </c>
      <c r="R108" s="20" cm="1">
        <f t="array" ref="R108">INDEX($BQ$9:$DZ$29, COUNTA($A$105:$A108), 62 - (COUNTA($A$105:$A108) - 1) * 3 - 2)</f>
        <v>2081110863</v>
      </c>
      <c r="S108" s="17">
        <f t="shared" si="189"/>
        <v>1</v>
      </c>
      <c r="T108" s="33" cm="1">
        <f t="array" ref="T108">IFERROR(INDEX(IF($C$2 = "Pago", $G$101:$BP$101, $BQ$101:$DZ$101), 1, (COUNTA($A108:$A$125) - 1) * 3 + 2), 100%)</f>
        <v>1</v>
      </c>
      <c r="U108" s="20">
        <f t="shared" si="190"/>
        <v>2081110863</v>
      </c>
      <c r="V108" s="17">
        <f t="shared" si="191"/>
        <v>1</v>
      </c>
      <c r="W108" s="20">
        <f t="shared" si="192"/>
        <v>2081110863</v>
      </c>
      <c r="X108" s="17">
        <f t="shared" si="193"/>
        <v>0.39902246397069946</v>
      </c>
      <c r="Y108" s="13">
        <f t="shared" si="194"/>
        <v>2081110863</v>
      </c>
      <c r="AA108" s="33">
        <f t="shared" si="195"/>
        <v>0</v>
      </c>
      <c r="AB108" s="33">
        <f t="shared" si="196"/>
        <v>1</v>
      </c>
      <c r="AC108" s="20">
        <f t="shared" si="197"/>
        <v>2081110863</v>
      </c>
      <c r="AD108" s="17">
        <f t="shared" si="198"/>
        <v>0.39902246397069946</v>
      </c>
      <c r="AE108" s="20">
        <f t="shared" si="199"/>
        <v>2081110863</v>
      </c>
      <c r="AG108" s="33">
        <f t="shared" si="200"/>
        <v>0</v>
      </c>
      <c r="AH108" s="20">
        <f t="shared" si="201"/>
        <v>0</v>
      </c>
      <c r="AI108" s="20">
        <f t="shared" si="202"/>
        <v>0</v>
      </c>
      <c r="AK108" s="33">
        <f t="shared" si="203"/>
        <v>1</v>
      </c>
      <c r="AL108" s="13">
        <f t="shared" si="204"/>
        <v>2081110863</v>
      </c>
      <c r="AM108" s="13">
        <f t="shared" si="205"/>
        <v>2081110863</v>
      </c>
      <c r="AN108" s="32"/>
    </row>
    <row r="109" spans="1:130" x14ac:dyDescent="0.2">
      <c r="A109">
        <v>202006</v>
      </c>
      <c r="B109" s="20">
        <f>SUMIFS(Aux_Totales!$G:$G, Aux_Totales!$F:$F, $A109, Aux_Totales!$A:$A, Aperturas!$A$2)</f>
        <v>1937114448</v>
      </c>
      <c r="C109" s="20">
        <f>SUMIFS(Aux_Totales!$H:$H, Aux_Totales!$F:$F, $A109, Aux_Totales!$A:$A, Aperturas!$A$2)</f>
        <v>1937114448</v>
      </c>
      <c r="D109" s="20">
        <f t="shared" si="184"/>
        <v>1937114448</v>
      </c>
      <c r="E109" s="39" t="s">
        <v>161</v>
      </c>
      <c r="F109" s="20">
        <f>SUMIFS(Aux_Totales!$P:$P, Aux_Totales!$F:$F, $A109, Aux_Totales!$A:$A, Aperturas!$A$2)</f>
        <v>5790225086.460001</v>
      </c>
      <c r="G109" s="17">
        <f t="shared" si="185"/>
        <v>0.33454907522158234</v>
      </c>
      <c r="H109" s="13">
        <f t="shared" si="186"/>
        <v>1937114448</v>
      </c>
      <c r="I109" s="13" t="str">
        <f t="shared" si="187"/>
        <v/>
      </c>
      <c r="J109" s="39"/>
      <c r="L109" s="20">
        <f>SUMIFS(Aux_Anterior!$W:$W, Aux_Anterior!$F:$F, $A109, Aux_Anterior!$A:$A, Aperturas!$A$2, Aux_Anterior!$AB:$AB, 202404, Aux_Anterior!$AA:$AA, 0)</f>
        <v>0</v>
      </c>
      <c r="M109" s="20">
        <f>SUMIFS(Aux_Anterior!$X:$X, Aux_Anterior!$F:$F, $A109, Aux_Anterior!$A:$A, Aperturas!$A$2, Aux_Anterior!$AB:$AB, 202404, Aux_Anterior!$AA:$AA, 0)</f>
        <v>0</v>
      </c>
      <c r="N109" s="20">
        <f>SUMIFS(Aux_Anterior!$P:$P, Aux_Anterior!$F:$F, $A109, Aux_Anterior!$A:$A, Aperturas!$A$2, Aux_Anterior!$AB:$AB, 202404, Aux_Anterior!$AA:$AA, 0)</f>
        <v>0</v>
      </c>
      <c r="O109" s="17">
        <f t="shared" si="188"/>
        <v>0</v>
      </c>
      <c r="Q109" s="20" cm="1">
        <f t="array" ref="Q109">INDEX($G$9:$BP$29, COUNTA($A$105:$A109), 62 - (COUNTA($A$105:$A109) - 1) * 3 - 2)</f>
        <v>1937114448</v>
      </c>
      <c r="R109" s="20" cm="1">
        <f t="array" ref="R109">INDEX($BQ$9:$DZ$29, COUNTA($A$105:$A109), 62 - (COUNTA($A$105:$A109) - 1) * 3 - 2)</f>
        <v>1937114448</v>
      </c>
      <c r="S109" s="17">
        <f t="shared" si="189"/>
        <v>1</v>
      </c>
      <c r="T109" s="33" cm="1">
        <f t="array" ref="T109">IFERROR(INDEX(IF($C$2 = "Pago", $G$101:$BP$101, $BQ$101:$DZ$101), 1, (COUNTA($A109:$A$125) - 1) * 3 + 2), 100%)</f>
        <v>1</v>
      </c>
      <c r="U109" s="20">
        <f t="shared" si="190"/>
        <v>1937114448</v>
      </c>
      <c r="V109" s="17">
        <f t="shared" si="191"/>
        <v>1</v>
      </c>
      <c r="W109" s="20">
        <f t="shared" si="192"/>
        <v>1937114448</v>
      </c>
      <c r="X109" s="17">
        <f t="shared" si="193"/>
        <v>0.33454907522158234</v>
      </c>
      <c r="Y109" s="13">
        <f t="shared" si="194"/>
        <v>1937114448</v>
      </c>
      <c r="AA109" s="33">
        <f t="shared" si="195"/>
        <v>0</v>
      </c>
      <c r="AB109" s="33">
        <f t="shared" si="196"/>
        <v>1</v>
      </c>
      <c r="AC109" s="20">
        <f t="shared" si="197"/>
        <v>1937114448</v>
      </c>
      <c r="AD109" s="17">
        <f t="shared" si="198"/>
        <v>0.33454907522158234</v>
      </c>
      <c r="AE109" s="20">
        <f t="shared" si="199"/>
        <v>1937114448</v>
      </c>
      <c r="AG109" s="33">
        <f t="shared" si="200"/>
        <v>0</v>
      </c>
      <c r="AH109" s="20">
        <f t="shared" si="201"/>
        <v>0</v>
      </c>
      <c r="AI109" s="20">
        <f t="shared" si="202"/>
        <v>0</v>
      </c>
      <c r="AK109" s="33">
        <f t="shared" si="203"/>
        <v>1</v>
      </c>
      <c r="AL109" s="13">
        <f t="shared" si="204"/>
        <v>1937114448</v>
      </c>
      <c r="AM109" s="13">
        <f t="shared" si="205"/>
        <v>1937114448</v>
      </c>
      <c r="AN109" s="32"/>
    </row>
    <row r="110" spans="1:130" x14ac:dyDescent="0.2">
      <c r="A110">
        <v>202009</v>
      </c>
      <c r="B110" s="20">
        <f>SUMIFS(Aux_Totales!$G:$G, Aux_Totales!$F:$F, $A110, Aux_Totales!$A:$A, Aperturas!$A$2)</f>
        <v>3193448877</v>
      </c>
      <c r="C110" s="20">
        <f>SUMIFS(Aux_Totales!$H:$H, Aux_Totales!$F:$F, $A110, Aux_Totales!$A:$A, Aperturas!$A$2)</f>
        <v>3193448877</v>
      </c>
      <c r="D110" s="20">
        <f t="shared" si="184"/>
        <v>3193448877</v>
      </c>
      <c r="E110" s="39" t="s">
        <v>161</v>
      </c>
      <c r="F110" s="20">
        <f>SUMIFS(Aux_Totales!$P:$P, Aux_Totales!$F:$F, $A110, Aux_Totales!$A:$A, Aperturas!$A$2)</f>
        <v>5787051345.0099993</v>
      </c>
      <c r="G110" s="17">
        <f t="shared" si="185"/>
        <v>0.55182660159972752</v>
      </c>
      <c r="H110" s="13">
        <f t="shared" si="186"/>
        <v>3193448877</v>
      </c>
      <c r="I110" s="13" t="str">
        <f t="shared" si="187"/>
        <v/>
      </c>
      <c r="J110" s="39"/>
      <c r="L110" s="20">
        <f>SUMIFS(Aux_Anterior!$W:$W, Aux_Anterior!$F:$F, $A110, Aux_Anterior!$A:$A, Aperturas!$A$2, Aux_Anterior!$AB:$AB, 202404, Aux_Anterior!$AA:$AA, 0)</f>
        <v>0</v>
      </c>
      <c r="M110" s="20">
        <f>SUMIFS(Aux_Anterior!$X:$X, Aux_Anterior!$F:$F, $A110, Aux_Anterior!$A:$A, Aperturas!$A$2, Aux_Anterior!$AB:$AB, 202404, Aux_Anterior!$AA:$AA, 0)</f>
        <v>0</v>
      </c>
      <c r="N110" s="20">
        <f>SUMIFS(Aux_Anterior!$P:$P, Aux_Anterior!$F:$F, $A110, Aux_Anterior!$A:$A, Aperturas!$A$2, Aux_Anterior!$AB:$AB, 202404, Aux_Anterior!$AA:$AA, 0)</f>
        <v>0</v>
      </c>
      <c r="O110" s="17">
        <f t="shared" si="188"/>
        <v>0</v>
      </c>
      <c r="Q110" s="20" cm="1">
        <f t="array" ref="Q110">INDEX($G$9:$BP$29, COUNTA($A$105:$A110), 62 - (COUNTA($A$105:$A110) - 1) * 3 - 2)</f>
        <v>3193448877</v>
      </c>
      <c r="R110" s="20" cm="1">
        <f t="array" ref="R110">INDEX($BQ$9:$DZ$29, COUNTA($A$105:$A110), 62 - (COUNTA($A$105:$A110) - 1) * 3 - 2)</f>
        <v>3193448877</v>
      </c>
      <c r="S110" s="17">
        <f t="shared" si="189"/>
        <v>1</v>
      </c>
      <c r="T110" s="33" cm="1">
        <f t="array" ref="T110">IFERROR(INDEX(IF($C$2 = "Pago", $G$101:$BP$101, $BQ$101:$DZ$101), 1, (COUNTA($A110:$A$125) - 1) * 3 + 2), 100%)</f>
        <v>1</v>
      </c>
      <c r="U110" s="20">
        <f t="shared" si="190"/>
        <v>3193448877</v>
      </c>
      <c r="V110" s="17">
        <f t="shared" si="191"/>
        <v>1</v>
      </c>
      <c r="W110" s="20">
        <f t="shared" si="192"/>
        <v>3193448877</v>
      </c>
      <c r="X110" s="17">
        <f t="shared" si="193"/>
        <v>0.55182660159972752</v>
      </c>
      <c r="Y110" s="13">
        <f t="shared" si="194"/>
        <v>3193448877</v>
      </c>
      <c r="AA110" s="33">
        <f t="shared" si="195"/>
        <v>0</v>
      </c>
      <c r="AB110" s="33">
        <f t="shared" si="196"/>
        <v>1</v>
      </c>
      <c r="AC110" s="20">
        <f t="shared" si="197"/>
        <v>3193448877</v>
      </c>
      <c r="AD110" s="17">
        <f t="shared" si="198"/>
        <v>0.55182660159972752</v>
      </c>
      <c r="AE110" s="20">
        <f t="shared" si="199"/>
        <v>3193448877</v>
      </c>
      <c r="AG110" s="33">
        <f t="shared" si="200"/>
        <v>0</v>
      </c>
      <c r="AH110" s="20">
        <f t="shared" si="201"/>
        <v>0</v>
      </c>
      <c r="AI110" s="20">
        <f t="shared" si="202"/>
        <v>0</v>
      </c>
      <c r="AK110" s="33">
        <f t="shared" si="203"/>
        <v>1</v>
      </c>
      <c r="AL110" s="13">
        <f t="shared" si="204"/>
        <v>3193448877</v>
      </c>
      <c r="AM110" s="13">
        <f t="shared" si="205"/>
        <v>3193448877</v>
      </c>
      <c r="AN110" s="32"/>
    </row>
    <row r="111" spans="1:130" x14ac:dyDescent="0.2">
      <c r="A111">
        <v>202012</v>
      </c>
      <c r="B111" s="20">
        <f>SUMIFS(Aux_Totales!$G:$G, Aux_Totales!$F:$F, $A111, Aux_Totales!$A:$A, Aperturas!$A$2)</f>
        <v>5844650489</v>
      </c>
      <c r="C111" s="20">
        <f>SUMIFS(Aux_Totales!$H:$H, Aux_Totales!$F:$F, $A111, Aux_Totales!$A:$A, Aperturas!$A$2)</f>
        <v>5844650489.2300005</v>
      </c>
      <c r="D111" s="20">
        <f t="shared" si="184"/>
        <v>5844650489</v>
      </c>
      <c r="E111" s="39" t="s">
        <v>161</v>
      </c>
      <c r="F111" s="20">
        <f>SUMIFS(Aux_Totales!$P:$P, Aux_Totales!$F:$F, $A111, Aux_Totales!$A:$A, Aperturas!$A$2)</f>
        <v>8145661903.264967</v>
      </c>
      <c r="G111" s="17">
        <f t="shared" si="185"/>
        <v>0.71751695054484532</v>
      </c>
      <c r="H111" s="13">
        <f t="shared" si="186"/>
        <v>5844650489</v>
      </c>
      <c r="I111" s="13" t="str">
        <f t="shared" si="187"/>
        <v/>
      </c>
      <c r="J111" s="39"/>
      <c r="L111" s="20">
        <f>SUMIFS(Aux_Anterior!$W:$W, Aux_Anterior!$F:$F, $A111, Aux_Anterior!$A:$A, Aperturas!$A$2, Aux_Anterior!$AB:$AB, 202404, Aux_Anterior!$AA:$AA, 0)</f>
        <v>0</v>
      </c>
      <c r="M111" s="20">
        <f>SUMIFS(Aux_Anterior!$X:$X, Aux_Anterior!$F:$F, $A111, Aux_Anterior!$A:$A, Aperturas!$A$2, Aux_Anterior!$AB:$AB, 202404, Aux_Anterior!$AA:$AA, 0)</f>
        <v>0</v>
      </c>
      <c r="N111" s="20">
        <f>SUMIFS(Aux_Anterior!$P:$P, Aux_Anterior!$F:$F, $A111, Aux_Anterior!$A:$A, Aperturas!$A$2, Aux_Anterior!$AB:$AB, 202404, Aux_Anterior!$AA:$AA, 0)</f>
        <v>0</v>
      </c>
      <c r="O111" s="17">
        <f t="shared" si="188"/>
        <v>0</v>
      </c>
      <c r="Q111" s="20" cm="1">
        <f t="array" ref="Q111">INDEX($G$9:$BP$29, COUNTA($A$105:$A111), 62 - (COUNTA($A$105:$A111) - 1) * 3 - 2)</f>
        <v>5844650489</v>
      </c>
      <c r="R111" s="20" cm="1">
        <f t="array" ref="R111">INDEX($BQ$9:$DZ$29, COUNTA($A$105:$A111), 62 - (COUNTA($A$105:$A111) - 1) * 3 - 2)</f>
        <v>5844650489.2300005</v>
      </c>
      <c r="S111" s="17">
        <f t="shared" si="189"/>
        <v>1</v>
      </c>
      <c r="T111" s="33" cm="1">
        <f t="array" ref="T111">IFERROR(INDEX(IF($C$2 = "Pago", $G$101:$BP$101, $BQ$101:$DZ$101), 1, (COUNTA($A111:$A$125) - 1) * 3 + 2), 100%)</f>
        <v>1</v>
      </c>
      <c r="U111" s="20">
        <f t="shared" si="190"/>
        <v>5844650489</v>
      </c>
      <c r="V111" s="17">
        <f t="shared" si="191"/>
        <v>1</v>
      </c>
      <c r="W111" s="20">
        <f t="shared" si="192"/>
        <v>5844650489</v>
      </c>
      <c r="X111" s="17">
        <f t="shared" si="193"/>
        <v>0.71751695054484532</v>
      </c>
      <c r="Y111" s="13">
        <f t="shared" si="194"/>
        <v>5844650489</v>
      </c>
      <c r="AA111" s="33">
        <f t="shared" si="195"/>
        <v>0</v>
      </c>
      <c r="AB111" s="33">
        <f t="shared" si="196"/>
        <v>1</v>
      </c>
      <c r="AC111" s="20">
        <f t="shared" si="197"/>
        <v>5844650489</v>
      </c>
      <c r="AD111" s="17">
        <f t="shared" si="198"/>
        <v>0.71751695054484532</v>
      </c>
      <c r="AE111" s="20">
        <f t="shared" si="199"/>
        <v>5844650489</v>
      </c>
      <c r="AG111" s="33">
        <f t="shared" si="200"/>
        <v>0</v>
      </c>
      <c r="AH111" s="20">
        <f t="shared" si="201"/>
        <v>0</v>
      </c>
      <c r="AI111" s="20">
        <f t="shared" si="202"/>
        <v>0</v>
      </c>
      <c r="AK111" s="33">
        <f t="shared" si="203"/>
        <v>1</v>
      </c>
      <c r="AL111" s="13">
        <f t="shared" si="204"/>
        <v>5844650489</v>
      </c>
      <c r="AM111" s="13">
        <f t="shared" si="205"/>
        <v>5844650489</v>
      </c>
      <c r="AN111" s="32"/>
    </row>
    <row r="112" spans="1:130" x14ac:dyDescent="0.2">
      <c r="A112">
        <v>202103</v>
      </c>
      <c r="B112" s="20">
        <f>SUMIFS(Aux_Totales!$G:$G, Aux_Totales!$F:$F, $A112, Aux_Totales!$A:$A, Aperturas!$A$2)</f>
        <v>6009554886</v>
      </c>
      <c r="C112" s="20">
        <f>SUMIFS(Aux_Totales!$H:$H, Aux_Totales!$F:$F, $A112, Aux_Totales!$A:$A, Aperturas!$A$2)</f>
        <v>6009554886.000001</v>
      </c>
      <c r="D112" s="20">
        <f t="shared" si="184"/>
        <v>6009554886</v>
      </c>
      <c r="E112" s="39" t="s">
        <v>161</v>
      </c>
      <c r="F112" s="20">
        <f>SUMIFS(Aux_Totales!$P:$P, Aux_Totales!$F:$F, $A112, Aux_Totales!$A:$A, Aperturas!$A$2)</f>
        <v>5990550652.3751106</v>
      </c>
      <c r="G112" s="17">
        <f t="shared" si="185"/>
        <v>1.0031723684061256</v>
      </c>
      <c r="H112" s="13">
        <f t="shared" si="186"/>
        <v>6009554886</v>
      </c>
      <c r="I112" s="13" t="str">
        <f t="shared" si="187"/>
        <v/>
      </c>
      <c r="J112" s="39"/>
      <c r="L112" s="20">
        <f>SUMIFS(Aux_Anterior!$W:$W, Aux_Anterior!$F:$F, $A112, Aux_Anterior!$A:$A, Aperturas!$A$2, Aux_Anterior!$AB:$AB, 202404, Aux_Anterior!$AA:$AA, 0)</f>
        <v>0</v>
      </c>
      <c r="M112" s="20">
        <f>SUMIFS(Aux_Anterior!$X:$X, Aux_Anterior!$F:$F, $A112, Aux_Anterior!$A:$A, Aperturas!$A$2, Aux_Anterior!$AB:$AB, 202404, Aux_Anterior!$AA:$AA, 0)</f>
        <v>0</v>
      </c>
      <c r="N112" s="20">
        <f>SUMIFS(Aux_Anterior!$P:$P, Aux_Anterior!$F:$F, $A112, Aux_Anterior!$A:$A, Aperturas!$A$2, Aux_Anterior!$AB:$AB, 202404, Aux_Anterior!$AA:$AA, 0)</f>
        <v>0</v>
      </c>
      <c r="O112" s="17">
        <f t="shared" si="188"/>
        <v>0</v>
      </c>
      <c r="Q112" s="20" cm="1">
        <f t="array" ref="Q112">INDEX($G$9:$BP$29, COUNTA($A$105:$A112), 62 - (COUNTA($A$105:$A112) - 1) * 3 - 2)</f>
        <v>6009554886</v>
      </c>
      <c r="R112" s="20" cm="1">
        <f t="array" ref="R112">INDEX($BQ$9:$DZ$29, COUNTA($A$105:$A112), 62 - (COUNTA($A$105:$A112) - 1) * 3 - 2)</f>
        <v>6009554886.000001</v>
      </c>
      <c r="S112" s="17">
        <f t="shared" si="189"/>
        <v>1</v>
      </c>
      <c r="T112" s="33" cm="1">
        <f t="array" ref="T112">IFERROR(INDEX(IF($C$2 = "Pago", $G$101:$BP$101, $BQ$101:$DZ$101), 1, (COUNTA($A112:$A$125) - 1) * 3 + 2), 100%)</f>
        <v>1</v>
      </c>
      <c r="U112" s="20">
        <f t="shared" si="190"/>
        <v>6009554886</v>
      </c>
      <c r="V112" s="17">
        <f t="shared" si="191"/>
        <v>1</v>
      </c>
      <c r="W112" s="20">
        <f t="shared" si="192"/>
        <v>6009554886</v>
      </c>
      <c r="X112" s="17">
        <f t="shared" si="193"/>
        <v>1.0031723684061256</v>
      </c>
      <c r="Y112" s="13">
        <f t="shared" si="194"/>
        <v>6009554886</v>
      </c>
      <c r="AA112" s="33">
        <f t="shared" si="195"/>
        <v>0</v>
      </c>
      <c r="AB112" s="33">
        <f t="shared" si="196"/>
        <v>1</v>
      </c>
      <c r="AC112" s="20">
        <f t="shared" si="197"/>
        <v>6009554886</v>
      </c>
      <c r="AD112" s="17">
        <f t="shared" si="198"/>
        <v>1.0031723684061256</v>
      </c>
      <c r="AE112" s="20">
        <f t="shared" si="199"/>
        <v>6009554886</v>
      </c>
      <c r="AG112" s="33">
        <f t="shared" si="200"/>
        <v>0</v>
      </c>
      <c r="AH112" s="20">
        <f t="shared" si="201"/>
        <v>0</v>
      </c>
      <c r="AI112" s="20">
        <f t="shared" si="202"/>
        <v>0</v>
      </c>
      <c r="AK112" s="33">
        <f t="shared" si="203"/>
        <v>1</v>
      </c>
      <c r="AL112" s="13">
        <f t="shared" si="204"/>
        <v>6009554886</v>
      </c>
      <c r="AM112" s="13">
        <f t="shared" si="205"/>
        <v>6009554886</v>
      </c>
      <c r="AN112" s="32"/>
    </row>
    <row r="113" spans="1:40" x14ac:dyDescent="0.2">
      <c r="A113">
        <v>202106</v>
      </c>
      <c r="B113" s="20">
        <f>SUMIFS(Aux_Totales!$G:$G, Aux_Totales!$F:$F, $A113, Aux_Totales!$A:$A, Aperturas!$A$2)</f>
        <v>7927166027</v>
      </c>
      <c r="C113" s="20">
        <f>SUMIFS(Aux_Totales!$H:$H, Aux_Totales!$F:$F, $A113, Aux_Totales!$A:$A, Aperturas!$A$2)</f>
        <v>7927166027.000001</v>
      </c>
      <c r="D113" s="20">
        <f t="shared" si="184"/>
        <v>7927166027</v>
      </c>
      <c r="E113" s="39" t="s">
        <v>161</v>
      </c>
      <c r="F113" s="20">
        <f>SUMIFS(Aux_Totales!$P:$P, Aux_Totales!$F:$F, $A113, Aux_Totales!$A:$A, Aperturas!$A$2)</f>
        <v>5845183138.5277138</v>
      </c>
      <c r="G113" s="17">
        <f t="shared" si="185"/>
        <v>1.3561877941426992</v>
      </c>
      <c r="H113" s="13">
        <f t="shared" si="186"/>
        <v>7927166027</v>
      </c>
      <c r="I113" s="13" t="str">
        <f t="shared" si="187"/>
        <v/>
      </c>
      <c r="J113" s="39"/>
      <c r="L113" s="20">
        <f>SUMIFS(Aux_Anterior!$W:$W, Aux_Anterior!$F:$F, $A113, Aux_Anterior!$A:$A, Aperturas!$A$2, Aux_Anterior!$AB:$AB, 202404, Aux_Anterior!$AA:$AA, 0)</f>
        <v>0</v>
      </c>
      <c r="M113" s="20">
        <f>SUMIFS(Aux_Anterior!$X:$X, Aux_Anterior!$F:$F, $A113, Aux_Anterior!$A:$A, Aperturas!$A$2, Aux_Anterior!$AB:$AB, 202404, Aux_Anterior!$AA:$AA, 0)</f>
        <v>0</v>
      </c>
      <c r="N113" s="20">
        <f>SUMIFS(Aux_Anterior!$P:$P, Aux_Anterior!$F:$F, $A113, Aux_Anterior!$A:$A, Aperturas!$A$2, Aux_Anterior!$AB:$AB, 202404, Aux_Anterior!$AA:$AA, 0)</f>
        <v>0</v>
      </c>
      <c r="O113" s="17">
        <f t="shared" si="188"/>
        <v>0</v>
      </c>
      <c r="Q113" s="20" cm="1">
        <f t="array" ref="Q113">INDEX($G$9:$BP$29, COUNTA($A$105:$A113), 62 - (COUNTA($A$105:$A113) - 1) * 3 - 2)</f>
        <v>7927166027</v>
      </c>
      <c r="R113" s="20" cm="1">
        <f t="array" ref="R113">INDEX($BQ$9:$DZ$29, COUNTA($A$105:$A113), 62 - (COUNTA($A$105:$A113) - 1) * 3 - 2)</f>
        <v>7927166027.000001</v>
      </c>
      <c r="S113" s="17">
        <f t="shared" si="189"/>
        <v>1</v>
      </c>
      <c r="T113" s="33" cm="1">
        <f t="array" ref="T113">IFERROR(INDEX(IF($C$2 = "Pago", $G$101:$BP$101, $BQ$101:$DZ$101), 1, (COUNTA($A113:$A$125) - 1) * 3 + 2), 100%)</f>
        <v>1</v>
      </c>
      <c r="U113" s="20">
        <f t="shared" si="190"/>
        <v>7927166027</v>
      </c>
      <c r="V113" s="17">
        <f t="shared" si="191"/>
        <v>1</v>
      </c>
      <c r="W113" s="20">
        <f t="shared" si="192"/>
        <v>7927166027</v>
      </c>
      <c r="X113" s="17">
        <f t="shared" si="193"/>
        <v>1.3561877941426992</v>
      </c>
      <c r="Y113" s="13">
        <f t="shared" si="194"/>
        <v>7927166027</v>
      </c>
      <c r="AA113" s="33">
        <f t="shared" si="195"/>
        <v>0</v>
      </c>
      <c r="AB113" s="33">
        <f t="shared" si="196"/>
        <v>1</v>
      </c>
      <c r="AC113" s="20">
        <f t="shared" si="197"/>
        <v>7927166027</v>
      </c>
      <c r="AD113" s="17">
        <f t="shared" si="198"/>
        <v>1.3561877941426992</v>
      </c>
      <c r="AE113" s="20">
        <f t="shared" si="199"/>
        <v>7927166027</v>
      </c>
      <c r="AG113" s="33">
        <f t="shared" si="200"/>
        <v>0</v>
      </c>
      <c r="AH113" s="20">
        <f t="shared" si="201"/>
        <v>0</v>
      </c>
      <c r="AI113" s="20">
        <f t="shared" si="202"/>
        <v>0</v>
      </c>
      <c r="AK113" s="33">
        <f t="shared" si="203"/>
        <v>1</v>
      </c>
      <c r="AL113" s="13">
        <f t="shared" si="204"/>
        <v>7927166027</v>
      </c>
      <c r="AM113" s="13">
        <f t="shared" si="205"/>
        <v>7927166027</v>
      </c>
      <c r="AN113" s="32"/>
    </row>
    <row r="114" spans="1:40" x14ac:dyDescent="0.2">
      <c r="A114">
        <v>202109</v>
      </c>
      <c r="B114" s="20">
        <f>SUMIFS(Aux_Totales!$G:$G, Aux_Totales!$F:$F, $A114, Aux_Totales!$A:$A, Aperturas!$A$2)</f>
        <v>5623298133</v>
      </c>
      <c r="C114" s="20">
        <f>SUMIFS(Aux_Totales!$H:$H, Aux_Totales!$F:$F, $A114, Aux_Totales!$A:$A, Aperturas!$A$2)</f>
        <v>5627242692.8600006</v>
      </c>
      <c r="D114" s="20">
        <f t="shared" si="184"/>
        <v>5623298133</v>
      </c>
      <c r="E114" s="39" t="s">
        <v>161</v>
      </c>
      <c r="F114" s="20">
        <f>SUMIFS(Aux_Totales!$P:$P, Aux_Totales!$F:$F, $A114, Aux_Totales!$A:$A, Aperturas!$A$2)</f>
        <v>5898832726.7594032</v>
      </c>
      <c r="G114" s="17">
        <f t="shared" si="185"/>
        <v>0.95328998014989119</v>
      </c>
      <c r="H114" s="13">
        <f t="shared" si="186"/>
        <v>5623298133</v>
      </c>
      <c r="I114" s="13" t="str">
        <f t="shared" si="187"/>
        <v/>
      </c>
      <c r="J114" s="39"/>
      <c r="L114" s="20">
        <f>SUMIFS(Aux_Anterior!$W:$W, Aux_Anterior!$F:$F, $A114, Aux_Anterior!$A:$A, Aperturas!$A$2, Aux_Anterior!$AB:$AB, 202404, Aux_Anterior!$AA:$AA, 0)</f>
        <v>0</v>
      </c>
      <c r="M114" s="20">
        <f>SUMIFS(Aux_Anterior!$X:$X, Aux_Anterior!$F:$F, $A114, Aux_Anterior!$A:$A, Aperturas!$A$2, Aux_Anterior!$AB:$AB, 202404, Aux_Anterior!$AA:$AA, 0)</f>
        <v>0</v>
      </c>
      <c r="N114" s="20">
        <f>SUMIFS(Aux_Anterior!$P:$P, Aux_Anterior!$F:$F, $A114, Aux_Anterior!$A:$A, Aperturas!$A$2, Aux_Anterior!$AB:$AB, 202404, Aux_Anterior!$AA:$AA, 0)</f>
        <v>0</v>
      </c>
      <c r="O114" s="17">
        <f t="shared" si="188"/>
        <v>0</v>
      </c>
      <c r="Q114" s="20" cm="1">
        <f t="array" ref="Q114">INDEX($G$9:$BP$29, COUNTA($A$105:$A114), 62 - (COUNTA($A$105:$A114) - 1) * 3 - 2)</f>
        <v>5623298133</v>
      </c>
      <c r="R114" s="20" cm="1">
        <f t="array" ref="R114">INDEX($BQ$9:$DZ$29, COUNTA($A$105:$A114), 62 - (COUNTA($A$105:$A114) - 1) * 3 - 2)</f>
        <v>5627242692.8600006</v>
      </c>
      <c r="S114" s="17">
        <f t="shared" si="189"/>
        <v>1</v>
      </c>
      <c r="T114" s="33" cm="1">
        <f t="array" ref="T114">IFERROR(INDEX(IF($C$2 = "Pago", $G$101:$BP$101, $BQ$101:$DZ$101), 1, (COUNTA($A114:$A$125) - 1) * 3 + 2), 100%)</f>
        <v>1</v>
      </c>
      <c r="U114" s="20">
        <f t="shared" si="190"/>
        <v>5623298133</v>
      </c>
      <c r="V114" s="17">
        <f t="shared" si="191"/>
        <v>1</v>
      </c>
      <c r="W114" s="20">
        <f t="shared" si="192"/>
        <v>5623298133</v>
      </c>
      <c r="X114" s="17">
        <f t="shared" si="193"/>
        <v>0.95328998014989119</v>
      </c>
      <c r="Y114" s="13">
        <f t="shared" si="194"/>
        <v>5623298133</v>
      </c>
      <c r="AA114" s="33">
        <f t="shared" si="195"/>
        <v>0</v>
      </c>
      <c r="AB114" s="33">
        <f t="shared" si="196"/>
        <v>1</v>
      </c>
      <c r="AC114" s="20">
        <f t="shared" si="197"/>
        <v>5623298133</v>
      </c>
      <c r="AD114" s="17">
        <f t="shared" si="198"/>
        <v>0.95328998014989119</v>
      </c>
      <c r="AE114" s="20">
        <f t="shared" si="199"/>
        <v>5623298133</v>
      </c>
      <c r="AG114" s="33">
        <f t="shared" si="200"/>
        <v>0</v>
      </c>
      <c r="AH114" s="20">
        <f t="shared" si="201"/>
        <v>0</v>
      </c>
      <c r="AI114" s="20">
        <f t="shared" si="202"/>
        <v>0</v>
      </c>
      <c r="AK114" s="33">
        <f t="shared" si="203"/>
        <v>1</v>
      </c>
      <c r="AL114" s="13">
        <f t="shared" si="204"/>
        <v>5623298133</v>
      </c>
      <c r="AM114" s="13">
        <f t="shared" si="205"/>
        <v>5623298133</v>
      </c>
      <c r="AN114" s="32"/>
    </row>
    <row r="115" spans="1:40" x14ac:dyDescent="0.2">
      <c r="A115">
        <v>202112</v>
      </c>
      <c r="B115" s="20">
        <f>SUMIFS(Aux_Totales!$G:$G, Aux_Totales!$F:$F, $A115, Aux_Totales!$A:$A, Aperturas!$A$2)</f>
        <v>5062760842</v>
      </c>
      <c r="C115" s="20">
        <f>SUMIFS(Aux_Totales!$H:$H, Aux_Totales!$F:$F, $A115, Aux_Totales!$A:$A, Aperturas!$A$2)</f>
        <v>5121111399.3399992</v>
      </c>
      <c r="D115" s="20">
        <f t="shared" si="184"/>
        <v>5062760842</v>
      </c>
      <c r="E115" s="39" t="s">
        <v>161</v>
      </c>
      <c r="F115" s="20">
        <f>SUMIFS(Aux_Totales!$P:$P, Aux_Totales!$F:$F, $A115, Aux_Totales!$A:$A, Aperturas!$A$2)</f>
        <v>7759108324.7575817</v>
      </c>
      <c r="G115" s="17">
        <f t="shared" si="185"/>
        <v>0.6524926099879107</v>
      </c>
      <c r="H115" s="13">
        <f t="shared" si="186"/>
        <v>5062760842</v>
      </c>
      <c r="I115" s="13" t="str">
        <f t="shared" si="187"/>
        <v/>
      </c>
      <c r="J115" s="39"/>
      <c r="L115" s="20">
        <f>SUMIFS(Aux_Anterior!$W:$W, Aux_Anterior!$F:$F, $A115, Aux_Anterior!$A:$A, Aperturas!$A$2, Aux_Anterior!$AB:$AB, 202404, Aux_Anterior!$AA:$AA, 0)</f>
        <v>0</v>
      </c>
      <c r="M115" s="20">
        <f>SUMIFS(Aux_Anterior!$X:$X, Aux_Anterior!$F:$F, $A115, Aux_Anterior!$A:$A, Aperturas!$A$2, Aux_Anterior!$AB:$AB, 202404, Aux_Anterior!$AA:$AA, 0)</f>
        <v>0</v>
      </c>
      <c r="N115" s="20">
        <f>SUMIFS(Aux_Anterior!$P:$P, Aux_Anterior!$F:$F, $A115, Aux_Anterior!$A:$A, Aperturas!$A$2, Aux_Anterior!$AB:$AB, 202404, Aux_Anterior!$AA:$AA, 0)</f>
        <v>0</v>
      </c>
      <c r="O115" s="17">
        <f t="shared" si="188"/>
        <v>0</v>
      </c>
      <c r="Q115" s="20" cm="1">
        <f t="array" ref="Q115">INDEX($G$9:$BP$29, COUNTA($A$105:$A115), 62 - (COUNTA($A$105:$A115) - 1) * 3 - 2)</f>
        <v>5062760842</v>
      </c>
      <c r="R115" s="20" cm="1">
        <f t="array" ref="R115">INDEX($BQ$9:$DZ$29, COUNTA($A$105:$A115), 62 - (COUNTA($A$105:$A115) - 1) * 3 - 2)</f>
        <v>5121111399.3399992</v>
      </c>
      <c r="S115" s="17">
        <f t="shared" si="189"/>
        <v>1</v>
      </c>
      <c r="T115" s="33" cm="1">
        <f t="array" ref="T115">IFERROR(INDEX(IF($C$2 = "Pago", $G$101:$BP$101, $BQ$101:$DZ$101), 1, (COUNTA($A115:$A$125) - 1) * 3 + 2), 100%)</f>
        <v>1</v>
      </c>
      <c r="U115" s="20">
        <f t="shared" si="190"/>
        <v>5062760842</v>
      </c>
      <c r="V115" s="17">
        <f t="shared" si="191"/>
        <v>1</v>
      </c>
      <c r="W115" s="20">
        <f t="shared" si="192"/>
        <v>5062760842</v>
      </c>
      <c r="X115" s="17">
        <f t="shared" si="193"/>
        <v>0.6524926099879107</v>
      </c>
      <c r="Y115" s="13">
        <f t="shared" si="194"/>
        <v>5062760842</v>
      </c>
      <c r="AA115" s="33">
        <f t="shared" si="195"/>
        <v>0</v>
      </c>
      <c r="AB115" s="33">
        <f t="shared" si="196"/>
        <v>1</v>
      </c>
      <c r="AC115" s="20">
        <f t="shared" si="197"/>
        <v>5062760842</v>
      </c>
      <c r="AD115" s="17">
        <f t="shared" si="198"/>
        <v>0.6524926099879107</v>
      </c>
      <c r="AE115" s="20">
        <f t="shared" si="199"/>
        <v>5062760842</v>
      </c>
      <c r="AG115" s="33">
        <f t="shared" si="200"/>
        <v>0</v>
      </c>
      <c r="AH115" s="20">
        <f t="shared" si="201"/>
        <v>0</v>
      </c>
      <c r="AI115" s="20">
        <f t="shared" si="202"/>
        <v>0</v>
      </c>
      <c r="AK115" s="33">
        <f t="shared" si="203"/>
        <v>1</v>
      </c>
      <c r="AL115" s="13">
        <f t="shared" si="204"/>
        <v>5062760842</v>
      </c>
      <c r="AM115" s="13">
        <f t="shared" si="205"/>
        <v>5062760842</v>
      </c>
      <c r="AN115" s="32"/>
    </row>
    <row r="116" spans="1:40" x14ac:dyDescent="0.2">
      <c r="A116">
        <v>202203</v>
      </c>
      <c r="B116" s="20">
        <f>SUMIFS(Aux_Totales!$G:$G, Aux_Totales!$F:$F, $A116, Aux_Totales!$A:$A, Aperturas!$A$2)</f>
        <v>3373421697</v>
      </c>
      <c r="C116" s="20">
        <f>SUMIFS(Aux_Totales!$H:$H, Aux_Totales!$F:$F, $A116, Aux_Totales!$A:$A, Aperturas!$A$2)</f>
        <v>3373421696.9999995</v>
      </c>
      <c r="D116" s="20">
        <f t="shared" si="184"/>
        <v>3373421697</v>
      </c>
      <c r="E116" s="39" t="s">
        <v>161</v>
      </c>
      <c r="F116" s="20">
        <f>SUMIFS(Aux_Totales!$P:$P, Aux_Totales!$F:$F, $A116, Aux_Totales!$A:$A, Aperturas!$A$2)</f>
        <v>6343961142.3737726</v>
      </c>
      <c r="G116" s="17">
        <f t="shared" si="185"/>
        <v>0.53175320927923253</v>
      </c>
      <c r="H116" s="13">
        <f t="shared" si="186"/>
        <v>3373421697</v>
      </c>
      <c r="I116" s="13" t="str">
        <f t="shared" si="187"/>
        <v/>
      </c>
      <c r="J116" s="39"/>
      <c r="L116" s="20">
        <f>SUMIFS(Aux_Anterior!$W:$W, Aux_Anterior!$F:$F, $A116, Aux_Anterior!$A:$A, Aperturas!$A$2, Aux_Anterior!$AB:$AB, 202404, Aux_Anterior!$AA:$AA, 0)</f>
        <v>0</v>
      </c>
      <c r="M116" s="20">
        <f>SUMIFS(Aux_Anterior!$X:$X, Aux_Anterior!$F:$F, $A116, Aux_Anterior!$A:$A, Aperturas!$A$2, Aux_Anterior!$AB:$AB, 202404, Aux_Anterior!$AA:$AA, 0)</f>
        <v>0</v>
      </c>
      <c r="N116" s="20">
        <f>SUMIFS(Aux_Anterior!$P:$P, Aux_Anterior!$F:$F, $A116, Aux_Anterior!$A:$A, Aperturas!$A$2, Aux_Anterior!$AB:$AB, 202404, Aux_Anterior!$AA:$AA, 0)</f>
        <v>0</v>
      </c>
      <c r="O116" s="17">
        <f t="shared" si="188"/>
        <v>0</v>
      </c>
      <c r="Q116" s="20" cm="1">
        <f t="array" ref="Q116">INDEX($G$9:$BP$29, COUNTA($A$105:$A116), 62 - (COUNTA($A$105:$A116) - 1) * 3 - 2)</f>
        <v>3373421697</v>
      </c>
      <c r="R116" s="20" cm="1">
        <f t="array" ref="R116">INDEX($BQ$9:$DZ$29, COUNTA($A$105:$A116), 62 - (COUNTA($A$105:$A116) - 1) * 3 - 2)</f>
        <v>3373421696.9999995</v>
      </c>
      <c r="S116" s="17">
        <f t="shared" si="189"/>
        <v>1</v>
      </c>
      <c r="T116" s="33" cm="1">
        <f t="array" ref="T116">IFERROR(INDEX(IF($C$2 = "Pago", $G$101:$BP$101, $BQ$101:$DZ$101), 1, (COUNTA($A116:$A$125) - 1) * 3 + 2), 100%)</f>
        <v>1</v>
      </c>
      <c r="U116" s="20">
        <f t="shared" si="190"/>
        <v>3373421697</v>
      </c>
      <c r="V116" s="17">
        <f t="shared" si="191"/>
        <v>1</v>
      </c>
      <c r="W116" s="20">
        <f t="shared" si="192"/>
        <v>3373421697</v>
      </c>
      <c r="X116" s="17">
        <f t="shared" si="193"/>
        <v>0.53175320927923253</v>
      </c>
      <c r="Y116" s="13">
        <f t="shared" si="194"/>
        <v>3373421697</v>
      </c>
      <c r="AA116" s="33">
        <f t="shared" si="195"/>
        <v>0</v>
      </c>
      <c r="AB116" s="33">
        <f t="shared" si="196"/>
        <v>1</v>
      </c>
      <c r="AC116" s="20">
        <f t="shared" si="197"/>
        <v>3373421697</v>
      </c>
      <c r="AD116" s="17">
        <f t="shared" si="198"/>
        <v>0.53175320927923253</v>
      </c>
      <c r="AE116" s="20">
        <f t="shared" si="199"/>
        <v>3373421697</v>
      </c>
      <c r="AG116" s="33">
        <f t="shared" si="200"/>
        <v>0</v>
      </c>
      <c r="AH116" s="20">
        <f t="shared" si="201"/>
        <v>0</v>
      </c>
      <c r="AI116" s="20">
        <f t="shared" si="202"/>
        <v>0</v>
      </c>
      <c r="AK116" s="33">
        <f t="shared" si="203"/>
        <v>1</v>
      </c>
      <c r="AL116" s="13">
        <f t="shared" si="204"/>
        <v>3373421697</v>
      </c>
      <c r="AM116" s="13">
        <f t="shared" si="205"/>
        <v>3373421697</v>
      </c>
      <c r="AN116" s="32"/>
    </row>
    <row r="117" spans="1:40" x14ac:dyDescent="0.2">
      <c r="A117">
        <v>202206</v>
      </c>
      <c r="B117" s="20">
        <f>SUMIFS(Aux_Totales!$G:$G, Aux_Totales!$F:$F, $A117, Aux_Totales!$A:$A, Aperturas!$A$2)</f>
        <v>1639116486</v>
      </c>
      <c r="C117" s="20">
        <f>SUMIFS(Aux_Totales!$H:$H, Aux_Totales!$F:$F, $A117, Aux_Totales!$A:$A, Aperturas!$A$2)</f>
        <v>1639116486</v>
      </c>
      <c r="D117" s="20">
        <f t="shared" si="184"/>
        <v>1639116486</v>
      </c>
      <c r="E117" s="39" t="s">
        <v>161</v>
      </c>
      <c r="F117" s="20">
        <f>SUMIFS(Aux_Totales!$P:$P, Aux_Totales!$F:$F, $A117, Aux_Totales!$A:$A, Aperturas!$A$2)</f>
        <v>7427474818.0133038</v>
      </c>
      <c r="G117" s="17">
        <f t="shared" si="185"/>
        <v>0.22068287354199739</v>
      </c>
      <c r="H117" s="13">
        <f t="shared" si="186"/>
        <v>1639116486</v>
      </c>
      <c r="I117" s="13" t="str">
        <f t="shared" si="187"/>
        <v/>
      </c>
      <c r="J117" s="39"/>
      <c r="L117" s="20">
        <f>SUMIFS(Aux_Anterior!$W:$W, Aux_Anterior!$F:$F, $A117, Aux_Anterior!$A:$A, Aperturas!$A$2, Aux_Anterior!$AB:$AB, 202404, Aux_Anterior!$AA:$AA, 0)</f>
        <v>0</v>
      </c>
      <c r="M117" s="20">
        <f>SUMIFS(Aux_Anterior!$X:$X, Aux_Anterior!$F:$F, $A117, Aux_Anterior!$A:$A, Aperturas!$A$2, Aux_Anterior!$AB:$AB, 202404, Aux_Anterior!$AA:$AA, 0)</f>
        <v>0</v>
      </c>
      <c r="N117" s="20">
        <f>SUMIFS(Aux_Anterior!$P:$P, Aux_Anterior!$F:$F, $A117, Aux_Anterior!$A:$A, Aperturas!$A$2, Aux_Anterior!$AB:$AB, 202404, Aux_Anterior!$AA:$AA, 0)</f>
        <v>0</v>
      </c>
      <c r="O117" s="17">
        <f t="shared" si="188"/>
        <v>0</v>
      </c>
      <c r="Q117" s="20" cm="1">
        <f t="array" ref="Q117">INDEX($G$9:$BP$29, COUNTA($A$105:$A117), 62 - (COUNTA($A$105:$A117) - 1) * 3 - 2)</f>
        <v>1639116486</v>
      </c>
      <c r="R117" s="20" cm="1">
        <f t="array" ref="R117">INDEX($BQ$9:$DZ$29, COUNTA($A$105:$A117), 62 - (COUNTA($A$105:$A117) - 1) * 3 - 2)</f>
        <v>1639116486</v>
      </c>
      <c r="S117" s="17">
        <f t="shared" si="189"/>
        <v>1</v>
      </c>
      <c r="T117" s="33" cm="1">
        <f t="array" ref="T117">IFERROR(INDEX(IF($C$2 = "Pago", $G$101:$BP$101, $BQ$101:$DZ$101), 1, (COUNTA($A117:$A$125) - 1) * 3 + 2), 100%)</f>
        <v>1</v>
      </c>
      <c r="U117" s="20">
        <f t="shared" si="190"/>
        <v>1639116486</v>
      </c>
      <c r="V117" s="17">
        <f t="shared" si="191"/>
        <v>1</v>
      </c>
      <c r="W117" s="20">
        <f t="shared" si="192"/>
        <v>1639116486</v>
      </c>
      <c r="X117" s="17">
        <f t="shared" si="193"/>
        <v>0.22068287354199739</v>
      </c>
      <c r="Y117" s="13">
        <f t="shared" si="194"/>
        <v>1639116486</v>
      </c>
      <c r="AA117" s="33">
        <f t="shared" si="195"/>
        <v>0</v>
      </c>
      <c r="AB117" s="33">
        <f t="shared" si="196"/>
        <v>1</v>
      </c>
      <c r="AC117" s="20">
        <f t="shared" si="197"/>
        <v>1639116486</v>
      </c>
      <c r="AD117" s="17">
        <f t="shared" si="198"/>
        <v>0.22068287354199739</v>
      </c>
      <c r="AE117" s="20">
        <f t="shared" si="199"/>
        <v>1639116486</v>
      </c>
      <c r="AG117" s="33">
        <f t="shared" si="200"/>
        <v>0</v>
      </c>
      <c r="AH117" s="20">
        <f t="shared" si="201"/>
        <v>0</v>
      </c>
      <c r="AI117" s="20">
        <f t="shared" si="202"/>
        <v>0</v>
      </c>
      <c r="AK117" s="33">
        <f t="shared" si="203"/>
        <v>1</v>
      </c>
      <c r="AL117" s="13">
        <f t="shared" si="204"/>
        <v>1639116486</v>
      </c>
      <c r="AM117" s="13">
        <f t="shared" si="205"/>
        <v>1639116486</v>
      </c>
      <c r="AN117" s="32"/>
    </row>
    <row r="118" spans="1:40" x14ac:dyDescent="0.2">
      <c r="A118">
        <v>202209</v>
      </c>
      <c r="B118" s="20">
        <f>SUMIFS(Aux_Totales!$G:$G, Aux_Totales!$F:$F, $A118, Aux_Totales!$A:$A, Aperturas!$A$2)</f>
        <v>2970159582</v>
      </c>
      <c r="C118" s="20">
        <f>SUMIFS(Aux_Totales!$H:$H, Aux_Totales!$F:$F, $A118, Aux_Totales!$A:$A, Aperturas!$A$2)</f>
        <v>2983136481.499999</v>
      </c>
      <c r="D118" s="20">
        <f t="shared" si="184"/>
        <v>2970829669.5000215</v>
      </c>
      <c r="E118" s="39" t="s">
        <v>161</v>
      </c>
      <c r="F118" s="20">
        <f>SUMIFS(Aux_Totales!$P:$P, Aux_Totales!$F:$F, $A118, Aux_Totales!$A:$A, Aperturas!$A$2)</f>
        <v>7972728450.2235041</v>
      </c>
      <c r="G118" s="17">
        <f t="shared" si="185"/>
        <v>0.37262396280620075</v>
      </c>
      <c r="H118" s="13">
        <f t="shared" si="186"/>
        <v>2970829669.5000215</v>
      </c>
      <c r="I118" s="13" t="str">
        <f t="shared" si="187"/>
        <v/>
      </c>
      <c r="J118" s="39"/>
      <c r="L118" s="20">
        <f>SUMIFS(Aux_Anterior!$W:$W, Aux_Anterior!$F:$F, $A118, Aux_Anterior!$A:$A, Aperturas!$A$2, Aux_Anterior!$AB:$AB, 202404, Aux_Anterior!$AA:$AA, 0)</f>
        <v>0</v>
      </c>
      <c r="M118" s="20">
        <f>SUMIFS(Aux_Anterior!$X:$X, Aux_Anterior!$F:$F, $A118, Aux_Anterior!$A:$A, Aperturas!$A$2, Aux_Anterior!$AB:$AB, 202404, Aux_Anterior!$AA:$AA, 0)</f>
        <v>0</v>
      </c>
      <c r="N118" s="20">
        <f>SUMIFS(Aux_Anterior!$P:$P, Aux_Anterior!$F:$F, $A118, Aux_Anterior!$A:$A, Aperturas!$A$2, Aux_Anterior!$AB:$AB, 202404, Aux_Anterior!$AA:$AA, 0)</f>
        <v>0</v>
      </c>
      <c r="O118" s="17">
        <f t="shared" si="188"/>
        <v>0</v>
      </c>
      <c r="Q118" s="20" cm="1">
        <f t="array" ref="Q118">INDEX($G$9:$BP$29, COUNTA($A$105:$A118), 62 - (COUNTA($A$105:$A118) - 1) * 3 - 2)</f>
        <v>2970159582</v>
      </c>
      <c r="R118" s="20" cm="1">
        <f t="array" ref="R118">INDEX($BQ$9:$DZ$29, COUNTA($A$105:$A118), 62 - (COUNTA($A$105:$A118) - 1) * 3 - 2)</f>
        <v>2983136481.499999</v>
      </c>
      <c r="S118" s="17">
        <f t="shared" si="189"/>
        <v>1</v>
      </c>
      <c r="T118" s="33" cm="1">
        <f t="array" ref="T118">IFERROR(INDEX(IF($C$2 = "Pago", $G$101:$BP$101, $BQ$101:$DZ$101), 1, (COUNTA($A118:$A$125) - 1) * 3 + 2), 100%)</f>
        <v>0.99977444432210272</v>
      </c>
      <c r="U118" s="20">
        <f t="shared" si="190"/>
        <v>2970829669.5000215</v>
      </c>
      <c r="V118" s="17">
        <f t="shared" si="191"/>
        <v>0.99977444432210272</v>
      </c>
      <c r="W118" s="20">
        <f t="shared" si="192"/>
        <v>2970829669.5000215</v>
      </c>
      <c r="X118" s="17">
        <f t="shared" si="193"/>
        <v>0.37262396280620075</v>
      </c>
      <c r="Y118" s="13">
        <f t="shared" si="194"/>
        <v>2970829669.5000215</v>
      </c>
      <c r="AA118" s="33">
        <f t="shared" si="195"/>
        <v>0</v>
      </c>
      <c r="AB118" s="33">
        <f t="shared" si="196"/>
        <v>0.99977444432210272</v>
      </c>
      <c r="AC118" s="20">
        <f t="shared" si="197"/>
        <v>2970159582</v>
      </c>
      <c r="AD118" s="17">
        <f t="shared" si="198"/>
        <v>0.37253991535566922</v>
      </c>
      <c r="AE118" s="20">
        <f t="shared" si="199"/>
        <v>2970159582</v>
      </c>
      <c r="AG118" s="33">
        <f t="shared" si="200"/>
        <v>0</v>
      </c>
      <c r="AH118" s="20">
        <f t="shared" si="201"/>
        <v>0</v>
      </c>
      <c r="AI118" s="20">
        <f t="shared" si="202"/>
        <v>0</v>
      </c>
      <c r="AK118" s="33">
        <f t="shared" si="203"/>
        <v>1</v>
      </c>
      <c r="AL118" s="13">
        <f t="shared" si="204"/>
        <v>2970829669.5000215</v>
      </c>
      <c r="AM118" s="13">
        <f t="shared" si="205"/>
        <v>2970829669.5000215</v>
      </c>
      <c r="AN118" s="32"/>
    </row>
    <row r="119" spans="1:40" x14ac:dyDescent="0.2">
      <c r="A119">
        <v>202212</v>
      </c>
      <c r="B119" s="20">
        <f>SUMIFS(Aux_Totales!$G:$G, Aux_Totales!$F:$F, $A119, Aux_Totales!$A:$A, Aperturas!$A$2)</f>
        <v>2038012252</v>
      </c>
      <c r="C119" s="20">
        <f>SUMIFS(Aux_Totales!$H:$H, Aux_Totales!$F:$F, $A119, Aux_Totales!$A:$A, Aperturas!$A$2)</f>
        <v>2054321664.04</v>
      </c>
      <c r="D119" s="20">
        <f t="shared" si="184"/>
        <v>2044562619.6561041</v>
      </c>
      <c r="E119" s="39" t="s">
        <v>161</v>
      </c>
      <c r="F119" s="20">
        <f>SUMIFS(Aux_Totales!$P:$P, Aux_Totales!$F:$F, $A119, Aux_Totales!$A:$A, Aperturas!$A$2)</f>
        <v>9105845879.6139889</v>
      </c>
      <c r="G119" s="17">
        <f t="shared" si="185"/>
        <v>0.22453296999386249</v>
      </c>
      <c r="H119" s="13">
        <f t="shared" si="186"/>
        <v>2044562619.6561041</v>
      </c>
      <c r="I119" s="13" t="str">
        <f t="shared" si="187"/>
        <v/>
      </c>
      <c r="J119" s="39"/>
      <c r="L119" s="20">
        <f>SUMIFS(Aux_Anterior!$W:$W, Aux_Anterior!$F:$F, $A119, Aux_Anterior!$A:$A, Aperturas!$A$2, Aux_Anterior!$AB:$AB, 202404, Aux_Anterior!$AA:$AA, 0)</f>
        <v>0</v>
      </c>
      <c r="M119" s="20">
        <f>SUMIFS(Aux_Anterior!$X:$X, Aux_Anterior!$F:$F, $A119, Aux_Anterior!$A:$A, Aperturas!$A$2, Aux_Anterior!$AB:$AB, 202404, Aux_Anterior!$AA:$AA, 0)</f>
        <v>0</v>
      </c>
      <c r="N119" s="20">
        <f>SUMIFS(Aux_Anterior!$P:$P, Aux_Anterior!$F:$F, $A119, Aux_Anterior!$A:$A, Aperturas!$A$2, Aux_Anterior!$AB:$AB, 202404, Aux_Anterior!$AA:$AA, 0)</f>
        <v>0</v>
      </c>
      <c r="O119" s="17">
        <f t="shared" si="188"/>
        <v>0</v>
      </c>
      <c r="Q119" s="20" cm="1">
        <f t="array" ref="Q119">INDEX($G$9:$BP$29, COUNTA($A$105:$A119), 62 - (COUNTA($A$105:$A119) - 1) * 3 - 2)</f>
        <v>2038012252</v>
      </c>
      <c r="R119" s="20" cm="1">
        <f t="array" ref="R119">INDEX($BQ$9:$DZ$29, COUNTA($A$105:$A119), 62 - (COUNTA($A$105:$A119) - 1) * 3 - 2)</f>
        <v>2049303784.0899999</v>
      </c>
      <c r="S119" s="17">
        <f t="shared" si="189"/>
        <v>1</v>
      </c>
      <c r="T119" s="33" cm="1">
        <f t="array" ref="T119">IFERROR(INDEX(IF($C$2 = "Pago", $G$101:$BP$101, $BQ$101:$DZ$101), 1, (COUNTA($A119:$A$125) - 1) * 3 + 2), 100%)</f>
        <v>0.99679620100987376</v>
      </c>
      <c r="U119" s="20">
        <f t="shared" si="190"/>
        <v>2044562619.6561041</v>
      </c>
      <c r="V119" s="17">
        <f t="shared" si="191"/>
        <v>0.99679620100987376</v>
      </c>
      <c r="W119" s="20">
        <f t="shared" si="192"/>
        <v>2044562619.6561041</v>
      </c>
      <c r="X119" s="17">
        <f t="shared" si="193"/>
        <v>0.22453296999386249</v>
      </c>
      <c r="Y119" s="13">
        <f t="shared" si="194"/>
        <v>2044562619.6561041</v>
      </c>
      <c r="AA119" s="33">
        <f t="shared" si="195"/>
        <v>0</v>
      </c>
      <c r="AB119" s="33">
        <f t="shared" si="196"/>
        <v>0.99679620100987376</v>
      </c>
      <c r="AC119" s="20">
        <f t="shared" si="197"/>
        <v>2038012252</v>
      </c>
      <c r="AD119" s="17">
        <f t="shared" si="198"/>
        <v>0.2238136114913461</v>
      </c>
      <c r="AE119" s="20">
        <f t="shared" si="199"/>
        <v>2038012252</v>
      </c>
      <c r="AG119" s="33">
        <f t="shared" si="200"/>
        <v>0</v>
      </c>
      <c r="AH119" s="20">
        <f t="shared" si="201"/>
        <v>0</v>
      </c>
      <c r="AI119" s="20">
        <f t="shared" si="202"/>
        <v>0</v>
      </c>
      <c r="AK119" s="33">
        <f t="shared" si="203"/>
        <v>1</v>
      </c>
      <c r="AL119" s="13">
        <f t="shared" si="204"/>
        <v>2044562619.6561041</v>
      </c>
      <c r="AM119" s="13">
        <f t="shared" si="205"/>
        <v>2044562619.6561041</v>
      </c>
      <c r="AN119" s="32"/>
    </row>
    <row r="120" spans="1:40" x14ac:dyDescent="0.2">
      <c r="A120">
        <v>202303</v>
      </c>
      <c r="B120" s="20">
        <f>SUMIFS(Aux_Totales!$G:$G, Aux_Totales!$F:$F, $A120, Aux_Totales!$A:$A, Aperturas!$A$2)</f>
        <v>2075079131</v>
      </c>
      <c r="C120" s="20">
        <f>SUMIFS(Aux_Totales!$H:$H, Aux_Totales!$F:$F, $A120, Aux_Totales!$A:$A, Aperturas!$A$2)</f>
        <v>2118992451.5600004</v>
      </c>
      <c r="D120" s="20">
        <f t="shared" si="184"/>
        <v>2075079131</v>
      </c>
      <c r="E120" s="39" t="s">
        <v>161</v>
      </c>
      <c r="F120" s="20">
        <f>SUMIFS(Aux_Totales!$P:$P, Aux_Totales!$F:$F, $A120, Aux_Totales!$A:$A, Aperturas!$A$2)</f>
        <v>7725901239.0573978</v>
      </c>
      <c r="G120" s="17">
        <f t="shared" si="185"/>
        <v>0.26858732292741178</v>
      </c>
      <c r="H120" s="13">
        <f t="shared" si="186"/>
        <v>2075079131</v>
      </c>
      <c r="I120" s="13" t="str">
        <f t="shared" si="187"/>
        <v/>
      </c>
      <c r="J120" s="39"/>
      <c r="L120" s="20">
        <f>SUMIFS(Aux_Anterior!$W:$W, Aux_Anterior!$F:$F, $A120, Aux_Anterior!$A:$A, Aperturas!$A$2, Aux_Anterior!$AB:$AB, 202404, Aux_Anterior!$AA:$AA, 0)</f>
        <v>0</v>
      </c>
      <c r="M120" s="20">
        <f>SUMIFS(Aux_Anterior!$X:$X, Aux_Anterior!$F:$F, $A120, Aux_Anterior!$A:$A, Aperturas!$A$2, Aux_Anterior!$AB:$AB, 202404, Aux_Anterior!$AA:$AA, 0)</f>
        <v>0</v>
      </c>
      <c r="N120" s="20">
        <f>SUMIFS(Aux_Anterior!$P:$P, Aux_Anterior!$F:$F, $A120, Aux_Anterior!$A:$A, Aperturas!$A$2, Aux_Anterior!$AB:$AB, 202404, Aux_Anterior!$AA:$AA, 0)</f>
        <v>0</v>
      </c>
      <c r="O120" s="17">
        <f t="shared" si="188"/>
        <v>0</v>
      </c>
      <c r="Q120" s="20" cm="1">
        <f t="array" ref="Q120">INDEX($G$9:$BP$29, COUNTA($A$105:$A120), 62 - (COUNTA($A$105:$A120) - 1) * 3 - 2)</f>
        <v>2075079131</v>
      </c>
      <c r="R120" s="20" cm="1">
        <f t="array" ref="R120">INDEX($BQ$9:$DZ$29, COUNTA($A$105:$A120), 62 - (COUNTA($A$105:$A120) - 1) * 3 - 2)</f>
        <v>2118992451.5600004</v>
      </c>
      <c r="S120" s="17">
        <f t="shared" si="189"/>
        <v>1</v>
      </c>
      <c r="T120" s="33" cm="1">
        <f t="array" ref="T120">IFERROR(INDEX(IF($C$2 = "Pago", $G$101:$BP$101, $BQ$101:$DZ$101), 1, (COUNTA($A120:$A$125) - 1) * 3 + 2), 100%)</f>
        <v>1</v>
      </c>
      <c r="U120" s="20">
        <f t="shared" si="190"/>
        <v>2075079131</v>
      </c>
      <c r="V120" s="17">
        <f t="shared" si="191"/>
        <v>1</v>
      </c>
      <c r="W120" s="20">
        <f t="shared" si="192"/>
        <v>2075079131</v>
      </c>
      <c r="X120" s="17">
        <f t="shared" si="193"/>
        <v>0.26858732292741178</v>
      </c>
      <c r="Y120" s="13">
        <f t="shared" si="194"/>
        <v>2075079131</v>
      </c>
      <c r="AA120" s="33">
        <f t="shared" si="195"/>
        <v>0</v>
      </c>
      <c r="AB120" s="33">
        <f t="shared" si="196"/>
        <v>1</v>
      </c>
      <c r="AC120" s="20">
        <f t="shared" si="197"/>
        <v>2075079131</v>
      </c>
      <c r="AD120" s="17">
        <f t="shared" si="198"/>
        <v>0.26858732292741178</v>
      </c>
      <c r="AE120" s="20">
        <f t="shared" si="199"/>
        <v>2075079131</v>
      </c>
      <c r="AG120" s="33">
        <f t="shared" si="200"/>
        <v>0</v>
      </c>
      <c r="AH120" s="20">
        <f t="shared" si="201"/>
        <v>0</v>
      </c>
      <c r="AI120" s="20">
        <f t="shared" si="202"/>
        <v>0</v>
      </c>
      <c r="AK120" s="33">
        <f t="shared" si="203"/>
        <v>1</v>
      </c>
      <c r="AL120" s="13">
        <f t="shared" si="204"/>
        <v>2075079131</v>
      </c>
      <c r="AM120" s="13">
        <f t="shared" si="205"/>
        <v>2075079131</v>
      </c>
      <c r="AN120" s="32"/>
    </row>
    <row r="121" spans="1:40" x14ac:dyDescent="0.2">
      <c r="A121">
        <v>202306</v>
      </c>
      <c r="B121" s="20">
        <f>SUMIFS(Aux_Totales!$G:$G, Aux_Totales!$F:$F, $A121, Aux_Totales!$A:$A, Aperturas!$A$2)</f>
        <v>2552991301</v>
      </c>
      <c r="C121" s="20">
        <f>SUMIFS(Aux_Totales!$H:$H, Aux_Totales!$F:$F, $A121, Aux_Totales!$A:$A, Aperturas!$A$2)</f>
        <v>2609475092.7100005</v>
      </c>
      <c r="D121" s="20">
        <f t="shared" si="184"/>
        <v>2554249777.454392</v>
      </c>
      <c r="E121" s="39" t="s">
        <v>161</v>
      </c>
      <c r="F121" s="20">
        <f>SUMIFS(Aux_Totales!$P:$P, Aux_Totales!$F:$F, $A121, Aux_Totales!$A:$A, Aperturas!$A$2)</f>
        <v>7667964752.531395</v>
      </c>
      <c r="G121" s="17">
        <f t="shared" si="185"/>
        <v>0.33310661432176869</v>
      </c>
      <c r="H121" s="13">
        <f t="shared" si="186"/>
        <v>2554249777.454392</v>
      </c>
      <c r="I121" s="13" t="str">
        <f t="shared" si="187"/>
        <v/>
      </c>
      <c r="J121" s="39"/>
      <c r="L121" s="20">
        <f>SUMIFS(Aux_Anterior!$W:$W, Aux_Anterior!$F:$F, $A121, Aux_Anterior!$A:$A, Aperturas!$A$2, Aux_Anterior!$AB:$AB, 202404, Aux_Anterior!$AA:$AA, 0)</f>
        <v>0</v>
      </c>
      <c r="M121" s="20">
        <f>SUMIFS(Aux_Anterior!$X:$X, Aux_Anterior!$F:$F, $A121, Aux_Anterior!$A:$A, Aperturas!$A$2, Aux_Anterior!$AB:$AB, 202404, Aux_Anterior!$AA:$AA, 0)</f>
        <v>0</v>
      </c>
      <c r="N121" s="20">
        <f>SUMIFS(Aux_Anterior!$P:$P, Aux_Anterior!$F:$F, $A121, Aux_Anterior!$A:$A, Aperturas!$A$2, Aux_Anterior!$AB:$AB, 202404, Aux_Anterior!$AA:$AA, 0)</f>
        <v>0</v>
      </c>
      <c r="O121" s="17">
        <f t="shared" si="188"/>
        <v>0</v>
      </c>
      <c r="Q121" s="20" cm="1">
        <f t="array" ref="Q121">INDEX($G$9:$BP$29, COUNTA($A$105:$A121), 62 - (COUNTA($A$105:$A121) - 1) * 3 - 2)</f>
        <v>2552991301</v>
      </c>
      <c r="R121" s="20" cm="1">
        <f t="array" ref="R121">INDEX($BQ$9:$DZ$29, COUNTA($A$105:$A121), 62 - (COUNTA($A$105:$A121) - 1) * 3 - 2)</f>
        <v>2559426739.7900004</v>
      </c>
      <c r="S121" s="17">
        <f t="shared" si="189"/>
        <v>1</v>
      </c>
      <c r="T121" s="33" cm="1">
        <f t="array" ref="T121">IFERROR(INDEX(IF($C$2 = "Pago", $G$101:$BP$101, $BQ$101:$DZ$101), 1, (COUNTA($A121:$A$125) - 1) * 3 + 2), 100%)</f>
        <v>0.99950730094390128</v>
      </c>
      <c r="U121" s="20">
        <f t="shared" si="190"/>
        <v>2554249777.454392</v>
      </c>
      <c r="V121" s="17">
        <f t="shared" si="191"/>
        <v>0.99950730094390128</v>
      </c>
      <c r="W121" s="20">
        <f t="shared" si="192"/>
        <v>2554249777.454392</v>
      </c>
      <c r="X121" s="17">
        <f t="shared" si="193"/>
        <v>0.33310661432176869</v>
      </c>
      <c r="Y121" s="13">
        <f t="shared" si="194"/>
        <v>2554249777.454392</v>
      </c>
      <c r="AA121" s="33">
        <f t="shared" si="195"/>
        <v>0</v>
      </c>
      <c r="AB121" s="33">
        <f t="shared" si="196"/>
        <v>0.99950730094390128</v>
      </c>
      <c r="AC121" s="20">
        <f t="shared" si="197"/>
        <v>2552991301</v>
      </c>
      <c r="AD121" s="17">
        <f t="shared" si="198"/>
        <v>0.33294249300731216</v>
      </c>
      <c r="AE121" s="20">
        <f t="shared" si="199"/>
        <v>2552991301</v>
      </c>
      <c r="AG121" s="33">
        <f t="shared" si="200"/>
        <v>0</v>
      </c>
      <c r="AH121" s="20">
        <f t="shared" si="201"/>
        <v>0</v>
      </c>
      <c r="AI121" s="20">
        <f t="shared" si="202"/>
        <v>0</v>
      </c>
      <c r="AK121" s="33">
        <f t="shared" si="203"/>
        <v>1</v>
      </c>
      <c r="AL121" s="13">
        <f t="shared" si="204"/>
        <v>2554249777.454392</v>
      </c>
      <c r="AM121" s="13">
        <f t="shared" si="205"/>
        <v>2554249777.454392</v>
      </c>
      <c r="AN121" s="32"/>
    </row>
    <row r="122" spans="1:40" x14ac:dyDescent="0.2">
      <c r="A122">
        <v>202309</v>
      </c>
      <c r="B122" s="20">
        <f>SUMIFS(Aux_Totales!$G:$G, Aux_Totales!$F:$F, $A122, Aux_Totales!$A:$A, Aperturas!$A$2)</f>
        <v>1941144109</v>
      </c>
      <c r="C122" s="20">
        <f>SUMIFS(Aux_Totales!$H:$H, Aux_Totales!$F:$F, $A122, Aux_Totales!$A:$A, Aperturas!$A$2)</f>
        <v>1962025664.73</v>
      </c>
      <c r="D122" s="20">
        <f t="shared" si="184"/>
        <v>1942305933.0563109</v>
      </c>
      <c r="E122" s="39" t="s">
        <v>161</v>
      </c>
      <c r="F122" s="20">
        <f>SUMIFS(Aux_Totales!$P:$P, Aux_Totales!$F:$F, $A122, Aux_Totales!$A:$A, Aperturas!$A$2)</f>
        <v>7753847178.0560989</v>
      </c>
      <c r="G122" s="17">
        <f t="shared" si="185"/>
        <v>0.25049577177032395</v>
      </c>
      <c r="H122" s="13">
        <f t="shared" si="186"/>
        <v>1942305933.0563109</v>
      </c>
      <c r="I122" s="13" t="str">
        <f t="shared" si="187"/>
        <v/>
      </c>
      <c r="J122" s="39"/>
      <c r="L122" s="20">
        <f>SUMIFS(Aux_Anterior!$W:$W, Aux_Anterior!$F:$F, $A122, Aux_Anterior!$A:$A, Aperturas!$A$2, Aux_Anterior!$AB:$AB, 202404, Aux_Anterior!$AA:$AA, 0)</f>
        <v>0</v>
      </c>
      <c r="M122" s="20">
        <f>SUMIFS(Aux_Anterior!$X:$X, Aux_Anterior!$F:$F, $A122, Aux_Anterior!$A:$A, Aperturas!$A$2, Aux_Anterior!$AB:$AB, 202404, Aux_Anterior!$AA:$AA, 0)</f>
        <v>0</v>
      </c>
      <c r="N122" s="20">
        <f>SUMIFS(Aux_Anterior!$P:$P, Aux_Anterior!$F:$F, $A122, Aux_Anterior!$A:$A, Aperturas!$A$2, Aux_Anterior!$AB:$AB, 202404, Aux_Anterior!$AA:$AA, 0)</f>
        <v>0</v>
      </c>
      <c r="O122" s="17">
        <f t="shared" si="188"/>
        <v>0</v>
      </c>
      <c r="Q122" s="20" cm="1">
        <f t="array" ref="Q122">INDEX($G$9:$BP$29, COUNTA($A$105:$A122), 62 - (COUNTA($A$105:$A122) - 1) * 3 - 2)</f>
        <v>1888501842</v>
      </c>
      <c r="R122" s="20" cm="1">
        <f t="array" ref="R122">INDEX($BQ$9:$DZ$29, COUNTA($A$105:$A122), 62 - (COUNTA($A$105:$A122) - 1) * 3 - 2)</f>
        <v>1909383397.73</v>
      </c>
      <c r="S122" s="17">
        <f t="shared" si="189"/>
        <v>1</v>
      </c>
      <c r="T122" s="33" cm="1">
        <f t="array" ref="T122">IFERROR(INDEX(IF($C$2 = "Pago", $G$101:$BP$101, $BQ$101:$DZ$101), 1, (COUNTA($A122:$A$125) - 1) * 3 + 2), 100%)</f>
        <v>0.99940183261733506</v>
      </c>
      <c r="U122" s="20">
        <f t="shared" si="190"/>
        <v>1942305933.0563109</v>
      </c>
      <c r="V122" s="17">
        <f t="shared" si="191"/>
        <v>0.99940183261733506</v>
      </c>
      <c r="W122" s="20">
        <f t="shared" si="192"/>
        <v>1942305933.0563109</v>
      </c>
      <c r="X122" s="17">
        <f t="shared" si="193"/>
        <v>0.25049577177032395</v>
      </c>
      <c r="Y122" s="13">
        <f t="shared" si="194"/>
        <v>1942305933.0563109</v>
      </c>
      <c r="AA122" s="33">
        <f t="shared" si="195"/>
        <v>0</v>
      </c>
      <c r="AB122" s="33">
        <f t="shared" si="196"/>
        <v>0.99940183261733506</v>
      </c>
      <c r="AC122" s="20">
        <f t="shared" si="197"/>
        <v>1941144109</v>
      </c>
      <c r="AD122" s="17">
        <f t="shared" si="198"/>
        <v>0.25034593337015543</v>
      </c>
      <c r="AE122" s="20">
        <f t="shared" si="199"/>
        <v>1941144109</v>
      </c>
      <c r="AG122" s="33">
        <f t="shared" si="200"/>
        <v>0</v>
      </c>
      <c r="AH122" s="20">
        <f t="shared" si="201"/>
        <v>0</v>
      </c>
      <c r="AI122" s="20">
        <f t="shared" si="202"/>
        <v>0</v>
      </c>
      <c r="AK122" s="33">
        <f t="shared" si="203"/>
        <v>1</v>
      </c>
      <c r="AL122" s="13">
        <f t="shared" si="204"/>
        <v>1942305933.0563109</v>
      </c>
      <c r="AM122" s="13">
        <f t="shared" si="205"/>
        <v>1942305933.0563109</v>
      </c>
      <c r="AN122" s="32"/>
    </row>
    <row r="123" spans="1:40" x14ac:dyDescent="0.2">
      <c r="A123">
        <v>202312</v>
      </c>
      <c r="B123" s="20">
        <f>SUMIFS(Aux_Totales!$G:$G, Aux_Totales!$F:$F, $A123, Aux_Totales!$A:$A, Aperturas!$A$2)</f>
        <v>3249829434</v>
      </c>
      <c r="C123" s="20">
        <f>SUMIFS(Aux_Totales!$H:$H, Aux_Totales!$F:$F, $A123, Aux_Totales!$A:$A, Aperturas!$A$2)</f>
        <v>3434124254.8800001</v>
      </c>
      <c r="D123" s="20">
        <f t="shared" si="184"/>
        <v>3272602547.8354774</v>
      </c>
      <c r="E123" s="39" t="s">
        <v>161</v>
      </c>
      <c r="F123" s="20">
        <f>SUMIFS(Aux_Totales!$P:$P, Aux_Totales!$F:$F, $A123, Aux_Totales!$A:$A, Aperturas!$A$2)</f>
        <v>9140594725.0559368</v>
      </c>
      <c r="G123" s="17">
        <f t="shared" si="185"/>
        <v>0.35802949876606088</v>
      </c>
      <c r="H123" s="13">
        <f t="shared" si="186"/>
        <v>3272602547.8354774</v>
      </c>
      <c r="I123" s="13" t="str">
        <f t="shared" si="187"/>
        <v/>
      </c>
      <c r="J123" s="39"/>
      <c r="L123" s="20">
        <f>SUMIFS(Aux_Anterior!$W:$W, Aux_Anterior!$F:$F, $A123, Aux_Anterior!$A:$A, Aperturas!$A$2, Aux_Anterior!$AB:$AB, 202404, Aux_Anterior!$AA:$AA, 0)</f>
        <v>0</v>
      </c>
      <c r="M123" s="20">
        <f>SUMIFS(Aux_Anterior!$X:$X, Aux_Anterior!$F:$F, $A123, Aux_Anterior!$A:$A, Aperturas!$A$2, Aux_Anterior!$AB:$AB, 202404, Aux_Anterior!$AA:$AA, 0)</f>
        <v>0</v>
      </c>
      <c r="N123" s="20">
        <f>SUMIFS(Aux_Anterior!$P:$P, Aux_Anterior!$F:$F, $A123, Aux_Anterior!$A:$A, Aperturas!$A$2, Aux_Anterior!$AB:$AB, 202404, Aux_Anterior!$AA:$AA, 0)</f>
        <v>0</v>
      </c>
      <c r="O123" s="17">
        <f t="shared" si="188"/>
        <v>0</v>
      </c>
      <c r="Q123" s="20" cm="1">
        <f t="array" ref="Q123">INDEX($G$9:$BP$29, COUNTA($A$105:$A123), 62 - (COUNTA($A$105:$A123) - 1) * 3 - 2)</f>
        <v>2743010895</v>
      </c>
      <c r="R123" s="20" cm="1">
        <f t="array" ref="R123">INDEX($BQ$9:$DZ$29, COUNTA($A$105:$A123), 62 - (COUNTA($A$105:$A123) - 1) * 3 - 2)</f>
        <v>2931030848</v>
      </c>
      <c r="S123" s="17">
        <f t="shared" si="189"/>
        <v>1</v>
      </c>
      <c r="T123" s="33" cm="1">
        <f t="array" ref="T123">IFERROR(INDEX(IF($C$2 = "Pago", $G$101:$BP$101, $BQ$101:$DZ$101), 1, (COUNTA($A123:$A$125) - 1) * 3 + 2), 100%)</f>
        <v>0.99304128335090991</v>
      </c>
      <c r="U123" s="20">
        <f t="shared" si="190"/>
        <v>3272602547.8354774</v>
      </c>
      <c r="V123" s="17">
        <f t="shared" si="191"/>
        <v>0.99304128335090991</v>
      </c>
      <c r="W123" s="20">
        <f t="shared" si="192"/>
        <v>3272602547.8354774</v>
      </c>
      <c r="X123" s="17">
        <f t="shared" si="193"/>
        <v>0.35802949876606088</v>
      </c>
      <c r="Y123" s="13">
        <f t="shared" si="194"/>
        <v>3272602547.8354774</v>
      </c>
      <c r="AA123" s="33">
        <f t="shared" si="195"/>
        <v>0</v>
      </c>
      <c r="AB123" s="33">
        <f t="shared" si="196"/>
        <v>0.99304128335090991</v>
      </c>
      <c r="AC123" s="20">
        <f t="shared" si="197"/>
        <v>3249829434</v>
      </c>
      <c r="AD123" s="17">
        <f t="shared" si="198"/>
        <v>0.35553807293213213</v>
      </c>
      <c r="AE123" s="20">
        <f t="shared" si="199"/>
        <v>3249829434</v>
      </c>
      <c r="AG123" s="33">
        <f t="shared" si="200"/>
        <v>0</v>
      </c>
      <c r="AH123" s="20">
        <f t="shared" si="201"/>
        <v>0</v>
      </c>
      <c r="AI123" s="20">
        <f t="shared" si="202"/>
        <v>0</v>
      </c>
      <c r="AK123" s="33">
        <f t="shared" si="203"/>
        <v>1</v>
      </c>
      <c r="AL123" s="13">
        <f t="shared" si="204"/>
        <v>3272602547.8354774</v>
      </c>
      <c r="AM123" s="13">
        <f t="shared" si="205"/>
        <v>3272602547.8354774</v>
      </c>
      <c r="AN123" s="32"/>
    </row>
    <row r="124" spans="1:40" x14ac:dyDescent="0.2">
      <c r="A124">
        <v>202403</v>
      </c>
      <c r="B124" s="20">
        <f>SUMIFS(Aux_Totales!$G:$G, Aux_Totales!$F:$F, $A124, Aux_Totales!$A:$A, Aperturas!$A$2)</f>
        <v>1202709282</v>
      </c>
      <c r="C124" s="20">
        <f>SUMIFS(Aux_Totales!$H:$H, Aux_Totales!$F:$F, $A124, Aux_Totales!$A:$A, Aperturas!$A$2)</f>
        <v>1205183456.0699999</v>
      </c>
      <c r="D124" s="20">
        <f t="shared" si="184"/>
        <v>1264114265.9512525</v>
      </c>
      <c r="E124" s="39" t="s">
        <v>161</v>
      </c>
      <c r="F124" s="20">
        <f>SUMIFS(Aux_Totales!$P:$P, Aux_Totales!$F:$F, $A124, Aux_Totales!$A:$A, Aperturas!$A$2)</f>
        <v>5265070010.3915005</v>
      </c>
      <c r="G124" s="17">
        <f t="shared" si="185"/>
        <v>0.24009448373075962</v>
      </c>
      <c r="H124" s="13">
        <f t="shared" si="186"/>
        <v>1264114265.9512525</v>
      </c>
      <c r="I124" s="13" t="str">
        <f t="shared" si="187"/>
        <v/>
      </c>
      <c r="J124" s="39"/>
      <c r="L124" s="20">
        <f>SUMIFS(Aux_Anterior!$W:$W, Aux_Anterior!$F:$F, $A124, Aux_Anterior!$A:$A, Aperturas!$A$2, Aux_Anterior!$AB:$AB, 202404, Aux_Anterior!$AA:$AA, 0)</f>
        <v>0</v>
      </c>
      <c r="M124" s="20">
        <f>SUMIFS(Aux_Anterior!$X:$X, Aux_Anterior!$F:$F, $A124, Aux_Anterior!$A:$A, Aperturas!$A$2, Aux_Anterior!$AB:$AB, 202404, Aux_Anterior!$AA:$AA, 0)</f>
        <v>0</v>
      </c>
      <c r="N124" s="20">
        <f>SUMIFS(Aux_Anterior!$P:$P, Aux_Anterior!$F:$F, $A124, Aux_Anterior!$A:$A, Aperturas!$A$2, Aux_Anterior!$AB:$AB, 202404, Aux_Anterior!$AA:$AA, 0)</f>
        <v>0</v>
      </c>
      <c r="O124" s="17">
        <f t="shared" si="188"/>
        <v>0</v>
      </c>
      <c r="Q124" s="20" cm="1">
        <f t="array" ref="Q124">INDEX($G$9:$BP$29, COUNTA($A$105:$A124), 62 - (COUNTA($A$105:$A124) - 1) * 3 - 2)</f>
        <v>238717727</v>
      </c>
      <c r="R124" s="20" cm="1">
        <f t="array" ref="R124">INDEX($BQ$9:$DZ$29, COUNTA($A$105:$A124), 62 - (COUNTA($A$105:$A124) - 1) * 3 - 2)</f>
        <v>391107200.88</v>
      </c>
      <c r="S124" s="17">
        <f t="shared" si="189"/>
        <v>1</v>
      </c>
      <c r="T124" s="33" cm="1">
        <f t="array" ref="T124">IFERROR(INDEX(IF($C$2 = "Pago", $G$101:$BP$101, $BQ$101:$DZ$101), 1, (COUNTA($A124:$A$125) - 1) * 3 + 2), 100%)</f>
        <v>0.9514244988723034</v>
      </c>
      <c r="U124" s="20">
        <f t="shared" si="190"/>
        <v>1264114265.9512525</v>
      </c>
      <c r="V124" s="17">
        <f t="shared" si="191"/>
        <v>0.9514244988723034</v>
      </c>
      <c r="W124" s="20">
        <f t="shared" si="192"/>
        <v>1264114265.9512525</v>
      </c>
      <c r="X124" s="17">
        <f t="shared" si="193"/>
        <v>0.24009448373075962</v>
      </c>
      <c r="Y124" s="13">
        <f t="shared" si="194"/>
        <v>1264114265.9512525</v>
      </c>
      <c r="AA124" s="33">
        <f t="shared" si="195"/>
        <v>0</v>
      </c>
      <c r="AB124" s="33">
        <f t="shared" si="196"/>
        <v>0.9514244988723034</v>
      </c>
      <c r="AC124" s="20">
        <f t="shared" si="197"/>
        <v>1202709282</v>
      </c>
      <c r="AD124" s="17">
        <f t="shared" si="198"/>
        <v>0.22843177386554236</v>
      </c>
      <c r="AE124" s="20">
        <f t="shared" si="199"/>
        <v>1202709282</v>
      </c>
      <c r="AG124" s="33">
        <f t="shared" si="200"/>
        <v>0</v>
      </c>
      <c r="AH124" s="20">
        <f t="shared" si="201"/>
        <v>0</v>
      </c>
      <c r="AI124" s="20">
        <f t="shared" si="202"/>
        <v>0</v>
      </c>
      <c r="AK124" s="33">
        <f t="shared" si="203"/>
        <v>1</v>
      </c>
      <c r="AL124" s="13">
        <f t="shared" si="204"/>
        <v>1264114265.9512525</v>
      </c>
      <c r="AM124" s="13">
        <f t="shared" si="205"/>
        <v>1264114265.9512525</v>
      </c>
      <c r="AN124" s="32"/>
    </row>
    <row r="125" spans="1:40" x14ac:dyDescent="0.2">
      <c r="A125">
        <v>202404</v>
      </c>
      <c r="B125" s="20">
        <f>SUMIFS(Aux_Totales!$G:$G, Aux_Totales!$F:$F, $A125, Aux_Totales!$A:$A, Aperturas!$A$2)</f>
        <v>1847690</v>
      </c>
      <c r="C125" s="20">
        <f>SUMIFS(Aux_Totales!$H:$H, Aux_Totales!$F:$F, $A125, Aux_Totales!$A:$A, Aperturas!$A$2)</f>
        <v>102321210.85000001</v>
      </c>
      <c r="D125" s="35">
        <f t="shared" ref="D125:D126" si="206">IF(E125 = "Mantener", L125, IFERROR($F125 * $G125, 0))</f>
        <v>526758972.26813382</v>
      </c>
      <c r="E125" s="39" t="s">
        <v>162</v>
      </c>
      <c r="F125" s="20">
        <f>SUMIFS(Aux_Totales!$P:$P, Aux_Totales!$F:$F, $A125, Aux_Totales!$A:$A, Aperturas!$A$2)</f>
        <v>1761370510.74</v>
      </c>
      <c r="G125" s="41">
        <f t="shared" ref="G125:G126" si="207">AVERAGE(G$123:G$124)</f>
        <v>0.29906199124841026</v>
      </c>
      <c r="H125" s="13">
        <f t="shared" si="186"/>
        <v>526758972.26813382</v>
      </c>
      <c r="J125" s="39"/>
      <c r="L125" s="20">
        <f>SUMIFS(Aux_Anterior!$W:$W, Aux_Anterior!$F:$F, $A125, Aux_Anterior!$A:$A, Aperturas!$A$2, Aux_Anterior!$AB:$AB, 202404, Aux_Anterior!$AA:$AA, 0)</f>
        <v>0</v>
      </c>
      <c r="M125" s="20">
        <f>SUMIFS(Aux_Anterior!$X:$X, Aux_Anterior!$F:$F, $A125, Aux_Anterior!$A:$A, Aperturas!$A$2, Aux_Anterior!$AB:$AB, 202404, Aux_Anterior!$AA:$AA, 0)</f>
        <v>0</v>
      </c>
      <c r="N125" s="20">
        <f>SUMIFS(Aux_Anterior!$P:$P, Aux_Anterior!$F:$F, $A125, Aux_Anterior!$A:$A, Aperturas!$A$2, Aux_Anterior!$AB:$AB, 202404, Aux_Anterior!$AA:$AA, 0)</f>
        <v>0</v>
      </c>
      <c r="O125" s="17">
        <f t="shared" si="188"/>
        <v>0</v>
      </c>
      <c r="AK125" s="33">
        <f t="shared" si="203"/>
        <v>1</v>
      </c>
      <c r="AL125" s="13">
        <f t="shared" si="204"/>
        <v>526758972.26813382</v>
      </c>
      <c r="AM125" s="13">
        <f t="shared" si="205"/>
        <v>526758972.26813382</v>
      </c>
      <c r="AN125" s="32"/>
    </row>
    <row r="126" spans="1:40" x14ac:dyDescent="0.2">
      <c r="A126">
        <v>202405</v>
      </c>
      <c r="B126" s="20">
        <f>SUMIFS(Aux_Totales!$G:$G, Aux_Totales!$F:$F, $A126, Aux_Totales!$A:$A, Aperturas!$A$2)</f>
        <v>0</v>
      </c>
      <c r="C126" s="20">
        <f>SUMIFS(Aux_Totales!$H:$H, Aux_Totales!$F:$F, $A126, Aux_Totales!$A:$A, Aperturas!$A$2)</f>
        <v>0</v>
      </c>
      <c r="D126" s="35">
        <f t="shared" si="206"/>
        <v>530969173.97897947</v>
      </c>
      <c r="E126" s="39" t="s">
        <v>162</v>
      </c>
      <c r="F126" s="20">
        <f>SUMIFS(Aux_Totales!$P:$P, Aux_Totales!$F:$F, $A126, Aux_Totales!$A:$A, Aperturas!$A$2)</f>
        <v>1775448534.1399999</v>
      </c>
      <c r="G126" s="41">
        <f t="shared" si="207"/>
        <v>0.29906199124841026</v>
      </c>
      <c r="H126" s="13">
        <f t="shared" si="186"/>
        <v>530969173.97897947</v>
      </c>
      <c r="J126" s="39"/>
      <c r="AL126" s="13">
        <f t="shared" si="204"/>
        <v>530969173.97897947</v>
      </c>
      <c r="AM126" s="13">
        <f t="shared" si="205"/>
        <v>530969173.97897947</v>
      </c>
    </row>
    <row r="129" spans="1:5" x14ac:dyDescent="0.2">
      <c r="A129" s="14" t="s">
        <v>149</v>
      </c>
      <c r="B129" s="14" t="str">
        <f>IF($C$4="Frecuencia", "Severidad", "Frecuencia") &amp; " Pagos"</f>
        <v>Frecuencia Pagos</v>
      </c>
      <c r="C129" s="14" t="str">
        <f>IF($C$4="Frecuencia", "Severidad", "Frecuencia") &amp; " Incurridos"</f>
        <v>Frecuencia Incurridos</v>
      </c>
      <c r="D129" s="14" t="str">
        <f>IF($C$4="Frecuencia", "Severidad", "Frecuencia") &amp; " Ultimate"</f>
        <v>Frecuencia Ultimate</v>
      </c>
      <c r="E129" s="14" t="str">
        <f>"Comentarios" &amp; IF($C$4="Frecuencia", " Sv.", " Fr.")</f>
        <v>Comentarios Fr.</v>
      </c>
    </row>
    <row r="130" spans="1:5" x14ac:dyDescent="0.2">
      <c r="A130" s="38">
        <v>201906</v>
      </c>
      <c r="B130" s="38">
        <f>IF($C$4 = "Severidad", IFERROR(SUMIFS(Aux_Totales!$K:$K, Aux_Totales!$F:$F, $A130, Aux_Totales!$A:$A, Aperturas!$A$2) / SUMIFS(Aux_Totales!$N:$N, Aux_Totales!$F:$F, $A130, Aux_Totales!$A:$A, Aperturas!$A$2), 0), IFERROR(B105 / SUMIFS(Aux_Totales!$K:$K, Aux_Totales!$F:$F, $A130, Aux_Totales!$A:$A, Aperturas!$A$2), 0))</f>
        <v>0</v>
      </c>
      <c r="C130" s="38">
        <f>IF($C$4 = "Severidad", IFERROR(SUMIFS(Aux_Totales!$L:$L, Aux_Totales!$F:$F, $A130, Aux_Totales!$A:$A, Aperturas!$A$2) / SUMIFS(Aux_Totales!$N:$N, Aux_Totales!$F:$F, $A130, Aux_Totales!$A:$A, Aperturas!$A$2), 0), IFERROR(C105 / SUMIFS(Aux_Totales!$L:$L, Aux_Totales!$F:$F, $A130, Aux_Totales!$A:$A, Aperturas!$A$2), 0))</f>
        <v>0</v>
      </c>
      <c r="D130" s="39">
        <f>IF( $C$4 = "Severidad", IFERROR(SUMIFS(Aux_Anterior!$S:$S, Aux_Anterior!$F:$F, $A130, Aux_Anterior!$A:$A, Aperturas!$A$2, Aux_Anterior!$AB:$AB, 202404), 0), IFERROR(SUMIFS(Aux_Anterior!$U:$U, Aux_Anterior!$F:$F, $A130, Aux_Anterior!$A:$A, Aperturas!$A$2, Aux_Anterior!$AB:$AB, 202404), 0))</f>
        <v>0</v>
      </c>
      <c r="E130" s="32"/>
    </row>
    <row r="131" spans="1:5" x14ac:dyDescent="0.2">
      <c r="A131">
        <v>201909</v>
      </c>
      <c r="B131" s="38">
        <f>IF($C$4 = "Severidad", IFERROR(SUMIFS(Aux_Totales!$K:$K, Aux_Totales!$F:$F, $A131, Aux_Totales!$A:$A, Aperturas!$A$2) / SUMIFS(Aux_Totales!$N:$N, Aux_Totales!$F:$F, $A131, Aux_Totales!$A:$A, Aperturas!$A$2), 0), IFERROR(B106 / SUMIFS(Aux_Totales!$K:$K, Aux_Totales!$F:$F, $A131, Aux_Totales!$A:$A, Aperturas!$A$2), 0))</f>
        <v>0</v>
      </c>
      <c r="C131" s="38">
        <f>IF($C$4 = "Severidad", IFERROR(SUMIFS(Aux_Totales!$L:$L, Aux_Totales!$F:$F, $A131, Aux_Totales!$A:$A, Aperturas!$A$2) / SUMIFS(Aux_Totales!$N:$N, Aux_Totales!$F:$F, $A131, Aux_Totales!$A:$A, Aperturas!$A$2), 0), IFERROR(C106 / SUMIFS(Aux_Totales!$L:$L, Aux_Totales!$F:$F, $A131, Aux_Totales!$A:$A, Aperturas!$A$2), 0))</f>
        <v>0</v>
      </c>
      <c r="D131" s="39">
        <f>IF( $C$4 = "Severidad", IFERROR(SUMIFS(Aux_Anterior!$S:$S, Aux_Anterior!$F:$F, $A131, Aux_Anterior!$A:$A, Aperturas!$A$2, Aux_Anterior!$AB:$AB, 202404), 0), IFERROR(SUMIFS(Aux_Anterior!$U:$U, Aux_Anterior!$F:$F, $A131, Aux_Anterior!$A:$A, Aperturas!$A$2, Aux_Anterior!$AB:$AB, 202404), 0))</f>
        <v>0</v>
      </c>
      <c r="E131" s="32"/>
    </row>
    <row r="132" spans="1:5" x14ac:dyDescent="0.2">
      <c r="A132">
        <v>201912</v>
      </c>
      <c r="B132" s="38">
        <f>IF($C$4 = "Severidad", IFERROR(SUMIFS(Aux_Totales!$K:$K, Aux_Totales!$F:$F, $A132, Aux_Totales!$A:$A, Aperturas!$A$2) / SUMIFS(Aux_Totales!$N:$N, Aux_Totales!$F:$F, $A132, Aux_Totales!$A:$A, Aperturas!$A$2), 0), IFERROR(B107 / SUMIFS(Aux_Totales!$K:$K, Aux_Totales!$F:$F, $A132, Aux_Totales!$A:$A, Aperturas!$A$2), 0))</f>
        <v>7.157915871900412E-3</v>
      </c>
      <c r="C132" s="38">
        <f>IF($C$4 = "Severidad", IFERROR(SUMIFS(Aux_Totales!$L:$L, Aux_Totales!$F:$F, $A132, Aux_Totales!$A:$A, Aperturas!$A$2) / SUMIFS(Aux_Totales!$N:$N, Aux_Totales!$F:$F, $A132, Aux_Totales!$A:$A, Aperturas!$A$2), 0), IFERROR(C107 / SUMIFS(Aux_Totales!$L:$L, Aux_Totales!$F:$F, $A132, Aux_Totales!$A:$A, Aperturas!$A$2), 0))</f>
        <v>7.157915871900412E-3</v>
      </c>
      <c r="D132" s="39">
        <f>IF( $C$4 = "Severidad", IFERROR(SUMIFS(Aux_Anterior!$S:$S, Aux_Anterior!$F:$F, $A132, Aux_Anterior!$A:$A, Aperturas!$A$2, Aux_Anterior!$AB:$AB, 202404), 0), IFERROR(SUMIFS(Aux_Anterior!$U:$U, Aux_Anterior!$F:$F, $A132, Aux_Anterior!$A:$A, Aperturas!$A$2, Aux_Anterior!$AB:$AB, 202404), 0))</f>
        <v>0</v>
      </c>
      <c r="E132" s="32"/>
    </row>
    <row r="133" spans="1:5" x14ac:dyDescent="0.2">
      <c r="A133">
        <v>202003</v>
      </c>
      <c r="B133" s="38">
        <f>IF($C$4 = "Severidad", IFERROR(SUMIFS(Aux_Totales!$K:$K, Aux_Totales!$F:$F, $A133, Aux_Totales!$A:$A, Aperturas!$A$2) / SUMIFS(Aux_Totales!$N:$N, Aux_Totales!$F:$F, $A133, Aux_Totales!$A:$A, Aperturas!$A$2), 0), IFERROR(B108 / SUMIFS(Aux_Totales!$K:$K, Aux_Totales!$F:$F, $A133, Aux_Totales!$A:$A, Aperturas!$A$2), 0))</f>
        <v>1.8935743796648224E-2</v>
      </c>
      <c r="C133" s="38">
        <f>IF($C$4 = "Severidad", IFERROR(SUMIFS(Aux_Totales!$L:$L, Aux_Totales!$F:$F, $A133, Aux_Totales!$A:$A, Aperturas!$A$2) / SUMIFS(Aux_Totales!$N:$N, Aux_Totales!$F:$F, $A133, Aux_Totales!$A:$A, Aperturas!$A$2), 0), IFERROR(C108 / SUMIFS(Aux_Totales!$L:$L, Aux_Totales!$F:$F, $A133, Aux_Totales!$A:$A, Aperturas!$A$2), 0))</f>
        <v>1.8935743796648224E-2</v>
      </c>
      <c r="D133" s="39">
        <f>IF( $C$4 = "Severidad", IFERROR(SUMIFS(Aux_Anterior!$S:$S, Aux_Anterior!$F:$F, $A133, Aux_Anterior!$A:$A, Aperturas!$A$2, Aux_Anterior!$AB:$AB, 202404), 0), IFERROR(SUMIFS(Aux_Anterior!$U:$U, Aux_Anterior!$F:$F, $A133, Aux_Anterior!$A:$A, Aperturas!$A$2, Aux_Anterior!$AB:$AB, 202404), 0))</f>
        <v>0</v>
      </c>
      <c r="E133" s="32"/>
    </row>
    <row r="134" spans="1:5" x14ac:dyDescent="0.2">
      <c r="A134">
        <v>202006</v>
      </c>
      <c r="B134" s="38">
        <f>IF($C$4 = "Severidad", IFERROR(SUMIFS(Aux_Totales!$K:$K, Aux_Totales!$F:$F, $A134, Aux_Totales!$A:$A, Aperturas!$A$2) / SUMIFS(Aux_Totales!$N:$N, Aux_Totales!$F:$F, $A134, Aux_Totales!$A:$A, Aperturas!$A$2), 0), IFERROR(B109 / SUMIFS(Aux_Totales!$K:$K, Aux_Totales!$F:$F, $A134, Aux_Totales!$A:$A, Aperturas!$A$2), 0))</f>
        <v>1.308180974298058E-2</v>
      </c>
      <c r="C134" s="38">
        <f>IF($C$4 = "Severidad", IFERROR(SUMIFS(Aux_Totales!$L:$L, Aux_Totales!$F:$F, $A134, Aux_Totales!$A:$A, Aperturas!$A$2) / SUMIFS(Aux_Totales!$N:$N, Aux_Totales!$F:$F, $A134, Aux_Totales!$A:$A, Aperturas!$A$2), 0), IFERROR(C109 / SUMIFS(Aux_Totales!$L:$L, Aux_Totales!$F:$F, $A134, Aux_Totales!$A:$A, Aperturas!$A$2), 0))</f>
        <v>1.308180974298058E-2</v>
      </c>
      <c r="D134" s="39">
        <f>IF( $C$4 = "Severidad", IFERROR(SUMIFS(Aux_Anterior!$S:$S, Aux_Anterior!$F:$F, $A134, Aux_Anterior!$A:$A, Aperturas!$A$2, Aux_Anterior!$AB:$AB, 202404), 0), IFERROR(SUMIFS(Aux_Anterior!$U:$U, Aux_Anterior!$F:$F, $A134, Aux_Anterior!$A:$A, Aperturas!$A$2, Aux_Anterior!$AB:$AB, 202404), 0))</f>
        <v>0</v>
      </c>
      <c r="E134" s="32"/>
    </row>
    <row r="135" spans="1:5" x14ac:dyDescent="0.2">
      <c r="A135">
        <v>202009</v>
      </c>
      <c r="B135" s="38">
        <f>IF($C$4 = "Severidad", IFERROR(SUMIFS(Aux_Totales!$K:$K, Aux_Totales!$F:$F, $A135, Aux_Totales!$A:$A, Aperturas!$A$2) / SUMIFS(Aux_Totales!$N:$N, Aux_Totales!$F:$F, $A135, Aux_Totales!$A:$A, Aperturas!$A$2), 0), IFERROR(B110 / SUMIFS(Aux_Totales!$K:$K, Aux_Totales!$F:$F, $A135, Aux_Totales!$A:$A, Aperturas!$A$2), 0))</f>
        <v>2.886879838196766E-2</v>
      </c>
      <c r="C135" s="38">
        <f>IF($C$4 = "Severidad", IFERROR(SUMIFS(Aux_Totales!$L:$L, Aux_Totales!$F:$F, $A135, Aux_Totales!$A:$A, Aperturas!$A$2) / SUMIFS(Aux_Totales!$N:$N, Aux_Totales!$F:$F, $A135, Aux_Totales!$A:$A, Aperturas!$A$2), 0), IFERROR(C110 / SUMIFS(Aux_Totales!$L:$L, Aux_Totales!$F:$F, $A135, Aux_Totales!$A:$A, Aperturas!$A$2), 0))</f>
        <v>2.886879838196766E-2</v>
      </c>
      <c r="D135" s="39">
        <f>IF( $C$4 = "Severidad", IFERROR(SUMIFS(Aux_Anterior!$S:$S, Aux_Anterior!$F:$F, $A135, Aux_Anterior!$A:$A, Aperturas!$A$2, Aux_Anterior!$AB:$AB, 202404), 0), IFERROR(SUMIFS(Aux_Anterior!$U:$U, Aux_Anterior!$F:$F, $A135, Aux_Anterior!$A:$A, Aperturas!$A$2, Aux_Anterior!$AB:$AB, 202404), 0))</f>
        <v>0</v>
      </c>
      <c r="E135" s="32"/>
    </row>
    <row r="136" spans="1:5" x14ac:dyDescent="0.2">
      <c r="A136">
        <v>202012</v>
      </c>
      <c r="B136" s="38">
        <f>IF($C$4 = "Severidad", IFERROR(SUMIFS(Aux_Totales!$K:$K, Aux_Totales!$F:$F, $A136, Aux_Totales!$A:$A, Aperturas!$A$2) / SUMIFS(Aux_Totales!$N:$N, Aux_Totales!$F:$F, $A136, Aux_Totales!$A:$A, Aperturas!$A$2), 0), IFERROR(B111 / SUMIFS(Aux_Totales!$K:$K, Aux_Totales!$F:$F, $A136, Aux_Totales!$A:$A, Aperturas!$A$2), 0))</f>
        <v>3.8799336438138397E-2</v>
      </c>
      <c r="C136" s="38">
        <f>IF($C$4 = "Severidad", IFERROR(SUMIFS(Aux_Totales!$L:$L, Aux_Totales!$F:$F, $A136, Aux_Totales!$A:$A, Aperturas!$A$2) / SUMIFS(Aux_Totales!$N:$N, Aux_Totales!$F:$F, $A136, Aux_Totales!$A:$A, Aperturas!$A$2), 0), IFERROR(C111 / SUMIFS(Aux_Totales!$L:$L, Aux_Totales!$F:$F, $A136, Aux_Totales!$A:$A, Aperturas!$A$2), 0))</f>
        <v>3.8799336438138397E-2</v>
      </c>
      <c r="D136" s="39">
        <f>IF( $C$4 = "Severidad", IFERROR(SUMIFS(Aux_Anterior!$S:$S, Aux_Anterior!$F:$F, $A136, Aux_Anterior!$A:$A, Aperturas!$A$2, Aux_Anterior!$AB:$AB, 202404), 0), IFERROR(SUMIFS(Aux_Anterior!$U:$U, Aux_Anterior!$F:$F, $A136, Aux_Anterior!$A:$A, Aperturas!$A$2, Aux_Anterior!$AB:$AB, 202404), 0))</f>
        <v>0</v>
      </c>
      <c r="E136" s="32"/>
    </row>
    <row r="137" spans="1:5" x14ac:dyDescent="0.2">
      <c r="A137">
        <v>202103</v>
      </c>
      <c r="B137" s="38">
        <f>IF($C$4 = "Severidad", IFERROR(SUMIFS(Aux_Totales!$K:$K, Aux_Totales!$F:$F, $A137, Aux_Totales!$A:$A, Aperturas!$A$2) / SUMIFS(Aux_Totales!$N:$N, Aux_Totales!$F:$F, $A137, Aux_Totales!$A:$A, Aperturas!$A$2), 0), IFERROR(B112 / SUMIFS(Aux_Totales!$K:$K, Aux_Totales!$F:$F, $A137, Aux_Totales!$A:$A, Aperturas!$A$2), 0))</f>
        <v>3.9451537262679769E-2</v>
      </c>
      <c r="C137" s="38">
        <f>IF($C$4 = "Severidad", IFERROR(SUMIFS(Aux_Totales!$L:$L, Aux_Totales!$F:$F, $A137, Aux_Totales!$A:$A, Aperturas!$A$2) / SUMIFS(Aux_Totales!$N:$N, Aux_Totales!$F:$F, $A137, Aux_Totales!$A:$A, Aperturas!$A$2), 0), IFERROR(C112 / SUMIFS(Aux_Totales!$L:$L, Aux_Totales!$F:$F, $A137, Aux_Totales!$A:$A, Aperturas!$A$2), 0))</f>
        <v>3.9451537262679769E-2</v>
      </c>
      <c r="D137" s="39">
        <f>IF( $C$4 = "Severidad", IFERROR(SUMIFS(Aux_Anterior!$S:$S, Aux_Anterior!$F:$F, $A137, Aux_Anterior!$A:$A, Aperturas!$A$2, Aux_Anterior!$AB:$AB, 202404), 0), IFERROR(SUMIFS(Aux_Anterior!$U:$U, Aux_Anterior!$F:$F, $A137, Aux_Anterior!$A:$A, Aperturas!$A$2, Aux_Anterior!$AB:$AB, 202404), 0))</f>
        <v>0</v>
      </c>
      <c r="E137" s="32"/>
    </row>
    <row r="138" spans="1:5" x14ac:dyDescent="0.2">
      <c r="A138">
        <v>202106</v>
      </c>
      <c r="B138" s="38">
        <f>IF($C$4 = "Severidad", IFERROR(SUMIFS(Aux_Totales!$K:$K, Aux_Totales!$F:$F, $A138, Aux_Totales!$A:$A, Aperturas!$A$2) / SUMIFS(Aux_Totales!$N:$N, Aux_Totales!$F:$F, $A138, Aux_Totales!$A:$A, Aperturas!$A$2), 0), IFERROR(B113 / SUMIFS(Aux_Totales!$K:$K, Aux_Totales!$F:$F, $A138, Aux_Totales!$A:$A, Aperturas!$A$2), 0))</f>
        <v>4.248101859115546E-2</v>
      </c>
      <c r="C138" s="38">
        <f>IF($C$4 = "Severidad", IFERROR(SUMIFS(Aux_Totales!$L:$L, Aux_Totales!$F:$F, $A138, Aux_Totales!$A:$A, Aperturas!$A$2) / SUMIFS(Aux_Totales!$N:$N, Aux_Totales!$F:$F, $A138, Aux_Totales!$A:$A, Aperturas!$A$2), 0), IFERROR(C113 / SUMIFS(Aux_Totales!$L:$L, Aux_Totales!$F:$F, $A138, Aux_Totales!$A:$A, Aperturas!$A$2), 0))</f>
        <v>4.248101859115546E-2</v>
      </c>
      <c r="D138" s="39">
        <f>IF( $C$4 = "Severidad", IFERROR(SUMIFS(Aux_Anterior!$S:$S, Aux_Anterior!$F:$F, $A138, Aux_Anterior!$A:$A, Aperturas!$A$2, Aux_Anterior!$AB:$AB, 202404), 0), IFERROR(SUMIFS(Aux_Anterior!$U:$U, Aux_Anterior!$F:$F, $A138, Aux_Anterior!$A:$A, Aperturas!$A$2, Aux_Anterior!$AB:$AB, 202404), 0))</f>
        <v>0</v>
      </c>
      <c r="E138" s="32"/>
    </row>
    <row r="139" spans="1:5" x14ac:dyDescent="0.2">
      <c r="A139">
        <v>202109</v>
      </c>
      <c r="B139" s="38">
        <f>IF($C$4 = "Severidad", IFERROR(SUMIFS(Aux_Totales!$K:$K, Aux_Totales!$F:$F, $A139, Aux_Totales!$A:$A, Aperturas!$A$2) / SUMIFS(Aux_Totales!$N:$N, Aux_Totales!$F:$F, $A139, Aux_Totales!$A:$A, Aperturas!$A$2), 0), IFERROR(B114 / SUMIFS(Aux_Totales!$K:$K, Aux_Totales!$F:$F, $A139, Aux_Totales!$A:$A, Aperturas!$A$2), 0))</f>
        <v>3.2691522422997395E-2</v>
      </c>
      <c r="C139" s="38">
        <f>IF($C$4 = "Severidad", IFERROR(SUMIFS(Aux_Totales!$L:$L, Aux_Totales!$F:$F, $A139, Aux_Totales!$A:$A, Aperturas!$A$2) / SUMIFS(Aux_Totales!$N:$N, Aux_Totales!$F:$F, $A139, Aux_Totales!$A:$A, Aperturas!$A$2), 0), IFERROR(C114 / SUMIFS(Aux_Totales!$L:$L, Aux_Totales!$F:$F, $A139, Aux_Totales!$A:$A, Aperturas!$A$2), 0))</f>
        <v>3.2691522422997395E-2</v>
      </c>
      <c r="D139" s="39">
        <f>IF( $C$4 = "Severidad", IFERROR(SUMIFS(Aux_Anterior!$S:$S, Aux_Anterior!$F:$F, $A139, Aux_Anterior!$A:$A, Aperturas!$A$2, Aux_Anterior!$AB:$AB, 202404), 0), IFERROR(SUMIFS(Aux_Anterior!$U:$U, Aux_Anterior!$F:$F, $A139, Aux_Anterior!$A:$A, Aperturas!$A$2, Aux_Anterior!$AB:$AB, 202404), 0))</f>
        <v>0</v>
      </c>
      <c r="E139" s="32"/>
    </row>
    <row r="140" spans="1:5" x14ac:dyDescent="0.2">
      <c r="A140">
        <v>202112</v>
      </c>
      <c r="B140" s="38">
        <f>IF($C$4 = "Severidad", IFERROR(SUMIFS(Aux_Totales!$K:$K, Aux_Totales!$F:$F, $A140, Aux_Totales!$A:$A, Aperturas!$A$2) / SUMIFS(Aux_Totales!$N:$N, Aux_Totales!$F:$F, $A140, Aux_Totales!$A:$A, Aperturas!$A$2), 0), IFERROR(B115 / SUMIFS(Aux_Totales!$K:$K, Aux_Totales!$F:$F, $A140, Aux_Totales!$A:$A, Aperturas!$A$2), 0))</f>
        <v>3.0737681213228396E-2</v>
      </c>
      <c r="C140" s="38">
        <f>IF($C$4 = "Severidad", IFERROR(SUMIFS(Aux_Totales!$L:$L, Aux_Totales!$F:$F, $A140, Aux_Totales!$A:$A, Aperturas!$A$2) / SUMIFS(Aux_Totales!$N:$N, Aux_Totales!$F:$F, $A140, Aux_Totales!$A:$A, Aperturas!$A$2), 0), IFERROR(C115 / SUMIFS(Aux_Totales!$L:$L, Aux_Totales!$F:$F, $A140, Aux_Totales!$A:$A, Aperturas!$A$2), 0))</f>
        <v>3.1045058025360679E-2</v>
      </c>
      <c r="D140" s="39">
        <f>IF( $C$4 = "Severidad", IFERROR(SUMIFS(Aux_Anterior!$S:$S, Aux_Anterior!$F:$F, $A140, Aux_Anterior!$A:$A, Aperturas!$A$2, Aux_Anterior!$AB:$AB, 202404), 0), IFERROR(SUMIFS(Aux_Anterior!$U:$U, Aux_Anterior!$F:$F, $A140, Aux_Anterior!$A:$A, Aperturas!$A$2, Aux_Anterior!$AB:$AB, 202404), 0))</f>
        <v>0</v>
      </c>
      <c r="E140" s="32"/>
    </row>
    <row r="141" spans="1:5" x14ac:dyDescent="0.2">
      <c r="A141">
        <v>202203</v>
      </c>
      <c r="B141" s="38">
        <f>IF($C$4 = "Severidad", IFERROR(SUMIFS(Aux_Totales!$K:$K, Aux_Totales!$F:$F, $A141, Aux_Totales!$A:$A, Aperturas!$A$2) / SUMIFS(Aux_Totales!$N:$N, Aux_Totales!$F:$F, $A141, Aux_Totales!$A:$A, Aperturas!$A$2), 0), IFERROR(B116 / SUMIFS(Aux_Totales!$K:$K, Aux_Totales!$F:$F, $A141, Aux_Totales!$A:$A, Aperturas!$A$2), 0))</f>
        <v>2.1185704236362641E-2</v>
      </c>
      <c r="C141" s="38">
        <f>IF($C$4 = "Severidad", IFERROR(SUMIFS(Aux_Totales!$L:$L, Aux_Totales!$F:$F, $A141, Aux_Totales!$A:$A, Aperturas!$A$2) / SUMIFS(Aux_Totales!$N:$N, Aux_Totales!$F:$F, $A141, Aux_Totales!$A:$A, Aperturas!$A$2), 0), IFERROR(C116 / SUMIFS(Aux_Totales!$L:$L, Aux_Totales!$F:$F, $A141, Aux_Totales!$A:$A, Aperturas!$A$2), 0))</f>
        <v>2.1185704236362641E-2</v>
      </c>
      <c r="D141" s="39">
        <f>IF( $C$4 = "Severidad", IFERROR(SUMIFS(Aux_Anterior!$S:$S, Aux_Anterior!$F:$F, $A141, Aux_Anterior!$A:$A, Aperturas!$A$2, Aux_Anterior!$AB:$AB, 202404), 0), IFERROR(SUMIFS(Aux_Anterior!$U:$U, Aux_Anterior!$F:$F, $A141, Aux_Anterior!$A:$A, Aperturas!$A$2, Aux_Anterior!$AB:$AB, 202404), 0))</f>
        <v>0</v>
      </c>
      <c r="E141" s="32"/>
    </row>
    <row r="142" spans="1:5" x14ac:dyDescent="0.2">
      <c r="A142">
        <v>202206</v>
      </c>
      <c r="B142" s="38">
        <f>IF($C$4 = "Severidad", IFERROR(SUMIFS(Aux_Totales!$K:$K, Aux_Totales!$F:$F, $A142, Aux_Totales!$A:$A, Aperturas!$A$2) / SUMIFS(Aux_Totales!$N:$N, Aux_Totales!$F:$F, $A142, Aux_Totales!$A:$A, Aperturas!$A$2), 0), IFERROR(B117 / SUMIFS(Aux_Totales!$K:$K, Aux_Totales!$F:$F, $A142, Aux_Totales!$A:$A, Aperturas!$A$2), 0))</f>
        <v>9.5872101362605364E-3</v>
      </c>
      <c r="C142" s="38">
        <f>IF($C$4 = "Severidad", IFERROR(SUMIFS(Aux_Totales!$L:$L, Aux_Totales!$F:$F, $A142, Aux_Totales!$A:$A, Aperturas!$A$2) / SUMIFS(Aux_Totales!$N:$N, Aux_Totales!$F:$F, $A142, Aux_Totales!$A:$A, Aperturas!$A$2), 0), IFERROR(C117 / SUMIFS(Aux_Totales!$L:$L, Aux_Totales!$F:$F, $A142, Aux_Totales!$A:$A, Aperturas!$A$2), 0))</f>
        <v>9.5872101362605364E-3</v>
      </c>
      <c r="D142" s="39">
        <f>IF( $C$4 = "Severidad", IFERROR(SUMIFS(Aux_Anterior!$S:$S, Aux_Anterior!$F:$F, $A142, Aux_Anterior!$A:$A, Aperturas!$A$2, Aux_Anterior!$AB:$AB, 202404), 0), IFERROR(SUMIFS(Aux_Anterior!$U:$U, Aux_Anterior!$F:$F, $A142, Aux_Anterior!$A:$A, Aperturas!$A$2, Aux_Anterior!$AB:$AB, 202404), 0))</f>
        <v>0</v>
      </c>
      <c r="E142" s="32"/>
    </row>
    <row r="143" spans="1:5" x14ac:dyDescent="0.2">
      <c r="A143">
        <v>202209</v>
      </c>
      <c r="B143" s="38">
        <f>IF($C$4 = "Severidad", IFERROR(SUMIFS(Aux_Totales!$K:$K, Aux_Totales!$F:$F, $A143, Aux_Totales!$A:$A, Aperturas!$A$2) / SUMIFS(Aux_Totales!$N:$N, Aux_Totales!$F:$F, $A143, Aux_Totales!$A:$A, Aperturas!$A$2), 0), IFERROR(B118 / SUMIFS(Aux_Totales!$K:$K, Aux_Totales!$F:$F, $A143, Aux_Totales!$A:$A, Aperturas!$A$2), 0))</f>
        <v>1.5610049111788205E-2</v>
      </c>
      <c r="C143" s="38">
        <f>IF($C$4 = "Severidad", IFERROR(SUMIFS(Aux_Totales!$L:$L, Aux_Totales!$F:$F, $A143, Aux_Totales!$A:$A, Aperturas!$A$2) / SUMIFS(Aux_Totales!$N:$N, Aux_Totales!$F:$F, $A143, Aux_Totales!$A:$A, Aperturas!$A$2), 0), IFERROR(C118 / SUMIFS(Aux_Totales!$L:$L, Aux_Totales!$F:$F, $A143, Aux_Totales!$A:$A, Aperturas!$A$2), 0))</f>
        <v>1.5610049111788205E-2</v>
      </c>
      <c r="D143" s="39">
        <f>IF( $C$4 = "Severidad", IFERROR(SUMIFS(Aux_Anterior!$S:$S, Aux_Anterior!$F:$F, $A143, Aux_Anterior!$A:$A, Aperturas!$A$2, Aux_Anterior!$AB:$AB, 202404), 0), IFERROR(SUMIFS(Aux_Anterior!$U:$U, Aux_Anterior!$F:$F, $A143, Aux_Anterior!$A:$A, Aperturas!$A$2, Aux_Anterior!$AB:$AB, 202404), 0))</f>
        <v>0</v>
      </c>
      <c r="E143" s="32"/>
    </row>
    <row r="144" spans="1:5" x14ac:dyDescent="0.2">
      <c r="A144">
        <v>202212</v>
      </c>
      <c r="B144" s="38">
        <f>IF($C$4 = "Severidad", IFERROR(SUMIFS(Aux_Totales!$K:$K, Aux_Totales!$F:$F, $A144, Aux_Totales!$A:$A, Aperturas!$A$2) / SUMIFS(Aux_Totales!$N:$N, Aux_Totales!$F:$F, $A144, Aux_Totales!$A:$A, Aperturas!$A$2), 0), IFERROR(B119 / SUMIFS(Aux_Totales!$K:$K, Aux_Totales!$F:$F, $A144, Aux_Totales!$A:$A, Aperturas!$A$2), 0))</f>
        <v>1.7472992015030532E-2</v>
      </c>
      <c r="C144" s="38">
        <f>IF($C$4 = "Severidad", IFERROR(SUMIFS(Aux_Totales!$L:$L, Aux_Totales!$F:$F, $A144, Aux_Totales!$A:$A, Aperturas!$A$2) / SUMIFS(Aux_Totales!$N:$N, Aux_Totales!$F:$F, $A144, Aux_Totales!$A:$A, Aperturas!$A$2), 0), IFERROR(C119 / SUMIFS(Aux_Totales!$L:$L, Aux_Totales!$F:$F, $A144, Aux_Totales!$A:$A, Aperturas!$A$2), 0))</f>
        <v>1.7790682778940178E-2</v>
      </c>
      <c r="D144" s="39">
        <f>IF( $C$4 = "Severidad", IFERROR(SUMIFS(Aux_Anterior!$S:$S, Aux_Anterior!$F:$F, $A144, Aux_Anterior!$A:$A, Aperturas!$A$2, Aux_Anterior!$AB:$AB, 202404), 0), IFERROR(SUMIFS(Aux_Anterior!$U:$U, Aux_Anterior!$F:$F, $A144, Aux_Anterior!$A:$A, Aperturas!$A$2, Aux_Anterior!$AB:$AB, 202404), 0))</f>
        <v>0</v>
      </c>
      <c r="E144" s="32"/>
    </row>
    <row r="145" spans="1:5" x14ac:dyDescent="0.2">
      <c r="A145">
        <v>202303</v>
      </c>
      <c r="B145" s="38">
        <f>IF($C$4 = "Severidad", IFERROR(SUMIFS(Aux_Totales!$K:$K, Aux_Totales!$F:$F, $A145, Aux_Totales!$A:$A, Aperturas!$A$2) / SUMIFS(Aux_Totales!$N:$N, Aux_Totales!$F:$F, $A145, Aux_Totales!$A:$A, Aperturas!$A$2), 0), IFERROR(B120 / SUMIFS(Aux_Totales!$K:$K, Aux_Totales!$F:$F, $A145, Aux_Totales!$A:$A, Aperturas!$A$2), 0))</f>
        <v>1.6695661094322366E-2</v>
      </c>
      <c r="C145" s="38">
        <f>IF($C$4 = "Severidad", IFERROR(SUMIFS(Aux_Totales!$L:$L, Aux_Totales!$F:$F, $A145, Aux_Totales!$A:$A, Aperturas!$A$2) / SUMIFS(Aux_Totales!$N:$N, Aux_Totales!$F:$F, $A145, Aux_Totales!$A:$A, Aperturas!$A$2), 0), IFERROR(C120 / SUMIFS(Aux_Totales!$L:$L, Aux_Totales!$F:$F, $A145, Aux_Totales!$A:$A, Aperturas!$A$2), 0))</f>
        <v>1.7023026998132608E-2</v>
      </c>
      <c r="D145" s="39">
        <f>IF( $C$4 = "Severidad", IFERROR(SUMIFS(Aux_Anterior!$S:$S, Aux_Anterior!$F:$F, $A145, Aux_Anterior!$A:$A, Aperturas!$A$2, Aux_Anterior!$AB:$AB, 202404), 0), IFERROR(SUMIFS(Aux_Anterior!$U:$U, Aux_Anterior!$F:$F, $A145, Aux_Anterior!$A:$A, Aperturas!$A$2, Aux_Anterior!$AB:$AB, 202404), 0))</f>
        <v>0</v>
      </c>
      <c r="E145" s="32"/>
    </row>
    <row r="146" spans="1:5" x14ac:dyDescent="0.2">
      <c r="A146">
        <v>202306</v>
      </c>
      <c r="B146" s="38">
        <f>IF($C$4 = "Severidad", IFERROR(SUMIFS(Aux_Totales!$K:$K, Aux_Totales!$F:$F, $A146, Aux_Totales!$A:$A, Aperturas!$A$2) / SUMIFS(Aux_Totales!$N:$N, Aux_Totales!$F:$F, $A146, Aux_Totales!$A:$A, Aperturas!$A$2), 0), IFERROR(B121 / SUMIFS(Aux_Totales!$K:$K, Aux_Totales!$F:$F, $A146, Aux_Totales!$A:$A, Aperturas!$A$2), 0))</f>
        <v>1.6700774792006164E-2</v>
      </c>
      <c r="C146" s="38">
        <f>IF($C$4 = "Severidad", IFERROR(SUMIFS(Aux_Totales!$L:$L, Aux_Totales!$F:$F, $A146, Aux_Totales!$A:$A, Aperturas!$A$2) / SUMIFS(Aux_Totales!$N:$N, Aux_Totales!$F:$F, $A146, Aux_Totales!$A:$A, Aperturas!$A$2), 0), IFERROR(C121 / SUMIFS(Aux_Totales!$L:$L, Aux_Totales!$F:$F, $A146, Aux_Totales!$A:$A, Aperturas!$A$2), 0))</f>
        <v>1.702824096439844E-2</v>
      </c>
      <c r="D146" s="39">
        <f>IF( $C$4 = "Severidad", IFERROR(SUMIFS(Aux_Anterior!$S:$S, Aux_Anterior!$F:$F, $A146, Aux_Anterior!$A:$A, Aperturas!$A$2, Aux_Anterior!$AB:$AB, 202404), 0), IFERROR(SUMIFS(Aux_Anterior!$U:$U, Aux_Anterior!$F:$F, $A146, Aux_Anterior!$A:$A, Aperturas!$A$2, Aux_Anterior!$AB:$AB, 202404), 0))</f>
        <v>0</v>
      </c>
      <c r="E146" s="32"/>
    </row>
    <row r="147" spans="1:5" x14ac:dyDescent="0.2">
      <c r="A147">
        <v>202309</v>
      </c>
      <c r="B147" s="38">
        <f>IF($C$4 = "Severidad", IFERROR(SUMIFS(Aux_Totales!$K:$K, Aux_Totales!$F:$F, $A147, Aux_Totales!$A:$A, Aperturas!$A$2) / SUMIFS(Aux_Totales!$N:$N, Aux_Totales!$F:$F, $A147, Aux_Totales!$A:$A, Aperturas!$A$2), 0), IFERROR(B122 / SUMIFS(Aux_Totales!$K:$K, Aux_Totales!$F:$F, $A147, Aux_Totales!$A:$A, Aperturas!$A$2), 0))</f>
        <v>1.3427154780150443E-2</v>
      </c>
      <c r="C147" s="38">
        <f>IF($C$4 = "Severidad", IFERROR(SUMIFS(Aux_Totales!$L:$L, Aux_Totales!$F:$F, $A147, Aux_Totales!$A:$A, Aperturas!$A$2) / SUMIFS(Aux_Totales!$N:$N, Aux_Totales!$F:$F, $A147, Aux_Totales!$A:$A, Aperturas!$A$2), 0), IFERROR(C122 / SUMIFS(Aux_Totales!$L:$L, Aux_Totales!$F:$F, $A147, Aux_Totales!$A:$A, Aperturas!$A$2), 0))</f>
        <v>1.3427154780150443E-2</v>
      </c>
      <c r="D147" s="39">
        <f>IF( $C$4 = "Severidad", IFERROR(SUMIFS(Aux_Anterior!$S:$S, Aux_Anterior!$F:$F, $A147, Aux_Anterior!$A:$A, Aperturas!$A$2, Aux_Anterior!$AB:$AB, 202404), 0), IFERROR(SUMIFS(Aux_Anterior!$U:$U, Aux_Anterior!$F:$F, $A147, Aux_Anterior!$A:$A, Aperturas!$A$2, Aux_Anterior!$AB:$AB, 202404), 0))</f>
        <v>0</v>
      </c>
      <c r="E147" s="32"/>
    </row>
    <row r="148" spans="1:5" x14ac:dyDescent="0.2">
      <c r="A148">
        <v>202312</v>
      </c>
      <c r="B148" s="38">
        <f>IF($C$4 = "Severidad", IFERROR(SUMIFS(Aux_Totales!$K:$K, Aux_Totales!$F:$F, $A148, Aux_Totales!$A:$A, Aperturas!$A$2) / SUMIFS(Aux_Totales!$N:$N, Aux_Totales!$F:$F, $A148, Aux_Totales!$A:$A, Aperturas!$A$2), 0), IFERROR(B123 / SUMIFS(Aux_Totales!$K:$K, Aux_Totales!$F:$F, $A148, Aux_Totales!$A:$A, Aperturas!$A$2), 0))</f>
        <v>1.5133279534152938E-2</v>
      </c>
      <c r="C148" s="38">
        <f>IF($C$4 = "Severidad", IFERROR(SUMIFS(Aux_Totales!$L:$L, Aux_Totales!$F:$F, $A148, Aux_Totales!$A:$A, Aperturas!$A$2) / SUMIFS(Aux_Totales!$N:$N, Aux_Totales!$F:$F, $A148, Aux_Totales!$A:$A, Aperturas!$A$2), 0), IFERROR(C123 / SUMIFS(Aux_Totales!$L:$L, Aux_Totales!$F:$F, $A148, Aux_Totales!$A:$A, Aperturas!$A$2), 0))</f>
        <v>1.6142164836429801E-2</v>
      </c>
      <c r="D148" s="39">
        <f>IF( $C$4 = "Severidad", IFERROR(SUMIFS(Aux_Anterior!$S:$S, Aux_Anterior!$F:$F, $A148, Aux_Anterior!$A:$A, Aperturas!$A$2, Aux_Anterior!$AB:$AB, 202404), 0), IFERROR(SUMIFS(Aux_Anterior!$U:$U, Aux_Anterior!$F:$F, $A148, Aux_Anterior!$A:$A, Aperturas!$A$2, Aux_Anterior!$AB:$AB, 202404), 0))</f>
        <v>0</v>
      </c>
      <c r="E148" s="32"/>
    </row>
    <row r="149" spans="1:5" x14ac:dyDescent="0.2">
      <c r="A149">
        <v>202403</v>
      </c>
      <c r="B149" s="38">
        <f>IF($C$4 = "Severidad", IFERROR(SUMIFS(Aux_Totales!$K:$K, Aux_Totales!$F:$F, $A149, Aux_Totales!$A:$A, Aperturas!$A$2) / SUMIFS(Aux_Totales!$N:$N, Aux_Totales!$F:$F, $A149, Aux_Totales!$A:$A, Aperturas!$A$2), 0), IFERROR(B124 / SUMIFS(Aux_Totales!$K:$K, Aux_Totales!$F:$F, $A149, Aux_Totales!$A:$A, Aperturas!$A$2), 0))</f>
        <v>6.7077977379656137E-3</v>
      </c>
      <c r="C149" s="38">
        <f>IF($C$4 = "Severidad", IFERROR(SUMIFS(Aux_Totales!$L:$L, Aux_Totales!$F:$F, $A149, Aux_Totales!$A:$A, Aperturas!$A$2) / SUMIFS(Aux_Totales!$N:$N, Aux_Totales!$F:$F, $A149, Aux_Totales!$A:$A, Aperturas!$A$2), 0), IFERROR(C124 / SUMIFS(Aux_Totales!$L:$L, Aux_Totales!$F:$F, $A149, Aux_Totales!$A:$A, Aperturas!$A$2), 0))</f>
        <v>7.0608397241743301E-3</v>
      </c>
      <c r="D149" s="39">
        <f>IF( $C$4 = "Severidad", IFERROR(SUMIFS(Aux_Anterior!$S:$S, Aux_Anterior!$F:$F, $A149, Aux_Anterior!$A:$A, Aperturas!$A$2, Aux_Anterior!$AB:$AB, 202404), 0), IFERROR(SUMIFS(Aux_Anterior!$U:$U, Aux_Anterior!$F:$F, $A149, Aux_Anterior!$A:$A, Aperturas!$A$2, Aux_Anterior!$AB:$AB, 202404), 0))</f>
        <v>0</v>
      </c>
      <c r="E149" s="32"/>
    </row>
    <row r="150" spans="1:5" x14ac:dyDescent="0.2">
      <c r="A150">
        <v>202404</v>
      </c>
      <c r="B150" s="38">
        <f>IF($C$4 = "Severidad", IFERROR(SUMIFS(Aux_Totales!$K:$K, Aux_Totales!$F:$F, $A150, Aux_Totales!$A:$A, Aperturas!$A$2) / SUMIFS(Aux_Totales!$N:$N, Aux_Totales!$F:$F, $A150, Aux_Totales!$A:$A, Aperturas!$A$2), 0), IFERROR(B125 / SUMIFS(Aux_Totales!$K:$K, Aux_Totales!$F:$F, $A150, Aux_Totales!$A:$A, Aperturas!$A$2), 0))</f>
        <v>7.1042909917590213E-4</v>
      </c>
      <c r="C150" s="38">
        <f>IF($C$4 = "Severidad", IFERROR(SUMIFS(Aux_Totales!$L:$L, Aux_Totales!$F:$F, $A150, Aux_Totales!$A:$A, Aperturas!$A$2) / SUMIFS(Aux_Totales!$N:$N, Aux_Totales!$F:$F, $A150, Aux_Totales!$A:$A, Aperturas!$A$2), 0), IFERROR(C125 / SUMIFS(Aux_Totales!$L:$L, Aux_Totales!$F:$F, $A150, Aux_Totales!$A:$A, Aperturas!$A$2), 0))</f>
        <v>1.7760727479397553E-3</v>
      </c>
      <c r="D150" s="40">
        <f t="shared" ref="D150:D151" si="208">D$149 * IF($C$4 = "Severidad", 1 / 3, 1)</f>
        <v>0</v>
      </c>
      <c r="E150" s="32"/>
    </row>
    <row r="151" spans="1:5" x14ac:dyDescent="0.2">
      <c r="A151">
        <v>202405</v>
      </c>
      <c r="B151" s="38">
        <f>IF($C$4 = "Severidad", IFERROR(SUMIFS(Aux_Totales!$K:$K, Aux_Totales!$F:$F, $A151, Aux_Totales!$A:$A, Aperturas!$A$2) / SUMIFS(Aux_Totales!$N:$N, Aux_Totales!$F:$F, $A151, Aux_Totales!$A:$A, Aperturas!$A$2), 0), IFERROR(B126 / SUMIFS(Aux_Totales!$K:$K, Aux_Totales!$F:$F, $A151, Aux_Totales!$A:$A, Aperturas!$A$2), 0))</f>
        <v>0</v>
      </c>
      <c r="C151" s="38">
        <f>IF($C$4 = "Severidad", IFERROR(SUMIFS(Aux_Totales!$L:$L, Aux_Totales!$F:$F, $A151, Aux_Totales!$A:$A, Aperturas!$A$2) / SUMIFS(Aux_Totales!$N:$N, Aux_Totales!$F:$F, $A151, Aux_Totales!$A:$A, Aperturas!$A$2), 0), IFERROR(C126 / SUMIFS(Aux_Totales!$L:$L, Aux_Totales!$F:$F, $A151, Aux_Totales!$A:$A, Aperturas!$A$2), 0))</f>
        <v>0</v>
      </c>
      <c r="D151" s="40">
        <f t="shared" si="208"/>
        <v>0</v>
      </c>
      <c r="E151" s="32"/>
    </row>
    <row r="224" spans="1:16384" s="23" customFormat="1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  <c r="ALL224"/>
      <c r="ALM224" s="23" t="str">
        <f>IF(ALM220 = "", "", IFERROR(ALM220 / SUMIFS(Aux_Totales!$N:$N, Aux_Totales!$F:$F, $F224, Aux_Totales!$A:$A, Aperturas!$A$2), 0))</f>
        <v/>
      </c>
      <c r="ALN224" s="23" t="str">
        <f>IF(ALN220 = "", "", IFERROR(ALN220 / SUMIFS(Aux_Totales!$N:$N, Aux_Totales!$F:$F, $F224, Aux_Totales!$A:$A, Aperturas!$A$2), 0))</f>
        <v/>
      </c>
      <c r="ALO224" s="23" t="str">
        <f>IF(ALO220 = "", "", IFERROR(ALO220 / SUMIFS(Aux_Totales!$N:$N, Aux_Totales!$F:$F, $F224, Aux_Totales!$A:$A, Aperturas!$A$2), 0))</f>
        <v/>
      </c>
      <c r="ALP224" s="23" t="str">
        <f>IF(ALP220 = "", "", IFERROR(ALP220 / SUMIFS(Aux_Totales!$N:$N, Aux_Totales!$F:$F, $F224, Aux_Totales!$A:$A, Aperturas!$A$2), 0))</f>
        <v/>
      </c>
      <c r="ALQ224" s="23" t="str">
        <f>IF(ALQ220 = "", "", IFERROR(ALQ220 / SUMIFS(Aux_Totales!$N:$N, Aux_Totales!$F:$F, $F224, Aux_Totales!$A:$A, Aperturas!$A$2), 0))</f>
        <v/>
      </c>
      <c r="ALR224" s="23" t="str">
        <f>IF(ALR220 = "", "", IFERROR(ALR220 / SUMIFS(Aux_Totales!$N:$N, Aux_Totales!$F:$F, $F224, Aux_Totales!$A:$A, Aperturas!$A$2), 0))</f>
        <v/>
      </c>
      <c r="ALS224" s="23" t="str">
        <f>IF(ALS220 = "", "", IFERROR(ALS220 / SUMIFS(Aux_Totales!$N:$N, Aux_Totales!$F:$F, $F224, Aux_Totales!$A:$A, Aperturas!$A$2), 0))</f>
        <v/>
      </c>
      <c r="ALT224" s="23" t="str">
        <f>IF(ALT220 = "", "", IFERROR(ALT220 / SUMIFS(Aux_Totales!$N:$N, Aux_Totales!$F:$F, $F224, Aux_Totales!$A:$A, Aperturas!$A$2), 0))</f>
        <v/>
      </c>
      <c r="ALU224" s="23" t="str">
        <f>IF(ALU220 = "", "", IFERROR(ALU220 / SUMIFS(Aux_Totales!$N:$N, Aux_Totales!$F:$F, $F224, Aux_Totales!$A:$A, Aperturas!$A$2), 0))</f>
        <v/>
      </c>
      <c r="ALV224" s="23" t="str">
        <f>IF(ALV220 = "", "", IFERROR(ALV220 / SUMIFS(Aux_Totales!$N:$N, Aux_Totales!$F:$F, $F224, Aux_Totales!$A:$A, Aperturas!$A$2), 0))</f>
        <v/>
      </c>
      <c r="ALW224" s="23" t="str">
        <f>IF(ALW220 = "", "", IFERROR(ALW220 / SUMIFS(Aux_Totales!$N:$N, Aux_Totales!$F:$F, $F224, Aux_Totales!$A:$A, Aperturas!$A$2), 0))</f>
        <v/>
      </c>
      <c r="ALX224" s="23" t="str">
        <f>IF(ALX220 = "", "", IFERROR(ALX220 / SUMIFS(Aux_Totales!$N:$N, Aux_Totales!$F:$F, $F224, Aux_Totales!$A:$A, Aperturas!$A$2), 0))</f>
        <v/>
      </c>
      <c r="ALY224" s="23" t="str">
        <f>IF(ALY220 = "", "", IFERROR(ALY220 / SUMIFS(Aux_Totales!$N:$N, Aux_Totales!$F:$F, $F224, Aux_Totales!$A:$A, Aperturas!$A$2), 0))</f>
        <v/>
      </c>
      <c r="ALZ224" s="23" t="str">
        <f>IF(ALZ220 = "", "", IFERROR(ALZ220 / SUMIFS(Aux_Totales!$N:$N, Aux_Totales!$F:$F, $F224, Aux_Totales!$A:$A, Aperturas!$A$2), 0))</f>
        <v/>
      </c>
      <c r="AMA224" s="23" t="str">
        <f>IF(AMA220 = "", "", IFERROR(AMA220 / SUMIFS(Aux_Totales!$N:$N, Aux_Totales!$F:$F, $F224, Aux_Totales!$A:$A, Aperturas!$A$2), 0))</f>
        <v/>
      </c>
      <c r="AMB224" s="23" t="str">
        <f>IF(AMB220 = "", "", IFERROR(AMB220 / SUMIFS(Aux_Totales!$N:$N, Aux_Totales!$F:$F, $F224, Aux_Totales!$A:$A, Aperturas!$A$2), 0))</f>
        <v/>
      </c>
      <c r="AMC224" s="23" t="str">
        <f>IF(AMC220 = "", "", IFERROR(AMC220 / SUMIFS(Aux_Totales!$N:$N, Aux_Totales!$F:$F, $F224, Aux_Totales!$A:$A, Aperturas!$A$2), 0))</f>
        <v/>
      </c>
      <c r="AMD224" s="23" t="str">
        <f>IF(AMD220 = "", "", IFERROR(AMD220 / SUMIFS(Aux_Totales!$N:$N, Aux_Totales!$F:$F, $F224, Aux_Totales!$A:$A, Aperturas!$A$2), 0))</f>
        <v/>
      </c>
      <c r="AME224" s="23" t="str">
        <f>IF(AME220 = "", "", IFERROR(AME220 / SUMIFS(Aux_Totales!$N:$N, Aux_Totales!$F:$F, $F224, Aux_Totales!$A:$A, Aperturas!$A$2), 0))</f>
        <v/>
      </c>
      <c r="AMF224" s="23" t="str">
        <f>IF(AMF220 = "", "", IFERROR(AMF220 / SUMIFS(Aux_Totales!$N:$N, Aux_Totales!$F:$F, $F224, Aux_Totales!$A:$A, Aperturas!$A$2), 0))</f>
        <v/>
      </c>
      <c r="AMG224" s="23" t="str">
        <f>IF(AMG220 = "", "", IFERROR(AMG220 / SUMIFS(Aux_Totales!$N:$N, Aux_Totales!$F:$F, $F224, Aux_Totales!$A:$A, Aperturas!$A$2), 0))</f>
        <v/>
      </c>
      <c r="AMH224" s="23" t="str">
        <f>IF(AMH220 = "", "", IFERROR(AMH220 / SUMIFS(Aux_Totales!$N:$N, Aux_Totales!$F:$F, $F224, Aux_Totales!$A:$A, Aperturas!$A$2), 0))</f>
        <v/>
      </c>
      <c r="AMI224" s="23" t="str">
        <f>IF(AMI220 = "", "", IFERROR(AMI220 / SUMIFS(Aux_Totales!$N:$N, Aux_Totales!$F:$F, $F224, Aux_Totales!$A:$A, Aperturas!$A$2), 0))</f>
        <v/>
      </c>
      <c r="AMJ224" s="23" t="str">
        <f>IF(AMJ220 = "", "", IFERROR(AMJ220 / SUMIFS(Aux_Totales!$N:$N, Aux_Totales!$F:$F, $F224, Aux_Totales!$A:$A, Aperturas!$A$2), 0))</f>
        <v/>
      </c>
      <c r="AMK224" s="23" t="str">
        <f>IF(AMK220 = "", "", IFERROR(AMK220 / SUMIFS(Aux_Totales!$N:$N, Aux_Totales!$F:$F, $F224, Aux_Totales!$A:$A, Aperturas!$A$2), 0))</f>
        <v/>
      </c>
      <c r="AML224" s="23" t="str">
        <f>IF(AML220 = "", "", IFERROR(AML220 / SUMIFS(Aux_Totales!$N:$N, Aux_Totales!$F:$F, $F224, Aux_Totales!$A:$A, Aperturas!$A$2), 0))</f>
        <v/>
      </c>
      <c r="AMM224" s="23" t="str">
        <f>IF(AMM220 = "", "", IFERROR(AMM220 / SUMIFS(Aux_Totales!$N:$N, Aux_Totales!$F:$F, $F224, Aux_Totales!$A:$A, Aperturas!$A$2), 0))</f>
        <v/>
      </c>
      <c r="AMN224" s="23" t="str">
        <f>IF(AMN220 = "", "", IFERROR(AMN220 / SUMIFS(Aux_Totales!$N:$N, Aux_Totales!$F:$F, $F224, Aux_Totales!$A:$A, Aperturas!$A$2), 0))</f>
        <v/>
      </c>
      <c r="AMO224" s="23" t="str">
        <f>IF(AMO220 = "", "", IFERROR(AMO220 / SUMIFS(Aux_Totales!$N:$N, Aux_Totales!$F:$F, $F224, Aux_Totales!$A:$A, Aperturas!$A$2), 0))</f>
        <v/>
      </c>
      <c r="AMP224" s="23" t="str">
        <f>IF(AMP220 = "", "", IFERROR(AMP220 / SUMIFS(Aux_Totales!$N:$N, Aux_Totales!$F:$F, $F224, Aux_Totales!$A:$A, Aperturas!$A$2), 0))</f>
        <v/>
      </c>
      <c r="AMQ224" s="23" t="str">
        <f>IF(AMQ220 = "", "", IFERROR(AMQ220 / SUMIFS(Aux_Totales!$N:$N, Aux_Totales!$F:$F, $F224, Aux_Totales!$A:$A, Aperturas!$A$2), 0))</f>
        <v/>
      </c>
      <c r="AMR224" s="23" t="str">
        <f>IF(AMR220 = "", "", IFERROR(AMR220 / SUMIFS(Aux_Totales!$N:$N, Aux_Totales!$F:$F, $F224, Aux_Totales!$A:$A, Aperturas!$A$2), 0))</f>
        <v/>
      </c>
      <c r="AMS224" s="23" t="str">
        <f>IF(AMS220 = "", "", IFERROR(AMS220 / SUMIFS(Aux_Totales!$N:$N, Aux_Totales!$F:$F, $F224, Aux_Totales!$A:$A, Aperturas!$A$2), 0))</f>
        <v/>
      </c>
      <c r="AMT224" s="23" t="str">
        <f>IF(AMT220 = "", "", IFERROR(AMT220 / SUMIFS(Aux_Totales!$N:$N, Aux_Totales!$F:$F, $F224, Aux_Totales!$A:$A, Aperturas!$A$2), 0))</f>
        <v/>
      </c>
      <c r="AMU224" s="23" t="str">
        <f>IF(AMU220 = "", "", IFERROR(AMU220 / SUMIFS(Aux_Totales!$N:$N, Aux_Totales!$F:$F, $F224, Aux_Totales!$A:$A, Aperturas!$A$2), 0))</f>
        <v/>
      </c>
      <c r="AMV224" s="23" t="str">
        <f>IF(AMV220 = "", "", IFERROR(AMV220 / SUMIFS(Aux_Totales!$N:$N, Aux_Totales!$F:$F, $F224, Aux_Totales!$A:$A, Aperturas!$A$2), 0))</f>
        <v/>
      </c>
      <c r="AMW224" s="23" t="str">
        <f>IF(AMW220 = "", "", IFERROR(AMW220 / SUMIFS(Aux_Totales!$N:$N, Aux_Totales!$F:$F, $F224, Aux_Totales!$A:$A, Aperturas!$A$2), 0))</f>
        <v/>
      </c>
      <c r="AMX224" s="23" t="str">
        <f>IF(AMX220 = "", "", IFERROR(AMX220 / SUMIFS(Aux_Totales!$N:$N, Aux_Totales!$F:$F, $F224, Aux_Totales!$A:$A, Aperturas!$A$2), 0))</f>
        <v/>
      </c>
      <c r="AMY224" s="23" t="str">
        <f>IF(AMY220 = "", "", IFERROR(AMY220 / SUMIFS(Aux_Totales!$N:$N, Aux_Totales!$F:$F, $F224, Aux_Totales!$A:$A, Aperturas!$A$2), 0))</f>
        <v/>
      </c>
      <c r="AMZ224" s="23" t="str">
        <f>IF(AMZ220 = "", "", IFERROR(AMZ220 / SUMIFS(Aux_Totales!$N:$N, Aux_Totales!$F:$F, $F224, Aux_Totales!$A:$A, Aperturas!$A$2), 0))</f>
        <v/>
      </c>
      <c r="ANA224" s="23" t="str">
        <f>IF(ANA220 = "", "", IFERROR(ANA220 / SUMIFS(Aux_Totales!$N:$N, Aux_Totales!$F:$F, $F224, Aux_Totales!$A:$A, Aperturas!$A$2), 0))</f>
        <v/>
      </c>
      <c r="ANB224" s="23" t="str">
        <f>IF(ANB220 = "", "", IFERROR(ANB220 / SUMIFS(Aux_Totales!$N:$N, Aux_Totales!$F:$F, $F224, Aux_Totales!$A:$A, Aperturas!$A$2), 0))</f>
        <v/>
      </c>
      <c r="ANC224" s="23" t="str">
        <f>IF(ANC220 = "", "", IFERROR(ANC220 / SUMIFS(Aux_Totales!$N:$N, Aux_Totales!$F:$F, $F224, Aux_Totales!$A:$A, Aperturas!$A$2), 0))</f>
        <v/>
      </c>
      <c r="AND224" s="23" t="str">
        <f>IF(AND220 = "", "", IFERROR(AND220 / SUMIFS(Aux_Totales!$N:$N, Aux_Totales!$F:$F, $F224, Aux_Totales!$A:$A, Aperturas!$A$2), 0))</f>
        <v/>
      </c>
      <c r="ANE224" s="23" t="str">
        <f>IF(ANE220 = "", "", IFERROR(ANE220 / SUMIFS(Aux_Totales!$N:$N, Aux_Totales!$F:$F, $F224, Aux_Totales!$A:$A, Aperturas!$A$2), 0))</f>
        <v/>
      </c>
      <c r="ANF224" s="23" t="str">
        <f>IF(ANF220 = "", "", IFERROR(ANF220 / SUMIFS(Aux_Totales!$N:$N, Aux_Totales!$F:$F, $F224, Aux_Totales!$A:$A, Aperturas!$A$2), 0))</f>
        <v/>
      </c>
      <c r="ANG224" s="23" t="str">
        <f>IF(ANG220 = "", "", IFERROR(ANG220 / SUMIFS(Aux_Totales!$N:$N, Aux_Totales!$F:$F, $F224, Aux_Totales!$A:$A, Aperturas!$A$2), 0))</f>
        <v/>
      </c>
      <c r="ANH224" s="23" t="str">
        <f>IF(ANH220 = "", "", IFERROR(ANH220 / SUMIFS(Aux_Totales!$N:$N, Aux_Totales!$F:$F, $F224, Aux_Totales!$A:$A, Aperturas!$A$2), 0))</f>
        <v/>
      </c>
      <c r="ANI224" s="23" t="str">
        <f>IF(ANI220 = "", "", IFERROR(ANI220 / SUMIFS(Aux_Totales!$N:$N, Aux_Totales!$F:$F, $F224, Aux_Totales!$A:$A, Aperturas!$A$2), 0))</f>
        <v/>
      </c>
      <c r="ANJ224" s="23" t="str">
        <f>IF(ANJ220 = "", "", IFERROR(ANJ220 / SUMIFS(Aux_Totales!$N:$N, Aux_Totales!$F:$F, $F224, Aux_Totales!$A:$A, Aperturas!$A$2), 0))</f>
        <v/>
      </c>
      <c r="ANK224" s="23" t="str">
        <f>IF(ANK220 = "", "", IFERROR(ANK220 / SUMIFS(Aux_Totales!$N:$N, Aux_Totales!$F:$F, $F224, Aux_Totales!$A:$A, Aperturas!$A$2), 0))</f>
        <v/>
      </c>
      <c r="ANL224" s="23" t="str">
        <f>IF(ANL220 = "", "", IFERROR(ANL220 / SUMIFS(Aux_Totales!$N:$N, Aux_Totales!$F:$F, $F224, Aux_Totales!$A:$A, Aperturas!$A$2), 0))</f>
        <v/>
      </c>
      <c r="ANM224" s="23" t="str">
        <f>IF(ANM220 = "", "", IFERROR(ANM220 / SUMIFS(Aux_Totales!$N:$N, Aux_Totales!$F:$F, $F224, Aux_Totales!$A:$A, Aperturas!$A$2), 0))</f>
        <v/>
      </c>
      <c r="ANN224" s="23" t="str">
        <f>IF(ANN220 = "", "", IFERROR(ANN220 / SUMIFS(Aux_Totales!$N:$N, Aux_Totales!$F:$F, $F224, Aux_Totales!$A:$A, Aperturas!$A$2), 0))</f>
        <v/>
      </c>
      <c r="ANO224" s="23" t="str">
        <f>IF(ANO220 = "", "", IFERROR(ANO220 / SUMIFS(Aux_Totales!$N:$N, Aux_Totales!$F:$F, $F224, Aux_Totales!$A:$A, Aperturas!$A$2), 0))</f>
        <v/>
      </c>
      <c r="ANP224" s="23" t="str">
        <f>IF(ANP220 = "", "", IFERROR(ANP220 / SUMIFS(Aux_Totales!$N:$N, Aux_Totales!$F:$F, $F224, Aux_Totales!$A:$A, Aperturas!$A$2), 0))</f>
        <v/>
      </c>
      <c r="ANQ224" s="23" t="str">
        <f>IF(ANQ220 = "", "", IFERROR(ANQ220 / SUMIFS(Aux_Totales!$N:$N, Aux_Totales!$F:$F, $F224, Aux_Totales!$A:$A, Aperturas!$A$2), 0))</f>
        <v/>
      </c>
      <c r="ANR224" s="23" t="str">
        <f>IF(ANR220 = "", "", IFERROR(ANR220 / SUMIFS(Aux_Totales!$N:$N, Aux_Totales!$F:$F, $F224, Aux_Totales!$A:$A, Aperturas!$A$2), 0))</f>
        <v/>
      </c>
      <c r="ANS224" s="23" t="str">
        <f>IF(ANS220 = "", "", IFERROR(ANS220 / SUMIFS(Aux_Totales!$N:$N, Aux_Totales!$F:$F, $F224, Aux_Totales!$A:$A, Aperturas!$A$2), 0))</f>
        <v/>
      </c>
      <c r="ANT224" s="23" t="str">
        <f>IF(ANT220 = "", "", IFERROR(ANT220 / SUMIFS(Aux_Totales!$N:$N, Aux_Totales!$F:$F, $F224, Aux_Totales!$A:$A, Aperturas!$A$2), 0))</f>
        <v/>
      </c>
      <c r="ANU224" s="23" t="str">
        <f>IF(ANU220 = "", "", IFERROR(ANU220 / SUMIFS(Aux_Totales!$N:$N, Aux_Totales!$F:$F, $F224, Aux_Totales!$A:$A, Aperturas!$A$2), 0))</f>
        <v/>
      </c>
      <c r="ANV224" s="23" t="str">
        <f>IF(ANV220 = "", "", IFERROR(ANV220 / SUMIFS(Aux_Totales!$N:$N, Aux_Totales!$F:$F, $F224, Aux_Totales!$A:$A, Aperturas!$A$2), 0))</f>
        <v/>
      </c>
      <c r="ANW224" s="23" t="str">
        <f>IF(ANW220 = "", "", IFERROR(ANW220 / SUMIFS(Aux_Totales!$N:$N, Aux_Totales!$F:$F, $F224, Aux_Totales!$A:$A, Aperturas!$A$2), 0))</f>
        <v/>
      </c>
      <c r="ANX224" s="23" t="str">
        <f>IF(ANX220 = "", "", IFERROR(ANX220 / SUMIFS(Aux_Totales!$N:$N, Aux_Totales!$F:$F, $F224, Aux_Totales!$A:$A, Aperturas!$A$2), 0))</f>
        <v/>
      </c>
      <c r="ANY224" s="23" t="str">
        <f>IF(ANY220 = "", "", IFERROR(ANY220 / SUMIFS(Aux_Totales!$N:$N, Aux_Totales!$F:$F, $F224, Aux_Totales!$A:$A, Aperturas!$A$2), 0))</f>
        <v/>
      </c>
      <c r="ANZ224" s="23" t="str">
        <f>IF(ANZ220 = "", "", IFERROR(ANZ220 / SUMIFS(Aux_Totales!$N:$N, Aux_Totales!$F:$F, $F224, Aux_Totales!$A:$A, Aperturas!$A$2), 0))</f>
        <v/>
      </c>
      <c r="AOA224" s="23" t="str">
        <f>IF(AOA220 = "", "", IFERROR(AOA220 / SUMIFS(Aux_Totales!$N:$N, Aux_Totales!$F:$F, $F224, Aux_Totales!$A:$A, Aperturas!$A$2), 0))</f>
        <v/>
      </c>
      <c r="AOB224" s="23" t="str">
        <f>IF(AOB220 = "", "", IFERROR(AOB220 / SUMIFS(Aux_Totales!$N:$N, Aux_Totales!$F:$F, $F224, Aux_Totales!$A:$A, Aperturas!$A$2), 0))</f>
        <v/>
      </c>
      <c r="AOC224" s="23" t="str">
        <f>IF(AOC220 = "", "", IFERROR(AOC220 / SUMIFS(Aux_Totales!$N:$N, Aux_Totales!$F:$F, $F224, Aux_Totales!$A:$A, Aperturas!$A$2), 0))</f>
        <v/>
      </c>
      <c r="AOD224" s="23" t="str">
        <f>IF(AOD220 = "", "", IFERROR(AOD220 / SUMIFS(Aux_Totales!$N:$N, Aux_Totales!$F:$F, $F224, Aux_Totales!$A:$A, Aperturas!$A$2), 0))</f>
        <v/>
      </c>
      <c r="AOE224" s="23" t="str">
        <f>IF(AOE220 = "", "", IFERROR(AOE220 / SUMIFS(Aux_Totales!$N:$N, Aux_Totales!$F:$F, $F224, Aux_Totales!$A:$A, Aperturas!$A$2), 0))</f>
        <v/>
      </c>
      <c r="AOF224" s="23" t="str">
        <f>IF(AOF220 = "", "", IFERROR(AOF220 / SUMIFS(Aux_Totales!$N:$N, Aux_Totales!$F:$F, $F224, Aux_Totales!$A:$A, Aperturas!$A$2), 0))</f>
        <v/>
      </c>
      <c r="AOG224" s="23" t="str">
        <f>IF(AOG220 = "", "", IFERROR(AOG220 / SUMIFS(Aux_Totales!$N:$N, Aux_Totales!$F:$F, $F224, Aux_Totales!$A:$A, Aperturas!$A$2), 0))</f>
        <v/>
      </c>
      <c r="AOH224" s="23" t="str">
        <f>IF(AOH220 = "", "", IFERROR(AOH220 / SUMIFS(Aux_Totales!$N:$N, Aux_Totales!$F:$F, $F224, Aux_Totales!$A:$A, Aperturas!$A$2), 0))</f>
        <v/>
      </c>
      <c r="AOI224" s="23" t="str">
        <f>IF(AOI220 = "", "", IFERROR(AOI220 / SUMIFS(Aux_Totales!$N:$N, Aux_Totales!$F:$F, $F224, Aux_Totales!$A:$A, Aperturas!$A$2), 0))</f>
        <v/>
      </c>
      <c r="AOJ224" s="23" t="str">
        <f>IF(AOJ220 = "", "", IFERROR(AOJ220 / SUMIFS(Aux_Totales!$N:$N, Aux_Totales!$F:$F, $F224, Aux_Totales!$A:$A, Aperturas!$A$2), 0))</f>
        <v/>
      </c>
      <c r="AOK224" s="23" t="str">
        <f>IF(AOK220 = "", "", IFERROR(AOK220 / SUMIFS(Aux_Totales!$N:$N, Aux_Totales!$F:$F, $F224, Aux_Totales!$A:$A, Aperturas!$A$2), 0))</f>
        <v/>
      </c>
      <c r="AOL224" s="23" t="str">
        <f>IF(AOL220 = "", "", IFERROR(AOL220 / SUMIFS(Aux_Totales!$N:$N, Aux_Totales!$F:$F, $F224, Aux_Totales!$A:$A, Aperturas!$A$2), 0))</f>
        <v/>
      </c>
      <c r="AOM224" s="23" t="str">
        <f>IF(AOM220 = "", "", IFERROR(AOM220 / SUMIFS(Aux_Totales!$N:$N, Aux_Totales!$F:$F, $F224, Aux_Totales!$A:$A, Aperturas!$A$2), 0))</f>
        <v/>
      </c>
      <c r="AON224" s="23" t="str">
        <f>IF(AON220 = "", "", IFERROR(AON220 / SUMIFS(Aux_Totales!$N:$N, Aux_Totales!$F:$F, $F224, Aux_Totales!$A:$A, Aperturas!$A$2), 0))</f>
        <v/>
      </c>
      <c r="AOO224" s="23" t="str">
        <f>IF(AOO220 = "", "", IFERROR(AOO220 / SUMIFS(Aux_Totales!$N:$N, Aux_Totales!$F:$F, $F224, Aux_Totales!$A:$A, Aperturas!$A$2), 0))</f>
        <v/>
      </c>
      <c r="AOP224" s="23" t="str">
        <f>IF(AOP220 = "", "", IFERROR(AOP220 / SUMIFS(Aux_Totales!$N:$N, Aux_Totales!$F:$F, $F224, Aux_Totales!$A:$A, Aperturas!$A$2), 0))</f>
        <v/>
      </c>
      <c r="AOQ224" s="23" t="str">
        <f>IF(AOQ220 = "", "", IFERROR(AOQ220 / SUMIFS(Aux_Totales!$N:$N, Aux_Totales!$F:$F, $F224, Aux_Totales!$A:$A, Aperturas!$A$2), 0))</f>
        <v/>
      </c>
      <c r="AOR224" s="23" t="str">
        <f>IF(AOR220 = "", "", IFERROR(AOR220 / SUMIFS(Aux_Totales!$N:$N, Aux_Totales!$F:$F, $F224, Aux_Totales!$A:$A, Aperturas!$A$2), 0))</f>
        <v/>
      </c>
      <c r="AOS224" s="23" t="str">
        <f>IF(AOS220 = "", "", IFERROR(AOS220 / SUMIFS(Aux_Totales!$N:$N, Aux_Totales!$F:$F, $F224, Aux_Totales!$A:$A, Aperturas!$A$2), 0))</f>
        <v/>
      </c>
      <c r="AOT224" s="23" t="str">
        <f>IF(AOT220 = "", "", IFERROR(AOT220 / SUMIFS(Aux_Totales!$N:$N, Aux_Totales!$F:$F, $F224, Aux_Totales!$A:$A, Aperturas!$A$2), 0))</f>
        <v/>
      </c>
      <c r="AOU224" s="23" t="str">
        <f>IF(AOU220 = "", "", IFERROR(AOU220 / SUMIFS(Aux_Totales!$N:$N, Aux_Totales!$F:$F, $F224, Aux_Totales!$A:$A, Aperturas!$A$2), 0))</f>
        <v/>
      </c>
      <c r="AOV224" s="23" t="str">
        <f>IF(AOV220 = "", "", IFERROR(AOV220 / SUMIFS(Aux_Totales!$N:$N, Aux_Totales!$F:$F, $F224, Aux_Totales!$A:$A, Aperturas!$A$2), 0))</f>
        <v/>
      </c>
      <c r="AOW224" s="23" t="str">
        <f>IF(AOW220 = "", "", IFERROR(AOW220 / SUMIFS(Aux_Totales!$N:$N, Aux_Totales!$F:$F, $F224, Aux_Totales!$A:$A, Aperturas!$A$2), 0))</f>
        <v/>
      </c>
      <c r="AOX224" s="23" t="str">
        <f>IF(AOX220 = "", "", IFERROR(AOX220 / SUMIFS(Aux_Totales!$N:$N, Aux_Totales!$F:$F, $F224, Aux_Totales!$A:$A, Aperturas!$A$2), 0))</f>
        <v/>
      </c>
      <c r="AOY224" s="23" t="str">
        <f>IF(AOY220 = "", "", IFERROR(AOY220 / SUMIFS(Aux_Totales!$N:$N, Aux_Totales!$F:$F, $F224, Aux_Totales!$A:$A, Aperturas!$A$2), 0))</f>
        <v/>
      </c>
      <c r="AOZ224" s="23" t="str">
        <f>IF(AOZ220 = "", "", IFERROR(AOZ220 / SUMIFS(Aux_Totales!$N:$N, Aux_Totales!$F:$F, $F224, Aux_Totales!$A:$A, Aperturas!$A$2), 0))</f>
        <v/>
      </c>
      <c r="APA224" s="23" t="str">
        <f>IF(APA220 = "", "", IFERROR(APA220 / SUMIFS(Aux_Totales!$N:$N, Aux_Totales!$F:$F, $F224, Aux_Totales!$A:$A, Aperturas!$A$2), 0))</f>
        <v/>
      </c>
      <c r="APB224" s="23" t="str">
        <f>IF(APB220 = "", "", IFERROR(APB220 / SUMIFS(Aux_Totales!$N:$N, Aux_Totales!$F:$F, $F224, Aux_Totales!$A:$A, Aperturas!$A$2), 0))</f>
        <v/>
      </c>
      <c r="APC224" s="23" t="str">
        <f>IF(APC220 = "", "", IFERROR(APC220 / SUMIFS(Aux_Totales!$N:$N, Aux_Totales!$F:$F, $F224, Aux_Totales!$A:$A, Aperturas!$A$2), 0))</f>
        <v/>
      </c>
      <c r="APD224" s="23" t="str">
        <f>IF(APD220 = "", "", IFERROR(APD220 / SUMIFS(Aux_Totales!$N:$N, Aux_Totales!$F:$F, $F224, Aux_Totales!$A:$A, Aperturas!$A$2), 0))</f>
        <v/>
      </c>
      <c r="APE224" s="23" t="str">
        <f>IF(APE220 = "", "", IFERROR(APE220 / SUMIFS(Aux_Totales!$N:$N, Aux_Totales!$F:$F, $F224, Aux_Totales!$A:$A, Aperturas!$A$2), 0))</f>
        <v/>
      </c>
      <c r="APF224" s="23" t="str">
        <f>IF(APF220 = "", "", IFERROR(APF220 / SUMIFS(Aux_Totales!$N:$N, Aux_Totales!$F:$F, $F224, Aux_Totales!$A:$A, Aperturas!$A$2), 0))</f>
        <v/>
      </c>
      <c r="APG224" s="23" t="str">
        <f>IF(APG220 = "", "", IFERROR(APG220 / SUMIFS(Aux_Totales!$N:$N, Aux_Totales!$F:$F, $F224, Aux_Totales!$A:$A, Aperturas!$A$2), 0))</f>
        <v/>
      </c>
      <c r="APH224" s="23" t="str">
        <f>IF(APH220 = "", "", IFERROR(APH220 / SUMIFS(Aux_Totales!$N:$N, Aux_Totales!$F:$F, $F224, Aux_Totales!$A:$A, Aperturas!$A$2), 0))</f>
        <v/>
      </c>
      <c r="API224" s="23" t="str">
        <f>IF(API220 = "", "", IFERROR(API220 / SUMIFS(Aux_Totales!$N:$N, Aux_Totales!$F:$F, $F224, Aux_Totales!$A:$A, Aperturas!$A$2), 0))</f>
        <v/>
      </c>
      <c r="APJ224" s="23" t="str">
        <f>IF(APJ220 = "", "", IFERROR(APJ220 / SUMIFS(Aux_Totales!$N:$N, Aux_Totales!$F:$F, $F224, Aux_Totales!$A:$A, Aperturas!$A$2), 0))</f>
        <v/>
      </c>
      <c r="APK224" s="23" t="str">
        <f>IF(APK220 = "", "", IFERROR(APK220 / SUMIFS(Aux_Totales!$N:$N, Aux_Totales!$F:$F, $F224, Aux_Totales!$A:$A, Aperturas!$A$2), 0))</f>
        <v/>
      </c>
      <c r="APL224" s="23" t="str">
        <f>IF(APL220 = "", "", IFERROR(APL220 / SUMIFS(Aux_Totales!$N:$N, Aux_Totales!$F:$F, $F224, Aux_Totales!$A:$A, Aperturas!$A$2), 0))</f>
        <v/>
      </c>
      <c r="APM224" s="23" t="str">
        <f>IF(APM220 = "", "", IFERROR(APM220 / SUMIFS(Aux_Totales!$N:$N, Aux_Totales!$F:$F, $F224, Aux_Totales!$A:$A, Aperturas!$A$2), 0))</f>
        <v/>
      </c>
      <c r="APN224" s="23" t="str">
        <f>IF(APN220 = "", "", IFERROR(APN220 / SUMIFS(Aux_Totales!$N:$N, Aux_Totales!$F:$F, $F224, Aux_Totales!$A:$A, Aperturas!$A$2), 0))</f>
        <v/>
      </c>
      <c r="APO224" s="23" t="str">
        <f>IF(APO220 = "", "", IFERROR(APO220 / SUMIFS(Aux_Totales!$N:$N, Aux_Totales!$F:$F, $F224, Aux_Totales!$A:$A, Aperturas!$A$2), 0))</f>
        <v/>
      </c>
      <c r="APP224" s="23" t="str">
        <f>IF(APP220 = "", "", IFERROR(APP220 / SUMIFS(Aux_Totales!$N:$N, Aux_Totales!$F:$F, $F224, Aux_Totales!$A:$A, Aperturas!$A$2), 0))</f>
        <v/>
      </c>
      <c r="APQ224" s="23" t="str">
        <f>IF(APQ220 = "", "", IFERROR(APQ220 / SUMIFS(Aux_Totales!$N:$N, Aux_Totales!$F:$F, $F224, Aux_Totales!$A:$A, Aperturas!$A$2), 0))</f>
        <v/>
      </c>
      <c r="APR224" s="23" t="str">
        <f>IF(APR220 = "", "", IFERROR(APR220 / SUMIFS(Aux_Totales!$N:$N, Aux_Totales!$F:$F, $F224, Aux_Totales!$A:$A, Aperturas!$A$2), 0))</f>
        <v/>
      </c>
      <c r="APS224" s="23" t="str">
        <f>IF(APS220 = "", "", IFERROR(APS220 / SUMIFS(Aux_Totales!$N:$N, Aux_Totales!$F:$F, $F224, Aux_Totales!$A:$A, Aperturas!$A$2), 0))</f>
        <v/>
      </c>
      <c r="APT224" s="23" t="str">
        <f>IF(APT220 = "", "", IFERROR(APT220 / SUMIFS(Aux_Totales!$N:$N, Aux_Totales!$F:$F, $F224, Aux_Totales!$A:$A, Aperturas!$A$2), 0))</f>
        <v/>
      </c>
      <c r="APU224" s="23" t="str">
        <f>IF(APU220 = "", "", IFERROR(APU220 / SUMIFS(Aux_Totales!$N:$N, Aux_Totales!$F:$F, $F224, Aux_Totales!$A:$A, Aperturas!$A$2), 0))</f>
        <v/>
      </c>
      <c r="APV224" s="23" t="str">
        <f>IF(APV220 = "", "", IFERROR(APV220 / SUMIFS(Aux_Totales!$N:$N, Aux_Totales!$F:$F, $F224, Aux_Totales!$A:$A, Aperturas!$A$2), 0))</f>
        <v/>
      </c>
      <c r="APW224" s="23" t="str">
        <f>IF(APW220 = "", "", IFERROR(APW220 / SUMIFS(Aux_Totales!$N:$N, Aux_Totales!$F:$F, $F224, Aux_Totales!$A:$A, Aperturas!$A$2), 0))</f>
        <v/>
      </c>
      <c r="APX224" s="23" t="str">
        <f>IF(APX220 = "", "", IFERROR(APX220 / SUMIFS(Aux_Totales!$N:$N, Aux_Totales!$F:$F, $F224, Aux_Totales!$A:$A, Aperturas!$A$2), 0))</f>
        <v/>
      </c>
      <c r="APY224" s="23" t="str">
        <f>IF(APY220 = "", "", IFERROR(APY220 / SUMIFS(Aux_Totales!$N:$N, Aux_Totales!$F:$F, $F224, Aux_Totales!$A:$A, Aperturas!$A$2), 0))</f>
        <v/>
      </c>
      <c r="APZ224" s="23" t="str">
        <f>IF(APZ220 = "", "", IFERROR(APZ220 / SUMIFS(Aux_Totales!$N:$N, Aux_Totales!$F:$F, $F224, Aux_Totales!$A:$A, Aperturas!$A$2), 0))</f>
        <v/>
      </c>
      <c r="AQA224" s="23" t="str">
        <f>IF(AQA220 = "", "", IFERROR(AQA220 / SUMIFS(Aux_Totales!$N:$N, Aux_Totales!$F:$F, $F224, Aux_Totales!$A:$A, Aperturas!$A$2), 0))</f>
        <v/>
      </c>
      <c r="AQB224" s="23" t="str">
        <f>IF(AQB220 = "", "", IFERROR(AQB220 / SUMIFS(Aux_Totales!$N:$N, Aux_Totales!$F:$F, $F224, Aux_Totales!$A:$A, Aperturas!$A$2), 0))</f>
        <v/>
      </c>
      <c r="AQC224" s="23" t="str">
        <f>IF(AQC220 = "", "", IFERROR(AQC220 / SUMIFS(Aux_Totales!$N:$N, Aux_Totales!$F:$F, $F224, Aux_Totales!$A:$A, Aperturas!$A$2), 0))</f>
        <v/>
      </c>
      <c r="AQD224" s="23" t="str">
        <f>IF(AQD220 = "", "", IFERROR(AQD220 / SUMIFS(Aux_Totales!$N:$N, Aux_Totales!$F:$F, $F224, Aux_Totales!$A:$A, Aperturas!$A$2), 0))</f>
        <v/>
      </c>
      <c r="AQE224" s="23" t="str">
        <f>IF(AQE220 = "", "", IFERROR(AQE220 / SUMIFS(Aux_Totales!$N:$N, Aux_Totales!$F:$F, $F224, Aux_Totales!$A:$A, Aperturas!$A$2), 0))</f>
        <v/>
      </c>
      <c r="AQF224" s="23" t="str">
        <f>IF(AQF220 = "", "", IFERROR(AQF220 / SUMIFS(Aux_Totales!$N:$N, Aux_Totales!$F:$F, $F224, Aux_Totales!$A:$A, Aperturas!$A$2), 0))</f>
        <v/>
      </c>
      <c r="AQG224" s="23" t="str">
        <f>IF(AQG220 = "", "", IFERROR(AQG220 / SUMIFS(Aux_Totales!$N:$N, Aux_Totales!$F:$F, $F224, Aux_Totales!$A:$A, Aperturas!$A$2), 0))</f>
        <v/>
      </c>
      <c r="AQH224" s="23" t="str">
        <f>IF(AQH220 = "", "", IFERROR(AQH220 / SUMIFS(Aux_Totales!$N:$N, Aux_Totales!$F:$F, $F224, Aux_Totales!$A:$A, Aperturas!$A$2), 0))</f>
        <v/>
      </c>
      <c r="AQI224" s="23" t="str">
        <f>IF(AQI220 = "", "", IFERROR(AQI220 / SUMIFS(Aux_Totales!$N:$N, Aux_Totales!$F:$F, $F224, Aux_Totales!$A:$A, Aperturas!$A$2), 0))</f>
        <v/>
      </c>
      <c r="AQJ224" s="23" t="str">
        <f>IF(AQJ220 = "", "", IFERROR(AQJ220 / SUMIFS(Aux_Totales!$N:$N, Aux_Totales!$F:$F, $F224, Aux_Totales!$A:$A, Aperturas!$A$2), 0))</f>
        <v/>
      </c>
      <c r="AQK224" s="23" t="str">
        <f>IF(AQK220 = "", "", IFERROR(AQK220 / SUMIFS(Aux_Totales!$N:$N, Aux_Totales!$F:$F, $F224, Aux_Totales!$A:$A, Aperturas!$A$2), 0))</f>
        <v/>
      </c>
      <c r="AQL224" s="23" t="str">
        <f>IF(AQL220 = "", "", IFERROR(AQL220 / SUMIFS(Aux_Totales!$N:$N, Aux_Totales!$F:$F, $F224, Aux_Totales!$A:$A, Aperturas!$A$2), 0))</f>
        <v/>
      </c>
      <c r="AQM224" s="23" t="str">
        <f>IF(AQM220 = "", "", IFERROR(AQM220 / SUMIFS(Aux_Totales!$N:$N, Aux_Totales!$F:$F, $F224, Aux_Totales!$A:$A, Aperturas!$A$2), 0))</f>
        <v/>
      </c>
      <c r="AQN224" s="23" t="str">
        <f>IF(AQN220 = "", "", IFERROR(AQN220 / SUMIFS(Aux_Totales!$N:$N, Aux_Totales!$F:$F, $F224, Aux_Totales!$A:$A, Aperturas!$A$2), 0))</f>
        <v/>
      </c>
      <c r="AQO224" s="23" t="str">
        <f>IF(AQO220 = "", "", IFERROR(AQO220 / SUMIFS(Aux_Totales!$N:$N, Aux_Totales!$F:$F, $F224, Aux_Totales!$A:$A, Aperturas!$A$2), 0))</f>
        <v/>
      </c>
      <c r="AQP224" s="23" t="str">
        <f>IF(AQP220 = "", "", IFERROR(AQP220 / SUMIFS(Aux_Totales!$N:$N, Aux_Totales!$F:$F, $F224, Aux_Totales!$A:$A, Aperturas!$A$2), 0))</f>
        <v/>
      </c>
      <c r="AQQ224" s="23" t="str">
        <f>IF(AQQ220 = "", "", IFERROR(AQQ220 / SUMIFS(Aux_Totales!$N:$N, Aux_Totales!$F:$F, $F224, Aux_Totales!$A:$A, Aperturas!$A$2), 0))</f>
        <v/>
      </c>
      <c r="AQR224" s="23" t="str">
        <f>IF(AQR220 = "", "", IFERROR(AQR220 / SUMIFS(Aux_Totales!$N:$N, Aux_Totales!$F:$F, $F224, Aux_Totales!$A:$A, Aperturas!$A$2), 0))</f>
        <v/>
      </c>
      <c r="AQS224" s="23" t="str">
        <f>IF(AQS220 = "", "", IFERROR(AQS220 / SUMIFS(Aux_Totales!$N:$N, Aux_Totales!$F:$F, $F224, Aux_Totales!$A:$A, Aperturas!$A$2), 0))</f>
        <v/>
      </c>
      <c r="AQT224" s="23" t="str">
        <f>IF(AQT220 = "", "", IFERROR(AQT220 / SUMIFS(Aux_Totales!$N:$N, Aux_Totales!$F:$F, $F224, Aux_Totales!$A:$A, Aperturas!$A$2), 0))</f>
        <v/>
      </c>
      <c r="AQU224" s="23" t="str">
        <f>IF(AQU220 = "", "", IFERROR(AQU220 / SUMIFS(Aux_Totales!$N:$N, Aux_Totales!$F:$F, $F224, Aux_Totales!$A:$A, Aperturas!$A$2), 0))</f>
        <v/>
      </c>
      <c r="AQV224" s="23" t="str">
        <f>IF(AQV220 = "", "", IFERROR(AQV220 / SUMIFS(Aux_Totales!$N:$N, Aux_Totales!$F:$F, $F224, Aux_Totales!$A:$A, Aperturas!$A$2), 0))</f>
        <v/>
      </c>
      <c r="AQW224" s="23" t="str">
        <f>IF(AQW220 = "", "", IFERROR(AQW220 / SUMIFS(Aux_Totales!$N:$N, Aux_Totales!$F:$F, $F224, Aux_Totales!$A:$A, Aperturas!$A$2), 0))</f>
        <v/>
      </c>
      <c r="AQX224" s="23" t="str">
        <f>IF(AQX220 = "", "", IFERROR(AQX220 / SUMIFS(Aux_Totales!$N:$N, Aux_Totales!$F:$F, $F224, Aux_Totales!$A:$A, Aperturas!$A$2), 0))</f>
        <v/>
      </c>
      <c r="AQY224" s="23" t="str">
        <f>IF(AQY220 = "", "", IFERROR(AQY220 / SUMIFS(Aux_Totales!$N:$N, Aux_Totales!$F:$F, $F224, Aux_Totales!$A:$A, Aperturas!$A$2), 0))</f>
        <v/>
      </c>
      <c r="AQZ224" s="23" t="str">
        <f>IF(AQZ220 = "", "", IFERROR(AQZ220 / SUMIFS(Aux_Totales!$N:$N, Aux_Totales!$F:$F, $F224, Aux_Totales!$A:$A, Aperturas!$A$2), 0))</f>
        <v/>
      </c>
      <c r="ARA224" s="23" t="str">
        <f>IF(ARA220 = "", "", IFERROR(ARA220 / SUMIFS(Aux_Totales!$N:$N, Aux_Totales!$F:$F, $F224, Aux_Totales!$A:$A, Aperturas!$A$2), 0))</f>
        <v/>
      </c>
      <c r="ARB224" s="23" t="str">
        <f>IF(ARB220 = "", "", IFERROR(ARB220 / SUMIFS(Aux_Totales!$N:$N, Aux_Totales!$F:$F, $F224, Aux_Totales!$A:$A, Aperturas!$A$2), 0))</f>
        <v/>
      </c>
      <c r="ARC224" s="23" t="str">
        <f>IF(ARC220 = "", "", IFERROR(ARC220 / SUMIFS(Aux_Totales!$N:$N, Aux_Totales!$F:$F, $F224, Aux_Totales!$A:$A, Aperturas!$A$2), 0))</f>
        <v/>
      </c>
      <c r="ARD224" s="23" t="str">
        <f>IF(ARD220 = "", "", IFERROR(ARD220 / SUMIFS(Aux_Totales!$N:$N, Aux_Totales!$F:$F, $F224, Aux_Totales!$A:$A, Aperturas!$A$2), 0))</f>
        <v/>
      </c>
      <c r="ARE224" s="23" t="str">
        <f>IF(ARE220 = "", "", IFERROR(ARE220 / SUMIFS(Aux_Totales!$N:$N, Aux_Totales!$F:$F, $F224, Aux_Totales!$A:$A, Aperturas!$A$2), 0))</f>
        <v/>
      </c>
      <c r="ARF224" s="23" t="str">
        <f>IF(ARF220 = "", "", IFERROR(ARF220 / SUMIFS(Aux_Totales!$N:$N, Aux_Totales!$F:$F, $F224, Aux_Totales!$A:$A, Aperturas!$A$2), 0))</f>
        <v/>
      </c>
      <c r="ARG224" s="23" t="str">
        <f>IF(ARG220 = "", "", IFERROR(ARG220 / SUMIFS(Aux_Totales!$N:$N, Aux_Totales!$F:$F, $F224, Aux_Totales!$A:$A, Aperturas!$A$2), 0))</f>
        <v/>
      </c>
      <c r="ARH224" s="23" t="str">
        <f>IF(ARH220 = "", "", IFERROR(ARH220 / SUMIFS(Aux_Totales!$N:$N, Aux_Totales!$F:$F, $F224, Aux_Totales!$A:$A, Aperturas!$A$2), 0))</f>
        <v/>
      </c>
      <c r="ARI224" s="23" t="str">
        <f>IF(ARI220 = "", "", IFERROR(ARI220 / SUMIFS(Aux_Totales!$N:$N, Aux_Totales!$F:$F, $F224, Aux_Totales!$A:$A, Aperturas!$A$2), 0))</f>
        <v/>
      </c>
      <c r="ARJ224" s="23" t="str">
        <f>IF(ARJ220 = "", "", IFERROR(ARJ220 / SUMIFS(Aux_Totales!$N:$N, Aux_Totales!$F:$F, $F224, Aux_Totales!$A:$A, Aperturas!$A$2), 0))</f>
        <v/>
      </c>
      <c r="ARK224" s="23" t="str">
        <f>IF(ARK220 = "", "", IFERROR(ARK220 / SUMIFS(Aux_Totales!$N:$N, Aux_Totales!$F:$F, $F224, Aux_Totales!$A:$A, Aperturas!$A$2), 0))</f>
        <v/>
      </c>
      <c r="ARL224" s="23" t="str">
        <f>IF(ARL220 = "", "", IFERROR(ARL220 / SUMIFS(Aux_Totales!$N:$N, Aux_Totales!$F:$F, $F224, Aux_Totales!$A:$A, Aperturas!$A$2), 0))</f>
        <v/>
      </c>
      <c r="ARM224" s="23" t="str">
        <f>IF(ARM220 = "", "", IFERROR(ARM220 / SUMIFS(Aux_Totales!$N:$N, Aux_Totales!$F:$F, $F224, Aux_Totales!$A:$A, Aperturas!$A$2), 0))</f>
        <v/>
      </c>
      <c r="ARN224" s="23" t="str">
        <f>IF(ARN220 = "", "", IFERROR(ARN220 / SUMIFS(Aux_Totales!$N:$N, Aux_Totales!$F:$F, $F224, Aux_Totales!$A:$A, Aperturas!$A$2), 0))</f>
        <v/>
      </c>
      <c r="ARO224" s="23" t="str">
        <f>IF(ARO220 = "", "", IFERROR(ARO220 / SUMIFS(Aux_Totales!$N:$N, Aux_Totales!$F:$F, $F224, Aux_Totales!$A:$A, Aperturas!$A$2), 0))</f>
        <v/>
      </c>
      <c r="ARP224" s="23" t="str">
        <f>IF(ARP220 = "", "", IFERROR(ARP220 / SUMIFS(Aux_Totales!$N:$N, Aux_Totales!$F:$F, $F224, Aux_Totales!$A:$A, Aperturas!$A$2), 0))</f>
        <v/>
      </c>
      <c r="ARQ224" s="23" t="str">
        <f>IF(ARQ220 = "", "", IFERROR(ARQ220 / SUMIFS(Aux_Totales!$N:$N, Aux_Totales!$F:$F, $F224, Aux_Totales!$A:$A, Aperturas!$A$2), 0))</f>
        <v/>
      </c>
      <c r="ARR224" s="23" t="str">
        <f>IF(ARR220 = "", "", IFERROR(ARR220 / SUMIFS(Aux_Totales!$N:$N, Aux_Totales!$F:$F, $F224, Aux_Totales!$A:$A, Aperturas!$A$2), 0))</f>
        <v/>
      </c>
      <c r="ARS224" s="23" t="str">
        <f>IF(ARS220 = "", "", IFERROR(ARS220 / SUMIFS(Aux_Totales!$N:$N, Aux_Totales!$F:$F, $F224, Aux_Totales!$A:$A, Aperturas!$A$2), 0))</f>
        <v/>
      </c>
      <c r="ART224" s="23" t="str">
        <f>IF(ART220 = "", "", IFERROR(ART220 / SUMIFS(Aux_Totales!$N:$N, Aux_Totales!$F:$F, $F224, Aux_Totales!$A:$A, Aperturas!$A$2), 0))</f>
        <v/>
      </c>
      <c r="ARU224" s="23" t="str">
        <f>IF(ARU220 = "", "", IFERROR(ARU220 / SUMIFS(Aux_Totales!$N:$N, Aux_Totales!$F:$F, $F224, Aux_Totales!$A:$A, Aperturas!$A$2), 0))</f>
        <v/>
      </c>
      <c r="ARV224" s="23" t="str">
        <f>IF(ARV220 = "", "", IFERROR(ARV220 / SUMIFS(Aux_Totales!$N:$N, Aux_Totales!$F:$F, $F224, Aux_Totales!$A:$A, Aperturas!$A$2), 0))</f>
        <v/>
      </c>
      <c r="ARW224" s="23" t="str">
        <f>IF(ARW220 = "", "", IFERROR(ARW220 / SUMIFS(Aux_Totales!$N:$N, Aux_Totales!$F:$F, $F224, Aux_Totales!$A:$A, Aperturas!$A$2), 0))</f>
        <v/>
      </c>
      <c r="ARX224" s="23" t="str">
        <f>IF(ARX220 = "", "", IFERROR(ARX220 / SUMIFS(Aux_Totales!$N:$N, Aux_Totales!$F:$F, $F224, Aux_Totales!$A:$A, Aperturas!$A$2), 0))</f>
        <v/>
      </c>
      <c r="ARY224" s="23" t="str">
        <f>IF(ARY220 = "", "", IFERROR(ARY220 / SUMIFS(Aux_Totales!$N:$N, Aux_Totales!$F:$F, $F224, Aux_Totales!$A:$A, Aperturas!$A$2), 0))</f>
        <v/>
      </c>
      <c r="ARZ224" s="23" t="str">
        <f>IF(ARZ220 = "", "", IFERROR(ARZ220 / SUMIFS(Aux_Totales!$N:$N, Aux_Totales!$F:$F, $F224, Aux_Totales!$A:$A, Aperturas!$A$2), 0))</f>
        <v/>
      </c>
      <c r="ASA224" s="23" t="str">
        <f>IF(ASA220 = "", "", IFERROR(ASA220 / SUMIFS(Aux_Totales!$N:$N, Aux_Totales!$F:$F, $F224, Aux_Totales!$A:$A, Aperturas!$A$2), 0))</f>
        <v/>
      </c>
      <c r="ASB224" s="23" t="str">
        <f>IF(ASB220 = "", "", IFERROR(ASB220 / SUMIFS(Aux_Totales!$N:$N, Aux_Totales!$F:$F, $F224, Aux_Totales!$A:$A, Aperturas!$A$2), 0))</f>
        <v/>
      </c>
      <c r="ASC224" s="23" t="str">
        <f>IF(ASC220 = "", "", IFERROR(ASC220 / SUMIFS(Aux_Totales!$N:$N, Aux_Totales!$F:$F, $F224, Aux_Totales!$A:$A, Aperturas!$A$2), 0))</f>
        <v/>
      </c>
      <c r="ASD224" s="23" t="str">
        <f>IF(ASD220 = "", "", IFERROR(ASD220 / SUMIFS(Aux_Totales!$N:$N, Aux_Totales!$F:$F, $F224, Aux_Totales!$A:$A, Aperturas!$A$2), 0))</f>
        <v/>
      </c>
      <c r="ASE224" s="23" t="str">
        <f>IF(ASE220 = "", "", IFERROR(ASE220 / SUMIFS(Aux_Totales!$N:$N, Aux_Totales!$F:$F, $F224, Aux_Totales!$A:$A, Aperturas!$A$2), 0))</f>
        <v/>
      </c>
      <c r="ASF224" s="23" t="str">
        <f>IF(ASF220 = "", "", IFERROR(ASF220 / SUMIFS(Aux_Totales!$N:$N, Aux_Totales!$F:$F, $F224, Aux_Totales!$A:$A, Aperturas!$A$2), 0))</f>
        <v/>
      </c>
      <c r="ASG224" s="23" t="str">
        <f>IF(ASG220 = "", "", IFERROR(ASG220 / SUMIFS(Aux_Totales!$N:$N, Aux_Totales!$F:$F, $F224, Aux_Totales!$A:$A, Aperturas!$A$2), 0))</f>
        <v/>
      </c>
      <c r="ASH224" s="23" t="str">
        <f>IF(ASH220 = "", "", IFERROR(ASH220 / SUMIFS(Aux_Totales!$N:$N, Aux_Totales!$F:$F, $F224, Aux_Totales!$A:$A, Aperturas!$A$2), 0))</f>
        <v/>
      </c>
      <c r="ASI224" s="23" t="str">
        <f>IF(ASI220 = "", "", IFERROR(ASI220 / SUMIFS(Aux_Totales!$N:$N, Aux_Totales!$F:$F, $F224, Aux_Totales!$A:$A, Aperturas!$A$2), 0))</f>
        <v/>
      </c>
      <c r="ASJ224" s="23" t="str">
        <f>IF(ASJ220 = "", "", IFERROR(ASJ220 / SUMIFS(Aux_Totales!$N:$N, Aux_Totales!$F:$F, $F224, Aux_Totales!$A:$A, Aperturas!$A$2), 0))</f>
        <v/>
      </c>
      <c r="ASK224" s="23" t="str">
        <f>IF(ASK220 = "", "", IFERROR(ASK220 / SUMIFS(Aux_Totales!$N:$N, Aux_Totales!$F:$F, $F224, Aux_Totales!$A:$A, Aperturas!$A$2), 0))</f>
        <v/>
      </c>
      <c r="ASL224" s="23" t="str">
        <f>IF(ASL220 = "", "", IFERROR(ASL220 / SUMIFS(Aux_Totales!$N:$N, Aux_Totales!$F:$F, $F224, Aux_Totales!$A:$A, Aperturas!$A$2), 0))</f>
        <v/>
      </c>
      <c r="ASM224" s="23" t="str">
        <f>IF(ASM220 = "", "", IFERROR(ASM220 / SUMIFS(Aux_Totales!$N:$N, Aux_Totales!$F:$F, $F224, Aux_Totales!$A:$A, Aperturas!$A$2), 0))</f>
        <v/>
      </c>
      <c r="ASN224" s="23" t="str">
        <f>IF(ASN220 = "", "", IFERROR(ASN220 / SUMIFS(Aux_Totales!$N:$N, Aux_Totales!$F:$F, $F224, Aux_Totales!$A:$A, Aperturas!$A$2), 0))</f>
        <v/>
      </c>
      <c r="ASO224" s="23" t="str">
        <f>IF(ASO220 = "", "", IFERROR(ASO220 / SUMIFS(Aux_Totales!$N:$N, Aux_Totales!$F:$F, $F224, Aux_Totales!$A:$A, Aperturas!$A$2), 0))</f>
        <v/>
      </c>
      <c r="ASP224" s="23" t="str">
        <f>IF(ASP220 = "", "", IFERROR(ASP220 / SUMIFS(Aux_Totales!$N:$N, Aux_Totales!$F:$F, $F224, Aux_Totales!$A:$A, Aperturas!$A$2), 0))</f>
        <v/>
      </c>
      <c r="ASQ224" s="23" t="str">
        <f>IF(ASQ220 = "", "", IFERROR(ASQ220 / SUMIFS(Aux_Totales!$N:$N, Aux_Totales!$F:$F, $F224, Aux_Totales!$A:$A, Aperturas!$A$2), 0))</f>
        <v/>
      </c>
      <c r="ASR224" s="23" t="str">
        <f>IF(ASR220 = "", "", IFERROR(ASR220 / SUMIFS(Aux_Totales!$N:$N, Aux_Totales!$F:$F, $F224, Aux_Totales!$A:$A, Aperturas!$A$2), 0))</f>
        <v/>
      </c>
      <c r="ASS224" s="23" t="str">
        <f>IF(ASS220 = "", "", IFERROR(ASS220 / SUMIFS(Aux_Totales!$N:$N, Aux_Totales!$F:$F, $F224, Aux_Totales!$A:$A, Aperturas!$A$2), 0))</f>
        <v/>
      </c>
      <c r="AST224" s="23" t="str">
        <f>IF(AST220 = "", "", IFERROR(AST220 / SUMIFS(Aux_Totales!$N:$N, Aux_Totales!$F:$F, $F224, Aux_Totales!$A:$A, Aperturas!$A$2), 0))</f>
        <v/>
      </c>
      <c r="ASU224" s="23" t="str">
        <f>IF(ASU220 = "", "", IFERROR(ASU220 / SUMIFS(Aux_Totales!$N:$N, Aux_Totales!$F:$F, $F224, Aux_Totales!$A:$A, Aperturas!$A$2), 0))</f>
        <v/>
      </c>
      <c r="ASV224" s="23" t="str">
        <f>IF(ASV220 = "", "", IFERROR(ASV220 / SUMIFS(Aux_Totales!$N:$N, Aux_Totales!$F:$F, $F224, Aux_Totales!$A:$A, Aperturas!$A$2), 0))</f>
        <v/>
      </c>
      <c r="ASW224" s="23" t="str">
        <f>IF(ASW220 = "", "", IFERROR(ASW220 / SUMIFS(Aux_Totales!$N:$N, Aux_Totales!$F:$F, $F224, Aux_Totales!$A:$A, Aperturas!$A$2), 0))</f>
        <v/>
      </c>
      <c r="ASX224" s="23" t="str">
        <f>IF(ASX220 = "", "", IFERROR(ASX220 / SUMIFS(Aux_Totales!$N:$N, Aux_Totales!$F:$F, $F224, Aux_Totales!$A:$A, Aperturas!$A$2), 0))</f>
        <v/>
      </c>
      <c r="ASY224" s="23" t="str">
        <f>IF(ASY220 = "", "", IFERROR(ASY220 / SUMIFS(Aux_Totales!$N:$N, Aux_Totales!$F:$F, $F224, Aux_Totales!$A:$A, Aperturas!$A$2), 0))</f>
        <v/>
      </c>
      <c r="ASZ224" s="23" t="str">
        <f>IF(ASZ220 = "", "", IFERROR(ASZ220 / SUMIFS(Aux_Totales!$N:$N, Aux_Totales!$F:$F, $F224, Aux_Totales!$A:$A, Aperturas!$A$2), 0))</f>
        <v/>
      </c>
      <c r="ATA224" s="23" t="str">
        <f>IF(ATA220 = "", "", IFERROR(ATA220 / SUMIFS(Aux_Totales!$N:$N, Aux_Totales!$F:$F, $F224, Aux_Totales!$A:$A, Aperturas!$A$2), 0))</f>
        <v/>
      </c>
      <c r="ATB224" s="23" t="str">
        <f>IF(ATB220 = "", "", IFERROR(ATB220 / SUMIFS(Aux_Totales!$N:$N, Aux_Totales!$F:$F, $F224, Aux_Totales!$A:$A, Aperturas!$A$2), 0))</f>
        <v/>
      </c>
      <c r="ATC224" s="23" t="str">
        <f>IF(ATC220 = "", "", IFERROR(ATC220 / SUMIFS(Aux_Totales!$N:$N, Aux_Totales!$F:$F, $F224, Aux_Totales!$A:$A, Aperturas!$A$2), 0))</f>
        <v/>
      </c>
      <c r="ATD224" s="23" t="str">
        <f>IF(ATD220 = "", "", IFERROR(ATD220 / SUMIFS(Aux_Totales!$N:$N, Aux_Totales!$F:$F, $F224, Aux_Totales!$A:$A, Aperturas!$A$2), 0))</f>
        <v/>
      </c>
      <c r="ATE224" s="23" t="str">
        <f>IF(ATE220 = "", "", IFERROR(ATE220 / SUMIFS(Aux_Totales!$N:$N, Aux_Totales!$F:$F, $F224, Aux_Totales!$A:$A, Aperturas!$A$2), 0))</f>
        <v/>
      </c>
      <c r="ATF224" s="23" t="str">
        <f>IF(ATF220 = "", "", IFERROR(ATF220 / SUMIFS(Aux_Totales!$N:$N, Aux_Totales!$F:$F, $F224, Aux_Totales!$A:$A, Aperturas!$A$2), 0))</f>
        <v/>
      </c>
      <c r="ATG224" s="23" t="str">
        <f>IF(ATG220 = "", "", IFERROR(ATG220 / SUMIFS(Aux_Totales!$N:$N, Aux_Totales!$F:$F, $F224, Aux_Totales!$A:$A, Aperturas!$A$2), 0))</f>
        <v/>
      </c>
      <c r="ATH224" s="23" t="str">
        <f>IF(ATH220 = "", "", IFERROR(ATH220 / SUMIFS(Aux_Totales!$N:$N, Aux_Totales!$F:$F, $F224, Aux_Totales!$A:$A, Aperturas!$A$2), 0))</f>
        <v/>
      </c>
      <c r="ATI224" s="23" t="str">
        <f>IF(ATI220 = "", "", IFERROR(ATI220 / SUMIFS(Aux_Totales!$N:$N, Aux_Totales!$F:$F, $F224, Aux_Totales!$A:$A, Aperturas!$A$2), 0))</f>
        <v/>
      </c>
      <c r="ATJ224" s="23" t="str">
        <f>IF(ATJ220 = "", "", IFERROR(ATJ220 / SUMIFS(Aux_Totales!$N:$N, Aux_Totales!$F:$F, $F224, Aux_Totales!$A:$A, Aperturas!$A$2), 0))</f>
        <v/>
      </c>
      <c r="ATK224" s="23" t="str">
        <f>IF(ATK220 = "", "", IFERROR(ATK220 / SUMIFS(Aux_Totales!$N:$N, Aux_Totales!$F:$F, $F224, Aux_Totales!$A:$A, Aperturas!$A$2), 0))</f>
        <v/>
      </c>
      <c r="ATL224" s="23" t="str">
        <f>IF(ATL220 = "", "", IFERROR(ATL220 / SUMIFS(Aux_Totales!$N:$N, Aux_Totales!$F:$F, $F224, Aux_Totales!$A:$A, Aperturas!$A$2), 0))</f>
        <v/>
      </c>
      <c r="ATM224" s="23" t="str">
        <f>IF(ATM220 = "", "", IFERROR(ATM220 / SUMIFS(Aux_Totales!$N:$N, Aux_Totales!$F:$F, $F224, Aux_Totales!$A:$A, Aperturas!$A$2), 0))</f>
        <v/>
      </c>
      <c r="ATN224" s="23" t="str">
        <f>IF(ATN220 = "", "", IFERROR(ATN220 / SUMIFS(Aux_Totales!$N:$N, Aux_Totales!$F:$F, $F224, Aux_Totales!$A:$A, Aperturas!$A$2), 0))</f>
        <v/>
      </c>
      <c r="ATO224" s="23" t="str">
        <f>IF(ATO220 = "", "", IFERROR(ATO220 / SUMIFS(Aux_Totales!$N:$N, Aux_Totales!$F:$F, $F224, Aux_Totales!$A:$A, Aperturas!$A$2), 0))</f>
        <v/>
      </c>
      <c r="ATP224" s="23" t="str">
        <f>IF(ATP220 = "", "", IFERROR(ATP220 / SUMIFS(Aux_Totales!$N:$N, Aux_Totales!$F:$F, $F224, Aux_Totales!$A:$A, Aperturas!$A$2), 0))</f>
        <v/>
      </c>
      <c r="ATQ224" s="23" t="str">
        <f>IF(ATQ220 = "", "", IFERROR(ATQ220 / SUMIFS(Aux_Totales!$N:$N, Aux_Totales!$F:$F, $F224, Aux_Totales!$A:$A, Aperturas!$A$2), 0))</f>
        <v/>
      </c>
      <c r="ATR224" s="23" t="str">
        <f>IF(ATR220 = "", "", IFERROR(ATR220 / SUMIFS(Aux_Totales!$N:$N, Aux_Totales!$F:$F, $F224, Aux_Totales!$A:$A, Aperturas!$A$2), 0))</f>
        <v/>
      </c>
      <c r="ATS224" s="23" t="str">
        <f>IF(ATS220 = "", "", IFERROR(ATS220 / SUMIFS(Aux_Totales!$N:$N, Aux_Totales!$F:$F, $F224, Aux_Totales!$A:$A, Aperturas!$A$2), 0))</f>
        <v/>
      </c>
      <c r="ATT224" s="23" t="str">
        <f>IF(ATT220 = "", "", IFERROR(ATT220 / SUMIFS(Aux_Totales!$N:$N, Aux_Totales!$F:$F, $F224, Aux_Totales!$A:$A, Aperturas!$A$2), 0))</f>
        <v/>
      </c>
      <c r="ATU224" s="23" t="str">
        <f>IF(ATU220 = "", "", IFERROR(ATU220 / SUMIFS(Aux_Totales!$N:$N, Aux_Totales!$F:$F, $F224, Aux_Totales!$A:$A, Aperturas!$A$2), 0))</f>
        <v/>
      </c>
      <c r="ATV224" s="23" t="str">
        <f>IF(ATV220 = "", "", IFERROR(ATV220 / SUMIFS(Aux_Totales!$N:$N, Aux_Totales!$F:$F, $F224, Aux_Totales!$A:$A, Aperturas!$A$2), 0))</f>
        <v/>
      </c>
      <c r="ATW224" s="23" t="str">
        <f>IF(ATW220 = "", "", IFERROR(ATW220 / SUMIFS(Aux_Totales!$N:$N, Aux_Totales!$F:$F, $F224, Aux_Totales!$A:$A, Aperturas!$A$2), 0))</f>
        <v/>
      </c>
      <c r="ATX224" s="23" t="str">
        <f>IF(ATX220 = "", "", IFERROR(ATX220 / SUMIFS(Aux_Totales!$N:$N, Aux_Totales!$F:$F, $F224, Aux_Totales!$A:$A, Aperturas!$A$2), 0))</f>
        <v/>
      </c>
      <c r="ATY224" s="23" t="str">
        <f>IF(ATY220 = "", "", IFERROR(ATY220 / SUMIFS(Aux_Totales!$N:$N, Aux_Totales!$F:$F, $F224, Aux_Totales!$A:$A, Aperturas!$A$2), 0))</f>
        <v/>
      </c>
      <c r="ATZ224" s="23" t="str">
        <f>IF(ATZ220 = "", "", IFERROR(ATZ220 / SUMIFS(Aux_Totales!$N:$N, Aux_Totales!$F:$F, $F224, Aux_Totales!$A:$A, Aperturas!$A$2), 0))</f>
        <v/>
      </c>
      <c r="AUA224" s="23" t="str">
        <f>IF(AUA220 = "", "", IFERROR(AUA220 / SUMIFS(Aux_Totales!$N:$N, Aux_Totales!$F:$F, $F224, Aux_Totales!$A:$A, Aperturas!$A$2), 0))</f>
        <v/>
      </c>
      <c r="AUB224" s="23" t="str">
        <f>IF(AUB220 = "", "", IFERROR(AUB220 / SUMIFS(Aux_Totales!$N:$N, Aux_Totales!$F:$F, $F224, Aux_Totales!$A:$A, Aperturas!$A$2), 0))</f>
        <v/>
      </c>
      <c r="AUC224" s="23" t="str">
        <f>IF(AUC220 = "", "", IFERROR(AUC220 / SUMIFS(Aux_Totales!$N:$N, Aux_Totales!$F:$F, $F224, Aux_Totales!$A:$A, Aperturas!$A$2), 0))</f>
        <v/>
      </c>
      <c r="AUD224" s="23" t="str">
        <f>IF(AUD220 = "", "", IFERROR(AUD220 / SUMIFS(Aux_Totales!$N:$N, Aux_Totales!$F:$F, $F224, Aux_Totales!$A:$A, Aperturas!$A$2), 0))</f>
        <v/>
      </c>
      <c r="AUE224" s="23" t="str">
        <f>IF(AUE220 = "", "", IFERROR(AUE220 / SUMIFS(Aux_Totales!$N:$N, Aux_Totales!$F:$F, $F224, Aux_Totales!$A:$A, Aperturas!$A$2), 0))</f>
        <v/>
      </c>
      <c r="AUF224" s="23" t="str">
        <f>IF(AUF220 = "", "", IFERROR(AUF220 / SUMIFS(Aux_Totales!$N:$N, Aux_Totales!$F:$F, $F224, Aux_Totales!$A:$A, Aperturas!$A$2), 0))</f>
        <v/>
      </c>
      <c r="AUG224" s="23" t="str">
        <f>IF(AUG220 = "", "", IFERROR(AUG220 / SUMIFS(Aux_Totales!$N:$N, Aux_Totales!$F:$F, $F224, Aux_Totales!$A:$A, Aperturas!$A$2), 0))</f>
        <v/>
      </c>
      <c r="AUH224" s="23" t="str">
        <f>IF(AUH220 = "", "", IFERROR(AUH220 / SUMIFS(Aux_Totales!$N:$N, Aux_Totales!$F:$F, $F224, Aux_Totales!$A:$A, Aperturas!$A$2), 0))</f>
        <v/>
      </c>
      <c r="AUI224" s="23" t="str">
        <f>IF(AUI220 = "", "", IFERROR(AUI220 / SUMIFS(Aux_Totales!$N:$N, Aux_Totales!$F:$F, $F224, Aux_Totales!$A:$A, Aperturas!$A$2), 0))</f>
        <v/>
      </c>
      <c r="AUJ224" s="23" t="str">
        <f>IF(AUJ220 = "", "", IFERROR(AUJ220 / SUMIFS(Aux_Totales!$N:$N, Aux_Totales!$F:$F, $F224, Aux_Totales!$A:$A, Aperturas!$A$2), 0))</f>
        <v/>
      </c>
      <c r="AUK224" s="23" t="str">
        <f>IF(AUK220 = "", "", IFERROR(AUK220 / SUMIFS(Aux_Totales!$N:$N, Aux_Totales!$F:$F, $F224, Aux_Totales!$A:$A, Aperturas!$A$2), 0))</f>
        <v/>
      </c>
      <c r="AUL224" s="23" t="str">
        <f>IF(AUL220 = "", "", IFERROR(AUL220 / SUMIFS(Aux_Totales!$N:$N, Aux_Totales!$F:$F, $F224, Aux_Totales!$A:$A, Aperturas!$A$2), 0))</f>
        <v/>
      </c>
      <c r="AUM224" s="23" t="str">
        <f>IF(AUM220 = "", "", IFERROR(AUM220 / SUMIFS(Aux_Totales!$N:$N, Aux_Totales!$F:$F, $F224, Aux_Totales!$A:$A, Aperturas!$A$2), 0))</f>
        <v/>
      </c>
      <c r="AUN224" s="23" t="str">
        <f>IF(AUN220 = "", "", IFERROR(AUN220 / SUMIFS(Aux_Totales!$N:$N, Aux_Totales!$F:$F, $F224, Aux_Totales!$A:$A, Aperturas!$A$2), 0))</f>
        <v/>
      </c>
      <c r="AUO224" s="23" t="str">
        <f>IF(AUO220 = "", "", IFERROR(AUO220 / SUMIFS(Aux_Totales!$N:$N, Aux_Totales!$F:$F, $F224, Aux_Totales!$A:$A, Aperturas!$A$2), 0))</f>
        <v/>
      </c>
      <c r="AUP224" s="23" t="str">
        <f>IF(AUP220 = "", "", IFERROR(AUP220 / SUMIFS(Aux_Totales!$N:$N, Aux_Totales!$F:$F, $F224, Aux_Totales!$A:$A, Aperturas!$A$2), 0))</f>
        <v/>
      </c>
      <c r="AUQ224" s="23" t="str">
        <f>IF(AUQ220 = "", "", IFERROR(AUQ220 / SUMIFS(Aux_Totales!$N:$N, Aux_Totales!$F:$F, $F224, Aux_Totales!$A:$A, Aperturas!$A$2), 0))</f>
        <v/>
      </c>
      <c r="AUR224" s="23" t="str">
        <f>IF(AUR220 = "", "", IFERROR(AUR220 / SUMIFS(Aux_Totales!$N:$N, Aux_Totales!$F:$F, $F224, Aux_Totales!$A:$A, Aperturas!$A$2), 0))</f>
        <v/>
      </c>
      <c r="AUS224" s="23" t="str">
        <f>IF(AUS220 = "", "", IFERROR(AUS220 / SUMIFS(Aux_Totales!$N:$N, Aux_Totales!$F:$F, $F224, Aux_Totales!$A:$A, Aperturas!$A$2), 0))</f>
        <v/>
      </c>
      <c r="AUT224" s="23" t="str">
        <f>IF(AUT220 = "", "", IFERROR(AUT220 / SUMIFS(Aux_Totales!$N:$N, Aux_Totales!$F:$F, $F224, Aux_Totales!$A:$A, Aperturas!$A$2), 0))</f>
        <v/>
      </c>
      <c r="AUU224" s="23" t="str">
        <f>IF(AUU220 = "", "", IFERROR(AUU220 / SUMIFS(Aux_Totales!$N:$N, Aux_Totales!$F:$F, $F224, Aux_Totales!$A:$A, Aperturas!$A$2), 0))</f>
        <v/>
      </c>
      <c r="AUV224" s="23" t="str">
        <f>IF(AUV220 = "", "", IFERROR(AUV220 / SUMIFS(Aux_Totales!$N:$N, Aux_Totales!$F:$F, $F224, Aux_Totales!$A:$A, Aperturas!$A$2), 0))</f>
        <v/>
      </c>
      <c r="AUW224" s="23" t="str">
        <f>IF(AUW220 = "", "", IFERROR(AUW220 / SUMIFS(Aux_Totales!$N:$N, Aux_Totales!$F:$F, $F224, Aux_Totales!$A:$A, Aperturas!$A$2), 0))</f>
        <v/>
      </c>
      <c r="AUX224" s="23" t="str">
        <f>IF(AUX220 = "", "", IFERROR(AUX220 / SUMIFS(Aux_Totales!$N:$N, Aux_Totales!$F:$F, $F224, Aux_Totales!$A:$A, Aperturas!$A$2), 0))</f>
        <v/>
      </c>
      <c r="AUY224" s="23" t="str">
        <f>IF(AUY220 = "", "", IFERROR(AUY220 / SUMIFS(Aux_Totales!$N:$N, Aux_Totales!$F:$F, $F224, Aux_Totales!$A:$A, Aperturas!$A$2), 0))</f>
        <v/>
      </c>
      <c r="AUZ224" s="23" t="str">
        <f>IF(AUZ220 = "", "", IFERROR(AUZ220 / SUMIFS(Aux_Totales!$N:$N, Aux_Totales!$F:$F, $F224, Aux_Totales!$A:$A, Aperturas!$A$2), 0))</f>
        <v/>
      </c>
      <c r="AVA224" s="23" t="str">
        <f>IF(AVA220 = "", "", IFERROR(AVA220 / SUMIFS(Aux_Totales!$N:$N, Aux_Totales!$F:$F, $F224, Aux_Totales!$A:$A, Aperturas!$A$2), 0))</f>
        <v/>
      </c>
      <c r="AVB224" s="23" t="str">
        <f>IF(AVB220 = "", "", IFERROR(AVB220 / SUMIFS(Aux_Totales!$N:$N, Aux_Totales!$F:$F, $F224, Aux_Totales!$A:$A, Aperturas!$A$2), 0))</f>
        <v/>
      </c>
      <c r="AVC224" s="23" t="str">
        <f>IF(AVC220 = "", "", IFERROR(AVC220 / SUMIFS(Aux_Totales!$N:$N, Aux_Totales!$F:$F, $F224, Aux_Totales!$A:$A, Aperturas!$A$2), 0))</f>
        <v/>
      </c>
      <c r="AVD224" s="23" t="str">
        <f>IF(AVD220 = "", "", IFERROR(AVD220 / SUMIFS(Aux_Totales!$N:$N, Aux_Totales!$F:$F, $F224, Aux_Totales!$A:$A, Aperturas!$A$2), 0))</f>
        <v/>
      </c>
      <c r="AVE224" s="23" t="str">
        <f>IF(AVE220 = "", "", IFERROR(AVE220 / SUMIFS(Aux_Totales!$N:$N, Aux_Totales!$F:$F, $F224, Aux_Totales!$A:$A, Aperturas!$A$2), 0))</f>
        <v/>
      </c>
      <c r="AVF224" s="23" t="str">
        <f>IF(AVF220 = "", "", IFERROR(AVF220 / SUMIFS(Aux_Totales!$N:$N, Aux_Totales!$F:$F, $F224, Aux_Totales!$A:$A, Aperturas!$A$2), 0))</f>
        <v/>
      </c>
      <c r="AVG224" s="23" t="str">
        <f>IF(AVG220 = "", "", IFERROR(AVG220 / SUMIFS(Aux_Totales!$N:$N, Aux_Totales!$F:$F, $F224, Aux_Totales!$A:$A, Aperturas!$A$2), 0))</f>
        <v/>
      </c>
      <c r="AVH224" s="23" t="str">
        <f>IF(AVH220 = "", "", IFERROR(AVH220 / SUMIFS(Aux_Totales!$N:$N, Aux_Totales!$F:$F, $F224, Aux_Totales!$A:$A, Aperturas!$A$2), 0))</f>
        <v/>
      </c>
      <c r="AVI224" s="23" t="str">
        <f>IF(AVI220 = "", "", IFERROR(AVI220 / SUMIFS(Aux_Totales!$N:$N, Aux_Totales!$F:$F, $F224, Aux_Totales!$A:$A, Aperturas!$A$2), 0))</f>
        <v/>
      </c>
      <c r="AVJ224" s="23" t="str">
        <f>IF(AVJ220 = "", "", IFERROR(AVJ220 / SUMIFS(Aux_Totales!$N:$N, Aux_Totales!$F:$F, $F224, Aux_Totales!$A:$A, Aperturas!$A$2), 0))</f>
        <v/>
      </c>
      <c r="AVK224" s="23" t="str">
        <f>IF(AVK220 = "", "", IFERROR(AVK220 / SUMIFS(Aux_Totales!$N:$N, Aux_Totales!$F:$F, $F224, Aux_Totales!$A:$A, Aperturas!$A$2), 0))</f>
        <v/>
      </c>
      <c r="AVL224" s="23" t="str">
        <f>IF(AVL220 = "", "", IFERROR(AVL220 / SUMIFS(Aux_Totales!$N:$N, Aux_Totales!$F:$F, $F224, Aux_Totales!$A:$A, Aperturas!$A$2), 0))</f>
        <v/>
      </c>
      <c r="AVM224" s="23" t="str">
        <f>IF(AVM220 = "", "", IFERROR(AVM220 / SUMIFS(Aux_Totales!$N:$N, Aux_Totales!$F:$F, $F224, Aux_Totales!$A:$A, Aperturas!$A$2), 0))</f>
        <v/>
      </c>
      <c r="AVN224" s="23" t="str">
        <f>IF(AVN220 = "", "", IFERROR(AVN220 / SUMIFS(Aux_Totales!$N:$N, Aux_Totales!$F:$F, $F224, Aux_Totales!$A:$A, Aperturas!$A$2), 0))</f>
        <v/>
      </c>
      <c r="AVO224" s="23" t="str">
        <f>IF(AVO220 = "", "", IFERROR(AVO220 / SUMIFS(Aux_Totales!$N:$N, Aux_Totales!$F:$F, $F224, Aux_Totales!$A:$A, Aperturas!$A$2), 0))</f>
        <v/>
      </c>
      <c r="AVP224" s="23" t="str">
        <f>IF(AVP220 = "", "", IFERROR(AVP220 / SUMIFS(Aux_Totales!$N:$N, Aux_Totales!$F:$F, $F224, Aux_Totales!$A:$A, Aperturas!$A$2), 0))</f>
        <v/>
      </c>
      <c r="AVQ224" s="23" t="str">
        <f>IF(AVQ220 = "", "", IFERROR(AVQ220 / SUMIFS(Aux_Totales!$N:$N, Aux_Totales!$F:$F, $F224, Aux_Totales!$A:$A, Aperturas!$A$2), 0))</f>
        <v/>
      </c>
      <c r="AVR224" s="23" t="str">
        <f>IF(AVR220 = "", "", IFERROR(AVR220 / SUMIFS(Aux_Totales!$N:$N, Aux_Totales!$F:$F, $F224, Aux_Totales!$A:$A, Aperturas!$A$2), 0))</f>
        <v/>
      </c>
      <c r="AVS224" s="23" t="str">
        <f>IF(AVS220 = "", "", IFERROR(AVS220 / SUMIFS(Aux_Totales!$N:$N, Aux_Totales!$F:$F, $F224, Aux_Totales!$A:$A, Aperturas!$A$2), 0))</f>
        <v/>
      </c>
      <c r="AVT224" s="23" t="str">
        <f>IF(AVT220 = "", "", IFERROR(AVT220 / SUMIFS(Aux_Totales!$N:$N, Aux_Totales!$F:$F, $F224, Aux_Totales!$A:$A, Aperturas!$A$2), 0))</f>
        <v/>
      </c>
      <c r="AVU224" s="23" t="str">
        <f>IF(AVU220 = "", "", IFERROR(AVU220 / SUMIFS(Aux_Totales!$N:$N, Aux_Totales!$F:$F, $F224, Aux_Totales!$A:$A, Aperturas!$A$2), 0))</f>
        <v/>
      </c>
      <c r="AVV224" s="23" t="str">
        <f>IF(AVV220 = "", "", IFERROR(AVV220 / SUMIFS(Aux_Totales!$N:$N, Aux_Totales!$F:$F, $F224, Aux_Totales!$A:$A, Aperturas!$A$2), 0))</f>
        <v/>
      </c>
      <c r="AVW224" s="23" t="str">
        <f>IF(AVW220 = "", "", IFERROR(AVW220 / SUMIFS(Aux_Totales!$N:$N, Aux_Totales!$F:$F, $F224, Aux_Totales!$A:$A, Aperturas!$A$2), 0))</f>
        <v/>
      </c>
      <c r="AVX224" s="23" t="str">
        <f>IF(AVX220 = "", "", IFERROR(AVX220 / SUMIFS(Aux_Totales!$N:$N, Aux_Totales!$F:$F, $F224, Aux_Totales!$A:$A, Aperturas!$A$2), 0))</f>
        <v/>
      </c>
      <c r="AVY224" s="23" t="str">
        <f>IF(AVY220 = "", "", IFERROR(AVY220 / SUMIFS(Aux_Totales!$N:$N, Aux_Totales!$F:$F, $F224, Aux_Totales!$A:$A, Aperturas!$A$2), 0))</f>
        <v/>
      </c>
      <c r="AVZ224" s="23" t="str">
        <f>IF(AVZ220 = "", "", IFERROR(AVZ220 / SUMIFS(Aux_Totales!$N:$N, Aux_Totales!$F:$F, $F224, Aux_Totales!$A:$A, Aperturas!$A$2), 0))</f>
        <v/>
      </c>
      <c r="AWA224" s="23" t="str">
        <f>IF(AWA220 = "", "", IFERROR(AWA220 / SUMIFS(Aux_Totales!$N:$N, Aux_Totales!$F:$F, $F224, Aux_Totales!$A:$A, Aperturas!$A$2), 0))</f>
        <v/>
      </c>
      <c r="AWB224" s="23" t="str">
        <f>IF(AWB220 = "", "", IFERROR(AWB220 / SUMIFS(Aux_Totales!$N:$N, Aux_Totales!$F:$F, $F224, Aux_Totales!$A:$A, Aperturas!$A$2), 0))</f>
        <v/>
      </c>
      <c r="AWC224" s="23" t="str">
        <f>IF(AWC220 = "", "", IFERROR(AWC220 / SUMIFS(Aux_Totales!$N:$N, Aux_Totales!$F:$F, $F224, Aux_Totales!$A:$A, Aperturas!$A$2), 0))</f>
        <v/>
      </c>
      <c r="AWD224" s="23" t="str">
        <f>IF(AWD220 = "", "", IFERROR(AWD220 / SUMIFS(Aux_Totales!$N:$N, Aux_Totales!$F:$F, $F224, Aux_Totales!$A:$A, Aperturas!$A$2), 0))</f>
        <v/>
      </c>
      <c r="AWE224" s="23" t="str">
        <f>IF(AWE220 = "", "", IFERROR(AWE220 / SUMIFS(Aux_Totales!$N:$N, Aux_Totales!$F:$F, $F224, Aux_Totales!$A:$A, Aperturas!$A$2), 0))</f>
        <v/>
      </c>
      <c r="AWF224" s="23" t="str">
        <f>IF(AWF220 = "", "", IFERROR(AWF220 / SUMIFS(Aux_Totales!$N:$N, Aux_Totales!$F:$F, $F224, Aux_Totales!$A:$A, Aperturas!$A$2), 0))</f>
        <v/>
      </c>
      <c r="AWG224" s="23" t="str">
        <f>IF(AWG220 = "", "", IFERROR(AWG220 / SUMIFS(Aux_Totales!$N:$N, Aux_Totales!$F:$F, $F224, Aux_Totales!$A:$A, Aperturas!$A$2), 0))</f>
        <v/>
      </c>
      <c r="AWH224" s="23" t="str">
        <f>IF(AWH220 = "", "", IFERROR(AWH220 / SUMIFS(Aux_Totales!$N:$N, Aux_Totales!$F:$F, $F224, Aux_Totales!$A:$A, Aperturas!$A$2), 0))</f>
        <v/>
      </c>
      <c r="AWI224" s="23" t="str">
        <f>IF(AWI220 = "", "", IFERROR(AWI220 / SUMIFS(Aux_Totales!$N:$N, Aux_Totales!$F:$F, $F224, Aux_Totales!$A:$A, Aperturas!$A$2), 0))</f>
        <v/>
      </c>
      <c r="AWJ224" s="23" t="str">
        <f>IF(AWJ220 = "", "", IFERROR(AWJ220 / SUMIFS(Aux_Totales!$N:$N, Aux_Totales!$F:$F, $F224, Aux_Totales!$A:$A, Aperturas!$A$2), 0))</f>
        <v/>
      </c>
      <c r="AWK224" s="23" t="str">
        <f>IF(AWK220 = "", "", IFERROR(AWK220 / SUMIFS(Aux_Totales!$N:$N, Aux_Totales!$F:$F, $F224, Aux_Totales!$A:$A, Aperturas!$A$2), 0))</f>
        <v/>
      </c>
      <c r="AWL224" s="23" t="str">
        <f>IF(AWL220 = "", "", IFERROR(AWL220 / SUMIFS(Aux_Totales!$N:$N, Aux_Totales!$F:$F, $F224, Aux_Totales!$A:$A, Aperturas!$A$2), 0))</f>
        <v/>
      </c>
      <c r="AWM224" s="23" t="str">
        <f>IF(AWM220 = "", "", IFERROR(AWM220 / SUMIFS(Aux_Totales!$N:$N, Aux_Totales!$F:$F, $F224, Aux_Totales!$A:$A, Aperturas!$A$2), 0))</f>
        <v/>
      </c>
      <c r="AWN224" s="23" t="str">
        <f>IF(AWN220 = "", "", IFERROR(AWN220 / SUMIFS(Aux_Totales!$N:$N, Aux_Totales!$F:$F, $F224, Aux_Totales!$A:$A, Aperturas!$A$2), 0))</f>
        <v/>
      </c>
      <c r="AWO224" s="23" t="str">
        <f>IF(AWO220 = "", "", IFERROR(AWO220 / SUMIFS(Aux_Totales!$N:$N, Aux_Totales!$F:$F, $F224, Aux_Totales!$A:$A, Aperturas!$A$2), 0))</f>
        <v/>
      </c>
      <c r="AWP224" s="23" t="str">
        <f>IF(AWP220 = "", "", IFERROR(AWP220 / SUMIFS(Aux_Totales!$N:$N, Aux_Totales!$F:$F, $F224, Aux_Totales!$A:$A, Aperturas!$A$2), 0))</f>
        <v/>
      </c>
      <c r="AWQ224" s="23" t="str">
        <f>IF(AWQ220 = "", "", IFERROR(AWQ220 / SUMIFS(Aux_Totales!$N:$N, Aux_Totales!$F:$F, $F224, Aux_Totales!$A:$A, Aperturas!$A$2), 0))</f>
        <v/>
      </c>
      <c r="AWR224" s="23" t="str">
        <f>IF(AWR220 = "", "", IFERROR(AWR220 / SUMIFS(Aux_Totales!$N:$N, Aux_Totales!$F:$F, $F224, Aux_Totales!$A:$A, Aperturas!$A$2), 0))</f>
        <v/>
      </c>
      <c r="AWS224" s="23" t="str">
        <f>IF(AWS220 = "", "", IFERROR(AWS220 / SUMIFS(Aux_Totales!$N:$N, Aux_Totales!$F:$F, $F224, Aux_Totales!$A:$A, Aperturas!$A$2), 0))</f>
        <v/>
      </c>
      <c r="AWT224" s="23" t="str">
        <f>IF(AWT220 = "", "", IFERROR(AWT220 / SUMIFS(Aux_Totales!$N:$N, Aux_Totales!$F:$F, $F224, Aux_Totales!$A:$A, Aperturas!$A$2), 0))</f>
        <v/>
      </c>
      <c r="AWU224" s="23" t="str">
        <f>IF(AWU220 = "", "", IFERROR(AWU220 / SUMIFS(Aux_Totales!$N:$N, Aux_Totales!$F:$F, $F224, Aux_Totales!$A:$A, Aperturas!$A$2), 0))</f>
        <v/>
      </c>
      <c r="AWV224" s="23" t="str">
        <f>IF(AWV220 = "", "", IFERROR(AWV220 / SUMIFS(Aux_Totales!$N:$N, Aux_Totales!$F:$F, $F224, Aux_Totales!$A:$A, Aperturas!$A$2), 0))</f>
        <v/>
      </c>
      <c r="AWW224" s="23" t="str">
        <f>IF(AWW220 = "", "", IFERROR(AWW220 / SUMIFS(Aux_Totales!$N:$N, Aux_Totales!$F:$F, $F224, Aux_Totales!$A:$A, Aperturas!$A$2), 0))</f>
        <v/>
      </c>
      <c r="AWX224" s="23" t="str">
        <f>IF(AWX220 = "", "", IFERROR(AWX220 / SUMIFS(Aux_Totales!$N:$N, Aux_Totales!$F:$F, $F224, Aux_Totales!$A:$A, Aperturas!$A$2), 0))</f>
        <v/>
      </c>
      <c r="AWY224" s="23" t="str">
        <f>IF(AWY220 = "", "", IFERROR(AWY220 / SUMIFS(Aux_Totales!$N:$N, Aux_Totales!$F:$F, $F224, Aux_Totales!$A:$A, Aperturas!$A$2), 0))</f>
        <v/>
      </c>
      <c r="AWZ224" s="23" t="str">
        <f>IF(AWZ220 = "", "", IFERROR(AWZ220 / SUMIFS(Aux_Totales!$N:$N, Aux_Totales!$F:$F, $F224, Aux_Totales!$A:$A, Aperturas!$A$2), 0))</f>
        <v/>
      </c>
      <c r="AXA224" s="23" t="str">
        <f>IF(AXA220 = "", "", IFERROR(AXA220 / SUMIFS(Aux_Totales!$N:$N, Aux_Totales!$F:$F, $F224, Aux_Totales!$A:$A, Aperturas!$A$2), 0))</f>
        <v/>
      </c>
      <c r="AXB224" s="23" t="str">
        <f>IF(AXB220 = "", "", IFERROR(AXB220 / SUMIFS(Aux_Totales!$N:$N, Aux_Totales!$F:$F, $F224, Aux_Totales!$A:$A, Aperturas!$A$2), 0))</f>
        <v/>
      </c>
      <c r="AXC224" s="23" t="str">
        <f>IF(AXC220 = "", "", IFERROR(AXC220 / SUMIFS(Aux_Totales!$N:$N, Aux_Totales!$F:$F, $F224, Aux_Totales!$A:$A, Aperturas!$A$2), 0))</f>
        <v/>
      </c>
      <c r="AXD224" s="23" t="str">
        <f>IF(AXD220 = "", "", IFERROR(AXD220 / SUMIFS(Aux_Totales!$N:$N, Aux_Totales!$F:$F, $F224, Aux_Totales!$A:$A, Aperturas!$A$2), 0))</f>
        <v/>
      </c>
      <c r="AXE224" s="23" t="str">
        <f>IF(AXE220 = "", "", IFERROR(AXE220 / SUMIFS(Aux_Totales!$N:$N, Aux_Totales!$F:$F, $F224, Aux_Totales!$A:$A, Aperturas!$A$2), 0))</f>
        <v/>
      </c>
      <c r="AXF224" s="23" t="str">
        <f>IF(AXF220 = "", "", IFERROR(AXF220 / SUMIFS(Aux_Totales!$N:$N, Aux_Totales!$F:$F, $F224, Aux_Totales!$A:$A, Aperturas!$A$2), 0))</f>
        <v/>
      </c>
      <c r="AXG224" s="23" t="str">
        <f>IF(AXG220 = "", "", IFERROR(AXG220 / SUMIFS(Aux_Totales!$N:$N, Aux_Totales!$F:$F, $F224, Aux_Totales!$A:$A, Aperturas!$A$2), 0))</f>
        <v/>
      </c>
      <c r="AXH224" s="23" t="str">
        <f>IF(AXH220 = "", "", IFERROR(AXH220 / SUMIFS(Aux_Totales!$N:$N, Aux_Totales!$F:$F, $F224, Aux_Totales!$A:$A, Aperturas!$A$2), 0))</f>
        <v/>
      </c>
      <c r="AXI224" s="23" t="str">
        <f>IF(AXI220 = "", "", IFERROR(AXI220 / SUMIFS(Aux_Totales!$N:$N, Aux_Totales!$F:$F, $F224, Aux_Totales!$A:$A, Aperturas!$A$2), 0))</f>
        <v/>
      </c>
      <c r="AXJ224" s="23" t="str">
        <f>IF(AXJ220 = "", "", IFERROR(AXJ220 / SUMIFS(Aux_Totales!$N:$N, Aux_Totales!$F:$F, $F224, Aux_Totales!$A:$A, Aperturas!$A$2), 0))</f>
        <v/>
      </c>
      <c r="AXK224" s="23" t="str">
        <f>IF(AXK220 = "", "", IFERROR(AXK220 / SUMIFS(Aux_Totales!$N:$N, Aux_Totales!$F:$F, $F224, Aux_Totales!$A:$A, Aperturas!$A$2), 0))</f>
        <v/>
      </c>
      <c r="AXL224" s="23" t="str">
        <f>IF(AXL220 = "", "", IFERROR(AXL220 / SUMIFS(Aux_Totales!$N:$N, Aux_Totales!$F:$F, $F224, Aux_Totales!$A:$A, Aperturas!$A$2), 0))</f>
        <v/>
      </c>
      <c r="AXM224" s="23" t="str">
        <f>IF(AXM220 = "", "", IFERROR(AXM220 / SUMIFS(Aux_Totales!$N:$N, Aux_Totales!$F:$F, $F224, Aux_Totales!$A:$A, Aperturas!$A$2), 0))</f>
        <v/>
      </c>
      <c r="AXN224" s="23" t="str">
        <f>IF(AXN220 = "", "", IFERROR(AXN220 / SUMIFS(Aux_Totales!$N:$N, Aux_Totales!$F:$F, $F224, Aux_Totales!$A:$A, Aperturas!$A$2), 0))</f>
        <v/>
      </c>
      <c r="AXO224" s="23" t="str">
        <f>IF(AXO220 = "", "", IFERROR(AXO220 / SUMIFS(Aux_Totales!$N:$N, Aux_Totales!$F:$F, $F224, Aux_Totales!$A:$A, Aperturas!$A$2), 0))</f>
        <v/>
      </c>
      <c r="AXP224" s="23" t="str">
        <f>IF(AXP220 = "", "", IFERROR(AXP220 / SUMIFS(Aux_Totales!$N:$N, Aux_Totales!$F:$F, $F224, Aux_Totales!$A:$A, Aperturas!$A$2), 0))</f>
        <v/>
      </c>
      <c r="AXQ224" s="23" t="str">
        <f>IF(AXQ220 = "", "", IFERROR(AXQ220 / SUMIFS(Aux_Totales!$N:$N, Aux_Totales!$F:$F, $F224, Aux_Totales!$A:$A, Aperturas!$A$2), 0))</f>
        <v/>
      </c>
      <c r="AXR224" s="23" t="str">
        <f>IF(AXR220 = "", "", IFERROR(AXR220 / SUMIFS(Aux_Totales!$N:$N, Aux_Totales!$F:$F, $F224, Aux_Totales!$A:$A, Aperturas!$A$2), 0))</f>
        <v/>
      </c>
      <c r="AXS224" s="23" t="str">
        <f>IF(AXS220 = "", "", IFERROR(AXS220 / SUMIFS(Aux_Totales!$N:$N, Aux_Totales!$F:$F, $F224, Aux_Totales!$A:$A, Aperturas!$A$2), 0))</f>
        <v/>
      </c>
      <c r="AXT224" s="23" t="str">
        <f>IF(AXT220 = "", "", IFERROR(AXT220 / SUMIFS(Aux_Totales!$N:$N, Aux_Totales!$F:$F, $F224, Aux_Totales!$A:$A, Aperturas!$A$2), 0))</f>
        <v/>
      </c>
      <c r="AXU224" s="23" t="str">
        <f>IF(AXU220 = "", "", IFERROR(AXU220 / SUMIFS(Aux_Totales!$N:$N, Aux_Totales!$F:$F, $F224, Aux_Totales!$A:$A, Aperturas!$A$2), 0))</f>
        <v/>
      </c>
      <c r="AXV224" s="23" t="str">
        <f>IF(AXV220 = "", "", IFERROR(AXV220 / SUMIFS(Aux_Totales!$N:$N, Aux_Totales!$F:$F, $F224, Aux_Totales!$A:$A, Aperturas!$A$2), 0))</f>
        <v/>
      </c>
      <c r="AXW224" s="23" t="str">
        <f>IF(AXW220 = "", "", IFERROR(AXW220 / SUMIFS(Aux_Totales!$N:$N, Aux_Totales!$F:$F, $F224, Aux_Totales!$A:$A, Aperturas!$A$2), 0))</f>
        <v/>
      </c>
      <c r="AXX224" s="23" t="str">
        <f>IF(AXX220 = "", "", IFERROR(AXX220 / SUMIFS(Aux_Totales!$N:$N, Aux_Totales!$F:$F, $F224, Aux_Totales!$A:$A, Aperturas!$A$2), 0))</f>
        <v/>
      </c>
      <c r="AXY224" s="23" t="str">
        <f>IF(AXY220 = "", "", IFERROR(AXY220 / SUMIFS(Aux_Totales!$N:$N, Aux_Totales!$F:$F, $F224, Aux_Totales!$A:$A, Aperturas!$A$2), 0))</f>
        <v/>
      </c>
      <c r="AXZ224" s="23" t="str">
        <f>IF(AXZ220 = "", "", IFERROR(AXZ220 / SUMIFS(Aux_Totales!$N:$N, Aux_Totales!$F:$F, $F224, Aux_Totales!$A:$A, Aperturas!$A$2), 0))</f>
        <v/>
      </c>
      <c r="AYA224" s="23" t="str">
        <f>IF(AYA220 = "", "", IFERROR(AYA220 / SUMIFS(Aux_Totales!$N:$N, Aux_Totales!$F:$F, $F224, Aux_Totales!$A:$A, Aperturas!$A$2), 0))</f>
        <v/>
      </c>
      <c r="AYB224" s="23" t="str">
        <f>IF(AYB220 = "", "", IFERROR(AYB220 / SUMIFS(Aux_Totales!$N:$N, Aux_Totales!$F:$F, $F224, Aux_Totales!$A:$A, Aperturas!$A$2), 0))</f>
        <v/>
      </c>
      <c r="AYC224" s="23" t="str">
        <f>IF(AYC220 = "", "", IFERROR(AYC220 / SUMIFS(Aux_Totales!$N:$N, Aux_Totales!$F:$F, $F224, Aux_Totales!$A:$A, Aperturas!$A$2), 0))</f>
        <v/>
      </c>
      <c r="AYD224" s="23" t="str">
        <f>IF(AYD220 = "", "", IFERROR(AYD220 / SUMIFS(Aux_Totales!$N:$N, Aux_Totales!$F:$F, $F224, Aux_Totales!$A:$A, Aperturas!$A$2), 0))</f>
        <v/>
      </c>
      <c r="AYE224" s="23" t="str">
        <f>IF(AYE220 = "", "", IFERROR(AYE220 / SUMIFS(Aux_Totales!$N:$N, Aux_Totales!$F:$F, $F224, Aux_Totales!$A:$A, Aperturas!$A$2), 0))</f>
        <v/>
      </c>
      <c r="AYF224" s="23" t="str">
        <f>IF(AYF220 = "", "", IFERROR(AYF220 / SUMIFS(Aux_Totales!$N:$N, Aux_Totales!$F:$F, $F224, Aux_Totales!$A:$A, Aperturas!$A$2), 0))</f>
        <v/>
      </c>
      <c r="AYG224" s="23" t="str">
        <f>IF(AYG220 = "", "", IFERROR(AYG220 / SUMIFS(Aux_Totales!$N:$N, Aux_Totales!$F:$F, $F224, Aux_Totales!$A:$A, Aperturas!$A$2), 0))</f>
        <v/>
      </c>
      <c r="AYH224" s="23" t="str">
        <f>IF(AYH220 = "", "", IFERROR(AYH220 / SUMIFS(Aux_Totales!$N:$N, Aux_Totales!$F:$F, $F224, Aux_Totales!$A:$A, Aperturas!$A$2), 0))</f>
        <v/>
      </c>
      <c r="AYI224" s="23" t="str">
        <f>IF(AYI220 = "", "", IFERROR(AYI220 / SUMIFS(Aux_Totales!$N:$N, Aux_Totales!$F:$F, $F224, Aux_Totales!$A:$A, Aperturas!$A$2), 0))</f>
        <v/>
      </c>
      <c r="AYJ224" s="23" t="str">
        <f>IF(AYJ220 = "", "", IFERROR(AYJ220 / SUMIFS(Aux_Totales!$N:$N, Aux_Totales!$F:$F, $F224, Aux_Totales!$A:$A, Aperturas!$A$2), 0))</f>
        <v/>
      </c>
      <c r="AYK224" s="23" t="str">
        <f>IF(AYK220 = "", "", IFERROR(AYK220 / SUMIFS(Aux_Totales!$N:$N, Aux_Totales!$F:$F, $F224, Aux_Totales!$A:$A, Aperturas!$A$2), 0))</f>
        <v/>
      </c>
      <c r="AYL224" s="23" t="str">
        <f>IF(AYL220 = "", "", IFERROR(AYL220 / SUMIFS(Aux_Totales!$N:$N, Aux_Totales!$F:$F, $F224, Aux_Totales!$A:$A, Aperturas!$A$2), 0))</f>
        <v/>
      </c>
      <c r="AYM224" s="23" t="str">
        <f>IF(AYM220 = "", "", IFERROR(AYM220 / SUMIFS(Aux_Totales!$N:$N, Aux_Totales!$F:$F, $F224, Aux_Totales!$A:$A, Aperturas!$A$2), 0))</f>
        <v/>
      </c>
      <c r="AYN224" s="23" t="str">
        <f>IF(AYN220 = "", "", IFERROR(AYN220 / SUMIFS(Aux_Totales!$N:$N, Aux_Totales!$F:$F, $F224, Aux_Totales!$A:$A, Aperturas!$A$2), 0))</f>
        <v/>
      </c>
      <c r="AYO224" s="23" t="str">
        <f>IF(AYO220 = "", "", IFERROR(AYO220 / SUMIFS(Aux_Totales!$N:$N, Aux_Totales!$F:$F, $F224, Aux_Totales!$A:$A, Aperturas!$A$2), 0))</f>
        <v/>
      </c>
      <c r="AYP224" s="23" t="str">
        <f>IF(AYP220 = "", "", IFERROR(AYP220 / SUMIFS(Aux_Totales!$N:$N, Aux_Totales!$F:$F, $F224, Aux_Totales!$A:$A, Aperturas!$A$2), 0))</f>
        <v/>
      </c>
      <c r="AYQ224" s="23" t="str">
        <f>IF(AYQ220 = "", "", IFERROR(AYQ220 / SUMIFS(Aux_Totales!$N:$N, Aux_Totales!$F:$F, $F224, Aux_Totales!$A:$A, Aperturas!$A$2), 0))</f>
        <v/>
      </c>
      <c r="AYR224" s="23" t="str">
        <f>IF(AYR220 = "", "", IFERROR(AYR220 / SUMIFS(Aux_Totales!$N:$N, Aux_Totales!$F:$F, $F224, Aux_Totales!$A:$A, Aperturas!$A$2), 0))</f>
        <v/>
      </c>
      <c r="AYS224" s="23" t="str">
        <f>IF(AYS220 = "", "", IFERROR(AYS220 / SUMIFS(Aux_Totales!$N:$N, Aux_Totales!$F:$F, $F224, Aux_Totales!$A:$A, Aperturas!$A$2), 0))</f>
        <v/>
      </c>
      <c r="AYT224" s="23" t="str">
        <f>IF(AYT220 = "", "", IFERROR(AYT220 / SUMIFS(Aux_Totales!$N:$N, Aux_Totales!$F:$F, $F224, Aux_Totales!$A:$A, Aperturas!$A$2), 0))</f>
        <v/>
      </c>
      <c r="AYU224" s="23" t="str">
        <f>IF(AYU220 = "", "", IFERROR(AYU220 / SUMIFS(Aux_Totales!$N:$N, Aux_Totales!$F:$F, $F224, Aux_Totales!$A:$A, Aperturas!$A$2), 0))</f>
        <v/>
      </c>
      <c r="AYV224" s="23" t="str">
        <f>IF(AYV220 = "", "", IFERROR(AYV220 / SUMIFS(Aux_Totales!$N:$N, Aux_Totales!$F:$F, $F224, Aux_Totales!$A:$A, Aperturas!$A$2), 0))</f>
        <v/>
      </c>
      <c r="AYW224" s="23" t="str">
        <f>IF(AYW220 = "", "", IFERROR(AYW220 / SUMIFS(Aux_Totales!$N:$N, Aux_Totales!$F:$F, $F224, Aux_Totales!$A:$A, Aperturas!$A$2), 0))</f>
        <v/>
      </c>
      <c r="AYX224" s="23" t="str">
        <f>IF(AYX220 = "", "", IFERROR(AYX220 / SUMIFS(Aux_Totales!$N:$N, Aux_Totales!$F:$F, $F224, Aux_Totales!$A:$A, Aperturas!$A$2), 0))</f>
        <v/>
      </c>
      <c r="AYY224" s="23" t="str">
        <f>IF(AYY220 = "", "", IFERROR(AYY220 / SUMIFS(Aux_Totales!$N:$N, Aux_Totales!$F:$F, $F224, Aux_Totales!$A:$A, Aperturas!$A$2), 0))</f>
        <v/>
      </c>
      <c r="AYZ224" s="23" t="str">
        <f>IF(AYZ220 = "", "", IFERROR(AYZ220 / SUMIFS(Aux_Totales!$N:$N, Aux_Totales!$F:$F, $F224, Aux_Totales!$A:$A, Aperturas!$A$2), 0))</f>
        <v/>
      </c>
      <c r="AZA224" s="23" t="str">
        <f>IF(AZA220 = "", "", IFERROR(AZA220 / SUMIFS(Aux_Totales!$N:$N, Aux_Totales!$F:$F, $F224, Aux_Totales!$A:$A, Aperturas!$A$2), 0))</f>
        <v/>
      </c>
      <c r="AZB224" s="23" t="str">
        <f>IF(AZB220 = "", "", IFERROR(AZB220 / SUMIFS(Aux_Totales!$N:$N, Aux_Totales!$F:$F, $F224, Aux_Totales!$A:$A, Aperturas!$A$2), 0))</f>
        <v/>
      </c>
      <c r="AZC224" s="23" t="str">
        <f>IF(AZC220 = "", "", IFERROR(AZC220 / SUMIFS(Aux_Totales!$N:$N, Aux_Totales!$F:$F, $F224, Aux_Totales!$A:$A, Aperturas!$A$2), 0))</f>
        <v/>
      </c>
      <c r="AZD224" s="23" t="str">
        <f>IF(AZD220 = "", "", IFERROR(AZD220 / SUMIFS(Aux_Totales!$N:$N, Aux_Totales!$F:$F, $F224, Aux_Totales!$A:$A, Aperturas!$A$2), 0))</f>
        <v/>
      </c>
      <c r="AZE224" s="23" t="str">
        <f>IF(AZE220 = "", "", IFERROR(AZE220 / SUMIFS(Aux_Totales!$N:$N, Aux_Totales!$F:$F, $F224, Aux_Totales!$A:$A, Aperturas!$A$2), 0))</f>
        <v/>
      </c>
      <c r="AZF224" s="23" t="str">
        <f>IF(AZF220 = "", "", IFERROR(AZF220 / SUMIFS(Aux_Totales!$N:$N, Aux_Totales!$F:$F, $F224, Aux_Totales!$A:$A, Aperturas!$A$2), 0))</f>
        <v/>
      </c>
      <c r="AZG224" s="23" t="str">
        <f>IF(AZG220 = "", "", IFERROR(AZG220 / SUMIFS(Aux_Totales!$N:$N, Aux_Totales!$F:$F, $F224, Aux_Totales!$A:$A, Aperturas!$A$2), 0))</f>
        <v/>
      </c>
      <c r="AZH224" s="23" t="str">
        <f>IF(AZH220 = "", "", IFERROR(AZH220 / SUMIFS(Aux_Totales!$N:$N, Aux_Totales!$F:$F, $F224, Aux_Totales!$A:$A, Aperturas!$A$2), 0))</f>
        <v/>
      </c>
      <c r="AZI224" s="23" t="str">
        <f>IF(AZI220 = "", "", IFERROR(AZI220 / SUMIFS(Aux_Totales!$N:$N, Aux_Totales!$F:$F, $F224, Aux_Totales!$A:$A, Aperturas!$A$2), 0))</f>
        <v/>
      </c>
      <c r="AZJ224" s="23" t="str">
        <f>IF(AZJ220 = "", "", IFERROR(AZJ220 / SUMIFS(Aux_Totales!$N:$N, Aux_Totales!$F:$F, $F224, Aux_Totales!$A:$A, Aperturas!$A$2), 0))</f>
        <v/>
      </c>
      <c r="AZK224" s="23" t="str">
        <f>IF(AZK220 = "", "", IFERROR(AZK220 / SUMIFS(Aux_Totales!$N:$N, Aux_Totales!$F:$F, $F224, Aux_Totales!$A:$A, Aperturas!$A$2), 0))</f>
        <v/>
      </c>
      <c r="AZL224" s="23" t="str">
        <f>IF(AZL220 = "", "", IFERROR(AZL220 / SUMIFS(Aux_Totales!$N:$N, Aux_Totales!$F:$F, $F224, Aux_Totales!$A:$A, Aperturas!$A$2), 0))</f>
        <v/>
      </c>
      <c r="AZM224" s="23" t="str">
        <f>IF(AZM220 = "", "", IFERROR(AZM220 / SUMIFS(Aux_Totales!$N:$N, Aux_Totales!$F:$F, $F224, Aux_Totales!$A:$A, Aperturas!$A$2), 0))</f>
        <v/>
      </c>
      <c r="AZN224" s="23" t="str">
        <f>IF(AZN220 = "", "", IFERROR(AZN220 / SUMIFS(Aux_Totales!$N:$N, Aux_Totales!$F:$F, $F224, Aux_Totales!$A:$A, Aperturas!$A$2), 0))</f>
        <v/>
      </c>
      <c r="AZO224" s="23" t="str">
        <f>IF(AZO220 = "", "", IFERROR(AZO220 / SUMIFS(Aux_Totales!$N:$N, Aux_Totales!$F:$F, $F224, Aux_Totales!$A:$A, Aperturas!$A$2), 0))</f>
        <v/>
      </c>
      <c r="AZP224" s="23" t="str">
        <f>IF(AZP220 = "", "", IFERROR(AZP220 / SUMIFS(Aux_Totales!$N:$N, Aux_Totales!$F:$F, $F224, Aux_Totales!$A:$A, Aperturas!$A$2), 0))</f>
        <v/>
      </c>
      <c r="AZQ224" s="23" t="str">
        <f>IF(AZQ220 = "", "", IFERROR(AZQ220 / SUMIFS(Aux_Totales!$N:$N, Aux_Totales!$F:$F, $F224, Aux_Totales!$A:$A, Aperturas!$A$2), 0))</f>
        <v/>
      </c>
      <c r="AZR224" s="23" t="str">
        <f>IF(AZR220 = "", "", IFERROR(AZR220 / SUMIFS(Aux_Totales!$N:$N, Aux_Totales!$F:$F, $F224, Aux_Totales!$A:$A, Aperturas!$A$2), 0))</f>
        <v/>
      </c>
      <c r="AZS224" s="23" t="str">
        <f>IF(AZS220 = "", "", IFERROR(AZS220 / SUMIFS(Aux_Totales!$N:$N, Aux_Totales!$F:$F, $F224, Aux_Totales!$A:$A, Aperturas!$A$2), 0))</f>
        <v/>
      </c>
      <c r="AZT224" s="23" t="str">
        <f>IF(AZT220 = "", "", IFERROR(AZT220 / SUMIFS(Aux_Totales!$N:$N, Aux_Totales!$F:$F, $F224, Aux_Totales!$A:$A, Aperturas!$A$2), 0))</f>
        <v/>
      </c>
      <c r="AZU224" s="23" t="str">
        <f>IF(AZU220 = "", "", IFERROR(AZU220 / SUMIFS(Aux_Totales!$N:$N, Aux_Totales!$F:$F, $F224, Aux_Totales!$A:$A, Aperturas!$A$2), 0))</f>
        <v/>
      </c>
      <c r="AZV224" s="23" t="str">
        <f>IF(AZV220 = "", "", IFERROR(AZV220 / SUMIFS(Aux_Totales!$N:$N, Aux_Totales!$F:$F, $F224, Aux_Totales!$A:$A, Aperturas!$A$2), 0))</f>
        <v/>
      </c>
      <c r="AZW224" s="23" t="str">
        <f>IF(AZW220 = "", "", IFERROR(AZW220 / SUMIFS(Aux_Totales!$N:$N, Aux_Totales!$F:$F, $F224, Aux_Totales!$A:$A, Aperturas!$A$2), 0))</f>
        <v/>
      </c>
      <c r="AZX224" s="23" t="str">
        <f>IF(AZX220 = "", "", IFERROR(AZX220 / SUMIFS(Aux_Totales!$N:$N, Aux_Totales!$F:$F, $F224, Aux_Totales!$A:$A, Aperturas!$A$2), 0))</f>
        <v/>
      </c>
      <c r="AZY224" s="23" t="str">
        <f>IF(AZY220 = "", "", IFERROR(AZY220 / SUMIFS(Aux_Totales!$N:$N, Aux_Totales!$F:$F, $F224, Aux_Totales!$A:$A, Aperturas!$A$2), 0))</f>
        <v/>
      </c>
      <c r="AZZ224" s="23" t="str">
        <f>IF(AZZ220 = "", "", IFERROR(AZZ220 / SUMIFS(Aux_Totales!$N:$N, Aux_Totales!$F:$F, $F224, Aux_Totales!$A:$A, Aperturas!$A$2), 0))</f>
        <v/>
      </c>
      <c r="BAA224" s="23" t="str">
        <f>IF(BAA220 = "", "", IFERROR(BAA220 / SUMIFS(Aux_Totales!$N:$N, Aux_Totales!$F:$F, $F224, Aux_Totales!$A:$A, Aperturas!$A$2), 0))</f>
        <v/>
      </c>
      <c r="BAB224" s="23" t="str">
        <f>IF(BAB220 = "", "", IFERROR(BAB220 / SUMIFS(Aux_Totales!$N:$N, Aux_Totales!$F:$F, $F224, Aux_Totales!$A:$A, Aperturas!$A$2), 0))</f>
        <v/>
      </c>
      <c r="BAC224" s="23" t="str">
        <f>IF(BAC220 = "", "", IFERROR(BAC220 / SUMIFS(Aux_Totales!$N:$N, Aux_Totales!$F:$F, $F224, Aux_Totales!$A:$A, Aperturas!$A$2), 0))</f>
        <v/>
      </c>
      <c r="BAD224" s="23" t="str">
        <f>IF(BAD220 = "", "", IFERROR(BAD220 / SUMIFS(Aux_Totales!$N:$N, Aux_Totales!$F:$F, $F224, Aux_Totales!$A:$A, Aperturas!$A$2), 0))</f>
        <v/>
      </c>
      <c r="BAE224" s="23" t="str">
        <f>IF(BAE220 = "", "", IFERROR(BAE220 / SUMIFS(Aux_Totales!$N:$N, Aux_Totales!$F:$F, $F224, Aux_Totales!$A:$A, Aperturas!$A$2), 0))</f>
        <v/>
      </c>
      <c r="BAF224" s="23" t="str">
        <f>IF(BAF220 = "", "", IFERROR(BAF220 / SUMIFS(Aux_Totales!$N:$N, Aux_Totales!$F:$F, $F224, Aux_Totales!$A:$A, Aperturas!$A$2), 0))</f>
        <v/>
      </c>
      <c r="BAG224" s="23" t="str">
        <f>IF(BAG220 = "", "", IFERROR(BAG220 / SUMIFS(Aux_Totales!$N:$N, Aux_Totales!$F:$F, $F224, Aux_Totales!$A:$A, Aperturas!$A$2), 0))</f>
        <v/>
      </c>
      <c r="BAH224" s="23" t="str">
        <f>IF(BAH220 = "", "", IFERROR(BAH220 / SUMIFS(Aux_Totales!$N:$N, Aux_Totales!$F:$F, $F224, Aux_Totales!$A:$A, Aperturas!$A$2), 0))</f>
        <v/>
      </c>
      <c r="BAI224" s="23" t="str">
        <f>IF(BAI220 = "", "", IFERROR(BAI220 / SUMIFS(Aux_Totales!$N:$N, Aux_Totales!$F:$F, $F224, Aux_Totales!$A:$A, Aperturas!$A$2), 0))</f>
        <v/>
      </c>
      <c r="BAJ224" s="23" t="str">
        <f>IF(BAJ220 = "", "", IFERROR(BAJ220 / SUMIFS(Aux_Totales!$N:$N, Aux_Totales!$F:$F, $F224, Aux_Totales!$A:$A, Aperturas!$A$2), 0))</f>
        <v/>
      </c>
      <c r="BAK224" s="23" t="str">
        <f>IF(BAK220 = "", "", IFERROR(BAK220 / SUMIFS(Aux_Totales!$N:$N, Aux_Totales!$F:$F, $F224, Aux_Totales!$A:$A, Aperturas!$A$2), 0))</f>
        <v/>
      </c>
      <c r="BAL224" s="23" t="str">
        <f>IF(BAL220 = "", "", IFERROR(BAL220 / SUMIFS(Aux_Totales!$N:$N, Aux_Totales!$F:$F, $F224, Aux_Totales!$A:$A, Aperturas!$A$2), 0))</f>
        <v/>
      </c>
      <c r="BAM224" s="23" t="str">
        <f>IF(BAM220 = "", "", IFERROR(BAM220 / SUMIFS(Aux_Totales!$N:$N, Aux_Totales!$F:$F, $F224, Aux_Totales!$A:$A, Aperturas!$A$2), 0))</f>
        <v/>
      </c>
      <c r="BAN224" s="23" t="str">
        <f>IF(BAN220 = "", "", IFERROR(BAN220 / SUMIFS(Aux_Totales!$N:$N, Aux_Totales!$F:$F, $F224, Aux_Totales!$A:$A, Aperturas!$A$2), 0))</f>
        <v/>
      </c>
      <c r="BAO224" s="23" t="str">
        <f>IF(BAO220 = "", "", IFERROR(BAO220 / SUMIFS(Aux_Totales!$N:$N, Aux_Totales!$F:$F, $F224, Aux_Totales!$A:$A, Aperturas!$A$2), 0))</f>
        <v/>
      </c>
      <c r="BAP224" s="23" t="str">
        <f>IF(BAP220 = "", "", IFERROR(BAP220 / SUMIFS(Aux_Totales!$N:$N, Aux_Totales!$F:$F, $F224, Aux_Totales!$A:$A, Aperturas!$A$2), 0))</f>
        <v/>
      </c>
      <c r="BAQ224" s="23" t="str">
        <f>IF(BAQ220 = "", "", IFERROR(BAQ220 / SUMIFS(Aux_Totales!$N:$N, Aux_Totales!$F:$F, $F224, Aux_Totales!$A:$A, Aperturas!$A$2), 0))</f>
        <v/>
      </c>
      <c r="BAR224" s="23" t="str">
        <f>IF(BAR220 = "", "", IFERROR(BAR220 / SUMIFS(Aux_Totales!$N:$N, Aux_Totales!$F:$F, $F224, Aux_Totales!$A:$A, Aperturas!$A$2), 0))</f>
        <v/>
      </c>
      <c r="BAS224" s="23" t="str">
        <f>IF(BAS220 = "", "", IFERROR(BAS220 / SUMIFS(Aux_Totales!$N:$N, Aux_Totales!$F:$F, $F224, Aux_Totales!$A:$A, Aperturas!$A$2), 0))</f>
        <v/>
      </c>
      <c r="BAT224" s="23" t="str">
        <f>IF(BAT220 = "", "", IFERROR(BAT220 / SUMIFS(Aux_Totales!$N:$N, Aux_Totales!$F:$F, $F224, Aux_Totales!$A:$A, Aperturas!$A$2), 0))</f>
        <v/>
      </c>
      <c r="BAU224" s="23" t="str">
        <f>IF(BAU220 = "", "", IFERROR(BAU220 / SUMIFS(Aux_Totales!$N:$N, Aux_Totales!$F:$F, $F224, Aux_Totales!$A:$A, Aperturas!$A$2), 0))</f>
        <v/>
      </c>
      <c r="BAV224" s="23" t="str">
        <f>IF(BAV220 = "", "", IFERROR(BAV220 / SUMIFS(Aux_Totales!$N:$N, Aux_Totales!$F:$F, $F224, Aux_Totales!$A:$A, Aperturas!$A$2), 0))</f>
        <v/>
      </c>
      <c r="BAW224" s="23" t="str">
        <f>IF(BAW220 = "", "", IFERROR(BAW220 / SUMIFS(Aux_Totales!$N:$N, Aux_Totales!$F:$F, $F224, Aux_Totales!$A:$A, Aperturas!$A$2), 0))</f>
        <v/>
      </c>
      <c r="BAX224" s="23" t="str">
        <f>IF(BAX220 = "", "", IFERROR(BAX220 / SUMIFS(Aux_Totales!$N:$N, Aux_Totales!$F:$F, $F224, Aux_Totales!$A:$A, Aperturas!$A$2), 0))</f>
        <v/>
      </c>
      <c r="BAY224" s="23" t="str">
        <f>IF(BAY220 = "", "", IFERROR(BAY220 / SUMIFS(Aux_Totales!$N:$N, Aux_Totales!$F:$F, $F224, Aux_Totales!$A:$A, Aperturas!$A$2), 0))</f>
        <v/>
      </c>
      <c r="BAZ224" s="23" t="str">
        <f>IF(BAZ220 = "", "", IFERROR(BAZ220 / SUMIFS(Aux_Totales!$N:$N, Aux_Totales!$F:$F, $F224, Aux_Totales!$A:$A, Aperturas!$A$2), 0))</f>
        <v/>
      </c>
      <c r="BBA224" s="23" t="str">
        <f>IF(BBA220 = "", "", IFERROR(BBA220 / SUMIFS(Aux_Totales!$N:$N, Aux_Totales!$F:$F, $F224, Aux_Totales!$A:$A, Aperturas!$A$2), 0))</f>
        <v/>
      </c>
      <c r="BBB224" s="23" t="str">
        <f>IF(BBB220 = "", "", IFERROR(BBB220 / SUMIFS(Aux_Totales!$N:$N, Aux_Totales!$F:$F, $F224, Aux_Totales!$A:$A, Aperturas!$A$2), 0))</f>
        <v/>
      </c>
      <c r="BBC224" s="23" t="str">
        <f>IF(BBC220 = "", "", IFERROR(BBC220 / SUMIFS(Aux_Totales!$N:$N, Aux_Totales!$F:$F, $F224, Aux_Totales!$A:$A, Aperturas!$A$2), 0))</f>
        <v/>
      </c>
      <c r="BBD224" s="23" t="str">
        <f>IF(BBD220 = "", "", IFERROR(BBD220 / SUMIFS(Aux_Totales!$N:$N, Aux_Totales!$F:$F, $F224, Aux_Totales!$A:$A, Aperturas!$A$2), 0))</f>
        <v/>
      </c>
      <c r="BBE224" s="23" t="str">
        <f>IF(BBE220 = "", "", IFERROR(BBE220 / SUMIFS(Aux_Totales!$N:$N, Aux_Totales!$F:$F, $F224, Aux_Totales!$A:$A, Aperturas!$A$2), 0))</f>
        <v/>
      </c>
      <c r="BBF224" s="23" t="str">
        <f>IF(BBF220 = "", "", IFERROR(BBF220 / SUMIFS(Aux_Totales!$N:$N, Aux_Totales!$F:$F, $F224, Aux_Totales!$A:$A, Aperturas!$A$2), 0))</f>
        <v/>
      </c>
      <c r="BBG224" s="23" t="str">
        <f>IF(BBG220 = "", "", IFERROR(BBG220 / SUMIFS(Aux_Totales!$N:$N, Aux_Totales!$F:$F, $F224, Aux_Totales!$A:$A, Aperturas!$A$2), 0))</f>
        <v/>
      </c>
      <c r="BBH224" s="23" t="str">
        <f>IF(BBH220 = "", "", IFERROR(BBH220 / SUMIFS(Aux_Totales!$N:$N, Aux_Totales!$F:$F, $F224, Aux_Totales!$A:$A, Aperturas!$A$2), 0))</f>
        <v/>
      </c>
      <c r="BBI224" s="23" t="str">
        <f>IF(BBI220 = "", "", IFERROR(BBI220 / SUMIFS(Aux_Totales!$N:$N, Aux_Totales!$F:$F, $F224, Aux_Totales!$A:$A, Aperturas!$A$2), 0))</f>
        <v/>
      </c>
      <c r="BBJ224" s="23" t="str">
        <f>IF(BBJ220 = "", "", IFERROR(BBJ220 / SUMIFS(Aux_Totales!$N:$N, Aux_Totales!$F:$F, $F224, Aux_Totales!$A:$A, Aperturas!$A$2), 0))</f>
        <v/>
      </c>
      <c r="BBK224" s="23" t="str">
        <f>IF(BBK220 = "", "", IFERROR(BBK220 / SUMIFS(Aux_Totales!$N:$N, Aux_Totales!$F:$F, $F224, Aux_Totales!$A:$A, Aperturas!$A$2), 0))</f>
        <v/>
      </c>
      <c r="BBL224" s="23" t="str">
        <f>IF(BBL220 = "", "", IFERROR(BBL220 / SUMIFS(Aux_Totales!$N:$N, Aux_Totales!$F:$F, $F224, Aux_Totales!$A:$A, Aperturas!$A$2), 0))</f>
        <v/>
      </c>
      <c r="BBM224" s="23" t="str">
        <f>IF(BBM220 = "", "", IFERROR(BBM220 / SUMIFS(Aux_Totales!$N:$N, Aux_Totales!$F:$F, $F224, Aux_Totales!$A:$A, Aperturas!$A$2), 0))</f>
        <v/>
      </c>
      <c r="BBN224" s="23" t="str">
        <f>IF(BBN220 = "", "", IFERROR(BBN220 / SUMIFS(Aux_Totales!$N:$N, Aux_Totales!$F:$F, $F224, Aux_Totales!$A:$A, Aperturas!$A$2), 0))</f>
        <v/>
      </c>
      <c r="BBO224" s="23" t="str">
        <f>IF(BBO220 = "", "", IFERROR(BBO220 / SUMIFS(Aux_Totales!$N:$N, Aux_Totales!$F:$F, $F224, Aux_Totales!$A:$A, Aperturas!$A$2), 0))</f>
        <v/>
      </c>
      <c r="BBP224" s="23" t="str">
        <f>IF(BBP220 = "", "", IFERROR(BBP220 / SUMIFS(Aux_Totales!$N:$N, Aux_Totales!$F:$F, $F224, Aux_Totales!$A:$A, Aperturas!$A$2), 0))</f>
        <v/>
      </c>
      <c r="BBQ224" s="23" t="str">
        <f>IF(BBQ220 = "", "", IFERROR(BBQ220 / SUMIFS(Aux_Totales!$N:$N, Aux_Totales!$F:$F, $F224, Aux_Totales!$A:$A, Aperturas!$A$2), 0))</f>
        <v/>
      </c>
      <c r="BBR224" s="23" t="str">
        <f>IF(BBR220 = "", "", IFERROR(BBR220 / SUMIFS(Aux_Totales!$N:$N, Aux_Totales!$F:$F, $F224, Aux_Totales!$A:$A, Aperturas!$A$2), 0))</f>
        <v/>
      </c>
      <c r="BBS224" s="23" t="str">
        <f>IF(BBS220 = "", "", IFERROR(BBS220 / SUMIFS(Aux_Totales!$N:$N, Aux_Totales!$F:$F, $F224, Aux_Totales!$A:$A, Aperturas!$A$2), 0))</f>
        <v/>
      </c>
      <c r="BBT224" s="23" t="str">
        <f>IF(BBT220 = "", "", IFERROR(BBT220 / SUMIFS(Aux_Totales!$N:$N, Aux_Totales!$F:$F, $F224, Aux_Totales!$A:$A, Aperturas!$A$2), 0))</f>
        <v/>
      </c>
      <c r="BBU224" s="23" t="str">
        <f>IF(BBU220 = "", "", IFERROR(BBU220 / SUMIFS(Aux_Totales!$N:$N, Aux_Totales!$F:$F, $F224, Aux_Totales!$A:$A, Aperturas!$A$2), 0))</f>
        <v/>
      </c>
      <c r="BBV224" s="23" t="str">
        <f>IF(BBV220 = "", "", IFERROR(BBV220 / SUMIFS(Aux_Totales!$N:$N, Aux_Totales!$F:$F, $F224, Aux_Totales!$A:$A, Aperturas!$A$2), 0))</f>
        <v/>
      </c>
      <c r="BBW224" s="23" t="str">
        <f>IF(BBW220 = "", "", IFERROR(BBW220 / SUMIFS(Aux_Totales!$N:$N, Aux_Totales!$F:$F, $F224, Aux_Totales!$A:$A, Aperturas!$A$2), 0))</f>
        <v/>
      </c>
      <c r="BBX224" s="23" t="str">
        <f>IF(BBX220 = "", "", IFERROR(BBX220 / SUMIFS(Aux_Totales!$N:$N, Aux_Totales!$F:$F, $F224, Aux_Totales!$A:$A, Aperturas!$A$2), 0))</f>
        <v/>
      </c>
      <c r="BBY224" s="23" t="str">
        <f>IF(BBY220 = "", "", IFERROR(BBY220 / SUMIFS(Aux_Totales!$N:$N, Aux_Totales!$F:$F, $F224, Aux_Totales!$A:$A, Aperturas!$A$2), 0))</f>
        <v/>
      </c>
      <c r="BBZ224" s="23" t="str">
        <f>IF(BBZ220 = "", "", IFERROR(BBZ220 / SUMIFS(Aux_Totales!$N:$N, Aux_Totales!$F:$F, $F224, Aux_Totales!$A:$A, Aperturas!$A$2), 0))</f>
        <v/>
      </c>
      <c r="BCA224" s="23" t="str">
        <f>IF(BCA220 = "", "", IFERROR(BCA220 / SUMIFS(Aux_Totales!$N:$N, Aux_Totales!$F:$F, $F224, Aux_Totales!$A:$A, Aperturas!$A$2), 0))</f>
        <v/>
      </c>
      <c r="BCB224" s="23" t="str">
        <f>IF(BCB220 = "", "", IFERROR(BCB220 / SUMIFS(Aux_Totales!$N:$N, Aux_Totales!$F:$F, $F224, Aux_Totales!$A:$A, Aperturas!$A$2), 0))</f>
        <v/>
      </c>
      <c r="BCC224" s="23" t="str">
        <f>IF(BCC220 = "", "", IFERROR(BCC220 / SUMIFS(Aux_Totales!$N:$N, Aux_Totales!$F:$F, $F224, Aux_Totales!$A:$A, Aperturas!$A$2), 0))</f>
        <v/>
      </c>
      <c r="BCD224" s="23" t="str">
        <f>IF(BCD220 = "", "", IFERROR(BCD220 / SUMIFS(Aux_Totales!$N:$N, Aux_Totales!$F:$F, $F224, Aux_Totales!$A:$A, Aperturas!$A$2), 0))</f>
        <v/>
      </c>
      <c r="BCE224" s="23" t="str">
        <f>IF(BCE220 = "", "", IFERROR(BCE220 / SUMIFS(Aux_Totales!$N:$N, Aux_Totales!$F:$F, $F224, Aux_Totales!$A:$A, Aperturas!$A$2), 0))</f>
        <v/>
      </c>
      <c r="BCF224" s="23" t="str">
        <f>IF(BCF220 = "", "", IFERROR(BCF220 / SUMIFS(Aux_Totales!$N:$N, Aux_Totales!$F:$F, $F224, Aux_Totales!$A:$A, Aperturas!$A$2), 0))</f>
        <v/>
      </c>
      <c r="BCG224" s="23" t="str">
        <f>IF(BCG220 = "", "", IFERROR(BCG220 / SUMIFS(Aux_Totales!$N:$N, Aux_Totales!$F:$F, $F224, Aux_Totales!$A:$A, Aperturas!$A$2), 0))</f>
        <v/>
      </c>
      <c r="BCH224" s="23" t="str">
        <f>IF(BCH220 = "", "", IFERROR(BCH220 / SUMIFS(Aux_Totales!$N:$N, Aux_Totales!$F:$F, $F224, Aux_Totales!$A:$A, Aperturas!$A$2), 0))</f>
        <v/>
      </c>
      <c r="BCI224" s="23" t="str">
        <f>IF(BCI220 = "", "", IFERROR(BCI220 / SUMIFS(Aux_Totales!$N:$N, Aux_Totales!$F:$F, $F224, Aux_Totales!$A:$A, Aperturas!$A$2), 0))</f>
        <v/>
      </c>
      <c r="BCJ224" s="23" t="str">
        <f>IF(BCJ220 = "", "", IFERROR(BCJ220 / SUMIFS(Aux_Totales!$N:$N, Aux_Totales!$F:$F, $F224, Aux_Totales!$A:$A, Aperturas!$A$2), 0))</f>
        <v/>
      </c>
      <c r="BCK224" s="23" t="str">
        <f>IF(BCK220 = "", "", IFERROR(BCK220 / SUMIFS(Aux_Totales!$N:$N, Aux_Totales!$F:$F, $F224, Aux_Totales!$A:$A, Aperturas!$A$2), 0))</f>
        <v/>
      </c>
      <c r="BCL224" s="23" t="str">
        <f>IF(BCL220 = "", "", IFERROR(BCL220 / SUMIFS(Aux_Totales!$N:$N, Aux_Totales!$F:$F, $F224, Aux_Totales!$A:$A, Aperturas!$A$2), 0))</f>
        <v/>
      </c>
      <c r="BCM224" s="23" t="str">
        <f>IF(BCM220 = "", "", IFERROR(BCM220 / SUMIFS(Aux_Totales!$N:$N, Aux_Totales!$F:$F, $F224, Aux_Totales!$A:$A, Aperturas!$A$2), 0))</f>
        <v/>
      </c>
      <c r="BCN224" s="23" t="str">
        <f>IF(BCN220 = "", "", IFERROR(BCN220 / SUMIFS(Aux_Totales!$N:$N, Aux_Totales!$F:$F, $F224, Aux_Totales!$A:$A, Aperturas!$A$2), 0))</f>
        <v/>
      </c>
      <c r="BCO224" s="23" t="str">
        <f>IF(BCO220 = "", "", IFERROR(BCO220 / SUMIFS(Aux_Totales!$N:$N, Aux_Totales!$F:$F, $F224, Aux_Totales!$A:$A, Aperturas!$A$2), 0))</f>
        <v/>
      </c>
      <c r="BCP224" s="23" t="str">
        <f>IF(BCP220 = "", "", IFERROR(BCP220 / SUMIFS(Aux_Totales!$N:$N, Aux_Totales!$F:$F, $F224, Aux_Totales!$A:$A, Aperturas!$A$2), 0))</f>
        <v/>
      </c>
      <c r="BCQ224" s="23" t="str">
        <f>IF(BCQ220 = "", "", IFERROR(BCQ220 / SUMIFS(Aux_Totales!$N:$N, Aux_Totales!$F:$F, $F224, Aux_Totales!$A:$A, Aperturas!$A$2), 0))</f>
        <v/>
      </c>
      <c r="BCR224" s="23" t="str">
        <f>IF(BCR220 = "", "", IFERROR(BCR220 / SUMIFS(Aux_Totales!$N:$N, Aux_Totales!$F:$F, $F224, Aux_Totales!$A:$A, Aperturas!$A$2), 0))</f>
        <v/>
      </c>
      <c r="BCS224" s="23" t="str">
        <f>IF(BCS220 = "", "", IFERROR(BCS220 / SUMIFS(Aux_Totales!$N:$N, Aux_Totales!$F:$F, $F224, Aux_Totales!$A:$A, Aperturas!$A$2), 0))</f>
        <v/>
      </c>
      <c r="BCT224" s="23" t="str">
        <f>IF(BCT220 = "", "", IFERROR(BCT220 / SUMIFS(Aux_Totales!$N:$N, Aux_Totales!$F:$F, $F224, Aux_Totales!$A:$A, Aperturas!$A$2), 0))</f>
        <v/>
      </c>
      <c r="BCU224" s="23" t="str">
        <f>IF(BCU220 = "", "", IFERROR(BCU220 / SUMIFS(Aux_Totales!$N:$N, Aux_Totales!$F:$F, $F224, Aux_Totales!$A:$A, Aperturas!$A$2), 0))</f>
        <v/>
      </c>
      <c r="BCV224" s="23" t="str">
        <f>IF(BCV220 = "", "", IFERROR(BCV220 / SUMIFS(Aux_Totales!$N:$N, Aux_Totales!$F:$F, $F224, Aux_Totales!$A:$A, Aperturas!$A$2), 0))</f>
        <v/>
      </c>
      <c r="BCW224" s="23" t="str">
        <f>IF(BCW220 = "", "", IFERROR(BCW220 / SUMIFS(Aux_Totales!$N:$N, Aux_Totales!$F:$F, $F224, Aux_Totales!$A:$A, Aperturas!$A$2), 0))</f>
        <v/>
      </c>
      <c r="BCX224" s="23" t="str">
        <f>IF(BCX220 = "", "", IFERROR(BCX220 / SUMIFS(Aux_Totales!$N:$N, Aux_Totales!$F:$F, $F224, Aux_Totales!$A:$A, Aperturas!$A$2), 0))</f>
        <v/>
      </c>
      <c r="BCY224" s="23" t="str">
        <f>IF(BCY220 = "", "", IFERROR(BCY220 / SUMIFS(Aux_Totales!$N:$N, Aux_Totales!$F:$F, $F224, Aux_Totales!$A:$A, Aperturas!$A$2), 0))</f>
        <v/>
      </c>
      <c r="BCZ224" s="23" t="str">
        <f>IF(BCZ220 = "", "", IFERROR(BCZ220 / SUMIFS(Aux_Totales!$N:$N, Aux_Totales!$F:$F, $F224, Aux_Totales!$A:$A, Aperturas!$A$2), 0))</f>
        <v/>
      </c>
      <c r="BDA224" s="23" t="str">
        <f>IF(BDA220 = "", "", IFERROR(BDA220 / SUMIFS(Aux_Totales!$N:$N, Aux_Totales!$F:$F, $F224, Aux_Totales!$A:$A, Aperturas!$A$2), 0))</f>
        <v/>
      </c>
      <c r="BDB224" s="23" t="str">
        <f>IF(BDB220 = "", "", IFERROR(BDB220 / SUMIFS(Aux_Totales!$N:$N, Aux_Totales!$F:$F, $F224, Aux_Totales!$A:$A, Aperturas!$A$2), 0))</f>
        <v/>
      </c>
      <c r="BDC224" s="23" t="str">
        <f>IF(BDC220 = "", "", IFERROR(BDC220 / SUMIFS(Aux_Totales!$N:$N, Aux_Totales!$F:$F, $F224, Aux_Totales!$A:$A, Aperturas!$A$2), 0))</f>
        <v/>
      </c>
      <c r="BDD224" s="23" t="str">
        <f>IF(BDD220 = "", "", IFERROR(BDD220 / SUMIFS(Aux_Totales!$N:$N, Aux_Totales!$F:$F, $F224, Aux_Totales!$A:$A, Aperturas!$A$2), 0))</f>
        <v/>
      </c>
      <c r="BDE224" s="23" t="str">
        <f>IF(BDE220 = "", "", IFERROR(BDE220 / SUMIFS(Aux_Totales!$N:$N, Aux_Totales!$F:$F, $F224, Aux_Totales!$A:$A, Aperturas!$A$2), 0))</f>
        <v/>
      </c>
      <c r="BDF224" s="23" t="str">
        <f>IF(BDF220 = "", "", IFERROR(BDF220 / SUMIFS(Aux_Totales!$N:$N, Aux_Totales!$F:$F, $F224, Aux_Totales!$A:$A, Aperturas!$A$2), 0))</f>
        <v/>
      </c>
      <c r="BDG224" s="23" t="str">
        <f>IF(BDG220 = "", "", IFERROR(BDG220 / SUMIFS(Aux_Totales!$N:$N, Aux_Totales!$F:$F, $F224, Aux_Totales!$A:$A, Aperturas!$A$2), 0))</f>
        <v/>
      </c>
      <c r="BDH224" s="23" t="str">
        <f>IF(BDH220 = "", "", IFERROR(BDH220 / SUMIFS(Aux_Totales!$N:$N, Aux_Totales!$F:$F, $F224, Aux_Totales!$A:$A, Aperturas!$A$2), 0))</f>
        <v/>
      </c>
      <c r="BDI224" s="23" t="str">
        <f>IF(BDI220 = "", "", IFERROR(BDI220 / SUMIFS(Aux_Totales!$N:$N, Aux_Totales!$F:$F, $F224, Aux_Totales!$A:$A, Aperturas!$A$2), 0))</f>
        <v/>
      </c>
      <c r="BDJ224" s="23" t="str">
        <f>IF(BDJ220 = "", "", IFERROR(BDJ220 / SUMIFS(Aux_Totales!$N:$N, Aux_Totales!$F:$F, $F224, Aux_Totales!$A:$A, Aperturas!$A$2), 0))</f>
        <v/>
      </c>
      <c r="BDK224" s="23" t="str">
        <f>IF(BDK220 = "", "", IFERROR(BDK220 / SUMIFS(Aux_Totales!$N:$N, Aux_Totales!$F:$F, $F224, Aux_Totales!$A:$A, Aperturas!$A$2), 0))</f>
        <v/>
      </c>
      <c r="BDL224" s="23" t="str">
        <f>IF(BDL220 = "", "", IFERROR(BDL220 / SUMIFS(Aux_Totales!$N:$N, Aux_Totales!$F:$F, $F224, Aux_Totales!$A:$A, Aperturas!$A$2), 0))</f>
        <v/>
      </c>
      <c r="BDM224" s="23" t="str">
        <f>IF(BDM220 = "", "", IFERROR(BDM220 / SUMIFS(Aux_Totales!$N:$N, Aux_Totales!$F:$F, $F224, Aux_Totales!$A:$A, Aperturas!$A$2), 0))</f>
        <v/>
      </c>
      <c r="BDN224" s="23" t="str">
        <f>IF(BDN220 = "", "", IFERROR(BDN220 / SUMIFS(Aux_Totales!$N:$N, Aux_Totales!$F:$F, $F224, Aux_Totales!$A:$A, Aperturas!$A$2), 0))</f>
        <v/>
      </c>
      <c r="BDO224" s="23" t="str">
        <f>IF(BDO220 = "", "", IFERROR(BDO220 / SUMIFS(Aux_Totales!$N:$N, Aux_Totales!$F:$F, $F224, Aux_Totales!$A:$A, Aperturas!$A$2), 0))</f>
        <v/>
      </c>
      <c r="BDP224" s="23" t="str">
        <f>IF(BDP220 = "", "", IFERROR(BDP220 / SUMIFS(Aux_Totales!$N:$N, Aux_Totales!$F:$F, $F224, Aux_Totales!$A:$A, Aperturas!$A$2), 0))</f>
        <v/>
      </c>
      <c r="BDQ224" s="23" t="str">
        <f>IF(BDQ220 = "", "", IFERROR(BDQ220 / SUMIFS(Aux_Totales!$N:$N, Aux_Totales!$F:$F, $F224, Aux_Totales!$A:$A, Aperturas!$A$2), 0))</f>
        <v/>
      </c>
      <c r="BDR224" s="23" t="str">
        <f>IF(BDR220 = "", "", IFERROR(BDR220 / SUMIFS(Aux_Totales!$N:$N, Aux_Totales!$F:$F, $F224, Aux_Totales!$A:$A, Aperturas!$A$2), 0))</f>
        <v/>
      </c>
      <c r="BDS224" s="23" t="str">
        <f>IF(BDS220 = "", "", IFERROR(BDS220 / SUMIFS(Aux_Totales!$N:$N, Aux_Totales!$F:$F, $F224, Aux_Totales!$A:$A, Aperturas!$A$2), 0))</f>
        <v/>
      </c>
      <c r="BDT224" s="23" t="str">
        <f>IF(BDT220 = "", "", IFERROR(BDT220 / SUMIFS(Aux_Totales!$N:$N, Aux_Totales!$F:$F, $F224, Aux_Totales!$A:$A, Aperturas!$A$2), 0))</f>
        <v/>
      </c>
      <c r="BDU224" s="23" t="str">
        <f>IF(BDU220 = "", "", IFERROR(BDU220 / SUMIFS(Aux_Totales!$N:$N, Aux_Totales!$F:$F, $F224, Aux_Totales!$A:$A, Aperturas!$A$2), 0))</f>
        <v/>
      </c>
      <c r="BDV224" s="23" t="str">
        <f>IF(BDV220 = "", "", IFERROR(BDV220 / SUMIFS(Aux_Totales!$N:$N, Aux_Totales!$F:$F, $F224, Aux_Totales!$A:$A, Aperturas!$A$2), 0))</f>
        <v/>
      </c>
      <c r="BDW224" s="23" t="str">
        <f>IF(BDW220 = "", "", IFERROR(BDW220 / SUMIFS(Aux_Totales!$N:$N, Aux_Totales!$F:$F, $F224, Aux_Totales!$A:$A, Aperturas!$A$2), 0))</f>
        <v/>
      </c>
      <c r="BDX224" s="23" t="str">
        <f>IF(BDX220 = "", "", IFERROR(BDX220 / SUMIFS(Aux_Totales!$N:$N, Aux_Totales!$F:$F, $F224, Aux_Totales!$A:$A, Aperturas!$A$2), 0))</f>
        <v/>
      </c>
      <c r="BDY224" s="23" t="str">
        <f>IF(BDY220 = "", "", IFERROR(BDY220 / SUMIFS(Aux_Totales!$N:$N, Aux_Totales!$F:$F, $F224, Aux_Totales!$A:$A, Aperturas!$A$2), 0))</f>
        <v/>
      </c>
      <c r="BDZ224" s="23" t="str">
        <f>IF(BDZ220 = "", "", IFERROR(BDZ220 / SUMIFS(Aux_Totales!$N:$N, Aux_Totales!$F:$F, $F224, Aux_Totales!$A:$A, Aperturas!$A$2), 0))</f>
        <v/>
      </c>
      <c r="BEA224" s="23" t="str">
        <f>IF(BEA220 = "", "", IFERROR(BEA220 / SUMIFS(Aux_Totales!$N:$N, Aux_Totales!$F:$F, $F224, Aux_Totales!$A:$A, Aperturas!$A$2), 0))</f>
        <v/>
      </c>
      <c r="BEB224" s="23" t="str">
        <f>IF(BEB220 = "", "", IFERROR(BEB220 / SUMIFS(Aux_Totales!$N:$N, Aux_Totales!$F:$F, $F224, Aux_Totales!$A:$A, Aperturas!$A$2), 0))</f>
        <v/>
      </c>
      <c r="BEC224" s="23" t="str">
        <f>IF(BEC220 = "", "", IFERROR(BEC220 / SUMIFS(Aux_Totales!$N:$N, Aux_Totales!$F:$F, $F224, Aux_Totales!$A:$A, Aperturas!$A$2), 0))</f>
        <v/>
      </c>
      <c r="BED224" s="23" t="str">
        <f>IF(BED220 = "", "", IFERROR(BED220 / SUMIFS(Aux_Totales!$N:$N, Aux_Totales!$F:$F, $F224, Aux_Totales!$A:$A, Aperturas!$A$2), 0))</f>
        <v/>
      </c>
      <c r="BEE224" s="23" t="str">
        <f>IF(BEE220 = "", "", IFERROR(BEE220 / SUMIFS(Aux_Totales!$N:$N, Aux_Totales!$F:$F, $F224, Aux_Totales!$A:$A, Aperturas!$A$2), 0))</f>
        <v/>
      </c>
      <c r="BEF224" s="23" t="str">
        <f>IF(BEF220 = "", "", IFERROR(BEF220 / SUMIFS(Aux_Totales!$N:$N, Aux_Totales!$F:$F, $F224, Aux_Totales!$A:$A, Aperturas!$A$2), 0))</f>
        <v/>
      </c>
      <c r="BEG224" s="23" t="str">
        <f>IF(BEG220 = "", "", IFERROR(BEG220 / SUMIFS(Aux_Totales!$N:$N, Aux_Totales!$F:$F, $F224, Aux_Totales!$A:$A, Aperturas!$A$2), 0))</f>
        <v/>
      </c>
      <c r="BEH224" s="23" t="str">
        <f>IF(BEH220 = "", "", IFERROR(BEH220 / SUMIFS(Aux_Totales!$N:$N, Aux_Totales!$F:$F, $F224, Aux_Totales!$A:$A, Aperturas!$A$2), 0))</f>
        <v/>
      </c>
      <c r="BEI224" s="23" t="str">
        <f>IF(BEI220 = "", "", IFERROR(BEI220 / SUMIFS(Aux_Totales!$N:$N, Aux_Totales!$F:$F, $F224, Aux_Totales!$A:$A, Aperturas!$A$2), 0))</f>
        <v/>
      </c>
      <c r="BEJ224" s="23" t="str">
        <f>IF(BEJ220 = "", "", IFERROR(BEJ220 / SUMIFS(Aux_Totales!$N:$N, Aux_Totales!$F:$F, $F224, Aux_Totales!$A:$A, Aperturas!$A$2), 0))</f>
        <v/>
      </c>
      <c r="BEK224" s="23" t="str">
        <f>IF(BEK220 = "", "", IFERROR(BEK220 / SUMIFS(Aux_Totales!$N:$N, Aux_Totales!$F:$F, $F224, Aux_Totales!$A:$A, Aperturas!$A$2), 0))</f>
        <v/>
      </c>
      <c r="BEL224" s="23" t="str">
        <f>IF(BEL220 = "", "", IFERROR(BEL220 / SUMIFS(Aux_Totales!$N:$N, Aux_Totales!$F:$F, $F224, Aux_Totales!$A:$A, Aperturas!$A$2), 0))</f>
        <v/>
      </c>
      <c r="BEM224" s="23" t="str">
        <f>IF(BEM220 = "", "", IFERROR(BEM220 / SUMIFS(Aux_Totales!$N:$N, Aux_Totales!$F:$F, $F224, Aux_Totales!$A:$A, Aperturas!$A$2), 0))</f>
        <v/>
      </c>
      <c r="BEN224" s="23" t="str">
        <f>IF(BEN220 = "", "", IFERROR(BEN220 / SUMIFS(Aux_Totales!$N:$N, Aux_Totales!$F:$F, $F224, Aux_Totales!$A:$A, Aperturas!$A$2), 0))</f>
        <v/>
      </c>
      <c r="BEO224" s="23" t="str">
        <f>IF(BEO220 = "", "", IFERROR(BEO220 / SUMIFS(Aux_Totales!$N:$N, Aux_Totales!$F:$F, $F224, Aux_Totales!$A:$A, Aperturas!$A$2), 0))</f>
        <v/>
      </c>
      <c r="BEP224" s="23" t="str">
        <f>IF(BEP220 = "", "", IFERROR(BEP220 / SUMIFS(Aux_Totales!$N:$N, Aux_Totales!$F:$F, $F224, Aux_Totales!$A:$A, Aperturas!$A$2), 0))</f>
        <v/>
      </c>
      <c r="BEQ224" s="23" t="str">
        <f>IF(BEQ220 = "", "", IFERROR(BEQ220 / SUMIFS(Aux_Totales!$N:$N, Aux_Totales!$F:$F, $F224, Aux_Totales!$A:$A, Aperturas!$A$2), 0))</f>
        <v/>
      </c>
      <c r="BER224" s="23" t="str">
        <f>IF(BER220 = "", "", IFERROR(BER220 / SUMIFS(Aux_Totales!$N:$N, Aux_Totales!$F:$F, $F224, Aux_Totales!$A:$A, Aperturas!$A$2), 0))</f>
        <v/>
      </c>
      <c r="BES224" s="23" t="str">
        <f>IF(BES220 = "", "", IFERROR(BES220 / SUMIFS(Aux_Totales!$N:$N, Aux_Totales!$F:$F, $F224, Aux_Totales!$A:$A, Aperturas!$A$2), 0))</f>
        <v/>
      </c>
      <c r="BET224" s="23" t="str">
        <f>IF(BET220 = "", "", IFERROR(BET220 / SUMIFS(Aux_Totales!$N:$N, Aux_Totales!$F:$F, $F224, Aux_Totales!$A:$A, Aperturas!$A$2), 0))</f>
        <v/>
      </c>
      <c r="BEU224" s="23" t="str">
        <f>IF(BEU220 = "", "", IFERROR(BEU220 / SUMIFS(Aux_Totales!$N:$N, Aux_Totales!$F:$F, $F224, Aux_Totales!$A:$A, Aperturas!$A$2), 0))</f>
        <v/>
      </c>
      <c r="BEV224" s="23" t="str">
        <f>IF(BEV220 = "", "", IFERROR(BEV220 / SUMIFS(Aux_Totales!$N:$N, Aux_Totales!$F:$F, $F224, Aux_Totales!$A:$A, Aperturas!$A$2), 0))</f>
        <v/>
      </c>
      <c r="BEW224" s="23" t="str">
        <f>IF(BEW220 = "", "", IFERROR(BEW220 / SUMIFS(Aux_Totales!$N:$N, Aux_Totales!$F:$F, $F224, Aux_Totales!$A:$A, Aperturas!$A$2), 0))</f>
        <v/>
      </c>
      <c r="BEX224" s="23" t="str">
        <f>IF(BEX220 = "", "", IFERROR(BEX220 / SUMIFS(Aux_Totales!$N:$N, Aux_Totales!$F:$F, $F224, Aux_Totales!$A:$A, Aperturas!$A$2), 0))</f>
        <v/>
      </c>
      <c r="BEY224" s="23" t="str">
        <f>IF(BEY220 = "", "", IFERROR(BEY220 / SUMIFS(Aux_Totales!$N:$N, Aux_Totales!$F:$F, $F224, Aux_Totales!$A:$A, Aperturas!$A$2), 0))</f>
        <v/>
      </c>
      <c r="BEZ224" s="23" t="str">
        <f>IF(BEZ220 = "", "", IFERROR(BEZ220 / SUMIFS(Aux_Totales!$N:$N, Aux_Totales!$F:$F, $F224, Aux_Totales!$A:$A, Aperturas!$A$2), 0))</f>
        <v/>
      </c>
      <c r="BFA224" s="23" t="str">
        <f>IF(BFA220 = "", "", IFERROR(BFA220 / SUMIFS(Aux_Totales!$N:$N, Aux_Totales!$F:$F, $F224, Aux_Totales!$A:$A, Aperturas!$A$2), 0))</f>
        <v/>
      </c>
      <c r="BFB224" s="23" t="str">
        <f>IF(BFB220 = "", "", IFERROR(BFB220 / SUMIFS(Aux_Totales!$N:$N, Aux_Totales!$F:$F, $F224, Aux_Totales!$A:$A, Aperturas!$A$2), 0))</f>
        <v/>
      </c>
      <c r="BFC224" s="23" t="str">
        <f>IF(BFC220 = "", "", IFERROR(BFC220 / SUMIFS(Aux_Totales!$N:$N, Aux_Totales!$F:$F, $F224, Aux_Totales!$A:$A, Aperturas!$A$2), 0))</f>
        <v/>
      </c>
      <c r="BFD224" s="23" t="str">
        <f>IF(BFD220 = "", "", IFERROR(BFD220 / SUMIFS(Aux_Totales!$N:$N, Aux_Totales!$F:$F, $F224, Aux_Totales!$A:$A, Aperturas!$A$2), 0))</f>
        <v/>
      </c>
      <c r="BFE224" s="23" t="str">
        <f>IF(BFE220 = "", "", IFERROR(BFE220 / SUMIFS(Aux_Totales!$N:$N, Aux_Totales!$F:$F, $F224, Aux_Totales!$A:$A, Aperturas!$A$2), 0))</f>
        <v/>
      </c>
      <c r="BFF224" s="23" t="str">
        <f>IF(BFF220 = "", "", IFERROR(BFF220 / SUMIFS(Aux_Totales!$N:$N, Aux_Totales!$F:$F, $F224, Aux_Totales!$A:$A, Aperturas!$A$2), 0))</f>
        <v/>
      </c>
      <c r="BFG224" s="23" t="str">
        <f>IF(BFG220 = "", "", IFERROR(BFG220 / SUMIFS(Aux_Totales!$N:$N, Aux_Totales!$F:$F, $F224, Aux_Totales!$A:$A, Aperturas!$A$2), 0))</f>
        <v/>
      </c>
      <c r="BFH224" s="23" t="str">
        <f>IF(BFH220 = "", "", IFERROR(BFH220 / SUMIFS(Aux_Totales!$N:$N, Aux_Totales!$F:$F, $F224, Aux_Totales!$A:$A, Aperturas!$A$2), 0))</f>
        <v/>
      </c>
      <c r="BFI224" s="23" t="str">
        <f>IF(BFI220 = "", "", IFERROR(BFI220 / SUMIFS(Aux_Totales!$N:$N, Aux_Totales!$F:$F, $F224, Aux_Totales!$A:$A, Aperturas!$A$2), 0))</f>
        <v/>
      </c>
      <c r="BFJ224" s="23" t="str">
        <f>IF(BFJ220 = "", "", IFERROR(BFJ220 / SUMIFS(Aux_Totales!$N:$N, Aux_Totales!$F:$F, $F224, Aux_Totales!$A:$A, Aperturas!$A$2), 0))</f>
        <v/>
      </c>
      <c r="BFK224" s="23" t="str">
        <f>IF(BFK220 = "", "", IFERROR(BFK220 / SUMIFS(Aux_Totales!$N:$N, Aux_Totales!$F:$F, $F224, Aux_Totales!$A:$A, Aperturas!$A$2), 0))</f>
        <v/>
      </c>
      <c r="BFL224" s="23" t="str">
        <f>IF(BFL220 = "", "", IFERROR(BFL220 / SUMIFS(Aux_Totales!$N:$N, Aux_Totales!$F:$F, $F224, Aux_Totales!$A:$A, Aperturas!$A$2), 0))</f>
        <v/>
      </c>
      <c r="BFM224" s="23" t="str">
        <f>IF(BFM220 = "", "", IFERROR(BFM220 / SUMIFS(Aux_Totales!$N:$N, Aux_Totales!$F:$F, $F224, Aux_Totales!$A:$A, Aperturas!$A$2), 0))</f>
        <v/>
      </c>
      <c r="BFN224" s="23" t="str">
        <f>IF(BFN220 = "", "", IFERROR(BFN220 / SUMIFS(Aux_Totales!$N:$N, Aux_Totales!$F:$F, $F224, Aux_Totales!$A:$A, Aperturas!$A$2), 0))</f>
        <v/>
      </c>
      <c r="BFO224" s="23" t="str">
        <f>IF(BFO220 = "", "", IFERROR(BFO220 / SUMIFS(Aux_Totales!$N:$N, Aux_Totales!$F:$F, $F224, Aux_Totales!$A:$A, Aperturas!$A$2), 0))</f>
        <v/>
      </c>
      <c r="BFP224" s="23" t="str">
        <f>IF(BFP220 = "", "", IFERROR(BFP220 / SUMIFS(Aux_Totales!$N:$N, Aux_Totales!$F:$F, $F224, Aux_Totales!$A:$A, Aperturas!$A$2), 0))</f>
        <v/>
      </c>
      <c r="BFQ224" s="23" t="str">
        <f>IF(BFQ220 = "", "", IFERROR(BFQ220 / SUMIFS(Aux_Totales!$N:$N, Aux_Totales!$F:$F, $F224, Aux_Totales!$A:$A, Aperturas!$A$2), 0))</f>
        <v/>
      </c>
      <c r="BFR224" s="23" t="str">
        <f>IF(BFR220 = "", "", IFERROR(BFR220 / SUMIFS(Aux_Totales!$N:$N, Aux_Totales!$F:$F, $F224, Aux_Totales!$A:$A, Aperturas!$A$2), 0))</f>
        <v/>
      </c>
      <c r="BFS224" s="23" t="str">
        <f>IF(BFS220 = "", "", IFERROR(BFS220 / SUMIFS(Aux_Totales!$N:$N, Aux_Totales!$F:$F, $F224, Aux_Totales!$A:$A, Aperturas!$A$2), 0))</f>
        <v/>
      </c>
      <c r="BFT224" s="23" t="str">
        <f>IF(BFT220 = "", "", IFERROR(BFT220 / SUMIFS(Aux_Totales!$N:$N, Aux_Totales!$F:$F, $F224, Aux_Totales!$A:$A, Aperturas!$A$2), 0))</f>
        <v/>
      </c>
      <c r="BFU224" s="23" t="str">
        <f>IF(BFU220 = "", "", IFERROR(BFU220 / SUMIFS(Aux_Totales!$N:$N, Aux_Totales!$F:$F, $F224, Aux_Totales!$A:$A, Aperturas!$A$2), 0))</f>
        <v/>
      </c>
      <c r="BFV224" s="23" t="str">
        <f>IF(BFV220 = "", "", IFERROR(BFV220 / SUMIFS(Aux_Totales!$N:$N, Aux_Totales!$F:$F, $F224, Aux_Totales!$A:$A, Aperturas!$A$2), 0))</f>
        <v/>
      </c>
      <c r="BFW224" s="23" t="str">
        <f>IF(BFW220 = "", "", IFERROR(BFW220 / SUMIFS(Aux_Totales!$N:$N, Aux_Totales!$F:$F, $F224, Aux_Totales!$A:$A, Aperturas!$A$2), 0))</f>
        <v/>
      </c>
      <c r="BFX224" s="23" t="str">
        <f>IF(BFX220 = "", "", IFERROR(BFX220 / SUMIFS(Aux_Totales!$N:$N, Aux_Totales!$F:$F, $F224, Aux_Totales!$A:$A, Aperturas!$A$2), 0))</f>
        <v/>
      </c>
      <c r="BFY224" s="23" t="str">
        <f>IF(BFY220 = "", "", IFERROR(BFY220 / SUMIFS(Aux_Totales!$N:$N, Aux_Totales!$F:$F, $F224, Aux_Totales!$A:$A, Aperturas!$A$2), 0))</f>
        <v/>
      </c>
      <c r="BFZ224" s="23" t="str">
        <f>IF(BFZ220 = "", "", IFERROR(BFZ220 / SUMIFS(Aux_Totales!$N:$N, Aux_Totales!$F:$F, $F224, Aux_Totales!$A:$A, Aperturas!$A$2), 0))</f>
        <v/>
      </c>
      <c r="BGA224" s="23" t="str">
        <f>IF(BGA220 = "", "", IFERROR(BGA220 / SUMIFS(Aux_Totales!$N:$N, Aux_Totales!$F:$F, $F224, Aux_Totales!$A:$A, Aperturas!$A$2), 0))</f>
        <v/>
      </c>
      <c r="BGB224" s="23" t="str">
        <f>IF(BGB220 = "", "", IFERROR(BGB220 / SUMIFS(Aux_Totales!$N:$N, Aux_Totales!$F:$F, $F224, Aux_Totales!$A:$A, Aperturas!$A$2), 0))</f>
        <v/>
      </c>
      <c r="BGC224" s="23" t="str">
        <f>IF(BGC220 = "", "", IFERROR(BGC220 / SUMIFS(Aux_Totales!$N:$N, Aux_Totales!$F:$F, $F224, Aux_Totales!$A:$A, Aperturas!$A$2), 0))</f>
        <v/>
      </c>
      <c r="BGD224" s="23" t="str">
        <f>IF(BGD220 = "", "", IFERROR(BGD220 / SUMIFS(Aux_Totales!$N:$N, Aux_Totales!$F:$F, $F224, Aux_Totales!$A:$A, Aperturas!$A$2), 0))</f>
        <v/>
      </c>
      <c r="BGE224" s="23" t="str">
        <f>IF(BGE220 = "", "", IFERROR(BGE220 / SUMIFS(Aux_Totales!$N:$N, Aux_Totales!$F:$F, $F224, Aux_Totales!$A:$A, Aperturas!$A$2), 0))</f>
        <v/>
      </c>
      <c r="BGF224" s="23" t="str">
        <f>IF(BGF220 = "", "", IFERROR(BGF220 / SUMIFS(Aux_Totales!$N:$N, Aux_Totales!$F:$F, $F224, Aux_Totales!$A:$A, Aperturas!$A$2), 0))</f>
        <v/>
      </c>
      <c r="BGG224" s="23" t="str">
        <f>IF(BGG220 = "", "", IFERROR(BGG220 / SUMIFS(Aux_Totales!$N:$N, Aux_Totales!$F:$F, $F224, Aux_Totales!$A:$A, Aperturas!$A$2), 0))</f>
        <v/>
      </c>
      <c r="BGH224" s="23" t="str">
        <f>IF(BGH220 = "", "", IFERROR(BGH220 / SUMIFS(Aux_Totales!$N:$N, Aux_Totales!$F:$F, $F224, Aux_Totales!$A:$A, Aperturas!$A$2), 0))</f>
        <v/>
      </c>
      <c r="BGI224" s="23" t="str">
        <f>IF(BGI220 = "", "", IFERROR(BGI220 / SUMIFS(Aux_Totales!$N:$N, Aux_Totales!$F:$F, $F224, Aux_Totales!$A:$A, Aperturas!$A$2), 0))</f>
        <v/>
      </c>
      <c r="BGJ224" s="23" t="str">
        <f>IF(BGJ220 = "", "", IFERROR(BGJ220 / SUMIFS(Aux_Totales!$N:$N, Aux_Totales!$F:$F, $F224, Aux_Totales!$A:$A, Aperturas!$A$2), 0))</f>
        <v/>
      </c>
      <c r="BGK224" s="23" t="str">
        <f>IF(BGK220 = "", "", IFERROR(BGK220 / SUMIFS(Aux_Totales!$N:$N, Aux_Totales!$F:$F, $F224, Aux_Totales!$A:$A, Aperturas!$A$2), 0))</f>
        <v/>
      </c>
      <c r="BGL224" s="23" t="str">
        <f>IF(BGL220 = "", "", IFERROR(BGL220 / SUMIFS(Aux_Totales!$N:$N, Aux_Totales!$F:$F, $F224, Aux_Totales!$A:$A, Aperturas!$A$2), 0))</f>
        <v/>
      </c>
      <c r="BGM224" s="23" t="str">
        <f>IF(BGM220 = "", "", IFERROR(BGM220 / SUMIFS(Aux_Totales!$N:$N, Aux_Totales!$F:$F, $F224, Aux_Totales!$A:$A, Aperturas!$A$2), 0))</f>
        <v/>
      </c>
      <c r="BGN224" s="23" t="str">
        <f>IF(BGN220 = "", "", IFERROR(BGN220 / SUMIFS(Aux_Totales!$N:$N, Aux_Totales!$F:$F, $F224, Aux_Totales!$A:$A, Aperturas!$A$2), 0))</f>
        <v/>
      </c>
      <c r="BGO224" s="23" t="str">
        <f>IF(BGO220 = "", "", IFERROR(BGO220 / SUMIFS(Aux_Totales!$N:$N, Aux_Totales!$F:$F, $F224, Aux_Totales!$A:$A, Aperturas!$A$2), 0))</f>
        <v/>
      </c>
      <c r="BGP224" s="23" t="str">
        <f>IF(BGP220 = "", "", IFERROR(BGP220 / SUMIFS(Aux_Totales!$N:$N, Aux_Totales!$F:$F, $F224, Aux_Totales!$A:$A, Aperturas!$A$2), 0))</f>
        <v/>
      </c>
      <c r="BGQ224" s="23" t="str">
        <f>IF(BGQ220 = "", "", IFERROR(BGQ220 / SUMIFS(Aux_Totales!$N:$N, Aux_Totales!$F:$F, $F224, Aux_Totales!$A:$A, Aperturas!$A$2), 0))</f>
        <v/>
      </c>
      <c r="BGR224" s="23" t="str">
        <f>IF(BGR220 = "", "", IFERROR(BGR220 / SUMIFS(Aux_Totales!$N:$N, Aux_Totales!$F:$F, $F224, Aux_Totales!$A:$A, Aperturas!$A$2), 0))</f>
        <v/>
      </c>
      <c r="BGS224" s="23" t="str">
        <f>IF(BGS220 = "", "", IFERROR(BGS220 / SUMIFS(Aux_Totales!$N:$N, Aux_Totales!$F:$F, $F224, Aux_Totales!$A:$A, Aperturas!$A$2), 0))</f>
        <v/>
      </c>
      <c r="BGT224" s="23" t="str">
        <f>IF(BGT220 = "", "", IFERROR(BGT220 / SUMIFS(Aux_Totales!$N:$N, Aux_Totales!$F:$F, $F224, Aux_Totales!$A:$A, Aperturas!$A$2), 0))</f>
        <v/>
      </c>
      <c r="BGU224" s="23" t="str">
        <f>IF(BGU220 = "", "", IFERROR(BGU220 / SUMIFS(Aux_Totales!$N:$N, Aux_Totales!$F:$F, $F224, Aux_Totales!$A:$A, Aperturas!$A$2), 0))</f>
        <v/>
      </c>
      <c r="BGV224" s="23" t="str">
        <f>IF(BGV220 = "", "", IFERROR(BGV220 / SUMIFS(Aux_Totales!$N:$N, Aux_Totales!$F:$F, $F224, Aux_Totales!$A:$A, Aperturas!$A$2), 0))</f>
        <v/>
      </c>
      <c r="BGW224" s="23" t="str">
        <f>IF(BGW220 = "", "", IFERROR(BGW220 / SUMIFS(Aux_Totales!$N:$N, Aux_Totales!$F:$F, $F224, Aux_Totales!$A:$A, Aperturas!$A$2), 0))</f>
        <v/>
      </c>
      <c r="BGX224" s="23" t="str">
        <f>IF(BGX220 = "", "", IFERROR(BGX220 / SUMIFS(Aux_Totales!$N:$N, Aux_Totales!$F:$F, $F224, Aux_Totales!$A:$A, Aperturas!$A$2), 0))</f>
        <v/>
      </c>
      <c r="BGY224" s="23" t="str">
        <f>IF(BGY220 = "", "", IFERROR(BGY220 / SUMIFS(Aux_Totales!$N:$N, Aux_Totales!$F:$F, $F224, Aux_Totales!$A:$A, Aperturas!$A$2), 0))</f>
        <v/>
      </c>
      <c r="BGZ224" s="23" t="str">
        <f>IF(BGZ220 = "", "", IFERROR(BGZ220 / SUMIFS(Aux_Totales!$N:$N, Aux_Totales!$F:$F, $F224, Aux_Totales!$A:$A, Aperturas!$A$2), 0))</f>
        <v/>
      </c>
      <c r="BHA224" s="23" t="str">
        <f>IF(BHA220 = "", "", IFERROR(BHA220 / SUMIFS(Aux_Totales!$N:$N, Aux_Totales!$F:$F, $F224, Aux_Totales!$A:$A, Aperturas!$A$2), 0))</f>
        <v/>
      </c>
      <c r="BHB224" s="23" t="str">
        <f>IF(BHB220 = "", "", IFERROR(BHB220 / SUMIFS(Aux_Totales!$N:$N, Aux_Totales!$F:$F, $F224, Aux_Totales!$A:$A, Aperturas!$A$2), 0))</f>
        <v/>
      </c>
      <c r="BHC224" s="23" t="str">
        <f>IF(BHC220 = "", "", IFERROR(BHC220 / SUMIFS(Aux_Totales!$N:$N, Aux_Totales!$F:$F, $F224, Aux_Totales!$A:$A, Aperturas!$A$2), 0))</f>
        <v/>
      </c>
      <c r="BHD224" s="23" t="str">
        <f>IF(BHD220 = "", "", IFERROR(BHD220 / SUMIFS(Aux_Totales!$N:$N, Aux_Totales!$F:$F, $F224, Aux_Totales!$A:$A, Aperturas!$A$2), 0))</f>
        <v/>
      </c>
      <c r="BHE224" s="23" t="str">
        <f>IF(BHE220 = "", "", IFERROR(BHE220 / SUMIFS(Aux_Totales!$N:$N, Aux_Totales!$F:$F, $F224, Aux_Totales!$A:$A, Aperturas!$A$2), 0))</f>
        <v/>
      </c>
      <c r="BHF224" s="23" t="str">
        <f>IF(BHF220 = "", "", IFERROR(BHF220 / SUMIFS(Aux_Totales!$N:$N, Aux_Totales!$F:$F, $F224, Aux_Totales!$A:$A, Aperturas!$A$2), 0))</f>
        <v/>
      </c>
      <c r="BHG224" s="23" t="str">
        <f>IF(BHG220 = "", "", IFERROR(BHG220 / SUMIFS(Aux_Totales!$N:$N, Aux_Totales!$F:$F, $F224, Aux_Totales!$A:$A, Aperturas!$A$2), 0))</f>
        <v/>
      </c>
      <c r="BHH224" s="23" t="str">
        <f>IF(BHH220 = "", "", IFERROR(BHH220 / SUMIFS(Aux_Totales!$N:$N, Aux_Totales!$F:$F, $F224, Aux_Totales!$A:$A, Aperturas!$A$2), 0))</f>
        <v/>
      </c>
      <c r="BHI224" s="23" t="str">
        <f>IF(BHI220 = "", "", IFERROR(BHI220 / SUMIFS(Aux_Totales!$N:$N, Aux_Totales!$F:$F, $F224, Aux_Totales!$A:$A, Aperturas!$A$2), 0))</f>
        <v/>
      </c>
      <c r="BHJ224" s="23" t="str">
        <f>IF(BHJ220 = "", "", IFERROR(BHJ220 / SUMIFS(Aux_Totales!$N:$N, Aux_Totales!$F:$F, $F224, Aux_Totales!$A:$A, Aperturas!$A$2), 0))</f>
        <v/>
      </c>
      <c r="BHK224" s="23" t="str">
        <f>IF(BHK220 = "", "", IFERROR(BHK220 / SUMIFS(Aux_Totales!$N:$N, Aux_Totales!$F:$F, $F224, Aux_Totales!$A:$A, Aperturas!$A$2), 0))</f>
        <v/>
      </c>
      <c r="BHL224" s="23" t="str">
        <f>IF(BHL220 = "", "", IFERROR(BHL220 / SUMIFS(Aux_Totales!$N:$N, Aux_Totales!$F:$F, $F224, Aux_Totales!$A:$A, Aperturas!$A$2), 0))</f>
        <v/>
      </c>
      <c r="BHM224" s="23" t="str">
        <f>IF(BHM220 = "", "", IFERROR(BHM220 / SUMIFS(Aux_Totales!$N:$N, Aux_Totales!$F:$F, $F224, Aux_Totales!$A:$A, Aperturas!$A$2), 0))</f>
        <v/>
      </c>
      <c r="BHN224" s="23" t="str">
        <f>IF(BHN220 = "", "", IFERROR(BHN220 / SUMIFS(Aux_Totales!$N:$N, Aux_Totales!$F:$F, $F224, Aux_Totales!$A:$A, Aperturas!$A$2), 0))</f>
        <v/>
      </c>
      <c r="BHO224" s="23" t="str">
        <f>IF(BHO220 = "", "", IFERROR(BHO220 / SUMIFS(Aux_Totales!$N:$N, Aux_Totales!$F:$F, $F224, Aux_Totales!$A:$A, Aperturas!$A$2), 0))</f>
        <v/>
      </c>
      <c r="BHP224" s="23" t="str">
        <f>IF(BHP220 = "", "", IFERROR(BHP220 / SUMIFS(Aux_Totales!$N:$N, Aux_Totales!$F:$F, $F224, Aux_Totales!$A:$A, Aperturas!$A$2), 0))</f>
        <v/>
      </c>
      <c r="BHQ224" s="23" t="str">
        <f>IF(BHQ220 = "", "", IFERROR(BHQ220 / SUMIFS(Aux_Totales!$N:$N, Aux_Totales!$F:$F, $F224, Aux_Totales!$A:$A, Aperturas!$A$2), 0))</f>
        <v/>
      </c>
      <c r="BHR224" s="23" t="str">
        <f>IF(BHR220 = "", "", IFERROR(BHR220 / SUMIFS(Aux_Totales!$N:$N, Aux_Totales!$F:$F, $F224, Aux_Totales!$A:$A, Aperturas!$A$2), 0))</f>
        <v/>
      </c>
      <c r="BHS224" s="23" t="str">
        <f>IF(BHS220 = "", "", IFERROR(BHS220 / SUMIFS(Aux_Totales!$N:$N, Aux_Totales!$F:$F, $F224, Aux_Totales!$A:$A, Aperturas!$A$2), 0))</f>
        <v/>
      </c>
      <c r="BHT224" s="23" t="str">
        <f>IF(BHT220 = "", "", IFERROR(BHT220 / SUMIFS(Aux_Totales!$N:$N, Aux_Totales!$F:$F, $F224, Aux_Totales!$A:$A, Aperturas!$A$2), 0))</f>
        <v/>
      </c>
      <c r="BHU224" s="23" t="str">
        <f>IF(BHU220 = "", "", IFERROR(BHU220 / SUMIFS(Aux_Totales!$N:$N, Aux_Totales!$F:$F, $F224, Aux_Totales!$A:$A, Aperturas!$A$2), 0))</f>
        <v/>
      </c>
      <c r="BHV224" s="23" t="str">
        <f>IF(BHV220 = "", "", IFERROR(BHV220 / SUMIFS(Aux_Totales!$N:$N, Aux_Totales!$F:$F, $F224, Aux_Totales!$A:$A, Aperturas!$A$2), 0))</f>
        <v/>
      </c>
      <c r="BHW224" s="23" t="str">
        <f>IF(BHW220 = "", "", IFERROR(BHW220 / SUMIFS(Aux_Totales!$N:$N, Aux_Totales!$F:$F, $F224, Aux_Totales!$A:$A, Aperturas!$A$2), 0))</f>
        <v/>
      </c>
      <c r="BHX224" s="23" t="str">
        <f>IF(BHX220 = "", "", IFERROR(BHX220 / SUMIFS(Aux_Totales!$N:$N, Aux_Totales!$F:$F, $F224, Aux_Totales!$A:$A, Aperturas!$A$2), 0))</f>
        <v/>
      </c>
      <c r="BHY224" s="23" t="str">
        <f>IF(BHY220 = "", "", IFERROR(BHY220 / SUMIFS(Aux_Totales!$N:$N, Aux_Totales!$F:$F, $F224, Aux_Totales!$A:$A, Aperturas!$A$2), 0))</f>
        <v/>
      </c>
      <c r="BHZ224" s="23" t="str">
        <f>IF(BHZ220 = "", "", IFERROR(BHZ220 / SUMIFS(Aux_Totales!$N:$N, Aux_Totales!$F:$F, $F224, Aux_Totales!$A:$A, Aperturas!$A$2), 0))</f>
        <v/>
      </c>
      <c r="BIA224" s="23" t="str">
        <f>IF(BIA220 = "", "", IFERROR(BIA220 / SUMIFS(Aux_Totales!$N:$N, Aux_Totales!$F:$F, $F224, Aux_Totales!$A:$A, Aperturas!$A$2), 0))</f>
        <v/>
      </c>
      <c r="BIB224" s="23" t="str">
        <f>IF(BIB220 = "", "", IFERROR(BIB220 / SUMIFS(Aux_Totales!$N:$N, Aux_Totales!$F:$F, $F224, Aux_Totales!$A:$A, Aperturas!$A$2), 0))</f>
        <v/>
      </c>
      <c r="BIC224" s="23" t="str">
        <f>IF(BIC220 = "", "", IFERROR(BIC220 / SUMIFS(Aux_Totales!$N:$N, Aux_Totales!$F:$F, $F224, Aux_Totales!$A:$A, Aperturas!$A$2), 0))</f>
        <v/>
      </c>
      <c r="BID224" s="23" t="str">
        <f>IF(BID220 = "", "", IFERROR(BID220 / SUMIFS(Aux_Totales!$N:$N, Aux_Totales!$F:$F, $F224, Aux_Totales!$A:$A, Aperturas!$A$2), 0))</f>
        <v/>
      </c>
      <c r="BIE224" s="23" t="str">
        <f>IF(BIE220 = "", "", IFERROR(BIE220 / SUMIFS(Aux_Totales!$N:$N, Aux_Totales!$F:$F, $F224, Aux_Totales!$A:$A, Aperturas!$A$2), 0))</f>
        <v/>
      </c>
      <c r="BIF224" s="23" t="str">
        <f>IF(BIF220 = "", "", IFERROR(BIF220 / SUMIFS(Aux_Totales!$N:$N, Aux_Totales!$F:$F, $F224, Aux_Totales!$A:$A, Aperturas!$A$2), 0))</f>
        <v/>
      </c>
      <c r="BIG224" s="23" t="str">
        <f>IF(BIG220 = "", "", IFERROR(BIG220 / SUMIFS(Aux_Totales!$N:$N, Aux_Totales!$F:$F, $F224, Aux_Totales!$A:$A, Aperturas!$A$2), 0))</f>
        <v/>
      </c>
      <c r="BIH224" s="23" t="str">
        <f>IF(BIH220 = "", "", IFERROR(BIH220 / SUMIFS(Aux_Totales!$N:$N, Aux_Totales!$F:$F, $F224, Aux_Totales!$A:$A, Aperturas!$A$2), 0))</f>
        <v/>
      </c>
      <c r="BII224" s="23" t="str">
        <f>IF(BII220 = "", "", IFERROR(BII220 / SUMIFS(Aux_Totales!$N:$N, Aux_Totales!$F:$F, $F224, Aux_Totales!$A:$A, Aperturas!$A$2), 0))</f>
        <v/>
      </c>
      <c r="BIJ224" s="23" t="str">
        <f>IF(BIJ220 = "", "", IFERROR(BIJ220 / SUMIFS(Aux_Totales!$N:$N, Aux_Totales!$F:$F, $F224, Aux_Totales!$A:$A, Aperturas!$A$2), 0))</f>
        <v/>
      </c>
      <c r="BIK224" s="23" t="str">
        <f>IF(BIK220 = "", "", IFERROR(BIK220 / SUMIFS(Aux_Totales!$N:$N, Aux_Totales!$F:$F, $F224, Aux_Totales!$A:$A, Aperturas!$A$2), 0))</f>
        <v/>
      </c>
      <c r="BIL224" s="23" t="str">
        <f>IF(BIL220 = "", "", IFERROR(BIL220 / SUMIFS(Aux_Totales!$N:$N, Aux_Totales!$F:$F, $F224, Aux_Totales!$A:$A, Aperturas!$A$2), 0))</f>
        <v/>
      </c>
      <c r="BIM224" s="23" t="str">
        <f>IF(BIM220 = "", "", IFERROR(BIM220 / SUMIFS(Aux_Totales!$N:$N, Aux_Totales!$F:$F, $F224, Aux_Totales!$A:$A, Aperturas!$A$2), 0))</f>
        <v/>
      </c>
      <c r="BIN224" s="23" t="str">
        <f>IF(BIN220 = "", "", IFERROR(BIN220 / SUMIFS(Aux_Totales!$N:$N, Aux_Totales!$F:$F, $F224, Aux_Totales!$A:$A, Aperturas!$A$2), 0))</f>
        <v/>
      </c>
      <c r="BIO224" s="23" t="str">
        <f>IF(BIO220 = "", "", IFERROR(BIO220 / SUMIFS(Aux_Totales!$N:$N, Aux_Totales!$F:$F, $F224, Aux_Totales!$A:$A, Aperturas!$A$2), 0))</f>
        <v/>
      </c>
      <c r="BIP224" s="23" t="str">
        <f>IF(BIP220 = "", "", IFERROR(BIP220 / SUMIFS(Aux_Totales!$N:$N, Aux_Totales!$F:$F, $F224, Aux_Totales!$A:$A, Aperturas!$A$2), 0))</f>
        <v/>
      </c>
      <c r="BIQ224" s="23" t="str">
        <f>IF(BIQ220 = "", "", IFERROR(BIQ220 / SUMIFS(Aux_Totales!$N:$N, Aux_Totales!$F:$F, $F224, Aux_Totales!$A:$A, Aperturas!$A$2), 0))</f>
        <v/>
      </c>
      <c r="BIR224" s="23" t="str">
        <f>IF(BIR220 = "", "", IFERROR(BIR220 / SUMIFS(Aux_Totales!$N:$N, Aux_Totales!$F:$F, $F224, Aux_Totales!$A:$A, Aperturas!$A$2), 0))</f>
        <v/>
      </c>
      <c r="BIS224" s="23" t="str">
        <f>IF(BIS220 = "", "", IFERROR(BIS220 / SUMIFS(Aux_Totales!$N:$N, Aux_Totales!$F:$F, $F224, Aux_Totales!$A:$A, Aperturas!$A$2), 0))</f>
        <v/>
      </c>
      <c r="BIT224" s="23" t="str">
        <f>IF(BIT220 = "", "", IFERROR(BIT220 / SUMIFS(Aux_Totales!$N:$N, Aux_Totales!$F:$F, $F224, Aux_Totales!$A:$A, Aperturas!$A$2), 0))</f>
        <v/>
      </c>
      <c r="BIU224" s="23" t="str">
        <f>IF(BIU220 = "", "", IFERROR(BIU220 / SUMIFS(Aux_Totales!$N:$N, Aux_Totales!$F:$F, $F224, Aux_Totales!$A:$A, Aperturas!$A$2), 0))</f>
        <v/>
      </c>
      <c r="BIV224" s="23" t="str">
        <f>IF(BIV220 = "", "", IFERROR(BIV220 / SUMIFS(Aux_Totales!$N:$N, Aux_Totales!$F:$F, $F224, Aux_Totales!$A:$A, Aperturas!$A$2), 0))</f>
        <v/>
      </c>
      <c r="BIW224" s="23" t="str">
        <f>IF(BIW220 = "", "", IFERROR(BIW220 / SUMIFS(Aux_Totales!$N:$N, Aux_Totales!$F:$F, $F224, Aux_Totales!$A:$A, Aperturas!$A$2), 0))</f>
        <v/>
      </c>
      <c r="BIX224" s="23" t="str">
        <f>IF(BIX220 = "", "", IFERROR(BIX220 / SUMIFS(Aux_Totales!$N:$N, Aux_Totales!$F:$F, $F224, Aux_Totales!$A:$A, Aperturas!$A$2), 0))</f>
        <v/>
      </c>
      <c r="BIY224" s="23" t="str">
        <f>IF(BIY220 = "", "", IFERROR(BIY220 / SUMIFS(Aux_Totales!$N:$N, Aux_Totales!$F:$F, $F224, Aux_Totales!$A:$A, Aperturas!$A$2), 0))</f>
        <v/>
      </c>
      <c r="BIZ224" s="23" t="str">
        <f>IF(BIZ220 = "", "", IFERROR(BIZ220 / SUMIFS(Aux_Totales!$N:$N, Aux_Totales!$F:$F, $F224, Aux_Totales!$A:$A, Aperturas!$A$2), 0))</f>
        <v/>
      </c>
      <c r="BJA224" s="23" t="str">
        <f>IF(BJA220 = "", "", IFERROR(BJA220 / SUMIFS(Aux_Totales!$N:$N, Aux_Totales!$F:$F, $F224, Aux_Totales!$A:$A, Aperturas!$A$2), 0))</f>
        <v/>
      </c>
      <c r="BJB224" s="23" t="str">
        <f>IF(BJB220 = "", "", IFERROR(BJB220 / SUMIFS(Aux_Totales!$N:$N, Aux_Totales!$F:$F, $F224, Aux_Totales!$A:$A, Aperturas!$A$2), 0))</f>
        <v/>
      </c>
      <c r="BJC224" s="23" t="str">
        <f>IF(BJC220 = "", "", IFERROR(BJC220 / SUMIFS(Aux_Totales!$N:$N, Aux_Totales!$F:$F, $F224, Aux_Totales!$A:$A, Aperturas!$A$2), 0))</f>
        <v/>
      </c>
      <c r="BJD224" s="23" t="str">
        <f>IF(BJD220 = "", "", IFERROR(BJD220 / SUMIFS(Aux_Totales!$N:$N, Aux_Totales!$F:$F, $F224, Aux_Totales!$A:$A, Aperturas!$A$2), 0))</f>
        <v/>
      </c>
      <c r="BJE224" s="23" t="str">
        <f>IF(BJE220 = "", "", IFERROR(BJE220 / SUMIFS(Aux_Totales!$N:$N, Aux_Totales!$F:$F, $F224, Aux_Totales!$A:$A, Aperturas!$A$2), 0))</f>
        <v/>
      </c>
      <c r="BJF224" s="23" t="str">
        <f>IF(BJF220 = "", "", IFERROR(BJF220 / SUMIFS(Aux_Totales!$N:$N, Aux_Totales!$F:$F, $F224, Aux_Totales!$A:$A, Aperturas!$A$2), 0))</f>
        <v/>
      </c>
      <c r="BJG224" s="23" t="str">
        <f>IF(BJG220 = "", "", IFERROR(BJG220 / SUMIFS(Aux_Totales!$N:$N, Aux_Totales!$F:$F, $F224, Aux_Totales!$A:$A, Aperturas!$A$2), 0))</f>
        <v/>
      </c>
      <c r="BJH224" s="23" t="str">
        <f>IF(BJH220 = "", "", IFERROR(BJH220 / SUMIFS(Aux_Totales!$N:$N, Aux_Totales!$F:$F, $F224, Aux_Totales!$A:$A, Aperturas!$A$2), 0))</f>
        <v/>
      </c>
      <c r="BJI224" s="23" t="str">
        <f>IF(BJI220 = "", "", IFERROR(BJI220 / SUMIFS(Aux_Totales!$N:$N, Aux_Totales!$F:$F, $F224, Aux_Totales!$A:$A, Aperturas!$A$2), 0))</f>
        <v/>
      </c>
      <c r="BJJ224" s="23" t="str">
        <f>IF(BJJ220 = "", "", IFERROR(BJJ220 / SUMIFS(Aux_Totales!$N:$N, Aux_Totales!$F:$F, $F224, Aux_Totales!$A:$A, Aperturas!$A$2), 0))</f>
        <v/>
      </c>
      <c r="BJK224" s="23" t="str">
        <f>IF(BJK220 = "", "", IFERROR(BJK220 / SUMIFS(Aux_Totales!$N:$N, Aux_Totales!$F:$F, $F224, Aux_Totales!$A:$A, Aperturas!$A$2), 0))</f>
        <v/>
      </c>
      <c r="BJL224" s="23" t="str">
        <f>IF(BJL220 = "", "", IFERROR(BJL220 / SUMIFS(Aux_Totales!$N:$N, Aux_Totales!$F:$F, $F224, Aux_Totales!$A:$A, Aperturas!$A$2), 0))</f>
        <v/>
      </c>
      <c r="BJM224" s="23" t="str">
        <f>IF(BJM220 = "", "", IFERROR(BJM220 / SUMIFS(Aux_Totales!$N:$N, Aux_Totales!$F:$F, $F224, Aux_Totales!$A:$A, Aperturas!$A$2), 0))</f>
        <v/>
      </c>
      <c r="BJN224" s="23" t="str">
        <f>IF(BJN220 = "", "", IFERROR(BJN220 / SUMIFS(Aux_Totales!$N:$N, Aux_Totales!$F:$F, $F224, Aux_Totales!$A:$A, Aperturas!$A$2), 0))</f>
        <v/>
      </c>
      <c r="BJO224" s="23" t="str">
        <f>IF(BJO220 = "", "", IFERROR(BJO220 / SUMIFS(Aux_Totales!$N:$N, Aux_Totales!$F:$F, $F224, Aux_Totales!$A:$A, Aperturas!$A$2), 0))</f>
        <v/>
      </c>
      <c r="BJP224" s="23" t="str">
        <f>IF(BJP220 = "", "", IFERROR(BJP220 / SUMIFS(Aux_Totales!$N:$N, Aux_Totales!$F:$F, $F224, Aux_Totales!$A:$A, Aperturas!$A$2), 0))</f>
        <v/>
      </c>
      <c r="BJQ224" s="23" t="str">
        <f>IF(BJQ220 = "", "", IFERROR(BJQ220 / SUMIFS(Aux_Totales!$N:$N, Aux_Totales!$F:$F, $F224, Aux_Totales!$A:$A, Aperturas!$A$2), 0))</f>
        <v/>
      </c>
      <c r="BJR224" s="23" t="str">
        <f>IF(BJR220 = "", "", IFERROR(BJR220 / SUMIFS(Aux_Totales!$N:$N, Aux_Totales!$F:$F, $F224, Aux_Totales!$A:$A, Aperturas!$A$2), 0))</f>
        <v/>
      </c>
      <c r="BJS224" s="23" t="str">
        <f>IF(BJS220 = "", "", IFERROR(BJS220 / SUMIFS(Aux_Totales!$N:$N, Aux_Totales!$F:$F, $F224, Aux_Totales!$A:$A, Aperturas!$A$2), 0))</f>
        <v/>
      </c>
      <c r="BJT224" s="23" t="str">
        <f>IF(BJT220 = "", "", IFERROR(BJT220 / SUMIFS(Aux_Totales!$N:$N, Aux_Totales!$F:$F, $F224, Aux_Totales!$A:$A, Aperturas!$A$2), 0))</f>
        <v/>
      </c>
      <c r="BJU224" s="23" t="str">
        <f>IF(BJU220 = "", "", IFERROR(BJU220 / SUMIFS(Aux_Totales!$N:$N, Aux_Totales!$F:$F, $F224, Aux_Totales!$A:$A, Aperturas!$A$2), 0))</f>
        <v/>
      </c>
      <c r="BJV224" s="23" t="str">
        <f>IF(BJV220 = "", "", IFERROR(BJV220 / SUMIFS(Aux_Totales!$N:$N, Aux_Totales!$F:$F, $F224, Aux_Totales!$A:$A, Aperturas!$A$2), 0))</f>
        <v/>
      </c>
      <c r="BJW224" s="23" t="str">
        <f>IF(BJW220 = "", "", IFERROR(BJW220 / SUMIFS(Aux_Totales!$N:$N, Aux_Totales!$F:$F, $F224, Aux_Totales!$A:$A, Aperturas!$A$2), 0))</f>
        <v/>
      </c>
      <c r="BJX224" s="23" t="str">
        <f>IF(BJX220 = "", "", IFERROR(BJX220 / SUMIFS(Aux_Totales!$N:$N, Aux_Totales!$F:$F, $F224, Aux_Totales!$A:$A, Aperturas!$A$2), 0))</f>
        <v/>
      </c>
      <c r="BJY224" s="23" t="str">
        <f>IF(BJY220 = "", "", IFERROR(BJY220 / SUMIFS(Aux_Totales!$N:$N, Aux_Totales!$F:$F, $F224, Aux_Totales!$A:$A, Aperturas!$A$2), 0))</f>
        <v/>
      </c>
      <c r="BJZ224" s="23" t="str">
        <f>IF(BJZ220 = "", "", IFERROR(BJZ220 / SUMIFS(Aux_Totales!$N:$N, Aux_Totales!$F:$F, $F224, Aux_Totales!$A:$A, Aperturas!$A$2), 0))</f>
        <v/>
      </c>
      <c r="BKA224" s="23" t="str">
        <f>IF(BKA220 = "", "", IFERROR(BKA220 / SUMIFS(Aux_Totales!$N:$N, Aux_Totales!$F:$F, $F224, Aux_Totales!$A:$A, Aperturas!$A$2), 0))</f>
        <v/>
      </c>
      <c r="BKB224" s="23" t="str">
        <f>IF(BKB220 = "", "", IFERROR(BKB220 / SUMIFS(Aux_Totales!$N:$N, Aux_Totales!$F:$F, $F224, Aux_Totales!$A:$A, Aperturas!$A$2), 0))</f>
        <v/>
      </c>
      <c r="BKC224" s="23" t="str">
        <f>IF(BKC220 = "", "", IFERROR(BKC220 / SUMIFS(Aux_Totales!$N:$N, Aux_Totales!$F:$F, $F224, Aux_Totales!$A:$A, Aperturas!$A$2), 0))</f>
        <v/>
      </c>
      <c r="BKD224" s="23" t="str">
        <f>IF(BKD220 = "", "", IFERROR(BKD220 / SUMIFS(Aux_Totales!$N:$N, Aux_Totales!$F:$F, $F224, Aux_Totales!$A:$A, Aperturas!$A$2), 0))</f>
        <v/>
      </c>
      <c r="BKE224" s="23" t="str">
        <f>IF(BKE220 = "", "", IFERROR(BKE220 / SUMIFS(Aux_Totales!$N:$N, Aux_Totales!$F:$F, $F224, Aux_Totales!$A:$A, Aperturas!$A$2), 0))</f>
        <v/>
      </c>
      <c r="BKF224" s="23" t="str">
        <f>IF(BKF220 = "", "", IFERROR(BKF220 / SUMIFS(Aux_Totales!$N:$N, Aux_Totales!$F:$F, $F224, Aux_Totales!$A:$A, Aperturas!$A$2), 0))</f>
        <v/>
      </c>
      <c r="BKG224" s="23" t="str">
        <f>IF(BKG220 = "", "", IFERROR(BKG220 / SUMIFS(Aux_Totales!$N:$N, Aux_Totales!$F:$F, $F224, Aux_Totales!$A:$A, Aperturas!$A$2), 0))</f>
        <v/>
      </c>
      <c r="BKH224" s="23" t="str">
        <f>IF(BKH220 = "", "", IFERROR(BKH220 / SUMIFS(Aux_Totales!$N:$N, Aux_Totales!$F:$F, $F224, Aux_Totales!$A:$A, Aperturas!$A$2), 0))</f>
        <v/>
      </c>
      <c r="BKI224" s="23" t="str">
        <f>IF(BKI220 = "", "", IFERROR(BKI220 / SUMIFS(Aux_Totales!$N:$N, Aux_Totales!$F:$F, $F224, Aux_Totales!$A:$A, Aperturas!$A$2), 0))</f>
        <v/>
      </c>
      <c r="BKJ224" s="23" t="str">
        <f>IF(BKJ220 = "", "", IFERROR(BKJ220 / SUMIFS(Aux_Totales!$N:$N, Aux_Totales!$F:$F, $F224, Aux_Totales!$A:$A, Aperturas!$A$2), 0))</f>
        <v/>
      </c>
      <c r="BKK224" s="23" t="str">
        <f>IF(BKK220 = "", "", IFERROR(BKK220 / SUMIFS(Aux_Totales!$N:$N, Aux_Totales!$F:$F, $F224, Aux_Totales!$A:$A, Aperturas!$A$2), 0))</f>
        <v/>
      </c>
      <c r="BKL224" s="23" t="str">
        <f>IF(BKL220 = "", "", IFERROR(BKL220 / SUMIFS(Aux_Totales!$N:$N, Aux_Totales!$F:$F, $F224, Aux_Totales!$A:$A, Aperturas!$A$2), 0))</f>
        <v/>
      </c>
      <c r="BKM224" s="23" t="str">
        <f>IF(BKM220 = "", "", IFERROR(BKM220 / SUMIFS(Aux_Totales!$N:$N, Aux_Totales!$F:$F, $F224, Aux_Totales!$A:$A, Aperturas!$A$2), 0))</f>
        <v/>
      </c>
      <c r="BKN224" s="23" t="str">
        <f>IF(BKN220 = "", "", IFERROR(BKN220 / SUMIFS(Aux_Totales!$N:$N, Aux_Totales!$F:$F, $F224, Aux_Totales!$A:$A, Aperturas!$A$2), 0))</f>
        <v/>
      </c>
      <c r="BKO224" s="23" t="str">
        <f>IF(BKO220 = "", "", IFERROR(BKO220 / SUMIFS(Aux_Totales!$N:$N, Aux_Totales!$F:$F, $F224, Aux_Totales!$A:$A, Aperturas!$A$2), 0))</f>
        <v/>
      </c>
      <c r="BKP224" s="23" t="str">
        <f>IF(BKP220 = "", "", IFERROR(BKP220 / SUMIFS(Aux_Totales!$N:$N, Aux_Totales!$F:$F, $F224, Aux_Totales!$A:$A, Aperturas!$A$2), 0))</f>
        <v/>
      </c>
      <c r="BKQ224" s="23" t="str">
        <f>IF(BKQ220 = "", "", IFERROR(BKQ220 / SUMIFS(Aux_Totales!$N:$N, Aux_Totales!$F:$F, $F224, Aux_Totales!$A:$A, Aperturas!$A$2), 0))</f>
        <v/>
      </c>
      <c r="BKR224" s="23" t="str">
        <f>IF(BKR220 = "", "", IFERROR(BKR220 / SUMIFS(Aux_Totales!$N:$N, Aux_Totales!$F:$F, $F224, Aux_Totales!$A:$A, Aperturas!$A$2), 0))</f>
        <v/>
      </c>
      <c r="BKS224" s="23" t="str">
        <f>IF(BKS220 = "", "", IFERROR(BKS220 / SUMIFS(Aux_Totales!$N:$N, Aux_Totales!$F:$F, $F224, Aux_Totales!$A:$A, Aperturas!$A$2), 0))</f>
        <v/>
      </c>
      <c r="BKT224" s="23" t="str">
        <f>IF(BKT220 = "", "", IFERROR(BKT220 / SUMIFS(Aux_Totales!$N:$N, Aux_Totales!$F:$F, $F224, Aux_Totales!$A:$A, Aperturas!$A$2), 0))</f>
        <v/>
      </c>
      <c r="BKU224" s="23" t="str">
        <f>IF(BKU220 = "", "", IFERROR(BKU220 / SUMIFS(Aux_Totales!$N:$N, Aux_Totales!$F:$F, $F224, Aux_Totales!$A:$A, Aperturas!$A$2), 0))</f>
        <v/>
      </c>
      <c r="BKV224" s="23" t="str">
        <f>IF(BKV220 = "", "", IFERROR(BKV220 / SUMIFS(Aux_Totales!$N:$N, Aux_Totales!$F:$F, $F224, Aux_Totales!$A:$A, Aperturas!$A$2), 0))</f>
        <v/>
      </c>
      <c r="BKW224" s="23" t="str">
        <f>IF(BKW220 = "", "", IFERROR(BKW220 / SUMIFS(Aux_Totales!$N:$N, Aux_Totales!$F:$F, $F224, Aux_Totales!$A:$A, Aperturas!$A$2), 0))</f>
        <v/>
      </c>
      <c r="BKX224" s="23" t="str">
        <f>IF(BKX220 = "", "", IFERROR(BKX220 / SUMIFS(Aux_Totales!$N:$N, Aux_Totales!$F:$F, $F224, Aux_Totales!$A:$A, Aperturas!$A$2), 0))</f>
        <v/>
      </c>
      <c r="BKY224" s="23" t="str">
        <f>IF(BKY220 = "", "", IFERROR(BKY220 / SUMIFS(Aux_Totales!$N:$N, Aux_Totales!$F:$F, $F224, Aux_Totales!$A:$A, Aperturas!$A$2), 0))</f>
        <v/>
      </c>
      <c r="BKZ224" s="23" t="str">
        <f>IF(BKZ220 = "", "", IFERROR(BKZ220 / SUMIFS(Aux_Totales!$N:$N, Aux_Totales!$F:$F, $F224, Aux_Totales!$A:$A, Aperturas!$A$2), 0))</f>
        <v/>
      </c>
      <c r="BLA224" s="23" t="str">
        <f>IF(BLA220 = "", "", IFERROR(BLA220 / SUMIFS(Aux_Totales!$N:$N, Aux_Totales!$F:$F, $F224, Aux_Totales!$A:$A, Aperturas!$A$2), 0))</f>
        <v/>
      </c>
      <c r="BLB224" s="23" t="str">
        <f>IF(BLB220 = "", "", IFERROR(BLB220 / SUMIFS(Aux_Totales!$N:$N, Aux_Totales!$F:$F, $F224, Aux_Totales!$A:$A, Aperturas!$A$2), 0))</f>
        <v/>
      </c>
      <c r="BLC224" s="23" t="str">
        <f>IF(BLC220 = "", "", IFERROR(BLC220 / SUMIFS(Aux_Totales!$N:$N, Aux_Totales!$F:$F, $F224, Aux_Totales!$A:$A, Aperturas!$A$2), 0))</f>
        <v/>
      </c>
      <c r="BLD224" s="23" t="str">
        <f>IF(BLD220 = "", "", IFERROR(BLD220 / SUMIFS(Aux_Totales!$N:$N, Aux_Totales!$F:$F, $F224, Aux_Totales!$A:$A, Aperturas!$A$2), 0))</f>
        <v/>
      </c>
      <c r="BLE224" s="23" t="str">
        <f>IF(BLE220 = "", "", IFERROR(BLE220 / SUMIFS(Aux_Totales!$N:$N, Aux_Totales!$F:$F, $F224, Aux_Totales!$A:$A, Aperturas!$A$2), 0))</f>
        <v/>
      </c>
      <c r="BLF224" s="23" t="str">
        <f>IF(BLF220 = "", "", IFERROR(BLF220 / SUMIFS(Aux_Totales!$N:$N, Aux_Totales!$F:$F, $F224, Aux_Totales!$A:$A, Aperturas!$A$2), 0))</f>
        <v/>
      </c>
      <c r="BLG224" s="23" t="str">
        <f>IF(BLG220 = "", "", IFERROR(BLG220 / SUMIFS(Aux_Totales!$N:$N, Aux_Totales!$F:$F, $F224, Aux_Totales!$A:$A, Aperturas!$A$2), 0))</f>
        <v/>
      </c>
      <c r="BLH224" s="23" t="str">
        <f>IF(BLH220 = "", "", IFERROR(BLH220 / SUMIFS(Aux_Totales!$N:$N, Aux_Totales!$F:$F, $F224, Aux_Totales!$A:$A, Aperturas!$A$2), 0))</f>
        <v/>
      </c>
      <c r="BLI224" s="23" t="str">
        <f>IF(BLI220 = "", "", IFERROR(BLI220 / SUMIFS(Aux_Totales!$N:$N, Aux_Totales!$F:$F, $F224, Aux_Totales!$A:$A, Aperturas!$A$2), 0))</f>
        <v/>
      </c>
      <c r="BLJ224" s="23" t="str">
        <f>IF(BLJ220 = "", "", IFERROR(BLJ220 / SUMIFS(Aux_Totales!$N:$N, Aux_Totales!$F:$F, $F224, Aux_Totales!$A:$A, Aperturas!$A$2), 0))</f>
        <v/>
      </c>
      <c r="BLK224" s="23" t="str">
        <f>IF(BLK220 = "", "", IFERROR(BLK220 / SUMIFS(Aux_Totales!$N:$N, Aux_Totales!$F:$F, $F224, Aux_Totales!$A:$A, Aperturas!$A$2), 0))</f>
        <v/>
      </c>
      <c r="BLL224" s="23" t="str">
        <f>IF(BLL220 = "", "", IFERROR(BLL220 / SUMIFS(Aux_Totales!$N:$N, Aux_Totales!$F:$F, $F224, Aux_Totales!$A:$A, Aperturas!$A$2), 0))</f>
        <v/>
      </c>
      <c r="BLM224" s="23" t="str">
        <f>IF(BLM220 = "", "", IFERROR(BLM220 / SUMIFS(Aux_Totales!$N:$N, Aux_Totales!$F:$F, $F224, Aux_Totales!$A:$A, Aperturas!$A$2), 0))</f>
        <v/>
      </c>
      <c r="BLN224" s="23" t="str">
        <f>IF(BLN220 = "", "", IFERROR(BLN220 / SUMIFS(Aux_Totales!$N:$N, Aux_Totales!$F:$F, $F224, Aux_Totales!$A:$A, Aperturas!$A$2), 0))</f>
        <v/>
      </c>
      <c r="BLO224" s="23" t="str">
        <f>IF(BLO220 = "", "", IFERROR(BLO220 / SUMIFS(Aux_Totales!$N:$N, Aux_Totales!$F:$F, $F224, Aux_Totales!$A:$A, Aperturas!$A$2), 0))</f>
        <v/>
      </c>
      <c r="BLP224" s="23" t="str">
        <f>IF(BLP220 = "", "", IFERROR(BLP220 / SUMIFS(Aux_Totales!$N:$N, Aux_Totales!$F:$F, $F224, Aux_Totales!$A:$A, Aperturas!$A$2), 0))</f>
        <v/>
      </c>
      <c r="BLQ224" s="23" t="str">
        <f>IF(BLQ220 = "", "", IFERROR(BLQ220 / SUMIFS(Aux_Totales!$N:$N, Aux_Totales!$F:$F, $F224, Aux_Totales!$A:$A, Aperturas!$A$2), 0))</f>
        <v/>
      </c>
      <c r="BLR224" s="23" t="str">
        <f>IF(BLR220 = "", "", IFERROR(BLR220 / SUMIFS(Aux_Totales!$N:$N, Aux_Totales!$F:$F, $F224, Aux_Totales!$A:$A, Aperturas!$A$2), 0))</f>
        <v/>
      </c>
      <c r="BLS224" s="23" t="str">
        <f>IF(BLS220 = "", "", IFERROR(BLS220 / SUMIFS(Aux_Totales!$N:$N, Aux_Totales!$F:$F, $F224, Aux_Totales!$A:$A, Aperturas!$A$2), 0))</f>
        <v/>
      </c>
      <c r="BLT224" s="23" t="str">
        <f>IF(BLT220 = "", "", IFERROR(BLT220 / SUMIFS(Aux_Totales!$N:$N, Aux_Totales!$F:$F, $F224, Aux_Totales!$A:$A, Aperturas!$A$2), 0))</f>
        <v/>
      </c>
      <c r="BLU224" s="23" t="str">
        <f>IF(BLU220 = "", "", IFERROR(BLU220 / SUMIFS(Aux_Totales!$N:$N, Aux_Totales!$F:$F, $F224, Aux_Totales!$A:$A, Aperturas!$A$2), 0))</f>
        <v/>
      </c>
      <c r="BLV224" s="23" t="str">
        <f>IF(BLV220 = "", "", IFERROR(BLV220 / SUMIFS(Aux_Totales!$N:$N, Aux_Totales!$F:$F, $F224, Aux_Totales!$A:$A, Aperturas!$A$2), 0))</f>
        <v/>
      </c>
      <c r="BLW224" s="23" t="str">
        <f>IF(BLW220 = "", "", IFERROR(BLW220 / SUMIFS(Aux_Totales!$N:$N, Aux_Totales!$F:$F, $F224, Aux_Totales!$A:$A, Aperturas!$A$2), 0))</f>
        <v/>
      </c>
      <c r="BLX224" s="23" t="str">
        <f>IF(BLX220 = "", "", IFERROR(BLX220 / SUMIFS(Aux_Totales!$N:$N, Aux_Totales!$F:$F, $F224, Aux_Totales!$A:$A, Aperturas!$A$2), 0))</f>
        <v/>
      </c>
      <c r="BLY224" s="23" t="str">
        <f>IF(BLY220 = "", "", IFERROR(BLY220 / SUMIFS(Aux_Totales!$N:$N, Aux_Totales!$F:$F, $F224, Aux_Totales!$A:$A, Aperturas!$A$2), 0))</f>
        <v/>
      </c>
      <c r="BLZ224" s="23" t="str">
        <f>IF(BLZ220 = "", "", IFERROR(BLZ220 / SUMIFS(Aux_Totales!$N:$N, Aux_Totales!$F:$F, $F224, Aux_Totales!$A:$A, Aperturas!$A$2), 0))</f>
        <v/>
      </c>
      <c r="BMA224" s="23" t="str">
        <f>IF(BMA220 = "", "", IFERROR(BMA220 / SUMIFS(Aux_Totales!$N:$N, Aux_Totales!$F:$F, $F224, Aux_Totales!$A:$A, Aperturas!$A$2), 0))</f>
        <v/>
      </c>
      <c r="BMB224" s="23" t="str">
        <f>IF(BMB220 = "", "", IFERROR(BMB220 / SUMIFS(Aux_Totales!$N:$N, Aux_Totales!$F:$F, $F224, Aux_Totales!$A:$A, Aperturas!$A$2), 0))</f>
        <v/>
      </c>
      <c r="BMC224" s="23" t="str">
        <f>IF(BMC220 = "", "", IFERROR(BMC220 / SUMIFS(Aux_Totales!$N:$N, Aux_Totales!$F:$F, $F224, Aux_Totales!$A:$A, Aperturas!$A$2), 0))</f>
        <v/>
      </c>
      <c r="BMD224" s="23" t="str">
        <f>IF(BMD220 = "", "", IFERROR(BMD220 / SUMIFS(Aux_Totales!$N:$N, Aux_Totales!$F:$F, $F224, Aux_Totales!$A:$A, Aperturas!$A$2), 0))</f>
        <v/>
      </c>
      <c r="BME224" s="23" t="str">
        <f>IF(BME220 = "", "", IFERROR(BME220 / SUMIFS(Aux_Totales!$N:$N, Aux_Totales!$F:$F, $F224, Aux_Totales!$A:$A, Aperturas!$A$2), 0))</f>
        <v/>
      </c>
      <c r="BMF224" s="23" t="str">
        <f>IF(BMF220 = "", "", IFERROR(BMF220 / SUMIFS(Aux_Totales!$N:$N, Aux_Totales!$F:$F, $F224, Aux_Totales!$A:$A, Aperturas!$A$2), 0))</f>
        <v/>
      </c>
      <c r="BMG224" s="23" t="str">
        <f>IF(BMG220 = "", "", IFERROR(BMG220 / SUMIFS(Aux_Totales!$N:$N, Aux_Totales!$F:$F, $F224, Aux_Totales!$A:$A, Aperturas!$A$2), 0))</f>
        <v/>
      </c>
      <c r="BMH224" s="23" t="str">
        <f>IF(BMH220 = "", "", IFERROR(BMH220 / SUMIFS(Aux_Totales!$N:$N, Aux_Totales!$F:$F, $F224, Aux_Totales!$A:$A, Aperturas!$A$2), 0))</f>
        <v/>
      </c>
      <c r="BMI224" s="23" t="str">
        <f>IF(BMI220 = "", "", IFERROR(BMI220 / SUMIFS(Aux_Totales!$N:$N, Aux_Totales!$F:$F, $F224, Aux_Totales!$A:$A, Aperturas!$A$2), 0))</f>
        <v/>
      </c>
      <c r="BMJ224" s="23" t="str">
        <f>IF(BMJ220 = "", "", IFERROR(BMJ220 / SUMIFS(Aux_Totales!$N:$N, Aux_Totales!$F:$F, $F224, Aux_Totales!$A:$A, Aperturas!$A$2), 0))</f>
        <v/>
      </c>
      <c r="BMK224" s="23" t="str">
        <f>IF(BMK220 = "", "", IFERROR(BMK220 / SUMIFS(Aux_Totales!$N:$N, Aux_Totales!$F:$F, $F224, Aux_Totales!$A:$A, Aperturas!$A$2), 0))</f>
        <v/>
      </c>
      <c r="BML224" s="23" t="str">
        <f>IF(BML220 = "", "", IFERROR(BML220 / SUMIFS(Aux_Totales!$N:$N, Aux_Totales!$F:$F, $F224, Aux_Totales!$A:$A, Aperturas!$A$2), 0))</f>
        <v/>
      </c>
      <c r="BMM224" s="23" t="str">
        <f>IF(BMM220 = "", "", IFERROR(BMM220 / SUMIFS(Aux_Totales!$N:$N, Aux_Totales!$F:$F, $F224, Aux_Totales!$A:$A, Aperturas!$A$2), 0))</f>
        <v/>
      </c>
      <c r="BMN224" s="23" t="str">
        <f>IF(BMN220 = "", "", IFERROR(BMN220 / SUMIFS(Aux_Totales!$N:$N, Aux_Totales!$F:$F, $F224, Aux_Totales!$A:$A, Aperturas!$A$2), 0))</f>
        <v/>
      </c>
      <c r="BMO224" s="23" t="str">
        <f>IF(BMO220 = "", "", IFERROR(BMO220 / SUMIFS(Aux_Totales!$N:$N, Aux_Totales!$F:$F, $F224, Aux_Totales!$A:$A, Aperturas!$A$2), 0))</f>
        <v/>
      </c>
      <c r="BMP224" s="23" t="str">
        <f>IF(BMP220 = "", "", IFERROR(BMP220 / SUMIFS(Aux_Totales!$N:$N, Aux_Totales!$F:$F, $F224, Aux_Totales!$A:$A, Aperturas!$A$2), 0))</f>
        <v/>
      </c>
      <c r="BMQ224" s="23" t="str">
        <f>IF(BMQ220 = "", "", IFERROR(BMQ220 / SUMIFS(Aux_Totales!$N:$N, Aux_Totales!$F:$F, $F224, Aux_Totales!$A:$A, Aperturas!$A$2), 0))</f>
        <v/>
      </c>
      <c r="BMR224" s="23" t="str">
        <f>IF(BMR220 = "", "", IFERROR(BMR220 / SUMIFS(Aux_Totales!$N:$N, Aux_Totales!$F:$F, $F224, Aux_Totales!$A:$A, Aperturas!$A$2), 0))</f>
        <v/>
      </c>
      <c r="BMS224" s="23" t="str">
        <f>IF(BMS220 = "", "", IFERROR(BMS220 / SUMIFS(Aux_Totales!$N:$N, Aux_Totales!$F:$F, $F224, Aux_Totales!$A:$A, Aperturas!$A$2), 0))</f>
        <v/>
      </c>
      <c r="BMT224" s="23" t="str">
        <f>IF(BMT220 = "", "", IFERROR(BMT220 / SUMIFS(Aux_Totales!$N:$N, Aux_Totales!$F:$F, $F224, Aux_Totales!$A:$A, Aperturas!$A$2), 0))</f>
        <v/>
      </c>
      <c r="BMU224" s="23" t="str">
        <f>IF(BMU220 = "", "", IFERROR(BMU220 / SUMIFS(Aux_Totales!$N:$N, Aux_Totales!$F:$F, $F224, Aux_Totales!$A:$A, Aperturas!$A$2), 0))</f>
        <v/>
      </c>
      <c r="BMV224" s="23" t="str">
        <f>IF(BMV220 = "", "", IFERROR(BMV220 / SUMIFS(Aux_Totales!$N:$N, Aux_Totales!$F:$F, $F224, Aux_Totales!$A:$A, Aperturas!$A$2), 0))</f>
        <v/>
      </c>
      <c r="BMW224" s="23" t="str">
        <f>IF(BMW220 = "", "", IFERROR(BMW220 / SUMIFS(Aux_Totales!$N:$N, Aux_Totales!$F:$F, $F224, Aux_Totales!$A:$A, Aperturas!$A$2), 0))</f>
        <v/>
      </c>
      <c r="BMX224" s="23" t="str">
        <f>IF(BMX220 = "", "", IFERROR(BMX220 / SUMIFS(Aux_Totales!$N:$N, Aux_Totales!$F:$F, $F224, Aux_Totales!$A:$A, Aperturas!$A$2), 0))</f>
        <v/>
      </c>
      <c r="BMY224" s="23" t="str">
        <f>IF(BMY220 = "", "", IFERROR(BMY220 / SUMIFS(Aux_Totales!$N:$N, Aux_Totales!$F:$F, $F224, Aux_Totales!$A:$A, Aperturas!$A$2), 0))</f>
        <v/>
      </c>
      <c r="BMZ224" s="23" t="str">
        <f>IF(BMZ220 = "", "", IFERROR(BMZ220 / SUMIFS(Aux_Totales!$N:$N, Aux_Totales!$F:$F, $F224, Aux_Totales!$A:$A, Aperturas!$A$2), 0))</f>
        <v/>
      </c>
      <c r="BNA224" s="23" t="str">
        <f>IF(BNA220 = "", "", IFERROR(BNA220 / SUMIFS(Aux_Totales!$N:$N, Aux_Totales!$F:$F, $F224, Aux_Totales!$A:$A, Aperturas!$A$2), 0))</f>
        <v/>
      </c>
      <c r="BNB224" s="23" t="str">
        <f>IF(BNB220 = "", "", IFERROR(BNB220 / SUMIFS(Aux_Totales!$N:$N, Aux_Totales!$F:$F, $F224, Aux_Totales!$A:$A, Aperturas!$A$2), 0))</f>
        <v/>
      </c>
      <c r="BNC224" s="23" t="str">
        <f>IF(BNC220 = "", "", IFERROR(BNC220 / SUMIFS(Aux_Totales!$N:$N, Aux_Totales!$F:$F, $F224, Aux_Totales!$A:$A, Aperturas!$A$2), 0))</f>
        <v/>
      </c>
      <c r="BND224" s="23" t="str">
        <f>IF(BND220 = "", "", IFERROR(BND220 / SUMIFS(Aux_Totales!$N:$N, Aux_Totales!$F:$F, $F224, Aux_Totales!$A:$A, Aperturas!$A$2), 0))</f>
        <v/>
      </c>
      <c r="BNE224" s="23" t="str">
        <f>IF(BNE220 = "", "", IFERROR(BNE220 / SUMIFS(Aux_Totales!$N:$N, Aux_Totales!$F:$F, $F224, Aux_Totales!$A:$A, Aperturas!$A$2), 0))</f>
        <v/>
      </c>
      <c r="BNF224" s="23" t="str">
        <f>IF(BNF220 = "", "", IFERROR(BNF220 / SUMIFS(Aux_Totales!$N:$N, Aux_Totales!$F:$F, $F224, Aux_Totales!$A:$A, Aperturas!$A$2), 0))</f>
        <v/>
      </c>
      <c r="BNG224" s="23" t="str">
        <f>IF(BNG220 = "", "", IFERROR(BNG220 / SUMIFS(Aux_Totales!$N:$N, Aux_Totales!$F:$F, $F224, Aux_Totales!$A:$A, Aperturas!$A$2), 0))</f>
        <v/>
      </c>
      <c r="BNH224" s="23" t="str">
        <f>IF(BNH220 = "", "", IFERROR(BNH220 / SUMIFS(Aux_Totales!$N:$N, Aux_Totales!$F:$F, $F224, Aux_Totales!$A:$A, Aperturas!$A$2), 0))</f>
        <v/>
      </c>
      <c r="BNI224" s="23" t="str">
        <f>IF(BNI220 = "", "", IFERROR(BNI220 / SUMIFS(Aux_Totales!$N:$N, Aux_Totales!$F:$F, $F224, Aux_Totales!$A:$A, Aperturas!$A$2), 0))</f>
        <v/>
      </c>
      <c r="BNJ224" s="23" t="str">
        <f>IF(BNJ220 = "", "", IFERROR(BNJ220 / SUMIFS(Aux_Totales!$N:$N, Aux_Totales!$F:$F, $F224, Aux_Totales!$A:$A, Aperturas!$A$2), 0))</f>
        <v/>
      </c>
      <c r="BNK224" s="23" t="str">
        <f>IF(BNK220 = "", "", IFERROR(BNK220 / SUMIFS(Aux_Totales!$N:$N, Aux_Totales!$F:$F, $F224, Aux_Totales!$A:$A, Aperturas!$A$2), 0))</f>
        <v/>
      </c>
      <c r="BNL224" s="23" t="str">
        <f>IF(BNL220 = "", "", IFERROR(BNL220 / SUMIFS(Aux_Totales!$N:$N, Aux_Totales!$F:$F, $F224, Aux_Totales!$A:$A, Aperturas!$A$2), 0))</f>
        <v/>
      </c>
      <c r="BNM224" s="23" t="str">
        <f>IF(BNM220 = "", "", IFERROR(BNM220 / SUMIFS(Aux_Totales!$N:$N, Aux_Totales!$F:$F, $F224, Aux_Totales!$A:$A, Aperturas!$A$2), 0))</f>
        <v/>
      </c>
      <c r="BNN224" s="23" t="str">
        <f>IF(BNN220 = "", "", IFERROR(BNN220 / SUMIFS(Aux_Totales!$N:$N, Aux_Totales!$F:$F, $F224, Aux_Totales!$A:$A, Aperturas!$A$2), 0))</f>
        <v/>
      </c>
      <c r="BNO224" s="23" t="str">
        <f>IF(BNO220 = "", "", IFERROR(BNO220 / SUMIFS(Aux_Totales!$N:$N, Aux_Totales!$F:$F, $F224, Aux_Totales!$A:$A, Aperturas!$A$2), 0))</f>
        <v/>
      </c>
      <c r="BNP224" s="23" t="str">
        <f>IF(BNP220 = "", "", IFERROR(BNP220 / SUMIFS(Aux_Totales!$N:$N, Aux_Totales!$F:$F, $F224, Aux_Totales!$A:$A, Aperturas!$A$2), 0))</f>
        <v/>
      </c>
      <c r="BNQ224" s="23" t="str">
        <f>IF(BNQ220 = "", "", IFERROR(BNQ220 / SUMIFS(Aux_Totales!$N:$N, Aux_Totales!$F:$F, $F224, Aux_Totales!$A:$A, Aperturas!$A$2), 0))</f>
        <v/>
      </c>
      <c r="BNR224" s="23" t="str">
        <f>IF(BNR220 = "", "", IFERROR(BNR220 / SUMIFS(Aux_Totales!$N:$N, Aux_Totales!$F:$F, $F224, Aux_Totales!$A:$A, Aperturas!$A$2), 0))</f>
        <v/>
      </c>
      <c r="BNS224" s="23" t="str">
        <f>IF(BNS220 = "", "", IFERROR(BNS220 / SUMIFS(Aux_Totales!$N:$N, Aux_Totales!$F:$F, $F224, Aux_Totales!$A:$A, Aperturas!$A$2), 0))</f>
        <v/>
      </c>
      <c r="BNT224" s="23" t="str">
        <f>IF(BNT220 = "", "", IFERROR(BNT220 / SUMIFS(Aux_Totales!$N:$N, Aux_Totales!$F:$F, $F224, Aux_Totales!$A:$A, Aperturas!$A$2), 0))</f>
        <v/>
      </c>
      <c r="BNU224" s="23" t="str">
        <f>IF(BNU220 = "", "", IFERROR(BNU220 / SUMIFS(Aux_Totales!$N:$N, Aux_Totales!$F:$F, $F224, Aux_Totales!$A:$A, Aperturas!$A$2), 0))</f>
        <v/>
      </c>
      <c r="BNV224" s="23" t="str">
        <f>IF(BNV220 = "", "", IFERROR(BNV220 / SUMIFS(Aux_Totales!$N:$N, Aux_Totales!$F:$F, $F224, Aux_Totales!$A:$A, Aperturas!$A$2), 0))</f>
        <v/>
      </c>
      <c r="BNW224" s="23" t="str">
        <f>IF(BNW220 = "", "", IFERROR(BNW220 / SUMIFS(Aux_Totales!$N:$N, Aux_Totales!$F:$F, $F224, Aux_Totales!$A:$A, Aperturas!$A$2), 0))</f>
        <v/>
      </c>
      <c r="BNX224" s="23" t="str">
        <f>IF(BNX220 = "", "", IFERROR(BNX220 / SUMIFS(Aux_Totales!$N:$N, Aux_Totales!$F:$F, $F224, Aux_Totales!$A:$A, Aperturas!$A$2), 0))</f>
        <v/>
      </c>
      <c r="BNY224" s="23" t="str">
        <f>IF(BNY220 = "", "", IFERROR(BNY220 / SUMIFS(Aux_Totales!$N:$N, Aux_Totales!$F:$F, $F224, Aux_Totales!$A:$A, Aperturas!$A$2), 0))</f>
        <v/>
      </c>
      <c r="BNZ224" s="23" t="str">
        <f>IF(BNZ220 = "", "", IFERROR(BNZ220 / SUMIFS(Aux_Totales!$N:$N, Aux_Totales!$F:$F, $F224, Aux_Totales!$A:$A, Aperturas!$A$2), 0))</f>
        <v/>
      </c>
      <c r="BOA224" s="23" t="str">
        <f>IF(BOA220 = "", "", IFERROR(BOA220 / SUMIFS(Aux_Totales!$N:$N, Aux_Totales!$F:$F, $F224, Aux_Totales!$A:$A, Aperturas!$A$2), 0))</f>
        <v/>
      </c>
      <c r="BOB224" s="23" t="str">
        <f>IF(BOB220 = "", "", IFERROR(BOB220 / SUMIFS(Aux_Totales!$N:$N, Aux_Totales!$F:$F, $F224, Aux_Totales!$A:$A, Aperturas!$A$2), 0))</f>
        <v/>
      </c>
      <c r="BOC224" s="23" t="str">
        <f>IF(BOC220 = "", "", IFERROR(BOC220 / SUMIFS(Aux_Totales!$N:$N, Aux_Totales!$F:$F, $F224, Aux_Totales!$A:$A, Aperturas!$A$2), 0))</f>
        <v/>
      </c>
      <c r="BOD224" s="23" t="str">
        <f>IF(BOD220 = "", "", IFERROR(BOD220 / SUMIFS(Aux_Totales!$N:$N, Aux_Totales!$F:$F, $F224, Aux_Totales!$A:$A, Aperturas!$A$2), 0))</f>
        <v/>
      </c>
      <c r="BOE224" s="23" t="str">
        <f>IF(BOE220 = "", "", IFERROR(BOE220 / SUMIFS(Aux_Totales!$N:$N, Aux_Totales!$F:$F, $F224, Aux_Totales!$A:$A, Aperturas!$A$2), 0))</f>
        <v/>
      </c>
      <c r="BOF224" s="23" t="str">
        <f>IF(BOF220 = "", "", IFERROR(BOF220 / SUMIFS(Aux_Totales!$N:$N, Aux_Totales!$F:$F, $F224, Aux_Totales!$A:$A, Aperturas!$A$2), 0))</f>
        <v/>
      </c>
      <c r="BOG224" s="23" t="str">
        <f>IF(BOG220 = "", "", IFERROR(BOG220 / SUMIFS(Aux_Totales!$N:$N, Aux_Totales!$F:$F, $F224, Aux_Totales!$A:$A, Aperturas!$A$2), 0))</f>
        <v/>
      </c>
      <c r="BOH224" s="23" t="str">
        <f>IF(BOH220 = "", "", IFERROR(BOH220 / SUMIFS(Aux_Totales!$N:$N, Aux_Totales!$F:$F, $F224, Aux_Totales!$A:$A, Aperturas!$A$2), 0))</f>
        <v/>
      </c>
      <c r="BOI224" s="23" t="str">
        <f>IF(BOI220 = "", "", IFERROR(BOI220 / SUMIFS(Aux_Totales!$N:$N, Aux_Totales!$F:$F, $F224, Aux_Totales!$A:$A, Aperturas!$A$2), 0))</f>
        <v/>
      </c>
      <c r="BOJ224" s="23" t="str">
        <f>IF(BOJ220 = "", "", IFERROR(BOJ220 / SUMIFS(Aux_Totales!$N:$N, Aux_Totales!$F:$F, $F224, Aux_Totales!$A:$A, Aperturas!$A$2), 0))</f>
        <v/>
      </c>
      <c r="BOK224" s="23" t="str">
        <f>IF(BOK220 = "", "", IFERROR(BOK220 / SUMIFS(Aux_Totales!$N:$N, Aux_Totales!$F:$F, $F224, Aux_Totales!$A:$A, Aperturas!$A$2), 0))</f>
        <v/>
      </c>
      <c r="BOL224" s="23" t="str">
        <f>IF(BOL220 = "", "", IFERROR(BOL220 / SUMIFS(Aux_Totales!$N:$N, Aux_Totales!$F:$F, $F224, Aux_Totales!$A:$A, Aperturas!$A$2), 0))</f>
        <v/>
      </c>
      <c r="BOM224" s="23" t="str">
        <f>IF(BOM220 = "", "", IFERROR(BOM220 / SUMIFS(Aux_Totales!$N:$N, Aux_Totales!$F:$F, $F224, Aux_Totales!$A:$A, Aperturas!$A$2), 0))</f>
        <v/>
      </c>
      <c r="BON224" s="23" t="str">
        <f>IF(BON220 = "", "", IFERROR(BON220 / SUMIFS(Aux_Totales!$N:$N, Aux_Totales!$F:$F, $F224, Aux_Totales!$A:$A, Aperturas!$A$2), 0))</f>
        <v/>
      </c>
      <c r="BOO224" s="23" t="str">
        <f>IF(BOO220 = "", "", IFERROR(BOO220 / SUMIFS(Aux_Totales!$N:$N, Aux_Totales!$F:$F, $F224, Aux_Totales!$A:$A, Aperturas!$A$2), 0))</f>
        <v/>
      </c>
      <c r="BOP224" s="23" t="str">
        <f>IF(BOP220 = "", "", IFERROR(BOP220 / SUMIFS(Aux_Totales!$N:$N, Aux_Totales!$F:$F, $F224, Aux_Totales!$A:$A, Aperturas!$A$2), 0))</f>
        <v/>
      </c>
      <c r="BOQ224" s="23" t="str">
        <f>IF(BOQ220 = "", "", IFERROR(BOQ220 / SUMIFS(Aux_Totales!$N:$N, Aux_Totales!$F:$F, $F224, Aux_Totales!$A:$A, Aperturas!$A$2), 0))</f>
        <v/>
      </c>
      <c r="BOR224" s="23" t="str">
        <f>IF(BOR220 = "", "", IFERROR(BOR220 / SUMIFS(Aux_Totales!$N:$N, Aux_Totales!$F:$F, $F224, Aux_Totales!$A:$A, Aperturas!$A$2), 0))</f>
        <v/>
      </c>
      <c r="BOS224" s="23" t="str">
        <f>IF(BOS220 = "", "", IFERROR(BOS220 / SUMIFS(Aux_Totales!$N:$N, Aux_Totales!$F:$F, $F224, Aux_Totales!$A:$A, Aperturas!$A$2), 0))</f>
        <v/>
      </c>
      <c r="BOT224" s="23" t="str">
        <f>IF(BOT220 = "", "", IFERROR(BOT220 / SUMIFS(Aux_Totales!$N:$N, Aux_Totales!$F:$F, $F224, Aux_Totales!$A:$A, Aperturas!$A$2), 0))</f>
        <v/>
      </c>
      <c r="BOU224" s="23" t="str">
        <f>IF(BOU220 = "", "", IFERROR(BOU220 / SUMIFS(Aux_Totales!$N:$N, Aux_Totales!$F:$F, $F224, Aux_Totales!$A:$A, Aperturas!$A$2), 0))</f>
        <v/>
      </c>
      <c r="BOV224" s="23" t="str">
        <f>IF(BOV220 = "", "", IFERROR(BOV220 / SUMIFS(Aux_Totales!$N:$N, Aux_Totales!$F:$F, $F224, Aux_Totales!$A:$A, Aperturas!$A$2), 0))</f>
        <v/>
      </c>
      <c r="BOW224" s="23" t="str">
        <f>IF(BOW220 = "", "", IFERROR(BOW220 / SUMIFS(Aux_Totales!$N:$N, Aux_Totales!$F:$F, $F224, Aux_Totales!$A:$A, Aperturas!$A$2), 0))</f>
        <v/>
      </c>
      <c r="BOX224" s="23" t="str">
        <f>IF(BOX220 = "", "", IFERROR(BOX220 / SUMIFS(Aux_Totales!$N:$N, Aux_Totales!$F:$F, $F224, Aux_Totales!$A:$A, Aperturas!$A$2), 0))</f>
        <v/>
      </c>
      <c r="BOY224" s="23" t="str">
        <f>IF(BOY220 = "", "", IFERROR(BOY220 / SUMIFS(Aux_Totales!$N:$N, Aux_Totales!$F:$F, $F224, Aux_Totales!$A:$A, Aperturas!$A$2), 0))</f>
        <v/>
      </c>
      <c r="BOZ224" s="23" t="str">
        <f>IF(BOZ220 = "", "", IFERROR(BOZ220 / SUMIFS(Aux_Totales!$N:$N, Aux_Totales!$F:$F, $F224, Aux_Totales!$A:$A, Aperturas!$A$2), 0))</f>
        <v/>
      </c>
      <c r="BPA224" s="23" t="str">
        <f>IF(BPA220 = "", "", IFERROR(BPA220 / SUMIFS(Aux_Totales!$N:$N, Aux_Totales!$F:$F, $F224, Aux_Totales!$A:$A, Aperturas!$A$2), 0))</f>
        <v/>
      </c>
      <c r="BPB224" s="23" t="str">
        <f>IF(BPB220 = "", "", IFERROR(BPB220 / SUMIFS(Aux_Totales!$N:$N, Aux_Totales!$F:$F, $F224, Aux_Totales!$A:$A, Aperturas!$A$2), 0))</f>
        <v/>
      </c>
      <c r="BPC224" s="23" t="str">
        <f>IF(BPC220 = "", "", IFERROR(BPC220 / SUMIFS(Aux_Totales!$N:$N, Aux_Totales!$F:$F, $F224, Aux_Totales!$A:$A, Aperturas!$A$2), 0))</f>
        <v/>
      </c>
      <c r="BPD224" s="23" t="str">
        <f>IF(BPD220 = "", "", IFERROR(BPD220 / SUMIFS(Aux_Totales!$N:$N, Aux_Totales!$F:$F, $F224, Aux_Totales!$A:$A, Aperturas!$A$2), 0))</f>
        <v/>
      </c>
      <c r="BPE224" s="23" t="str">
        <f>IF(BPE220 = "", "", IFERROR(BPE220 / SUMIFS(Aux_Totales!$N:$N, Aux_Totales!$F:$F, $F224, Aux_Totales!$A:$A, Aperturas!$A$2), 0))</f>
        <v/>
      </c>
      <c r="BPF224" s="23" t="str">
        <f>IF(BPF220 = "", "", IFERROR(BPF220 / SUMIFS(Aux_Totales!$N:$N, Aux_Totales!$F:$F, $F224, Aux_Totales!$A:$A, Aperturas!$A$2), 0))</f>
        <v/>
      </c>
      <c r="BPG224" s="23" t="str">
        <f>IF(BPG220 = "", "", IFERROR(BPG220 / SUMIFS(Aux_Totales!$N:$N, Aux_Totales!$F:$F, $F224, Aux_Totales!$A:$A, Aperturas!$A$2), 0))</f>
        <v/>
      </c>
      <c r="BPH224" s="23" t="str">
        <f>IF(BPH220 = "", "", IFERROR(BPH220 / SUMIFS(Aux_Totales!$N:$N, Aux_Totales!$F:$F, $F224, Aux_Totales!$A:$A, Aperturas!$A$2), 0))</f>
        <v/>
      </c>
      <c r="BPI224" s="23" t="str">
        <f>IF(BPI220 = "", "", IFERROR(BPI220 / SUMIFS(Aux_Totales!$N:$N, Aux_Totales!$F:$F, $F224, Aux_Totales!$A:$A, Aperturas!$A$2), 0))</f>
        <v/>
      </c>
      <c r="BPJ224" s="23" t="str">
        <f>IF(BPJ220 = "", "", IFERROR(BPJ220 / SUMIFS(Aux_Totales!$N:$N, Aux_Totales!$F:$F, $F224, Aux_Totales!$A:$A, Aperturas!$A$2), 0))</f>
        <v/>
      </c>
      <c r="BPK224" s="23" t="str">
        <f>IF(BPK220 = "", "", IFERROR(BPK220 / SUMIFS(Aux_Totales!$N:$N, Aux_Totales!$F:$F, $F224, Aux_Totales!$A:$A, Aperturas!$A$2), 0))</f>
        <v/>
      </c>
      <c r="BPL224" s="23" t="str">
        <f>IF(BPL220 = "", "", IFERROR(BPL220 / SUMIFS(Aux_Totales!$N:$N, Aux_Totales!$F:$F, $F224, Aux_Totales!$A:$A, Aperturas!$A$2), 0))</f>
        <v/>
      </c>
      <c r="BPM224" s="23" t="str">
        <f>IF(BPM220 = "", "", IFERROR(BPM220 / SUMIFS(Aux_Totales!$N:$N, Aux_Totales!$F:$F, $F224, Aux_Totales!$A:$A, Aperturas!$A$2), 0))</f>
        <v/>
      </c>
      <c r="BPN224" s="23" t="str">
        <f>IF(BPN220 = "", "", IFERROR(BPN220 / SUMIFS(Aux_Totales!$N:$N, Aux_Totales!$F:$F, $F224, Aux_Totales!$A:$A, Aperturas!$A$2), 0))</f>
        <v/>
      </c>
      <c r="BPO224" s="23" t="str">
        <f>IF(BPO220 = "", "", IFERROR(BPO220 / SUMIFS(Aux_Totales!$N:$N, Aux_Totales!$F:$F, $F224, Aux_Totales!$A:$A, Aperturas!$A$2), 0))</f>
        <v/>
      </c>
      <c r="BPP224" s="23" t="str">
        <f>IF(BPP220 = "", "", IFERROR(BPP220 / SUMIFS(Aux_Totales!$N:$N, Aux_Totales!$F:$F, $F224, Aux_Totales!$A:$A, Aperturas!$A$2), 0))</f>
        <v/>
      </c>
      <c r="BPQ224" s="23" t="str">
        <f>IF(BPQ220 = "", "", IFERROR(BPQ220 / SUMIFS(Aux_Totales!$N:$N, Aux_Totales!$F:$F, $F224, Aux_Totales!$A:$A, Aperturas!$A$2), 0))</f>
        <v/>
      </c>
      <c r="BPR224" s="23" t="str">
        <f>IF(BPR220 = "", "", IFERROR(BPR220 / SUMIFS(Aux_Totales!$N:$N, Aux_Totales!$F:$F, $F224, Aux_Totales!$A:$A, Aperturas!$A$2), 0))</f>
        <v/>
      </c>
      <c r="BPS224" s="23" t="str">
        <f>IF(BPS220 = "", "", IFERROR(BPS220 / SUMIFS(Aux_Totales!$N:$N, Aux_Totales!$F:$F, $F224, Aux_Totales!$A:$A, Aperturas!$A$2), 0))</f>
        <v/>
      </c>
      <c r="BPT224" s="23" t="str">
        <f>IF(BPT220 = "", "", IFERROR(BPT220 / SUMIFS(Aux_Totales!$N:$N, Aux_Totales!$F:$F, $F224, Aux_Totales!$A:$A, Aperturas!$A$2), 0))</f>
        <v/>
      </c>
      <c r="BPU224" s="23" t="str">
        <f>IF(BPU220 = "", "", IFERROR(BPU220 / SUMIFS(Aux_Totales!$N:$N, Aux_Totales!$F:$F, $F224, Aux_Totales!$A:$A, Aperturas!$A$2), 0))</f>
        <v/>
      </c>
      <c r="BPV224" s="23" t="str">
        <f>IF(BPV220 = "", "", IFERROR(BPV220 / SUMIFS(Aux_Totales!$N:$N, Aux_Totales!$F:$F, $F224, Aux_Totales!$A:$A, Aperturas!$A$2), 0))</f>
        <v/>
      </c>
      <c r="BPW224" s="23" t="str">
        <f>IF(BPW220 = "", "", IFERROR(BPW220 / SUMIFS(Aux_Totales!$N:$N, Aux_Totales!$F:$F, $F224, Aux_Totales!$A:$A, Aperturas!$A$2), 0))</f>
        <v/>
      </c>
      <c r="BPX224" s="23" t="str">
        <f>IF(BPX220 = "", "", IFERROR(BPX220 / SUMIFS(Aux_Totales!$N:$N, Aux_Totales!$F:$F, $F224, Aux_Totales!$A:$A, Aperturas!$A$2), 0))</f>
        <v/>
      </c>
      <c r="BPY224" s="23" t="str">
        <f>IF(BPY220 = "", "", IFERROR(BPY220 / SUMIFS(Aux_Totales!$N:$N, Aux_Totales!$F:$F, $F224, Aux_Totales!$A:$A, Aperturas!$A$2), 0))</f>
        <v/>
      </c>
      <c r="BPZ224" s="23" t="str">
        <f>IF(BPZ220 = "", "", IFERROR(BPZ220 / SUMIFS(Aux_Totales!$N:$N, Aux_Totales!$F:$F, $F224, Aux_Totales!$A:$A, Aperturas!$A$2), 0))</f>
        <v/>
      </c>
      <c r="BQA224" s="23" t="str">
        <f>IF(BQA220 = "", "", IFERROR(BQA220 / SUMIFS(Aux_Totales!$N:$N, Aux_Totales!$F:$F, $F224, Aux_Totales!$A:$A, Aperturas!$A$2), 0))</f>
        <v/>
      </c>
      <c r="BQB224" s="23" t="str">
        <f>IF(BQB220 = "", "", IFERROR(BQB220 / SUMIFS(Aux_Totales!$N:$N, Aux_Totales!$F:$F, $F224, Aux_Totales!$A:$A, Aperturas!$A$2), 0))</f>
        <v/>
      </c>
      <c r="BQC224" s="23" t="str">
        <f>IF(BQC220 = "", "", IFERROR(BQC220 / SUMIFS(Aux_Totales!$N:$N, Aux_Totales!$F:$F, $F224, Aux_Totales!$A:$A, Aperturas!$A$2), 0))</f>
        <v/>
      </c>
      <c r="BQD224" s="23" t="str">
        <f>IF(BQD220 = "", "", IFERROR(BQD220 / SUMIFS(Aux_Totales!$N:$N, Aux_Totales!$F:$F, $F224, Aux_Totales!$A:$A, Aperturas!$A$2), 0))</f>
        <v/>
      </c>
      <c r="BQE224" s="23" t="str">
        <f>IF(BQE220 = "", "", IFERROR(BQE220 / SUMIFS(Aux_Totales!$N:$N, Aux_Totales!$F:$F, $F224, Aux_Totales!$A:$A, Aperturas!$A$2), 0))</f>
        <v/>
      </c>
      <c r="BQF224" s="23" t="str">
        <f>IF(BQF220 = "", "", IFERROR(BQF220 / SUMIFS(Aux_Totales!$N:$N, Aux_Totales!$F:$F, $F224, Aux_Totales!$A:$A, Aperturas!$A$2), 0))</f>
        <v/>
      </c>
      <c r="BQG224" s="23" t="str">
        <f>IF(BQG220 = "", "", IFERROR(BQG220 / SUMIFS(Aux_Totales!$N:$N, Aux_Totales!$F:$F, $F224, Aux_Totales!$A:$A, Aperturas!$A$2), 0))</f>
        <v/>
      </c>
      <c r="BQH224" s="23" t="str">
        <f>IF(BQH220 = "", "", IFERROR(BQH220 / SUMIFS(Aux_Totales!$N:$N, Aux_Totales!$F:$F, $F224, Aux_Totales!$A:$A, Aperturas!$A$2), 0))</f>
        <v/>
      </c>
      <c r="BQI224" s="23" t="str">
        <f>IF(BQI220 = "", "", IFERROR(BQI220 / SUMIFS(Aux_Totales!$N:$N, Aux_Totales!$F:$F, $F224, Aux_Totales!$A:$A, Aperturas!$A$2), 0))</f>
        <v/>
      </c>
      <c r="BQJ224" s="23" t="str">
        <f>IF(BQJ220 = "", "", IFERROR(BQJ220 / SUMIFS(Aux_Totales!$N:$N, Aux_Totales!$F:$F, $F224, Aux_Totales!$A:$A, Aperturas!$A$2), 0))</f>
        <v/>
      </c>
      <c r="BQK224" s="23" t="str">
        <f>IF(BQK220 = "", "", IFERROR(BQK220 / SUMIFS(Aux_Totales!$N:$N, Aux_Totales!$F:$F, $F224, Aux_Totales!$A:$A, Aperturas!$A$2), 0))</f>
        <v/>
      </c>
      <c r="BQL224" s="23" t="str">
        <f>IF(BQL220 = "", "", IFERROR(BQL220 / SUMIFS(Aux_Totales!$N:$N, Aux_Totales!$F:$F, $F224, Aux_Totales!$A:$A, Aperturas!$A$2), 0))</f>
        <v/>
      </c>
      <c r="BQM224" s="23" t="str">
        <f>IF(BQM220 = "", "", IFERROR(BQM220 / SUMIFS(Aux_Totales!$N:$N, Aux_Totales!$F:$F, $F224, Aux_Totales!$A:$A, Aperturas!$A$2), 0))</f>
        <v/>
      </c>
      <c r="BQN224" s="23" t="str">
        <f>IF(BQN220 = "", "", IFERROR(BQN220 / SUMIFS(Aux_Totales!$N:$N, Aux_Totales!$F:$F, $F224, Aux_Totales!$A:$A, Aperturas!$A$2), 0))</f>
        <v/>
      </c>
      <c r="BQO224" s="23" t="str">
        <f>IF(BQO220 = "", "", IFERROR(BQO220 / SUMIFS(Aux_Totales!$N:$N, Aux_Totales!$F:$F, $F224, Aux_Totales!$A:$A, Aperturas!$A$2), 0))</f>
        <v/>
      </c>
      <c r="BQP224" s="23" t="str">
        <f>IF(BQP220 = "", "", IFERROR(BQP220 / SUMIFS(Aux_Totales!$N:$N, Aux_Totales!$F:$F, $F224, Aux_Totales!$A:$A, Aperturas!$A$2), 0))</f>
        <v/>
      </c>
      <c r="BQQ224" s="23" t="str">
        <f>IF(BQQ220 = "", "", IFERROR(BQQ220 / SUMIFS(Aux_Totales!$N:$N, Aux_Totales!$F:$F, $F224, Aux_Totales!$A:$A, Aperturas!$A$2), 0))</f>
        <v/>
      </c>
      <c r="BQR224" s="23" t="str">
        <f>IF(BQR220 = "", "", IFERROR(BQR220 / SUMIFS(Aux_Totales!$N:$N, Aux_Totales!$F:$F, $F224, Aux_Totales!$A:$A, Aperturas!$A$2), 0))</f>
        <v/>
      </c>
      <c r="BQS224" s="23" t="str">
        <f>IF(BQS220 = "", "", IFERROR(BQS220 / SUMIFS(Aux_Totales!$N:$N, Aux_Totales!$F:$F, $F224, Aux_Totales!$A:$A, Aperturas!$A$2), 0))</f>
        <v/>
      </c>
      <c r="BQT224" s="23" t="str">
        <f>IF(BQT220 = "", "", IFERROR(BQT220 / SUMIFS(Aux_Totales!$N:$N, Aux_Totales!$F:$F, $F224, Aux_Totales!$A:$A, Aperturas!$A$2), 0))</f>
        <v/>
      </c>
      <c r="BQU224" s="23" t="str">
        <f>IF(BQU220 = "", "", IFERROR(BQU220 / SUMIFS(Aux_Totales!$N:$N, Aux_Totales!$F:$F, $F224, Aux_Totales!$A:$A, Aperturas!$A$2), 0))</f>
        <v/>
      </c>
      <c r="BQV224" s="23" t="str">
        <f>IF(BQV220 = "", "", IFERROR(BQV220 / SUMIFS(Aux_Totales!$N:$N, Aux_Totales!$F:$F, $F224, Aux_Totales!$A:$A, Aperturas!$A$2), 0))</f>
        <v/>
      </c>
      <c r="BQW224" s="23" t="str">
        <f>IF(BQW220 = "", "", IFERROR(BQW220 / SUMIFS(Aux_Totales!$N:$N, Aux_Totales!$F:$F, $F224, Aux_Totales!$A:$A, Aperturas!$A$2), 0))</f>
        <v/>
      </c>
      <c r="BQX224" s="23" t="str">
        <f>IF(BQX220 = "", "", IFERROR(BQX220 / SUMIFS(Aux_Totales!$N:$N, Aux_Totales!$F:$F, $F224, Aux_Totales!$A:$A, Aperturas!$A$2), 0))</f>
        <v/>
      </c>
      <c r="BQY224" s="23" t="str">
        <f>IF(BQY220 = "", "", IFERROR(BQY220 / SUMIFS(Aux_Totales!$N:$N, Aux_Totales!$F:$F, $F224, Aux_Totales!$A:$A, Aperturas!$A$2), 0))</f>
        <v/>
      </c>
      <c r="BQZ224" s="23" t="str">
        <f>IF(BQZ220 = "", "", IFERROR(BQZ220 / SUMIFS(Aux_Totales!$N:$N, Aux_Totales!$F:$F, $F224, Aux_Totales!$A:$A, Aperturas!$A$2), 0))</f>
        <v/>
      </c>
      <c r="BRA224" s="23" t="str">
        <f>IF(BRA220 = "", "", IFERROR(BRA220 / SUMIFS(Aux_Totales!$N:$N, Aux_Totales!$F:$F, $F224, Aux_Totales!$A:$A, Aperturas!$A$2), 0))</f>
        <v/>
      </c>
      <c r="BRB224" s="23" t="str">
        <f>IF(BRB220 = "", "", IFERROR(BRB220 / SUMIFS(Aux_Totales!$N:$N, Aux_Totales!$F:$F, $F224, Aux_Totales!$A:$A, Aperturas!$A$2), 0))</f>
        <v/>
      </c>
      <c r="BRC224" s="23" t="str">
        <f>IF(BRC220 = "", "", IFERROR(BRC220 / SUMIFS(Aux_Totales!$N:$N, Aux_Totales!$F:$F, $F224, Aux_Totales!$A:$A, Aperturas!$A$2), 0))</f>
        <v/>
      </c>
      <c r="BRD224" s="23" t="str">
        <f>IF(BRD220 = "", "", IFERROR(BRD220 / SUMIFS(Aux_Totales!$N:$N, Aux_Totales!$F:$F, $F224, Aux_Totales!$A:$A, Aperturas!$A$2), 0))</f>
        <v/>
      </c>
      <c r="BRE224" s="23" t="str">
        <f>IF(BRE220 = "", "", IFERROR(BRE220 / SUMIFS(Aux_Totales!$N:$N, Aux_Totales!$F:$F, $F224, Aux_Totales!$A:$A, Aperturas!$A$2), 0))</f>
        <v/>
      </c>
      <c r="BRF224" s="23" t="str">
        <f>IF(BRF220 = "", "", IFERROR(BRF220 / SUMIFS(Aux_Totales!$N:$N, Aux_Totales!$F:$F, $F224, Aux_Totales!$A:$A, Aperturas!$A$2), 0))</f>
        <v/>
      </c>
      <c r="BRG224" s="23" t="str">
        <f>IF(BRG220 = "", "", IFERROR(BRG220 / SUMIFS(Aux_Totales!$N:$N, Aux_Totales!$F:$F, $F224, Aux_Totales!$A:$A, Aperturas!$A$2), 0))</f>
        <v/>
      </c>
      <c r="BRH224" s="23" t="str">
        <f>IF(BRH220 = "", "", IFERROR(BRH220 / SUMIFS(Aux_Totales!$N:$N, Aux_Totales!$F:$F, $F224, Aux_Totales!$A:$A, Aperturas!$A$2), 0))</f>
        <v/>
      </c>
      <c r="BRI224" s="23" t="str">
        <f>IF(BRI220 = "", "", IFERROR(BRI220 / SUMIFS(Aux_Totales!$N:$N, Aux_Totales!$F:$F, $F224, Aux_Totales!$A:$A, Aperturas!$A$2), 0))</f>
        <v/>
      </c>
      <c r="BRJ224" s="23" t="str">
        <f>IF(BRJ220 = "", "", IFERROR(BRJ220 / SUMIFS(Aux_Totales!$N:$N, Aux_Totales!$F:$F, $F224, Aux_Totales!$A:$A, Aperturas!$A$2), 0))</f>
        <v/>
      </c>
      <c r="BRK224" s="23" t="str">
        <f>IF(BRK220 = "", "", IFERROR(BRK220 / SUMIFS(Aux_Totales!$N:$N, Aux_Totales!$F:$F, $F224, Aux_Totales!$A:$A, Aperturas!$A$2), 0))</f>
        <v/>
      </c>
      <c r="BRL224" s="23" t="str">
        <f>IF(BRL220 = "", "", IFERROR(BRL220 / SUMIFS(Aux_Totales!$N:$N, Aux_Totales!$F:$F, $F224, Aux_Totales!$A:$A, Aperturas!$A$2), 0))</f>
        <v/>
      </c>
      <c r="BRM224" s="23" t="str">
        <f>IF(BRM220 = "", "", IFERROR(BRM220 / SUMIFS(Aux_Totales!$N:$N, Aux_Totales!$F:$F, $F224, Aux_Totales!$A:$A, Aperturas!$A$2), 0))</f>
        <v/>
      </c>
      <c r="BRN224" s="23" t="str">
        <f>IF(BRN220 = "", "", IFERROR(BRN220 / SUMIFS(Aux_Totales!$N:$N, Aux_Totales!$F:$F, $F224, Aux_Totales!$A:$A, Aperturas!$A$2), 0))</f>
        <v/>
      </c>
      <c r="BRO224" s="23" t="str">
        <f>IF(BRO220 = "", "", IFERROR(BRO220 / SUMIFS(Aux_Totales!$N:$N, Aux_Totales!$F:$F, $F224, Aux_Totales!$A:$A, Aperturas!$A$2), 0))</f>
        <v/>
      </c>
      <c r="BRP224" s="23" t="str">
        <f>IF(BRP220 = "", "", IFERROR(BRP220 / SUMIFS(Aux_Totales!$N:$N, Aux_Totales!$F:$F, $F224, Aux_Totales!$A:$A, Aperturas!$A$2), 0))</f>
        <v/>
      </c>
      <c r="BRQ224" s="23" t="str">
        <f>IF(BRQ220 = "", "", IFERROR(BRQ220 / SUMIFS(Aux_Totales!$N:$N, Aux_Totales!$F:$F, $F224, Aux_Totales!$A:$A, Aperturas!$A$2), 0))</f>
        <v/>
      </c>
      <c r="BRR224" s="23" t="str">
        <f>IF(BRR220 = "", "", IFERROR(BRR220 / SUMIFS(Aux_Totales!$N:$N, Aux_Totales!$F:$F, $F224, Aux_Totales!$A:$A, Aperturas!$A$2), 0))</f>
        <v/>
      </c>
      <c r="BRS224" s="23" t="str">
        <f>IF(BRS220 = "", "", IFERROR(BRS220 / SUMIFS(Aux_Totales!$N:$N, Aux_Totales!$F:$F, $F224, Aux_Totales!$A:$A, Aperturas!$A$2), 0))</f>
        <v/>
      </c>
      <c r="BRT224" s="23" t="str">
        <f>IF(BRT220 = "", "", IFERROR(BRT220 / SUMIFS(Aux_Totales!$N:$N, Aux_Totales!$F:$F, $F224, Aux_Totales!$A:$A, Aperturas!$A$2), 0))</f>
        <v/>
      </c>
      <c r="BRU224" s="23" t="str">
        <f>IF(BRU220 = "", "", IFERROR(BRU220 / SUMIFS(Aux_Totales!$N:$N, Aux_Totales!$F:$F, $F224, Aux_Totales!$A:$A, Aperturas!$A$2), 0))</f>
        <v/>
      </c>
      <c r="BRV224" s="23" t="str">
        <f>IF(BRV220 = "", "", IFERROR(BRV220 / SUMIFS(Aux_Totales!$N:$N, Aux_Totales!$F:$F, $F224, Aux_Totales!$A:$A, Aperturas!$A$2), 0))</f>
        <v/>
      </c>
      <c r="BRW224" s="23" t="str">
        <f>IF(BRW220 = "", "", IFERROR(BRW220 / SUMIFS(Aux_Totales!$N:$N, Aux_Totales!$F:$F, $F224, Aux_Totales!$A:$A, Aperturas!$A$2), 0))</f>
        <v/>
      </c>
      <c r="BRX224" s="23" t="str">
        <f>IF(BRX220 = "", "", IFERROR(BRX220 / SUMIFS(Aux_Totales!$N:$N, Aux_Totales!$F:$F, $F224, Aux_Totales!$A:$A, Aperturas!$A$2), 0))</f>
        <v/>
      </c>
      <c r="BRY224" s="23" t="str">
        <f>IF(BRY220 = "", "", IFERROR(BRY220 / SUMIFS(Aux_Totales!$N:$N, Aux_Totales!$F:$F, $F224, Aux_Totales!$A:$A, Aperturas!$A$2), 0))</f>
        <v/>
      </c>
      <c r="BRZ224" s="23" t="str">
        <f>IF(BRZ220 = "", "", IFERROR(BRZ220 / SUMIFS(Aux_Totales!$N:$N, Aux_Totales!$F:$F, $F224, Aux_Totales!$A:$A, Aperturas!$A$2), 0))</f>
        <v/>
      </c>
      <c r="BSA224" s="23" t="str">
        <f>IF(BSA220 = "", "", IFERROR(BSA220 / SUMIFS(Aux_Totales!$N:$N, Aux_Totales!$F:$F, $F224, Aux_Totales!$A:$A, Aperturas!$A$2), 0))</f>
        <v/>
      </c>
      <c r="BSB224" s="23" t="str">
        <f>IF(BSB220 = "", "", IFERROR(BSB220 / SUMIFS(Aux_Totales!$N:$N, Aux_Totales!$F:$F, $F224, Aux_Totales!$A:$A, Aperturas!$A$2), 0))</f>
        <v/>
      </c>
      <c r="BSC224" s="23" t="str">
        <f>IF(BSC220 = "", "", IFERROR(BSC220 / SUMIFS(Aux_Totales!$N:$N, Aux_Totales!$F:$F, $F224, Aux_Totales!$A:$A, Aperturas!$A$2), 0))</f>
        <v/>
      </c>
      <c r="BSD224" s="23" t="str">
        <f>IF(BSD220 = "", "", IFERROR(BSD220 / SUMIFS(Aux_Totales!$N:$N, Aux_Totales!$F:$F, $F224, Aux_Totales!$A:$A, Aperturas!$A$2), 0))</f>
        <v/>
      </c>
      <c r="BSE224" s="23" t="str">
        <f>IF(BSE220 = "", "", IFERROR(BSE220 / SUMIFS(Aux_Totales!$N:$N, Aux_Totales!$F:$F, $F224, Aux_Totales!$A:$A, Aperturas!$A$2), 0))</f>
        <v/>
      </c>
      <c r="BSF224" s="23" t="str">
        <f>IF(BSF220 = "", "", IFERROR(BSF220 / SUMIFS(Aux_Totales!$N:$N, Aux_Totales!$F:$F, $F224, Aux_Totales!$A:$A, Aperturas!$A$2), 0))</f>
        <v/>
      </c>
      <c r="BSG224" s="23" t="str">
        <f>IF(BSG220 = "", "", IFERROR(BSG220 / SUMIFS(Aux_Totales!$N:$N, Aux_Totales!$F:$F, $F224, Aux_Totales!$A:$A, Aperturas!$A$2), 0))</f>
        <v/>
      </c>
      <c r="BSH224" s="23" t="str">
        <f>IF(BSH220 = "", "", IFERROR(BSH220 / SUMIFS(Aux_Totales!$N:$N, Aux_Totales!$F:$F, $F224, Aux_Totales!$A:$A, Aperturas!$A$2), 0))</f>
        <v/>
      </c>
      <c r="BSI224" s="23" t="str">
        <f>IF(BSI220 = "", "", IFERROR(BSI220 / SUMIFS(Aux_Totales!$N:$N, Aux_Totales!$F:$F, $F224, Aux_Totales!$A:$A, Aperturas!$A$2), 0))</f>
        <v/>
      </c>
      <c r="BSJ224" s="23" t="str">
        <f>IF(BSJ220 = "", "", IFERROR(BSJ220 / SUMIFS(Aux_Totales!$N:$N, Aux_Totales!$F:$F, $F224, Aux_Totales!$A:$A, Aperturas!$A$2), 0))</f>
        <v/>
      </c>
      <c r="BSK224" s="23" t="str">
        <f>IF(BSK220 = "", "", IFERROR(BSK220 / SUMIFS(Aux_Totales!$N:$N, Aux_Totales!$F:$F, $F224, Aux_Totales!$A:$A, Aperturas!$A$2), 0))</f>
        <v/>
      </c>
      <c r="BSL224" s="23" t="str">
        <f>IF(BSL220 = "", "", IFERROR(BSL220 / SUMIFS(Aux_Totales!$N:$N, Aux_Totales!$F:$F, $F224, Aux_Totales!$A:$A, Aperturas!$A$2), 0))</f>
        <v/>
      </c>
      <c r="BSM224" s="23" t="str">
        <f>IF(BSM220 = "", "", IFERROR(BSM220 / SUMIFS(Aux_Totales!$N:$N, Aux_Totales!$F:$F, $F224, Aux_Totales!$A:$A, Aperturas!$A$2), 0))</f>
        <v/>
      </c>
      <c r="BSN224" s="23" t="str">
        <f>IF(BSN220 = "", "", IFERROR(BSN220 / SUMIFS(Aux_Totales!$N:$N, Aux_Totales!$F:$F, $F224, Aux_Totales!$A:$A, Aperturas!$A$2), 0))</f>
        <v/>
      </c>
      <c r="BSO224" s="23" t="str">
        <f>IF(BSO220 = "", "", IFERROR(BSO220 / SUMIFS(Aux_Totales!$N:$N, Aux_Totales!$F:$F, $F224, Aux_Totales!$A:$A, Aperturas!$A$2), 0))</f>
        <v/>
      </c>
      <c r="BSP224" s="23" t="str">
        <f>IF(BSP220 = "", "", IFERROR(BSP220 / SUMIFS(Aux_Totales!$N:$N, Aux_Totales!$F:$F, $F224, Aux_Totales!$A:$A, Aperturas!$A$2), 0))</f>
        <v/>
      </c>
      <c r="BSQ224" s="23" t="str">
        <f>IF(BSQ220 = "", "", IFERROR(BSQ220 / SUMIFS(Aux_Totales!$N:$N, Aux_Totales!$F:$F, $F224, Aux_Totales!$A:$A, Aperturas!$A$2), 0))</f>
        <v/>
      </c>
      <c r="BSR224" s="23" t="str">
        <f>IF(BSR220 = "", "", IFERROR(BSR220 / SUMIFS(Aux_Totales!$N:$N, Aux_Totales!$F:$F, $F224, Aux_Totales!$A:$A, Aperturas!$A$2), 0))</f>
        <v/>
      </c>
      <c r="BSS224" s="23" t="str">
        <f>IF(BSS220 = "", "", IFERROR(BSS220 / SUMIFS(Aux_Totales!$N:$N, Aux_Totales!$F:$F, $F224, Aux_Totales!$A:$A, Aperturas!$A$2), 0))</f>
        <v/>
      </c>
      <c r="BST224" s="23" t="str">
        <f>IF(BST220 = "", "", IFERROR(BST220 / SUMIFS(Aux_Totales!$N:$N, Aux_Totales!$F:$F, $F224, Aux_Totales!$A:$A, Aperturas!$A$2), 0))</f>
        <v/>
      </c>
      <c r="BSU224" s="23" t="str">
        <f>IF(BSU220 = "", "", IFERROR(BSU220 / SUMIFS(Aux_Totales!$N:$N, Aux_Totales!$F:$F, $F224, Aux_Totales!$A:$A, Aperturas!$A$2), 0))</f>
        <v/>
      </c>
      <c r="BSV224" s="23" t="str">
        <f>IF(BSV220 = "", "", IFERROR(BSV220 / SUMIFS(Aux_Totales!$N:$N, Aux_Totales!$F:$F, $F224, Aux_Totales!$A:$A, Aperturas!$A$2), 0))</f>
        <v/>
      </c>
      <c r="BSW224" s="23" t="str">
        <f>IF(BSW220 = "", "", IFERROR(BSW220 / SUMIFS(Aux_Totales!$N:$N, Aux_Totales!$F:$F, $F224, Aux_Totales!$A:$A, Aperturas!$A$2), 0))</f>
        <v/>
      </c>
      <c r="BSX224" s="23" t="str">
        <f>IF(BSX220 = "", "", IFERROR(BSX220 / SUMIFS(Aux_Totales!$N:$N, Aux_Totales!$F:$F, $F224, Aux_Totales!$A:$A, Aperturas!$A$2), 0))</f>
        <v/>
      </c>
      <c r="BSY224" s="23" t="str">
        <f>IF(BSY220 = "", "", IFERROR(BSY220 / SUMIFS(Aux_Totales!$N:$N, Aux_Totales!$F:$F, $F224, Aux_Totales!$A:$A, Aperturas!$A$2), 0))</f>
        <v/>
      </c>
      <c r="BSZ224" s="23" t="str">
        <f>IF(BSZ220 = "", "", IFERROR(BSZ220 / SUMIFS(Aux_Totales!$N:$N, Aux_Totales!$F:$F, $F224, Aux_Totales!$A:$A, Aperturas!$A$2), 0))</f>
        <v/>
      </c>
      <c r="BTA224" s="23" t="str">
        <f>IF(BTA220 = "", "", IFERROR(BTA220 / SUMIFS(Aux_Totales!$N:$N, Aux_Totales!$F:$F, $F224, Aux_Totales!$A:$A, Aperturas!$A$2), 0))</f>
        <v/>
      </c>
      <c r="BTB224" s="23" t="str">
        <f>IF(BTB220 = "", "", IFERROR(BTB220 / SUMIFS(Aux_Totales!$N:$N, Aux_Totales!$F:$F, $F224, Aux_Totales!$A:$A, Aperturas!$A$2), 0))</f>
        <v/>
      </c>
      <c r="BTC224" s="23" t="str">
        <f>IF(BTC220 = "", "", IFERROR(BTC220 / SUMIFS(Aux_Totales!$N:$N, Aux_Totales!$F:$F, $F224, Aux_Totales!$A:$A, Aperturas!$A$2), 0))</f>
        <v/>
      </c>
      <c r="BTD224" s="23" t="str">
        <f>IF(BTD220 = "", "", IFERROR(BTD220 / SUMIFS(Aux_Totales!$N:$N, Aux_Totales!$F:$F, $F224, Aux_Totales!$A:$A, Aperturas!$A$2), 0))</f>
        <v/>
      </c>
      <c r="BTE224" s="23" t="str">
        <f>IF(BTE220 = "", "", IFERROR(BTE220 / SUMIFS(Aux_Totales!$N:$N, Aux_Totales!$F:$F, $F224, Aux_Totales!$A:$A, Aperturas!$A$2), 0))</f>
        <v/>
      </c>
      <c r="BTF224" s="23" t="str">
        <f>IF(BTF220 = "", "", IFERROR(BTF220 / SUMIFS(Aux_Totales!$N:$N, Aux_Totales!$F:$F, $F224, Aux_Totales!$A:$A, Aperturas!$A$2), 0))</f>
        <v/>
      </c>
      <c r="BTG224" s="23" t="str">
        <f>IF(BTG220 = "", "", IFERROR(BTG220 / SUMIFS(Aux_Totales!$N:$N, Aux_Totales!$F:$F, $F224, Aux_Totales!$A:$A, Aperturas!$A$2), 0))</f>
        <v/>
      </c>
      <c r="BTH224" s="23" t="str">
        <f>IF(BTH220 = "", "", IFERROR(BTH220 / SUMIFS(Aux_Totales!$N:$N, Aux_Totales!$F:$F, $F224, Aux_Totales!$A:$A, Aperturas!$A$2), 0))</f>
        <v/>
      </c>
      <c r="BTI224" s="23" t="str">
        <f>IF(BTI220 = "", "", IFERROR(BTI220 / SUMIFS(Aux_Totales!$N:$N, Aux_Totales!$F:$F, $F224, Aux_Totales!$A:$A, Aperturas!$A$2), 0))</f>
        <v/>
      </c>
      <c r="BTJ224" s="23" t="str">
        <f>IF(BTJ220 = "", "", IFERROR(BTJ220 / SUMIFS(Aux_Totales!$N:$N, Aux_Totales!$F:$F, $F224, Aux_Totales!$A:$A, Aperturas!$A$2), 0))</f>
        <v/>
      </c>
      <c r="BTK224" s="23" t="str">
        <f>IF(BTK220 = "", "", IFERROR(BTK220 / SUMIFS(Aux_Totales!$N:$N, Aux_Totales!$F:$F, $F224, Aux_Totales!$A:$A, Aperturas!$A$2), 0))</f>
        <v/>
      </c>
      <c r="BTL224" s="23" t="str">
        <f>IF(BTL220 = "", "", IFERROR(BTL220 / SUMIFS(Aux_Totales!$N:$N, Aux_Totales!$F:$F, $F224, Aux_Totales!$A:$A, Aperturas!$A$2), 0))</f>
        <v/>
      </c>
      <c r="BTM224" s="23" t="str">
        <f>IF(BTM220 = "", "", IFERROR(BTM220 / SUMIFS(Aux_Totales!$N:$N, Aux_Totales!$F:$F, $F224, Aux_Totales!$A:$A, Aperturas!$A$2), 0))</f>
        <v/>
      </c>
      <c r="BTN224" s="23" t="str">
        <f>IF(BTN220 = "", "", IFERROR(BTN220 / SUMIFS(Aux_Totales!$N:$N, Aux_Totales!$F:$F, $F224, Aux_Totales!$A:$A, Aperturas!$A$2), 0))</f>
        <v/>
      </c>
      <c r="BTO224" s="23" t="str">
        <f>IF(BTO220 = "", "", IFERROR(BTO220 / SUMIFS(Aux_Totales!$N:$N, Aux_Totales!$F:$F, $F224, Aux_Totales!$A:$A, Aperturas!$A$2), 0))</f>
        <v/>
      </c>
      <c r="BTP224" s="23" t="str">
        <f>IF(BTP220 = "", "", IFERROR(BTP220 / SUMIFS(Aux_Totales!$N:$N, Aux_Totales!$F:$F, $F224, Aux_Totales!$A:$A, Aperturas!$A$2), 0))</f>
        <v/>
      </c>
      <c r="BTQ224" s="23" t="str">
        <f>IF(BTQ220 = "", "", IFERROR(BTQ220 / SUMIFS(Aux_Totales!$N:$N, Aux_Totales!$F:$F, $F224, Aux_Totales!$A:$A, Aperturas!$A$2), 0))</f>
        <v/>
      </c>
      <c r="BTR224" s="23" t="str">
        <f>IF(BTR220 = "", "", IFERROR(BTR220 / SUMIFS(Aux_Totales!$N:$N, Aux_Totales!$F:$F, $F224, Aux_Totales!$A:$A, Aperturas!$A$2), 0))</f>
        <v/>
      </c>
      <c r="BTS224" s="23" t="str">
        <f>IF(BTS220 = "", "", IFERROR(BTS220 / SUMIFS(Aux_Totales!$N:$N, Aux_Totales!$F:$F, $F224, Aux_Totales!$A:$A, Aperturas!$A$2), 0))</f>
        <v/>
      </c>
      <c r="BTT224" s="23" t="str">
        <f>IF(BTT220 = "", "", IFERROR(BTT220 / SUMIFS(Aux_Totales!$N:$N, Aux_Totales!$F:$F, $F224, Aux_Totales!$A:$A, Aperturas!$A$2), 0))</f>
        <v/>
      </c>
      <c r="BTU224" s="23" t="str">
        <f>IF(BTU220 = "", "", IFERROR(BTU220 / SUMIFS(Aux_Totales!$N:$N, Aux_Totales!$F:$F, $F224, Aux_Totales!$A:$A, Aperturas!$A$2), 0))</f>
        <v/>
      </c>
      <c r="BTV224" s="23" t="str">
        <f>IF(BTV220 = "", "", IFERROR(BTV220 / SUMIFS(Aux_Totales!$N:$N, Aux_Totales!$F:$F, $F224, Aux_Totales!$A:$A, Aperturas!$A$2), 0))</f>
        <v/>
      </c>
      <c r="BTW224" s="23" t="str">
        <f>IF(BTW220 = "", "", IFERROR(BTW220 / SUMIFS(Aux_Totales!$N:$N, Aux_Totales!$F:$F, $F224, Aux_Totales!$A:$A, Aperturas!$A$2), 0))</f>
        <v/>
      </c>
      <c r="BTX224" s="23" t="str">
        <f>IF(BTX220 = "", "", IFERROR(BTX220 / SUMIFS(Aux_Totales!$N:$N, Aux_Totales!$F:$F, $F224, Aux_Totales!$A:$A, Aperturas!$A$2), 0))</f>
        <v/>
      </c>
      <c r="BTY224" s="23" t="str">
        <f>IF(BTY220 = "", "", IFERROR(BTY220 / SUMIFS(Aux_Totales!$N:$N, Aux_Totales!$F:$F, $F224, Aux_Totales!$A:$A, Aperturas!$A$2), 0))</f>
        <v/>
      </c>
      <c r="BTZ224" s="23" t="str">
        <f>IF(BTZ220 = "", "", IFERROR(BTZ220 / SUMIFS(Aux_Totales!$N:$N, Aux_Totales!$F:$F, $F224, Aux_Totales!$A:$A, Aperturas!$A$2), 0))</f>
        <v/>
      </c>
      <c r="BUA224" s="23" t="str">
        <f>IF(BUA220 = "", "", IFERROR(BUA220 / SUMIFS(Aux_Totales!$N:$N, Aux_Totales!$F:$F, $F224, Aux_Totales!$A:$A, Aperturas!$A$2), 0))</f>
        <v/>
      </c>
      <c r="BUB224" s="23" t="str">
        <f>IF(BUB220 = "", "", IFERROR(BUB220 / SUMIFS(Aux_Totales!$N:$N, Aux_Totales!$F:$F, $F224, Aux_Totales!$A:$A, Aperturas!$A$2), 0))</f>
        <v/>
      </c>
      <c r="BUC224" s="23" t="str">
        <f>IF(BUC220 = "", "", IFERROR(BUC220 / SUMIFS(Aux_Totales!$N:$N, Aux_Totales!$F:$F, $F224, Aux_Totales!$A:$A, Aperturas!$A$2), 0))</f>
        <v/>
      </c>
      <c r="BUD224" s="23" t="str">
        <f>IF(BUD220 = "", "", IFERROR(BUD220 / SUMIFS(Aux_Totales!$N:$N, Aux_Totales!$F:$F, $F224, Aux_Totales!$A:$A, Aperturas!$A$2), 0))</f>
        <v/>
      </c>
      <c r="BUE224" s="23" t="str">
        <f>IF(BUE220 = "", "", IFERROR(BUE220 / SUMIFS(Aux_Totales!$N:$N, Aux_Totales!$F:$F, $F224, Aux_Totales!$A:$A, Aperturas!$A$2), 0))</f>
        <v/>
      </c>
      <c r="BUF224" s="23" t="str">
        <f>IF(BUF220 = "", "", IFERROR(BUF220 / SUMIFS(Aux_Totales!$N:$N, Aux_Totales!$F:$F, $F224, Aux_Totales!$A:$A, Aperturas!$A$2), 0))</f>
        <v/>
      </c>
      <c r="BUG224" s="23" t="str">
        <f>IF(BUG220 = "", "", IFERROR(BUG220 / SUMIFS(Aux_Totales!$N:$N, Aux_Totales!$F:$F, $F224, Aux_Totales!$A:$A, Aperturas!$A$2), 0))</f>
        <v/>
      </c>
      <c r="BUH224" s="23" t="str">
        <f>IF(BUH220 = "", "", IFERROR(BUH220 / SUMIFS(Aux_Totales!$N:$N, Aux_Totales!$F:$F, $F224, Aux_Totales!$A:$A, Aperturas!$A$2), 0))</f>
        <v/>
      </c>
      <c r="BUI224" s="23" t="str">
        <f>IF(BUI220 = "", "", IFERROR(BUI220 / SUMIFS(Aux_Totales!$N:$N, Aux_Totales!$F:$F, $F224, Aux_Totales!$A:$A, Aperturas!$A$2), 0))</f>
        <v/>
      </c>
      <c r="BUJ224" s="23" t="str">
        <f>IF(BUJ220 = "", "", IFERROR(BUJ220 / SUMIFS(Aux_Totales!$N:$N, Aux_Totales!$F:$F, $F224, Aux_Totales!$A:$A, Aperturas!$A$2), 0))</f>
        <v/>
      </c>
      <c r="BUK224" s="23" t="str">
        <f>IF(BUK220 = "", "", IFERROR(BUK220 / SUMIFS(Aux_Totales!$N:$N, Aux_Totales!$F:$F, $F224, Aux_Totales!$A:$A, Aperturas!$A$2), 0))</f>
        <v/>
      </c>
      <c r="BUL224" s="23" t="str">
        <f>IF(BUL220 = "", "", IFERROR(BUL220 / SUMIFS(Aux_Totales!$N:$N, Aux_Totales!$F:$F, $F224, Aux_Totales!$A:$A, Aperturas!$A$2), 0))</f>
        <v/>
      </c>
      <c r="BUM224" s="23" t="str">
        <f>IF(BUM220 = "", "", IFERROR(BUM220 / SUMIFS(Aux_Totales!$N:$N, Aux_Totales!$F:$F, $F224, Aux_Totales!$A:$A, Aperturas!$A$2), 0))</f>
        <v/>
      </c>
      <c r="BUN224" s="23" t="str">
        <f>IF(BUN220 = "", "", IFERROR(BUN220 / SUMIFS(Aux_Totales!$N:$N, Aux_Totales!$F:$F, $F224, Aux_Totales!$A:$A, Aperturas!$A$2), 0))</f>
        <v/>
      </c>
      <c r="BUO224" s="23" t="str">
        <f>IF(BUO220 = "", "", IFERROR(BUO220 / SUMIFS(Aux_Totales!$N:$N, Aux_Totales!$F:$F, $F224, Aux_Totales!$A:$A, Aperturas!$A$2), 0))</f>
        <v/>
      </c>
      <c r="BUP224" s="23" t="str">
        <f>IF(BUP220 = "", "", IFERROR(BUP220 / SUMIFS(Aux_Totales!$N:$N, Aux_Totales!$F:$F, $F224, Aux_Totales!$A:$A, Aperturas!$A$2), 0))</f>
        <v/>
      </c>
      <c r="BUQ224" s="23" t="str">
        <f>IF(BUQ220 = "", "", IFERROR(BUQ220 / SUMIFS(Aux_Totales!$N:$N, Aux_Totales!$F:$F, $F224, Aux_Totales!$A:$A, Aperturas!$A$2), 0))</f>
        <v/>
      </c>
      <c r="BUR224" s="23" t="str">
        <f>IF(BUR220 = "", "", IFERROR(BUR220 / SUMIFS(Aux_Totales!$N:$N, Aux_Totales!$F:$F, $F224, Aux_Totales!$A:$A, Aperturas!$A$2), 0))</f>
        <v/>
      </c>
      <c r="BUS224" s="23" t="str">
        <f>IF(BUS220 = "", "", IFERROR(BUS220 / SUMIFS(Aux_Totales!$N:$N, Aux_Totales!$F:$F, $F224, Aux_Totales!$A:$A, Aperturas!$A$2), 0))</f>
        <v/>
      </c>
      <c r="BUT224" s="23" t="str">
        <f>IF(BUT220 = "", "", IFERROR(BUT220 / SUMIFS(Aux_Totales!$N:$N, Aux_Totales!$F:$F, $F224, Aux_Totales!$A:$A, Aperturas!$A$2), 0))</f>
        <v/>
      </c>
      <c r="BUU224" s="23" t="str">
        <f>IF(BUU220 = "", "", IFERROR(BUU220 / SUMIFS(Aux_Totales!$N:$N, Aux_Totales!$F:$F, $F224, Aux_Totales!$A:$A, Aperturas!$A$2), 0))</f>
        <v/>
      </c>
      <c r="BUV224" s="23" t="str">
        <f>IF(BUV220 = "", "", IFERROR(BUV220 / SUMIFS(Aux_Totales!$N:$N, Aux_Totales!$F:$F, $F224, Aux_Totales!$A:$A, Aperturas!$A$2), 0))</f>
        <v/>
      </c>
      <c r="BUW224" s="23" t="str">
        <f>IF(BUW220 = "", "", IFERROR(BUW220 / SUMIFS(Aux_Totales!$N:$N, Aux_Totales!$F:$F, $F224, Aux_Totales!$A:$A, Aperturas!$A$2), 0))</f>
        <v/>
      </c>
      <c r="BUX224" s="23" t="str">
        <f>IF(BUX220 = "", "", IFERROR(BUX220 / SUMIFS(Aux_Totales!$N:$N, Aux_Totales!$F:$F, $F224, Aux_Totales!$A:$A, Aperturas!$A$2), 0))</f>
        <v/>
      </c>
      <c r="BUY224" s="23" t="str">
        <f>IF(BUY220 = "", "", IFERROR(BUY220 / SUMIFS(Aux_Totales!$N:$N, Aux_Totales!$F:$F, $F224, Aux_Totales!$A:$A, Aperturas!$A$2), 0))</f>
        <v/>
      </c>
      <c r="BUZ224" s="23" t="str">
        <f>IF(BUZ220 = "", "", IFERROR(BUZ220 / SUMIFS(Aux_Totales!$N:$N, Aux_Totales!$F:$F, $F224, Aux_Totales!$A:$A, Aperturas!$A$2), 0))</f>
        <v/>
      </c>
      <c r="BVA224" s="23" t="str">
        <f>IF(BVA220 = "", "", IFERROR(BVA220 / SUMIFS(Aux_Totales!$N:$N, Aux_Totales!$F:$F, $F224, Aux_Totales!$A:$A, Aperturas!$A$2), 0))</f>
        <v/>
      </c>
      <c r="BVB224" s="23" t="str">
        <f>IF(BVB220 = "", "", IFERROR(BVB220 / SUMIFS(Aux_Totales!$N:$N, Aux_Totales!$F:$F, $F224, Aux_Totales!$A:$A, Aperturas!$A$2), 0))</f>
        <v/>
      </c>
      <c r="BVC224" s="23" t="str">
        <f>IF(BVC220 = "", "", IFERROR(BVC220 / SUMIFS(Aux_Totales!$N:$N, Aux_Totales!$F:$F, $F224, Aux_Totales!$A:$A, Aperturas!$A$2), 0))</f>
        <v/>
      </c>
      <c r="BVD224" s="23" t="str">
        <f>IF(BVD220 = "", "", IFERROR(BVD220 / SUMIFS(Aux_Totales!$N:$N, Aux_Totales!$F:$F, $F224, Aux_Totales!$A:$A, Aperturas!$A$2), 0))</f>
        <v/>
      </c>
      <c r="BVE224" s="23" t="str">
        <f>IF(BVE220 = "", "", IFERROR(BVE220 / SUMIFS(Aux_Totales!$N:$N, Aux_Totales!$F:$F, $F224, Aux_Totales!$A:$A, Aperturas!$A$2), 0))</f>
        <v/>
      </c>
      <c r="BVF224" s="23" t="str">
        <f>IF(BVF220 = "", "", IFERROR(BVF220 / SUMIFS(Aux_Totales!$N:$N, Aux_Totales!$F:$F, $F224, Aux_Totales!$A:$A, Aperturas!$A$2), 0))</f>
        <v/>
      </c>
      <c r="BVG224" s="23" t="str">
        <f>IF(BVG220 = "", "", IFERROR(BVG220 / SUMIFS(Aux_Totales!$N:$N, Aux_Totales!$F:$F, $F224, Aux_Totales!$A:$A, Aperturas!$A$2), 0))</f>
        <v/>
      </c>
      <c r="BVH224" s="23" t="str">
        <f>IF(BVH220 = "", "", IFERROR(BVH220 / SUMIFS(Aux_Totales!$N:$N, Aux_Totales!$F:$F, $F224, Aux_Totales!$A:$A, Aperturas!$A$2), 0))</f>
        <v/>
      </c>
      <c r="BVI224" s="23" t="str">
        <f>IF(BVI220 = "", "", IFERROR(BVI220 / SUMIFS(Aux_Totales!$N:$N, Aux_Totales!$F:$F, $F224, Aux_Totales!$A:$A, Aperturas!$A$2), 0))</f>
        <v/>
      </c>
      <c r="BVJ224" s="23" t="str">
        <f>IF(BVJ220 = "", "", IFERROR(BVJ220 / SUMIFS(Aux_Totales!$N:$N, Aux_Totales!$F:$F, $F224, Aux_Totales!$A:$A, Aperturas!$A$2), 0))</f>
        <v/>
      </c>
      <c r="BVK224" s="23" t="str">
        <f>IF(BVK220 = "", "", IFERROR(BVK220 / SUMIFS(Aux_Totales!$N:$N, Aux_Totales!$F:$F, $F224, Aux_Totales!$A:$A, Aperturas!$A$2), 0))</f>
        <v/>
      </c>
      <c r="BVL224" s="23" t="str">
        <f>IF(BVL220 = "", "", IFERROR(BVL220 / SUMIFS(Aux_Totales!$N:$N, Aux_Totales!$F:$F, $F224, Aux_Totales!$A:$A, Aperturas!$A$2), 0))</f>
        <v/>
      </c>
      <c r="BVM224" s="23" t="str">
        <f>IF(BVM220 = "", "", IFERROR(BVM220 / SUMIFS(Aux_Totales!$N:$N, Aux_Totales!$F:$F, $F224, Aux_Totales!$A:$A, Aperturas!$A$2), 0))</f>
        <v/>
      </c>
      <c r="BVN224" s="23" t="str">
        <f>IF(BVN220 = "", "", IFERROR(BVN220 / SUMIFS(Aux_Totales!$N:$N, Aux_Totales!$F:$F, $F224, Aux_Totales!$A:$A, Aperturas!$A$2), 0))</f>
        <v/>
      </c>
      <c r="BVO224" s="23" t="str">
        <f>IF(BVO220 = "", "", IFERROR(BVO220 / SUMIFS(Aux_Totales!$N:$N, Aux_Totales!$F:$F, $F224, Aux_Totales!$A:$A, Aperturas!$A$2), 0))</f>
        <v/>
      </c>
      <c r="BVP224" s="23" t="str">
        <f>IF(BVP220 = "", "", IFERROR(BVP220 / SUMIFS(Aux_Totales!$N:$N, Aux_Totales!$F:$F, $F224, Aux_Totales!$A:$A, Aperturas!$A$2), 0))</f>
        <v/>
      </c>
      <c r="BVQ224" s="23" t="str">
        <f>IF(BVQ220 = "", "", IFERROR(BVQ220 / SUMIFS(Aux_Totales!$N:$N, Aux_Totales!$F:$F, $F224, Aux_Totales!$A:$A, Aperturas!$A$2), 0))</f>
        <v/>
      </c>
      <c r="BVR224" s="23" t="str">
        <f>IF(BVR220 = "", "", IFERROR(BVR220 / SUMIFS(Aux_Totales!$N:$N, Aux_Totales!$F:$F, $F224, Aux_Totales!$A:$A, Aperturas!$A$2), 0))</f>
        <v/>
      </c>
      <c r="BVS224" s="23" t="str">
        <f>IF(BVS220 = "", "", IFERROR(BVS220 / SUMIFS(Aux_Totales!$N:$N, Aux_Totales!$F:$F, $F224, Aux_Totales!$A:$A, Aperturas!$A$2), 0))</f>
        <v/>
      </c>
      <c r="BVT224" s="23" t="str">
        <f>IF(BVT220 = "", "", IFERROR(BVT220 / SUMIFS(Aux_Totales!$N:$N, Aux_Totales!$F:$F, $F224, Aux_Totales!$A:$A, Aperturas!$A$2), 0))</f>
        <v/>
      </c>
      <c r="BVU224" s="23" t="str">
        <f>IF(BVU220 = "", "", IFERROR(BVU220 / SUMIFS(Aux_Totales!$N:$N, Aux_Totales!$F:$F, $F224, Aux_Totales!$A:$A, Aperturas!$A$2), 0))</f>
        <v/>
      </c>
      <c r="BVV224" s="23" t="str">
        <f>IF(BVV220 = "", "", IFERROR(BVV220 / SUMIFS(Aux_Totales!$N:$N, Aux_Totales!$F:$F, $F224, Aux_Totales!$A:$A, Aperturas!$A$2), 0))</f>
        <v/>
      </c>
      <c r="BVW224" s="23" t="str">
        <f>IF(BVW220 = "", "", IFERROR(BVW220 / SUMIFS(Aux_Totales!$N:$N, Aux_Totales!$F:$F, $F224, Aux_Totales!$A:$A, Aperturas!$A$2), 0))</f>
        <v/>
      </c>
      <c r="BVX224" s="23" t="str">
        <f>IF(BVX220 = "", "", IFERROR(BVX220 / SUMIFS(Aux_Totales!$N:$N, Aux_Totales!$F:$F, $F224, Aux_Totales!$A:$A, Aperturas!$A$2), 0))</f>
        <v/>
      </c>
      <c r="BVY224" s="23" t="str">
        <f>IF(BVY220 = "", "", IFERROR(BVY220 / SUMIFS(Aux_Totales!$N:$N, Aux_Totales!$F:$F, $F224, Aux_Totales!$A:$A, Aperturas!$A$2), 0))</f>
        <v/>
      </c>
      <c r="BVZ224" s="23" t="str">
        <f>IF(BVZ220 = "", "", IFERROR(BVZ220 / SUMIFS(Aux_Totales!$N:$N, Aux_Totales!$F:$F, $F224, Aux_Totales!$A:$A, Aperturas!$A$2), 0))</f>
        <v/>
      </c>
      <c r="BWA224" s="23" t="str">
        <f>IF(BWA220 = "", "", IFERROR(BWA220 / SUMIFS(Aux_Totales!$N:$N, Aux_Totales!$F:$F, $F224, Aux_Totales!$A:$A, Aperturas!$A$2), 0))</f>
        <v/>
      </c>
      <c r="BWB224" s="23" t="str">
        <f>IF(BWB220 = "", "", IFERROR(BWB220 / SUMIFS(Aux_Totales!$N:$N, Aux_Totales!$F:$F, $F224, Aux_Totales!$A:$A, Aperturas!$A$2), 0))</f>
        <v/>
      </c>
      <c r="BWC224" s="23" t="str">
        <f>IF(BWC220 = "", "", IFERROR(BWC220 / SUMIFS(Aux_Totales!$N:$N, Aux_Totales!$F:$F, $F224, Aux_Totales!$A:$A, Aperturas!$A$2), 0))</f>
        <v/>
      </c>
      <c r="BWD224" s="23" t="str">
        <f>IF(BWD220 = "", "", IFERROR(BWD220 / SUMIFS(Aux_Totales!$N:$N, Aux_Totales!$F:$F, $F224, Aux_Totales!$A:$A, Aperturas!$A$2), 0))</f>
        <v/>
      </c>
      <c r="BWE224" s="23" t="str">
        <f>IF(BWE220 = "", "", IFERROR(BWE220 / SUMIFS(Aux_Totales!$N:$N, Aux_Totales!$F:$F, $F224, Aux_Totales!$A:$A, Aperturas!$A$2), 0))</f>
        <v/>
      </c>
      <c r="BWF224" s="23" t="str">
        <f>IF(BWF220 = "", "", IFERROR(BWF220 / SUMIFS(Aux_Totales!$N:$N, Aux_Totales!$F:$F, $F224, Aux_Totales!$A:$A, Aperturas!$A$2), 0))</f>
        <v/>
      </c>
      <c r="BWG224" s="23" t="str">
        <f>IF(BWG220 = "", "", IFERROR(BWG220 / SUMIFS(Aux_Totales!$N:$N, Aux_Totales!$F:$F, $F224, Aux_Totales!$A:$A, Aperturas!$A$2), 0))</f>
        <v/>
      </c>
      <c r="BWH224" s="23" t="str">
        <f>IF(BWH220 = "", "", IFERROR(BWH220 / SUMIFS(Aux_Totales!$N:$N, Aux_Totales!$F:$F, $F224, Aux_Totales!$A:$A, Aperturas!$A$2), 0))</f>
        <v/>
      </c>
      <c r="BWI224" s="23" t="str">
        <f>IF(BWI220 = "", "", IFERROR(BWI220 / SUMIFS(Aux_Totales!$N:$N, Aux_Totales!$F:$F, $F224, Aux_Totales!$A:$A, Aperturas!$A$2), 0))</f>
        <v/>
      </c>
      <c r="BWJ224" s="23" t="str">
        <f>IF(BWJ220 = "", "", IFERROR(BWJ220 / SUMIFS(Aux_Totales!$N:$N, Aux_Totales!$F:$F, $F224, Aux_Totales!$A:$A, Aperturas!$A$2), 0))</f>
        <v/>
      </c>
      <c r="BWK224" s="23" t="str">
        <f>IF(BWK220 = "", "", IFERROR(BWK220 / SUMIFS(Aux_Totales!$N:$N, Aux_Totales!$F:$F, $F224, Aux_Totales!$A:$A, Aperturas!$A$2), 0))</f>
        <v/>
      </c>
      <c r="BWL224" s="23" t="str">
        <f>IF(BWL220 = "", "", IFERROR(BWL220 / SUMIFS(Aux_Totales!$N:$N, Aux_Totales!$F:$F, $F224, Aux_Totales!$A:$A, Aperturas!$A$2), 0))</f>
        <v/>
      </c>
      <c r="BWM224" s="23" t="str">
        <f>IF(BWM220 = "", "", IFERROR(BWM220 / SUMIFS(Aux_Totales!$N:$N, Aux_Totales!$F:$F, $F224, Aux_Totales!$A:$A, Aperturas!$A$2), 0))</f>
        <v/>
      </c>
      <c r="BWN224" s="23" t="str">
        <f>IF(BWN220 = "", "", IFERROR(BWN220 / SUMIFS(Aux_Totales!$N:$N, Aux_Totales!$F:$F, $F224, Aux_Totales!$A:$A, Aperturas!$A$2), 0))</f>
        <v/>
      </c>
      <c r="BWO224" s="23" t="str">
        <f>IF(BWO220 = "", "", IFERROR(BWO220 / SUMIFS(Aux_Totales!$N:$N, Aux_Totales!$F:$F, $F224, Aux_Totales!$A:$A, Aperturas!$A$2), 0))</f>
        <v/>
      </c>
      <c r="BWP224" s="23" t="str">
        <f>IF(BWP220 = "", "", IFERROR(BWP220 / SUMIFS(Aux_Totales!$N:$N, Aux_Totales!$F:$F, $F224, Aux_Totales!$A:$A, Aperturas!$A$2), 0))</f>
        <v/>
      </c>
      <c r="BWQ224" s="23" t="str">
        <f>IF(BWQ220 = "", "", IFERROR(BWQ220 / SUMIFS(Aux_Totales!$N:$N, Aux_Totales!$F:$F, $F224, Aux_Totales!$A:$A, Aperturas!$A$2), 0))</f>
        <v/>
      </c>
      <c r="BWR224" s="23" t="str">
        <f>IF(BWR220 = "", "", IFERROR(BWR220 / SUMIFS(Aux_Totales!$N:$N, Aux_Totales!$F:$F, $F224, Aux_Totales!$A:$A, Aperturas!$A$2), 0))</f>
        <v/>
      </c>
      <c r="BWS224" s="23" t="str">
        <f>IF(BWS220 = "", "", IFERROR(BWS220 / SUMIFS(Aux_Totales!$N:$N, Aux_Totales!$F:$F, $F224, Aux_Totales!$A:$A, Aperturas!$A$2), 0))</f>
        <v/>
      </c>
      <c r="BWT224" s="23" t="str">
        <f>IF(BWT220 = "", "", IFERROR(BWT220 / SUMIFS(Aux_Totales!$N:$N, Aux_Totales!$F:$F, $F224, Aux_Totales!$A:$A, Aperturas!$A$2), 0))</f>
        <v/>
      </c>
      <c r="BWU224" s="23" t="str">
        <f>IF(BWU220 = "", "", IFERROR(BWU220 / SUMIFS(Aux_Totales!$N:$N, Aux_Totales!$F:$F, $F224, Aux_Totales!$A:$A, Aperturas!$A$2), 0))</f>
        <v/>
      </c>
      <c r="BWV224" s="23" t="str">
        <f>IF(BWV220 = "", "", IFERROR(BWV220 / SUMIFS(Aux_Totales!$N:$N, Aux_Totales!$F:$F, $F224, Aux_Totales!$A:$A, Aperturas!$A$2), 0))</f>
        <v/>
      </c>
      <c r="BWW224" s="23" t="str">
        <f>IF(BWW220 = "", "", IFERROR(BWW220 / SUMIFS(Aux_Totales!$N:$N, Aux_Totales!$F:$F, $F224, Aux_Totales!$A:$A, Aperturas!$A$2), 0))</f>
        <v/>
      </c>
      <c r="BWX224" s="23" t="str">
        <f>IF(BWX220 = "", "", IFERROR(BWX220 / SUMIFS(Aux_Totales!$N:$N, Aux_Totales!$F:$F, $F224, Aux_Totales!$A:$A, Aperturas!$A$2), 0))</f>
        <v/>
      </c>
      <c r="BWY224" s="23" t="str">
        <f>IF(BWY220 = "", "", IFERROR(BWY220 / SUMIFS(Aux_Totales!$N:$N, Aux_Totales!$F:$F, $F224, Aux_Totales!$A:$A, Aperturas!$A$2), 0))</f>
        <v/>
      </c>
      <c r="BWZ224" s="23" t="str">
        <f>IF(BWZ220 = "", "", IFERROR(BWZ220 / SUMIFS(Aux_Totales!$N:$N, Aux_Totales!$F:$F, $F224, Aux_Totales!$A:$A, Aperturas!$A$2), 0))</f>
        <v/>
      </c>
      <c r="BXA224" s="23" t="str">
        <f>IF(BXA220 = "", "", IFERROR(BXA220 / SUMIFS(Aux_Totales!$N:$N, Aux_Totales!$F:$F, $F224, Aux_Totales!$A:$A, Aperturas!$A$2), 0))</f>
        <v/>
      </c>
      <c r="BXB224" s="23" t="str">
        <f>IF(BXB220 = "", "", IFERROR(BXB220 / SUMIFS(Aux_Totales!$N:$N, Aux_Totales!$F:$F, $F224, Aux_Totales!$A:$A, Aperturas!$A$2), 0))</f>
        <v/>
      </c>
      <c r="BXC224" s="23" t="str">
        <f>IF(BXC220 = "", "", IFERROR(BXC220 / SUMIFS(Aux_Totales!$N:$N, Aux_Totales!$F:$F, $F224, Aux_Totales!$A:$A, Aperturas!$A$2), 0))</f>
        <v/>
      </c>
      <c r="BXD224" s="23" t="str">
        <f>IF(BXD220 = "", "", IFERROR(BXD220 / SUMIFS(Aux_Totales!$N:$N, Aux_Totales!$F:$F, $F224, Aux_Totales!$A:$A, Aperturas!$A$2), 0))</f>
        <v/>
      </c>
      <c r="BXE224" s="23" t="str">
        <f>IF(BXE220 = "", "", IFERROR(BXE220 / SUMIFS(Aux_Totales!$N:$N, Aux_Totales!$F:$F, $F224, Aux_Totales!$A:$A, Aperturas!$A$2), 0))</f>
        <v/>
      </c>
      <c r="BXF224" s="23" t="str">
        <f>IF(BXF220 = "", "", IFERROR(BXF220 / SUMIFS(Aux_Totales!$N:$N, Aux_Totales!$F:$F, $F224, Aux_Totales!$A:$A, Aperturas!$A$2), 0))</f>
        <v/>
      </c>
      <c r="BXG224" s="23" t="str">
        <f>IF(BXG220 = "", "", IFERROR(BXG220 / SUMIFS(Aux_Totales!$N:$N, Aux_Totales!$F:$F, $F224, Aux_Totales!$A:$A, Aperturas!$A$2), 0))</f>
        <v/>
      </c>
      <c r="BXH224" s="23" t="str">
        <f>IF(BXH220 = "", "", IFERROR(BXH220 / SUMIFS(Aux_Totales!$N:$N, Aux_Totales!$F:$F, $F224, Aux_Totales!$A:$A, Aperturas!$A$2), 0))</f>
        <v/>
      </c>
      <c r="BXI224" s="23" t="str">
        <f>IF(BXI220 = "", "", IFERROR(BXI220 / SUMIFS(Aux_Totales!$N:$N, Aux_Totales!$F:$F, $F224, Aux_Totales!$A:$A, Aperturas!$A$2), 0))</f>
        <v/>
      </c>
      <c r="BXJ224" s="23" t="str">
        <f>IF(BXJ220 = "", "", IFERROR(BXJ220 / SUMIFS(Aux_Totales!$N:$N, Aux_Totales!$F:$F, $F224, Aux_Totales!$A:$A, Aperturas!$A$2), 0))</f>
        <v/>
      </c>
      <c r="BXK224" s="23" t="str">
        <f>IF(BXK220 = "", "", IFERROR(BXK220 / SUMIFS(Aux_Totales!$N:$N, Aux_Totales!$F:$F, $F224, Aux_Totales!$A:$A, Aperturas!$A$2), 0))</f>
        <v/>
      </c>
      <c r="BXL224" s="23" t="str">
        <f>IF(BXL220 = "", "", IFERROR(BXL220 / SUMIFS(Aux_Totales!$N:$N, Aux_Totales!$F:$F, $F224, Aux_Totales!$A:$A, Aperturas!$A$2), 0))</f>
        <v/>
      </c>
      <c r="BXM224" s="23" t="str">
        <f>IF(BXM220 = "", "", IFERROR(BXM220 / SUMIFS(Aux_Totales!$N:$N, Aux_Totales!$F:$F, $F224, Aux_Totales!$A:$A, Aperturas!$A$2), 0))</f>
        <v/>
      </c>
      <c r="BXN224" s="23" t="str">
        <f>IF(BXN220 = "", "", IFERROR(BXN220 / SUMIFS(Aux_Totales!$N:$N, Aux_Totales!$F:$F, $F224, Aux_Totales!$A:$A, Aperturas!$A$2), 0))</f>
        <v/>
      </c>
      <c r="BXO224" s="23" t="str">
        <f>IF(BXO220 = "", "", IFERROR(BXO220 / SUMIFS(Aux_Totales!$N:$N, Aux_Totales!$F:$F, $F224, Aux_Totales!$A:$A, Aperturas!$A$2), 0))</f>
        <v/>
      </c>
      <c r="BXP224" s="23" t="str">
        <f>IF(BXP220 = "", "", IFERROR(BXP220 / SUMIFS(Aux_Totales!$N:$N, Aux_Totales!$F:$F, $F224, Aux_Totales!$A:$A, Aperturas!$A$2), 0))</f>
        <v/>
      </c>
      <c r="BXQ224" s="23" t="str">
        <f>IF(BXQ220 = "", "", IFERROR(BXQ220 / SUMIFS(Aux_Totales!$N:$N, Aux_Totales!$F:$F, $F224, Aux_Totales!$A:$A, Aperturas!$A$2), 0))</f>
        <v/>
      </c>
      <c r="BXR224" s="23" t="str">
        <f>IF(BXR220 = "", "", IFERROR(BXR220 / SUMIFS(Aux_Totales!$N:$N, Aux_Totales!$F:$F, $F224, Aux_Totales!$A:$A, Aperturas!$A$2), 0))</f>
        <v/>
      </c>
      <c r="BXS224" s="23" t="str">
        <f>IF(BXS220 = "", "", IFERROR(BXS220 / SUMIFS(Aux_Totales!$N:$N, Aux_Totales!$F:$F, $F224, Aux_Totales!$A:$A, Aperturas!$A$2), 0))</f>
        <v/>
      </c>
      <c r="BXT224" s="23" t="str">
        <f>IF(BXT220 = "", "", IFERROR(BXT220 / SUMIFS(Aux_Totales!$N:$N, Aux_Totales!$F:$F, $F224, Aux_Totales!$A:$A, Aperturas!$A$2), 0))</f>
        <v/>
      </c>
      <c r="BXU224" s="23" t="str">
        <f>IF(BXU220 = "", "", IFERROR(BXU220 / SUMIFS(Aux_Totales!$N:$N, Aux_Totales!$F:$F, $F224, Aux_Totales!$A:$A, Aperturas!$A$2), 0))</f>
        <v/>
      </c>
      <c r="BXV224" s="23" t="str">
        <f>IF(BXV220 = "", "", IFERROR(BXV220 / SUMIFS(Aux_Totales!$N:$N, Aux_Totales!$F:$F, $F224, Aux_Totales!$A:$A, Aperturas!$A$2), 0))</f>
        <v/>
      </c>
      <c r="BXW224" s="23" t="str">
        <f>IF(BXW220 = "", "", IFERROR(BXW220 / SUMIFS(Aux_Totales!$N:$N, Aux_Totales!$F:$F, $F224, Aux_Totales!$A:$A, Aperturas!$A$2), 0))</f>
        <v/>
      </c>
      <c r="BXX224" s="23" t="str">
        <f>IF(BXX220 = "", "", IFERROR(BXX220 / SUMIFS(Aux_Totales!$N:$N, Aux_Totales!$F:$F, $F224, Aux_Totales!$A:$A, Aperturas!$A$2), 0))</f>
        <v/>
      </c>
      <c r="BXY224" s="23" t="str">
        <f>IF(BXY220 = "", "", IFERROR(BXY220 / SUMIFS(Aux_Totales!$N:$N, Aux_Totales!$F:$F, $F224, Aux_Totales!$A:$A, Aperturas!$A$2), 0))</f>
        <v/>
      </c>
      <c r="BXZ224" s="23" t="str">
        <f>IF(BXZ220 = "", "", IFERROR(BXZ220 / SUMIFS(Aux_Totales!$N:$N, Aux_Totales!$F:$F, $F224, Aux_Totales!$A:$A, Aperturas!$A$2), 0))</f>
        <v/>
      </c>
      <c r="BYA224" s="23" t="str">
        <f>IF(BYA220 = "", "", IFERROR(BYA220 / SUMIFS(Aux_Totales!$N:$N, Aux_Totales!$F:$F, $F224, Aux_Totales!$A:$A, Aperturas!$A$2), 0))</f>
        <v/>
      </c>
      <c r="BYB224" s="23" t="str">
        <f>IF(BYB220 = "", "", IFERROR(BYB220 / SUMIFS(Aux_Totales!$N:$N, Aux_Totales!$F:$F, $F224, Aux_Totales!$A:$A, Aperturas!$A$2), 0))</f>
        <v/>
      </c>
      <c r="BYC224" s="23" t="str">
        <f>IF(BYC220 = "", "", IFERROR(BYC220 / SUMIFS(Aux_Totales!$N:$N, Aux_Totales!$F:$F, $F224, Aux_Totales!$A:$A, Aperturas!$A$2), 0))</f>
        <v/>
      </c>
      <c r="BYD224" s="23" t="str">
        <f>IF(BYD220 = "", "", IFERROR(BYD220 / SUMIFS(Aux_Totales!$N:$N, Aux_Totales!$F:$F, $F224, Aux_Totales!$A:$A, Aperturas!$A$2), 0))</f>
        <v/>
      </c>
      <c r="BYE224" s="23" t="str">
        <f>IF(BYE220 = "", "", IFERROR(BYE220 / SUMIFS(Aux_Totales!$N:$N, Aux_Totales!$F:$F, $F224, Aux_Totales!$A:$A, Aperturas!$A$2), 0))</f>
        <v/>
      </c>
      <c r="BYF224" s="23" t="str">
        <f>IF(BYF220 = "", "", IFERROR(BYF220 / SUMIFS(Aux_Totales!$N:$N, Aux_Totales!$F:$F, $F224, Aux_Totales!$A:$A, Aperturas!$A$2), 0))</f>
        <v/>
      </c>
      <c r="BYG224" s="23" t="str">
        <f>IF(BYG220 = "", "", IFERROR(BYG220 / SUMIFS(Aux_Totales!$N:$N, Aux_Totales!$F:$F, $F224, Aux_Totales!$A:$A, Aperturas!$A$2), 0))</f>
        <v/>
      </c>
      <c r="BYH224" s="23" t="str">
        <f>IF(BYH220 = "", "", IFERROR(BYH220 / SUMIFS(Aux_Totales!$N:$N, Aux_Totales!$F:$F, $F224, Aux_Totales!$A:$A, Aperturas!$A$2), 0))</f>
        <v/>
      </c>
      <c r="BYI224" s="23" t="str">
        <f>IF(BYI220 = "", "", IFERROR(BYI220 / SUMIFS(Aux_Totales!$N:$N, Aux_Totales!$F:$F, $F224, Aux_Totales!$A:$A, Aperturas!$A$2), 0))</f>
        <v/>
      </c>
      <c r="BYJ224" s="23" t="str">
        <f>IF(BYJ220 = "", "", IFERROR(BYJ220 / SUMIFS(Aux_Totales!$N:$N, Aux_Totales!$F:$F, $F224, Aux_Totales!$A:$A, Aperturas!$A$2), 0))</f>
        <v/>
      </c>
      <c r="BYK224" s="23" t="str">
        <f>IF(BYK220 = "", "", IFERROR(BYK220 / SUMIFS(Aux_Totales!$N:$N, Aux_Totales!$F:$F, $F224, Aux_Totales!$A:$A, Aperturas!$A$2), 0))</f>
        <v/>
      </c>
      <c r="BYL224" s="23" t="str">
        <f>IF(BYL220 = "", "", IFERROR(BYL220 / SUMIFS(Aux_Totales!$N:$N, Aux_Totales!$F:$F, $F224, Aux_Totales!$A:$A, Aperturas!$A$2), 0))</f>
        <v/>
      </c>
      <c r="BYM224" s="23" t="str">
        <f>IF(BYM220 = "", "", IFERROR(BYM220 / SUMIFS(Aux_Totales!$N:$N, Aux_Totales!$F:$F, $F224, Aux_Totales!$A:$A, Aperturas!$A$2), 0))</f>
        <v/>
      </c>
      <c r="BYN224" s="23" t="str">
        <f>IF(BYN220 = "", "", IFERROR(BYN220 / SUMIFS(Aux_Totales!$N:$N, Aux_Totales!$F:$F, $F224, Aux_Totales!$A:$A, Aperturas!$A$2), 0))</f>
        <v/>
      </c>
      <c r="BYO224" s="23" t="str">
        <f>IF(BYO220 = "", "", IFERROR(BYO220 / SUMIFS(Aux_Totales!$N:$N, Aux_Totales!$F:$F, $F224, Aux_Totales!$A:$A, Aperturas!$A$2), 0))</f>
        <v/>
      </c>
      <c r="BYP224" s="23" t="str">
        <f>IF(BYP220 = "", "", IFERROR(BYP220 / SUMIFS(Aux_Totales!$N:$N, Aux_Totales!$F:$F, $F224, Aux_Totales!$A:$A, Aperturas!$A$2), 0))</f>
        <v/>
      </c>
      <c r="BYQ224" s="23" t="str">
        <f>IF(BYQ220 = "", "", IFERROR(BYQ220 / SUMIFS(Aux_Totales!$N:$N, Aux_Totales!$F:$F, $F224, Aux_Totales!$A:$A, Aperturas!$A$2), 0))</f>
        <v/>
      </c>
      <c r="BYR224" s="23" t="str">
        <f>IF(BYR220 = "", "", IFERROR(BYR220 / SUMIFS(Aux_Totales!$N:$N, Aux_Totales!$F:$F, $F224, Aux_Totales!$A:$A, Aperturas!$A$2), 0))</f>
        <v/>
      </c>
      <c r="BYS224" s="23" t="str">
        <f>IF(BYS220 = "", "", IFERROR(BYS220 / SUMIFS(Aux_Totales!$N:$N, Aux_Totales!$F:$F, $F224, Aux_Totales!$A:$A, Aperturas!$A$2), 0))</f>
        <v/>
      </c>
      <c r="BYT224" s="23" t="str">
        <f>IF(BYT220 = "", "", IFERROR(BYT220 / SUMIFS(Aux_Totales!$N:$N, Aux_Totales!$F:$F, $F224, Aux_Totales!$A:$A, Aperturas!$A$2), 0))</f>
        <v/>
      </c>
      <c r="BYU224" s="23" t="str">
        <f>IF(BYU220 = "", "", IFERROR(BYU220 / SUMIFS(Aux_Totales!$N:$N, Aux_Totales!$F:$F, $F224, Aux_Totales!$A:$A, Aperturas!$A$2), 0))</f>
        <v/>
      </c>
      <c r="BYV224" s="23" t="str">
        <f>IF(BYV220 = "", "", IFERROR(BYV220 / SUMIFS(Aux_Totales!$N:$N, Aux_Totales!$F:$F, $F224, Aux_Totales!$A:$A, Aperturas!$A$2), 0))</f>
        <v/>
      </c>
      <c r="BYW224" s="23" t="str">
        <f>IF(BYW220 = "", "", IFERROR(BYW220 / SUMIFS(Aux_Totales!$N:$N, Aux_Totales!$F:$F, $F224, Aux_Totales!$A:$A, Aperturas!$A$2), 0))</f>
        <v/>
      </c>
      <c r="BYX224" s="23" t="str">
        <f>IF(BYX220 = "", "", IFERROR(BYX220 / SUMIFS(Aux_Totales!$N:$N, Aux_Totales!$F:$F, $F224, Aux_Totales!$A:$A, Aperturas!$A$2), 0))</f>
        <v/>
      </c>
      <c r="BYY224" s="23" t="str">
        <f>IF(BYY220 = "", "", IFERROR(BYY220 / SUMIFS(Aux_Totales!$N:$N, Aux_Totales!$F:$F, $F224, Aux_Totales!$A:$A, Aperturas!$A$2), 0))</f>
        <v/>
      </c>
      <c r="BYZ224" s="23" t="str">
        <f>IF(BYZ220 = "", "", IFERROR(BYZ220 / SUMIFS(Aux_Totales!$N:$N, Aux_Totales!$F:$F, $F224, Aux_Totales!$A:$A, Aperturas!$A$2), 0))</f>
        <v/>
      </c>
      <c r="BZA224" s="23" t="str">
        <f>IF(BZA220 = "", "", IFERROR(BZA220 / SUMIFS(Aux_Totales!$N:$N, Aux_Totales!$F:$F, $F224, Aux_Totales!$A:$A, Aperturas!$A$2), 0))</f>
        <v/>
      </c>
      <c r="BZB224" s="23" t="str">
        <f>IF(BZB220 = "", "", IFERROR(BZB220 / SUMIFS(Aux_Totales!$N:$N, Aux_Totales!$F:$F, $F224, Aux_Totales!$A:$A, Aperturas!$A$2), 0))</f>
        <v/>
      </c>
      <c r="BZC224" s="23" t="str">
        <f>IF(BZC220 = "", "", IFERROR(BZC220 / SUMIFS(Aux_Totales!$N:$N, Aux_Totales!$F:$F, $F224, Aux_Totales!$A:$A, Aperturas!$A$2), 0))</f>
        <v/>
      </c>
      <c r="BZD224" s="23" t="str">
        <f>IF(BZD220 = "", "", IFERROR(BZD220 / SUMIFS(Aux_Totales!$N:$N, Aux_Totales!$F:$F, $F224, Aux_Totales!$A:$A, Aperturas!$A$2), 0))</f>
        <v/>
      </c>
      <c r="BZE224" s="23" t="str">
        <f>IF(BZE220 = "", "", IFERROR(BZE220 / SUMIFS(Aux_Totales!$N:$N, Aux_Totales!$F:$F, $F224, Aux_Totales!$A:$A, Aperturas!$A$2), 0))</f>
        <v/>
      </c>
      <c r="BZF224" s="23" t="str">
        <f>IF(BZF220 = "", "", IFERROR(BZF220 / SUMIFS(Aux_Totales!$N:$N, Aux_Totales!$F:$F, $F224, Aux_Totales!$A:$A, Aperturas!$A$2), 0))</f>
        <v/>
      </c>
      <c r="BZG224" s="23" t="str">
        <f>IF(BZG220 = "", "", IFERROR(BZG220 / SUMIFS(Aux_Totales!$N:$N, Aux_Totales!$F:$F, $F224, Aux_Totales!$A:$A, Aperturas!$A$2), 0))</f>
        <v/>
      </c>
      <c r="BZH224" s="23" t="str">
        <f>IF(BZH220 = "", "", IFERROR(BZH220 / SUMIFS(Aux_Totales!$N:$N, Aux_Totales!$F:$F, $F224, Aux_Totales!$A:$A, Aperturas!$A$2), 0))</f>
        <v/>
      </c>
      <c r="BZI224" s="23" t="str">
        <f>IF(BZI220 = "", "", IFERROR(BZI220 / SUMIFS(Aux_Totales!$N:$N, Aux_Totales!$F:$F, $F224, Aux_Totales!$A:$A, Aperturas!$A$2), 0))</f>
        <v/>
      </c>
      <c r="BZJ224" s="23" t="str">
        <f>IF(BZJ220 = "", "", IFERROR(BZJ220 / SUMIFS(Aux_Totales!$N:$N, Aux_Totales!$F:$F, $F224, Aux_Totales!$A:$A, Aperturas!$A$2), 0))</f>
        <v/>
      </c>
      <c r="BZK224" s="23" t="str">
        <f>IF(BZK220 = "", "", IFERROR(BZK220 / SUMIFS(Aux_Totales!$N:$N, Aux_Totales!$F:$F, $F224, Aux_Totales!$A:$A, Aperturas!$A$2), 0))</f>
        <v/>
      </c>
      <c r="BZL224" s="23" t="str">
        <f>IF(BZL220 = "", "", IFERROR(BZL220 / SUMIFS(Aux_Totales!$N:$N, Aux_Totales!$F:$F, $F224, Aux_Totales!$A:$A, Aperturas!$A$2), 0))</f>
        <v/>
      </c>
      <c r="BZM224" s="23" t="str">
        <f>IF(BZM220 = "", "", IFERROR(BZM220 / SUMIFS(Aux_Totales!$N:$N, Aux_Totales!$F:$F, $F224, Aux_Totales!$A:$A, Aperturas!$A$2), 0))</f>
        <v/>
      </c>
      <c r="BZN224" s="23" t="str">
        <f>IF(BZN220 = "", "", IFERROR(BZN220 / SUMIFS(Aux_Totales!$N:$N, Aux_Totales!$F:$F, $F224, Aux_Totales!$A:$A, Aperturas!$A$2), 0))</f>
        <v/>
      </c>
      <c r="BZO224" s="23" t="str">
        <f>IF(BZO220 = "", "", IFERROR(BZO220 / SUMIFS(Aux_Totales!$N:$N, Aux_Totales!$F:$F, $F224, Aux_Totales!$A:$A, Aperturas!$A$2), 0))</f>
        <v/>
      </c>
      <c r="BZP224" s="23" t="str">
        <f>IF(BZP220 = "", "", IFERROR(BZP220 / SUMIFS(Aux_Totales!$N:$N, Aux_Totales!$F:$F, $F224, Aux_Totales!$A:$A, Aperturas!$A$2), 0))</f>
        <v/>
      </c>
      <c r="BZQ224" s="23" t="str">
        <f>IF(BZQ220 = "", "", IFERROR(BZQ220 / SUMIFS(Aux_Totales!$N:$N, Aux_Totales!$F:$F, $F224, Aux_Totales!$A:$A, Aperturas!$A$2), 0))</f>
        <v/>
      </c>
      <c r="BZR224" s="23" t="str">
        <f>IF(BZR220 = "", "", IFERROR(BZR220 / SUMIFS(Aux_Totales!$N:$N, Aux_Totales!$F:$F, $F224, Aux_Totales!$A:$A, Aperturas!$A$2), 0))</f>
        <v/>
      </c>
      <c r="BZS224" s="23" t="str">
        <f>IF(BZS220 = "", "", IFERROR(BZS220 / SUMIFS(Aux_Totales!$N:$N, Aux_Totales!$F:$F, $F224, Aux_Totales!$A:$A, Aperturas!$A$2), 0))</f>
        <v/>
      </c>
      <c r="BZT224" s="23" t="str">
        <f>IF(BZT220 = "", "", IFERROR(BZT220 / SUMIFS(Aux_Totales!$N:$N, Aux_Totales!$F:$F, $F224, Aux_Totales!$A:$A, Aperturas!$A$2), 0))</f>
        <v/>
      </c>
      <c r="BZU224" s="23" t="str">
        <f>IF(BZU220 = "", "", IFERROR(BZU220 / SUMIFS(Aux_Totales!$N:$N, Aux_Totales!$F:$F, $F224, Aux_Totales!$A:$A, Aperturas!$A$2), 0))</f>
        <v/>
      </c>
      <c r="BZV224" s="23" t="str">
        <f>IF(BZV220 = "", "", IFERROR(BZV220 / SUMIFS(Aux_Totales!$N:$N, Aux_Totales!$F:$F, $F224, Aux_Totales!$A:$A, Aperturas!$A$2), 0))</f>
        <v/>
      </c>
      <c r="BZW224" s="23" t="str">
        <f>IF(BZW220 = "", "", IFERROR(BZW220 / SUMIFS(Aux_Totales!$N:$N, Aux_Totales!$F:$F, $F224, Aux_Totales!$A:$A, Aperturas!$A$2), 0))</f>
        <v/>
      </c>
      <c r="BZX224" s="23" t="str">
        <f>IF(BZX220 = "", "", IFERROR(BZX220 / SUMIFS(Aux_Totales!$N:$N, Aux_Totales!$F:$F, $F224, Aux_Totales!$A:$A, Aperturas!$A$2), 0))</f>
        <v/>
      </c>
      <c r="BZY224" s="23" t="str">
        <f>IF(BZY220 = "", "", IFERROR(BZY220 / SUMIFS(Aux_Totales!$N:$N, Aux_Totales!$F:$F, $F224, Aux_Totales!$A:$A, Aperturas!$A$2), 0))</f>
        <v/>
      </c>
      <c r="BZZ224" s="23" t="str">
        <f>IF(BZZ220 = "", "", IFERROR(BZZ220 / SUMIFS(Aux_Totales!$N:$N, Aux_Totales!$F:$F, $F224, Aux_Totales!$A:$A, Aperturas!$A$2), 0))</f>
        <v/>
      </c>
      <c r="CAA224" s="23" t="str">
        <f>IF(CAA220 = "", "", IFERROR(CAA220 / SUMIFS(Aux_Totales!$N:$N, Aux_Totales!$F:$F, $F224, Aux_Totales!$A:$A, Aperturas!$A$2), 0))</f>
        <v/>
      </c>
      <c r="CAB224" s="23" t="str">
        <f>IF(CAB220 = "", "", IFERROR(CAB220 / SUMIFS(Aux_Totales!$N:$N, Aux_Totales!$F:$F, $F224, Aux_Totales!$A:$A, Aperturas!$A$2), 0))</f>
        <v/>
      </c>
      <c r="CAC224" s="23" t="str">
        <f>IF(CAC220 = "", "", IFERROR(CAC220 / SUMIFS(Aux_Totales!$N:$N, Aux_Totales!$F:$F, $F224, Aux_Totales!$A:$A, Aperturas!$A$2), 0))</f>
        <v/>
      </c>
      <c r="CAD224" s="23" t="str">
        <f>IF(CAD220 = "", "", IFERROR(CAD220 / SUMIFS(Aux_Totales!$N:$N, Aux_Totales!$F:$F, $F224, Aux_Totales!$A:$A, Aperturas!$A$2), 0))</f>
        <v/>
      </c>
      <c r="CAE224" s="23" t="str">
        <f>IF(CAE220 = "", "", IFERROR(CAE220 / SUMIFS(Aux_Totales!$N:$N, Aux_Totales!$F:$F, $F224, Aux_Totales!$A:$A, Aperturas!$A$2), 0))</f>
        <v/>
      </c>
      <c r="CAF224" s="23" t="str">
        <f>IF(CAF220 = "", "", IFERROR(CAF220 / SUMIFS(Aux_Totales!$N:$N, Aux_Totales!$F:$F, $F224, Aux_Totales!$A:$A, Aperturas!$A$2), 0))</f>
        <v/>
      </c>
      <c r="CAG224" s="23" t="str">
        <f>IF(CAG220 = "", "", IFERROR(CAG220 / SUMIFS(Aux_Totales!$N:$N, Aux_Totales!$F:$F, $F224, Aux_Totales!$A:$A, Aperturas!$A$2), 0))</f>
        <v/>
      </c>
      <c r="CAH224" s="23" t="str">
        <f>IF(CAH220 = "", "", IFERROR(CAH220 / SUMIFS(Aux_Totales!$N:$N, Aux_Totales!$F:$F, $F224, Aux_Totales!$A:$A, Aperturas!$A$2), 0))</f>
        <v/>
      </c>
      <c r="CAI224" s="23" t="str">
        <f>IF(CAI220 = "", "", IFERROR(CAI220 / SUMIFS(Aux_Totales!$N:$N, Aux_Totales!$F:$F, $F224, Aux_Totales!$A:$A, Aperturas!$A$2), 0))</f>
        <v/>
      </c>
      <c r="CAJ224" s="23" t="str">
        <f>IF(CAJ220 = "", "", IFERROR(CAJ220 / SUMIFS(Aux_Totales!$N:$N, Aux_Totales!$F:$F, $F224, Aux_Totales!$A:$A, Aperturas!$A$2), 0))</f>
        <v/>
      </c>
      <c r="CAK224" s="23" t="str">
        <f>IF(CAK220 = "", "", IFERROR(CAK220 / SUMIFS(Aux_Totales!$N:$N, Aux_Totales!$F:$F, $F224, Aux_Totales!$A:$A, Aperturas!$A$2), 0))</f>
        <v/>
      </c>
      <c r="CAL224" s="23" t="str">
        <f>IF(CAL220 = "", "", IFERROR(CAL220 / SUMIFS(Aux_Totales!$N:$N, Aux_Totales!$F:$F, $F224, Aux_Totales!$A:$A, Aperturas!$A$2), 0))</f>
        <v/>
      </c>
      <c r="CAM224" s="23" t="str">
        <f>IF(CAM220 = "", "", IFERROR(CAM220 / SUMIFS(Aux_Totales!$N:$N, Aux_Totales!$F:$F, $F224, Aux_Totales!$A:$A, Aperturas!$A$2), 0))</f>
        <v/>
      </c>
      <c r="CAN224" s="23" t="str">
        <f>IF(CAN220 = "", "", IFERROR(CAN220 / SUMIFS(Aux_Totales!$N:$N, Aux_Totales!$F:$F, $F224, Aux_Totales!$A:$A, Aperturas!$A$2), 0))</f>
        <v/>
      </c>
      <c r="CAO224" s="23" t="str">
        <f>IF(CAO220 = "", "", IFERROR(CAO220 / SUMIFS(Aux_Totales!$N:$N, Aux_Totales!$F:$F, $F224, Aux_Totales!$A:$A, Aperturas!$A$2), 0))</f>
        <v/>
      </c>
      <c r="CAP224" s="23" t="str">
        <f>IF(CAP220 = "", "", IFERROR(CAP220 / SUMIFS(Aux_Totales!$N:$N, Aux_Totales!$F:$F, $F224, Aux_Totales!$A:$A, Aperturas!$A$2), 0))</f>
        <v/>
      </c>
      <c r="CAQ224" s="23" t="str">
        <f>IF(CAQ220 = "", "", IFERROR(CAQ220 / SUMIFS(Aux_Totales!$N:$N, Aux_Totales!$F:$F, $F224, Aux_Totales!$A:$A, Aperturas!$A$2), 0))</f>
        <v/>
      </c>
      <c r="CAR224" s="23" t="str">
        <f>IF(CAR220 = "", "", IFERROR(CAR220 / SUMIFS(Aux_Totales!$N:$N, Aux_Totales!$F:$F, $F224, Aux_Totales!$A:$A, Aperturas!$A$2), 0))</f>
        <v/>
      </c>
      <c r="CAS224" s="23" t="str">
        <f>IF(CAS220 = "", "", IFERROR(CAS220 / SUMIFS(Aux_Totales!$N:$N, Aux_Totales!$F:$F, $F224, Aux_Totales!$A:$A, Aperturas!$A$2), 0))</f>
        <v/>
      </c>
      <c r="CAT224" s="23" t="str">
        <f>IF(CAT220 = "", "", IFERROR(CAT220 / SUMIFS(Aux_Totales!$N:$N, Aux_Totales!$F:$F, $F224, Aux_Totales!$A:$A, Aperturas!$A$2), 0))</f>
        <v/>
      </c>
      <c r="CAU224" s="23" t="str">
        <f>IF(CAU220 = "", "", IFERROR(CAU220 / SUMIFS(Aux_Totales!$N:$N, Aux_Totales!$F:$F, $F224, Aux_Totales!$A:$A, Aperturas!$A$2), 0))</f>
        <v/>
      </c>
      <c r="CAV224" s="23" t="str">
        <f>IF(CAV220 = "", "", IFERROR(CAV220 / SUMIFS(Aux_Totales!$N:$N, Aux_Totales!$F:$F, $F224, Aux_Totales!$A:$A, Aperturas!$A$2), 0))</f>
        <v/>
      </c>
      <c r="CAW224" s="23" t="str">
        <f>IF(CAW220 = "", "", IFERROR(CAW220 / SUMIFS(Aux_Totales!$N:$N, Aux_Totales!$F:$F, $F224, Aux_Totales!$A:$A, Aperturas!$A$2), 0))</f>
        <v/>
      </c>
      <c r="CAX224" s="23" t="str">
        <f>IF(CAX220 = "", "", IFERROR(CAX220 / SUMIFS(Aux_Totales!$N:$N, Aux_Totales!$F:$F, $F224, Aux_Totales!$A:$A, Aperturas!$A$2), 0))</f>
        <v/>
      </c>
      <c r="CAY224" s="23" t="str">
        <f>IF(CAY220 = "", "", IFERROR(CAY220 / SUMIFS(Aux_Totales!$N:$N, Aux_Totales!$F:$F, $F224, Aux_Totales!$A:$A, Aperturas!$A$2), 0))</f>
        <v/>
      </c>
      <c r="CAZ224" s="23" t="str">
        <f>IF(CAZ220 = "", "", IFERROR(CAZ220 / SUMIFS(Aux_Totales!$N:$N, Aux_Totales!$F:$F, $F224, Aux_Totales!$A:$A, Aperturas!$A$2), 0))</f>
        <v/>
      </c>
      <c r="CBA224" s="23" t="str">
        <f>IF(CBA220 = "", "", IFERROR(CBA220 / SUMIFS(Aux_Totales!$N:$N, Aux_Totales!$F:$F, $F224, Aux_Totales!$A:$A, Aperturas!$A$2), 0))</f>
        <v/>
      </c>
      <c r="CBB224" s="23" t="str">
        <f>IF(CBB220 = "", "", IFERROR(CBB220 / SUMIFS(Aux_Totales!$N:$N, Aux_Totales!$F:$F, $F224, Aux_Totales!$A:$A, Aperturas!$A$2), 0))</f>
        <v/>
      </c>
      <c r="CBC224" s="23" t="str">
        <f>IF(CBC220 = "", "", IFERROR(CBC220 / SUMIFS(Aux_Totales!$N:$N, Aux_Totales!$F:$F, $F224, Aux_Totales!$A:$A, Aperturas!$A$2), 0))</f>
        <v/>
      </c>
      <c r="CBD224" s="23" t="str">
        <f>IF(CBD220 = "", "", IFERROR(CBD220 / SUMIFS(Aux_Totales!$N:$N, Aux_Totales!$F:$F, $F224, Aux_Totales!$A:$A, Aperturas!$A$2), 0))</f>
        <v/>
      </c>
      <c r="CBE224" s="23" t="str">
        <f>IF(CBE220 = "", "", IFERROR(CBE220 / SUMIFS(Aux_Totales!$N:$N, Aux_Totales!$F:$F, $F224, Aux_Totales!$A:$A, Aperturas!$A$2), 0))</f>
        <v/>
      </c>
      <c r="CBF224" s="23" t="str">
        <f>IF(CBF220 = "", "", IFERROR(CBF220 / SUMIFS(Aux_Totales!$N:$N, Aux_Totales!$F:$F, $F224, Aux_Totales!$A:$A, Aperturas!$A$2), 0))</f>
        <v/>
      </c>
      <c r="CBG224" s="23" t="str">
        <f>IF(CBG220 = "", "", IFERROR(CBG220 / SUMIFS(Aux_Totales!$N:$N, Aux_Totales!$F:$F, $F224, Aux_Totales!$A:$A, Aperturas!$A$2), 0))</f>
        <v/>
      </c>
      <c r="CBH224" s="23" t="str">
        <f>IF(CBH220 = "", "", IFERROR(CBH220 / SUMIFS(Aux_Totales!$N:$N, Aux_Totales!$F:$F, $F224, Aux_Totales!$A:$A, Aperturas!$A$2), 0))</f>
        <v/>
      </c>
      <c r="CBI224" s="23" t="str">
        <f>IF(CBI220 = "", "", IFERROR(CBI220 / SUMIFS(Aux_Totales!$N:$N, Aux_Totales!$F:$F, $F224, Aux_Totales!$A:$A, Aperturas!$A$2), 0))</f>
        <v/>
      </c>
      <c r="CBJ224" s="23" t="str">
        <f>IF(CBJ220 = "", "", IFERROR(CBJ220 / SUMIFS(Aux_Totales!$N:$N, Aux_Totales!$F:$F, $F224, Aux_Totales!$A:$A, Aperturas!$A$2), 0))</f>
        <v/>
      </c>
      <c r="CBK224" s="23" t="str">
        <f>IF(CBK220 = "", "", IFERROR(CBK220 / SUMIFS(Aux_Totales!$N:$N, Aux_Totales!$F:$F, $F224, Aux_Totales!$A:$A, Aperturas!$A$2), 0))</f>
        <v/>
      </c>
      <c r="CBL224" s="23" t="str">
        <f>IF(CBL220 = "", "", IFERROR(CBL220 / SUMIFS(Aux_Totales!$N:$N, Aux_Totales!$F:$F, $F224, Aux_Totales!$A:$A, Aperturas!$A$2), 0))</f>
        <v/>
      </c>
      <c r="CBM224" s="23" t="str">
        <f>IF(CBM220 = "", "", IFERROR(CBM220 / SUMIFS(Aux_Totales!$N:$N, Aux_Totales!$F:$F, $F224, Aux_Totales!$A:$A, Aperturas!$A$2), 0))</f>
        <v/>
      </c>
      <c r="CBN224" s="23" t="str">
        <f>IF(CBN220 = "", "", IFERROR(CBN220 / SUMIFS(Aux_Totales!$N:$N, Aux_Totales!$F:$F, $F224, Aux_Totales!$A:$A, Aperturas!$A$2), 0))</f>
        <v/>
      </c>
      <c r="CBO224" s="23" t="str">
        <f>IF(CBO220 = "", "", IFERROR(CBO220 / SUMIFS(Aux_Totales!$N:$N, Aux_Totales!$F:$F, $F224, Aux_Totales!$A:$A, Aperturas!$A$2), 0))</f>
        <v/>
      </c>
      <c r="CBP224" s="23" t="str">
        <f>IF(CBP220 = "", "", IFERROR(CBP220 / SUMIFS(Aux_Totales!$N:$N, Aux_Totales!$F:$F, $F224, Aux_Totales!$A:$A, Aperturas!$A$2), 0))</f>
        <v/>
      </c>
      <c r="CBQ224" s="23" t="str">
        <f>IF(CBQ220 = "", "", IFERROR(CBQ220 / SUMIFS(Aux_Totales!$N:$N, Aux_Totales!$F:$F, $F224, Aux_Totales!$A:$A, Aperturas!$A$2), 0))</f>
        <v/>
      </c>
      <c r="CBR224" s="23" t="str">
        <f>IF(CBR220 = "", "", IFERROR(CBR220 / SUMIFS(Aux_Totales!$N:$N, Aux_Totales!$F:$F, $F224, Aux_Totales!$A:$A, Aperturas!$A$2), 0))</f>
        <v/>
      </c>
      <c r="CBS224" s="23" t="str">
        <f>IF(CBS220 = "", "", IFERROR(CBS220 / SUMIFS(Aux_Totales!$N:$N, Aux_Totales!$F:$F, $F224, Aux_Totales!$A:$A, Aperturas!$A$2), 0))</f>
        <v/>
      </c>
      <c r="CBT224" s="23" t="str">
        <f>IF(CBT220 = "", "", IFERROR(CBT220 / SUMIFS(Aux_Totales!$N:$N, Aux_Totales!$F:$F, $F224, Aux_Totales!$A:$A, Aperturas!$A$2), 0))</f>
        <v/>
      </c>
      <c r="CBU224" s="23" t="str">
        <f>IF(CBU220 = "", "", IFERROR(CBU220 / SUMIFS(Aux_Totales!$N:$N, Aux_Totales!$F:$F, $F224, Aux_Totales!$A:$A, Aperturas!$A$2), 0))</f>
        <v/>
      </c>
      <c r="CBV224" s="23" t="str">
        <f>IF(CBV220 = "", "", IFERROR(CBV220 / SUMIFS(Aux_Totales!$N:$N, Aux_Totales!$F:$F, $F224, Aux_Totales!$A:$A, Aperturas!$A$2), 0))</f>
        <v/>
      </c>
      <c r="CBW224" s="23" t="str">
        <f>IF(CBW220 = "", "", IFERROR(CBW220 / SUMIFS(Aux_Totales!$N:$N, Aux_Totales!$F:$F, $F224, Aux_Totales!$A:$A, Aperturas!$A$2), 0))</f>
        <v/>
      </c>
      <c r="CBX224" s="23" t="str">
        <f>IF(CBX220 = "", "", IFERROR(CBX220 / SUMIFS(Aux_Totales!$N:$N, Aux_Totales!$F:$F, $F224, Aux_Totales!$A:$A, Aperturas!$A$2), 0))</f>
        <v/>
      </c>
      <c r="CBY224" s="23" t="str">
        <f>IF(CBY220 = "", "", IFERROR(CBY220 / SUMIFS(Aux_Totales!$N:$N, Aux_Totales!$F:$F, $F224, Aux_Totales!$A:$A, Aperturas!$A$2), 0))</f>
        <v/>
      </c>
      <c r="CBZ224" s="23" t="str">
        <f>IF(CBZ220 = "", "", IFERROR(CBZ220 / SUMIFS(Aux_Totales!$N:$N, Aux_Totales!$F:$F, $F224, Aux_Totales!$A:$A, Aperturas!$A$2), 0))</f>
        <v/>
      </c>
      <c r="CCA224" s="23" t="str">
        <f>IF(CCA220 = "", "", IFERROR(CCA220 / SUMIFS(Aux_Totales!$N:$N, Aux_Totales!$F:$F, $F224, Aux_Totales!$A:$A, Aperturas!$A$2), 0))</f>
        <v/>
      </c>
      <c r="CCB224" s="23" t="str">
        <f>IF(CCB220 = "", "", IFERROR(CCB220 / SUMIFS(Aux_Totales!$N:$N, Aux_Totales!$F:$F, $F224, Aux_Totales!$A:$A, Aperturas!$A$2), 0))</f>
        <v/>
      </c>
      <c r="CCC224" s="23" t="str">
        <f>IF(CCC220 = "", "", IFERROR(CCC220 / SUMIFS(Aux_Totales!$N:$N, Aux_Totales!$F:$F, $F224, Aux_Totales!$A:$A, Aperturas!$A$2), 0))</f>
        <v/>
      </c>
      <c r="CCD224" s="23" t="str">
        <f>IF(CCD220 = "", "", IFERROR(CCD220 / SUMIFS(Aux_Totales!$N:$N, Aux_Totales!$F:$F, $F224, Aux_Totales!$A:$A, Aperturas!$A$2), 0))</f>
        <v/>
      </c>
      <c r="CCE224" s="23" t="str">
        <f>IF(CCE220 = "", "", IFERROR(CCE220 / SUMIFS(Aux_Totales!$N:$N, Aux_Totales!$F:$F, $F224, Aux_Totales!$A:$A, Aperturas!$A$2), 0))</f>
        <v/>
      </c>
      <c r="CCF224" s="23" t="str">
        <f>IF(CCF220 = "", "", IFERROR(CCF220 / SUMIFS(Aux_Totales!$N:$N, Aux_Totales!$F:$F, $F224, Aux_Totales!$A:$A, Aperturas!$A$2), 0))</f>
        <v/>
      </c>
      <c r="CCG224" s="23" t="str">
        <f>IF(CCG220 = "", "", IFERROR(CCG220 / SUMIFS(Aux_Totales!$N:$N, Aux_Totales!$F:$F, $F224, Aux_Totales!$A:$A, Aperturas!$A$2), 0))</f>
        <v/>
      </c>
      <c r="CCH224" s="23" t="str">
        <f>IF(CCH220 = "", "", IFERROR(CCH220 / SUMIFS(Aux_Totales!$N:$N, Aux_Totales!$F:$F, $F224, Aux_Totales!$A:$A, Aperturas!$A$2), 0))</f>
        <v/>
      </c>
      <c r="CCI224" s="23" t="str">
        <f>IF(CCI220 = "", "", IFERROR(CCI220 / SUMIFS(Aux_Totales!$N:$N, Aux_Totales!$F:$F, $F224, Aux_Totales!$A:$A, Aperturas!$A$2), 0))</f>
        <v/>
      </c>
      <c r="CCJ224" s="23" t="str">
        <f>IF(CCJ220 = "", "", IFERROR(CCJ220 / SUMIFS(Aux_Totales!$N:$N, Aux_Totales!$F:$F, $F224, Aux_Totales!$A:$A, Aperturas!$A$2), 0))</f>
        <v/>
      </c>
      <c r="CCK224" s="23" t="str">
        <f>IF(CCK220 = "", "", IFERROR(CCK220 / SUMIFS(Aux_Totales!$N:$N, Aux_Totales!$F:$F, $F224, Aux_Totales!$A:$A, Aperturas!$A$2), 0))</f>
        <v/>
      </c>
      <c r="CCL224" s="23" t="str">
        <f>IF(CCL220 = "", "", IFERROR(CCL220 / SUMIFS(Aux_Totales!$N:$N, Aux_Totales!$F:$F, $F224, Aux_Totales!$A:$A, Aperturas!$A$2), 0))</f>
        <v/>
      </c>
      <c r="CCM224" s="23" t="str">
        <f>IF(CCM220 = "", "", IFERROR(CCM220 / SUMIFS(Aux_Totales!$N:$N, Aux_Totales!$F:$F, $F224, Aux_Totales!$A:$A, Aperturas!$A$2), 0))</f>
        <v/>
      </c>
      <c r="CCN224" s="23" t="str">
        <f>IF(CCN220 = "", "", IFERROR(CCN220 / SUMIFS(Aux_Totales!$N:$N, Aux_Totales!$F:$F, $F224, Aux_Totales!$A:$A, Aperturas!$A$2), 0))</f>
        <v/>
      </c>
      <c r="CCO224" s="23" t="str">
        <f>IF(CCO220 = "", "", IFERROR(CCO220 / SUMIFS(Aux_Totales!$N:$N, Aux_Totales!$F:$F, $F224, Aux_Totales!$A:$A, Aperturas!$A$2), 0))</f>
        <v/>
      </c>
      <c r="CCP224" s="23" t="str">
        <f>IF(CCP220 = "", "", IFERROR(CCP220 / SUMIFS(Aux_Totales!$N:$N, Aux_Totales!$F:$F, $F224, Aux_Totales!$A:$A, Aperturas!$A$2), 0))</f>
        <v/>
      </c>
      <c r="CCQ224" s="23" t="str">
        <f>IF(CCQ220 = "", "", IFERROR(CCQ220 / SUMIFS(Aux_Totales!$N:$N, Aux_Totales!$F:$F, $F224, Aux_Totales!$A:$A, Aperturas!$A$2), 0))</f>
        <v/>
      </c>
      <c r="CCR224" s="23" t="str">
        <f>IF(CCR220 = "", "", IFERROR(CCR220 / SUMIFS(Aux_Totales!$N:$N, Aux_Totales!$F:$F, $F224, Aux_Totales!$A:$A, Aperturas!$A$2), 0))</f>
        <v/>
      </c>
      <c r="CCS224" s="23" t="str">
        <f>IF(CCS220 = "", "", IFERROR(CCS220 / SUMIFS(Aux_Totales!$N:$N, Aux_Totales!$F:$F, $F224, Aux_Totales!$A:$A, Aperturas!$A$2), 0))</f>
        <v/>
      </c>
      <c r="CCT224" s="23" t="str">
        <f>IF(CCT220 = "", "", IFERROR(CCT220 / SUMIFS(Aux_Totales!$N:$N, Aux_Totales!$F:$F, $F224, Aux_Totales!$A:$A, Aperturas!$A$2), 0))</f>
        <v/>
      </c>
      <c r="CCU224" s="23" t="str">
        <f>IF(CCU220 = "", "", IFERROR(CCU220 / SUMIFS(Aux_Totales!$N:$N, Aux_Totales!$F:$F, $F224, Aux_Totales!$A:$A, Aperturas!$A$2), 0))</f>
        <v/>
      </c>
      <c r="CCV224" s="23" t="str">
        <f>IF(CCV220 = "", "", IFERROR(CCV220 / SUMIFS(Aux_Totales!$N:$N, Aux_Totales!$F:$F, $F224, Aux_Totales!$A:$A, Aperturas!$A$2), 0))</f>
        <v/>
      </c>
      <c r="CCW224" s="23" t="str">
        <f>IF(CCW220 = "", "", IFERROR(CCW220 / SUMIFS(Aux_Totales!$N:$N, Aux_Totales!$F:$F, $F224, Aux_Totales!$A:$A, Aperturas!$A$2), 0))</f>
        <v/>
      </c>
      <c r="CCX224" s="23" t="str">
        <f>IF(CCX220 = "", "", IFERROR(CCX220 / SUMIFS(Aux_Totales!$N:$N, Aux_Totales!$F:$F, $F224, Aux_Totales!$A:$A, Aperturas!$A$2), 0))</f>
        <v/>
      </c>
      <c r="CCY224" s="23" t="str">
        <f>IF(CCY220 = "", "", IFERROR(CCY220 / SUMIFS(Aux_Totales!$N:$N, Aux_Totales!$F:$F, $F224, Aux_Totales!$A:$A, Aperturas!$A$2), 0))</f>
        <v/>
      </c>
      <c r="CCZ224" s="23" t="str">
        <f>IF(CCZ220 = "", "", IFERROR(CCZ220 / SUMIFS(Aux_Totales!$N:$N, Aux_Totales!$F:$F, $F224, Aux_Totales!$A:$A, Aperturas!$A$2), 0))</f>
        <v/>
      </c>
      <c r="CDA224" s="23" t="str">
        <f>IF(CDA220 = "", "", IFERROR(CDA220 / SUMIFS(Aux_Totales!$N:$N, Aux_Totales!$F:$F, $F224, Aux_Totales!$A:$A, Aperturas!$A$2), 0))</f>
        <v/>
      </c>
      <c r="CDB224" s="23" t="str">
        <f>IF(CDB220 = "", "", IFERROR(CDB220 / SUMIFS(Aux_Totales!$N:$N, Aux_Totales!$F:$F, $F224, Aux_Totales!$A:$A, Aperturas!$A$2), 0))</f>
        <v/>
      </c>
      <c r="CDC224" s="23" t="str">
        <f>IF(CDC220 = "", "", IFERROR(CDC220 / SUMIFS(Aux_Totales!$N:$N, Aux_Totales!$F:$F, $F224, Aux_Totales!$A:$A, Aperturas!$A$2), 0))</f>
        <v/>
      </c>
      <c r="CDD224" s="23" t="str">
        <f>IF(CDD220 = "", "", IFERROR(CDD220 / SUMIFS(Aux_Totales!$N:$N, Aux_Totales!$F:$F, $F224, Aux_Totales!$A:$A, Aperturas!$A$2), 0))</f>
        <v/>
      </c>
      <c r="CDE224" s="23" t="str">
        <f>IF(CDE220 = "", "", IFERROR(CDE220 / SUMIFS(Aux_Totales!$N:$N, Aux_Totales!$F:$F, $F224, Aux_Totales!$A:$A, Aperturas!$A$2), 0))</f>
        <v/>
      </c>
      <c r="CDF224" s="23" t="str">
        <f>IF(CDF220 = "", "", IFERROR(CDF220 / SUMIFS(Aux_Totales!$N:$N, Aux_Totales!$F:$F, $F224, Aux_Totales!$A:$A, Aperturas!$A$2), 0))</f>
        <v/>
      </c>
      <c r="CDG224" s="23" t="str">
        <f>IF(CDG220 = "", "", IFERROR(CDG220 / SUMIFS(Aux_Totales!$N:$N, Aux_Totales!$F:$F, $F224, Aux_Totales!$A:$A, Aperturas!$A$2), 0))</f>
        <v/>
      </c>
      <c r="CDH224" s="23" t="str">
        <f>IF(CDH220 = "", "", IFERROR(CDH220 / SUMIFS(Aux_Totales!$N:$N, Aux_Totales!$F:$F, $F224, Aux_Totales!$A:$A, Aperturas!$A$2), 0))</f>
        <v/>
      </c>
      <c r="CDI224" s="23" t="str">
        <f>IF(CDI220 = "", "", IFERROR(CDI220 / SUMIFS(Aux_Totales!$N:$N, Aux_Totales!$F:$F, $F224, Aux_Totales!$A:$A, Aperturas!$A$2), 0))</f>
        <v/>
      </c>
      <c r="CDJ224" s="23" t="str">
        <f>IF(CDJ220 = "", "", IFERROR(CDJ220 / SUMIFS(Aux_Totales!$N:$N, Aux_Totales!$F:$F, $F224, Aux_Totales!$A:$A, Aperturas!$A$2), 0))</f>
        <v/>
      </c>
      <c r="CDK224" s="23" t="str">
        <f>IF(CDK220 = "", "", IFERROR(CDK220 / SUMIFS(Aux_Totales!$N:$N, Aux_Totales!$F:$F, $F224, Aux_Totales!$A:$A, Aperturas!$A$2), 0))</f>
        <v/>
      </c>
      <c r="CDL224" s="23" t="str">
        <f>IF(CDL220 = "", "", IFERROR(CDL220 / SUMIFS(Aux_Totales!$N:$N, Aux_Totales!$F:$F, $F224, Aux_Totales!$A:$A, Aperturas!$A$2), 0))</f>
        <v/>
      </c>
      <c r="CDM224" s="23" t="str">
        <f>IF(CDM220 = "", "", IFERROR(CDM220 / SUMIFS(Aux_Totales!$N:$N, Aux_Totales!$F:$F, $F224, Aux_Totales!$A:$A, Aperturas!$A$2), 0))</f>
        <v/>
      </c>
      <c r="CDN224" s="23" t="str">
        <f>IF(CDN220 = "", "", IFERROR(CDN220 / SUMIFS(Aux_Totales!$N:$N, Aux_Totales!$F:$F, $F224, Aux_Totales!$A:$A, Aperturas!$A$2), 0))</f>
        <v/>
      </c>
      <c r="CDO224" s="23" t="str">
        <f>IF(CDO220 = "", "", IFERROR(CDO220 / SUMIFS(Aux_Totales!$N:$N, Aux_Totales!$F:$F, $F224, Aux_Totales!$A:$A, Aperturas!$A$2), 0))</f>
        <v/>
      </c>
      <c r="CDP224" s="23" t="str">
        <f>IF(CDP220 = "", "", IFERROR(CDP220 / SUMIFS(Aux_Totales!$N:$N, Aux_Totales!$F:$F, $F224, Aux_Totales!$A:$A, Aperturas!$A$2), 0))</f>
        <v/>
      </c>
      <c r="CDQ224" s="23" t="str">
        <f>IF(CDQ220 = "", "", IFERROR(CDQ220 / SUMIFS(Aux_Totales!$N:$N, Aux_Totales!$F:$F, $F224, Aux_Totales!$A:$A, Aperturas!$A$2), 0))</f>
        <v/>
      </c>
      <c r="CDR224" s="23" t="str">
        <f>IF(CDR220 = "", "", IFERROR(CDR220 / SUMIFS(Aux_Totales!$N:$N, Aux_Totales!$F:$F, $F224, Aux_Totales!$A:$A, Aperturas!$A$2), 0))</f>
        <v/>
      </c>
      <c r="CDS224" s="23" t="str">
        <f>IF(CDS220 = "", "", IFERROR(CDS220 / SUMIFS(Aux_Totales!$N:$N, Aux_Totales!$F:$F, $F224, Aux_Totales!$A:$A, Aperturas!$A$2), 0))</f>
        <v/>
      </c>
      <c r="CDT224" s="23" t="str">
        <f>IF(CDT220 = "", "", IFERROR(CDT220 / SUMIFS(Aux_Totales!$N:$N, Aux_Totales!$F:$F, $F224, Aux_Totales!$A:$A, Aperturas!$A$2), 0))</f>
        <v/>
      </c>
      <c r="CDU224" s="23" t="str">
        <f>IF(CDU220 = "", "", IFERROR(CDU220 / SUMIFS(Aux_Totales!$N:$N, Aux_Totales!$F:$F, $F224, Aux_Totales!$A:$A, Aperturas!$A$2), 0))</f>
        <v/>
      </c>
      <c r="CDV224" s="23" t="str">
        <f>IF(CDV220 = "", "", IFERROR(CDV220 / SUMIFS(Aux_Totales!$N:$N, Aux_Totales!$F:$F, $F224, Aux_Totales!$A:$A, Aperturas!$A$2), 0))</f>
        <v/>
      </c>
      <c r="CDW224" s="23" t="str">
        <f>IF(CDW220 = "", "", IFERROR(CDW220 / SUMIFS(Aux_Totales!$N:$N, Aux_Totales!$F:$F, $F224, Aux_Totales!$A:$A, Aperturas!$A$2), 0))</f>
        <v/>
      </c>
      <c r="CDX224" s="23" t="str">
        <f>IF(CDX220 = "", "", IFERROR(CDX220 / SUMIFS(Aux_Totales!$N:$N, Aux_Totales!$F:$F, $F224, Aux_Totales!$A:$A, Aperturas!$A$2), 0))</f>
        <v/>
      </c>
      <c r="CDY224" s="23" t="str">
        <f>IF(CDY220 = "", "", IFERROR(CDY220 / SUMIFS(Aux_Totales!$N:$N, Aux_Totales!$F:$F, $F224, Aux_Totales!$A:$A, Aperturas!$A$2), 0))</f>
        <v/>
      </c>
      <c r="CDZ224" s="23" t="str">
        <f>IF(CDZ220 = "", "", IFERROR(CDZ220 / SUMIFS(Aux_Totales!$N:$N, Aux_Totales!$F:$F, $F224, Aux_Totales!$A:$A, Aperturas!$A$2), 0))</f>
        <v/>
      </c>
      <c r="CEA224" s="23" t="str">
        <f>IF(CEA220 = "", "", IFERROR(CEA220 / SUMIFS(Aux_Totales!$N:$N, Aux_Totales!$F:$F, $F224, Aux_Totales!$A:$A, Aperturas!$A$2), 0))</f>
        <v/>
      </c>
      <c r="CEB224" s="23" t="str">
        <f>IF(CEB220 = "", "", IFERROR(CEB220 / SUMIFS(Aux_Totales!$N:$N, Aux_Totales!$F:$F, $F224, Aux_Totales!$A:$A, Aperturas!$A$2), 0))</f>
        <v/>
      </c>
      <c r="CEC224" s="23" t="str">
        <f>IF(CEC220 = "", "", IFERROR(CEC220 / SUMIFS(Aux_Totales!$N:$N, Aux_Totales!$F:$F, $F224, Aux_Totales!$A:$A, Aperturas!$A$2), 0))</f>
        <v/>
      </c>
      <c r="CED224" s="23" t="str">
        <f>IF(CED220 = "", "", IFERROR(CED220 / SUMIFS(Aux_Totales!$N:$N, Aux_Totales!$F:$F, $F224, Aux_Totales!$A:$A, Aperturas!$A$2), 0))</f>
        <v/>
      </c>
      <c r="CEE224" s="23" t="str">
        <f>IF(CEE220 = "", "", IFERROR(CEE220 / SUMIFS(Aux_Totales!$N:$N, Aux_Totales!$F:$F, $F224, Aux_Totales!$A:$A, Aperturas!$A$2), 0))</f>
        <v/>
      </c>
      <c r="CEF224" s="23" t="str">
        <f>IF(CEF220 = "", "", IFERROR(CEF220 / SUMIFS(Aux_Totales!$N:$N, Aux_Totales!$F:$F, $F224, Aux_Totales!$A:$A, Aperturas!$A$2), 0))</f>
        <v/>
      </c>
      <c r="CEG224" s="23" t="str">
        <f>IF(CEG220 = "", "", IFERROR(CEG220 / SUMIFS(Aux_Totales!$N:$N, Aux_Totales!$F:$F, $F224, Aux_Totales!$A:$A, Aperturas!$A$2), 0))</f>
        <v/>
      </c>
      <c r="CEH224" s="23" t="str">
        <f>IF(CEH220 = "", "", IFERROR(CEH220 / SUMIFS(Aux_Totales!$N:$N, Aux_Totales!$F:$F, $F224, Aux_Totales!$A:$A, Aperturas!$A$2), 0))</f>
        <v/>
      </c>
      <c r="CEI224" s="23" t="str">
        <f>IF(CEI220 = "", "", IFERROR(CEI220 / SUMIFS(Aux_Totales!$N:$N, Aux_Totales!$F:$F, $F224, Aux_Totales!$A:$A, Aperturas!$A$2), 0))</f>
        <v/>
      </c>
      <c r="CEJ224" s="23" t="str">
        <f>IF(CEJ220 = "", "", IFERROR(CEJ220 / SUMIFS(Aux_Totales!$N:$N, Aux_Totales!$F:$F, $F224, Aux_Totales!$A:$A, Aperturas!$A$2), 0))</f>
        <v/>
      </c>
      <c r="CEK224" s="23" t="str">
        <f>IF(CEK220 = "", "", IFERROR(CEK220 / SUMIFS(Aux_Totales!$N:$N, Aux_Totales!$F:$F, $F224, Aux_Totales!$A:$A, Aperturas!$A$2), 0))</f>
        <v/>
      </c>
      <c r="CEL224" s="23" t="str">
        <f>IF(CEL220 = "", "", IFERROR(CEL220 / SUMIFS(Aux_Totales!$N:$N, Aux_Totales!$F:$F, $F224, Aux_Totales!$A:$A, Aperturas!$A$2), 0))</f>
        <v/>
      </c>
      <c r="CEM224" s="23" t="str">
        <f>IF(CEM220 = "", "", IFERROR(CEM220 / SUMIFS(Aux_Totales!$N:$N, Aux_Totales!$F:$F, $F224, Aux_Totales!$A:$A, Aperturas!$A$2), 0))</f>
        <v/>
      </c>
      <c r="CEN224" s="23" t="str">
        <f>IF(CEN220 = "", "", IFERROR(CEN220 / SUMIFS(Aux_Totales!$N:$N, Aux_Totales!$F:$F, $F224, Aux_Totales!$A:$A, Aperturas!$A$2), 0))</f>
        <v/>
      </c>
      <c r="CEO224" s="23" t="str">
        <f>IF(CEO220 = "", "", IFERROR(CEO220 / SUMIFS(Aux_Totales!$N:$N, Aux_Totales!$F:$F, $F224, Aux_Totales!$A:$A, Aperturas!$A$2), 0))</f>
        <v/>
      </c>
      <c r="CEP224" s="23" t="str">
        <f>IF(CEP220 = "", "", IFERROR(CEP220 / SUMIFS(Aux_Totales!$N:$N, Aux_Totales!$F:$F, $F224, Aux_Totales!$A:$A, Aperturas!$A$2), 0))</f>
        <v/>
      </c>
      <c r="CEQ224" s="23" t="str">
        <f>IF(CEQ220 = "", "", IFERROR(CEQ220 / SUMIFS(Aux_Totales!$N:$N, Aux_Totales!$F:$F, $F224, Aux_Totales!$A:$A, Aperturas!$A$2), 0))</f>
        <v/>
      </c>
      <c r="CER224" s="23" t="str">
        <f>IF(CER220 = "", "", IFERROR(CER220 / SUMIFS(Aux_Totales!$N:$N, Aux_Totales!$F:$F, $F224, Aux_Totales!$A:$A, Aperturas!$A$2), 0))</f>
        <v/>
      </c>
      <c r="CES224" s="23" t="str">
        <f>IF(CES220 = "", "", IFERROR(CES220 / SUMIFS(Aux_Totales!$N:$N, Aux_Totales!$F:$F, $F224, Aux_Totales!$A:$A, Aperturas!$A$2), 0))</f>
        <v/>
      </c>
      <c r="CET224" s="23" t="str">
        <f>IF(CET220 = "", "", IFERROR(CET220 / SUMIFS(Aux_Totales!$N:$N, Aux_Totales!$F:$F, $F224, Aux_Totales!$A:$A, Aperturas!$A$2), 0))</f>
        <v/>
      </c>
      <c r="CEU224" s="23" t="str">
        <f>IF(CEU220 = "", "", IFERROR(CEU220 / SUMIFS(Aux_Totales!$N:$N, Aux_Totales!$F:$F, $F224, Aux_Totales!$A:$A, Aperturas!$A$2), 0))</f>
        <v/>
      </c>
      <c r="CEV224" s="23" t="str">
        <f>IF(CEV220 = "", "", IFERROR(CEV220 / SUMIFS(Aux_Totales!$N:$N, Aux_Totales!$F:$F, $F224, Aux_Totales!$A:$A, Aperturas!$A$2), 0))</f>
        <v/>
      </c>
      <c r="CEW224" s="23" t="str">
        <f>IF(CEW220 = "", "", IFERROR(CEW220 / SUMIFS(Aux_Totales!$N:$N, Aux_Totales!$F:$F, $F224, Aux_Totales!$A:$A, Aperturas!$A$2), 0))</f>
        <v/>
      </c>
      <c r="CEX224" s="23" t="str">
        <f>IF(CEX220 = "", "", IFERROR(CEX220 / SUMIFS(Aux_Totales!$N:$N, Aux_Totales!$F:$F, $F224, Aux_Totales!$A:$A, Aperturas!$A$2), 0))</f>
        <v/>
      </c>
      <c r="CEY224" s="23" t="str">
        <f>IF(CEY220 = "", "", IFERROR(CEY220 / SUMIFS(Aux_Totales!$N:$N, Aux_Totales!$F:$F, $F224, Aux_Totales!$A:$A, Aperturas!$A$2), 0))</f>
        <v/>
      </c>
      <c r="CEZ224" s="23" t="str">
        <f>IF(CEZ220 = "", "", IFERROR(CEZ220 / SUMIFS(Aux_Totales!$N:$N, Aux_Totales!$F:$F, $F224, Aux_Totales!$A:$A, Aperturas!$A$2), 0))</f>
        <v/>
      </c>
      <c r="CFA224" s="23" t="str">
        <f>IF(CFA220 = "", "", IFERROR(CFA220 / SUMIFS(Aux_Totales!$N:$N, Aux_Totales!$F:$F, $F224, Aux_Totales!$A:$A, Aperturas!$A$2), 0))</f>
        <v/>
      </c>
      <c r="CFB224" s="23" t="str">
        <f>IF(CFB220 = "", "", IFERROR(CFB220 / SUMIFS(Aux_Totales!$N:$N, Aux_Totales!$F:$F, $F224, Aux_Totales!$A:$A, Aperturas!$A$2), 0))</f>
        <v/>
      </c>
      <c r="CFC224" s="23" t="str">
        <f>IF(CFC220 = "", "", IFERROR(CFC220 / SUMIFS(Aux_Totales!$N:$N, Aux_Totales!$F:$F, $F224, Aux_Totales!$A:$A, Aperturas!$A$2), 0))</f>
        <v/>
      </c>
      <c r="CFD224" s="23" t="str">
        <f>IF(CFD220 = "", "", IFERROR(CFD220 / SUMIFS(Aux_Totales!$N:$N, Aux_Totales!$F:$F, $F224, Aux_Totales!$A:$A, Aperturas!$A$2), 0))</f>
        <v/>
      </c>
      <c r="CFE224" s="23" t="str">
        <f>IF(CFE220 = "", "", IFERROR(CFE220 / SUMIFS(Aux_Totales!$N:$N, Aux_Totales!$F:$F, $F224, Aux_Totales!$A:$A, Aperturas!$A$2), 0))</f>
        <v/>
      </c>
      <c r="CFF224" s="23" t="str">
        <f>IF(CFF220 = "", "", IFERROR(CFF220 / SUMIFS(Aux_Totales!$N:$N, Aux_Totales!$F:$F, $F224, Aux_Totales!$A:$A, Aperturas!$A$2), 0))</f>
        <v/>
      </c>
      <c r="CFG224" s="23" t="str">
        <f>IF(CFG220 = "", "", IFERROR(CFG220 / SUMIFS(Aux_Totales!$N:$N, Aux_Totales!$F:$F, $F224, Aux_Totales!$A:$A, Aperturas!$A$2), 0))</f>
        <v/>
      </c>
      <c r="CFH224" s="23" t="str">
        <f>IF(CFH220 = "", "", IFERROR(CFH220 / SUMIFS(Aux_Totales!$N:$N, Aux_Totales!$F:$F, $F224, Aux_Totales!$A:$A, Aperturas!$A$2), 0))</f>
        <v/>
      </c>
      <c r="CFI224" s="23" t="str">
        <f>IF(CFI220 = "", "", IFERROR(CFI220 / SUMIFS(Aux_Totales!$N:$N, Aux_Totales!$F:$F, $F224, Aux_Totales!$A:$A, Aperturas!$A$2), 0))</f>
        <v/>
      </c>
      <c r="CFJ224" s="23" t="str">
        <f>IF(CFJ220 = "", "", IFERROR(CFJ220 / SUMIFS(Aux_Totales!$N:$N, Aux_Totales!$F:$F, $F224, Aux_Totales!$A:$A, Aperturas!$A$2), 0))</f>
        <v/>
      </c>
      <c r="CFK224" s="23" t="str">
        <f>IF(CFK220 = "", "", IFERROR(CFK220 / SUMIFS(Aux_Totales!$N:$N, Aux_Totales!$F:$F, $F224, Aux_Totales!$A:$A, Aperturas!$A$2), 0))</f>
        <v/>
      </c>
      <c r="CFL224" s="23" t="str">
        <f>IF(CFL220 = "", "", IFERROR(CFL220 / SUMIFS(Aux_Totales!$N:$N, Aux_Totales!$F:$F, $F224, Aux_Totales!$A:$A, Aperturas!$A$2), 0))</f>
        <v/>
      </c>
      <c r="CFM224" s="23" t="str">
        <f>IF(CFM220 = "", "", IFERROR(CFM220 / SUMIFS(Aux_Totales!$N:$N, Aux_Totales!$F:$F, $F224, Aux_Totales!$A:$A, Aperturas!$A$2), 0))</f>
        <v/>
      </c>
      <c r="CFN224" s="23" t="str">
        <f>IF(CFN220 = "", "", IFERROR(CFN220 / SUMIFS(Aux_Totales!$N:$N, Aux_Totales!$F:$F, $F224, Aux_Totales!$A:$A, Aperturas!$A$2), 0))</f>
        <v/>
      </c>
      <c r="CFO224" s="23" t="str">
        <f>IF(CFO220 = "", "", IFERROR(CFO220 / SUMIFS(Aux_Totales!$N:$N, Aux_Totales!$F:$F, $F224, Aux_Totales!$A:$A, Aperturas!$A$2), 0))</f>
        <v/>
      </c>
      <c r="CFP224" s="23" t="str">
        <f>IF(CFP220 = "", "", IFERROR(CFP220 / SUMIFS(Aux_Totales!$N:$N, Aux_Totales!$F:$F, $F224, Aux_Totales!$A:$A, Aperturas!$A$2), 0))</f>
        <v/>
      </c>
      <c r="CFQ224" s="23" t="str">
        <f>IF(CFQ220 = "", "", IFERROR(CFQ220 / SUMIFS(Aux_Totales!$N:$N, Aux_Totales!$F:$F, $F224, Aux_Totales!$A:$A, Aperturas!$A$2), 0))</f>
        <v/>
      </c>
      <c r="CFR224" s="23" t="str">
        <f>IF(CFR220 = "", "", IFERROR(CFR220 / SUMIFS(Aux_Totales!$N:$N, Aux_Totales!$F:$F, $F224, Aux_Totales!$A:$A, Aperturas!$A$2), 0))</f>
        <v/>
      </c>
      <c r="CFS224" s="23" t="str">
        <f>IF(CFS220 = "", "", IFERROR(CFS220 / SUMIFS(Aux_Totales!$N:$N, Aux_Totales!$F:$F, $F224, Aux_Totales!$A:$A, Aperturas!$A$2), 0))</f>
        <v/>
      </c>
      <c r="CFT224" s="23" t="str">
        <f>IF(CFT220 = "", "", IFERROR(CFT220 / SUMIFS(Aux_Totales!$N:$N, Aux_Totales!$F:$F, $F224, Aux_Totales!$A:$A, Aperturas!$A$2), 0))</f>
        <v/>
      </c>
      <c r="CFU224" s="23" t="str">
        <f>IF(CFU220 = "", "", IFERROR(CFU220 / SUMIFS(Aux_Totales!$N:$N, Aux_Totales!$F:$F, $F224, Aux_Totales!$A:$A, Aperturas!$A$2), 0))</f>
        <v/>
      </c>
      <c r="CFV224" s="23" t="str">
        <f>IF(CFV220 = "", "", IFERROR(CFV220 / SUMIFS(Aux_Totales!$N:$N, Aux_Totales!$F:$F, $F224, Aux_Totales!$A:$A, Aperturas!$A$2), 0))</f>
        <v/>
      </c>
      <c r="CFW224" s="23" t="str">
        <f>IF(CFW220 = "", "", IFERROR(CFW220 / SUMIFS(Aux_Totales!$N:$N, Aux_Totales!$F:$F, $F224, Aux_Totales!$A:$A, Aperturas!$A$2), 0))</f>
        <v/>
      </c>
      <c r="CFX224" s="23" t="str">
        <f>IF(CFX220 = "", "", IFERROR(CFX220 / SUMIFS(Aux_Totales!$N:$N, Aux_Totales!$F:$F, $F224, Aux_Totales!$A:$A, Aperturas!$A$2), 0))</f>
        <v/>
      </c>
      <c r="CFY224" s="23" t="str">
        <f>IF(CFY220 = "", "", IFERROR(CFY220 / SUMIFS(Aux_Totales!$N:$N, Aux_Totales!$F:$F, $F224, Aux_Totales!$A:$A, Aperturas!$A$2), 0))</f>
        <v/>
      </c>
      <c r="CFZ224" s="23" t="str">
        <f>IF(CFZ220 = "", "", IFERROR(CFZ220 / SUMIFS(Aux_Totales!$N:$N, Aux_Totales!$F:$F, $F224, Aux_Totales!$A:$A, Aperturas!$A$2), 0))</f>
        <v/>
      </c>
      <c r="CGA224" s="23" t="str">
        <f>IF(CGA220 = "", "", IFERROR(CGA220 / SUMIFS(Aux_Totales!$N:$N, Aux_Totales!$F:$F, $F224, Aux_Totales!$A:$A, Aperturas!$A$2), 0))</f>
        <v/>
      </c>
      <c r="CGB224" s="23" t="str">
        <f>IF(CGB220 = "", "", IFERROR(CGB220 / SUMIFS(Aux_Totales!$N:$N, Aux_Totales!$F:$F, $F224, Aux_Totales!$A:$A, Aperturas!$A$2), 0))</f>
        <v/>
      </c>
      <c r="CGC224" s="23" t="str">
        <f>IF(CGC220 = "", "", IFERROR(CGC220 / SUMIFS(Aux_Totales!$N:$N, Aux_Totales!$F:$F, $F224, Aux_Totales!$A:$A, Aperturas!$A$2), 0))</f>
        <v/>
      </c>
      <c r="CGD224" s="23" t="str">
        <f>IF(CGD220 = "", "", IFERROR(CGD220 / SUMIFS(Aux_Totales!$N:$N, Aux_Totales!$F:$F, $F224, Aux_Totales!$A:$A, Aperturas!$A$2), 0))</f>
        <v/>
      </c>
      <c r="CGE224" s="23" t="str">
        <f>IF(CGE220 = "", "", IFERROR(CGE220 / SUMIFS(Aux_Totales!$N:$N, Aux_Totales!$F:$F, $F224, Aux_Totales!$A:$A, Aperturas!$A$2), 0))</f>
        <v/>
      </c>
      <c r="CGF224" s="23" t="str">
        <f>IF(CGF220 = "", "", IFERROR(CGF220 / SUMIFS(Aux_Totales!$N:$N, Aux_Totales!$F:$F, $F224, Aux_Totales!$A:$A, Aperturas!$A$2), 0))</f>
        <v/>
      </c>
      <c r="CGG224" s="23" t="str">
        <f>IF(CGG220 = "", "", IFERROR(CGG220 / SUMIFS(Aux_Totales!$N:$N, Aux_Totales!$F:$F, $F224, Aux_Totales!$A:$A, Aperturas!$A$2), 0))</f>
        <v/>
      </c>
      <c r="CGH224" s="23" t="str">
        <f>IF(CGH220 = "", "", IFERROR(CGH220 / SUMIFS(Aux_Totales!$N:$N, Aux_Totales!$F:$F, $F224, Aux_Totales!$A:$A, Aperturas!$A$2), 0))</f>
        <v/>
      </c>
      <c r="CGI224" s="23" t="str">
        <f>IF(CGI220 = "", "", IFERROR(CGI220 / SUMIFS(Aux_Totales!$N:$N, Aux_Totales!$F:$F, $F224, Aux_Totales!$A:$A, Aperturas!$A$2), 0))</f>
        <v/>
      </c>
      <c r="CGJ224" s="23" t="str">
        <f>IF(CGJ220 = "", "", IFERROR(CGJ220 / SUMIFS(Aux_Totales!$N:$N, Aux_Totales!$F:$F, $F224, Aux_Totales!$A:$A, Aperturas!$A$2), 0))</f>
        <v/>
      </c>
      <c r="CGK224" s="23" t="str">
        <f>IF(CGK220 = "", "", IFERROR(CGK220 / SUMIFS(Aux_Totales!$N:$N, Aux_Totales!$F:$F, $F224, Aux_Totales!$A:$A, Aperturas!$A$2), 0))</f>
        <v/>
      </c>
      <c r="CGL224" s="23" t="str">
        <f>IF(CGL220 = "", "", IFERROR(CGL220 / SUMIFS(Aux_Totales!$N:$N, Aux_Totales!$F:$F, $F224, Aux_Totales!$A:$A, Aperturas!$A$2), 0))</f>
        <v/>
      </c>
      <c r="CGM224" s="23" t="str">
        <f>IF(CGM220 = "", "", IFERROR(CGM220 / SUMIFS(Aux_Totales!$N:$N, Aux_Totales!$F:$F, $F224, Aux_Totales!$A:$A, Aperturas!$A$2), 0))</f>
        <v/>
      </c>
      <c r="CGN224" s="23" t="str">
        <f>IF(CGN220 = "", "", IFERROR(CGN220 / SUMIFS(Aux_Totales!$N:$N, Aux_Totales!$F:$F, $F224, Aux_Totales!$A:$A, Aperturas!$A$2), 0))</f>
        <v/>
      </c>
      <c r="CGO224" s="23" t="str">
        <f>IF(CGO220 = "", "", IFERROR(CGO220 / SUMIFS(Aux_Totales!$N:$N, Aux_Totales!$F:$F, $F224, Aux_Totales!$A:$A, Aperturas!$A$2), 0))</f>
        <v/>
      </c>
      <c r="CGP224" s="23" t="str">
        <f>IF(CGP220 = "", "", IFERROR(CGP220 / SUMIFS(Aux_Totales!$N:$N, Aux_Totales!$F:$F, $F224, Aux_Totales!$A:$A, Aperturas!$A$2), 0))</f>
        <v/>
      </c>
      <c r="CGQ224" s="23" t="str">
        <f>IF(CGQ220 = "", "", IFERROR(CGQ220 / SUMIFS(Aux_Totales!$N:$N, Aux_Totales!$F:$F, $F224, Aux_Totales!$A:$A, Aperturas!$A$2), 0))</f>
        <v/>
      </c>
      <c r="CGR224" s="23" t="str">
        <f>IF(CGR220 = "", "", IFERROR(CGR220 / SUMIFS(Aux_Totales!$N:$N, Aux_Totales!$F:$F, $F224, Aux_Totales!$A:$A, Aperturas!$A$2), 0))</f>
        <v/>
      </c>
      <c r="CGS224" s="23" t="str">
        <f>IF(CGS220 = "", "", IFERROR(CGS220 / SUMIFS(Aux_Totales!$N:$N, Aux_Totales!$F:$F, $F224, Aux_Totales!$A:$A, Aperturas!$A$2), 0))</f>
        <v/>
      </c>
      <c r="CGT224" s="23" t="str">
        <f>IF(CGT220 = "", "", IFERROR(CGT220 / SUMIFS(Aux_Totales!$N:$N, Aux_Totales!$F:$F, $F224, Aux_Totales!$A:$A, Aperturas!$A$2), 0))</f>
        <v/>
      </c>
      <c r="CGU224" s="23" t="str">
        <f>IF(CGU220 = "", "", IFERROR(CGU220 / SUMIFS(Aux_Totales!$N:$N, Aux_Totales!$F:$F, $F224, Aux_Totales!$A:$A, Aperturas!$A$2), 0))</f>
        <v/>
      </c>
      <c r="CGV224" s="23" t="str">
        <f>IF(CGV220 = "", "", IFERROR(CGV220 / SUMIFS(Aux_Totales!$N:$N, Aux_Totales!$F:$F, $F224, Aux_Totales!$A:$A, Aperturas!$A$2), 0))</f>
        <v/>
      </c>
      <c r="CGW224" s="23" t="str">
        <f>IF(CGW220 = "", "", IFERROR(CGW220 / SUMIFS(Aux_Totales!$N:$N, Aux_Totales!$F:$F, $F224, Aux_Totales!$A:$A, Aperturas!$A$2), 0))</f>
        <v/>
      </c>
      <c r="CGX224" s="23" t="str">
        <f>IF(CGX220 = "", "", IFERROR(CGX220 / SUMIFS(Aux_Totales!$N:$N, Aux_Totales!$F:$F, $F224, Aux_Totales!$A:$A, Aperturas!$A$2), 0))</f>
        <v/>
      </c>
      <c r="CGY224" s="23" t="str">
        <f>IF(CGY220 = "", "", IFERROR(CGY220 / SUMIFS(Aux_Totales!$N:$N, Aux_Totales!$F:$F, $F224, Aux_Totales!$A:$A, Aperturas!$A$2), 0))</f>
        <v/>
      </c>
      <c r="CGZ224" s="23" t="str">
        <f>IF(CGZ220 = "", "", IFERROR(CGZ220 / SUMIFS(Aux_Totales!$N:$N, Aux_Totales!$F:$F, $F224, Aux_Totales!$A:$A, Aperturas!$A$2), 0))</f>
        <v/>
      </c>
      <c r="CHA224" s="23" t="str">
        <f>IF(CHA220 = "", "", IFERROR(CHA220 / SUMIFS(Aux_Totales!$N:$N, Aux_Totales!$F:$F, $F224, Aux_Totales!$A:$A, Aperturas!$A$2), 0))</f>
        <v/>
      </c>
      <c r="CHB224" s="23" t="str">
        <f>IF(CHB220 = "", "", IFERROR(CHB220 / SUMIFS(Aux_Totales!$N:$N, Aux_Totales!$F:$F, $F224, Aux_Totales!$A:$A, Aperturas!$A$2), 0))</f>
        <v/>
      </c>
      <c r="CHC224" s="23" t="str">
        <f>IF(CHC220 = "", "", IFERROR(CHC220 / SUMIFS(Aux_Totales!$N:$N, Aux_Totales!$F:$F, $F224, Aux_Totales!$A:$A, Aperturas!$A$2), 0))</f>
        <v/>
      </c>
      <c r="CHD224" s="23" t="str">
        <f>IF(CHD220 = "", "", IFERROR(CHD220 / SUMIFS(Aux_Totales!$N:$N, Aux_Totales!$F:$F, $F224, Aux_Totales!$A:$A, Aperturas!$A$2), 0))</f>
        <v/>
      </c>
      <c r="CHE224" s="23" t="str">
        <f>IF(CHE220 = "", "", IFERROR(CHE220 / SUMIFS(Aux_Totales!$N:$N, Aux_Totales!$F:$F, $F224, Aux_Totales!$A:$A, Aperturas!$A$2), 0))</f>
        <v/>
      </c>
      <c r="CHF224" s="23" t="str">
        <f>IF(CHF220 = "", "", IFERROR(CHF220 / SUMIFS(Aux_Totales!$N:$N, Aux_Totales!$F:$F, $F224, Aux_Totales!$A:$A, Aperturas!$A$2), 0))</f>
        <v/>
      </c>
      <c r="CHG224" s="23" t="str">
        <f>IF(CHG220 = "", "", IFERROR(CHG220 / SUMIFS(Aux_Totales!$N:$N, Aux_Totales!$F:$F, $F224, Aux_Totales!$A:$A, Aperturas!$A$2), 0))</f>
        <v/>
      </c>
      <c r="CHH224" s="23" t="str">
        <f>IF(CHH220 = "", "", IFERROR(CHH220 / SUMIFS(Aux_Totales!$N:$N, Aux_Totales!$F:$F, $F224, Aux_Totales!$A:$A, Aperturas!$A$2), 0))</f>
        <v/>
      </c>
      <c r="CHI224" s="23" t="str">
        <f>IF(CHI220 = "", "", IFERROR(CHI220 / SUMIFS(Aux_Totales!$N:$N, Aux_Totales!$F:$F, $F224, Aux_Totales!$A:$A, Aperturas!$A$2), 0))</f>
        <v/>
      </c>
      <c r="CHJ224" s="23" t="str">
        <f>IF(CHJ220 = "", "", IFERROR(CHJ220 / SUMIFS(Aux_Totales!$N:$N, Aux_Totales!$F:$F, $F224, Aux_Totales!$A:$A, Aperturas!$A$2), 0))</f>
        <v/>
      </c>
      <c r="CHK224" s="23" t="str">
        <f>IF(CHK220 = "", "", IFERROR(CHK220 / SUMIFS(Aux_Totales!$N:$N, Aux_Totales!$F:$F, $F224, Aux_Totales!$A:$A, Aperturas!$A$2), 0))</f>
        <v/>
      </c>
      <c r="CHL224" s="23" t="str">
        <f>IF(CHL220 = "", "", IFERROR(CHL220 / SUMIFS(Aux_Totales!$N:$N, Aux_Totales!$F:$F, $F224, Aux_Totales!$A:$A, Aperturas!$A$2), 0))</f>
        <v/>
      </c>
      <c r="CHM224" s="23" t="str">
        <f>IF(CHM220 = "", "", IFERROR(CHM220 / SUMIFS(Aux_Totales!$N:$N, Aux_Totales!$F:$F, $F224, Aux_Totales!$A:$A, Aperturas!$A$2), 0))</f>
        <v/>
      </c>
      <c r="CHN224" s="23" t="str">
        <f>IF(CHN220 = "", "", IFERROR(CHN220 / SUMIFS(Aux_Totales!$N:$N, Aux_Totales!$F:$F, $F224, Aux_Totales!$A:$A, Aperturas!$A$2), 0))</f>
        <v/>
      </c>
      <c r="CHO224" s="23" t="str">
        <f>IF(CHO220 = "", "", IFERROR(CHO220 / SUMIFS(Aux_Totales!$N:$N, Aux_Totales!$F:$F, $F224, Aux_Totales!$A:$A, Aperturas!$A$2), 0))</f>
        <v/>
      </c>
      <c r="CHP224" s="23" t="str">
        <f>IF(CHP220 = "", "", IFERROR(CHP220 / SUMIFS(Aux_Totales!$N:$N, Aux_Totales!$F:$F, $F224, Aux_Totales!$A:$A, Aperturas!$A$2), 0))</f>
        <v/>
      </c>
      <c r="CHQ224" s="23" t="str">
        <f>IF(CHQ220 = "", "", IFERROR(CHQ220 / SUMIFS(Aux_Totales!$N:$N, Aux_Totales!$F:$F, $F224, Aux_Totales!$A:$A, Aperturas!$A$2), 0))</f>
        <v/>
      </c>
      <c r="CHR224" s="23" t="str">
        <f>IF(CHR220 = "", "", IFERROR(CHR220 / SUMIFS(Aux_Totales!$N:$N, Aux_Totales!$F:$F, $F224, Aux_Totales!$A:$A, Aperturas!$A$2), 0))</f>
        <v/>
      </c>
      <c r="CHS224" s="23" t="str">
        <f>IF(CHS220 = "", "", IFERROR(CHS220 / SUMIFS(Aux_Totales!$N:$N, Aux_Totales!$F:$F, $F224, Aux_Totales!$A:$A, Aperturas!$A$2), 0))</f>
        <v/>
      </c>
      <c r="CHT224" s="23" t="str">
        <f>IF(CHT220 = "", "", IFERROR(CHT220 / SUMIFS(Aux_Totales!$N:$N, Aux_Totales!$F:$F, $F224, Aux_Totales!$A:$A, Aperturas!$A$2), 0))</f>
        <v/>
      </c>
      <c r="CHU224" s="23" t="str">
        <f>IF(CHU220 = "", "", IFERROR(CHU220 / SUMIFS(Aux_Totales!$N:$N, Aux_Totales!$F:$F, $F224, Aux_Totales!$A:$A, Aperturas!$A$2), 0))</f>
        <v/>
      </c>
      <c r="CHV224" s="23" t="str">
        <f>IF(CHV220 = "", "", IFERROR(CHV220 / SUMIFS(Aux_Totales!$N:$N, Aux_Totales!$F:$F, $F224, Aux_Totales!$A:$A, Aperturas!$A$2), 0))</f>
        <v/>
      </c>
      <c r="CHW224" s="23" t="str">
        <f>IF(CHW220 = "", "", IFERROR(CHW220 / SUMIFS(Aux_Totales!$N:$N, Aux_Totales!$F:$F, $F224, Aux_Totales!$A:$A, Aperturas!$A$2), 0))</f>
        <v/>
      </c>
      <c r="CHX224" s="23" t="str">
        <f>IF(CHX220 = "", "", IFERROR(CHX220 / SUMIFS(Aux_Totales!$N:$N, Aux_Totales!$F:$F, $F224, Aux_Totales!$A:$A, Aperturas!$A$2), 0))</f>
        <v/>
      </c>
      <c r="CHY224" s="23" t="str">
        <f>IF(CHY220 = "", "", IFERROR(CHY220 / SUMIFS(Aux_Totales!$N:$N, Aux_Totales!$F:$F, $F224, Aux_Totales!$A:$A, Aperturas!$A$2), 0))</f>
        <v/>
      </c>
      <c r="CHZ224" s="23" t="str">
        <f>IF(CHZ220 = "", "", IFERROR(CHZ220 / SUMIFS(Aux_Totales!$N:$N, Aux_Totales!$F:$F, $F224, Aux_Totales!$A:$A, Aperturas!$A$2), 0))</f>
        <v/>
      </c>
      <c r="CIA224" s="23" t="str">
        <f>IF(CIA220 = "", "", IFERROR(CIA220 / SUMIFS(Aux_Totales!$N:$N, Aux_Totales!$F:$F, $F224, Aux_Totales!$A:$A, Aperturas!$A$2), 0))</f>
        <v/>
      </c>
      <c r="CIB224" s="23" t="str">
        <f>IF(CIB220 = "", "", IFERROR(CIB220 / SUMIFS(Aux_Totales!$N:$N, Aux_Totales!$F:$F, $F224, Aux_Totales!$A:$A, Aperturas!$A$2), 0))</f>
        <v/>
      </c>
      <c r="CIC224" s="23" t="str">
        <f>IF(CIC220 = "", "", IFERROR(CIC220 / SUMIFS(Aux_Totales!$N:$N, Aux_Totales!$F:$F, $F224, Aux_Totales!$A:$A, Aperturas!$A$2), 0))</f>
        <v/>
      </c>
      <c r="CID224" s="23" t="str">
        <f>IF(CID220 = "", "", IFERROR(CID220 / SUMIFS(Aux_Totales!$N:$N, Aux_Totales!$F:$F, $F224, Aux_Totales!$A:$A, Aperturas!$A$2), 0))</f>
        <v/>
      </c>
      <c r="CIE224" s="23" t="str">
        <f>IF(CIE220 = "", "", IFERROR(CIE220 / SUMIFS(Aux_Totales!$N:$N, Aux_Totales!$F:$F, $F224, Aux_Totales!$A:$A, Aperturas!$A$2), 0))</f>
        <v/>
      </c>
      <c r="CIF224" s="23" t="str">
        <f>IF(CIF220 = "", "", IFERROR(CIF220 / SUMIFS(Aux_Totales!$N:$N, Aux_Totales!$F:$F, $F224, Aux_Totales!$A:$A, Aperturas!$A$2), 0))</f>
        <v/>
      </c>
      <c r="CIG224" s="23" t="str">
        <f>IF(CIG220 = "", "", IFERROR(CIG220 / SUMIFS(Aux_Totales!$N:$N, Aux_Totales!$F:$F, $F224, Aux_Totales!$A:$A, Aperturas!$A$2), 0))</f>
        <v/>
      </c>
      <c r="CIH224" s="23" t="str">
        <f>IF(CIH220 = "", "", IFERROR(CIH220 / SUMIFS(Aux_Totales!$N:$N, Aux_Totales!$F:$F, $F224, Aux_Totales!$A:$A, Aperturas!$A$2), 0))</f>
        <v/>
      </c>
      <c r="CII224" s="23" t="str">
        <f>IF(CII220 = "", "", IFERROR(CII220 / SUMIFS(Aux_Totales!$N:$N, Aux_Totales!$F:$F, $F224, Aux_Totales!$A:$A, Aperturas!$A$2), 0))</f>
        <v/>
      </c>
      <c r="CIJ224" s="23" t="str">
        <f>IF(CIJ220 = "", "", IFERROR(CIJ220 / SUMIFS(Aux_Totales!$N:$N, Aux_Totales!$F:$F, $F224, Aux_Totales!$A:$A, Aperturas!$A$2), 0))</f>
        <v/>
      </c>
      <c r="CIK224" s="23" t="str">
        <f>IF(CIK220 = "", "", IFERROR(CIK220 / SUMIFS(Aux_Totales!$N:$N, Aux_Totales!$F:$F, $F224, Aux_Totales!$A:$A, Aperturas!$A$2), 0))</f>
        <v/>
      </c>
      <c r="CIL224" s="23" t="str">
        <f>IF(CIL220 = "", "", IFERROR(CIL220 / SUMIFS(Aux_Totales!$N:$N, Aux_Totales!$F:$F, $F224, Aux_Totales!$A:$A, Aperturas!$A$2), 0))</f>
        <v/>
      </c>
      <c r="CIM224" s="23" t="str">
        <f>IF(CIM220 = "", "", IFERROR(CIM220 / SUMIFS(Aux_Totales!$N:$N, Aux_Totales!$F:$F, $F224, Aux_Totales!$A:$A, Aperturas!$A$2), 0))</f>
        <v/>
      </c>
      <c r="CIN224" s="23" t="str">
        <f>IF(CIN220 = "", "", IFERROR(CIN220 / SUMIFS(Aux_Totales!$N:$N, Aux_Totales!$F:$F, $F224, Aux_Totales!$A:$A, Aperturas!$A$2), 0))</f>
        <v/>
      </c>
      <c r="CIO224" s="23" t="str">
        <f>IF(CIO220 = "", "", IFERROR(CIO220 / SUMIFS(Aux_Totales!$N:$N, Aux_Totales!$F:$F, $F224, Aux_Totales!$A:$A, Aperturas!$A$2), 0))</f>
        <v/>
      </c>
      <c r="CIP224" s="23" t="str">
        <f>IF(CIP220 = "", "", IFERROR(CIP220 / SUMIFS(Aux_Totales!$N:$N, Aux_Totales!$F:$F, $F224, Aux_Totales!$A:$A, Aperturas!$A$2), 0))</f>
        <v/>
      </c>
      <c r="CIQ224" s="23" t="str">
        <f>IF(CIQ220 = "", "", IFERROR(CIQ220 / SUMIFS(Aux_Totales!$N:$N, Aux_Totales!$F:$F, $F224, Aux_Totales!$A:$A, Aperturas!$A$2), 0))</f>
        <v/>
      </c>
      <c r="CIR224" s="23" t="str">
        <f>IF(CIR220 = "", "", IFERROR(CIR220 / SUMIFS(Aux_Totales!$N:$N, Aux_Totales!$F:$F, $F224, Aux_Totales!$A:$A, Aperturas!$A$2), 0))</f>
        <v/>
      </c>
      <c r="CIS224" s="23" t="str">
        <f>IF(CIS220 = "", "", IFERROR(CIS220 / SUMIFS(Aux_Totales!$N:$N, Aux_Totales!$F:$F, $F224, Aux_Totales!$A:$A, Aperturas!$A$2), 0))</f>
        <v/>
      </c>
      <c r="CIT224" s="23" t="str">
        <f>IF(CIT220 = "", "", IFERROR(CIT220 / SUMIFS(Aux_Totales!$N:$N, Aux_Totales!$F:$F, $F224, Aux_Totales!$A:$A, Aperturas!$A$2), 0))</f>
        <v/>
      </c>
      <c r="CIU224" s="23" t="str">
        <f>IF(CIU220 = "", "", IFERROR(CIU220 / SUMIFS(Aux_Totales!$N:$N, Aux_Totales!$F:$F, $F224, Aux_Totales!$A:$A, Aperturas!$A$2), 0))</f>
        <v/>
      </c>
      <c r="CIV224" s="23" t="str">
        <f>IF(CIV220 = "", "", IFERROR(CIV220 / SUMIFS(Aux_Totales!$N:$N, Aux_Totales!$F:$F, $F224, Aux_Totales!$A:$A, Aperturas!$A$2), 0))</f>
        <v/>
      </c>
      <c r="CIW224" s="23" t="str">
        <f>IF(CIW220 = "", "", IFERROR(CIW220 / SUMIFS(Aux_Totales!$N:$N, Aux_Totales!$F:$F, $F224, Aux_Totales!$A:$A, Aperturas!$A$2), 0))</f>
        <v/>
      </c>
      <c r="CIX224" s="23" t="str">
        <f>IF(CIX220 = "", "", IFERROR(CIX220 / SUMIFS(Aux_Totales!$N:$N, Aux_Totales!$F:$F, $F224, Aux_Totales!$A:$A, Aperturas!$A$2), 0))</f>
        <v/>
      </c>
      <c r="CIY224" s="23" t="str">
        <f>IF(CIY220 = "", "", IFERROR(CIY220 / SUMIFS(Aux_Totales!$N:$N, Aux_Totales!$F:$F, $F224, Aux_Totales!$A:$A, Aperturas!$A$2), 0))</f>
        <v/>
      </c>
      <c r="CIZ224" s="23" t="str">
        <f>IF(CIZ220 = "", "", IFERROR(CIZ220 / SUMIFS(Aux_Totales!$N:$N, Aux_Totales!$F:$F, $F224, Aux_Totales!$A:$A, Aperturas!$A$2), 0))</f>
        <v/>
      </c>
      <c r="CJA224" s="23" t="str">
        <f>IF(CJA220 = "", "", IFERROR(CJA220 / SUMIFS(Aux_Totales!$N:$N, Aux_Totales!$F:$F, $F224, Aux_Totales!$A:$A, Aperturas!$A$2), 0))</f>
        <v/>
      </c>
      <c r="CJB224" s="23" t="str">
        <f>IF(CJB220 = "", "", IFERROR(CJB220 / SUMIFS(Aux_Totales!$N:$N, Aux_Totales!$F:$F, $F224, Aux_Totales!$A:$A, Aperturas!$A$2), 0))</f>
        <v/>
      </c>
      <c r="CJC224" s="23" t="str">
        <f>IF(CJC220 = "", "", IFERROR(CJC220 / SUMIFS(Aux_Totales!$N:$N, Aux_Totales!$F:$F, $F224, Aux_Totales!$A:$A, Aperturas!$A$2), 0))</f>
        <v/>
      </c>
      <c r="CJD224" s="23" t="str">
        <f>IF(CJD220 = "", "", IFERROR(CJD220 / SUMIFS(Aux_Totales!$N:$N, Aux_Totales!$F:$F, $F224, Aux_Totales!$A:$A, Aperturas!$A$2), 0))</f>
        <v/>
      </c>
      <c r="CJE224" s="23" t="str">
        <f>IF(CJE220 = "", "", IFERROR(CJE220 / SUMIFS(Aux_Totales!$N:$N, Aux_Totales!$F:$F, $F224, Aux_Totales!$A:$A, Aperturas!$A$2), 0))</f>
        <v/>
      </c>
      <c r="CJF224" s="23" t="str">
        <f>IF(CJF220 = "", "", IFERROR(CJF220 / SUMIFS(Aux_Totales!$N:$N, Aux_Totales!$F:$F, $F224, Aux_Totales!$A:$A, Aperturas!$A$2), 0))</f>
        <v/>
      </c>
      <c r="CJG224" s="23" t="str">
        <f>IF(CJG220 = "", "", IFERROR(CJG220 / SUMIFS(Aux_Totales!$N:$N, Aux_Totales!$F:$F, $F224, Aux_Totales!$A:$A, Aperturas!$A$2), 0))</f>
        <v/>
      </c>
      <c r="CJH224" s="23" t="str">
        <f>IF(CJH220 = "", "", IFERROR(CJH220 / SUMIFS(Aux_Totales!$N:$N, Aux_Totales!$F:$F, $F224, Aux_Totales!$A:$A, Aperturas!$A$2), 0))</f>
        <v/>
      </c>
      <c r="CJI224" s="23" t="str">
        <f>IF(CJI220 = "", "", IFERROR(CJI220 / SUMIFS(Aux_Totales!$N:$N, Aux_Totales!$F:$F, $F224, Aux_Totales!$A:$A, Aperturas!$A$2), 0))</f>
        <v/>
      </c>
      <c r="CJJ224" s="23" t="str">
        <f>IF(CJJ220 = "", "", IFERROR(CJJ220 / SUMIFS(Aux_Totales!$N:$N, Aux_Totales!$F:$F, $F224, Aux_Totales!$A:$A, Aperturas!$A$2), 0))</f>
        <v/>
      </c>
      <c r="CJK224" s="23" t="str">
        <f>IF(CJK220 = "", "", IFERROR(CJK220 / SUMIFS(Aux_Totales!$N:$N, Aux_Totales!$F:$F, $F224, Aux_Totales!$A:$A, Aperturas!$A$2), 0))</f>
        <v/>
      </c>
      <c r="CJL224" s="23" t="str">
        <f>IF(CJL220 = "", "", IFERROR(CJL220 / SUMIFS(Aux_Totales!$N:$N, Aux_Totales!$F:$F, $F224, Aux_Totales!$A:$A, Aperturas!$A$2), 0))</f>
        <v/>
      </c>
      <c r="CJM224" s="23" t="str">
        <f>IF(CJM220 = "", "", IFERROR(CJM220 / SUMIFS(Aux_Totales!$N:$N, Aux_Totales!$F:$F, $F224, Aux_Totales!$A:$A, Aperturas!$A$2), 0))</f>
        <v/>
      </c>
      <c r="CJN224" s="23" t="str">
        <f>IF(CJN220 = "", "", IFERROR(CJN220 / SUMIFS(Aux_Totales!$N:$N, Aux_Totales!$F:$F, $F224, Aux_Totales!$A:$A, Aperturas!$A$2), 0))</f>
        <v/>
      </c>
      <c r="CJO224" s="23" t="str">
        <f>IF(CJO220 = "", "", IFERROR(CJO220 / SUMIFS(Aux_Totales!$N:$N, Aux_Totales!$F:$F, $F224, Aux_Totales!$A:$A, Aperturas!$A$2), 0))</f>
        <v/>
      </c>
      <c r="CJP224" s="23" t="str">
        <f>IF(CJP220 = "", "", IFERROR(CJP220 / SUMIFS(Aux_Totales!$N:$N, Aux_Totales!$F:$F, $F224, Aux_Totales!$A:$A, Aperturas!$A$2), 0))</f>
        <v/>
      </c>
      <c r="CJQ224" s="23" t="str">
        <f>IF(CJQ220 = "", "", IFERROR(CJQ220 / SUMIFS(Aux_Totales!$N:$N, Aux_Totales!$F:$F, $F224, Aux_Totales!$A:$A, Aperturas!$A$2), 0))</f>
        <v/>
      </c>
      <c r="CJR224" s="23" t="str">
        <f>IF(CJR220 = "", "", IFERROR(CJR220 / SUMIFS(Aux_Totales!$N:$N, Aux_Totales!$F:$F, $F224, Aux_Totales!$A:$A, Aperturas!$A$2), 0))</f>
        <v/>
      </c>
      <c r="CJS224" s="23" t="str">
        <f>IF(CJS220 = "", "", IFERROR(CJS220 / SUMIFS(Aux_Totales!$N:$N, Aux_Totales!$F:$F, $F224, Aux_Totales!$A:$A, Aperturas!$A$2), 0))</f>
        <v/>
      </c>
      <c r="CJT224" s="23" t="str">
        <f>IF(CJT220 = "", "", IFERROR(CJT220 / SUMIFS(Aux_Totales!$N:$N, Aux_Totales!$F:$F, $F224, Aux_Totales!$A:$A, Aperturas!$A$2), 0))</f>
        <v/>
      </c>
      <c r="CJU224" s="23" t="str">
        <f>IF(CJU220 = "", "", IFERROR(CJU220 / SUMIFS(Aux_Totales!$N:$N, Aux_Totales!$F:$F, $F224, Aux_Totales!$A:$A, Aperturas!$A$2), 0))</f>
        <v/>
      </c>
      <c r="CJV224" s="23" t="str">
        <f>IF(CJV220 = "", "", IFERROR(CJV220 / SUMIFS(Aux_Totales!$N:$N, Aux_Totales!$F:$F, $F224, Aux_Totales!$A:$A, Aperturas!$A$2), 0))</f>
        <v/>
      </c>
      <c r="CJW224" s="23" t="str">
        <f>IF(CJW220 = "", "", IFERROR(CJW220 / SUMIFS(Aux_Totales!$N:$N, Aux_Totales!$F:$F, $F224, Aux_Totales!$A:$A, Aperturas!$A$2), 0))</f>
        <v/>
      </c>
      <c r="CJX224" s="23" t="str">
        <f>IF(CJX220 = "", "", IFERROR(CJX220 / SUMIFS(Aux_Totales!$N:$N, Aux_Totales!$F:$F, $F224, Aux_Totales!$A:$A, Aperturas!$A$2), 0))</f>
        <v/>
      </c>
      <c r="CJY224" s="23" t="str">
        <f>IF(CJY220 = "", "", IFERROR(CJY220 / SUMIFS(Aux_Totales!$N:$N, Aux_Totales!$F:$F, $F224, Aux_Totales!$A:$A, Aperturas!$A$2), 0))</f>
        <v/>
      </c>
      <c r="CJZ224" s="23" t="str">
        <f>IF(CJZ220 = "", "", IFERROR(CJZ220 / SUMIFS(Aux_Totales!$N:$N, Aux_Totales!$F:$F, $F224, Aux_Totales!$A:$A, Aperturas!$A$2), 0))</f>
        <v/>
      </c>
      <c r="CKA224" s="23" t="str">
        <f>IF(CKA220 = "", "", IFERROR(CKA220 / SUMIFS(Aux_Totales!$N:$N, Aux_Totales!$F:$F, $F224, Aux_Totales!$A:$A, Aperturas!$A$2), 0))</f>
        <v/>
      </c>
      <c r="CKB224" s="23" t="str">
        <f>IF(CKB220 = "", "", IFERROR(CKB220 / SUMIFS(Aux_Totales!$N:$N, Aux_Totales!$F:$F, $F224, Aux_Totales!$A:$A, Aperturas!$A$2), 0))</f>
        <v/>
      </c>
      <c r="CKC224" s="23" t="str">
        <f>IF(CKC220 = "", "", IFERROR(CKC220 / SUMIFS(Aux_Totales!$N:$N, Aux_Totales!$F:$F, $F224, Aux_Totales!$A:$A, Aperturas!$A$2), 0))</f>
        <v/>
      </c>
      <c r="CKD224" s="23" t="str">
        <f>IF(CKD220 = "", "", IFERROR(CKD220 / SUMIFS(Aux_Totales!$N:$N, Aux_Totales!$F:$F, $F224, Aux_Totales!$A:$A, Aperturas!$A$2), 0))</f>
        <v/>
      </c>
      <c r="CKE224" s="23" t="str">
        <f>IF(CKE220 = "", "", IFERROR(CKE220 / SUMIFS(Aux_Totales!$N:$N, Aux_Totales!$F:$F, $F224, Aux_Totales!$A:$A, Aperturas!$A$2), 0))</f>
        <v/>
      </c>
      <c r="CKF224" s="23" t="str">
        <f>IF(CKF220 = "", "", IFERROR(CKF220 / SUMIFS(Aux_Totales!$N:$N, Aux_Totales!$F:$F, $F224, Aux_Totales!$A:$A, Aperturas!$A$2), 0))</f>
        <v/>
      </c>
      <c r="CKG224" s="23" t="str">
        <f>IF(CKG220 = "", "", IFERROR(CKG220 / SUMIFS(Aux_Totales!$N:$N, Aux_Totales!$F:$F, $F224, Aux_Totales!$A:$A, Aperturas!$A$2), 0))</f>
        <v/>
      </c>
      <c r="CKH224" s="23" t="str">
        <f>IF(CKH220 = "", "", IFERROR(CKH220 / SUMIFS(Aux_Totales!$N:$N, Aux_Totales!$F:$F, $F224, Aux_Totales!$A:$A, Aperturas!$A$2), 0))</f>
        <v/>
      </c>
      <c r="CKI224" s="23" t="str">
        <f>IF(CKI220 = "", "", IFERROR(CKI220 / SUMIFS(Aux_Totales!$N:$N, Aux_Totales!$F:$F, $F224, Aux_Totales!$A:$A, Aperturas!$A$2), 0))</f>
        <v/>
      </c>
      <c r="CKJ224" s="23" t="str">
        <f>IF(CKJ220 = "", "", IFERROR(CKJ220 / SUMIFS(Aux_Totales!$N:$N, Aux_Totales!$F:$F, $F224, Aux_Totales!$A:$A, Aperturas!$A$2), 0))</f>
        <v/>
      </c>
      <c r="CKK224" s="23" t="str">
        <f>IF(CKK220 = "", "", IFERROR(CKK220 / SUMIFS(Aux_Totales!$N:$N, Aux_Totales!$F:$F, $F224, Aux_Totales!$A:$A, Aperturas!$A$2), 0))</f>
        <v/>
      </c>
      <c r="CKL224" s="23" t="str">
        <f>IF(CKL220 = "", "", IFERROR(CKL220 / SUMIFS(Aux_Totales!$N:$N, Aux_Totales!$F:$F, $F224, Aux_Totales!$A:$A, Aperturas!$A$2), 0))</f>
        <v/>
      </c>
      <c r="CKM224" s="23" t="str">
        <f>IF(CKM220 = "", "", IFERROR(CKM220 / SUMIFS(Aux_Totales!$N:$N, Aux_Totales!$F:$F, $F224, Aux_Totales!$A:$A, Aperturas!$A$2), 0))</f>
        <v/>
      </c>
      <c r="CKN224" s="23" t="str">
        <f>IF(CKN220 = "", "", IFERROR(CKN220 / SUMIFS(Aux_Totales!$N:$N, Aux_Totales!$F:$F, $F224, Aux_Totales!$A:$A, Aperturas!$A$2), 0))</f>
        <v/>
      </c>
      <c r="CKO224" s="23" t="str">
        <f>IF(CKO220 = "", "", IFERROR(CKO220 / SUMIFS(Aux_Totales!$N:$N, Aux_Totales!$F:$F, $F224, Aux_Totales!$A:$A, Aperturas!$A$2), 0))</f>
        <v/>
      </c>
      <c r="CKP224" s="23" t="str">
        <f>IF(CKP220 = "", "", IFERROR(CKP220 / SUMIFS(Aux_Totales!$N:$N, Aux_Totales!$F:$F, $F224, Aux_Totales!$A:$A, Aperturas!$A$2), 0))</f>
        <v/>
      </c>
      <c r="CKQ224" s="23" t="str">
        <f>IF(CKQ220 = "", "", IFERROR(CKQ220 / SUMIFS(Aux_Totales!$N:$N, Aux_Totales!$F:$F, $F224, Aux_Totales!$A:$A, Aperturas!$A$2), 0))</f>
        <v/>
      </c>
      <c r="CKR224" s="23" t="str">
        <f>IF(CKR220 = "", "", IFERROR(CKR220 / SUMIFS(Aux_Totales!$N:$N, Aux_Totales!$F:$F, $F224, Aux_Totales!$A:$A, Aperturas!$A$2), 0))</f>
        <v/>
      </c>
      <c r="CKS224" s="23" t="str">
        <f>IF(CKS220 = "", "", IFERROR(CKS220 / SUMIFS(Aux_Totales!$N:$N, Aux_Totales!$F:$F, $F224, Aux_Totales!$A:$A, Aperturas!$A$2), 0))</f>
        <v/>
      </c>
      <c r="CKT224" s="23" t="str">
        <f>IF(CKT220 = "", "", IFERROR(CKT220 / SUMIFS(Aux_Totales!$N:$N, Aux_Totales!$F:$F, $F224, Aux_Totales!$A:$A, Aperturas!$A$2), 0))</f>
        <v/>
      </c>
      <c r="CKU224" s="23" t="str">
        <f>IF(CKU220 = "", "", IFERROR(CKU220 / SUMIFS(Aux_Totales!$N:$N, Aux_Totales!$F:$F, $F224, Aux_Totales!$A:$A, Aperturas!$A$2), 0))</f>
        <v/>
      </c>
      <c r="CKV224" s="23" t="str">
        <f>IF(CKV220 = "", "", IFERROR(CKV220 / SUMIFS(Aux_Totales!$N:$N, Aux_Totales!$F:$F, $F224, Aux_Totales!$A:$A, Aperturas!$A$2), 0))</f>
        <v/>
      </c>
      <c r="CKW224" s="23" t="str">
        <f>IF(CKW220 = "", "", IFERROR(CKW220 / SUMIFS(Aux_Totales!$N:$N, Aux_Totales!$F:$F, $F224, Aux_Totales!$A:$A, Aperturas!$A$2), 0))</f>
        <v/>
      </c>
      <c r="CKX224" s="23" t="str">
        <f>IF(CKX220 = "", "", IFERROR(CKX220 / SUMIFS(Aux_Totales!$N:$N, Aux_Totales!$F:$F, $F224, Aux_Totales!$A:$A, Aperturas!$A$2), 0))</f>
        <v/>
      </c>
      <c r="CKY224" s="23" t="str">
        <f>IF(CKY220 = "", "", IFERROR(CKY220 / SUMIFS(Aux_Totales!$N:$N, Aux_Totales!$F:$F, $F224, Aux_Totales!$A:$A, Aperturas!$A$2), 0))</f>
        <v/>
      </c>
      <c r="CKZ224" s="23" t="str">
        <f>IF(CKZ220 = "", "", IFERROR(CKZ220 / SUMIFS(Aux_Totales!$N:$N, Aux_Totales!$F:$F, $F224, Aux_Totales!$A:$A, Aperturas!$A$2), 0))</f>
        <v/>
      </c>
      <c r="CLA224" s="23" t="str">
        <f>IF(CLA220 = "", "", IFERROR(CLA220 / SUMIFS(Aux_Totales!$N:$N, Aux_Totales!$F:$F, $F224, Aux_Totales!$A:$A, Aperturas!$A$2), 0))</f>
        <v/>
      </c>
      <c r="CLB224" s="23" t="str">
        <f>IF(CLB220 = "", "", IFERROR(CLB220 / SUMIFS(Aux_Totales!$N:$N, Aux_Totales!$F:$F, $F224, Aux_Totales!$A:$A, Aperturas!$A$2), 0))</f>
        <v/>
      </c>
      <c r="CLC224" s="23" t="str">
        <f>IF(CLC220 = "", "", IFERROR(CLC220 / SUMIFS(Aux_Totales!$N:$N, Aux_Totales!$F:$F, $F224, Aux_Totales!$A:$A, Aperturas!$A$2), 0))</f>
        <v/>
      </c>
      <c r="CLD224" s="23" t="str">
        <f>IF(CLD220 = "", "", IFERROR(CLD220 / SUMIFS(Aux_Totales!$N:$N, Aux_Totales!$F:$F, $F224, Aux_Totales!$A:$A, Aperturas!$A$2), 0))</f>
        <v/>
      </c>
      <c r="CLE224" s="23" t="str">
        <f>IF(CLE220 = "", "", IFERROR(CLE220 / SUMIFS(Aux_Totales!$N:$N, Aux_Totales!$F:$F, $F224, Aux_Totales!$A:$A, Aperturas!$A$2), 0))</f>
        <v/>
      </c>
      <c r="CLF224" s="23" t="str">
        <f>IF(CLF220 = "", "", IFERROR(CLF220 / SUMIFS(Aux_Totales!$N:$N, Aux_Totales!$F:$F, $F224, Aux_Totales!$A:$A, Aperturas!$A$2), 0))</f>
        <v/>
      </c>
      <c r="CLG224" s="23" t="str">
        <f>IF(CLG220 = "", "", IFERROR(CLG220 / SUMIFS(Aux_Totales!$N:$N, Aux_Totales!$F:$F, $F224, Aux_Totales!$A:$A, Aperturas!$A$2), 0))</f>
        <v/>
      </c>
      <c r="CLH224" s="23" t="str">
        <f>IF(CLH220 = "", "", IFERROR(CLH220 / SUMIFS(Aux_Totales!$N:$N, Aux_Totales!$F:$F, $F224, Aux_Totales!$A:$A, Aperturas!$A$2), 0))</f>
        <v/>
      </c>
      <c r="CLI224" s="23" t="str">
        <f>IF(CLI220 = "", "", IFERROR(CLI220 / SUMIFS(Aux_Totales!$N:$N, Aux_Totales!$F:$F, $F224, Aux_Totales!$A:$A, Aperturas!$A$2), 0))</f>
        <v/>
      </c>
      <c r="CLJ224" s="23" t="str">
        <f>IF(CLJ220 = "", "", IFERROR(CLJ220 / SUMIFS(Aux_Totales!$N:$N, Aux_Totales!$F:$F, $F224, Aux_Totales!$A:$A, Aperturas!$A$2), 0))</f>
        <v/>
      </c>
      <c r="CLK224" s="23" t="str">
        <f>IF(CLK220 = "", "", IFERROR(CLK220 / SUMIFS(Aux_Totales!$N:$N, Aux_Totales!$F:$F, $F224, Aux_Totales!$A:$A, Aperturas!$A$2), 0))</f>
        <v/>
      </c>
      <c r="CLL224" s="23" t="str">
        <f>IF(CLL220 = "", "", IFERROR(CLL220 / SUMIFS(Aux_Totales!$N:$N, Aux_Totales!$F:$F, $F224, Aux_Totales!$A:$A, Aperturas!$A$2), 0))</f>
        <v/>
      </c>
      <c r="CLM224" s="23" t="str">
        <f>IF(CLM220 = "", "", IFERROR(CLM220 / SUMIFS(Aux_Totales!$N:$N, Aux_Totales!$F:$F, $F224, Aux_Totales!$A:$A, Aperturas!$A$2), 0))</f>
        <v/>
      </c>
      <c r="CLN224" s="23" t="str">
        <f>IF(CLN220 = "", "", IFERROR(CLN220 / SUMIFS(Aux_Totales!$N:$N, Aux_Totales!$F:$F, $F224, Aux_Totales!$A:$A, Aperturas!$A$2), 0))</f>
        <v/>
      </c>
      <c r="CLO224" s="23" t="str">
        <f>IF(CLO220 = "", "", IFERROR(CLO220 / SUMIFS(Aux_Totales!$N:$N, Aux_Totales!$F:$F, $F224, Aux_Totales!$A:$A, Aperturas!$A$2), 0))</f>
        <v/>
      </c>
      <c r="CLP224" s="23" t="str">
        <f>IF(CLP220 = "", "", IFERROR(CLP220 / SUMIFS(Aux_Totales!$N:$N, Aux_Totales!$F:$F, $F224, Aux_Totales!$A:$A, Aperturas!$A$2), 0))</f>
        <v/>
      </c>
      <c r="CLQ224" s="23" t="str">
        <f>IF(CLQ220 = "", "", IFERROR(CLQ220 / SUMIFS(Aux_Totales!$N:$N, Aux_Totales!$F:$F, $F224, Aux_Totales!$A:$A, Aperturas!$A$2), 0))</f>
        <v/>
      </c>
      <c r="CLR224" s="23" t="str">
        <f>IF(CLR220 = "", "", IFERROR(CLR220 / SUMIFS(Aux_Totales!$N:$N, Aux_Totales!$F:$F, $F224, Aux_Totales!$A:$A, Aperturas!$A$2), 0))</f>
        <v/>
      </c>
      <c r="CLS224" s="23" t="str">
        <f>IF(CLS220 = "", "", IFERROR(CLS220 / SUMIFS(Aux_Totales!$N:$N, Aux_Totales!$F:$F, $F224, Aux_Totales!$A:$A, Aperturas!$A$2), 0))</f>
        <v/>
      </c>
      <c r="CLT224" s="23" t="str">
        <f>IF(CLT220 = "", "", IFERROR(CLT220 / SUMIFS(Aux_Totales!$N:$N, Aux_Totales!$F:$F, $F224, Aux_Totales!$A:$A, Aperturas!$A$2), 0))</f>
        <v/>
      </c>
      <c r="CLU224" s="23" t="str">
        <f>IF(CLU220 = "", "", IFERROR(CLU220 / SUMIFS(Aux_Totales!$N:$N, Aux_Totales!$F:$F, $F224, Aux_Totales!$A:$A, Aperturas!$A$2), 0))</f>
        <v/>
      </c>
      <c r="CLV224" s="23" t="str">
        <f>IF(CLV220 = "", "", IFERROR(CLV220 / SUMIFS(Aux_Totales!$N:$N, Aux_Totales!$F:$F, $F224, Aux_Totales!$A:$A, Aperturas!$A$2), 0))</f>
        <v/>
      </c>
      <c r="CLW224" s="23" t="str">
        <f>IF(CLW220 = "", "", IFERROR(CLW220 / SUMIFS(Aux_Totales!$N:$N, Aux_Totales!$F:$F, $F224, Aux_Totales!$A:$A, Aperturas!$A$2), 0))</f>
        <v/>
      </c>
      <c r="CLX224" s="23" t="str">
        <f>IF(CLX220 = "", "", IFERROR(CLX220 / SUMIFS(Aux_Totales!$N:$N, Aux_Totales!$F:$F, $F224, Aux_Totales!$A:$A, Aperturas!$A$2), 0))</f>
        <v/>
      </c>
      <c r="CLY224" s="23" t="str">
        <f>IF(CLY220 = "", "", IFERROR(CLY220 / SUMIFS(Aux_Totales!$N:$N, Aux_Totales!$F:$F, $F224, Aux_Totales!$A:$A, Aperturas!$A$2), 0))</f>
        <v/>
      </c>
      <c r="CLZ224" s="23" t="str">
        <f>IF(CLZ220 = "", "", IFERROR(CLZ220 / SUMIFS(Aux_Totales!$N:$N, Aux_Totales!$F:$F, $F224, Aux_Totales!$A:$A, Aperturas!$A$2), 0))</f>
        <v/>
      </c>
      <c r="CMA224" s="23" t="str">
        <f>IF(CMA220 = "", "", IFERROR(CMA220 / SUMIFS(Aux_Totales!$N:$N, Aux_Totales!$F:$F, $F224, Aux_Totales!$A:$A, Aperturas!$A$2), 0))</f>
        <v/>
      </c>
      <c r="CMB224" s="23" t="str">
        <f>IF(CMB220 = "", "", IFERROR(CMB220 / SUMIFS(Aux_Totales!$N:$N, Aux_Totales!$F:$F, $F224, Aux_Totales!$A:$A, Aperturas!$A$2), 0))</f>
        <v/>
      </c>
      <c r="CMC224" s="23" t="str">
        <f>IF(CMC220 = "", "", IFERROR(CMC220 / SUMIFS(Aux_Totales!$N:$N, Aux_Totales!$F:$F, $F224, Aux_Totales!$A:$A, Aperturas!$A$2), 0))</f>
        <v/>
      </c>
      <c r="CMD224" s="23" t="str">
        <f>IF(CMD220 = "", "", IFERROR(CMD220 / SUMIFS(Aux_Totales!$N:$N, Aux_Totales!$F:$F, $F224, Aux_Totales!$A:$A, Aperturas!$A$2), 0))</f>
        <v/>
      </c>
      <c r="CME224" s="23" t="str">
        <f>IF(CME220 = "", "", IFERROR(CME220 / SUMIFS(Aux_Totales!$N:$N, Aux_Totales!$F:$F, $F224, Aux_Totales!$A:$A, Aperturas!$A$2), 0))</f>
        <v/>
      </c>
      <c r="CMF224" s="23" t="str">
        <f>IF(CMF220 = "", "", IFERROR(CMF220 / SUMIFS(Aux_Totales!$N:$N, Aux_Totales!$F:$F, $F224, Aux_Totales!$A:$A, Aperturas!$A$2), 0))</f>
        <v/>
      </c>
      <c r="CMG224" s="23" t="str">
        <f>IF(CMG220 = "", "", IFERROR(CMG220 / SUMIFS(Aux_Totales!$N:$N, Aux_Totales!$F:$F, $F224, Aux_Totales!$A:$A, Aperturas!$A$2), 0))</f>
        <v/>
      </c>
      <c r="CMH224" s="23" t="str">
        <f>IF(CMH220 = "", "", IFERROR(CMH220 / SUMIFS(Aux_Totales!$N:$N, Aux_Totales!$F:$F, $F224, Aux_Totales!$A:$A, Aperturas!$A$2), 0))</f>
        <v/>
      </c>
      <c r="CMI224" s="23" t="str">
        <f>IF(CMI220 = "", "", IFERROR(CMI220 / SUMIFS(Aux_Totales!$N:$N, Aux_Totales!$F:$F, $F224, Aux_Totales!$A:$A, Aperturas!$A$2), 0))</f>
        <v/>
      </c>
      <c r="CMJ224" s="23" t="str">
        <f>IF(CMJ220 = "", "", IFERROR(CMJ220 / SUMIFS(Aux_Totales!$N:$N, Aux_Totales!$F:$F, $F224, Aux_Totales!$A:$A, Aperturas!$A$2), 0))</f>
        <v/>
      </c>
      <c r="CMK224" s="23" t="str">
        <f>IF(CMK220 = "", "", IFERROR(CMK220 / SUMIFS(Aux_Totales!$N:$N, Aux_Totales!$F:$F, $F224, Aux_Totales!$A:$A, Aperturas!$A$2), 0))</f>
        <v/>
      </c>
      <c r="CML224" s="23" t="str">
        <f>IF(CML220 = "", "", IFERROR(CML220 / SUMIFS(Aux_Totales!$N:$N, Aux_Totales!$F:$F, $F224, Aux_Totales!$A:$A, Aperturas!$A$2), 0))</f>
        <v/>
      </c>
      <c r="CMM224" s="23" t="str">
        <f>IF(CMM220 = "", "", IFERROR(CMM220 / SUMIFS(Aux_Totales!$N:$N, Aux_Totales!$F:$F, $F224, Aux_Totales!$A:$A, Aperturas!$A$2), 0))</f>
        <v/>
      </c>
      <c r="CMN224" s="23" t="str">
        <f>IF(CMN220 = "", "", IFERROR(CMN220 / SUMIFS(Aux_Totales!$N:$N, Aux_Totales!$F:$F, $F224, Aux_Totales!$A:$A, Aperturas!$A$2), 0))</f>
        <v/>
      </c>
      <c r="CMO224" s="23" t="str">
        <f>IF(CMO220 = "", "", IFERROR(CMO220 / SUMIFS(Aux_Totales!$N:$N, Aux_Totales!$F:$F, $F224, Aux_Totales!$A:$A, Aperturas!$A$2), 0))</f>
        <v/>
      </c>
      <c r="CMP224" s="23" t="str">
        <f>IF(CMP220 = "", "", IFERROR(CMP220 / SUMIFS(Aux_Totales!$N:$N, Aux_Totales!$F:$F, $F224, Aux_Totales!$A:$A, Aperturas!$A$2), 0))</f>
        <v/>
      </c>
      <c r="CMQ224" s="23" t="str">
        <f>IF(CMQ220 = "", "", IFERROR(CMQ220 / SUMIFS(Aux_Totales!$N:$N, Aux_Totales!$F:$F, $F224, Aux_Totales!$A:$A, Aperturas!$A$2), 0))</f>
        <v/>
      </c>
      <c r="CMR224" s="23" t="str">
        <f>IF(CMR220 = "", "", IFERROR(CMR220 / SUMIFS(Aux_Totales!$N:$N, Aux_Totales!$F:$F, $F224, Aux_Totales!$A:$A, Aperturas!$A$2), 0))</f>
        <v/>
      </c>
      <c r="CMS224" s="23" t="str">
        <f>IF(CMS220 = "", "", IFERROR(CMS220 / SUMIFS(Aux_Totales!$N:$N, Aux_Totales!$F:$F, $F224, Aux_Totales!$A:$A, Aperturas!$A$2), 0))</f>
        <v/>
      </c>
      <c r="CMT224" s="23" t="str">
        <f>IF(CMT220 = "", "", IFERROR(CMT220 / SUMIFS(Aux_Totales!$N:$N, Aux_Totales!$F:$F, $F224, Aux_Totales!$A:$A, Aperturas!$A$2), 0))</f>
        <v/>
      </c>
      <c r="CMU224" s="23" t="str">
        <f>IF(CMU220 = "", "", IFERROR(CMU220 / SUMIFS(Aux_Totales!$N:$N, Aux_Totales!$F:$F, $F224, Aux_Totales!$A:$A, Aperturas!$A$2), 0))</f>
        <v/>
      </c>
      <c r="CMV224" s="23" t="str">
        <f>IF(CMV220 = "", "", IFERROR(CMV220 / SUMIFS(Aux_Totales!$N:$N, Aux_Totales!$F:$F, $F224, Aux_Totales!$A:$A, Aperturas!$A$2), 0))</f>
        <v/>
      </c>
      <c r="CMW224" s="23" t="str">
        <f>IF(CMW220 = "", "", IFERROR(CMW220 / SUMIFS(Aux_Totales!$N:$N, Aux_Totales!$F:$F, $F224, Aux_Totales!$A:$A, Aperturas!$A$2), 0))</f>
        <v/>
      </c>
      <c r="CMX224" s="23" t="str">
        <f>IF(CMX220 = "", "", IFERROR(CMX220 / SUMIFS(Aux_Totales!$N:$N, Aux_Totales!$F:$F, $F224, Aux_Totales!$A:$A, Aperturas!$A$2), 0))</f>
        <v/>
      </c>
      <c r="CMY224" s="23" t="str">
        <f>IF(CMY220 = "", "", IFERROR(CMY220 / SUMIFS(Aux_Totales!$N:$N, Aux_Totales!$F:$F, $F224, Aux_Totales!$A:$A, Aperturas!$A$2), 0))</f>
        <v/>
      </c>
      <c r="CMZ224" s="23" t="str">
        <f>IF(CMZ220 = "", "", IFERROR(CMZ220 / SUMIFS(Aux_Totales!$N:$N, Aux_Totales!$F:$F, $F224, Aux_Totales!$A:$A, Aperturas!$A$2), 0))</f>
        <v/>
      </c>
      <c r="CNA224" s="23" t="str">
        <f>IF(CNA220 = "", "", IFERROR(CNA220 / SUMIFS(Aux_Totales!$N:$N, Aux_Totales!$F:$F, $F224, Aux_Totales!$A:$A, Aperturas!$A$2), 0))</f>
        <v/>
      </c>
      <c r="CNB224" s="23" t="str">
        <f>IF(CNB220 = "", "", IFERROR(CNB220 / SUMIFS(Aux_Totales!$N:$N, Aux_Totales!$F:$F, $F224, Aux_Totales!$A:$A, Aperturas!$A$2), 0))</f>
        <v/>
      </c>
      <c r="CNC224" s="23" t="str">
        <f>IF(CNC220 = "", "", IFERROR(CNC220 / SUMIFS(Aux_Totales!$N:$N, Aux_Totales!$F:$F, $F224, Aux_Totales!$A:$A, Aperturas!$A$2), 0))</f>
        <v/>
      </c>
      <c r="CND224" s="23" t="str">
        <f>IF(CND220 = "", "", IFERROR(CND220 / SUMIFS(Aux_Totales!$N:$N, Aux_Totales!$F:$F, $F224, Aux_Totales!$A:$A, Aperturas!$A$2), 0))</f>
        <v/>
      </c>
      <c r="CNE224" s="23" t="str">
        <f>IF(CNE220 = "", "", IFERROR(CNE220 / SUMIFS(Aux_Totales!$N:$N, Aux_Totales!$F:$F, $F224, Aux_Totales!$A:$A, Aperturas!$A$2), 0))</f>
        <v/>
      </c>
      <c r="CNF224" s="23" t="str">
        <f>IF(CNF220 = "", "", IFERROR(CNF220 / SUMIFS(Aux_Totales!$N:$N, Aux_Totales!$F:$F, $F224, Aux_Totales!$A:$A, Aperturas!$A$2), 0))</f>
        <v/>
      </c>
      <c r="CNG224" s="23" t="str">
        <f>IF(CNG220 = "", "", IFERROR(CNG220 / SUMIFS(Aux_Totales!$N:$N, Aux_Totales!$F:$F, $F224, Aux_Totales!$A:$A, Aperturas!$A$2), 0))</f>
        <v/>
      </c>
      <c r="CNH224" s="23" t="str">
        <f>IF(CNH220 = "", "", IFERROR(CNH220 / SUMIFS(Aux_Totales!$N:$N, Aux_Totales!$F:$F, $F224, Aux_Totales!$A:$A, Aperturas!$A$2), 0))</f>
        <v/>
      </c>
      <c r="CNI224" s="23" t="str">
        <f>IF(CNI220 = "", "", IFERROR(CNI220 / SUMIFS(Aux_Totales!$N:$N, Aux_Totales!$F:$F, $F224, Aux_Totales!$A:$A, Aperturas!$A$2), 0))</f>
        <v/>
      </c>
      <c r="CNJ224" s="23" t="str">
        <f>IF(CNJ220 = "", "", IFERROR(CNJ220 / SUMIFS(Aux_Totales!$N:$N, Aux_Totales!$F:$F, $F224, Aux_Totales!$A:$A, Aperturas!$A$2), 0))</f>
        <v/>
      </c>
      <c r="CNK224" s="23" t="str">
        <f>IF(CNK220 = "", "", IFERROR(CNK220 / SUMIFS(Aux_Totales!$N:$N, Aux_Totales!$F:$F, $F224, Aux_Totales!$A:$A, Aperturas!$A$2), 0))</f>
        <v/>
      </c>
      <c r="CNL224" s="23" t="str">
        <f>IF(CNL220 = "", "", IFERROR(CNL220 / SUMIFS(Aux_Totales!$N:$N, Aux_Totales!$F:$F, $F224, Aux_Totales!$A:$A, Aperturas!$A$2), 0))</f>
        <v/>
      </c>
      <c r="CNM224" s="23" t="str">
        <f>IF(CNM220 = "", "", IFERROR(CNM220 / SUMIFS(Aux_Totales!$N:$N, Aux_Totales!$F:$F, $F224, Aux_Totales!$A:$A, Aperturas!$A$2), 0))</f>
        <v/>
      </c>
      <c r="CNN224" s="23" t="str">
        <f>IF(CNN220 = "", "", IFERROR(CNN220 / SUMIFS(Aux_Totales!$N:$N, Aux_Totales!$F:$F, $F224, Aux_Totales!$A:$A, Aperturas!$A$2), 0))</f>
        <v/>
      </c>
      <c r="CNO224" s="23" t="str">
        <f>IF(CNO220 = "", "", IFERROR(CNO220 / SUMIFS(Aux_Totales!$N:$N, Aux_Totales!$F:$F, $F224, Aux_Totales!$A:$A, Aperturas!$A$2), 0))</f>
        <v/>
      </c>
      <c r="CNP224" s="23" t="str">
        <f>IF(CNP220 = "", "", IFERROR(CNP220 / SUMIFS(Aux_Totales!$N:$N, Aux_Totales!$F:$F, $F224, Aux_Totales!$A:$A, Aperturas!$A$2), 0))</f>
        <v/>
      </c>
      <c r="CNQ224" s="23" t="str">
        <f>IF(CNQ220 = "", "", IFERROR(CNQ220 / SUMIFS(Aux_Totales!$N:$N, Aux_Totales!$F:$F, $F224, Aux_Totales!$A:$A, Aperturas!$A$2), 0))</f>
        <v/>
      </c>
      <c r="CNR224" s="23" t="str">
        <f>IF(CNR220 = "", "", IFERROR(CNR220 / SUMIFS(Aux_Totales!$N:$N, Aux_Totales!$F:$F, $F224, Aux_Totales!$A:$A, Aperturas!$A$2), 0))</f>
        <v/>
      </c>
      <c r="CNS224" s="23" t="str">
        <f>IF(CNS220 = "", "", IFERROR(CNS220 / SUMIFS(Aux_Totales!$N:$N, Aux_Totales!$F:$F, $F224, Aux_Totales!$A:$A, Aperturas!$A$2), 0))</f>
        <v/>
      </c>
      <c r="CNT224" s="23" t="str">
        <f>IF(CNT220 = "", "", IFERROR(CNT220 / SUMIFS(Aux_Totales!$N:$N, Aux_Totales!$F:$F, $F224, Aux_Totales!$A:$A, Aperturas!$A$2), 0))</f>
        <v/>
      </c>
      <c r="CNU224" s="23" t="str">
        <f>IF(CNU220 = "", "", IFERROR(CNU220 / SUMIFS(Aux_Totales!$N:$N, Aux_Totales!$F:$F, $F224, Aux_Totales!$A:$A, Aperturas!$A$2), 0))</f>
        <v/>
      </c>
      <c r="CNV224" s="23" t="str">
        <f>IF(CNV220 = "", "", IFERROR(CNV220 / SUMIFS(Aux_Totales!$N:$N, Aux_Totales!$F:$F, $F224, Aux_Totales!$A:$A, Aperturas!$A$2), 0))</f>
        <v/>
      </c>
      <c r="CNW224" s="23" t="str">
        <f>IF(CNW220 = "", "", IFERROR(CNW220 / SUMIFS(Aux_Totales!$N:$N, Aux_Totales!$F:$F, $F224, Aux_Totales!$A:$A, Aperturas!$A$2), 0))</f>
        <v/>
      </c>
      <c r="CNX224" s="23" t="str">
        <f>IF(CNX220 = "", "", IFERROR(CNX220 / SUMIFS(Aux_Totales!$N:$N, Aux_Totales!$F:$F, $F224, Aux_Totales!$A:$A, Aperturas!$A$2), 0))</f>
        <v/>
      </c>
      <c r="CNY224" s="23" t="str">
        <f>IF(CNY220 = "", "", IFERROR(CNY220 / SUMIFS(Aux_Totales!$N:$N, Aux_Totales!$F:$F, $F224, Aux_Totales!$A:$A, Aperturas!$A$2), 0))</f>
        <v/>
      </c>
      <c r="CNZ224" s="23" t="str">
        <f>IF(CNZ220 = "", "", IFERROR(CNZ220 / SUMIFS(Aux_Totales!$N:$N, Aux_Totales!$F:$F, $F224, Aux_Totales!$A:$A, Aperturas!$A$2), 0))</f>
        <v/>
      </c>
      <c r="COA224" s="23" t="str">
        <f>IF(COA220 = "", "", IFERROR(COA220 / SUMIFS(Aux_Totales!$N:$N, Aux_Totales!$F:$F, $F224, Aux_Totales!$A:$A, Aperturas!$A$2), 0))</f>
        <v/>
      </c>
      <c r="COB224" s="23" t="str">
        <f>IF(COB220 = "", "", IFERROR(COB220 / SUMIFS(Aux_Totales!$N:$N, Aux_Totales!$F:$F, $F224, Aux_Totales!$A:$A, Aperturas!$A$2), 0))</f>
        <v/>
      </c>
      <c r="COC224" s="23" t="str">
        <f>IF(COC220 = "", "", IFERROR(COC220 / SUMIFS(Aux_Totales!$N:$N, Aux_Totales!$F:$F, $F224, Aux_Totales!$A:$A, Aperturas!$A$2), 0))</f>
        <v/>
      </c>
      <c r="COD224" s="23" t="str">
        <f>IF(COD220 = "", "", IFERROR(COD220 / SUMIFS(Aux_Totales!$N:$N, Aux_Totales!$F:$F, $F224, Aux_Totales!$A:$A, Aperturas!$A$2), 0))</f>
        <v/>
      </c>
      <c r="COE224" s="23" t="str">
        <f>IF(COE220 = "", "", IFERROR(COE220 / SUMIFS(Aux_Totales!$N:$N, Aux_Totales!$F:$F, $F224, Aux_Totales!$A:$A, Aperturas!$A$2), 0))</f>
        <v/>
      </c>
      <c r="COF224" s="23" t="str">
        <f>IF(COF220 = "", "", IFERROR(COF220 / SUMIFS(Aux_Totales!$N:$N, Aux_Totales!$F:$F, $F224, Aux_Totales!$A:$A, Aperturas!$A$2), 0))</f>
        <v/>
      </c>
      <c r="COG224" s="23" t="str">
        <f>IF(COG220 = "", "", IFERROR(COG220 / SUMIFS(Aux_Totales!$N:$N, Aux_Totales!$F:$F, $F224, Aux_Totales!$A:$A, Aperturas!$A$2), 0))</f>
        <v/>
      </c>
      <c r="COH224" s="23" t="str">
        <f>IF(COH220 = "", "", IFERROR(COH220 / SUMIFS(Aux_Totales!$N:$N, Aux_Totales!$F:$F, $F224, Aux_Totales!$A:$A, Aperturas!$A$2), 0))</f>
        <v/>
      </c>
      <c r="COI224" s="23" t="str">
        <f>IF(COI220 = "", "", IFERROR(COI220 / SUMIFS(Aux_Totales!$N:$N, Aux_Totales!$F:$F, $F224, Aux_Totales!$A:$A, Aperturas!$A$2), 0))</f>
        <v/>
      </c>
      <c r="COJ224" s="23" t="str">
        <f>IF(COJ220 = "", "", IFERROR(COJ220 / SUMIFS(Aux_Totales!$N:$N, Aux_Totales!$F:$F, $F224, Aux_Totales!$A:$A, Aperturas!$A$2), 0))</f>
        <v/>
      </c>
      <c r="COK224" s="23" t="str">
        <f>IF(COK220 = "", "", IFERROR(COK220 / SUMIFS(Aux_Totales!$N:$N, Aux_Totales!$F:$F, $F224, Aux_Totales!$A:$A, Aperturas!$A$2), 0))</f>
        <v/>
      </c>
      <c r="COL224" s="23" t="str">
        <f>IF(COL220 = "", "", IFERROR(COL220 / SUMIFS(Aux_Totales!$N:$N, Aux_Totales!$F:$F, $F224, Aux_Totales!$A:$A, Aperturas!$A$2), 0))</f>
        <v/>
      </c>
      <c r="COM224" s="23" t="str">
        <f>IF(COM220 = "", "", IFERROR(COM220 / SUMIFS(Aux_Totales!$N:$N, Aux_Totales!$F:$F, $F224, Aux_Totales!$A:$A, Aperturas!$A$2), 0))</f>
        <v/>
      </c>
      <c r="CON224" s="23" t="str">
        <f>IF(CON220 = "", "", IFERROR(CON220 / SUMIFS(Aux_Totales!$N:$N, Aux_Totales!$F:$F, $F224, Aux_Totales!$A:$A, Aperturas!$A$2), 0))</f>
        <v/>
      </c>
      <c r="COO224" s="23" t="str">
        <f>IF(COO220 = "", "", IFERROR(COO220 / SUMIFS(Aux_Totales!$N:$N, Aux_Totales!$F:$F, $F224, Aux_Totales!$A:$A, Aperturas!$A$2), 0))</f>
        <v/>
      </c>
      <c r="COP224" s="23" t="str">
        <f>IF(COP220 = "", "", IFERROR(COP220 / SUMIFS(Aux_Totales!$N:$N, Aux_Totales!$F:$F, $F224, Aux_Totales!$A:$A, Aperturas!$A$2), 0))</f>
        <v/>
      </c>
      <c r="COQ224" s="23" t="str">
        <f>IF(COQ220 = "", "", IFERROR(COQ220 / SUMIFS(Aux_Totales!$N:$N, Aux_Totales!$F:$F, $F224, Aux_Totales!$A:$A, Aperturas!$A$2), 0))</f>
        <v/>
      </c>
      <c r="COR224" s="23" t="str">
        <f>IF(COR220 = "", "", IFERROR(COR220 / SUMIFS(Aux_Totales!$N:$N, Aux_Totales!$F:$F, $F224, Aux_Totales!$A:$A, Aperturas!$A$2), 0))</f>
        <v/>
      </c>
      <c r="COS224" s="23" t="str">
        <f>IF(COS220 = "", "", IFERROR(COS220 / SUMIFS(Aux_Totales!$N:$N, Aux_Totales!$F:$F, $F224, Aux_Totales!$A:$A, Aperturas!$A$2), 0))</f>
        <v/>
      </c>
      <c r="COT224" s="23" t="str">
        <f>IF(COT220 = "", "", IFERROR(COT220 / SUMIFS(Aux_Totales!$N:$N, Aux_Totales!$F:$F, $F224, Aux_Totales!$A:$A, Aperturas!$A$2), 0))</f>
        <v/>
      </c>
      <c r="COU224" s="23" t="str">
        <f>IF(COU220 = "", "", IFERROR(COU220 / SUMIFS(Aux_Totales!$N:$N, Aux_Totales!$F:$F, $F224, Aux_Totales!$A:$A, Aperturas!$A$2), 0))</f>
        <v/>
      </c>
      <c r="COV224" s="23" t="str">
        <f>IF(COV220 = "", "", IFERROR(COV220 / SUMIFS(Aux_Totales!$N:$N, Aux_Totales!$F:$F, $F224, Aux_Totales!$A:$A, Aperturas!$A$2), 0))</f>
        <v/>
      </c>
      <c r="COW224" s="23" t="str">
        <f>IF(COW220 = "", "", IFERROR(COW220 / SUMIFS(Aux_Totales!$N:$N, Aux_Totales!$F:$F, $F224, Aux_Totales!$A:$A, Aperturas!$A$2), 0))</f>
        <v/>
      </c>
      <c r="COX224" s="23" t="str">
        <f>IF(COX220 = "", "", IFERROR(COX220 / SUMIFS(Aux_Totales!$N:$N, Aux_Totales!$F:$F, $F224, Aux_Totales!$A:$A, Aperturas!$A$2), 0))</f>
        <v/>
      </c>
      <c r="COY224" s="23" t="str">
        <f>IF(COY220 = "", "", IFERROR(COY220 / SUMIFS(Aux_Totales!$N:$N, Aux_Totales!$F:$F, $F224, Aux_Totales!$A:$A, Aperturas!$A$2), 0))</f>
        <v/>
      </c>
      <c r="COZ224" s="23" t="str">
        <f>IF(COZ220 = "", "", IFERROR(COZ220 / SUMIFS(Aux_Totales!$N:$N, Aux_Totales!$F:$F, $F224, Aux_Totales!$A:$A, Aperturas!$A$2), 0))</f>
        <v/>
      </c>
      <c r="CPA224" s="23" t="str">
        <f>IF(CPA220 = "", "", IFERROR(CPA220 / SUMIFS(Aux_Totales!$N:$N, Aux_Totales!$F:$F, $F224, Aux_Totales!$A:$A, Aperturas!$A$2), 0))</f>
        <v/>
      </c>
      <c r="CPB224" s="23" t="str">
        <f>IF(CPB220 = "", "", IFERROR(CPB220 / SUMIFS(Aux_Totales!$N:$N, Aux_Totales!$F:$F, $F224, Aux_Totales!$A:$A, Aperturas!$A$2), 0))</f>
        <v/>
      </c>
      <c r="CPC224" s="23" t="str">
        <f>IF(CPC220 = "", "", IFERROR(CPC220 / SUMIFS(Aux_Totales!$N:$N, Aux_Totales!$F:$F, $F224, Aux_Totales!$A:$A, Aperturas!$A$2), 0))</f>
        <v/>
      </c>
      <c r="CPD224" s="23" t="str">
        <f>IF(CPD220 = "", "", IFERROR(CPD220 / SUMIFS(Aux_Totales!$N:$N, Aux_Totales!$F:$F, $F224, Aux_Totales!$A:$A, Aperturas!$A$2), 0))</f>
        <v/>
      </c>
      <c r="CPE224" s="23" t="str">
        <f>IF(CPE220 = "", "", IFERROR(CPE220 / SUMIFS(Aux_Totales!$N:$N, Aux_Totales!$F:$F, $F224, Aux_Totales!$A:$A, Aperturas!$A$2), 0))</f>
        <v/>
      </c>
      <c r="CPF224" s="23" t="str">
        <f>IF(CPF220 = "", "", IFERROR(CPF220 / SUMIFS(Aux_Totales!$N:$N, Aux_Totales!$F:$F, $F224, Aux_Totales!$A:$A, Aperturas!$A$2), 0))</f>
        <v/>
      </c>
      <c r="CPG224" s="23" t="str">
        <f>IF(CPG220 = "", "", IFERROR(CPG220 / SUMIFS(Aux_Totales!$N:$N, Aux_Totales!$F:$F, $F224, Aux_Totales!$A:$A, Aperturas!$A$2), 0))</f>
        <v/>
      </c>
      <c r="CPH224" s="23" t="str">
        <f>IF(CPH220 = "", "", IFERROR(CPH220 / SUMIFS(Aux_Totales!$N:$N, Aux_Totales!$F:$F, $F224, Aux_Totales!$A:$A, Aperturas!$A$2), 0))</f>
        <v/>
      </c>
      <c r="CPI224" s="23" t="str">
        <f>IF(CPI220 = "", "", IFERROR(CPI220 / SUMIFS(Aux_Totales!$N:$N, Aux_Totales!$F:$F, $F224, Aux_Totales!$A:$A, Aperturas!$A$2), 0))</f>
        <v/>
      </c>
      <c r="CPJ224" s="23" t="str">
        <f>IF(CPJ220 = "", "", IFERROR(CPJ220 / SUMIFS(Aux_Totales!$N:$N, Aux_Totales!$F:$F, $F224, Aux_Totales!$A:$A, Aperturas!$A$2), 0))</f>
        <v/>
      </c>
      <c r="CPK224" s="23" t="str">
        <f>IF(CPK220 = "", "", IFERROR(CPK220 / SUMIFS(Aux_Totales!$N:$N, Aux_Totales!$F:$F, $F224, Aux_Totales!$A:$A, Aperturas!$A$2), 0))</f>
        <v/>
      </c>
      <c r="CPL224" s="23" t="str">
        <f>IF(CPL220 = "", "", IFERROR(CPL220 / SUMIFS(Aux_Totales!$N:$N, Aux_Totales!$F:$F, $F224, Aux_Totales!$A:$A, Aperturas!$A$2), 0))</f>
        <v/>
      </c>
      <c r="CPM224" s="23" t="str">
        <f>IF(CPM220 = "", "", IFERROR(CPM220 / SUMIFS(Aux_Totales!$N:$N, Aux_Totales!$F:$F, $F224, Aux_Totales!$A:$A, Aperturas!$A$2), 0))</f>
        <v/>
      </c>
      <c r="CPN224" s="23" t="str">
        <f>IF(CPN220 = "", "", IFERROR(CPN220 / SUMIFS(Aux_Totales!$N:$N, Aux_Totales!$F:$F, $F224, Aux_Totales!$A:$A, Aperturas!$A$2), 0))</f>
        <v/>
      </c>
      <c r="CPO224" s="23" t="str">
        <f>IF(CPO220 = "", "", IFERROR(CPO220 / SUMIFS(Aux_Totales!$N:$N, Aux_Totales!$F:$F, $F224, Aux_Totales!$A:$A, Aperturas!$A$2), 0))</f>
        <v/>
      </c>
      <c r="CPP224" s="23" t="str">
        <f>IF(CPP220 = "", "", IFERROR(CPP220 / SUMIFS(Aux_Totales!$N:$N, Aux_Totales!$F:$F, $F224, Aux_Totales!$A:$A, Aperturas!$A$2), 0))</f>
        <v/>
      </c>
      <c r="CPQ224" s="23" t="str">
        <f>IF(CPQ220 = "", "", IFERROR(CPQ220 / SUMIFS(Aux_Totales!$N:$N, Aux_Totales!$F:$F, $F224, Aux_Totales!$A:$A, Aperturas!$A$2), 0))</f>
        <v/>
      </c>
      <c r="CPR224" s="23" t="str">
        <f>IF(CPR220 = "", "", IFERROR(CPR220 / SUMIFS(Aux_Totales!$N:$N, Aux_Totales!$F:$F, $F224, Aux_Totales!$A:$A, Aperturas!$A$2), 0))</f>
        <v/>
      </c>
      <c r="CPS224" s="23" t="str">
        <f>IF(CPS220 = "", "", IFERROR(CPS220 / SUMIFS(Aux_Totales!$N:$N, Aux_Totales!$F:$F, $F224, Aux_Totales!$A:$A, Aperturas!$A$2), 0))</f>
        <v/>
      </c>
      <c r="CPT224" s="23" t="str">
        <f>IF(CPT220 = "", "", IFERROR(CPT220 / SUMIFS(Aux_Totales!$N:$N, Aux_Totales!$F:$F, $F224, Aux_Totales!$A:$A, Aperturas!$A$2), 0))</f>
        <v/>
      </c>
      <c r="CPU224" s="23" t="str">
        <f>IF(CPU220 = "", "", IFERROR(CPU220 / SUMIFS(Aux_Totales!$N:$N, Aux_Totales!$F:$F, $F224, Aux_Totales!$A:$A, Aperturas!$A$2), 0))</f>
        <v/>
      </c>
      <c r="CPV224" s="23" t="str">
        <f>IF(CPV220 = "", "", IFERROR(CPV220 / SUMIFS(Aux_Totales!$N:$N, Aux_Totales!$F:$F, $F224, Aux_Totales!$A:$A, Aperturas!$A$2), 0))</f>
        <v/>
      </c>
      <c r="CPW224" s="23" t="str">
        <f>IF(CPW220 = "", "", IFERROR(CPW220 / SUMIFS(Aux_Totales!$N:$N, Aux_Totales!$F:$F, $F224, Aux_Totales!$A:$A, Aperturas!$A$2), 0))</f>
        <v/>
      </c>
      <c r="CPX224" s="23" t="str">
        <f>IF(CPX220 = "", "", IFERROR(CPX220 / SUMIFS(Aux_Totales!$N:$N, Aux_Totales!$F:$F, $F224, Aux_Totales!$A:$A, Aperturas!$A$2), 0))</f>
        <v/>
      </c>
      <c r="CPY224" s="23" t="str">
        <f>IF(CPY220 = "", "", IFERROR(CPY220 / SUMIFS(Aux_Totales!$N:$N, Aux_Totales!$F:$F, $F224, Aux_Totales!$A:$A, Aperturas!$A$2), 0))</f>
        <v/>
      </c>
      <c r="CPZ224" s="23" t="str">
        <f>IF(CPZ220 = "", "", IFERROR(CPZ220 / SUMIFS(Aux_Totales!$N:$N, Aux_Totales!$F:$F, $F224, Aux_Totales!$A:$A, Aperturas!$A$2), 0))</f>
        <v/>
      </c>
      <c r="CQA224" s="23" t="str">
        <f>IF(CQA220 = "", "", IFERROR(CQA220 / SUMIFS(Aux_Totales!$N:$N, Aux_Totales!$F:$F, $F224, Aux_Totales!$A:$A, Aperturas!$A$2), 0))</f>
        <v/>
      </c>
      <c r="CQB224" s="23" t="str">
        <f>IF(CQB220 = "", "", IFERROR(CQB220 / SUMIFS(Aux_Totales!$N:$N, Aux_Totales!$F:$F, $F224, Aux_Totales!$A:$A, Aperturas!$A$2), 0))</f>
        <v/>
      </c>
      <c r="CQC224" s="23" t="str">
        <f>IF(CQC220 = "", "", IFERROR(CQC220 / SUMIFS(Aux_Totales!$N:$N, Aux_Totales!$F:$F, $F224, Aux_Totales!$A:$A, Aperturas!$A$2), 0))</f>
        <v/>
      </c>
      <c r="CQD224" s="23" t="str">
        <f>IF(CQD220 = "", "", IFERROR(CQD220 / SUMIFS(Aux_Totales!$N:$N, Aux_Totales!$F:$F, $F224, Aux_Totales!$A:$A, Aperturas!$A$2), 0))</f>
        <v/>
      </c>
      <c r="CQE224" s="23" t="str">
        <f>IF(CQE220 = "", "", IFERROR(CQE220 / SUMIFS(Aux_Totales!$N:$N, Aux_Totales!$F:$F, $F224, Aux_Totales!$A:$A, Aperturas!$A$2), 0))</f>
        <v/>
      </c>
      <c r="CQF224" s="23" t="str">
        <f>IF(CQF220 = "", "", IFERROR(CQF220 / SUMIFS(Aux_Totales!$N:$N, Aux_Totales!$F:$F, $F224, Aux_Totales!$A:$A, Aperturas!$A$2), 0))</f>
        <v/>
      </c>
      <c r="CQG224" s="23" t="str">
        <f>IF(CQG220 = "", "", IFERROR(CQG220 / SUMIFS(Aux_Totales!$N:$N, Aux_Totales!$F:$F, $F224, Aux_Totales!$A:$A, Aperturas!$A$2), 0))</f>
        <v/>
      </c>
      <c r="CQH224" s="23" t="str">
        <f>IF(CQH220 = "", "", IFERROR(CQH220 / SUMIFS(Aux_Totales!$N:$N, Aux_Totales!$F:$F, $F224, Aux_Totales!$A:$A, Aperturas!$A$2), 0))</f>
        <v/>
      </c>
      <c r="CQI224" s="23" t="str">
        <f>IF(CQI220 = "", "", IFERROR(CQI220 / SUMIFS(Aux_Totales!$N:$N, Aux_Totales!$F:$F, $F224, Aux_Totales!$A:$A, Aperturas!$A$2), 0))</f>
        <v/>
      </c>
      <c r="CQJ224" s="23" t="str">
        <f>IF(CQJ220 = "", "", IFERROR(CQJ220 / SUMIFS(Aux_Totales!$N:$N, Aux_Totales!$F:$F, $F224, Aux_Totales!$A:$A, Aperturas!$A$2), 0))</f>
        <v/>
      </c>
      <c r="CQK224" s="23" t="str">
        <f>IF(CQK220 = "", "", IFERROR(CQK220 / SUMIFS(Aux_Totales!$N:$N, Aux_Totales!$F:$F, $F224, Aux_Totales!$A:$A, Aperturas!$A$2), 0))</f>
        <v/>
      </c>
      <c r="CQL224" s="23" t="str">
        <f>IF(CQL220 = "", "", IFERROR(CQL220 / SUMIFS(Aux_Totales!$N:$N, Aux_Totales!$F:$F, $F224, Aux_Totales!$A:$A, Aperturas!$A$2), 0))</f>
        <v/>
      </c>
      <c r="CQM224" s="23" t="str">
        <f>IF(CQM220 = "", "", IFERROR(CQM220 / SUMIFS(Aux_Totales!$N:$N, Aux_Totales!$F:$F, $F224, Aux_Totales!$A:$A, Aperturas!$A$2), 0))</f>
        <v/>
      </c>
      <c r="CQN224" s="23" t="str">
        <f>IF(CQN220 = "", "", IFERROR(CQN220 / SUMIFS(Aux_Totales!$N:$N, Aux_Totales!$F:$F, $F224, Aux_Totales!$A:$A, Aperturas!$A$2), 0))</f>
        <v/>
      </c>
      <c r="CQO224" s="23" t="str">
        <f>IF(CQO220 = "", "", IFERROR(CQO220 / SUMIFS(Aux_Totales!$N:$N, Aux_Totales!$F:$F, $F224, Aux_Totales!$A:$A, Aperturas!$A$2), 0))</f>
        <v/>
      </c>
      <c r="CQP224" s="23" t="str">
        <f>IF(CQP220 = "", "", IFERROR(CQP220 / SUMIFS(Aux_Totales!$N:$N, Aux_Totales!$F:$F, $F224, Aux_Totales!$A:$A, Aperturas!$A$2), 0))</f>
        <v/>
      </c>
      <c r="CQQ224" s="23" t="str">
        <f>IF(CQQ220 = "", "", IFERROR(CQQ220 / SUMIFS(Aux_Totales!$N:$N, Aux_Totales!$F:$F, $F224, Aux_Totales!$A:$A, Aperturas!$A$2), 0))</f>
        <v/>
      </c>
      <c r="CQR224" s="23" t="str">
        <f>IF(CQR220 = "", "", IFERROR(CQR220 / SUMIFS(Aux_Totales!$N:$N, Aux_Totales!$F:$F, $F224, Aux_Totales!$A:$A, Aperturas!$A$2), 0))</f>
        <v/>
      </c>
      <c r="CQS224" s="23" t="str">
        <f>IF(CQS220 = "", "", IFERROR(CQS220 / SUMIFS(Aux_Totales!$N:$N, Aux_Totales!$F:$F, $F224, Aux_Totales!$A:$A, Aperturas!$A$2), 0))</f>
        <v/>
      </c>
      <c r="CQT224" s="23" t="str">
        <f>IF(CQT220 = "", "", IFERROR(CQT220 / SUMIFS(Aux_Totales!$N:$N, Aux_Totales!$F:$F, $F224, Aux_Totales!$A:$A, Aperturas!$A$2), 0))</f>
        <v/>
      </c>
      <c r="CQU224" s="23" t="str">
        <f>IF(CQU220 = "", "", IFERROR(CQU220 / SUMIFS(Aux_Totales!$N:$N, Aux_Totales!$F:$F, $F224, Aux_Totales!$A:$A, Aperturas!$A$2), 0))</f>
        <v/>
      </c>
      <c r="CQV224" s="23" t="str">
        <f>IF(CQV220 = "", "", IFERROR(CQV220 / SUMIFS(Aux_Totales!$N:$N, Aux_Totales!$F:$F, $F224, Aux_Totales!$A:$A, Aperturas!$A$2), 0))</f>
        <v/>
      </c>
      <c r="CQW224" s="23" t="str">
        <f>IF(CQW220 = "", "", IFERROR(CQW220 / SUMIFS(Aux_Totales!$N:$N, Aux_Totales!$F:$F, $F224, Aux_Totales!$A:$A, Aperturas!$A$2), 0))</f>
        <v/>
      </c>
      <c r="CQX224" s="23" t="str">
        <f>IF(CQX220 = "", "", IFERROR(CQX220 / SUMIFS(Aux_Totales!$N:$N, Aux_Totales!$F:$F, $F224, Aux_Totales!$A:$A, Aperturas!$A$2), 0))</f>
        <v/>
      </c>
      <c r="CQY224" s="23" t="str">
        <f>IF(CQY220 = "", "", IFERROR(CQY220 / SUMIFS(Aux_Totales!$N:$N, Aux_Totales!$F:$F, $F224, Aux_Totales!$A:$A, Aperturas!$A$2), 0))</f>
        <v/>
      </c>
      <c r="CQZ224" s="23" t="str">
        <f>IF(CQZ220 = "", "", IFERROR(CQZ220 / SUMIFS(Aux_Totales!$N:$N, Aux_Totales!$F:$F, $F224, Aux_Totales!$A:$A, Aperturas!$A$2), 0))</f>
        <v/>
      </c>
      <c r="CRA224" s="23" t="str">
        <f>IF(CRA220 = "", "", IFERROR(CRA220 / SUMIFS(Aux_Totales!$N:$N, Aux_Totales!$F:$F, $F224, Aux_Totales!$A:$A, Aperturas!$A$2), 0))</f>
        <v/>
      </c>
      <c r="CRB224" s="23" t="str">
        <f>IF(CRB220 = "", "", IFERROR(CRB220 / SUMIFS(Aux_Totales!$N:$N, Aux_Totales!$F:$F, $F224, Aux_Totales!$A:$A, Aperturas!$A$2), 0))</f>
        <v/>
      </c>
      <c r="CRC224" s="23" t="str">
        <f>IF(CRC220 = "", "", IFERROR(CRC220 / SUMIFS(Aux_Totales!$N:$N, Aux_Totales!$F:$F, $F224, Aux_Totales!$A:$A, Aperturas!$A$2), 0))</f>
        <v/>
      </c>
      <c r="CRD224" s="23" t="str">
        <f>IF(CRD220 = "", "", IFERROR(CRD220 / SUMIFS(Aux_Totales!$N:$N, Aux_Totales!$F:$F, $F224, Aux_Totales!$A:$A, Aperturas!$A$2), 0))</f>
        <v/>
      </c>
      <c r="CRE224" s="23" t="str">
        <f>IF(CRE220 = "", "", IFERROR(CRE220 / SUMIFS(Aux_Totales!$N:$N, Aux_Totales!$F:$F, $F224, Aux_Totales!$A:$A, Aperturas!$A$2), 0))</f>
        <v/>
      </c>
      <c r="CRF224" s="23" t="str">
        <f>IF(CRF220 = "", "", IFERROR(CRF220 / SUMIFS(Aux_Totales!$N:$N, Aux_Totales!$F:$F, $F224, Aux_Totales!$A:$A, Aperturas!$A$2), 0))</f>
        <v/>
      </c>
      <c r="CRG224" s="23" t="str">
        <f>IF(CRG220 = "", "", IFERROR(CRG220 / SUMIFS(Aux_Totales!$N:$N, Aux_Totales!$F:$F, $F224, Aux_Totales!$A:$A, Aperturas!$A$2), 0))</f>
        <v/>
      </c>
      <c r="CRH224" s="23" t="str">
        <f>IF(CRH220 = "", "", IFERROR(CRH220 / SUMIFS(Aux_Totales!$N:$N, Aux_Totales!$F:$F, $F224, Aux_Totales!$A:$A, Aperturas!$A$2), 0))</f>
        <v/>
      </c>
      <c r="CRI224" s="23" t="str">
        <f>IF(CRI220 = "", "", IFERROR(CRI220 / SUMIFS(Aux_Totales!$N:$N, Aux_Totales!$F:$F, $F224, Aux_Totales!$A:$A, Aperturas!$A$2), 0))</f>
        <v/>
      </c>
      <c r="CRJ224" s="23" t="str">
        <f>IF(CRJ220 = "", "", IFERROR(CRJ220 / SUMIFS(Aux_Totales!$N:$N, Aux_Totales!$F:$F, $F224, Aux_Totales!$A:$A, Aperturas!$A$2), 0))</f>
        <v/>
      </c>
      <c r="CRK224" s="23" t="str">
        <f>IF(CRK220 = "", "", IFERROR(CRK220 / SUMIFS(Aux_Totales!$N:$N, Aux_Totales!$F:$F, $F224, Aux_Totales!$A:$A, Aperturas!$A$2), 0))</f>
        <v/>
      </c>
      <c r="CRL224" s="23" t="str">
        <f>IF(CRL220 = "", "", IFERROR(CRL220 / SUMIFS(Aux_Totales!$N:$N, Aux_Totales!$F:$F, $F224, Aux_Totales!$A:$A, Aperturas!$A$2), 0))</f>
        <v/>
      </c>
      <c r="CRM224" s="23" t="str">
        <f>IF(CRM220 = "", "", IFERROR(CRM220 / SUMIFS(Aux_Totales!$N:$N, Aux_Totales!$F:$F, $F224, Aux_Totales!$A:$A, Aperturas!$A$2), 0))</f>
        <v/>
      </c>
      <c r="CRN224" s="23" t="str">
        <f>IF(CRN220 = "", "", IFERROR(CRN220 / SUMIFS(Aux_Totales!$N:$N, Aux_Totales!$F:$F, $F224, Aux_Totales!$A:$A, Aperturas!$A$2), 0))</f>
        <v/>
      </c>
      <c r="CRO224" s="23" t="str">
        <f>IF(CRO220 = "", "", IFERROR(CRO220 / SUMIFS(Aux_Totales!$N:$N, Aux_Totales!$F:$F, $F224, Aux_Totales!$A:$A, Aperturas!$A$2), 0))</f>
        <v/>
      </c>
      <c r="CRP224" s="23" t="str">
        <f>IF(CRP220 = "", "", IFERROR(CRP220 / SUMIFS(Aux_Totales!$N:$N, Aux_Totales!$F:$F, $F224, Aux_Totales!$A:$A, Aperturas!$A$2), 0))</f>
        <v/>
      </c>
      <c r="CRQ224" s="23" t="str">
        <f>IF(CRQ220 = "", "", IFERROR(CRQ220 / SUMIFS(Aux_Totales!$N:$N, Aux_Totales!$F:$F, $F224, Aux_Totales!$A:$A, Aperturas!$A$2), 0))</f>
        <v/>
      </c>
      <c r="CRR224" s="23" t="str">
        <f>IF(CRR220 = "", "", IFERROR(CRR220 / SUMIFS(Aux_Totales!$N:$N, Aux_Totales!$F:$F, $F224, Aux_Totales!$A:$A, Aperturas!$A$2), 0))</f>
        <v/>
      </c>
      <c r="CRS224" s="23" t="str">
        <f>IF(CRS220 = "", "", IFERROR(CRS220 / SUMIFS(Aux_Totales!$N:$N, Aux_Totales!$F:$F, $F224, Aux_Totales!$A:$A, Aperturas!$A$2), 0))</f>
        <v/>
      </c>
      <c r="CRT224" s="23" t="str">
        <f>IF(CRT220 = "", "", IFERROR(CRT220 / SUMIFS(Aux_Totales!$N:$N, Aux_Totales!$F:$F, $F224, Aux_Totales!$A:$A, Aperturas!$A$2), 0))</f>
        <v/>
      </c>
      <c r="CRU224" s="23" t="str">
        <f>IF(CRU220 = "", "", IFERROR(CRU220 / SUMIFS(Aux_Totales!$N:$N, Aux_Totales!$F:$F, $F224, Aux_Totales!$A:$A, Aperturas!$A$2), 0))</f>
        <v/>
      </c>
      <c r="CRV224" s="23" t="str">
        <f>IF(CRV220 = "", "", IFERROR(CRV220 / SUMIFS(Aux_Totales!$N:$N, Aux_Totales!$F:$F, $F224, Aux_Totales!$A:$A, Aperturas!$A$2), 0))</f>
        <v/>
      </c>
      <c r="CRW224" s="23" t="str">
        <f>IF(CRW220 = "", "", IFERROR(CRW220 / SUMIFS(Aux_Totales!$N:$N, Aux_Totales!$F:$F, $F224, Aux_Totales!$A:$A, Aperturas!$A$2), 0))</f>
        <v/>
      </c>
      <c r="CRX224" s="23" t="str">
        <f>IF(CRX220 = "", "", IFERROR(CRX220 / SUMIFS(Aux_Totales!$N:$N, Aux_Totales!$F:$F, $F224, Aux_Totales!$A:$A, Aperturas!$A$2), 0))</f>
        <v/>
      </c>
      <c r="CRY224" s="23" t="str">
        <f>IF(CRY220 = "", "", IFERROR(CRY220 / SUMIFS(Aux_Totales!$N:$N, Aux_Totales!$F:$F, $F224, Aux_Totales!$A:$A, Aperturas!$A$2), 0))</f>
        <v/>
      </c>
      <c r="CRZ224" s="23" t="str">
        <f>IF(CRZ220 = "", "", IFERROR(CRZ220 / SUMIFS(Aux_Totales!$N:$N, Aux_Totales!$F:$F, $F224, Aux_Totales!$A:$A, Aperturas!$A$2), 0))</f>
        <v/>
      </c>
      <c r="CSA224" s="23" t="str">
        <f>IF(CSA220 = "", "", IFERROR(CSA220 / SUMIFS(Aux_Totales!$N:$N, Aux_Totales!$F:$F, $F224, Aux_Totales!$A:$A, Aperturas!$A$2), 0))</f>
        <v/>
      </c>
      <c r="CSB224" s="23" t="str">
        <f>IF(CSB220 = "", "", IFERROR(CSB220 / SUMIFS(Aux_Totales!$N:$N, Aux_Totales!$F:$F, $F224, Aux_Totales!$A:$A, Aperturas!$A$2), 0))</f>
        <v/>
      </c>
      <c r="CSC224" s="23" t="str">
        <f>IF(CSC220 = "", "", IFERROR(CSC220 / SUMIFS(Aux_Totales!$N:$N, Aux_Totales!$F:$F, $F224, Aux_Totales!$A:$A, Aperturas!$A$2), 0))</f>
        <v/>
      </c>
      <c r="CSD224" s="23" t="str">
        <f>IF(CSD220 = "", "", IFERROR(CSD220 / SUMIFS(Aux_Totales!$N:$N, Aux_Totales!$F:$F, $F224, Aux_Totales!$A:$A, Aperturas!$A$2), 0))</f>
        <v/>
      </c>
      <c r="CSE224" s="23" t="str">
        <f>IF(CSE220 = "", "", IFERROR(CSE220 / SUMIFS(Aux_Totales!$N:$N, Aux_Totales!$F:$F, $F224, Aux_Totales!$A:$A, Aperturas!$A$2), 0))</f>
        <v/>
      </c>
      <c r="CSF224" s="23" t="str">
        <f>IF(CSF220 = "", "", IFERROR(CSF220 / SUMIFS(Aux_Totales!$N:$N, Aux_Totales!$F:$F, $F224, Aux_Totales!$A:$A, Aperturas!$A$2), 0))</f>
        <v/>
      </c>
      <c r="CSG224" s="23" t="str">
        <f>IF(CSG220 = "", "", IFERROR(CSG220 / SUMIFS(Aux_Totales!$N:$N, Aux_Totales!$F:$F, $F224, Aux_Totales!$A:$A, Aperturas!$A$2), 0))</f>
        <v/>
      </c>
      <c r="CSH224" s="23" t="str">
        <f>IF(CSH220 = "", "", IFERROR(CSH220 / SUMIFS(Aux_Totales!$N:$N, Aux_Totales!$F:$F, $F224, Aux_Totales!$A:$A, Aperturas!$A$2), 0))</f>
        <v/>
      </c>
      <c r="CSI224" s="23" t="str">
        <f>IF(CSI220 = "", "", IFERROR(CSI220 / SUMIFS(Aux_Totales!$N:$N, Aux_Totales!$F:$F, $F224, Aux_Totales!$A:$A, Aperturas!$A$2), 0))</f>
        <v/>
      </c>
      <c r="CSJ224" s="23" t="str">
        <f>IF(CSJ220 = "", "", IFERROR(CSJ220 / SUMIFS(Aux_Totales!$N:$N, Aux_Totales!$F:$F, $F224, Aux_Totales!$A:$A, Aperturas!$A$2), 0))</f>
        <v/>
      </c>
      <c r="CSK224" s="23" t="str">
        <f>IF(CSK220 = "", "", IFERROR(CSK220 / SUMIFS(Aux_Totales!$N:$N, Aux_Totales!$F:$F, $F224, Aux_Totales!$A:$A, Aperturas!$A$2), 0))</f>
        <v/>
      </c>
      <c r="CSL224" s="23" t="str">
        <f>IF(CSL220 = "", "", IFERROR(CSL220 / SUMIFS(Aux_Totales!$N:$N, Aux_Totales!$F:$F, $F224, Aux_Totales!$A:$A, Aperturas!$A$2), 0))</f>
        <v/>
      </c>
      <c r="CSM224" s="23" t="str">
        <f>IF(CSM220 = "", "", IFERROR(CSM220 / SUMIFS(Aux_Totales!$N:$N, Aux_Totales!$F:$F, $F224, Aux_Totales!$A:$A, Aperturas!$A$2), 0))</f>
        <v/>
      </c>
      <c r="CSN224" s="23" t="str">
        <f>IF(CSN220 = "", "", IFERROR(CSN220 / SUMIFS(Aux_Totales!$N:$N, Aux_Totales!$F:$F, $F224, Aux_Totales!$A:$A, Aperturas!$A$2), 0))</f>
        <v/>
      </c>
      <c r="CSO224" s="23" t="str">
        <f>IF(CSO220 = "", "", IFERROR(CSO220 / SUMIFS(Aux_Totales!$N:$N, Aux_Totales!$F:$F, $F224, Aux_Totales!$A:$A, Aperturas!$A$2), 0))</f>
        <v/>
      </c>
      <c r="CSP224" s="23" t="str">
        <f>IF(CSP220 = "", "", IFERROR(CSP220 / SUMIFS(Aux_Totales!$N:$N, Aux_Totales!$F:$F, $F224, Aux_Totales!$A:$A, Aperturas!$A$2), 0))</f>
        <v/>
      </c>
      <c r="CSQ224" s="23" t="str">
        <f>IF(CSQ220 = "", "", IFERROR(CSQ220 / SUMIFS(Aux_Totales!$N:$N, Aux_Totales!$F:$F, $F224, Aux_Totales!$A:$A, Aperturas!$A$2), 0))</f>
        <v/>
      </c>
      <c r="CSR224" s="23" t="str">
        <f>IF(CSR220 = "", "", IFERROR(CSR220 / SUMIFS(Aux_Totales!$N:$N, Aux_Totales!$F:$F, $F224, Aux_Totales!$A:$A, Aperturas!$A$2), 0))</f>
        <v/>
      </c>
      <c r="CSS224" s="23" t="str">
        <f>IF(CSS220 = "", "", IFERROR(CSS220 / SUMIFS(Aux_Totales!$N:$N, Aux_Totales!$F:$F, $F224, Aux_Totales!$A:$A, Aperturas!$A$2), 0))</f>
        <v/>
      </c>
      <c r="CST224" s="23" t="str">
        <f>IF(CST220 = "", "", IFERROR(CST220 / SUMIFS(Aux_Totales!$N:$N, Aux_Totales!$F:$F, $F224, Aux_Totales!$A:$A, Aperturas!$A$2), 0))</f>
        <v/>
      </c>
      <c r="CSU224" s="23" t="str">
        <f>IF(CSU220 = "", "", IFERROR(CSU220 / SUMIFS(Aux_Totales!$N:$N, Aux_Totales!$F:$F, $F224, Aux_Totales!$A:$A, Aperturas!$A$2), 0))</f>
        <v/>
      </c>
      <c r="CSV224" s="23" t="str">
        <f>IF(CSV220 = "", "", IFERROR(CSV220 / SUMIFS(Aux_Totales!$N:$N, Aux_Totales!$F:$F, $F224, Aux_Totales!$A:$A, Aperturas!$A$2), 0))</f>
        <v/>
      </c>
      <c r="CSW224" s="23" t="str">
        <f>IF(CSW220 = "", "", IFERROR(CSW220 / SUMIFS(Aux_Totales!$N:$N, Aux_Totales!$F:$F, $F224, Aux_Totales!$A:$A, Aperturas!$A$2), 0))</f>
        <v/>
      </c>
      <c r="CSX224" s="23" t="str">
        <f>IF(CSX220 = "", "", IFERROR(CSX220 / SUMIFS(Aux_Totales!$N:$N, Aux_Totales!$F:$F, $F224, Aux_Totales!$A:$A, Aperturas!$A$2), 0))</f>
        <v/>
      </c>
      <c r="CSY224" s="23" t="str">
        <f>IF(CSY220 = "", "", IFERROR(CSY220 / SUMIFS(Aux_Totales!$N:$N, Aux_Totales!$F:$F, $F224, Aux_Totales!$A:$A, Aperturas!$A$2), 0))</f>
        <v/>
      </c>
      <c r="CSZ224" s="23" t="str">
        <f>IF(CSZ220 = "", "", IFERROR(CSZ220 / SUMIFS(Aux_Totales!$N:$N, Aux_Totales!$F:$F, $F224, Aux_Totales!$A:$A, Aperturas!$A$2), 0))</f>
        <v/>
      </c>
      <c r="CTA224" s="23" t="str">
        <f>IF(CTA220 = "", "", IFERROR(CTA220 / SUMIFS(Aux_Totales!$N:$N, Aux_Totales!$F:$F, $F224, Aux_Totales!$A:$A, Aperturas!$A$2), 0))</f>
        <v/>
      </c>
      <c r="CTB224" s="23" t="str">
        <f>IF(CTB220 = "", "", IFERROR(CTB220 / SUMIFS(Aux_Totales!$N:$N, Aux_Totales!$F:$F, $F224, Aux_Totales!$A:$A, Aperturas!$A$2), 0))</f>
        <v/>
      </c>
      <c r="CTC224" s="23" t="str">
        <f>IF(CTC220 = "", "", IFERROR(CTC220 / SUMIFS(Aux_Totales!$N:$N, Aux_Totales!$F:$F, $F224, Aux_Totales!$A:$A, Aperturas!$A$2), 0))</f>
        <v/>
      </c>
      <c r="CTD224" s="23" t="str">
        <f>IF(CTD220 = "", "", IFERROR(CTD220 / SUMIFS(Aux_Totales!$N:$N, Aux_Totales!$F:$F, $F224, Aux_Totales!$A:$A, Aperturas!$A$2), 0))</f>
        <v/>
      </c>
      <c r="CTE224" s="23" t="str">
        <f>IF(CTE220 = "", "", IFERROR(CTE220 / SUMIFS(Aux_Totales!$N:$N, Aux_Totales!$F:$F, $F224, Aux_Totales!$A:$A, Aperturas!$A$2), 0))</f>
        <v/>
      </c>
      <c r="CTF224" s="23" t="str">
        <f>IF(CTF220 = "", "", IFERROR(CTF220 / SUMIFS(Aux_Totales!$N:$N, Aux_Totales!$F:$F, $F224, Aux_Totales!$A:$A, Aperturas!$A$2), 0))</f>
        <v/>
      </c>
      <c r="CTG224" s="23" t="str">
        <f>IF(CTG220 = "", "", IFERROR(CTG220 / SUMIFS(Aux_Totales!$N:$N, Aux_Totales!$F:$F, $F224, Aux_Totales!$A:$A, Aperturas!$A$2), 0))</f>
        <v/>
      </c>
      <c r="CTH224" s="23" t="str">
        <f>IF(CTH220 = "", "", IFERROR(CTH220 / SUMIFS(Aux_Totales!$N:$N, Aux_Totales!$F:$F, $F224, Aux_Totales!$A:$A, Aperturas!$A$2), 0))</f>
        <v/>
      </c>
      <c r="CTI224" s="23" t="str">
        <f>IF(CTI220 = "", "", IFERROR(CTI220 / SUMIFS(Aux_Totales!$N:$N, Aux_Totales!$F:$F, $F224, Aux_Totales!$A:$A, Aperturas!$A$2), 0))</f>
        <v/>
      </c>
      <c r="CTJ224" s="23" t="str">
        <f>IF(CTJ220 = "", "", IFERROR(CTJ220 / SUMIFS(Aux_Totales!$N:$N, Aux_Totales!$F:$F, $F224, Aux_Totales!$A:$A, Aperturas!$A$2), 0))</f>
        <v/>
      </c>
      <c r="CTK224" s="23" t="str">
        <f>IF(CTK220 = "", "", IFERROR(CTK220 / SUMIFS(Aux_Totales!$N:$N, Aux_Totales!$F:$F, $F224, Aux_Totales!$A:$A, Aperturas!$A$2), 0))</f>
        <v/>
      </c>
      <c r="CTL224" s="23" t="str">
        <f>IF(CTL220 = "", "", IFERROR(CTL220 / SUMIFS(Aux_Totales!$N:$N, Aux_Totales!$F:$F, $F224, Aux_Totales!$A:$A, Aperturas!$A$2), 0))</f>
        <v/>
      </c>
      <c r="CTM224" s="23" t="str">
        <f>IF(CTM220 = "", "", IFERROR(CTM220 / SUMIFS(Aux_Totales!$N:$N, Aux_Totales!$F:$F, $F224, Aux_Totales!$A:$A, Aperturas!$A$2), 0))</f>
        <v/>
      </c>
      <c r="CTN224" s="23" t="str">
        <f>IF(CTN220 = "", "", IFERROR(CTN220 / SUMIFS(Aux_Totales!$N:$N, Aux_Totales!$F:$F, $F224, Aux_Totales!$A:$A, Aperturas!$A$2), 0))</f>
        <v/>
      </c>
      <c r="CTO224" s="23" t="str">
        <f>IF(CTO220 = "", "", IFERROR(CTO220 / SUMIFS(Aux_Totales!$N:$N, Aux_Totales!$F:$F, $F224, Aux_Totales!$A:$A, Aperturas!$A$2), 0))</f>
        <v/>
      </c>
      <c r="CTP224" s="23" t="str">
        <f>IF(CTP220 = "", "", IFERROR(CTP220 / SUMIFS(Aux_Totales!$N:$N, Aux_Totales!$F:$F, $F224, Aux_Totales!$A:$A, Aperturas!$A$2), 0))</f>
        <v/>
      </c>
      <c r="CTQ224" s="23" t="str">
        <f>IF(CTQ220 = "", "", IFERROR(CTQ220 / SUMIFS(Aux_Totales!$N:$N, Aux_Totales!$F:$F, $F224, Aux_Totales!$A:$A, Aperturas!$A$2), 0))</f>
        <v/>
      </c>
      <c r="CTR224" s="23" t="str">
        <f>IF(CTR220 = "", "", IFERROR(CTR220 / SUMIFS(Aux_Totales!$N:$N, Aux_Totales!$F:$F, $F224, Aux_Totales!$A:$A, Aperturas!$A$2), 0))</f>
        <v/>
      </c>
      <c r="CTS224" s="23" t="str">
        <f>IF(CTS220 = "", "", IFERROR(CTS220 / SUMIFS(Aux_Totales!$N:$N, Aux_Totales!$F:$F, $F224, Aux_Totales!$A:$A, Aperturas!$A$2), 0))</f>
        <v/>
      </c>
      <c r="CTT224" s="23" t="str">
        <f>IF(CTT220 = "", "", IFERROR(CTT220 / SUMIFS(Aux_Totales!$N:$N, Aux_Totales!$F:$F, $F224, Aux_Totales!$A:$A, Aperturas!$A$2), 0))</f>
        <v/>
      </c>
      <c r="CTU224" s="23" t="str">
        <f>IF(CTU220 = "", "", IFERROR(CTU220 / SUMIFS(Aux_Totales!$N:$N, Aux_Totales!$F:$F, $F224, Aux_Totales!$A:$A, Aperturas!$A$2), 0))</f>
        <v/>
      </c>
      <c r="CTV224" s="23" t="str">
        <f>IF(CTV220 = "", "", IFERROR(CTV220 / SUMIFS(Aux_Totales!$N:$N, Aux_Totales!$F:$F, $F224, Aux_Totales!$A:$A, Aperturas!$A$2), 0))</f>
        <v/>
      </c>
      <c r="CTW224" s="23" t="str">
        <f>IF(CTW220 = "", "", IFERROR(CTW220 / SUMIFS(Aux_Totales!$N:$N, Aux_Totales!$F:$F, $F224, Aux_Totales!$A:$A, Aperturas!$A$2), 0))</f>
        <v/>
      </c>
      <c r="CTX224" s="23" t="str">
        <f>IF(CTX220 = "", "", IFERROR(CTX220 / SUMIFS(Aux_Totales!$N:$N, Aux_Totales!$F:$F, $F224, Aux_Totales!$A:$A, Aperturas!$A$2), 0))</f>
        <v/>
      </c>
      <c r="CTY224" s="23" t="str">
        <f>IF(CTY220 = "", "", IFERROR(CTY220 / SUMIFS(Aux_Totales!$N:$N, Aux_Totales!$F:$F, $F224, Aux_Totales!$A:$A, Aperturas!$A$2), 0))</f>
        <v/>
      </c>
      <c r="CTZ224" s="23" t="str">
        <f>IF(CTZ220 = "", "", IFERROR(CTZ220 / SUMIFS(Aux_Totales!$N:$N, Aux_Totales!$F:$F, $F224, Aux_Totales!$A:$A, Aperturas!$A$2), 0))</f>
        <v/>
      </c>
      <c r="CUA224" s="23" t="str">
        <f>IF(CUA220 = "", "", IFERROR(CUA220 / SUMIFS(Aux_Totales!$N:$N, Aux_Totales!$F:$F, $F224, Aux_Totales!$A:$A, Aperturas!$A$2), 0))</f>
        <v/>
      </c>
      <c r="CUB224" s="23" t="str">
        <f>IF(CUB220 = "", "", IFERROR(CUB220 / SUMIFS(Aux_Totales!$N:$N, Aux_Totales!$F:$F, $F224, Aux_Totales!$A:$A, Aperturas!$A$2), 0))</f>
        <v/>
      </c>
      <c r="CUC224" s="23" t="str">
        <f>IF(CUC220 = "", "", IFERROR(CUC220 / SUMIFS(Aux_Totales!$N:$N, Aux_Totales!$F:$F, $F224, Aux_Totales!$A:$A, Aperturas!$A$2), 0))</f>
        <v/>
      </c>
      <c r="CUD224" s="23" t="str">
        <f>IF(CUD220 = "", "", IFERROR(CUD220 / SUMIFS(Aux_Totales!$N:$N, Aux_Totales!$F:$F, $F224, Aux_Totales!$A:$A, Aperturas!$A$2), 0))</f>
        <v/>
      </c>
      <c r="CUE224" s="23" t="str">
        <f>IF(CUE220 = "", "", IFERROR(CUE220 / SUMIFS(Aux_Totales!$N:$N, Aux_Totales!$F:$F, $F224, Aux_Totales!$A:$A, Aperturas!$A$2), 0))</f>
        <v/>
      </c>
      <c r="CUF224" s="23" t="str">
        <f>IF(CUF220 = "", "", IFERROR(CUF220 / SUMIFS(Aux_Totales!$N:$N, Aux_Totales!$F:$F, $F224, Aux_Totales!$A:$A, Aperturas!$A$2), 0))</f>
        <v/>
      </c>
      <c r="CUG224" s="23" t="str">
        <f>IF(CUG220 = "", "", IFERROR(CUG220 / SUMIFS(Aux_Totales!$N:$N, Aux_Totales!$F:$F, $F224, Aux_Totales!$A:$A, Aperturas!$A$2), 0))</f>
        <v/>
      </c>
      <c r="CUH224" s="23" t="str">
        <f>IF(CUH220 = "", "", IFERROR(CUH220 / SUMIFS(Aux_Totales!$N:$N, Aux_Totales!$F:$F, $F224, Aux_Totales!$A:$A, Aperturas!$A$2), 0))</f>
        <v/>
      </c>
      <c r="CUI224" s="23" t="str">
        <f>IF(CUI220 = "", "", IFERROR(CUI220 / SUMIFS(Aux_Totales!$N:$N, Aux_Totales!$F:$F, $F224, Aux_Totales!$A:$A, Aperturas!$A$2), 0))</f>
        <v/>
      </c>
      <c r="CUJ224" s="23" t="str">
        <f>IF(CUJ220 = "", "", IFERROR(CUJ220 / SUMIFS(Aux_Totales!$N:$N, Aux_Totales!$F:$F, $F224, Aux_Totales!$A:$A, Aperturas!$A$2), 0))</f>
        <v/>
      </c>
      <c r="CUK224" s="23" t="str">
        <f>IF(CUK220 = "", "", IFERROR(CUK220 / SUMIFS(Aux_Totales!$N:$N, Aux_Totales!$F:$F, $F224, Aux_Totales!$A:$A, Aperturas!$A$2), 0))</f>
        <v/>
      </c>
      <c r="CUL224" s="23" t="str">
        <f>IF(CUL220 = "", "", IFERROR(CUL220 / SUMIFS(Aux_Totales!$N:$N, Aux_Totales!$F:$F, $F224, Aux_Totales!$A:$A, Aperturas!$A$2), 0))</f>
        <v/>
      </c>
      <c r="CUM224" s="23" t="str">
        <f>IF(CUM220 = "", "", IFERROR(CUM220 / SUMIFS(Aux_Totales!$N:$N, Aux_Totales!$F:$F, $F224, Aux_Totales!$A:$A, Aperturas!$A$2), 0))</f>
        <v/>
      </c>
      <c r="CUN224" s="23" t="str">
        <f>IF(CUN220 = "", "", IFERROR(CUN220 / SUMIFS(Aux_Totales!$N:$N, Aux_Totales!$F:$F, $F224, Aux_Totales!$A:$A, Aperturas!$A$2), 0))</f>
        <v/>
      </c>
      <c r="CUO224" s="23" t="str">
        <f>IF(CUO220 = "", "", IFERROR(CUO220 / SUMIFS(Aux_Totales!$N:$N, Aux_Totales!$F:$F, $F224, Aux_Totales!$A:$A, Aperturas!$A$2), 0))</f>
        <v/>
      </c>
      <c r="CUP224" s="23" t="str">
        <f>IF(CUP220 = "", "", IFERROR(CUP220 / SUMIFS(Aux_Totales!$N:$N, Aux_Totales!$F:$F, $F224, Aux_Totales!$A:$A, Aperturas!$A$2), 0))</f>
        <v/>
      </c>
      <c r="CUQ224" s="23" t="str">
        <f>IF(CUQ220 = "", "", IFERROR(CUQ220 / SUMIFS(Aux_Totales!$N:$N, Aux_Totales!$F:$F, $F224, Aux_Totales!$A:$A, Aperturas!$A$2), 0))</f>
        <v/>
      </c>
      <c r="CUR224" s="23" t="str">
        <f>IF(CUR220 = "", "", IFERROR(CUR220 / SUMIFS(Aux_Totales!$N:$N, Aux_Totales!$F:$F, $F224, Aux_Totales!$A:$A, Aperturas!$A$2), 0))</f>
        <v/>
      </c>
      <c r="CUS224" s="23" t="str">
        <f>IF(CUS220 = "", "", IFERROR(CUS220 / SUMIFS(Aux_Totales!$N:$N, Aux_Totales!$F:$F, $F224, Aux_Totales!$A:$A, Aperturas!$A$2), 0))</f>
        <v/>
      </c>
      <c r="CUT224" s="23" t="str">
        <f>IF(CUT220 = "", "", IFERROR(CUT220 / SUMIFS(Aux_Totales!$N:$N, Aux_Totales!$F:$F, $F224, Aux_Totales!$A:$A, Aperturas!$A$2), 0))</f>
        <v/>
      </c>
      <c r="CUU224" s="23" t="str">
        <f>IF(CUU220 = "", "", IFERROR(CUU220 / SUMIFS(Aux_Totales!$N:$N, Aux_Totales!$F:$F, $F224, Aux_Totales!$A:$A, Aperturas!$A$2), 0))</f>
        <v/>
      </c>
      <c r="CUV224" s="23" t="str">
        <f>IF(CUV220 = "", "", IFERROR(CUV220 / SUMIFS(Aux_Totales!$N:$N, Aux_Totales!$F:$F, $F224, Aux_Totales!$A:$A, Aperturas!$A$2), 0))</f>
        <v/>
      </c>
      <c r="CUW224" s="23" t="str">
        <f>IF(CUW220 = "", "", IFERROR(CUW220 / SUMIFS(Aux_Totales!$N:$N, Aux_Totales!$F:$F, $F224, Aux_Totales!$A:$A, Aperturas!$A$2), 0))</f>
        <v/>
      </c>
      <c r="CUX224" s="23" t="str">
        <f>IF(CUX220 = "", "", IFERROR(CUX220 / SUMIFS(Aux_Totales!$N:$N, Aux_Totales!$F:$F, $F224, Aux_Totales!$A:$A, Aperturas!$A$2), 0))</f>
        <v/>
      </c>
      <c r="CUY224" s="23" t="str">
        <f>IF(CUY220 = "", "", IFERROR(CUY220 / SUMIFS(Aux_Totales!$N:$N, Aux_Totales!$F:$F, $F224, Aux_Totales!$A:$A, Aperturas!$A$2), 0))</f>
        <v/>
      </c>
      <c r="CUZ224" s="23" t="str">
        <f>IF(CUZ220 = "", "", IFERROR(CUZ220 / SUMIFS(Aux_Totales!$N:$N, Aux_Totales!$F:$F, $F224, Aux_Totales!$A:$A, Aperturas!$A$2), 0))</f>
        <v/>
      </c>
      <c r="CVA224" s="23" t="str">
        <f>IF(CVA220 = "", "", IFERROR(CVA220 / SUMIFS(Aux_Totales!$N:$N, Aux_Totales!$F:$F, $F224, Aux_Totales!$A:$A, Aperturas!$A$2), 0))</f>
        <v/>
      </c>
      <c r="CVB224" s="23" t="str">
        <f>IF(CVB220 = "", "", IFERROR(CVB220 / SUMIFS(Aux_Totales!$N:$N, Aux_Totales!$F:$F, $F224, Aux_Totales!$A:$A, Aperturas!$A$2), 0))</f>
        <v/>
      </c>
      <c r="CVC224" s="23" t="str">
        <f>IF(CVC220 = "", "", IFERROR(CVC220 / SUMIFS(Aux_Totales!$N:$N, Aux_Totales!$F:$F, $F224, Aux_Totales!$A:$A, Aperturas!$A$2), 0))</f>
        <v/>
      </c>
      <c r="CVD224" s="23" t="str">
        <f>IF(CVD220 = "", "", IFERROR(CVD220 / SUMIFS(Aux_Totales!$N:$N, Aux_Totales!$F:$F, $F224, Aux_Totales!$A:$A, Aperturas!$A$2), 0))</f>
        <v/>
      </c>
      <c r="CVE224" s="23" t="str">
        <f>IF(CVE220 = "", "", IFERROR(CVE220 / SUMIFS(Aux_Totales!$N:$N, Aux_Totales!$F:$F, $F224, Aux_Totales!$A:$A, Aperturas!$A$2), 0))</f>
        <v/>
      </c>
      <c r="CVF224" s="23" t="str">
        <f>IF(CVF220 = "", "", IFERROR(CVF220 / SUMIFS(Aux_Totales!$N:$N, Aux_Totales!$F:$F, $F224, Aux_Totales!$A:$A, Aperturas!$A$2), 0))</f>
        <v/>
      </c>
      <c r="CVG224" s="23" t="str">
        <f>IF(CVG220 = "", "", IFERROR(CVG220 / SUMIFS(Aux_Totales!$N:$N, Aux_Totales!$F:$F, $F224, Aux_Totales!$A:$A, Aperturas!$A$2), 0))</f>
        <v/>
      </c>
      <c r="CVH224" s="23" t="str">
        <f>IF(CVH220 = "", "", IFERROR(CVH220 / SUMIFS(Aux_Totales!$N:$N, Aux_Totales!$F:$F, $F224, Aux_Totales!$A:$A, Aperturas!$A$2), 0))</f>
        <v/>
      </c>
      <c r="CVI224" s="23" t="str">
        <f>IF(CVI220 = "", "", IFERROR(CVI220 / SUMIFS(Aux_Totales!$N:$N, Aux_Totales!$F:$F, $F224, Aux_Totales!$A:$A, Aperturas!$A$2), 0))</f>
        <v/>
      </c>
      <c r="CVJ224" s="23" t="str">
        <f>IF(CVJ220 = "", "", IFERROR(CVJ220 / SUMIFS(Aux_Totales!$N:$N, Aux_Totales!$F:$F, $F224, Aux_Totales!$A:$A, Aperturas!$A$2), 0))</f>
        <v/>
      </c>
      <c r="CVK224" s="23" t="str">
        <f>IF(CVK220 = "", "", IFERROR(CVK220 / SUMIFS(Aux_Totales!$N:$N, Aux_Totales!$F:$F, $F224, Aux_Totales!$A:$A, Aperturas!$A$2), 0))</f>
        <v/>
      </c>
      <c r="CVL224" s="23" t="str">
        <f>IF(CVL220 = "", "", IFERROR(CVL220 / SUMIFS(Aux_Totales!$N:$N, Aux_Totales!$F:$F, $F224, Aux_Totales!$A:$A, Aperturas!$A$2), 0))</f>
        <v/>
      </c>
      <c r="CVM224" s="23" t="str">
        <f>IF(CVM220 = "", "", IFERROR(CVM220 / SUMIFS(Aux_Totales!$N:$N, Aux_Totales!$F:$F, $F224, Aux_Totales!$A:$A, Aperturas!$A$2), 0))</f>
        <v/>
      </c>
      <c r="CVN224" s="23" t="str">
        <f>IF(CVN220 = "", "", IFERROR(CVN220 / SUMIFS(Aux_Totales!$N:$N, Aux_Totales!$F:$F, $F224, Aux_Totales!$A:$A, Aperturas!$A$2), 0))</f>
        <v/>
      </c>
      <c r="CVO224" s="23" t="str">
        <f>IF(CVO220 = "", "", IFERROR(CVO220 / SUMIFS(Aux_Totales!$N:$N, Aux_Totales!$F:$F, $F224, Aux_Totales!$A:$A, Aperturas!$A$2), 0))</f>
        <v/>
      </c>
      <c r="CVP224" s="23" t="str">
        <f>IF(CVP220 = "", "", IFERROR(CVP220 / SUMIFS(Aux_Totales!$N:$N, Aux_Totales!$F:$F, $F224, Aux_Totales!$A:$A, Aperturas!$A$2), 0))</f>
        <v/>
      </c>
      <c r="CVQ224" s="23" t="str">
        <f>IF(CVQ220 = "", "", IFERROR(CVQ220 / SUMIFS(Aux_Totales!$N:$N, Aux_Totales!$F:$F, $F224, Aux_Totales!$A:$A, Aperturas!$A$2), 0))</f>
        <v/>
      </c>
      <c r="CVR224" s="23" t="str">
        <f>IF(CVR220 = "", "", IFERROR(CVR220 / SUMIFS(Aux_Totales!$N:$N, Aux_Totales!$F:$F, $F224, Aux_Totales!$A:$A, Aperturas!$A$2), 0))</f>
        <v/>
      </c>
      <c r="CVS224" s="23" t="str">
        <f>IF(CVS220 = "", "", IFERROR(CVS220 / SUMIFS(Aux_Totales!$N:$N, Aux_Totales!$F:$F, $F224, Aux_Totales!$A:$A, Aperturas!$A$2), 0))</f>
        <v/>
      </c>
      <c r="CVT224" s="23" t="str">
        <f>IF(CVT220 = "", "", IFERROR(CVT220 / SUMIFS(Aux_Totales!$N:$N, Aux_Totales!$F:$F, $F224, Aux_Totales!$A:$A, Aperturas!$A$2), 0))</f>
        <v/>
      </c>
      <c r="CVU224" s="23" t="str">
        <f>IF(CVU220 = "", "", IFERROR(CVU220 / SUMIFS(Aux_Totales!$N:$N, Aux_Totales!$F:$F, $F224, Aux_Totales!$A:$A, Aperturas!$A$2), 0))</f>
        <v/>
      </c>
      <c r="CVV224" s="23" t="str">
        <f>IF(CVV220 = "", "", IFERROR(CVV220 / SUMIFS(Aux_Totales!$N:$N, Aux_Totales!$F:$F, $F224, Aux_Totales!$A:$A, Aperturas!$A$2), 0))</f>
        <v/>
      </c>
      <c r="CVW224" s="23" t="str">
        <f>IF(CVW220 = "", "", IFERROR(CVW220 / SUMIFS(Aux_Totales!$N:$N, Aux_Totales!$F:$F, $F224, Aux_Totales!$A:$A, Aperturas!$A$2), 0))</f>
        <v/>
      </c>
      <c r="CVX224" s="23" t="str">
        <f>IF(CVX220 = "", "", IFERROR(CVX220 / SUMIFS(Aux_Totales!$N:$N, Aux_Totales!$F:$F, $F224, Aux_Totales!$A:$A, Aperturas!$A$2), 0))</f>
        <v/>
      </c>
      <c r="CVY224" s="23" t="str">
        <f>IF(CVY220 = "", "", IFERROR(CVY220 / SUMIFS(Aux_Totales!$N:$N, Aux_Totales!$F:$F, $F224, Aux_Totales!$A:$A, Aperturas!$A$2), 0))</f>
        <v/>
      </c>
      <c r="CVZ224" s="23" t="str">
        <f>IF(CVZ220 = "", "", IFERROR(CVZ220 / SUMIFS(Aux_Totales!$N:$N, Aux_Totales!$F:$F, $F224, Aux_Totales!$A:$A, Aperturas!$A$2), 0))</f>
        <v/>
      </c>
      <c r="CWA224" s="23" t="str">
        <f>IF(CWA220 = "", "", IFERROR(CWA220 / SUMIFS(Aux_Totales!$N:$N, Aux_Totales!$F:$F, $F224, Aux_Totales!$A:$A, Aperturas!$A$2), 0))</f>
        <v/>
      </c>
      <c r="CWB224" s="23" t="str">
        <f>IF(CWB220 = "", "", IFERROR(CWB220 / SUMIFS(Aux_Totales!$N:$N, Aux_Totales!$F:$F, $F224, Aux_Totales!$A:$A, Aperturas!$A$2), 0))</f>
        <v/>
      </c>
      <c r="CWC224" s="23" t="str">
        <f>IF(CWC220 = "", "", IFERROR(CWC220 / SUMIFS(Aux_Totales!$N:$N, Aux_Totales!$F:$F, $F224, Aux_Totales!$A:$A, Aperturas!$A$2), 0))</f>
        <v/>
      </c>
      <c r="CWD224" s="23" t="str">
        <f>IF(CWD220 = "", "", IFERROR(CWD220 / SUMIFS(Aux_Totales!$N:$N, Aux_Totales!$F:$F, $F224, Aux_Totales!$A:$A, Aperturas!$A$2), 0))</f>
        <v/>
      </c>
      <c r="CWE224" s="23" t="str">
        <f>IF(CWE220 = "", "", IFERROR(CWE220 / SUMIFS(Aux_Totales!$N:$N, Aux_Totales!$F:$F, $F224, Aux_Totales!$A:$A, Aperturas!$A$2), 0))</f>
        <v/>
      </c>
      <c r="CWF224" s="23" t="str">
        <f>IF(CWF220 = "", "", IFERROR(CWF220 / SUMIFS(Aux_Totales!$N:$N, Aux_Totales!$F:$F, $F224, Aux_Totales!$A:$A, Aperturas!$A$2), 0))</f>
        <v/>
      </c>
      <c r="CWG224" s="23" t="str">
        <f>IF(CWG220 = "", "", IFERROR(CWG220 / SUMIFS(Aux_Totales!$N:$N, Aux_Totales!$F:$F, $F224, Aux_Totales!$A:$A, Aperturas!$A$2), 0))</f>
        <v/>
      </c>
      <c r="CWH224" s="23" t="str">
        <f>IF(CWH220 = "", "", IFERROR(CWH220 / SUMIFS(Aux_Totales!$N:$N, Aux_Totales!$F:$F, $F224, Aux_Totales!$A:$A, Aperturas!$A$2), 0))</f>
        <v/>
      </c>
      <c r="CWI224" s="23" t="str">
        <f>IF(CWI220 = "", "", IFERROR(CWI220 / SUMIFS(Aux_Totales!$N:$N, Aux_Totales!$F:$F, $F224, Aux_Totales!$A:$A, Aperturas!$A$2), 0))</f>
        <v/>
      </c>
      <c r="CWJ224" s="23" t="str">
        <f>IF(CWJ220 = "", "", IFERROR(CWJ220 / SUMIFS(Aux_Totales!$N:$N, Aux_Totales!$F:$F, $F224, Aux_Totales!$A:$A, Aperturas!$A$2), 0))</f>
        <v/>
      </c>
      <c r="CWK224" s="23" t="str">
        <f>IF(CWK220 = "", "", IFERROR(CWK220 / SUMIFS(Aux_Totales!$N:$N, Aux_Totales!$F:$F, $F224, Aux_Totales!$A:$A, Aperturas!$A$2), 0))</f>
        <v/>
      </c>
      <c r="CWL224" s="23" t="str">
        <f>IF(CWL220 = "", "", IFERROR(CWL220 / SUMIFS(Aux_Totales!$N:$N, Aux_Totales!$F:$F, $F224, Aux_Totales!$A:$A, Aperturas!$A$2), 0))</f>
        <v/>
      </c>
      <c r="CWM224" s="23" t="str">
        <f>IF(CWM220 = "", "", IFERROR(CWM220 / SUMIFS(Aux_Totales!$N:$N, Aux_Totales!$F:$F, $F224, Aux_Totales!$A:$A, Aperturas!$A$2), 0))</f>
        <v/>
      </c>
      <c r="CWN224" s="23" t="str">
        <f>IF(CWN220 = "", "", IFERROR(CWN220 / SUMIFS(Aux_Totales!$N:$N, Aux_Totales!$F:$F, $F224, Aux_Totales!$A:$A, Aperturas!$A$2), 0))</f>
        <v/>
      </c>
      <c r="CWO224" s="23" t="str">
        <f>IF(CWO220 = "", "", IFERROR(CWO220 / SUMIFS(Aux_Totales!$N:$N, Aux_Totales!$F:$F, $F224, Aux_Totales!$A:$A, Aperturas!$A$2), 0))</f>
        <v/>
      </c>
      <c r="CWP224" s="23" t="str">
        <f>IF(CWP220 = "", "", IFERROR(CWP220 / SUMIFS(Aux_Totales!$N:$N, Aux_Totales!$F:$F, $F224, Aux_Totales!$A:$A, Aperturas!$A$2), 0))</f>
        <v/>
      </c>
      <c r="CWQ224" s="23" t="str">
        <f>IF(CWQ220 = "", "", IFERROR(CWQ220 / SUMIFS(Aux_Totales!$N:$N, Aux_Totales!$F:$F, $F224, Aux_Totales!$A:$A, Aperturas!$A$2), 0))</f>
        <v/>
      </c>
      <c r="CWR224" s="23" t="str">
        <f>IF(CWR220 = "", "", IFERROR(CWR220 / SUMIFS(Aux_Totales!$N:$N, Aux_Totales!$F:$F, $F224, Aux_Totales!$A:$A, Aperturas!$A$2), 0))</f>
        <v/>
      </c>
      <c r="CWS224" s="23" t="str">
        <f>IF(CWS220 = "", "", IFERROR(CWS220 / SUMIFS(Aux_Totales!$N:$N, Aux_Totales!$F:$F, $F224, Aux_Totales!$A:$A, Aperturas!$A$2), 0))</f>
        <v/>
      </c>
      <c r="CWT224" s="23" t="str">
        <f>IF(CWT220 = "", "", IFERROR(CWT220 / SUMIFS(Aux_Totales!$N:$N, Aux_Totales!$F:$F, $F224, Aux_Totales!$A:$A, Aperturas!$A$2), 0))</f>
        <v/>
      </c>
      <c r="CWU224" s="23" t="str">
        <f>IF(CWU220 = "", "", IFERROR(CWU220 / SUMIFS(Aux_Totales!$N:$N, Aux_Totales!$F:$F, $F224, Aux_Totales!$A:$A, Aperturas!$A$2), 0))</f>
        <v/>
      </c>
      <c r="CWV224" s="23" t="str">
        <f>IF(CWV220 = "", "", IFERROR(CWV220 / SUMIFS(Aux_Totales!$N:$N, Aux_Totales!$F:$F, $F224, Aux_Totales!$A:$A, Aperturas!$A$2), 0))</f>
        <v/>
      </c>
      <c r="CWW224" s="23" t="str">
        <f>IF(CWW220 = "", "", IFERROR(CWW220 / SUMIFS(Aux_Totales!$N:$N, Aux_Totales!$F:$F, $F224, Aux_Totales!$A:$A, Aperturas!$A$2), 0))</f>
        <v/>
      </c>
      <c r="CWX224" s="23" t="str">
        <f>IF(CWX220 = "", "", IFERROR(CWX220 / SUMIFS(Aux_Totales!$N:$N, Aux_Totales!$F:$F, $F224, Aux_Totales!$A:$A, Aperturas!$A$2), 0))</f>
        <v/>
      </c>
      <c r="CWY224" s="23" t="str">
        <f>IF(CWY220 = "", "", IFERROR(CWY220 / SUMIFS(Aux_Totales!$N:$N, Aux_Totales!$F:$F, $F224, Aux_Totales!$A:$A, Aperturas!$A$2), 0))</f>
        <v/>
      </c>
      <c r="CWZ224" s="23" t="str">
        <f>IF(CWZ220 = "", "", IFERROR(CWZ220 / SUMIFS(Aux_Totales!$N:$N, Aux_Totales!$F:$F, $F224, Aux_Totales!$A:$A, Aperturas!$A$2), 0))</f>
        <v/>
      </c>
      <c r="CXA224" s="23" t="str">
        <f>IF(CXA220 = "", "", IFERROR(CXA220 / SUMIFS(Aux_Totales!$N:$N, Aux_Totales!$F:$F, $F224, Aux_Totales!$A:$A, Aperturas!$A$2), 0))</f>
        <v/>
      </c>
      <c r="CXB224" s="23" t="str">
        <f>IF(CXB220 = "", "", IFERROR(CXB220 / SUMIFS(Aux_Totales!$N:$N, Aux_Totales!$F:$F, $F224, Aux_Totales!$A:$A, Aperturas!$A$2), 0))</f>
        <v/>
      </c>
      <c r="CXC224" s="23" t="str">
        <f>IF(CXC220 = "", "", IFERROR(CXC220 / SUMIFS(Aux_Totales!$N:$N, Aux_Totales!$F:$F, $F224, Aux_Totales!$A:$A, Aperturas!$A$2), 0))</f>
        <v/>
      </c>
      <c r="CXD224" s="23" t="str">
        <f>IF(CXD220 = "", "", IFERROR(CXD220 / SUMIFS(Aux_Totales!$N:$N, Aux_Totales!$F:$F, $F224, Aux_Totales!$A:$A, Aperturas!$A$2), 0))</f>
        <v/>
      </c>
      <c r="CXE224" s="23" t="str">
        <f>IF(CXE220 = "", "", IFERROR(CXE220 / SUMIFS(Aux_Totales!$N:$N, Aux_Totales!$F:$F, $F224, Aux_Totales!$A:$A, Aperturas!$A$2), 0))</f>
        <v/>
      </c>
      <c r="CXF224" s="23" t="str">
        <f>IF(CXF220 = "", "", IFERROR(CXF220 / SUMIFS(Aux_Totales!$N:$N, Aux_Totales!$F:$F, $F224, Aux_Totales!$A:$A, Aperturas!$A$2), 0))</f>
        <v/>
      </c>
      <c r="CXG224" s="23" t="str">
        <f>IF(CXG220 = "", "", IFERROR(CXG220 / SUMIFS(Aux_Totales!$N:$N, Aux_Totales!$F:$F, $F224, Aux_Totales!$A:$A, Aperturas!$A$2), 0))</f>
        <v/>
      </c>
      <c r="CXH224" s="23" t="str">
        <f>IF(CXH220 = "", "", IFERROR(CXH220 / SUMIFS(Aux_Totales!$N:$N, Aux_Totales!$F:$F, $F224, Aux_Totales!$A:$A, Aperturas!$A$2), 0))</f>
        <v/>
      </c>
      <c r="CXI224" s="23" t="str">
        <f>IF(CXI220 = "", "", IFERROR(CXI220 / SUMIFS(Aux_Totales!$N:$N, Aux_Totales!$F:$F, $F224, Aux_Totales!$A:$A, Aperturas!$A$2), 0))</f>
        <v/>
      </c>
      <c r="CXJ224" s="23" t="str">
        <f>IF(CXJ220 = "", "", IFERROR(CXJ220 / SUMIFS(Aux_Totales!$N:$N, Aux_Totales!$F:$F, $F224, Aux_Totales!$A:$A, Aperturas!$A$2), 0))</f>
        <v/>
      </c>
      <c r="CXK224" s="23" t="str">
        <f>IF(CXK220 = "", "", IFERROR(CXK220 / SUMIFS(Aux_Totales!$N:$N, Aux_Totales!$F:$F, $F224, Aux_Totales!$A:$A, Aperturas!$A$2), 0))</f>
        <v/>
      </c>
      <c r="CXL224" s="23" t="str">
        <f>IF(CXL220 = "", "", IFERROR(CXL220 / SUMIFS(Aux_Totales!$N:$N, Aux_Totales!$F:$F, $F224, Aux_Totales!$A:$A, Aperturas!$A$2), 0))</f>
        <v/>
      </c>
      <c r="CXM224" s="23" t="str">
        <f>IF(CXM220 = "", "", IFERROR(CXM220 / SUMIFS(Aux_Totales!$N:$N, Aux_Totales!$F:$F, $F224, Aux_Totales!$A:$A, Aperturas!$A$2), 0))</f>
        <v/>
      </c>
      <c r="CXN224" s="23" t="str">
        <f>IF(CXN220 = "", "", IFERROR(CXN220 / SUMIFS(Aux_Totales!$N:$N, Aux_Totales!$F:$F, $F224, Aux_Totales!$A:$A, Aperturas!$A$2), 0))</f>
        <v/>
      </c>
      <c r="CXO224" s="23" t="str">
        <f>IF(CXO220 = "", "", IFERROR(CXO220 / SUMIFS(Aux_Totales!$N:$N, Aux_Totales!$F:$F, $F224, Aux_Totales!$A:$A, Aperturas!$A$2), 0))</f>
        <v/>
      </c>
      <c r="CXP224" s="23" t="str">
        <f>IF(CXP220 = "", "", IFERROR(CXP220 / SUMIFS(Aux_Totales!$N:$N, Aux_Totales!$F:$F, $F224, Aux_Totales!$A:$A, Aperturas!$A$2), 0))</f>
        <v/>
      </c>
      <c r="CXQ224" s="23" t="str">
        <f>IF(CXQ220 = "", "", IFERROR(CXQ220 / SUMIFS(Aux_Totales!$N:$N, Aux_Totales!$F:$F, $F224, Aux_Totales!$A:$A, Aperturas!$A$2), 0))</f>
        <v/>
      </c>
      <c r="CXR224" s="23" t="str">
        <f>IF(CXR220 = "", "", IFERROR(CXR220 / SUMIFS(Aux_Totales!$N:$N, Aux_Totales!$F:$F, $F224, Aux_Totales!$A:$A, Aperturas!$A$2), 0))</f>
        <v/>
      </c>
      <c r="CXS224" s="23" t="str">
        <f>IF(CXS220 = "", "", IFERROR(CXS220 / SUMIFS(Aux_Totales!$N:$N, Aux_Totales!$F:$F, $F224, Aux_Totales!$A:$A, Aperturas!$A$2), 0))</f>
        <v/>
      </c>
      <c r="CXT224" s="23" t="str">
        <f>IF(CXT220 = "", "", IFERROR(CXT220 / SUMIFS(Aux_Totales!$N:$N, Aux_Totales!$F:$F, $F224, Aux_Totales!$A:$A, Aperturas!$A$2), 0))</f>
        <v/>
      </c>
      <c r="CXU224" s="23" t="str">
        <f>IF(CXU220 = "", "", IFERROR(CXU220 / SUMIFS(Aux_Totales!$N:$N, Aux_Totales!$F:$F, $F224, Aux_Totales!$A:$A, Aperturas!$A$2), 0))</f>
        <v/>
      </c>
      <c r="CXV224" s="23" t="str">
        <f>IF(CXV220 = "", "", IFERROR(CXV220 / SUMIFS(Aux_Totales!$N:$N, Aux_Totales!$F:$F, $F224, Aux_Totales!$A:$A, Aperturas!$A$2), 0))</f>
        <v/>
      </c>
      <c r="CXW224" s="23" t="str">
        <f>IF(CXW220 = "", "", IFERROR(CXW220 / SUMIFS(Aux_Totales!$N:$N, Aux_Totales!$F:$F, $F224, Aux_Totales!$A:$A, Aperturas!$A$2), 0))</f>
        <v/>
      </c>
      <c r="CXX224" s="23" t="str">
        <f>IF(CXX220 = "", "", IFERROR(CXX220 / SUMIFS(Aux_Totales!$N:$N, Aux_Totales!$F:$F, $F224, Aux_Totales!$A:$A, Aperturas!$A$2), 0))</f>
        <v/>
      </c>
      <c r="CXY224" s="23" t="str">
        <f>IF(CXY220 = "", "", IFERROR(CXY220 / SUMIFS(Aux_Totales!$N:$N, Aux_Totales!$F:$F, $F224, Aux_Totales!$A:$A, Aperturas!$A$2), 0))</f>
        <v/>
      </c>
      <c r="CXZ224" s="23" t="str">
        <f>IF(CXZ220 = "", "", IFERROR(CXZ220 / SUMIFS(Aux_Totales!$N:$N, Aux_Totales!$F:$F, $F224, Aux_Totales!$A:$A, Aperturas!$A$2), 0))</f>
        <v/>
      </c>
      <c r="CYA224" s="23" t="str">
        <f>IF(CYA220 = "", "", IFERROR(CYA220 / SUMIFS(Aux_Totales!$N:$N, Aux_Totales!$F:$F, $F224, Aux_Totales!$A:$A, Aperturas!$A$2), 0))</f>
        <v/>
      </c>
      <c r="CYB224" s="23" t="str">
        <f>IF(CYB220 = "", "", IFERROR(CYB220 / SUMIFS(Aux_Totales!$N:$N, Aux_Totales!$F:$F, $F224, Aux_Totales!$A:$A, Aperturas!$A$2), 0))</f>
        <v/>
      </c>
      <c r="CYC224" s="23" t="str">
        <f>IF(CYC220 = "", "", IFERROR(CYC220 / SUMIFS(Aux_Totales!$N:$N, Aux_Totales!$F:$F, $F224, Aux_Totales!$A:$A, Aperturas!$A$2), 0))</f>
        <v/>
      </c>
      <c r="CYD224" s="23" t="str">
        <f>IF(CYD220 = "", "", IFERROR(CYD220 / SUMIFS(Aux_Totales!$N:$N, Aux_Totales!$F:$F, $F224, Aux_Totales!$A:$A, Aperturas!$A$2), 0))</f>
        <v/>
      </c>
      <c r="CYE224" s="23" t="str">
        <f>IF(CYE220 = "", "", IFERROR(CYE220 / SUMIFS(Aux_Totales!$N:$N, Aux_Totales!$F:$F, $F224, Aux_Totales!$A:$A, Aperturas!$A$2), 0))</f>
        <v/>
      </c>
      <c r="CYF224" s="23" t="str">
        <f>IF(CYF220 = "", "", IFERROR(CYF220 / SUMIFS(Aux_Totales!$N:$N, Aux_Totales!$F:$F, $F224, Aux_Totales!$A:$A, Aperturas!$A$2), 0))</f>
        <v/>
      </c>
      <c r="CYG224" s="23" t="str">
        <f>IF(CYG220 = "", "", IFERROR(CYG220 / SUMIFS(Aux_Totales!$N:$N, Aux_Totales!$F:$F, $F224, Aux_Totales!$A:$A, Aperturas!$A$2), 0))</f>
        <v/>
      </c>
      <c r="CYH224" s="23" t="str">
        <f>IF(CYH220 = "", "", IFERROR(CYH220 / SUMIFS(Aux_Totales!$N:$N, Aux_Totales!$F:$F, $F224, Aux_Totales!$A:$A, Aperturas!$A$2), 0))</f>
        <v/>
      </c>
      <c r="CYI224" s="23" t="str">
        <f>IF(CYI220 = "", "", IFERROR(CYI220 / SUMIFS(Aux_Totales!$N:$N, Aux_Totales!$F:$F, $F224, Aux_Totales!$A:$A, Aperturas!$A$2), 0))</f>
        <v/>
      </c>
      <c r="CYJ224" s="23" t="str">
        <f>IF(CYJ220 = "", "", IFERROR(CYJ220 / SUMIFS(Aux_Totales!$N:$N, Aux_Totales!$F:$F, $F224, Aux_Totales!$A:$A, Aperturas!$A$2), 0))</f>
        <v/>
      </c>
      <c r="CYK224" s="23" t="str">
        <f>IF(CYK220 = "", "", IFERROR(CYK220 / SUMIFS(Aux_Totales!$N:$N, Aux_Totales!$F:$F, $F224, Aux_Totales!$A:$A, Aperturas!$A$2), 0))</f>
        <v/>
      </c>
      <c r="CYL224" s="23" t="str">
        <f>IF(CYL220 = "", "", IFERROR(CYL220 / SUMIFS(Aux_Totales!$N:$N, Aux_Totales!$F:$F, $F224, Aux_Totales!$A:$A, Aperturas!$A$2), 0))</f>
        <v/>
      </c>
      <c r="CYM224" s="23" t="str">
        <f>IF(CYM220 = "", "", IFERROR(CYM220 / SUMIFS(Aux_Totales!$N:$N, Aux_Totales!$F:$F, $F224, Aux_Totales!$A:$A, Aperturas!$A$2), 0))</f>
        <v/>
      </c>
      <c r="CYN224" s="23" t="str">
        <f>IF(CYN220 = "", "", IFERROR(CYN220 / SUMIFS(Aux_Totales!$N:$N, Aux_Totales!$F:$F, $F224, Aux_Totales!$A:$A, Aperturas!$A$2), 0))</f>
        <v/>
      </c>
      <c r="CYO224" s="23" t="str">
        <f>IF(CYO220 = "", "", IFERROR(CYO220 / SUMIFS(Aux_Totales!$N:$N, Aux_Totales!$F:$F, $F224, Aux_Totales!$A:$A, Aperturas!$A$2), 0))</f>
        <v/>
      </c>
      <c r="CYP224" s="23" t="str">
        <f>IF(CYP220 = "", "", IFERROR(CYP220 / SUMIFS(Aux_Totales!$N:$N, Aux_Totales!$F:$F, $F224, Aux_Totales!$A:$A, Aperturas!$A$2), 0))</f>
        <v/>
      </c>
      <c r="CYQ224" s="23" t="str">
        <f>IF(CYQ220 = "", "", IFERROR(CYQ220 / SUMIFS(Aux_Totales!$N:$N, Aux_Totales!$F:$F, $F224, Aux_Totales!$A:$A, Aperturas!$A$2), 0))</f>
        <v/>
      </c>
      <c r="CYR224" s="23" t="str">
        <f>IF(CYR220 = "", "", IFERROR(CYR220 / SUMIFS(Aux_Totales!$N:$N, Aux_Totales!$F:$F, $F224, Aux_Totales!$A:$A, Aperturas!$A$2), 0))</f>
        <v/>
      </c>
      <c r="CYS224" s="23" t="str">
        <f>IF(CYS220 = "", "", IFERROR(CYS220 / SUMIFS(Aux_Totales!$N:$N, Aux_Totales!$F:$F, $F224, Aux_Totales!$A:$A, Aperturas!$A$2), 0))</f>
        <v/>
      </c>
      <c r="CYT224" s="23" t="str">
        <f>IF(CYT220 = "", "", IFERROR(CYT220 / SUMIFS(Aux_Totales!$N:$N, Aux_Totales!$F:$F, $F224, Aux_Totales!$A:$A, Aperturas!$A$2), 0))</f>
        <v/>
      </c>
      <c r="CYU224" s="23" t="str">
        <f>IF(CYU220 = "", "", IFERROR(CYU220 / SUMIFS(Aux_Totales!$N:$N, Aux_Totales!$F:$F, $F224, Aux_Totales!$A:$A, Aperturas!$A$2), 0))</f>
        <v/>
      </c>
      <c r="CYV224" s="23" t="str">
        <f>IF(CYV220 = "", "", IFERROR(CYV220 / SUMIFS(Aux_Totales!$N:$N, Aux_Totales!$F:$F, $F224, Aux_Totales!$A:$A, Aperturas!$A$2), 0))</f>
        <v/>
      </c>
      <c r="CYW224" s="23" t="str">
        <f>IF(CYW220 = "", "", IFERROR(CYW220 / SUMIFS(Aux_Totales!$N:$N, Aux_Totales!$F:$F, $F224, Aux_Totales!$A:$A, Aperturas!$A$2), 0))</f>
        <v/>
      </c>
      <c r="CYX224" s="23" t="str">
        <f>IF(CYX220 = "", "", IFERROR(CYX220 / SUMIFS(Aux_Totales!$N:$N, Aux_Totales!$F:$F, $F224, Aux_Totales!$A:$A, Aperturas!$A$2), 0))</f>
        <v/>
      </c>
      <c r="CYY224" s="23" t="str">
        <f>IF(CYY220 = "", "", IFERROR(CYY220 / SUMIFS(Aux_Totales!$N:$N, Aux_Totales!$F:$F, $F224, Aux_Totales!$A:$A, Aperturas!$A$2), 0))</f>
        <v/>
      </c>
      <c r="CYZ224" s="23" t="str">
        <f>IF(CYZ220 = "", "", IFERROR(CYZ220 / SUMIFS(Aux_Totales!$N:$N, Aux_Totales!$F:$F, $F224, Aux_Totales!$A:$A, Aperturas!$A$2), 0))</f>
        <v/>
      </c>
      <c r="CZA224" s="23" t="str">
        <f>IF(CZA220 = "", "", IFERROR(CZA220 / SUMIFS(Aux_Totales!$N:$N, Aux_Totales!$F:$F, $F224, Aux_Totales!$A:$A, Aperturas!$A$2), 0))</f>
        <v/>
      </c>
      <c r="CZB224" s="23" t="str">
        <f>IF(CZB220 = "", "", IFERROR(CZB220 / SUMIFS(Aux_Totales!$N:$N, Aux_Totales!$F:$F, $F224, Aux_Totales!$A:$A, Aperturas!$A$2), 0))</f>
        <v/>
      </c>
      <c r="CZC224" s="23" t="str">
        <f>IF(CZC220 = "", "", IFERROR(CZC220 / SUMIFS(Aux_Totales!$N:$N, Aux_Totales!$F:$F, $F224, Aux_Totales!$A:$A, Aperturas!$A$2), 0))</f>
        <v/>
      </c>
      <c r="CZD224" s="23" t="str">
        <f>IF(CZD220 = "", "", IFERROR(CZD220 / SUMIFS(Aux_Totales!$N:$N, Aux_Totales!$F:$F, $F224, Aux_Totales!$A:$A, Aperturas!$A$2), 0))</f>
        <v/>
      </c>
      <c r="CZE224" s="23" t="str">
        <f>IF(CZE220 = "", "", IFERROR(CZE220 / SUMIFS(Aux_Totales!$N:$N, Aux_Totales!$F:$F, $F224, Aux_Totales!$A:$A, Aperturas!$A$2), 0))</f>
        <v/>
      </c>
      <c r="CZF224" s="23" t="str">
        <f>IF(CZF220 = "", "", IFERROR(CZF220 / SUMIFS(Aux_Totales!$N:$N, Aux_Totales!$F:$F, $F224, Aux_Totales!$A:$A, Aperturas!$A$2), 0))</f>
        <v/>
      </c>
      <c r="CZG224" s="23" t="str">
        <f>IF(CZG220 = "", "", IFERROR(CZG220 / SUMIFS(Aux_Totales!$N:$N, Aux_Totales!$F:$F, $F224, Aux_Totales!$A:$A, Aperturas!$A$2), 0))</f>
        <v/>
      </c>
      <c r="CZH224" s="23" t="str">
        <f>IF(CZH220 = "", "", IFERROR(CZH220 / SUMIFS(Aux_Totales!$N:$N, Aux_Totales!$F:$F, $F224, Aux_Totales!$A:$A, Aperturas!$A$2), 0))</f>
        <v/>
      </c>
      <c r="CZI224" s="23" t="str">
        <f>IF(CZI220 = "", "", IFERROR(CZI220 / SUMIFS(Aux_Totales!$N:$N, Aux_Totales!$F:$F, $F224, Aux_Totales!$A:$A, Aperturas!$A$2), 0))</f>
        <v/>
      </c>
      <c r="CZJ224" s="23" t="str">
        <f>IF(CZJ220 = "", "", IFERROR(CZJ220 / SUMIFS(Aux_Totales!$N:$N, Aux_Totales!$F:$F, $F224, Aux_Totales!$A:$A, Aperturas!$A$2), 0))</f>
        <v/>
      </c>
      <c r="CZK224" s="23" t="str">
        <f>IF(CZK220 = "", "", IFERROR(CZK220 / SUMIFS(Aux_Totales!$N:$N, Aux_Totales!$F:$F, $F224, Aux_Totales!$A:$A, Aperturas!$A$2), 0))</f>
        <v/>
      </c>
      <c r="CZL224" s="23" t="str">
        <f>IF(CZL220 = "", "", IFERROR(CZL220 / SUMIFS(Aux_Totales!$N:$N, Aux_Totales!$F:$F, $F224, Aux_Totales!$A:$A, Aperturas!$A$2), 0))</f>
        <v/>
      </c>
      <c r="CZM224" s="23" t="str">
        <f>IF(CZM220 = "", "", IFERROR(CZM220 / SUMIFS(Aux_Totales!$N:$N, Aux_Totales!$F:$F, $F224, Aux_Totales!$A:$A, Aperturas!$A$2), 0))</f>
        <v/>
      </c>
      <c r="CZN224" s="23" t="str">
        <f>IF(CZN220 = "", "", IFERROR(CZN220 / SUMIFS(Aux_Totales!$N:$N, Aux_Totales!$F:$F, $F224, Aux_Totales!$A:$A, Aperturas!$A$2), 0))</f>
        <v/>
      </c>
      <c r="CZO224" s="23" t="str">
        <f>IF(CZO220 = "", "", IFERROR(CZO220 / SUMIFS(Aux_Totales!$N:$N, Aux_Totales!$F:$F, $F224, Aux_Totales!$A:$A, Aperturas!$A$2), 0))</f>
        <v/>
      </c>
      <c r="CZP224" s="23" t="str">
        <f>IF(CZP220 = "", "", IFERROR(CZP220 / SUMIFS(Aux_Totales!$N:$N, Aux_Totales!$F:$F, $F224, Aux_Totales!$A:$A, Aperturas!$A$2), 0))</f>
        <v/>
      </c>
      <c r="CZQ224" s="23" t="str">
        <f>IF(CZQ220 = "", "", IFERROR(CZQ220 / SUMIFS(Aux_Totales!$N:$N, Aux_Totales!$F:$F, $F224, Aux_Totales!$A:$A, Aperturas!$A$2), 0))</f>
        <v/>
      </c>
      <c r="CZR224" s="23" t="str">
        <f>IF(CZR220 = "", "", IFERROR(CZR220 / SUMIFS(Aux_Totales!$N:$N, Aux_Totales!$F:$F, $F224, Aux_Totales!$A:$A, Aperturas!$A$2), 0))</f>
        <v/>
      </c>
      <c r="CZS224" s="23" t="str">
        <f>IF(CZS220 = "", "", IFERROR(CZS220 / SUMIFS(Aux_Totales!$N:$N, Aux_Totales!$F:$F, $F224, Aux_Totales!$A:$A, Aperturas!$A$2), 0))</f>
        <v/>
      </c>
      <c r="CZT224" s="23" t="str">
        <f>IF(CZT220 = "", "", IFERROR(CZT220 / SUMIFS(Aux_Totales!$N:$N, Aux_Totales!$F:$F, $F224, Aux_Totales!$A:$A, Aperturas!$A$2), 0))</f>
        <v/>
      </c>
      <c r="CZU224" s="23" t="str">
        <f>IF(CZU220 = "", "", IFERROR(CZU220 / SUMIFS(Aux_Totales!$N:$N, Aux_Totales!$F:$F, $F224, Aux_Totales!$A:$A, Aperturas!$A$2), 0))</f>
        <v/>
      </c>
      <c r="CZV224" s="23" t="str">
        <f>IF(CZV220 = "", "", IFERROR(CZV220 / SUMIFS(Aux_Totales!$N:$N, Aux_Totales!$F:$F, $F224, Aux_Totales!$A:$A, Aperturas!$A$2), 0))</f>
        <v/>
      </c>
      <c r="CZW224" s="23" t="str">
        <f>IF(CZW220 = "", "", IFERROR(CZW220 / SUMIFS(Aux_Totales!$N:$N, Aux_Totales!$F:$F, $F224, Aux_Totales!$A:$A, Aperturas!$A$2), 0))</f>
        <v/>
      </c>
      <c r="CZX224" s="23" t="str">
        <f>IF(CZX220 = "", "", IFERROR(CZX220 / SUMIFS(Aux_Totales!$N:$N, Aux_Totales!$F:$F, $F224, Aux_Totales!$A:$A, Aperturas!$A$2), 0))</f>
        <v/>
      </c>
      <c r="CZY224" s="23" t="str">
        <f>IF(CZY220 = "", "", IFERROR(CZY220 / SUMIFS(Aux_Totales!$N:$N, Aux_Totales!$F:$F, $F224, Aux_Totales!$A:$A, Aperturas!$A$2), 0))</f>
        <v/>
      </c>
      <c r="CZZ224" s="23" t="str">
        <f>IF(CZZ220 = "", "", IFERROR(CZZ220 / SUMIFS(Aux_Totales!$N:$N, Aux_Totales!$F:$F, $F224, Aux_Totales!$A:$A, Aperturas!$A$2), 0))</f>
        <v/>
      </c>
      <c r="DAA224" s="23" t="str">
        <f>IF(DAA220 = "", "", IFERROR(DAA220 / SUMIFS(Aux_Totales!$N:$N, Aux_Totales!$F:$F, $F224, Aux_Totales!$A:$A, Aperturas!$A$2), 0))</f>
        <v/>
      </c>
      <c r="DAB224" s="23" t="str">
        <f>IF(DAB220 = "", "", IFERROR(DAB220 / SUMIFS(Aux_Totales!$N:$N, Aux_Totales!$F:$F, $F224, Aux_Totales!$A:$A, Aperturas!$A$2), 0))</f>
        <v/>
      </c>
      <c r="DAC224" s="23" t="str">
        <f>IF(DAC220 = "", "", IFERROR(DAC220 / SUMIFS(Aux_Totales!$N:$N, Aux_Totales!$F:$F, $F224, Aux_Totales!$A:$A, Aperturas!$A$2), 0))</f>
        <v/>
      </c>
      <c r="DAD224" s="23" t="str">
        <f>IF(DAD220 = "", "", IFERROR(DAD220 / SUMIFS(Aux_Totales!$N:$N, Aux_Totales!$F:$F, $F224, Aux_Totales!$A:$A, Aperturas!$A$2), 0))</f>
        <v/>
      </c>
      <c r="DAE224" s="23" t="str">
        <f>IF(DAE220 = "", "", IFERROR(DAE220 / SUMIFS(Aux_Totales!$N:$N, Aux_Totales!$F:$F, $F224, Aux_Totales!$A:$A, Aperturas!$A$2), 0))</f>
        <v/>
      </c>
      <c r="DAF224" s="23" t="str">
        <f>IF(DAF220 = "", "", IFERROR(DAF220 / SUMIFS(Aux_Totales!$N:$N, Aux_Totales!$F:$F, $F224, Aux_Totales!$A:$A, Aperturas!$A$2), 0))</f>
        <v/>
      </c>
      <c r="DAG224" s="23" t="str">
        <f>IF(DAG220 = "", "", IFERROR(DAG220 / SUMIFS(Aux_Totales!$N:$N, Aux_Totales!$F:$F, $F224, Aux_Totales!$A:$A, Aperturas!$A$2), 0))</f>
        <v/>
      </c>
      <c r="DAH224" s="23" t="str">
        <f>IF(DAH220 = "", "", IFERROR(DAH220 / SUMIFS(Aux_Totales!$N:$N, Aux_Totales!$F:$F, $F224, Aux_Totales!$A:$A, Aperturas!$A$2), 0))</f>
        <v/>
      </c>
      <c r="DAI224" s="23" t="str">
        <f>IF(DAI220 = "", "", IFERROR(DAI220 / SUMIFS(Aux_Totales!$N:$N, Aux_Totales!$F:$F, $F224, Aux_Totales!$A:$A, Aperturas!$A$2), 0))</f>
        <v/>
      </c>
      <c r="DAJ224" s="23" t="str">
        <f>IF(DAJ220 = "", "", IFERROR(DAJ220 / SUMIFS(Aux_Totales!$N:$N, Aux_Totales!$F:$F, $F224, Aux_Totales!$A:$A, Aperturas!$A$2), 0))</f>
        <v/>
      </c>
      <c r="DAK224" s="23" t="str">
        <f>IF(DAK220 = "", "", IFERROR(DAK220 / SUMIFS(Aux_Totales!$N:$N, Aux_Totales!$F:$F, $F224, Aux_Totales!$A:$A, Aperturas!$A$2), 0))</f>
        <v/>
      </c>
      <c r="DAL224" s="23" t="str">
        <f>IF(DAL220 = "", "", IFERROR(DAL220 / SUMIFS(Aux_Totales!$N:$N, Aux_Totales!$F:$F, $F224, Aux_Totales!$A:$A, Aperturas!$A$2), 0))</f>
        <v/>
      </c>
      <c r="DAM224" s="23" t="str">
        <f>IF(DAM220 = "", "", IFERROR(DAM220 / SUMIFS(Aux_Totales!$N:$N, Aux_Totales!$F:$F, $F224, Aux_Totales!$A:$A, Aperturas!$A$2), 0))</f>
        <v/>
      </c>
      <c r="DAN224" s="23" t="str">
        <f>IF(DAN220 = "", "", IFERROR(DAN220 / SUMIFS(Aux_Totales!$N:$N, Aux_Totales!$F:$F, $F224, Aux_Totales!$A:$A, Aperturas!$A$2), 0))</f>
        <v/>
      </c>
      <c r="DAO224" s="23" t="str">
        <f>IF(DAO220 = "", "", IFERROR(DAO220 / SUMIFS(Aux_Totales!$N:$N, Aux_Totales!$F:$F, $F224, Aux_Totales!$A:$A, Aperturas!$A$2), 0))</f>
        <v/>
      </c>
      <c r="DAP224" s="23" t="str">
        <f>IF(DAP220 = "", "", IFERROR(DAP220 / SUMIFS(Aux_Totales!$N:$N, Aux_Totales!$F:$F, $F224, Aux_Totales!$A:$A, Aperturas!$A$2), 0))</f>
        <v/>
      </c>
      <c r="DAQ224" s="23" t="str">
        <f>IF(DAQ220 = "", "", IFERROR(DAQ220 / SUMIFS(Aux_Totales!$N:$N, Aux_Totales!$F:$F, $F224, Aux_Totales!$A:$A, Aperturas!$A$2), 0))</f>
        <v/>
      </c>
      <c r="DAR224" s="23" t="str">
        <f>IF(DAR220 = "", "", IFERROR(DAR220 / SUMIFS(Aux_Totales!$N:$N, Aux_Totales!$F:$F, $F224, Aux_Totales!$A:$A, Aperturas!$A$2), 0))</f>
        <v/>
      </c>
      <c r="DAS224" s="23" t="str">
        <f>IF(DAS220 = "", "", IFERROR(DAS220 / SUMIFS(Aux_Totales!$N:$N, Aux_Totales!$F:$F, $F224, Aux_Totales!$A:$A, Aperturas!$A$2), 0))</f>
        <v/>
      </c>
      <c r="DAT224" s="23" t="str">
        <f>IF(DAT220 = "", "", IFERROR(DAT220 / SUMIFS(Aux_Totales!$N:$N, Aux_Totales!$F:$F, $F224, Aux_Totales!$A:$A, Aperturas!$A$2), 0))</f>
        <v/>
      </c>
      <c r="DAU224" s="23" t="str">
        <f>IF(DAU220 = "", "", IFERROR(DAU220 / SUMIFS(Aux_Totales!$N:$N, Aux_Totales!$F:$F, $F224, Aux_Totales!$A:$A, Aperturas!$A$2), 0))</f>
        <v/>
      </c>
      <c r="DAV224" s="23" t="str">
        <f>IF(DAV220 = "", "", IFERROR(DAV220 / SUMIFS(Aux_Totales!$N:$N, Aux_Totales!$F:$F, $F224, Aux_Totales!$A:$A, Aperturas!$A$2), 0))</f>
        <v/>
      </c>
      <c r="DAW224" s="23" t="str">
        <f>IF(DAW220 = "", "", IFERROR(DAW220 / SUMIFS(Aux_Totales!$N:$N, Aux_Totales!$F:$F, $F224, Aux_Totales!$A:$A, Aperturas!$A$2), 0))</f>
        <v/>
      </c>
      <c r="DAX224" s="23" t="str">
        <f>IF(DAX220 = "", "", IFERROR(DAX220 / SUMIFS(Aux_Totales!$N:$N, Aux_Totales!$F:$F, $F224, Aux_Totales!$A:$A, Aperturas!$A$2), 0))</f>
        <v/>
      </c>
      <c r="DAY224" s="23" t="str">
        <f>IF(DAY220 = "", "", IFERROR(DAY220 / SUMIFS(Aux_Totales!$N:$N, Aux_Totales!$F:$F, $F224, Aux_Totales!$A:$A, Aperturas!$A$2), 0))</f>
        <v/>
      </c>
      <c r="DAZ224" s="23" t="str">
        <f>IF(DAZ220 = "", "", IFERROR(DAZ220 / SUMIFS(Aux_Totales!$N:$N, Aux_Totales!$F:$F, $F224, Aux_Totales!$A:$A, Aperturas!$A$2), 0))</f>
        <v/>
      </c>
      <c r="DBA224" s="23" t="str">
        <f>IF(DBA220 = "", "", IFERROR(DBA220 / SUMIFS(Aux_Totales!$N:$N, Aux_Totales!$F:$F, $F224, Aux_Totales!$A:$A, Aperturas!$A$2), 0))</f>
        <v/>
      </c>
      <c r="DBB224" s="23" t="str">
        <f>IF(DBB220 = "", "", IFERROR(DBB220 / SUMIFS(Aux_Totales!$N:$N, Aux_Totales!$F:$F, $F224, Aux_Totales!$A:$A, Aperturas!$A$2), 0))</f>
        <v/>
      </c>
      <c r="DBC224" s="23" t="str">
        <f>IF(DBC220 = "", "", IFERROR(DBC220 / SUMIFS(Aux_Totales!$N:$N, Aux_Totales!$F:$F, $F224, Aux_Totales!$A:$A, Aperturas!$A$2), 0))</f>
        <v/>
      </c>
      <c r="DBD224" s="23" t="str">
        <f>IF(DBD220 = "", "", IFERROR(DBD220 / SUMIFS(Aux_Totales!$N:$N, Aux_Totales!$F:$F, $F224, Aux_Totales!$A:$A, Aperturas!$A$2), 0))</f>
        <v/>
      </c>
      <c r="DBE224" s="23" t="str">
        <f>IF(DBE220 = "", "", IFERROR(DBE220 / SUMIFS(Aux_Totales!$N:$N, Aux_Totales!$F:$F, $F224, Aux_Totales!$A:$A, Aperturas!$A$2), 0))</f>
        <v/>
      </c>
      <c r="DBF224" s="23" t="str">
        <f>IF(DBF220 = "", "", IFERROR(DBF220 / SUMIFS(Aux_Totales!$N:$N, Aux_Totales!$F:$F, $F224, Aux_Totales!$A:$A, Aperturas!$A$2), 0))</f>
        <v/>
      </c>
      <c r="DBG224" s="23" t="str">
        <f>IF(DBG220 = "", "", IFERROR(DBG220 / SUMIFS(Aux_Totales!$N:$N, Aux_Totales!$F:$F, $F224, Aux_Totales!$A:$A, Aperturas!$A$2), 0))</f>
        <v/>
      </c>
      <c r="DBH224" s="23" t="str">
        <f>IF(DBH220 = "", "", IFERROR(DBH220 / SUMIFS(Aux_Totales!$N:$N, Aux_Totales!$F:$F, $F224, Aux_Totales!$A:$A, Aperturas!$A$2), 0))</f>
        <v/>
      </c>
      <c r="DBI224" s="23" t="str">
        <f>IF(DBI220 = "", "", IFERROR(DBI220 / SUMIFS(Aux_Totales!$N:$N, Aux_Totales!$F:$F, $F224, Aux_Totales!$A:$A, Aperturas!$A$2), 0))</f>
        <v/>
      </c>
      <c r="DBJ224" s="23" t="str">
        <f>IF(DBJ220 = "", "", IFERROR(DBJ220 / SUMIFS(Aux_Totales!$N:$N, Aux_Totales!$F:$F, $F224, Aux_Totales!$A:$A, Aperturas!$A$2), 0))</f>
        <v/>
      </c>
      <c r="DBK224" s="23" t="str">
        <f>IF(DBK220 = "", "", IFERROR(DBK220 / SUMIFS(Aux_Totales!$N:$N, Aux_Totales!$F:$F, $F224, Aux_Totales!$A:$A, Aperturas!$A$2), 0))</f>
        <v/>
      </c>
      <c r="DBL224" s="23" t="str">
        <f>IF(DBL220 = "", "", IFERROR(DBL220 / SUMIFS(Aux_Totales!$N:$N, Aux_Totales!$F:$F, $F224, Aux_Totales!$A:$A, Aperturas!$A$2), 0))</f>
        <v/>
      </c>
      <c r="DBM224" s="23" t="str">
        <f>IF(DBM220 = "", "", IFERROR(DBM220 / SUMIFS(Aux_Totales!$N:$N, Aux_Totales!$F:$F, $F224, Aux_Totales!$A:$A, Aperturas!$A$2), 0))</f>
        <v/>
      </c>
      <c r="DBN224" s="23" t="str">
        <f>IF(DBN220 = "", "", IFERROR(DBN220 / SUMIFS(Aux_Totales!$N:$N, Aux_Totales!$F:$F, $F224, Aux_Totales!$A:$A, Aperturas!$A$2), 0))</f>
        <v/>
      </c>
      <c r="DBO224" s="23" t="str">
        <f>IF(DBO220 = "", "", IFERROR(DBO220 / SUMIFS(Aux_Totales!$N:$N, Aux_Totales!$F:$F, $F224, Aux_Totales!$A:$A, Aperturas!$A$2), 0))</f>
        <v/>
      </c>
      <c r="DBP224" s="23" t="str">
        <f>IF(DBP220 = "", "", IFERROR(DBP220 / SUMIFS(Aux_Totales!$N:$N, Aux_Totales!$F:$F, $F224, Aux_Totales!$A:$A, Aperturas!$A$2), 0))</f>
        <v/>
      </c>
      <c r="DBQ224" s="23" t="str">
        <f>IF(DBQ220 = "", "", IFERROR(DBQ220 / SUMIFS(Aux_Totales!$N:$N, Aux_Totales!$F:$F, $F224, Aux_Totales!$A:$A, Aperturas!$A$2), 0))</f>
        <v/>
      </c>
      <c r="DBR224" s="23" t="str">
        <f>IF(DBR220 = "", "", IFERROR(DBR220 / SUMIFS(Aux_Totales!$N:$N, Aux_Totales!$F:$F, $F224, Aux_Totales!$A:$A, Aperturas!$A$2), 0))</f>
        <v/>
      </c>
      <c r="DBS224" s="23" t="str">
        <f>IF(DBS220 = "", "", IFERROR(DBS220 / SUMIFS(Aux_Totales!$N:$N, Aux_Totales!$F:$F, $F224, Aux_Totales!$A:$A, Aperturas!$A$2), 0))</f>
        <v/>
      </c>
      <c r="DBT224" s="23" t="str">
        <f>IF(DBT220 = "", "", IFERROR(DBT220 / SUMIFS(Aux_Totales!$N:$N, Aux_Totales!$F:$F, $F224, Aux_Totales!$A:$A, Aperturas!$A$2), 0))</f>
        <v/>
      </c>
      <c r="DBU224" s="23" t="str">
        <f>IF(DBU220 = "", "", IFERROR(DBU220 / SUMIFS(Aux_Totales!$N:$N, Aux_Totales!$F:$F, $F224, Aux_Totales!$A:$A, Aperturas!$A$2), 0))</f>
        <v/>
      </c>
      <c r="DBV224" s="23" t="str">
        <f>IF(DBV220 = "", "", IFERROR(DBV220 / SUMIFS(Aux_Totales!$N:$N, Aux_Totales!$F:$F, $F224, Aux_Totales!$A:$A, Aperturas!$A$2), 0))</f>
        <v/>
      </c>
      <c r="DBW224" s="23" t="str">
        <f>IF(DBW220 = "", "", IFERROR(DBW220 / SUMIFS(Aux_Totales!$N:$N, Aux_Totales!$F:$F, $F224, Aux_Totales!$A:$A, Aperturas!$A$2), 0))</f>
        <v/>
      </c>
      <c r="DBX224" s="23" t="str">
        <f>IF(DBX220 = "", "", IFERROR(DBX220 / SUMIFS(Aux_Totales!$N:$N, Aux_Totales!$F:$F, $F224, Aux_Totales!$A:$A, Aperturas!$A$2), 0))</f>
        <v/>
      </c>
      <c r="DBY224" s="23" t="str">
        <f>IF(DBY220 = "", "", IFERROR(DBY220 / SUMIFS(Aux_Totales!$N:$N, Aux_Totales!$F:$F, $F224, Aux_Totales!$A:$A, Aperturas!$A$2), 0))</f>
        <v/>
      </c>
      <c r="DBZ224" s="23" t="str">
        <f>IF(DBZ220 = "", "", IFERROR(DBZ220 / SUMIFS(Aux_Totales!$N:$N, Aux_Totales!$F:$F, $F224, Aux_Totales!$A:$A, Aperturas!$A$2), 0))</f>
        <v/>
      </c>
      <c r="DCA224" s="23" t="str">
        <f>IF(DCA220 = "", "", IFERROR(DCA220 / SUMIFS(Aux_Totales!$N:$N, Aux_Totales!$F:$F, $F224, Aux_Totales!$A:$A, Aperturas!$A$2), 0))</f>
        <v/>
      </c>
      <c r="DCB224" s="23" t="str">
        <f>IF(DCB220 = "", "", IFERROR(DCB220 / SUMIFS(Aux_Totales!$N:$N, Aux_Totales!$F:$F, $F224, Aux_Totales!$A:$A, Aperturas!$A$2), 0))</f>
        <v/>
      </c>
      <c r="DCC224" s="23" t="str">
        <f>IF(DCC220 = "", "", IFERROR(DCC220 / SUMIFS(Aux_Totales!$N:$N, Aux_Totales!$F:$F, $F224, Aux_Totales!$A:$A, Aperturas!$A$2), 0))</f>
        <v/>
      </c>
      <c r="DCD224" s="23" t="str">
        <f>IF(DCD220 = "", "", IFERROR(DCD220 / SUMIFS(Aux_Totales!$N:$N, Aux_Totales!$F:$F, $F224, Aux_Totales!$A:$A, Aperturas!$A$2), 0))</f>
        <v/>
      </c>
      <c r="DCE224" s="23" t="str">
        <f>IF(DCE220 = "", "", IFERROR(DCE220 / SUMIFS(Aux_Totales!$N:$N, Aux_Totales!$F:$F, $F224, Aux_Totales!$A:$A, Aperturas!$A$2), 0))</f>
        <v/>
      </c>
      <c r="DCF224" s="23" t="str">
        <f>IF(DCF220 = "", "", IFERROR(DCF220 / SUMIFS(Aux_Totales!$N:$N, Aux_Totales!$F:$F, $F224, Aux_Totales!$A:$A, Aperturas!$A$2), 0))</f>
        <v/>
      </c>
      <c r="DCG224" s="23" t="str">
        <f>IF(DCG220 = "", "", IFERROR(DCG220 / SUMIFS(Aux_Totales!$N:$N, Aux_Totales!$F:$F, $F224, Aux_Totales!$A:$A, Aperturas!$A$2), 0))</f>
        <v/>
      </c>
      <c r="DCH224" s="23" t="str">
        <f>IF(DCH220 = "", "", IFERROR(DCH220 / SUMIFS(Aux_Totales!$N:$N, Aux_Totales!$F:$F, $F224, Aux_Totales!$A:$A, Aperturas!$A$2), 0))</f>
        <v/>
      </c>
      <c r="DCI224" s="23" t="str">
        <f>IF(DCI220 = "", "", IFERROR(DCI220 / SUMIFS(Aux_Totales!$N:$N, Aux_Totales!$F:$F, $F224, Aux_Totales!$A:$A, Aperturas!$A$2), 0))</f>
        <v/>
      </c>
      <c r="DCJ224" s="23" t="str">
        <f>IF(DCJ220 = "", "", IFERROR(DCJ220 / SUMIFS(Aux_Totales!$N:$N, Aux_Totales!$F:$F, $F224, Aux_Totales!$A:$A, Aperturas!$A$2), 0))</f>
        <v/>
      </c>
      <c r="DCK224" s="23" t="str">
        <f>IF(DCK220 = "", "", IFERROR(DCK220 / SUMIFS(Aux_Totales!$N:$N, Aux_Totales!$F:$F, $F224, Aux_Totales!$A:$A, Aperturas!$A$2), 0))</f>
        <v/>
      </c>
      <c r="DCL224" s="23" t="str">
        <f>IF(DCL220 = "", "", IFERROR(DCL220 / SUMIFS(Aux_Totales!$N:$N, Aux_Totales!$F:$F, $F224, Aux_Totales!$A:$A, Aperturas!$A$2), 0))</f>
        <v/>
      </c>
      <c r="DCM224" s="23" t="str">
        <f>IF(DCM220 = "", "", IFERROR(DCM220 / SUMIFS(Aux_Totales!$N:$N, Aux_Totales!$F:$F, $F224, Aux_Totales!$A:$A, Aperturas!$A$2), 0))</f>
        <v/>
      </c>
      <c r="DCN224" s="23" t="str">
        <f>IF(DCN220 = "", "", IFERROR(DCN220 / SUMIFS(Aux_Totales!$N:$N, Aux_Totales!$F:$F, $F224, Aux_Totales!$A:$A, Aperturas!$A$2), 0))</f>
        <v/>
      </c>
      <c r="DCO224" s="23" t="str">
        <f>IF(DCO220 = "", "", IFERROR(DCO220 / SUMIFS(Aux_Totales!$N:$N, Aux_Totales!$F:$F, $F224, Aux_Totales!$A:$A, Aperturas!$A$2), 0))</f>
        <v/>
      </c>
      <c r="DCP224" s="23" t="str">
        <f>IF(DCP220 = "", "", IFERROR(DCP220 / SUMIFS(Aux_Totales!$N:$N, Aux_Totales!$F:$F, $F224, Aux_Totales!$A:$A, Aperturas!$A$2), 0))</f>
        <v/>
      </c>
      <c r="DCQ224" s="23" t="str">
        <f>IF(DCQ220 = "", "", IFERROR(DCQ220 / SUMIFS(Aux_Totales!$N:$N, Aux_Totales!$F:$F, $F224, Aux_Totales!$A:$A, Aperturas!$A$2), 0))</f>
        <v/>
      </c>
      <c r="DCR224" s="23" t="str">
        <f>IF(DCR220 = "", "", IFERROR(DCR220 / SUMIFS(Aux_Totales!$N:$N, Aux_Totales!$F:$F, $F224, Aux_Totales!$A:$A, Aperturas!$A$2), 0))</f>
        <v/>
      </c>
      <c r="DCS224" s="23" t="str">
        <f>IF(DCS220 = "", "", IFERROR(DCS220 / SUMIFS(Aux_Totales!$N:$N, Aux_Totales!$F:$F, $F224, Aux_Totales!$A:$A, Aperturas!$A$2), 0))</f>
        <v/>
      </c>
      <c r="DCT224" s="23" t="str">
        <f>IF(DCT220 = "", "", IFERROR(DCT220 / SUMIFS(Aux_Totales!$N:$N, Aux_Totales!$F:$F, $F224, Aux_Totales!$A:$A, Aperturas!$A$2), 0))</f>
        <v/>
      </c>
      <c r="DCU224" s="23" t="str">
        <f>IF(DCU220 = "", "", IFERROR(DCU220 / SUMIFS(Aux_Totales!$N:$N, Aux_Totales!$F:$F, $F224, Aux_Totales!$A:$A, Aperturas!$A$2), 0))</f>
        <v/>
      </c>
      <c r="DCV224" s="23" t="str">
        <f>IF(DCV220 = "", "", IFERROR(DCV220 / SUMIFS(Aux_Totales!$N:$N, Aux_Totales!$F:$F, $F224, Aux_Totales!$A:$A, Aperturas!$A$2), 0))</f>
        <v/>
      </c>
      <c r="DCW224" s="23" t="str">
        <f>IF(DCW220 = "", "", IFERROR(DCW220 / SUMIFS(Aux_Totales!$N:$N, Aux_Totales!$F:$F, $F224, Aux_Totales!$A:$A, Aperturas!$A$2), 0))</f>
        <v/>
      </c>
      <c r="DCX224" s="23" t="str">
        <f>IF(DCX220 = "", "", IFERROR(DCX220 / SUMIFS(Aux_Totales!$N:$N, Aux_Totales!$F:$F, $F224, Aux_Totales!$A:$A, Aperturas!$A$2), 0))</f>
        <v/>
      </c>
      <c r="DCY224" s="23" t="str">
        <f>IF(DCY220 = "", "", IFERROR(DCY220 / SUMIFS(Aux_Totales!$N:$N, Aux_Totales!$F:$F, $F224, Aux_Totales!$A:$A, Aperturas!$A$2), 0))</f>
        <v/>
      </c>
      <c r="DCZ224" s="23" t="str">
        <f>IF(DCZ220 = "", "", IFERROR(DCZ220 / SUMIFS(Aux_Totales!$N:$N, Aux_Totales!$F:$F, $F224, Aux_Totales!$A:$A, Aperturas!$A$2), 0))</f>
        <v/>
      </c>
      <c r="DDA224" s="23" t="str">
        <f>IF(DDA220 = "", "", IFERROR(DDA220 / SUMIFS(Aux_Totales!$N:$N, Aux_Totales!$F:$F, $F224, Aux_Totales!$A:$A, Aperturas!$A$2), 0))</f>
        <v/>
      </c>
      <c r="DDB224" s="23" t="str">
        <f>IF(DDB220 = "", "", IFERROR(DDB220 / SUMIFS(Aux_Totales!$N:$N, Aux_Totales!$F:$F, $F224, Aux_Totales!$A:$A, Aperturas!$A$2), 0))</f>
        <v/>
      </c>
      <c r="DDC224" s="23" t="str">
        <f>IF(DDC220 = "", "", IFERROR(DDC220 / SUMIFS(Aux_Totales!$N:$N, Aux_Totales!$F:$F, $F224, Aux_Totales!$A:$A, Aperturas!$A$2), 0))</f>
        <v/>
      </c>
      <c r="DDD224" s="23" t="str">
        <f>IF(DDD220 = "", "", IFERROR(DDD220 / SUMIFS(Aux_Totales!$N:$N, Aux_Totales!$F:$F, $F224, Aux_Totales!$A:$A, Aperturas!$A$2), 0))</f>
        <v/>
      </c>
      <c r="DDE224" s="23" t="str">
        <f>IF(DDE220 = "", "", IFERROR(DDE220 / SUMIFS(Aux_Totales!$N:$N, Aux_Totales!$F:$F, $F224, Aux_Totales!$A:$A, Aperturas!$A$2), 0))</f>
        <v/>
      </c>
      <c r="DDF224" s="23" t="str">
        <f>IF(DDF220 = "", "", IFERROR(DDF220 / SUMIFS(Aux_Totales!$N:$N, Aux_Totales!$F:$F, $F224, Aux_Totales!$A:$A, Aperturas!$A$2), 0))</f>
        <v/>
      </c>
      <c r="DDG224" s="23" t="str">
        <f>IF(DDG220 = "", "", IFERROR(DDG220 / SUMIFS(Aux_Totales!$N:$N, Aux_Totales!$F:$F, $F224, Aux_Totales!$A:$A, Aperturas!$A$2), 0))</f>
        <v/>
      </c>
      <c r="DDH224" s="23" t="str">
        <f>IF(DDH220 = "", "", IFERROR(DDH220 / SUMIFS(Aux_Totales!$N:$N, Aux_Totales!$F:$F, $F224, Aux_Totales!$A:$A, Aperturas!$A$2), 0))</f>
        <v/>
      </c>
      <c r="DDI224" s="23" t="str">
        <f>IF(DDI220 = "", "", IFERROR(DDI220 / SUMIFS(Aux_Totales!$N:$N, Aux_Totales!$F:$F, $F224, Aux_Totales!$A:$A, Aperturas!$A$2), 0))</f>
        <v/>
      </c>
      <c r="DDJ224" s="23" t="str">
        <f>IF(DDJ220 = "", "", IFERROR(DDJ220 / SUMIFS(Aux_Totales!$N:$N, Aux_Totales!$F:$F, $F224, Aux_Totales!$A:$A, Aperturas!$A$2), 0))</f>
        <v/>
      </c>
      <c r="DDK224" s="23" t="str">
        <f>IF(DDK220 = "", "", IFERROR(DDK220 / SUMIFS(Aux_Totales!$N:$N, Aux_Totales!$F:$F, $F224, Aux_Totales!$A:$A, Aperturas!$A$2), 0))</f>
        <v/>
      </c>
      <c r="DDL224" s="23" t="str">
        <f>IF(DDL220 = "", "", IFERROR(DDL220 / SUMIFS(Aux_Totales!$N:$N, Aux_Totales!$F:$F, $F224, Aux_Totales!$A:$A, Aperturas!$A$2), 0))</f>
        <v/>
      </c>
      <c r="DDM224" s="23" t="str">
        <f>IF(DDM220 = "", "", IFERROR(DDM220 / SUMIFS(Aux_Totales!$N:$N, Aux_Totales!$F:$F, $F224, Aux_Totales!$A:$A, Aperturas!$A$2), 0))</f>
        <v/>
      </c>
      <c r="DDN224" s="23" t="str">
        <f>IF(DDN220 = "", "", IFERROR(DDN220 / SUMIFS(Aux_Totales!$N:$N, Aux_Totales!$F:$F, $F224, Aux_Totales!$A:$A, Aperturas!$A$2), 0))</f>
        <v/>
      </c>
      <c r="DDO224" s="23" t="str">
        <f>IF(DDO220 = "", "", IFERROR(DDO220 / SUMIFS(Aux_Totales!$N:$N, Aux_Totales!$F:$F, $F224, Aux_Totales!$A:$A, Aperturas!$A$2), 0))</f>
        <v/>
      </c>
      <c r="DDP224" s="23" t="str">
        <f>IF(DDP220 = "", "", IFERROR(DDP220 / SUMIFS(Aux_Totales!$N:$N, Aux_Totales!$F:$F, $F224, Aux_Totales!$A:$A, Aperturas!$A$2), 0))</f>
        <v/>
      </c>
      <c r="DDQ224" s="23" t="str">
        <f>IF(DDQ220 = "", "", IFERROR(DDQ220 / SUMIFS(Aux_Totales!$N:$N, Aux_Totales!$F:$F, $F224, Aux_Totales!$A:$A, Aperturas!$A$2), 0))</f>
        <v/>
      </c>
      <c r="DDR224" s="23" t="str">
        <f>IF(DDR220 = "", "", IFERROR(DDR220 / SUMIFS(Aux_Totales!$N:$N, Aux_Totales!$F:$F, $F224, Aux_Totales!$A:$A, Aperturas!$A$2), 0))</f>
        <v/>
      </c>
      <c r="DDS224" s="23" t="str">
        <f>IF(DDS220 = "", "", IFERROR(DDS220 / SUMIFS(Aux_Totales!$N:$N, Aux_Totales!$F:$F, $F224, Aux_Totales!$A:$A, Aperturas!$A$2), 0))</f>
        <v/>
      </c>
      <c r="DDT224" s="23" t="str">
        <f>IF(DDT220 = "", "", IFERROR(DDT220 / SUMIFS(Aux_Totales!$N:$N, Aux_Totales!$F:$F, $F224, Aux_Totales!$A:$A, Aperturas!$A$2), 0))</f>
        <v/>
      </c>
      <c r="DDU224" s="23" t="str">
        <f>IF(DDU220 = "", "", IFERROR(DDU220 / SUMIFS(Aux_Totales!$N:$N, Aux_Totales!$F:$F, $F224, Aux_Totales!$A:$A, Aperturas!$A$2), 0))</f>
        <v/>
      </c>
      <c r="DDV224" s="23" t="str">
        <f>IF(DDV220 = "", "", IFERROR(DDV220 / SUMIFS(Aux_Totales!$N:$N, Aux_Totales!$F:$F, $F224, Aux_Totales!$A:$A, Aperturas!$A$2), 0))</f>
        <v/>
      </c>
      <c r="DDW224" s="23" t="str">
        <f>IF(DDW220 = "", "", IFERROR(DDW220 / SUMIFS(Aux_Totales!$N:$N, Aux_Totales!$F:$F, $F224, Aux_Totales!$A:$A, Aperturas!$A$2), 0))</f>
        <v/>
      </c>
      <c r="DDX224" s="23" t="str">
        <f>IF(DDX220 = "", "", IFERROR(DDX220 / SUMIFS(Aux_Totales!$N:$N, Aux_Totales!$F:$F, $F224, Aux_Totales!$A:$A, Aperturas!$A$2), 0))</f>
        <v/>
      </c>
      <c r="DDY224" s="23" t="str">
        <f>IF(DDY220 = "", "", IFERROR(DDY220 / SUMIFS(Aux_Totales!$N:$N, Aux_Totales!$F:$F, $F224, Aux_Totales!$A:$A, Aperturas!$A$2), 0))</f>
        <v/>
      </c>
      <c r="DDZ224" s="23" t="str">
        <f>IF(DDZ220 = "", "", IFERROR(DDZ220 / SUMIFS(Aux_Totales!$N:$N, Aux_Totales!$F:$F, $F224, Aux_Totales!$A:$A, Aperturas!$A$2), 0))</f>
        <v/>
      </c>
      <c r="DEA224" s="23" t="str">
        <f>IF(DEA220 = "", "", IFERROR(DEA220 / SUMIFS(Aux_Totales!$N:$N, Aux_Totales!$F:$F, $F224, Aux_Totales!$A:$A, Aperturas!$A$2), 0))</f>
        <v/>
      </c>
      <c r="DEB224" s="23" t="str">
        <f>IF(DEB220 = "", "", IFERROR(DEB220 / SUMIFS(Aux_Totales!$N:$N, Aux_Totales!$F:$F, $F224, Aux_Totales!$A:$A, Aperturas!$A$2), 0))</f>
        <v/>
      </c>
      <c r="DEC224" s="23" t="str">
        <f>IF(DEC220 = "", "", IFERROR(DEC220 / SUMIFS(Aux_Totales!$N:$N, Aux_Totales!$F:$F, $F224, Aux_Totales!$A:$A, Aperturas!$A$2), 0))</f>
        <v/>
      </c>
      <c r="DED224" s="23" t="str">
        <f>IF(DED220 = "", "", IFERROR(DED220 / SUMIFS(Aux_Totales!$N:$N, Aux_Totales!$F:$F, $F224, Aux_Totales!$A:$A, Aperturas!$A$2), 0))</f>
        <v/>
      </c>
      <c r="DEE224" s="23" t="str">
        <f>IF(DEE220 = "", "", IFERROR(DEE220 / SUMIFS(Aux_Totales!$N:$N, Aux_Totales!$F:$F, $F224, Aux_Totales!$A:$A, Aperturas!$A$2), 0))</f>
        <v/>
      </c>
      <c r="DEF224" s="23" t="str">
        <f>IF(DEF220 = "", "", IFERROR(DEF220 / SUMIFS(Aux_Totales!$N:$N, Aux_Totales!$F:$F, $F224, Aux_Totales!$A:$A, Aperturas!$A$2), 0))</f>
        <v/>
      </c>
      <c r="DEG224" s="23" t="str">
        <f>IF(DEG220 = "", "", IFERROR(DEG220 / SUMIFS(Aux_Totales!$N:$N, Aux_Totales!$F:$F, $F224, Aux_Totales!$A:$A, Aperturas!$A$2), 0))</f>
        <v/>
      </c>
      <c r="DEH224" s="23" t="str">
        <f>IF(DEH220 = "", "", IFERROR(DEH220 / SUMIFS(Aux_Totales!$N:$N, Aux_Totales!$F:$F, $F224, Aux_Totales!$A:$A, Aperturas!$A$2), 0))</f>
        <v/>
      </c>
      <c r="DEI224" s="23" t="str">
        <f>IF(DEI220 = "", "", IFERROR(DEI220 / SUMIFS(Aux_Totales!$N:$N, Aux_Totales!$F:$F, $F224, Aux_Totales!$A:$A, Aperturas!$A$2), 0))</f>
        <v/>
      </c>
      <c r="DEJ224" s="23" t="str">
        <f>IF(DEJ220 = "", "", IFERROR(DEJ220 / SUMIFS(Aux_Totales!$N:$N, Aux_Totales!$F:$F, $F224, Aux_Totales!$A:$A, Aperturas!$A$2), 0))</f>
        <v/>
      </c>
      <c r="DEK224" s="23" t="str">
        <f>IF(DEK220 = "", "", IFERROR(DEK220 / SUMIFS(Aux_Totales!$N:$N, Aux_Totales!$F:$F, $F224, Aux_Totales!$A:$A, Aperturas!$A$2), 0))</f>
        <v/>
      </c>
      <c r="DEL224" s="23" t="str">
        <f>IF(DEL220 = "", "", IFERROR(DEL220 / SUMIFS(Aux_Totales!$N:$N, Aux_Totales!$F:$F, $F224, Aux_Totales!$A:$A, Aperturas!$A$2), 0))</f>
        <v/>
      </c>
      <c r="DEM224" s="23" t="str">
        <f>IF(DEM220 = "", "", IFERROR(DEM220 / SUMIFS(Aux_Totales!$N:$N, Aux_Totales!$F:$F, $F224, Aux_Totales!$A:$A, Aperturas!$A$2), 0))</f>
        <v/>
      </c>
      <c r="DEN224" s="23" t="str">
        <f>IF(DEN220 = "", "", IFERROR(DEN220 / SUMIFS(Aux_Totales!$N:$N, Aux_Totales!$F:$F, $F224, Aux_Totales!$A:$A, Aperturas!$A$2), 0))</f>
        <v/>
      </c>
      <c r="DEO224" s="23" t="str">
        <f>IF(DEO220 = "", "", IFERROR(DEO220 / SUMIFS(Aux_Totales!$N:$N, Aux_Totales!$F:$F, $F224, Aux_Totales!$A:$A, Aperturas!$A$2), 0))</f>
        <v/>
      </c>
      <c r="DEP224" s="23" t="str">
        <f>IF(DEP220 = "", "", IFERROR(DEP220 / SUMIFS(Aux_Totales!$N:$N, Aux_Totales!$F:$F, $F224, Aux_Totales!$A:$A, Aperturas!$A$2), 0))</f>
        <v/>
      </c>
      <c r="DEQ224" s="23" t="str">
        <f>IF(DEQ220 = "", "", IFERROR(DEQ220 / SUMIFS(Aux_Totales!$N:$N, Aux_Totales!$F:$F, $F224, Aux_Totales!$A:$A, Aperturas!$A$2), 0))</f>
        <v/>
      </c>
      <c r="DER224" s="23" t="str">
        <f>IF(DER220 = "", "", IFERROR(DER220 / SUMIFS(Aux_Totales!$N:$N, Aux_Totales!$F:$F, $F224, Aux_Totales!$A:$A, Aperturas!$A$2), 0))</f>
        <v/>
      </c>
      <c r="DES224" s="23" t="str">
        <f>IF(DES220 = "", "", IFERROR(DES220 / SUMIFS(Aux_Totales!$N:$N, Aux_Totales!$F:$F, $F224, Aux_Totales!$A:$A, Aperturas!$A$2), 0))</f>
        <v/>
      </c>
      <c r="DET224" s="23" t="str">
        <f>IF(DET220 = "", "", IFERROR(DET220 / SUMIFS(Aux_Totales!$N:$N, Aux_Totales!$F:$F, $F224, Aux_Totales!$A:$A, Aperturas!$A$2), 0))</f>
        <v/>
      </c>
      <c r="DEU224" s="23" t="str">
        <f>IF(DEU220 = "", "", IFERROR(DEU220 / SUMIFS(Aux_Totales!$N:$N, Aux_Totales!$F:$F, $F224, Aux_Totales!$A:$A, Aperturas!$A$2), 0))</f>
        <v/>
      </c>
      <c r="DEV224" s="23" t="str">
        <f>IF(DEV220 = "", "", IFERROR(DEV220 / SUMIFS(Aux_Totales!$N:$N, Aux_Totales!$F:$F, $F224, Aux_Totales!$A:$A, Aperturas!$A$2), 0))</f>
        <v/>
      </c>
      <c r="DEW224" s="23" t="str">
        <f>IF(DEW220 = "", "", IFERROR(DEW220 / SUMIFS(Aux_Totales!$N:$N, Aux_Totales!$F:$F, $F224, Aux_Totales!$A:$A, Aperturas!$A$2), 0))</f>
        <v/>
      </c>
      <c r="DEX224" s="23" t="str">
        <f>IF(DEX220 = "", "", IFERROR(DEX220 / SUMIFS(Aux_Totales!$N:$N, Aux_Totales!$F:$F, $F224, Aux_Totales!$A:$A, Aperturas!$A$2), 0))</f>
        <v/>
      </c>
      <c r="DEY224" s="23" t="str">
        <f>IF(DEY220 = "", "", IFERROR(DEY220 / SUMIFS(Aux_Totales!$N:$N, Aux_Totales!$F:$F, $F224, Aux_Totales!$A:$A, Aperturas!$A$2), 0))</f>
        <v/>
      </c>
      <c r="DEZ224" s="23" t="str">
        <f>IF(DEZ220 = "", "", IFERROR(DEZ220 / SUMIFS(Aux_Totales!$N:$N, Aux_Totales!$F:$F, $F224, Aux_Totales!$A:$A, Aperturas!$A$2), 0))</f>
        <v/>
      </c>
      <c r="DFA224" s="23" t="str">
        <f>IF(DFA220 = "", "", IFERROR(DFA220 / SUMIFS(Aux_Totales!$N:$N, Aux_Totales!$F:$F, $F224, Aux_Totales!$A:$A, Aperturas!$A$2), 0))</f>
        <v/>
      </c>
      <c r="DFB224" s="23" t="str">
        <f>IF(DFB220 = "", "", IFERROR(DFB220 / SUMIFS(Aux_Totales!$N:$N, Aux_Totales!$F:$F, $F224, Aux_Totales!$A:$A, Aperturas!$A$2), 0))</f>
        <v/>
      </c>
      <c r="DFC224" s="23" t="str">
        <f>IF(DFC220 = "", "", IFERROR(DFC220 / SUMIFS(Aux_Totales!$N:$N, Aux_Totales!$F:$F, $F224, Aux_Totales!$A:$A, Aperturas!$A$2), 0))</f>
        <v/>
      </c>
      <c r="DFD224" s="23" t="str">
        <f>IF(DFD220 = "", "", IFERROR(DFD220 / SUMIFS(Aux_Totales!$N:$N, Aux_Totales!$F:$F, $F224, Aux_Totales!$A:$A, Aperturas!$A$2), 0))</f>
        <v/>
      </c>
      <c r="DFE224" s="23" t="str">
        <f>IF(DFE220 = "", "", IFERROR(DFE220 / SUMIFS(Aux_Totales!$N:$N, Aux_Totales!$F:$F, $F224, Aux_Totales!$A:$A, Aperturas!$A$2), 0))</f>
        <v/>
      </c>
      <c r="DFF224" s="23" t="str">
        <f>IF(DFF220 = "", "", IFERROR(DFF220 / SUMIFS(Aux_Totales!$N:$N, Aux_Totales!$F:$F, $F224, Aux_Totales!$A:$A, Aperturas!$A$2), 0))</f>
        <v/>
      </c>
      <c r="DFG224" s="23" t="str">
        <f>IF(DFG220 = "", "", IFERROR(DFG220 / SUMIFS(Aux_Totales!$N:$N, Aux_Totales!$F:$F, $F224, Aux_Totales!$A:$A, Aperturas!$A$2), 0))</f>
        <v/>
      </c>
      <c r="DFH224" s="23" t="str">
        <f>IF(DFH220 = "", "", IFERROR(DFH220 / SUMIFS(Aux_Totales!$N:$N, Aux_Totales!$F:$F, $F224, Aux_Totales!$A:$A, Aperturas!$A$2), 0))</f>
        <v/>
      </c>
      <c r="DFI224" s="23" t="str">
        <f>IF(DFI220 = "", "", IFERROR(DFI220 / SUMIFS(Aux_Totales!$N:$N, Aux_Totales!$F:$F, $F224, Aux_Totales!$A:$A, Aperturas!$A$2), 0))</f>
        <v/>
      </c>
      <c r="DFJ224" s="23" t="str">
        <f>IF(DFJ220 = "", "", IFERROR(DFJ220 / SUMIFS(Aux_Totales!$N:$N, Aux_Totales!$F:$F, $F224, Aux_Totales!$A:$A, Aperturas!$A$2), 0))</f>
        <v/>
      </c>
      <c r="DFK224" s="23" t="str">
        <f>IF(DFK220 = "", "", IFERROR(DFK220 / SUMIFS(Aux_Totales!$N:$N, Aux_Totales!$F:$F, $F224, Aux_Totales!$A:$A, Aperturas!$A$2), 0))</f>
        <v/>
      </c>
      <c r="DFL224" s="23" t="str">
        <f>IF(DFL220 = "", "", IFERROR(DFL220 / SUMIFS(Aux_Totales!$N:$N, Aux_Totales!$F:$F, $F224, Aux_Totales!$A:$A, Aperturas!$A$2), 0))</f>
        <v/>
      </c>
      <c r="DFM224" s="23" t="str">
        <f>IF(DFM220 = "", "", IFERROR(DFM220 / SUMIFS(Aux_Totales!$N:$N, Aux_Totales!$F:$F, $F224, Aux_Totales!$A:$A, Aperturas!$A$2), 0))</f>
        <v/>
      </c>
      <c r="DFN224" s="23" t="str">
        <f>IF(DFN220 = "", "", IFERROR(DFN220 / SUMIFS(Aux_Totales!$N:$N, Aux_Totales!$F:$F, $F224, Aux_Totales!$A:$A, Aperturas!$A$2), 0))</f>
        <v/>
      </c>
      <c r="DFO224" s="23" t="str">
        <f>IF(DFO220 = "", "", IFERROR(DFO220 / SUMIFS(Aux_Totales!$N:$N, Aux_Totales!$F:$F, $F224, Aux_Totales!$A:$A, Aperturas!$A$2), 0))</f>
        <v/>
      </c>
      <c r="DFP224" s="23" t="str">
        <f>IF(DFP220 = "", "", IFERROR(DFP220 / SUMIFS(Aux_Totales!$N:$N, Aux_Totales!$F:$F, $F224, Aux_Totales!$A:$A, Aperturas!$A$2), 0))</f>
        <v/>
      </c>
      <c r="DFQ224" s="23" t="str">
        <f>IF(DFQ220 = "", "", IFERROR(DFQ220 / SUMIFS(Aux_Totales!$N:$N, Aux_Totales!$F:$F, $F224, Aux_Totales!$A:$A, Aperturas!$A$2), 0))</f>
        <v/>
      </c>
      <c r="DFR224" s="23" t="str">
        <f>IF(DFR220 = "", "", IFERROR(DFR220 / SUMIFS(Aux_Totales!$N:$N, Aux_Totales!$F:$F, $F224, Aux_Totales!$A:$A, Aperturas!$A$2), 0))</f>
        <v/>
      </c>
      <c r="DFS224" s="23" t="str">
        <f>IF(DFS220 = "", "", IFERROR(DFS220 / SUMIFS(Aux_Totales!$N:$N, Aux_Totales!$F:$F, $F224, Aux_Totales!$A:$A, Aperturas!$A$2), 0))</f>
        <v/>
      </c>
      <c r="DFT224" s="23" t="str">
        <f>IF(DFT220 = "", "", IFERROR(DFT220 / SUMIFS(Aux_Totales!$N:$N, Aux_Totales!$F:$F, $F224, Aux_Totales!$A:$A, Aperturas!$A$2), 0))</f>
        <v/>
      </c>
      <c r="DFU224" s="23" t="str">
        <f>IF(DFU220 = "", "", IFERROR(DFU220 / SUMIFS(Aux_Totales!$N:$N, Aux_Totales!$F:$F, $F224, Aux_Totales!$A:$A, Aperturas!$A$2), 0))</f>
        <v/>
      </c>
      <c r="DFV224" s="23" t="str">
        <f>IF(DFV220 = "", "", IFERROR(DFV220 / SUMIFS(Aux_Totales!$N:$N, Aux_Totales!$F:$F, $F224, Aux_Totales!$A:$A, Aperturas!$A$2), 0))</f>
        <v/>
      </c>
      <c r="DFW224" s="23" t="str">
        <f>IF(DFW220 = "", "", IFERROR(DFW220 / SUMIFS(Aux_Totales!$N:$N, Aux_Totales!$F:$F, $F224, Aux_Totales!$A:$A, Aperturas!$A$2), 0))</f>
        <v/>
      </c>
      <c r="DFX224" s="23" t="str">
        <f>IF(DFX220 = "", "", IFERROR(DFX220 / SUMIFS(Aux_Totales!$N:$N, Aux_Totales!$F:$F, $F224, Aux_Totales!$A:$A, Aperturas!$A$2), 0))</f>
        <v/>
      </c>
      <c r="DFY224" s="23" t="str">
        <f>IF(DFY220 = "", "", IFERROR(DFY220 / SUMIFS(Aux_Totales!$N:$N, Aux_Totales!$F:$F, $F224, Aux_Totales!$A:$A, Aperturas!$A$2), 0))</f>
        <v/>
      </c>
      <c r="DFZ224" s="23" t="str">
        <f>IF(DFZ220 = "", "", IFERROR(DFZ220 / SUMIFS(Aux_Totales!$N:$N, Aux_Totales!$F:$F, $F224, Aux_Totales!$A:$A, Aperturas!$A$2), 0))</f>
        <v/>
      </c>
      <c r="DGA224" s="23" t="str">
        <f>IF(DGA220 = "", "", IFERROR(DGA220 / SUMIFS(Aux_Totales!$N:$N, Aux_Totales!$F:$F, $F224, Aux_Totales!$A:$A, Aperturas!$A$2), 0))</f>
        <v/>
      </c>
      <c r="DGB224" s="23" t="str">
        <f>IF(DGB220 = "", "", IFERROR(DGB220 / SUMIFS(Aux_Totales!$N:$N, Aux_Totales!$F:$F, $F224, Aux_Totales!$A:$A, Aperturas!$A$2), 0))</f>
        <v/>
      </c>
      <c r="DGC224" s="23" t="str">
        <f>IF(DGC220 = "", "", IFERROR(DGC220 / SUMIFS(Aux_Totales!$N:$N, Aux_Totales!$F:$F, $F224, Aux_Totales!$A:$A, Aperturas!$A$2), 0))</f>
        <v/>
      </c>
      <c r="DGD224" s="23" t="str">
        <f>IF(DGD220 = "", "", IFERROR(DGD220 / SUMIFS(Aux_Totales!$N:$N, Aux_Totales!$F:$F, $F224, Aux_Totales!$A:$A, Aperturas!$A$2), 0))</f>
        <v/>
      </c>
      <c r="DGE224" s="23" t="str">
        <f>IF(DGE220 = "", "", IFERROR(DGE220 / SUMIFS(Aux_Totales!$N:$N, Aux_Totales!$F:$F, $F224, Aux_Totales!$A:$A, Aperturas!$A$2), 0))</f>
        <v/>
      </c>
      <c r="DGF224" s="23" t="str">
        <f>IF(DGF220 = "", "", IFERROR(DGF220 / SUMIFS(Aux_Totales!$N:$N, Aux_Totales!$F:$F, $F224, Aux_Totales!$A:$A, Aperturas!$A$2), 0))</f>
        <v/>
      </c>
      <c r="DGG224" s="23" t="str">
        <f>IF(DGG220 = "", "", IFERROR(DGG220 / SUMIFS(Aux_Totales!$N:$N, Aux_Totales!$F:$F, $F224, Aux_Totales!$A:$A, Aperturas!$A$2), 0))</f>
        <v/>
      </c>
      <c r="DGH224" s="23" t="str">
        <f>IF(DGH220 = "", "", IFERROR(DGH220 / SUMIFS(Aux_Totales!$N:$N, Aux_Totales!$F:$F, $F224, Aux_Totales!$A:$A, Aperturas!$A$2), 0))</f>
        <v/>
      </c>
      <c r="DGI224" s="23" t="str">
        <f>IF(DGI220 = "", "", IFERROR(DGI220 / SUMIFS(Aux_Totales!$N:$N, Aux_Totales!$F:$F, $F224, Aux_Totales!$A:$A, Aperturas!$A$2), 0))</f>
        <v/>
      </c>
      <c r="DGJ224" s="23" t="str">
        <f>IF(DGJ220 = "", "", IFERROR(DGJ220 / SUMIFS(Aux_Totales!$N:$N, Aux_Totales!$F:$F, $F224, Aux_Totales!$A:$A, Aperturas!$A$2), 0))</f>
        <v/>
      </c>
      <c r="DGK224" s="23" t="str">
        <f>IF(DGK220 = "", "", IFERROR(DGK220 / SUMIFS(Aux_Totales!$N:$N, Aux_Totales!$F:$F, $F224, Aux_Totales!$A:$A, Aperturas!$A$2), 0))</f>
        <v/>
      </c>
      <c r="DGL224" s="23" t="str">
        <f>IF(DGL220 = "", "", IFERROR(DGL220 / SUMIFS(Aux_Totales!$N:$N, Aux_Totales!$F:$F, $F224, Aux_Totales!$A:$A, Aperturas!$A$2), 0))</f>
        <v/>
      </c>
      <c r="DGM224" s="23" t="str">
        <f>IF(DGM220 = "", "", IFERROR(DGM220 / SUMIFS(Aux_Totales!$N:$N, Aux_Totales!$F:$F, $F224, Aux_Totales!$A:$A, Aperturas!$A$2), 0))</f>
        <v/>
      </c>
      <c r="DGN224" s="23" t="str">
        <f>IF(DGN220 = "", "", IFERROR(DGN220 / SUMIFS(Aux_Totales!$N:$N, Aux_Totales!$F:$F, $F224, Aux_Totales!$A:$A, Aperturas!$A$2), 0))</f>
        <v/>
      </c>
      <c r="DGO224" s="23" t="str">
        <f>IF(DGO220 = "", "", IFERROR(DGO220 / SUMIFS(Aux_Totales!$N:$N, Aux_Totales!$F:$F, $F224, Aux_Totales!$A:$A, Aperturas!$A$2), 0))</f>
        <v/>
      </c>
      <c r="DGP224" s="23" t="str">
        <f>IF(DGP220 = "", "", IFERROR(DGP220 / SUMIFS(Aux_Totales!$N:$N, Aux_Totales!$F:$F, $F224, Aux_Totales!$A:$A, Aperturas!$A$2), 0))</f>
        <v/>
      </c>
      <c r="DGQ224" s="23" t="str">
        <f>IF(DGQ220 = "", "", IFERROR(DGQ220 / SUMIFS(Aux_Totales!$N:$N, Aux_Totales!$F:$F, $F224, Aux_Totales!$A:$A, Aperturas!$A$2), 0))</f>
        <v/>
      </c>
      <c r="DGR224" s="23" t="str">
        <f>IF(DGR220 = "", "", IFERROR(DGR220 / SUMIFS(Aux_Totales!$N:$N, Aux_Totales!$F:$F, $F224, Aux_Totales!$A:$A, Aperturas!$A$2), 0))</f>
        <v/>
      </c>
      <c r="DGS224" s="23" t="str">
        <f>IF(DGS220 = "", "", IFERROR(DGS220 / SUMIFS(Aux_Totales!$N:$N, Aux_Totales!$F:$F, $F224, Aux_Totales!$A:$A, Aperturas!$A$2), 0))</f>
        <v/>
      </c>
      <c r="DGT224" s="23" t="str">
        <f>IF(DGT220 = "", "", IFERROR(DGT220 / SUMIFS(Aux_Totales!$N:$N, Aux_Totales!$F:$F, $F224, Aux_Totales!$A:$A, Aperturas!$A$2), 0))</f>
        <v/>
      </c>
      <c r="DGU224" s="23" t="str">
        <f>IF(DGU220 = "", "", IFERROR(DGU220 / SUMIFS(Aux_Totales!$N:$N, Aux_Totales!$F:$F, $F224, Aux_Totales!$A:$A, Aperturas!$A$2), 0))</f>
        <v/>
      </c>
      <c r="DGV224" s="23" t="str">
        <f>IF(DGV220 = "", "", IFERROR(DGV220 / SUMIFS(Aux_Totales!$N:$N, Aux_Totales!$F:$F, $F224, Aux_Totales!$A:$A, Aperturas!$A$2), 0))</f>
        <v/>
      </c>
      <c r="DGW224" s="23" t="str">
        <f>IF(DGW220 = "", "", IFERROR(DGW220 / SUMIFS(Aux_Totales!$N:$N, Aux_Totales!$F:$F, $F224, Aux_Totales!$A:$A, Aperturas!$A$2), 0))</f>
        <v/>
      </c>
      <c r="DGX224" s="23" t="str">
        <f>IF(DGX220 = "", "", IFERROR(DGX220 / SUMIFS(Aux_Totales!$N:$N, Aux_Totales!$F:$F, $F224, Aux_Totales!$A:$A, Aperturas!$A$2), 0))</f>
        <v/>
      </c>
      <c r="DGY224" s="23" t="str">
        <f>IF(DGY220 = "", "", IFERROR(DGY220 / SUMIFS(Aux_Totales!$N:$N, Aux_Totales!$F:$F, $F224, Aux_Totales!$A:$A, Aperturas!$A$2), 0))</f>
        <v/>
      </c>
      <c r="DGZ224" s="23" t="str">
        <f>IF(DGZ220 = "", "", IFERROR(DGZ220 / SUMIFS(Aux_Totales!$N:$N, Aux_Totales!$F:$F, $F224, Aux_Totales!$A:$A, Aperturas!$A$2), 0))</f>
        <v/>
      </c>
      <c r="DHA224" s="23" t="str">
        <f>IF(DHA220 = "", "", IFERROR(DHA220 / SUMIFS(Aux_Totales!$N:$N, Aux_Totales!$F:$F, $F224, Aux_Totales!$A:$A, Aperturas!$A$2), 0))</f>
        <v/>
      </c>
      <c r="DHB224" s="23" t="str">
        <f>IF(DHB220 = "", "", IFERROR(DHB220 / SUMIFS(Aux_Totales!$N:$N, Aux_Totales!$F:$F, $F224, Aux_Totales!$A:$A, Aperturas!$A$2), 0))</f>
        <v/>
      </c>
      <c r="DHC224" s="23" t="str">
        <f>IF(DHC220 = "", "", IFERROR(DHC220 / SUMIFS(Aux_Totales!$N:$N, Aux_Totales!$F:$F, $F224, Aux_Totales!$A:$A, Aperturas!$A$2), 0))</f>
        <v/>
      </c>
      <c r="DHD224" s="23" t="str">
        <f>IF(DHD220 = "", "", IFERROR(DHD220 / SUMIFS(Aux_Totales!$N:$N, Aux_Totales!$F:$F, $F224, Aux_Totales!$A:$A, Aperturas!$A$2), 0))</f>
        <v/>
      </c>
      <c r="DHE224" s="23" t="str">
        <f>IF(DHE220 = "", "", IFERROR(DHE220 / SUMIFS(Aux_Totales!$N:$N, Aux_Totales!$F:$F, $F224, Aux_Totales!$A:$A, Aperturas!$A$2), 0))</f>
        <v/>
      </c>
      <c r="DHF224" s="23" t="str">
        <f>IF(DHF220 = "", "", IFERROR(DHF220 / SUMIFS(Aux_Totales!$N:$N, Aux_Totales!$F:$F, $F224, Aux_Totales!$A:$A, Aperturas!$A$2), 0))</f>
        <v/>
      </c>
      <c r="DHG224" s="23" t="str">
        <f>IF(DHG220 = "", "", IFERROR(DHG220 / SUMIFS(Aux_Totales!$N:$N, Aux_Totales!$F:$F, $F224, Aux_Totales!$A:$A, Aperturas!$A$2), 0))</f>
        <v/>
      </c>
      <c r="DHH224" s="23" t="str">
        <f>IF(DHH220 = "", "", IFERROR(DHH220 / SUMIFS(Aux_Totales!$N:$N, Aux_Totales!$F:$F, $F224, Aux_Totales!$A:$A, Aperturas!$A$2), 0))</f>
        <v/>
      </c>
      <c r="DHI224" s="23" t="str">
        <f>IF(DHI220 = "", "", IFERROR(DHI220 / SUMIFS(Aux_Totales!$N:$N, Aux_Totales!$F:$F, $F224, Aux_Totales!$A:$A, Aperturas!$A$2), 0))</f>
        <v/>
      </c>
      <c r="DHJ224" s="23" t="str">
        <f>IF(DHJ220 = "", "", IFERROR(DHJ220 / SUMIFS(Aux_Totales!$N:$N, Aux_Totales!$F:$F, $F224, Aux_Totales!$A:$A, Aperturas!$A$2), 0))</f>
        <v/>
      </c>
      <c r="DHK224" s="23" t="str">
        <f>IF(DHK220 = "", "", IFERROR(DHK220 / SUMIFS(Aux_Totales!$N:$N, Aux_Totales!$F:$F, $F224, Aux_Totales!$A:$A, Aperturas!$A$2), 0))</f>
        <v/>
      </c>
      <c r="DHL224" s="23" t="str">
        <f>IF(DHL220 = "", "", IFERROR(DHL220 / SUMIFS(Aux_Totales!$N:$N, Aux_Totales!$F:$F, $F224, Aux_Totales!$A:$A, Aperturas!$A$2), 0))</f>
        <v/>
      </c>
      <c r="DHM224" s="23" t="str">
        <f>IF(DHM220 = "", "", IFERROR(DHM220 / SUMIFS(Aux_Totales!$N:$N, Aux_Totales!$F:$F, $F224, Aux_Totales!$A:$A, Aperturas!$A$2), 0))</f>
        <v/>
      </c>
      <c r="DHN224" s="23" t="str">
        <f>IF(DHN220 = "", "", IFERROR(DHN220 / SUMIFS(Aux_Totales!$N:$N, Aux_Totales!$F:$F, $F224, Aux_Totales!$A:$A, Aperturas!$A$2), 0))</f>
        <v/>
      </c>
      <c r="DHO224" s="23" t="str">
        <f>IF(DHO220 = "", "", IFERROR(DHO220 / SUMIFS(Aux_Totales!$N:$N, Aux_Totales!$F:$F, $F224, Aux_Totales!$A:$A, Aperturas!$A$2), 0))</f>
        <v/>
      </c>
      <c r="DHP224" s="23" t="str">
        <f>IF(DHP220 = "", "", IFERROR(DHP220 / SUMIFS(Aux_Totales!$N:$N, Aux_Totales!$F:$F, $F224, Aux_Totales!$A:$A, Aperturas!$A$2), 0))</f>
        <v/>
      </c>
      <c r="DHQ224" s="23" t="str">
        <f>IF(DHQ220 = "", "", IFERROR(DHQ220 / SUMIFS(Aux_Totales!$N:$N, Aux_Totales!$F:$F, $F224, Aux_Totales!$A:$A, Aperturas!$A$2), 0))</f>
        <v/>
      </c>
      <c r="DHR224" s="23" t="str">
        <f>IF(DHR220 = "", "", IFERROR(DHR220 / SUMIFS(Aux_Totales!$N:$N, Aux_Totales!$F:$F, $F224, Aux_Totales!$A:$A, Aperturas!$A$2), 0))</f>
        <v/>
      </c>
      <c r="DHS224" s="23" t="str">
        <f>IF(DHS220 = "", "", IFERROR(DHS220 / SUMIFS(Aux_Totales!$N:$N, Aux_Totales!$F:$F, $F224, Aux_Totales!$A:$A, Aperturas!$A$2), 0))</f>
        <v/>
      </c>
      <c r="DHT224" s="23" t="str">
        <f>IF(DHT220 = "", "", IFERROR(DHT220 / SUMIFS(Aux_Totales!$N:$N, Aux_Totales!$F:$F, $F224, Aux_Totales!$A:$A, Aperturas!$A$2), 0))</f>
        <v/>
      </c>
      <c r="DHU224" s="23" t="str">
        <f>IF(DHU220 = "", "", IFERROR(DHU220 / SUMIFS(Aux_Totales!$N:$N, Aux_Totales!$F:$F, $F224, Aux_Totales!$A:$A, Aperturas!$A$2), 0))</f>
        <v/>
      </c>
      <c r="DHV224" s="23" t="str">
        <f>IF(DHV220 = "", "", IFERROR(DHV220 / SUMIFS(Aux_Totales!$N:$N, Aux_Totales!$F:$F, $F224, Aux_Totales!$A:$A, Aperturas!$A$2), 0))</f>
        <v/>
      </c>
      <c r="DHW224" s="23" t="str">
        <f>IF(DHW220 = "", "", IFERROR(DHW220 / SUMIFS(Aux_Totales!$N:$N, Aux_Totales!$F:$F, $F224, Aux_Totales!$A:$A, Aperturas!$A$2), 0))</f>
        <v/>
      </c>
      <c r="DHX224" s="23" t="str">
        <f>IF(DHX220 = "", "", IFERROR(DHX220 / SUMIFS(Aux_Totales!$N:$N, Aux_Totales!$F:$F, $F224, Aux_Totales!$A:$A, Aperturas!$A$2), 0))</f>
        <v/>
      </c>
      <c r="DHY224" s="23" t="str">
        <f>IF(DHY220 = "", "", IFERROR(DHY220 / SUMIFS(Aux_Totales!$N:$N, Aux_Totales!$F:$F, $F224, Aux_Totales!$A:$A, Aperturas!$A$2), 0))</f>
        <v/>
      </c>
      <c r="DHZ224" s="23" t="str">
        <f>IF(DHZ220 = "", "", IFERROR(DHZ220 / SUMIFS(Aux_Totales!$N:$N, Aux_Totales!$F:$F, $F224, Aux_Totales!$A:$A, Aperturas!$A$2), 0))</f>
        <v/>
      </c>
      <c r="DIA224" s="23" t="str">
        <f>IF(DIA220 = "", "", IFERROR(DIA220 / SUMIFS(Aux_Totales!$N:$N, Aux_Totales!$F:$F, $F224, Aux_Totales!$A:$A, Aperturas!$A$2), 0))</f>
        <v/>
      </c>
      <c r="DIB224" s="23" t="str">
        <f>IF(DIB220 = "", "", IFERROR(DIB220 / SUMIFS(Aux_Totales!$N:$N, Aux_Totales!$F:$F, $F224, Aux_Totales!$A:$A, Aperturas!$A$2), 0))</f>
        <v/>
      </c>
      <c r="DIC224" s="23" t="str">
        <f>IF(DIC220 = "", "", IFERROR(DIC220 / SUMIFS(Aux_Totales!$N:$N, Aux_Totales!$F:$F, $F224, Aux_Totales!$A:$A, Aperturas!$A$2), 0))</f>
        <v/>
      </c>
      <c r="DID224" s="23" t="str">
        <f>IF(DID220 = "", "", IFERROR(DID220 / SUMIFS(Aux_Totales!$N:$N, Aux_Totales!$F:$F, $F224, Aux_Totales!$A:$A, Aperturas!$A$2), 0))</f>
        <v/>
      </c>
      <c r="DIE224" s="23" t="str">
        <f>IF(DIE220 = "", "", IFERROR(DIE220 / SUMIFS(Aux_Totales!$N:$N, Aux_Totales!$F:$F, $F224, Aux_Totales!$A:$A, Aperturas!$A$2), 0))</f>
        <v/>
      </c>
      <c r="DIF224" s="23" t="str">
        <f>IF(DIF220 = "", "", IFERROR(DIF220 / SUMIFS(Aux_Totales!$N:$N, Aux_Totales!$F:$F, $F224, Aux_Totales!$A:$A, Aperturas!$A$2), 0))</f>
        <v/>
      </c>
      <c r="DIG224" s="23" t="str">
        <f>IF(DIG220 = "", "", IFERROR(DIG220 / SUMIFS(Aux_Totales!$N:$N, Aux_Totales!$F:$F, $F224, Aux_Totales!$A:$A, Aperturas!$A$2), 0))</f>
        <v/>
      </c>
      <c r="DIH224" s="23" t="str">
        <f>IF(DIH220 = "", "", IFERROR(DIH220 / SUMIFS(Aux_Totales!$N:$N, Aux_Totales!$F:$F, $F224, Aux_Totales!$A:$A, Aperturas!$A$2), 0))</f>
        <v/>
      </c>
      <c r="DII224" s="23" t="str">
        <f>IF(DII220 = "", "", IFERROR(DII220 / SUMIFS(Aux_Totales!$N:$N, Aux_Totales!$F:$F, $F224, Aux_Totales!$A:$A, Aperturas!$A$2), 0))</f>
        <v/>
      </c>
      <c r="DIJ224" s="23" t="str">
        <f>IF(DIJ220 = "", "", IFERROR(DIJ220 / SUMIFS(Aux_Totales!$N:$N, Aux_Totales!$F:$F, $F224, Aux_Totales!$A:$A, Aperturas!$A$2), 0))</f>
        <v/>
      </c>
      <c r="DIK224" s="23" t="str">
        <f>IF(DIK220 = "", "", IFERROR(DIK220 / SUMIFS(Aux_Totales!$N:$N, Aux_Totales!$F:$F, $F224, Aux_Totales!$A:$A, Aperturas!$A$2), 0))</f>
        <v/>
      </c>
      <c r="DIL224" s="23" t="str">
        <f>IF(DIL220 = "", "", IFERROR(DIL220 / SUMIFS(Aux_Totales!$N:$N, Aux_Totales!$F:$F, $F224, Aux_Totales!$A:$A, Aperturas!$A$2), 0))</f>
        <v/>
      </c>
      <c r="DIM224" s="23" t="str">
        <f>IF(DIM220 = "", "", IFERROR(DIM220 / SUMIFS(Aux_Totales!$N:$N, Aux_Totales!$F:$F, $F224, Aux_Totales!$A:$A, Aperturas!$A$2), 0))</f>
        <v/>
      </c>
      <c r="DIN224" s="23" t="str">
        <f>IF(DIN220 = "", "", IFERROR(DIN220 / SUMIFS(Aux_Totales!$N:$N, Aux_Totales!$F:$F, $F224, Aux_Totales!$A:$A, Aperturas!$A$2), 0))</f>
        <v/>
      </c>
      <c r="DIO224" s="23" t="str">
        <f>IF(DIO220 = "", "", IFERROR(DIO220 / SUMIFS(Aux_Totales!$N:$N, Aux_Totales!$F:$F, $F224, Aux_Totales!$A:$A, Aperturas!$A$2), 0))</f>
        <v/>
      </c>
      <c r="DIP224" s="23" t="str">
        <f>IF(DIP220 = "", "", IFERROR(DIP220 / SUMIFS(Aux_Totales!$N:$N, Aux_Totales!$F:$F, $F224, Aux_Totales!$A:$A, Aperturas!$A$2), 0))</f>
        <v/>
      </c>
      <c r="DIQ224" s="23" t="str">
        <f>IF(DIQ220 = "", "", IFERROR(DIQ220 / SUMIFS(Aux_Totales!$N:$N, Aux_Totales!$F:$F, $F224, Aux_Totales!$A:$A, Aperturas!$A$2), 0))</f>
        <v/>
      </c>
      <c r="DIR224" s="23" t="str">
        <f>IF(DIR220 = "", "", IFERROR(DIR220 / SUMIFS(Aux_Totales!$N:$N, Aux_Totales!$F:$F, $F224, Aux_Totales!$A:$A, Aperturas!$A$2), 0))</f>
        <v/>
      </c>
      <c r="DIS224" s="23" t="str">
        <f>IF(DIS220 = "", "", IFERROR(DIS220 / SUMIFS(Aux_Totales!$N:$N, Aux_Totales!$F:$F, $F224, Aux_Totales!$A:$A, Aperturas!$A$2), 0))</f>
        <v/>
      </c>
      <c r="DIT224" s="23" t="str">
        <f>IF(DIT220 = "", "", IFERROR(DIT220 / SUMIFS(Aux_Totales!$N:$N, Aux_Totales!$F:$F, $F224, Aux_Totales!$A:$A, Aperturas!$A$2), 0))</f>
        <v/>
      </c>
      <c r="DIU224" s="23" t="str">
        <f>IF(DIU220 = "", "", IFERROR(DIU220 / SUMIFS(Aux_Totales!$N:$N, Aux_Totales!$F:$F, $F224, Aux_Totales!$A:$A, Aperturas!$A$2), 0))</f>
        <v/>
      </c>
      <c r="DIV224" s="23" t="str">
        <f>IF(DIV220 = "", "", IFERROR(DIV220 / SUMIFS(Aux_Totales!$N:$N, Aux_Totales!$F:$F, $F224, Aux_Totales!$A:$A, Aperturas!$A$2), 0))</f>
        <v/>
      </c>
      <c r="DIW224" s="23" t="str">
        <f>IF(DIW220 = "", "", IFERROR(DIW220 / SUMIFS(Aux_Totales!$N:$N, Aux_Totales!$F:$F, $F224, Aux_Totales!$A:$A, Aperturas!$A$2), 0))</f>
        <v/>
      </c>
      <c r="DIX224" s="23" t="str">
        <f>IF(DIX220 = "", "", IFERROR(DIX220 / SUMIFS(Aux_Totales!$N:$N, Aux_Totales!$F:$F, $F224, Aux_Totales!$A:$A, Aperturas!$A$2), 0))</f>
        <v/>
      </c>
      <c r="DIY224" s="23" t="str">
        <f>IF(DIY220 = "", "", IFERROR(DIY220 / SUMIFS(Aux_Totales!$N:$N, Aux_Totales!$F:$F, $F224, Aux_Totales!$A:$A, Aperturas!$A$2), 0))</f>
        <v/>
      </c>
      <c r="DIZ224" s="23" t="str">
        <f>IF(DIZ220 = "", "", IFERROR(DIZ220 / SUMIFS(Aux_Totales!$N:$N, Aux_Totales!$F:$F, $F224, Aux_Totales!$A:$A, Aperturas!$A$2), 0))</f>
        <v/>
      </c>
      <c r="DJA224" s="23" t="str">
        <f>IF(DJA220 = "", "", IFERROR(DJA220 / SUMIFS(Aux_Totales!$N:$N, Aux_Totales!$F:$F, $F224, Aux_Totales!$A:$A, Aperturas!$A$2), 0))</f>
        <v/>
      </c>
      <c r="DJB224" s="23" t="str">
        <f>IF(DJB220 = "", "", IFERROR(DJB220 / SUMIFS(Aux_Totales!$N:$N, Aux_Totales!$F:$F, $F224, Aux_Totales!$A:$A, Aperturas!$A$2), 0))</f>
        <v/>
      </c>
      <c r="DJC224" s="23" t="str">
        <f>IF(DJC220 = "", "", IFERROR(DJC220 / SUMIFS(Aux_Totales!$N:$N, Aux_Totales!$F:$F, $F224, Aux_Totales!$A:$A, Aperturas!$A$2), 0))</f>
        <v/>
      </c>
      <c r="DJD224" s="23" t="str">
        <f>IF(DJD220 = "", "", IFERROR(DJD220 / SUMIFS(Aux_Totales!$N:$N, Aux_Totales!$F:$F, $F224, Aux_Totales!$A:$A, Aperturas!$A$2), 0))</f>
        <v/>
      </c>
      <c r="DJE224" s="23" t="str">
        <f>IF(DJE220 = "", "", IFERROR(DJE220 / SUMIFS(Aux_Totales!$N:$N, Aux_Totales!$F:$F, $F224, Aux_Totales!$A:$A, Aperturas!$A$2), 0))</f>
        <v/>
      </c>
      <c r="DJF224" s="23" t="str">
        <f>IF(DJF220 = "", "", IFERROR(DJF220 / SUMIFS(Aux_Totales!$N:$N, Aux_Totales!$F:$F, $F224, Aux_Totales!$A:$A, Aperturas!$A$2), 0))</f>
        <v/>
      </c>
      <c r="DJG224" s="23" t="str">
        <f>IF(DJG220 = "", "", IFERROR(DJG220 / SUMIFS(Aux_Totales!$N:$N, Aux_Totales!$F:$F, $F224, Aux_Totales!$A:$A, Aperturas!$A$2), 0))</f>
        <v/>
      </c>
      <c r="DJH224" s="23" t="str">
        <f>IF(DJH220 = "", "", IFERROR(DJH220 / SUMIFS(Aux_Totales!$N:$N, Aux_Totales!$F:$F, $F224, Aux_Totales!$A:$A, Aperturas!$A$2), 0))</f>
        <v/>
      </c>
      <c r="DJI224" s="23" t="str">
        <f>IF(DJI220 = "", "", IFERROR(DJI220 / SUMIFS(Aux_Totales!$N:$N, Aux_Totales!$F:$F, $F224, Aux_Totales!$A:$A, Aperturas!$A$2), 0))</f>
        <v/>
      </c>
      <c r="DJJ224" s="23" t="str">
        <f>IF(DJJ220 = "", "", IFERROR(DJJ220 / SUMIFS(Aux_Totales!$N:$N, Aux_Totales!$F:$F, $F224, Aux_Totales!$A:$A, Aperturas!$A$2), 0))</f>
        <v/>
      </c>
      <c r="DJK224" s="23" t="str">
        <f>IF(DJK220 = "", "", IFERROR(DJK220 / SUMIFS(Aux_Totales!$N:$N, Aux_Totales!$F:$F, $F224, Aux_Totales!$A:$A, Aperturas!$A$2), 0))</f>
        <v/>
      </c>
      <c r="DJL224" s="23" t="str">
        <f>IF(DJL220 = "", "", IFERROR(DJL220 / SUMIFS(Aux_Totales!$N:$N, Aux_Totales!$F:$F, $F224, Aux_Totales!$A:$A, Aperturas!$A$2), 0))</f>
        <v/>
      </c>
      <c r="DJM224" s="23" t="str">
        <f>IF(DJM220 = "", "", IFERROR(DJM220 / SUMIFS(Aux_Totales!$N:$N, Aux_Totales!$F:$F, $F224, Aux_Totales!$A:$A, Aperturas!$A$2), 0))</f>
        <v/>
      </c>
      <c r="DJN224" s="23" t="str">
        <f>IF(DJN220 = "", "", IFERROR(DJN220 / SUMIFS(Aux_Totales!$N:$N, Aux_Totales!$F:$F, $F224, Aux_Totales!$A:$A, Aperturas!$A$2), 0))</f>
        <v/>
      </c>
      <c r="DJO224" s="23" t="str">
        <f>IF(DJO220 = "", "", IFERROR(DJO220 / SUMIFS(Aux_Totales!$N:$N, Aux_Totales!$F:$F, $F224, Aux_Totales!$A:$A, Aperturas!$A$2), 0))</f>
        <v/>
      </c>
      <c r="DJP224" s="23" t="str">
        <f>IF(DJP220 = "", "", IFERROR(DJP220 / SUMIFS(Aux_Totales!$N:$N, Aux_Totales!$F:$F, $F224, Aux_Totales!$A:$A, Aperturas!$A$2), 0))</f>
        <v/>
      </c>
      <c r="DJQ224" s="23" t="str">
        <f>IF(DJQ220 = "", "", IFERROR(DJQ220 / SUMIFS(Aux_Totales!$N:$N, Aux_Totales!$F:$F, $F224, Aux_Totales!$A:$A, Aperturas!$A$2), 0))</f>
        <v/>
      </c>
      <c r="DJR224" s="23" t="str">
        <f>IF(DJR220 = "", "", IFERROR(DJR220 / SUMIFS(Aux_Totales!$N:$N, Aux_Totales!$F:$F, $F224, Aux_Totales!$A:$A, Aperturas!$A$2), 0))</f>
        <v/>
      </c>
      <c r="DJS224" s="23" t="str">
        <f>IF(DJS220 = "", "", IFERROR(DJS220 / SUMIFS(Aux_Totales!$N:$N, Aux_Totales!$F:$F, $F224, Aux_Totales!$A:$A, Aperturas!$A$2), 0))</f>
        <v/>
      </c>
      <c r="DJT224" s="23" t="str">
        <f>IF(DJT220 = "", "", IFERROR(DJT220 / SUMIFS(Aux_Totales!$N:$N, Aux_Totales!$F:$F, $F224, Aux_Totales!$A:$A, Aperturas!$A$2), 0))</f>
        <v/>
      </c>
      <c r="DJU224" s="23" t="str">
        <f>IF(DJU220 = "", "", IFERROR(DJU220 / SUMIFS(Aux_Totales!$N:$N, Aux_Totales!$F:$F, $F224, Aux_Totales!$A:$A, Aperturas!$A$2), 0))</f>
        <v/>
      </c>
      <c r="DJV224" s="23" t="str">
        <f>IF(DJV220 = "", "", IFERROR(DJV220 / SUMIFS(Aux_Totales!$N:$N, Aux_Totales!$F:$F, $F224, Aux_Totales!$A:$A, Aperturas!$A$2), 0))</f>
        <v/>
      </c>
      <c r="DJW224" s="23" t="str">
        <f>IF(DJW220 = "", "", IFERROR(DJW220 / SUMIFS(Aux_Totales!$N:$N, Aux_Totales!$F:$F, $F224, Aux_Totales!$A:$A, Aperturas!$A$2), 0))</f>
        <v/>
      </c>
      <c r="DJX224" s="23" t="str">
        <f>IF(DJX220 = "", "", IFERROR(DJX220 / SUMIFS(Aux_Totales!$N:$N, Aux_Totales!$F:$F, $F224, Aux_Totales!$A:$A, Aperturas!$A$2), 0))</f>
        <v/>
      </c>
      <c r="DJY224" s="23" t="str">
        <f>IF(DJY220 = "", "", IFERROR(DJY220 / SUMIFS(Aux_Totales!$N:$N, Aux_Totales!$F:$F, $F224, Aux_Totales!$A:$A, Aperturas!$A$2), 0))</f>
        <v/>
      </c>
      <c r="DJZ224" s="23" t="str">
        <f>IF(DJZ220 = "", "", IFERROR(DJZ220 / SUMIFS(Aux_Totales!$N:$N, Aux_Totales!$F:$F, $F224, Aux_Totales!$A:$A, Aperturas!$A$2), 0))</f>
        <v/>
      </c>
      <c r="DKA224" s="23" t="str">
        <f>IF(DKA220 = "", "", IFERROR(DKA220 / SUMIFS(Aux_Totales!$N:$N, Aux_Totales!$F:$F, $F224, Aux_Totales!$A:$A, Aperturas!$A$2), 0))</f>
        <v/>
      </c>
      <c r="DKB224" s="23" t="str">
        <f>IF(DKB220 = "", "", IFERROR(DKB220 / SUMIFS(Aux_Totales!$N:$N, Aux_Totales!$F:$F, $F224, Aux_Totales!$A:$A, Aperturas!$A$2), 0))</f>
        <v/>
      </c>
      <c r="DKC224" s="23" t="str">
        <f>IF(DKC220 = "", "", IFERROR(DKC220 / SUMIFS(Aux_Totales!$N:$N, Aux_Totales!$F:$F, $F224, Aux_Totales!$A:$A, Aperturas!$A$2), 0))</f>
        <v/>
      </c>
      <c r="DKD224" s="23" t="str">
        <f>IF(DKD220 = "", "", IFERROR(DKD220 / SUMIFS(Aux_Totales!$N:$N, Aux_Totales!$F:$F, $F224, Aux_Totales!$A:$A, Aperturas!$A$2), 0))</f>
        <v/>
      </c>
      <c r="DKE224" s="23" t="str">
        <f>IF(DKE220 = "", "", IFERROR(DKE220 / SUMIFS(Aux_Totales!$N:$N, Aux_Totales!$F:$F, $F224, Aux_Totales!$A:$A, Aperturas!$A$2), 0))</f>
        <v/>
      </c>
      <c r="DKF224" s="23" t="str">
        <f>IF(DKF220 = "", "", IFERROR(DKF220 / SUMIFS(Aux_Totales!$N:$N, Aux_Totales!$F:$F, $F224, Aux_Totales!$A:$A, Aperturas!$A$2), 0))</f>
        <v/>
      </c>
      <c r="DKG224" s="23" t="str">
        <f>IF(DKG220 = "", "", IFERROR(DKG220 / SUMIFS(Aux_Totales!$N:$N, Aux_Totales!$F:$F, $F224, Aux_Totales!$A:$A, Aperturas!$A$2), 0))</f>
        <v/>
      </c>
      <c r="DKH224" s="23" t="str">
        <f>IF(DKH220 = "", "", IFERROR(DKH220 / SUMIFS(Aux_Totales!$N:$N, Aux_Totales!$F:$F, $F224, Aux_Totales!$A:$A, Aperturas!$A$2), 0))</f>
        <v/>
      </c>
      <c r="DKI224" s="23" t="str">
        <f>IF(DKI220 = "", "", IFERROR(DKI220 / SUMIFS(Aux_Totales!$N:$N, Aux_Totales!$F:$F, $F224, Aux_Totales!$A:$A, Aperturas!$A$2), 0))</f>
        <v/>
      </c>
      <c r="DKJ224" s="23" t="str">
        <f>IF(DKJ220 = "", "", IFERROR(DKJ220 / SUMIFS(Aux_Totales!$N:$N, Aux_Totales!$F:$F, $F224, Aux_Totales!$A:$A, Aperturas!$A$2), 0))</f>
        <v/>
      </c>
      <c r="DKK224" s="23" t="str">
        <f>IF(DKK220 = "", "", IFERROR(DKK220 / SUMIFS(Aux_Totales!$N:$N, Aux_Totales!$F:$F, $F224, Aux_Totales!$A:$A, Aperturas!$A$2), 0))</f>
        <v/>
      </c>
      <c r="DKL224" s="23" t="str">
        <f>IF(DKL220 = "", "", IFERROR(DKL220 / SUMIFS(Aux_Totales!$N:$N, Aux_Totales!$F:$F, $F224, Aux_Totales!$A:$A, Aperturas!$A$2), 0))</f>
        <v/>
      </c>
      <c r="DKM224" s="23" t="str">
        <f>IF(DKM220 = "", "", IFERROR(DKM220 / SUMIFS(Aux_Totales!$N:$N, Aux_Totales!$F:$F, $F224, Aux_Totales!$A:$A, Aperturas!$A$2), 0))</f>
        <v/>
      </c>
      <c r="DKN224" s="23" t="str">
        <f>IF(DKN220 = "", "", IFERROR(DKN220 / SUMIFS(Aux_Totales!$N:$N, Aux_Totales!$F:$F, $F224, Aux_Totales!$A:$A, Aperturas!$A$2), 0))</f>
        <v/>
      </c>
      <c r="DKO224" s="23" t="str">
        <f>IF(DKO220 = "", "", IFERROR(DKO220 / SUMIFS(Aux_Totales!$N:$N, Aux_Totales!$F:$F, $F224, Aux_Totales!$A:$A, Aperturas!$A$2), 0))</f>
        <v/>
      </c>
      <c r="DKP224" s="23" t="str">
        <f>IF(DKP220 = "", "", IFERROR(DKP220 / SUMIFS(Aux_Totales!$N:$N, Aux_Totales!$F:$F, $F224, Aux_Totales!$A:$A, Aperturas!$A$2), 0))</f>
        <v/>
      </c>
      <c r="DKQ224" s="23" t="str">
        <f>IF(DKQ220 = "", "", IFERROR(DKQ220 / SUMIFS(Aux_Totales!$N:$N, Aux_Totales!$F:$F, $F224, Aux_Totales!$A:$A, Aperturas!$A$2), 0))</f>
        <v/>
      </c>
      <c r="DKR224" s="23" t="str">
        <f>IF(DKR220 = "", "", IFERROR(DKR220 / SUMIFS(Aux_Totales!$N:$N, Aux_Totales!$F:$F, $F224, Aux_Totales!$A:$A, Aperturas!$A$2), 0))</f>
        <v/>
      </c>
      <c r="DKS224" s="23" t="str">
        <f>IF(DKS220 = "", "", IFERROR(DKS220 / SUMIFS(Aux_Totales!$N:$N, Aux_Totales!$F:$F, $F224, Aux_Totales!$A:$A, Aperturas!$A$2), 0))</f>
        <v/>
      </c>
      <c r="DKT224" s="23" t="str">
        <f>IF(DKT220 = "", "", IFERROR(DKT220 / SUMIFS(Aux_Totales!$N:$N, Aux_Totales!$F:$F, $F224, Aux_Totales!$A:$A, Aperturas!$A$2), 0))</f>
        <v/>
      </c>
      <c r="DKU224" s="23" t="str">
        <f>IF(DKU220 = "", "", IFERROR(DKU220 / SUMIFS(Aux_Totales!$N:$N, Aux_Totales!$F:$F, $F224, Aux_Totales!$A:$A, Aperturas!$A$2), 0))</f>
        <v/>
      </c>
      <c r="DKV224" s="23" t="str">
        <f>IF(DKV220 = "", "", IFERROR(DKV220 / SUMIFS(Aux_Totales!$N:$N, Aux_Totales!$F:$F, $F224, Aux_Totales!$A:$A, Aperturas!$A$2), 0))</f>
        <v/>
      </c>
      <c r="DKW224" s="23" t="str">
        <f>IF(DKW220 = "", "", IFERROR(DKW220 / SUMIFS(Aux_Totales!$N:$N, Aux_Totales!$F:$F, $F224, Aux_Totales!$A:$A, Aperturas!$A$2), 0))</f>
        <v/>
      </c>
      <c r="DKX224" s="23" t="str">
        <f>IF(DKX220 = "", "", IFERROR(DKX220 / SUMIFS(Aux_Totales!$N:$N, Aux_Totales!$F:$F, $F224, Aux_Totales!$A:$A, Aperturas!$A$2), 0))</f>
        <v/>
      </c>
      <c r="DKY224" s="23" t="str">
        <f>IF(DKY220 = "", "", IFERROR(DKY220 / SUMIFS(Aux_Totales!$N:$N, Aux_Totales!$F:$F, $F224, Aux_Totales!$A:$A, Aperturas!$A$2), 0))</f>
        <v/>
      </c>
      <c r="DKZ224" s="23" t="str">
        <f>IF(DKZ220 = "", "", IFERROR(DKZ220 / SUMIFS(Aux_Totales!$N:$N, Aux_Totales!$F:$F, $F224, Aux_Totales!$A:$A, Aperturas!$A$2), 0))</f>
        <v/>
      </c>
      <c r="DLA224" s="23" t="str">
        <f>IF(DLA220 = "", "", IFERROR(DLA220 / SUMIFS(Aux_Totales!$N:$N, Aux_Totales!$F:$F, $F224, Aux_Totales!$A:$A, Aperturas!$A$2), 0))</f>
        <v/>
      </c>
      <c r="DLB224" s="23" t="str">
        <f>IF(DLB220 = "", "", IFERROR(DLB220 / SUMIFS(Aux_Totales!$N:$N, Aux_Totales!$F:$F, $F224, Aux_Totales!$A:$A, Aperturas!$A$2), 0))</f>
        <v/>
      </c>
      <c r="DLC224" s="23" t="str">
        <f>IF(DLC220 = "", "", IFERROR(DLC220 / SUMIFS(Aux_Totales!$N:$N, Aux_Totales!$F:$F, $F224, Aux_Totales!$A:$A, Aperturas!$A$2), 0))</f>
        <v/>
      </c>
      <c r="DLD224" s="23" t="str">
        <f>IF(DLD220 = "", "", IFERROR(DLD220 / SUMIFS(Aux_Totales!$N:$N, Aux_Totales!$F:$F, $F224, Aux_Totales!$A:$A, Aperturas!$A$2), 0))</f>
        <v/>
      </c>
      <c r="DLE224" s="23" t="str">
        <f>IF(DLE220 = "", "", IFERROR(DLE220 / SUMIFS(Aux_Totales!$N:$N, Aux_Totales!$F:$F, $F224, Aux_Totales!$A:$A, Aperturas!$A$2), 0))</f>
        <v/>
      </c>
      <c r="DLF224" s="23" t="str">
        <f>IF(DLF220 = "", "", IFERROR(DLF220 / SUMIFS(Aux_Totales!$N:$N, Aux_Totales!$F:$F, $F224, Aux_Totales!$A:$A, Aperturas!$A$2), 0))</f>
        <v/>
      </c>
      <c r="DLG224" s="23" t="str">
        <f>IF(DLG220 = "", "", IFERROR(DLG220 / SUMIFS(Aux_Totales!$N:$N, Aux_Totales!$F:$F, $F224, Aux_Totales!$A:$A, Aperturas!$A$2), 0))</f>
        <v/>
      </c>
      <c r="DLH224" s="23" t="str">
        <f>IF(DLH220 = "", "", IFERROR(DLH220 / SUMIFS(Aux_Totales!$N:$N, Aux_Totales!$F:$F, $F224, Aux_Totales!$A:$A, Aperturas!$A$2), 0))</f>
        <v/>
      </c>
      <c r="DLI224" s="23" t="str">
        <f>IF(DLI220 = "", "", IFERROR(DLI220 / SUMIFS(Aux_Totales!$N:$N, Aux_Totales!$F:$F, $F224, Aux_Totales!$A:$A, Aperturas!$A$2), 0))</f>
        <v/>
      </c>
      <c r="DLJ224" s="23" t="str">
        <f>IF(DLJ220 = "", "", IFERROR(DLJ220 / SUMIFS(Aux_Totales!$N:$N, Aux_Totales!$F:$F, $F224, Aux_Totales!$A:$A, Aperturas!$A$2), 0))</f>
        <v/>
      </c>
      <c r="DLK224" s="23" t="str">
        <f>IF(DLK220 = "", "", IFERROR(DLK220 / SUMIFS(Aux_Totales!$N:$N, Aux_Totales!$F:$F, $F224, Aux_Totales!$A:$A, Aperturas!$A$2), 0))</f>
        <v/>
      </c>
      <c r="DLL224" s="23" t="str">
        <f>IF(DLL220 = "", "", IFERROR(DLL220 / SUMIFS(Aux_Totales!$N:$N, Aux_Totales!$F:$F, $F224, Aux_Totales!$A:$A, Aperturas!$A$2), 0))</f>
        <v/>
      </c>
      <c r="DLM224" s="23" t="str">
        <f>IF(DLM220 = "", "", IFERROR(DLM220 / SUMIFS(Aux_Totales!$N:$N, Aux_Totales!$F:$F, $F224, Aux_Totales!$A:$A, Aperturas!$A$2), 0))</f>
        <v/>
      </c>
      <c r="DLN224" s="23" t="str">
        <f>IF(DLN220 = "", "", IFERROR(DLN220 / SUMIFS(Aux_Totales!$N:$N, Aux_Totales!$F:$F, $F224, Aux_Totales!$A:$A, Aperturas!$A$2), 0))</f>
        <v/>
      </c>
      <c r="DLO224" s="23" t="str">
        <f>IF(DLO220 = "", "", IFERROR(DLO220 / SUMIFS(Aux_Totales!$N:$N, Aux_Totales!$F:$F, $F224, Aux_Totales!$A:$A, Aperturas!$A$2), 0))</f>
        <v/>
      </c>
      <c r="DLP224" s="23" t="str">
        <f>IF(DLP220 = "", "", IFERROR(DLP220 / SUMIFS(Aux_Totales!$N:$N, Aux_Totales!$F:$F, $F224, Aux_Totales!$A:$A, Aperturas!$A$2), 0))</f>
        <v/>
      </c>
      <c r="DLQ224" s="23" t="str">
        <f>IF(DLQ220 = "", "", IFERROR(DLQ220 / SUMIFS(Aux_Totales!$N:$N, Aux_Totales!$F:$F, $F224, Aux_Totales!$A:$A, Aperturas!$A$2), 0))</f>
        <v/>
      </c>
      <c r="DLR224" s="23" t="str">
        <f>IF(DLR220 = "", "", IFERROR(DLR220 / SUMIFS(Aux_Totales!$N:$N, Aux_Totales!$F:$F, $F224, Aux_Totales!$A:$A, Aperturas!$A$2), 0))</f>
        <v/>
      </c>
      <c r="DLS224" s="23" t="str">
        <f>IF(DLS220 = "", "", IFERROR(DLS220 / SUMIFS(Aux_Totales!$N:$N, Aux_Totales!$F:$F, $F224, Aux_Totales!$A:$A, Aperturas!$A$2), 0))</f>
        <v/>
      </c>
      <c r="DLT224" s="23" t="str">
        <f>IF(DLT220 = "", "", IFERROR(DLT220 / SUMIFS(Aux_Totales!$N:$N, Aux_Totales!$F:$F, $F224, Aux_Totales!$A:$A, Aperturas!$A$2), 0))</f>
        <v/>
      </c>
      <c r="DLU224" s="23" t="str">
        <f>IF(DLU220 = "", "", IFERROR(DLU220 / SUMIFS(Aux_Totales!$N:$N, Aux_Totales!$F:$F, $F224, Aux_Totales!$A:$A, Aperturas!$A$2), 0))</f>
        <v/>
      </c>
      <c r="DLV224" s="23" t="str">
        <f>IF(DLV220 = "", "", IFERROR(DLV220 / SUMIFS(Aux_Totales!$N:$N, Aux_Totales!$F:$F, $F224, Aux_Totales!$A:$A, Aperturas!$A$2), 0))</f>
        <v/>
      </c>
      <c r="DLW224" s="23" t="str">
        <f>IF(DLW220 = "", "", IFERROR(DLW220 / SUMIFS(Aux_Totales!$N:$N, Aux_Totales!$F:$F, $F224, Aux_Totales!$A:$A, Aperturas!$A$2), 0))</f>
        <v/>
      </c>
      <c r="DLX224" s="23" t="str">
        <f>IF(DLX220 = "", "", IFERROR(DLX220 / SUMIFS(Aux_Totales!$N:$N, Aux_Totales!$F:$F, $F224, Aux_Totales!$A:$A, Aperturas!$A$2), 0))</f>
        <v/>
      </c>
      <c r="DLY224" s="23" t="str">
        <f>IF(DLY220 = "", "", IFERROR(DLY220 / SUMIFS(Aux_Totales!$N:$N, Aux_Totales!$F:$F, $F224, Aux_Totales!$A:$A, Aperturas!$A$2), 0))</f>
        <v/>
      </c>
      <c r="DLZ224" s="23" t="str">
        <f>IF(DLZ220 = "", "", IFERROR(DLZ220 / SUMIFS(Aux_Totales!$N:$N, Aux_Totales!$F:$F, $F224, Aux_Totales!$A:$A, Aperturas!$A$2), 0))</f>
        <v/>
      </c>
      <c r="DMA224" s="23" t="str">
        <f>IF(DMA220 = "", "", IFERROR(DMA220 / SUMIFS(Aux_Totales!$N:$N, Aux_Totales!$F:$F, $F224, Aux_Totales!$A:$A, Aperturas!$A$2), 0))</f>
        <v/>
      </c>
      <c r="DMB224" s="23" t="str">
        <f>IF(DMB220 = "", "", IFERROR(DMB220 / SUMIFS(Aux_Totales!$N:$N, Aux_Totales!$F:$F, $F224, Aux_Totales!$A:$A, Aperturas!$A$2), 0))</f>
        <v/>
      </c>
      <c r="DMC224" s="23" t="str">
        <f>IF(DMC220 = "", "", IFERROR(DMC220 / SUMIFS(Aux_Totales!$N:$N, Aux_Totales!$F:$F, $F224, Aux_Totales!$A:$A, Aperturas!$A$2), 0))</f>
        <v/>
      </c>
      <c r="DMD224" s="23" t="str">
        <f>IF(DMD220 = "", "", IFERROR(DMD220 / SUMIFS(Aux_Totales!$N:$N, Aux_Totales!$F:$F, $F224, Aux_Totales!$A:$A, Aperturas!$A$2), 0))</f>
        <v/>
      </c>
      <c r="DME224" s="23" t="str">
        <f>IF(DME220 = "", "", IFERROR(DME220 / SUMIFS(Aux_Totales!$N:$N, Aux_Totales!$F:$F, $F224, Aux_Totales!$A:$A, Aperturas!$A$2), 0))</f>
        <v/>
      </c>
      <c r="DMF224" s="23" t="str">
        <f>IF(DMF220 = "", "", IFERROR(DMF220 / SUMIFS(Aux_Totales!$N:$N, Aux_Totales!$F:$F, $F224, Aux_Totales!$A:$A, Aperturas!$A$2), 0))</f>
        <v/>
      </c>
      <c r="DMG224" s="23" t="str">
        <f>IF(DMG220 = "", "", IFERROR(DMG220 / SUMIFS(Aux_Totales!$N:$N, Aux_Totales!$F:$F, $F224, Aux_Totales!$A:$A, Aperturas!$A$2), 0))</f>
        <v/>
      </c>
      <c r="DMH224" s="23" t="str">
        <f>IF(DMH220 = "", "", IFERROR(DMH220 / SUMIFS(Aux_Totales!$N:$N, Aux_Totales!$F:$F, $F224, Aux_Totales!$A:$A, Aperturas!$A$2), 0))</f>
        <v/>
      </c>
      <c r="DMI224" s="23" t="str">
        <f>IF(DMI220 = "", "", IFERROR(DMI220 / SUMIFS(Aux_Totales!$N:$N, Aux_Totales!$F:$F, $F224, Aux_Totales!$A:$A, Aperturas!$A$2), 0))</f>
        <v/>
      </c>
      <c r="DMJ224" s="23" t="str">
        <f>IF(DMJ220 = "", "", IFERROR(DMJ220 / SUMIFS(Aux_Totales!$N:$N, Aux_Totales!$F:$F, $F224, Aux_Totales!$A:$A, Aperturas!$A$2), 0))</f>
        <v/>
      </c>
      <c r="DMK224" s="23" t="str">
        <f>IF(DMK220 = "", "", IFERROR(DMK220 / SUMIFS(Aux_Totales!$N:$N, Aux_Totales!$F:$F, $F224, Aux_Totales!$A:$A, Aperturas!$A$2), 0))</f>
        <v/>
      </c>
      <c r="DML224" s="23" t="str">
        <f>IF(DML220 = "", "", IFERROR(DML220 / SUMIFS(Aux_Totales!$N:$N, Aux_Totales!$F:$F, $F224, Aux_Totales!$A:$A, Aperturas!$A$2), 0))</f>
        <v/>
      </c>
      <c r="DMM224" s="23" t="str">
        <f>IF(DMM220 = "", "", IFERROR(DMM220 / SUMIFS(Aux_Totales!$N:$N, Aux_Totales!$F:$F, $F224, Aux_Totales!$A:$A, Aperturas!$A$2), 0))</f>
        <v/>
      </c>
      <c r="DMN224" s="23" t="str">
        <f>IF(DMN220 = "", "", IFERROR(DMN220 / SUMIFS(Aux_Totales!$N:$N, Aux_Totales!$F:$F, $F224, Aux_Totales!$A:$A, Aperturas!$A$2), 0))</f>
        <v/>
      </c>
      <c r="DMO224" s="23" t="str">
        <f>IF(DMO220 = "", "", IFERROR(DMO220 / SUMIFS(Aux_Totales!$N:$N, Aux_Totales!$F:$F, $F224, Aux_Totales!$A:$A, Aperturas!$A$2), 0))</f>
        <v/>
      </c>
      <c r="DMP224" s="23" t="str">
        <f>IF(DMP220 = "", "", IFERROR(DMP220 / SUMIFS(Aux_Totales!$N:$N, Aux_Totales!$F:$F, $F224, Aux_Totales!$A:$A, Aperturas!$A$2), 0))</f>
        <v/>
      </c>
      <c r="DMQ224" s="23" t="str">
        <f>IF(DMQ220 = "", "", IFERROR(DMQ220 / SUMIFS(Aux_Totales!$N:$N, Aux_Totales!$F:$F, $F224, Aux_Totales!$A:$A, Aperturas!$A$2), 0))</f>
        <v/>
      </c>
      <c r="DMR224" s="23" t="str">
        <f>IF(DMR220 = "", "", IFERROR(DMR220 / SUMIFS(Aux_Totales!$N:$N, Aux_Totales!$F:$F, $F224, Aux_Totales!$A:$A, Aperturas!$A$2), 0))</f>
        <v/>
      </c>
      <c r="DMS224" s="23" t="str">
        <f>IF(DMS220 = "", "", IFERROR(DMS220 / SUMIFS(Aux_Totales!$N:$N, Aux_Totales!$F:$F, $F224, Aux_Totales!$A:$A, Aperturas!$A$2), 0))</f>
        <v/>
      </c>
      <c r="DMT224" s="23" t="str">
        <f>IF(DMT220 = "", "", IFERROR(DMT220 / SUMIFS(Aux_Totales!$N:$N, Aux_Totales!$F:$F, $F224, Aux_Totales!$A:$A, Aperturas!$A$2), 0))</f>
        <v/>
      </c>
      <c r="DMU224" s="23" t="str">
        <f>IF(DMU220 = "", "", IFERROR(DMU220 / SUMIFS(Aux_Totales!$N:$N, Aux_Totales!$F:$F, $F224, Aux_Totales!$A:$A, Aperturas!$A$2), 0))</f>
        <v/>
      </c>
      <c r="DMV224" s="23" t="str">
        <f>IF(DMV220 = "", "", IFERROR(DMV220 / SUMIFS(Aux_Totales!$N:$N, Aux_Totales!$F:$F, $F224, Aux_Totales!$A:$A, Aperturas!$A$2), 0))</f>
        <v/>
      </c>
      <c r="DMW224" s="23" t="str">
        <f>IF(DMW220 = "", "", IFERROR(DMW220 / SUMIFS(Aux_Totales!$N:$N, Aux_Totales!$F:$F, $F224, Aux_Totales!$A:$A, Aperturas!$A$2), 0))</f>
        <v/>
      </c>
      <c r="DMX224" s="23" t="str">
        <f>IF(DMX220 = "", "", IFERROR(DMX220 / SUMIFS(Aux_Totales!$N:$N, Aux_Totales!$F:$F, $F224, Aux_Totales!$A:$A, Aperturas!$A$2), 0))</f>
        <v/>
      </c>
      <c r="DMY224" s="23" t="str">
        <f>IF(DMY220 = "", "", IFERROR(DMY220 / SUMIFS(Aux_Totales!$N:$N, Aux_Totales!$F:$F, $F224, Aux_Totales!$A:$A, Aperturas!$A$2), 0))</f>
        <v/>
      </c>
      <c r="DMZ224" s="23" t="str">
        <f>IF(DMZ220 = "", "", IFERROR(DMZ220 / SUMIFS(Aux_Totales!$N:$N, Aux_Totales!$F:$F, $F224, Aux_Totales!$A:$A, Aperturas!$A$2), 0))</f>
        <v/>
      </c>
      <c r="DNA224" s="23" t="str">
        <f>IF(DNA220 = "", "", IFERROR(DNA220 / SUMIFS(Aux_Totales!$N:$N, Aux_Totales!$F:$F, $F224, Aux_Totales!$A:$A, Aperturas!$A$2), 0))</f>
        <v/>
      </c>
      <c r="DNB224" s="23" t="str">
        <f>IF(DNB220 = "", "", IFERROR(DNB220 / SUMIFS(Aux_Totales!$N:$N, Aux_Totales!$F:$F, $F224, Aux_Totales!$A:$A, Aperturas!$A$2), 0))</f>
        <v/>
      </c>
      <c r="DNC224" s="23" t="str">
        <f>IF(DNC220 = "", "", IFERROR(DNC220 / SUMIFS(Aux_Totales!$N:$N, Aux_Totales!$F:$F, $F224, Aux_Totales!$A:$A, Aperturas!$A$2), 0))</f>
        <v/>
      </c>
      <c r="DND224" s="23" t="str">
        <f>IF(DND220 = "", "", IFERROR(DND220 / SUMIFS(Aux_Totales!$N:$N, Aux_Totales!$F:$F, $F224, Aux_Totales!$A:$A, Aperturas!$A$2), 0))</f>
        <v/>
      </c>
      <c r="DNE224" s="23" t="str">
        <f>IF(DNE220 = "", "", IFERROR(DNE220 / SUMIFS(Aux_Totales!$N:$N, Aux_Totales!$F:$F, $F224, Aux_Totales!$A:$A, Aperturas!$A$2), 0))</f>
        <v/>
      </c>
      <c r="DNF224" s="23" t="str">
        <f>IF(DNF220 = "", "", IFERROR(DNF220 / SUMIFS(Aux_Totales!$N:$N, Aux_Totales!$F:$F, $F224, Aux_Totales!$A:$A, Aperturas!$A$2), 0))</f>
        <v/>
      </c>
      <c r="DNG224" s="23" t="str">
        <f>IF(DNG220 = "", "", IFERROR(DNG220 / SUMIFS(Aux_Totales!$N:$N, Aux_Totales!$F:$F, $F224, Aux_Totales!$A:$A, Aperturas!$A$2), 0))</f>
        <v/>
      </c>
      <c r="DNH224" s="23" t="str">
        <f>IF(DNH220 = "", "", IFERROR(DNH220 / SUMIFS(Aux_Totales!$N:$N, Aux_Totales!$F:$F, $F224, Aux_Totales!$A:$A, Aperturas!$A$2), 0))</f>
        <v/>
      </c>
      <c r="DNI224" s="23" t="str">
        <f>IF(DNI220 = "", "", IFERROR(DNI220 / SUMIFS(Aux_Totales!$N:$N, Aux_Totales!$F:$F, $F224, Aux_Totales!$A:$A, Aperturas!$A$2), 0))</f>
        <v/>
      </c>
      <c r="DNJ224" s="23" t="str">
        <f>IF(DNJ220 = "", "", IFERROR(DNJ220 / SUMIFS(Aux_Totales!$N:$N, Aux_Totales!$F:$F, $F224, Aux_Totales!$A:$A, Aperturas!$A$2), 0))</f>
        <v/>
      </c>
      <c r="DNK224" s="23" t="str">
        <f>IF(DNK220 = "", "", IFERROR(DNK220 / SUMIFS(Aux_Totales!$N:$N, Aux_Totales!$F:$F, $F224, Aux_Totales!$A:$A, Aperturas!$A$2), 0))</f>
        <v/>
      </c>
      <c r="DNL224" s="23" t="str">
        <f>IF(DNL220 = "", "", IFERROR(DNL220 / SUMIFS(Aux_Totales!$N:$N, Aux_Totales!$F:$F, $F224, Aux_Totales!$A:$A, Aperturas!$A$2), 0))</f>
        <v/>
      </c>
      <c r="DNM224" s="23" t="str">
        <f>IF(DNM220 = "", "", IFERROR(DNM220 / SUMIFS(Aux_Totales!$N:$N, Aux_Totales!$F:$F, $F224, Aux_Totales!$A:$A, Aperturas!$A$2), 0))</f>
        <v/>
      </c>
      <c r="DNN224" s="23" t="str">
        <f>IF(DNN220 = "", "", IFERROR(DNN220 / SUMIFS(Aux_Totales!$N:$N, Aux_Totales!$F:$F, $F224, Aux_Totales!$A:$A, Aperturas!$A$2), 0))</f>
        <v/>
      </c>
      <c r="DNO224" s="23" t="str">
        <f>IF(DNO220 = "", "", IFERROR(DNO220 / SUMIFS(Aux_Totales!$N:$N, Aux_Totales!$F:$F, $F224, Aux_Totales!$A:$A, Aperturas!$A$2), 0))</f>
        <v/>
      </c>
      <c r="DNP224" s="23" t="str">
        <f>IF(DNP220 = "", "", IFERROR(DNP220 / SUMIFS(Aux_Totales!$N:$N, Aux_Totales!$F:$F, $F224, Aux_Totales!$A:$A, Aperturas!$A$2), 0))</f>
        <v/>
      </c>
      <c r="DNQ224" s="23" t="str">
        <f>IF(DNQ220 = "", "", IFERROR(DNQ220 / SUMIFS(Aux_Totales!$N:$N, Aux_Totales!$F:$F, $F224, Aux_Totales!$A:$A, Aperturas!$A$2), 0))</f>
        <v/>
      </c>
      <c r="DNR224" s="23" t="str">
        <f>IF(DNR220 = "", "", IFERROR(DNR220 / SUMIFS(Aux_Totales!$N:$N, Aux_Totales!$F:$F, $F224, Aux_Totales!$A:$A, Aperturas!$A$2), 0))</f>
        <v/>
      </c>
      <c r="DNS224" s="23" t="str">
        <f>IF(DNS220 = "", "", IFERROR(DNS220 / SUMIFS(Aux_Totales!$N:$N, Aux_Totales!$F:$F, $F224, Aux_Totales!$A:$A, Aperturas!$A$2), 0))</f>
        <v/>
      </c>
      <c r="DNT224" s="23" t="str">
        <f>IF(DNT220 = "", "", IFERROR(DNT220 / SUMIFS(Aux_Totales!$N:$N, Aux_Totales!$F:$F, $F224, Aux_Totales!$A:$A, Aperturas!$A$2), 0))</f>
        <v/>
      </c>
      <c r="DNU224" s="23" t="str">
        <f>IF(DNU220 = "", "", IFERROR(DNU220 / SUMIFS(Aux_Totales!$N:$N, Aux_Totales!$F:$F, $F224, Aux_Totales!$A:$A, Aperturas!$A$2), 0))</f>
        <v/>
      </c>
      <c r="DNV224" s="23" t="str">
        <f>IF(DNV220 = "", "", IFERROR(DNV220 / SUMIFS(Aux_Totales!$N:$N, Aux_Totales!$F:$F, $F224, Aux_Totales!$A:$A, Aperturas!$A$2), 0))</f>
        <v/>
      </c>
      <c r="DNW224" s="23" t="str">
        <f>IF(DNW220 = "", "", IFERROR(DNW220 / SUMIFS(Aux_Totales!$N:$N, Aux_Totales!$F:$F, $F224, Aux_Totales!$A:$A, Aperturas!$A$2), 0))</f>
        <v/>
      </c>
      <c r="DNX224" s="23" t="str">
        <f>IF(DNX220 = "", "", IFERROR(DNX220 / SUMIFS(Aux_Totales!$N:$N, Aux_Totales!$F:$F, $F224, Aux_Totales!$A:$A, Aperturas!$A$2), 0))</f>
        <v/>
      </c>
      <c r="DNY224" s="23" t="str">
        <f>IF(DNY220 = "", "", IFERROR(DNY220 / SUMIFS(Aux_Totales!$N:$N, Aux_Totales!$F:$F, $F224, Aux_Totales!$A:$A, Aperturas!$A$2), 0))</f>
        <v/>
      </c>
      <c r="DNZ224" s="23" t="str">
        <f>IF(DNZ220 = "", "", IFERROR(DNZ220 / SUMIFS(Aux_Totales!$N:$N, Aux_Totales!$F:$F, $F224, Aux_Totales!$A:$A, Aperturas!$A$2), 0))</f>
        <v/>
      </c>
      <c r="DOA224" s="23" t="str">
        <f>IF(DOA220 = "", "", IFERROR(DOA220 / SUMIFS(Aux_Totales!$N:$N, Aux_Totales!$F:$F, $F224, Aux_Totales!$A:$A, Aperturas!$A$2), 0))</f>
        <v/>
      </c>
      <c r="DOB224" s="23" t="str">
        <f>IF(DOB220 = "", "", IFERROR(DOB220 / SUMIFS(Aux_Totales!$N:$N, Aux_Totales!$F:$F, $F224, Aux_Totales!$A:$A, Aperturas!$A$2), 0))</f>
        <v/>
      </c>
      <c r="DOC224" s="23" t="str">
        <f>IF(DOC220 = "", "", IFERROR(DOC220 / SUMIFS(Aux_Totales!$N:$N, Aux_Totales!$F:$F, $F224, Aux_Totales!$A:$A, Aperturas!$A$2), 0))</f>
        <v/>
      </c>
      <c r="DOD224" s="23" t="str">
        <f>IF(DOD220 = "", "", IFERROR(DOD220 / SUMIFS(Aux_Totales!$N:$N, Aux_Totales!$F:$F, $F224, Aux_Totales!$A:$A, Aperturas!$A$2), 0))</f>
        <v/>
      </c>
      <c r="DOE224" s="23" t="str">
        <f>IF(DOE220 = "", "", IFERROR(DOE220 / SUMIFS(Aux_Totales!$N:$N, Aux_Totales!$F:$F, $F224, Aux_Totales!$A:$A, Aperturas!$A$2), 0))</f>
        <v/>
      </c>
      <c r="DOF224" s="23" t="str">
        <f>IF(DOF220 = "", "", IFERROR(DOF220 / SUMIFS(Aux_Totales!$N:$N, Aux_Totales!$F:$F, $F224, Aux_Totales!$A:$A, Aperturas!$A$2), 0))</f>
        <v/>
      </c>
      <c r="DOG224" s="23" t="str">
        <f>IF(DOG220 = "", "", IFERROR(DOG220 / SUMIFS(Aux_Totales!$N:$N, Aux_Totales!$F:$F, $F224, Aux_Totales!$A:$A, Aperturas!$A$2), 0))</f>
        <v/>
      </c>
      <c r="DOH224" s="23" t="str">
        <f>IF(DOH220 = "", "", IFERROR(DOH220 / SUMIFS(Aux_Totales!$N:$N, Aux_Totales!$F:$F, $F224, Aux_Totales!$A:$A, Aperturas!$A$2), 0))</f>
        <v/>
      </c>
      <c r="DOI224" s="23" t="str">
        <f>IF(DOI220 = "", "", IFERROR(DOI220 / SUMIFS(Aux_Totales!$N:$N, Aux_Totales!$F:$F, $F224, Aux_Totales!$A:$A, Aperturas!$A$2), 0))</f>
        <v/>
      </c>
      <c r="DOJ224" s="23" t="str">
        <f>IF(DOJ220 = "", "", IFERROR(DOJ220 / SUMIFS(Aux_Totales!$N:$N, Aux_Totales!$F:$F, $F224, Aux_Totales!$A:$A, Aperturas!$A$2), 0))</f>
        <v/>
      </c>
      <c r="DOK224" s="23" t="str">
        <f>IF(DOK220 = "", "", IFERROR(DOK220 / SUMIFS(Aux_Totales!$N:$N, Aux_Totales!$F:$F, $F224, Aux_Totales!$A:$A, Aperturas!$A$2), 0))</f>
        <v/>
      </c>
      <c r="DOL224" s="23" t="str">
        <f>IF(DOL220 = "", "", IFERROR(DOL220 / SUMIFS(Aux_Totales!$N:$N, Aux_Totales!$F:$F, $F224, Aux_Totales!$A:$A, Aperturas!$A$2), 0))</f>
        <v/>
      </c>
      <c r="DOM224" s="23" t="str">
        <f>IF(DOM220 = "", "", IFERROR(DOM220 / SUMIFS(Aux_Totales!$N:$N, Aux_Totales!$F:$F, $F224, Aux_Totales!$A:$A, Aperturas!$A$2), 0))</f>
        <v/>
      </c>
      <c r="DON224" s="23" t="str">
        <f>IF(DON220 = "", "", IFERROR(DON220 / SUMIFS(Aux_Totales!$N:$N, Aux_Totales!$F:$F, $F224, Aux_Totales!$A:$A, Aperturas!$A$2), 0))</f>
        <v/>
      </c>
      <c r="DOO224" s="23" t="str">
        <f>IF(DOO220 = "", "", IFERROR(DOO220 / SUMIFS(Aux_Totales!$N:$N, Aux_Totales!$F:$F, $F224, Aux_Totales!$A:$A, Aperturas!$A$2), 0))</f>
        <v/>
      </c>
      <c r="DOP224" s="23" t="str">
        <f>IF(DOP220 = "", "", IFERROR(DOP220 / SUMIFS(Aux_Totales!$N:$N, Aux_Totales!$F:$F, $F224, Aux_Totales!$A:$A, Aperturas!$A$2), 0))</f>
        <v/>
      </c>
      <c r="DOQ224" s="23" t="str">
        <f>IF(DOQ220 = "", "", IFERROR(DOQ220 / SUMIFS(Aux_Totales!$N:$N, Aux_Totales!$F:$F, $F224, Aux_Totales!$A:$A, Aperturas!$A$2), 0))</f>
        <v/>
      </c>
      <c r="DOR224" s="23" t="str">
        <f>IF(DOR220 = "", "", IFERROR(DOR220 / SUMIFS(Aux_Totales!$N:$N, Aux_Totales!$F:$F, $F224, Aux_Totales!$A:$A, Aperturas!$A$2), 0))</f>
        <v/>
      </c>
      <c r="DOS224" s="23" t="str">
        <f>IF(DOS220 = "", "", IFERROR(DOS220 / SUMIFS(Aux_Totales!$N:$N, Aux_Totales!$F:$F, $F224, Aux_Totales!$A:$A, Aperturas!$A$2), 0))</f>
        <v/>
      </c>
      <c r="DOT224" s="23" t="str">
        <f>IF(DOT220 = "", "", IFERROR(DOT220 / SUMIFS(Aux_Totales!$N:$N, Aux_Totales!$F:$F, $F224, Aux_Totales!$A:$A, Aperturas!$A$2), 0))</f>
        <v/>
      </c>
      <c r="DOU224" s="23" t="str">
        <f>IF(DOU220 = "", "", IFERROR(DOU220 / SUMIFS(Aux_Totales!$N:$N, Aux_Totales!$F:$F, $F224, Aux_Totales!$A:$A, Aperturas!$A$2), 0))</f>
        <v/>
      </c>
      <c r="DOV224" s="23" t="str">
        <f>IF(DOV220 = "", "", IFERROR(DOV220 / SUMIFS(Aux_Totales!$N:$N, Aux_Totales!$F:$F, $F224, Aux_Totales!$A:$A, Aperturas!$A$2), 0))</f>
        <v/>
      </c>
      <c r="DOW224" s="23" t="str">
        <f>IF(DOW220 = "", "", IFERROR(DOW220 / SUMIFS(Aux_Totales!$N:$N, Aux_Totales!$F:$F, $F224, Aux_Totales!$A:$A, Aperturas!$A$2), 0))</f>
        <v/>
      </c>
      <c r="DOX224" s="23" t="str">
        <f>IF(DOX220 = "", "", IFERROR(DOX220 / SUMIFS(Aux_Totales!$N:$N, Aux_Totales!$F:$F, $F224, Aux_Totales!$A:$A, Aperturas!$A$2), 0))</f>
        <v/>
      </c>
      <c r="DOY224" s="23" t="str">
        <f>IF(DOY220 = "", "", IFERROR(DOY220 / SUMIFS(Aux_Totales!$N:$N, Aux_Totales!$F:$F, $F224, Aux_Totales!$A:$A, Aperturas!$A$2), 0))</f>
        <v/>
      </c>
      <c r="DOZ224" s="23" t="str">
        <f>IF(DOZ220 = "", "", IFERROR(DOZ220 / SUMIFS(Aux_Totales!$N:$N, Aux_Totales!$F:$F, $F224, Aux_Totales!$A:$A, Aperturas!$A$2), 0))</f>
        <v/>
      </c>
      <c r="DPA224" s="23" t="str">
        <f>IF(DPA220 = "", "", IFERROR(DPA220 / SUMIFS(Aux_Totales!$N:$N, Aux_Totales!$F:$F, $F224, Aux_Totales!$A:$A, Aperturas!$A$2), 0))</f>
        <v/>
      </c>
      <c r="DPB224" s="23" t="str">
        <f>IF(DPB220 = "", "", IFERROR(DPB220 / SUMIFS(Aux_Totales!$N:$N, Aux_Totales!$F:$F, $F224, Aux_Totales!$A:$A, Aperturas!$A$2), 0))</f>
        <v/>
      </c>
      <c r="DPC224" s="23" t="str">
        <f>IF(DPC220 = "", "", IFERROR(DPC220 / SUMIFS(Aux_Totales!$N:$N, Aux_Totales!$F:$F, $F224, Aux_Totales!$A:$A, Aperturas!$A$2), 0))</f>
        <v/>
      </c>
      <c r="DPD224" s="23" t="str">
        <f>IF(DPD220 = "", "", IFERROR(DPD220 / SUMIFS(Aux_Totales!$N:$N, Aux_Totales!$F:$F, $F224, Aux_Totales!$A:$A, Aperturas!$A$2), 0))</f>
        <v/>
      </c>
      <c r="DPE224" s="23" t="str">
        <f>IF(DPE220 = "", "", IFERROR(DPE220 / SUMIFS(Aux_Totales!$N:$N, Aux_Totales!$F:$F, $F224, Aux_Totales!$A:$A, Aperturas!$A$2), 0))</f>
        <v/>
      </c>
      <c r="DPF224" s="23" t="str">
        <f>IF(DPF220 = "", "", IFERROR(DPF220 / SUMIFS(Aux_Totales!$N:$N, Aux_Totales!$F:$F, $F224, Aux_Totales!$A:$A, Aperturas!$A$2), 0))</f>
        <v/>
      </c>
      <c r="DPG224" s="23" t="str">
        <f>IF(DPG220 = "", "", IFERROR(DPG220 / SUMIFS(Aux_Totales!$N:$N, Aux_Totales!$F:$F, $F224, Aux_Totales!$A:$A, Aperturas!$A$2), 0))</f>
        <v/>
      </c>
      <c r="DPH224" s="23" t="str">
        <f>IF(DPH220 = "", "", IFERROR(DPH220 / SUMIFS(Aux_Totales!$N:$N, Aux_Totales!$F:$F, $F224, Aux_Totales!$A:$A, Aperturas!$A$2), 0))</f>
        <v/>
      </c>
      <c r="DPI224" s="23" t="str">
        <f>IF(DPI220 = "", "", IFERROR(DPI220 / SUMIFS(Aux_Totales!$N:$N, Aux_Totales!$F:$F, $F224, Aux_Totales!$A:$A, Aperturas!$A$2), 0))</f>
        <v/>
      </c>
      <c r="DPJ224" s="23" t="str">
        <f>IF(DPJ220 = "", "", IFERROR(DPJ220 / SUMIFS(Aux_Totales!$N:$N, Aux_Totales!$F:$F, $F224, Aux_Totales!$A:$A, Aperturas!$A$2), 0))</f>
        <v/>
      </c>
      <c r="DPK224" s="23" t="str">
        <f>IF(DPK220 = "", "", IFERROR(DPK220 / SUMIFS(Aux_Totales!$N:$N, Aux_Totales!$F:$F, $F224, Aux_Totales!$A:$A, Aperturas!$A$2), 0))</f>
        <v/>
      </c>
      <c r="DPL224" s="23" t="str">
        <f>IF(DPL220 = "", "", IFERROR(DPL220 / SUMIFS(Aux_Totales!$N:$N, Aux_Totales!$F:$F, $F224, Aux_Totales!$A:$A, Aperturas!$A$2), 0))</f>
        <v/>
      </c>
      <c r="DPM224" s="23" t="str">
        <f>IF(DPM220 = "", "", IFERROR(DPM220 / SUMIFS(Aux_Totales!$N:$N, Aux_Totales!$F:$F, $F224, Aux_Totales!$A:$A, Aperturas!$A$2), 0))</f>
        <v/>
      </c>
      <c r="DPN224" s="23" t="str">
        <f>IF(DPN220 = "", "", IFERROR(DPN220 / SUMIFS(Aux_Totales!$N:$N, Aux_Totales!$F:$F, $F224, Aux_Totales!$A:$A, Aperturas!$A$2), 0))</f>
        <v/>
      </c>
      <c r="DPO224" s="23" t="str">
        <f>IF(DPO220 = "", "", IFERROR(DPO220 / SUMIFS(Aux_Totales!$N:$N, Aux_Totales!$F:$F, $F224, Aux_Totales!$A:$A, Aperturas!$A$2), 0))</f>
        <v/>
      </c>
      <c r="DPP224" s="23" t="str">
        <f>IF(DPP220 = "", "", IFERROR(DPP220 / SUMIFS(Aux_Totales!$N:$N, Aux_Totales!$F:$F, $F224, Aux_Totales!$A:$A, Aperturas!$A$2), 0))</f>
        <v/>
      </c>
      <c r="DPQ224" s="23" t="str">
        <f>IF(DPQ220 = "", "", IFERROR(DPQ220 / SUMIFS(Aux_Totales!$N:$N, Aux_Totales!$F:$F, $F224, Aux_Totales!$A:$A, Aperturas!$A$2), 0))</f>
        <v/>
      </c>
      <c r="DPR224" s="23" t="str">
        <f>IF(DPR220 = "", "", IFERROR(DPR220 / SUMIFS(Aux_Totales!$N:$N, Aux_Totales!$F:$F, $F224, Aux_Totales!$A:$A, Aperturas!$A$2), 0))</f>
        <v/>
      </c>
      <c r="DPS224" s="23" t="str">
        <f>IF(DPS220 = "", "", IFERROR(DPS220 / SUMIFS(Aux_Totales!$N:$N, Aux_Totales!$F:$F, $F224, Aux_Totales!$A:$A, Aperturas!$A$2), 0))</f>
        <v/>
      </c>
      <c r="DPT224" s="23" t="str">
        <f>IF(DPT220 = "", "", IFERROR(DPT220 / SUMIFS(Aux_Totales!$N:$N, Aux_Totales!$F:$F, $F224, Aux_Totales!$A:$A, Aperturas!$A$2), 0))</f>
        <v/>
      </c>
      <c r="DPU224" s="23" t="str">
        <f>IF(DPU220 = "", "", IFERROR(DPU220 / SUMIFS(Aux_Totales!$N:$N, Aux_Totales!$F:$F, $F224, Aux_Totales!$A:$A, Aperturas!$A$2), 0))</f>
        <v/>
      </c>
      <c r="DPV224" s="23" t="str">
        <f>IF(DPV220 = "", "", IFERROR(DPV220 / SUMIFS(Aux_Totales!$N:$N, Aux_Totales!$F:$F, $F224, Aux_Totales!$A:$A, Aperturas!$A$2), 0))</f>
        <v/>
      </c>
      <c r="DPW224" s="23" t="str">
        <f>IF(DPW220 = "", "", IFERROR(DPW220 / SUMIFS(Aux_Totales!$N:$N, Aux_Totales!$F:$F, $F224, Aux_Totales!$A:$A, Aperturas!$A$2), 0))</f>
        <v/>
      </c>
      <c r="DPX224" s="23" t="str">
        <f>IF(DPX220 = "", "", IFERROR(DPX220 / SUMIFS(Aux_Totales!$N:$N, Aux_Totales!$F:$F, $F224, Aux_Totales!$A:$A, Aperturas!$A$2), 0))</f>
        <v/>
      </c>
      <c r="DPY224" s="23" t="str">
        <f>IF(DPY220 = "", "", IFERROR(DPY220 / SUMIFS(Aux_Totales!$N:$N, Aux_Totales!$F:$F, $F224, Aux_Totales!$A:$A, Aperturas!$A$2), 0))</f>
        <v/>
      </c>
      <c r="DPZ224" s="23" t="str">
        <f>IF(DPZ220 = "", "", IFERROR(DPZ220 / SUMIFS(Aux_Totales!$N:$N, Aux_Totales!$F:$F, $F224, Aux_Totales!$A:$A, Aperturas!$A$2), 0))</f>
        <v/>
      </c>
      <c r="DQA224" s="23" t="str">
        <f>IF(DQA220 = "", "", IFERROR(DQA220 / SUMIFS(Aux_Totales!$N:$N, Aux_Totales!$F:$F, $F224, Aux_Totales!$A:$A, Aperturas!$A$2), 0))</f>
        <v/>
      </c>
      <c r="DQB224" s="23" t="str">
        <f>IF(DQB220 = "", "", IFERROR(DQB220 / SUMIFS(Aux_Totales!$N:$N, Aux_Totales!$F:$F, $F224, Aux_Totales!$A:$A, Aperturas!$A$2), 0))</f>
        <v/>
      </c>
      <c r="DQC224" s="23" t="str">
        <f>IF(DQC220 = "", "", IFERROR(DQC220 / SUMIFS(Aux_Totales!$N:$N, Aux_Totales!$F:$F, $F224, Aux_Totales!$A:$A, Aperturas!$A$2), 0))</f>
        <v/>
      </c>
      <c r="DQD224" s="23" t="str">
        <f>IF(DQD220 = "", "", IFERROR(DQD220 / SUMIFS(Aux_Totales!$N:$N, Aux_Totales!$F:$F, $F224, Aux_Totales!$A:$A, Aperturas!$A$2), 0))</f>
        <v/>
      </c>
      <c r="DQE224" s="23" t="str">
        <f>IF(DQE220 = "", "", IFERROR(DQE220 / SUMIFS(Aux_Totales!$N:$N, Aux_Totales!$F:$F, $F224, Aux_Totales!$A:$A, Aperturas!$A$2), 0))</f>
        <v/>
      </c>
      <c r="DQF224" s="23" t="str">
        <f>IF(DQF220 = "", "", IFERROR(DQF220 / SUMIFS(Aux_Totales!$N:$N, Aux_Totales!$F:$F, $F224, Aux_Totales!$A:$A, Aperturas!$A$2), 0))</f>
        <v/>
      </c>
      <c r="DQG224" s="23" t="str">
        <f>IF(DQG220 = "", "", IFERROR(DQG220 / SUMIFS(Aux_Totales!$N:$N, Aux_Totales!$F:$F, $F224, Aux_Totales!$A:$A, Aperturas!$A$2), 0))</f>
        <v/>
      </c>
      <c r="DQH224" s="23" t="str">
        <f>IF(DQH220 = "", "", IFERROR(DQH220 / SUMIFS(Aux_Totales!$N:$N, Aux_Totales!$F:$F, $F224, Aux_Totales!$A:$A, Aperturas!$A$2), 0))</f>
        <v/>
      </c>
      <c r="DQI224" s="23" t="str">
        <f>IF(DQI220 = "", "", IFERROR(DQI220 / SUMIFS(Aux_Totales!$N:$N, Aux_Totales!$F:$F, $F224, Aux_Totales!$A:$A, Aperturas!$A$2), 0))</f>
        <v/>
      </c>
      <c r="DQJ224" s="23" t="str">
        <f>IF(DQJ220 = "", "", IFERROR(DQJ220 / SUMIFS(Aux_Totales!$N:$N, Aux_Totales!$F:$F, $F224, Aux_Totales!$A:$A, Aperturas!$A$2), 0))</f>
        <v/>
      </c>
      <c r="DQK224" s="23" t="str">
        <f>IF(DQK220 = "", "", IFERROR(DQK220 / SUMIFS(Aux_Totales!$N:$N, Aux_Totales!$F:$F, $F224, Aux_Totales!$A:$A, Aperturas!$A$2), 0))</f>
        <v/>
      </c>
      <c r="DQL224" s="23" t="str">
        <f>IF(DQL220 = "", "", IFERROR(DQL220 / SUMIFS(Aux_Totales!$N:$N, Aux_Totales!$F:$F, $F224, Aux_Totales!$A:$A, Aperturas!$A$2), 0))</f>
        <v/>
      </c>
      <c r="DQM224" s="23" t="str">
        <f>IF(DQM220 = "", "", IFERROR(DQM220 / SUMIFS(Aux_Totales!$N:$N, Aux_Totales!$F:$F, $F224, Aux_Totales!$A:$A, Aperturas!$A$2), 0))</f>
        <v/>
      </c>
      <c r="DQN224" s="23" t="str">
        <f>IF(DQN220 = "", "", IFERROR(DQN220 / SUMIFS(Aux_Totales!$N:$N, Aux_Totales!$F:$F, $F224, Aux_Totales!$A:$A, Aperturas!$A$2), 0))</f>
        <v/>
      </c>
      <c r="DQO224" s="23" t="str">
        <f>IF(DQO220 = "", "", IFERROR(DQO220 / SUMIFS(Aux_Totales!$N:$N, Aux_Totales!$F:$F, $F224, Aux_Totales!$A:$A, Aperturas!$A$2), 0))</f>
        <v/>
      </c>
      <c r="DQP224" s="23" t="str">
        <f>IF(DQP220 = "", "", IFERROR(DQP220 / SUMIFS(Aux_Totales!$N:$N, Aux_Totales!$F:$F, $F224, Aux_Totales!$A:$A, Aperturas!$A$2), 0))</f>
        <v/>
      </c>
      <c r="DQQ224" s="23" t="str">
        <f>IF(DQQ220 = "", "", IFERROR(DQQ220 / SUMIFS(Aux_Totales!$N:$N, Aux_Totales!$F:$F, $F224, Aux_Totales!$A:$A, Aperturas!$A$2), 0))</f>
        <v/>
      </c>
      <c r="DQR224" s="23" t="str">
        <f>IF(DQR220 = "", "", IFERROR(DQR220 / SUMIFS(Aux_Totales!$N:$N, Aux_Totales!$F:$F, $F224, Aux_Totales!$A:$A, Aperturas!$A$2), 0))</f>
        <v/>
      </c>
      <c r="DQS224" s="23" t="str">
        <f>IF(DQS220 = "", "", IFERROR(DQS220 / SUMIFS(Aux_Totales!$N:$N, Aux_Totales!$F:$F, $F224, Aux_Totales!$A:$A, Aperturas!$A$2), 0))</f>
        <v/>
      </c>
      <c r="DQT224" s="23" t="str">
        <f>IF(DQT220 = "", "", IFERROR(DQT220 / SUMIFS(Aux_Totales!$N:$N, Aux_Totales!$F:$F, $F224, Aux_Totales!$A:$A, Aperturas!$A$2), 0))</f>
        <v/>
      </c>
      <c r="DQU224" s="23" t="str">
        <f>IF(DQU220 = "", "", IFERROR(DQU220 / SUMIFS(Aux_Totales!$N:$N, Aux_Totales!$F:$F, $F224, Aux_Totales!$A:$A, Aperturas!$A$2), 0))</f>
        <v/>
      </c>
      <c r="DQV224" s="23" t="str">
        <f>IF(DQV220 = "", "", IFERROR(DQV220 / SUMIFS(Aux_Totales!$N:$N, Aux_Totales!$F:$F, $F224, Aux_Totales!$A:$A, Aperturas!$A$2), 0))</f>
        <v/>
      </c>
      <c r="DQW224" s="23" t="str">
        <f>IF(DQW220 = "", "", IFERROR(DQW220 / SUMIFS(Aux_Totales!$N:$N, Aux_Totales!$F:$F, $F224, Aux_Totales!$A:$A, Aperturas!$A$2), 0))</f>
        <v/>
      </c>
      <c r="DQX224" s="23" t="str">
        <f>IF(DQX220 = "", "", IFERROR(DQX220 / SUMIFS(Aux_Totales!$N:$N, Aux_Totales!$F:$F, $F224, Aux_Totales!$A:$A, Aperturas!$A$2), 0))</f>
        <v/>
      </c>
      <c r="DQY224" s="23" t="str">
        <f>IF(DQY220 = "", "", IFERROR(DQY220 / SUMIFS(Aux_Totales!$N:$N, Aux_Totales!$F:$F, $F224, Aux_Totales!$A:$A, Aperturas!$A$2), 0))</f>
        <v/>
      </c>
      <c r="DQZ224" s="23" t="str">
        <f>IF(DQZ220 = "", "", IFERROR(DQZ220 / SUMIFS(Aux_Totales!$N:$N, Aux_Totales!$F:$F, $F224, Aux_Totales!$A:$A, Aperturas!$A$2), 0))</f>
        <v/>
      </c>
      <c r="DRA224" s="23" t="str">
        <f>IF(DRA220 = "", "", IFERROR(DRA220 / SUMIFS(Aux_Totales!$N:$N, Aux_Totales!$F:$F, $F224, Aux_Totales!$A:$A, Aperturas!$A$2), 0))</f>
        <v/>
      </c>
      <c r="DRB224" s="23" t="str">
        <f>IF(DRB220 = "", "", IFERROR(DRB220 / SUMIFS(Aux_Totales!$N:$N, Aux_Totales!$F:$F, $F224, Aux_Totales!$A:$A, Aperturas!$A$2), 0))</f>
        <v/>
      </c>
      <c r="DRC224" s="23" t="str">
        <f>IF(DRC220 = "", "", IFERROR(DRC220 / SUMIFS(Aux_Totales!$N:$N, Aux_Totales!$F:$F, $F224, Aux_Totales!$A:$A, Aperturas!$A$2), 0))</f>
        <v/>
      </c>
      <c r="DRD224" s="23" t="str">
        <f>IF(DRD220 = "", "", IFERROR(DRD220 / SUMIFS(Aux_Totales!$N:$N, Aux_Totales!$F:$F, $F224, Aux_Totales!$A:$A, Aperturas!$A$2), 0))</f>
        <v/>
      </c>
      <c r="DRE224" s="23" t="str">
        <f>IF(DRE220 = "", "", IFERROR(DRE220 / SUMIFS(Aux_Totales!$N:$N, Aux_Totales!$F:$F, $F224, Aux_Totales!$A:$A, Aperturas!$A$2), 0))</f>
        <v/>
      </c>
      <c r="DRF224" s="23" t="str">
        <f>IF(DRF220 = "", "", IFERROR(DRF220 / SUMIFS(Aux_Totales!$N:$N, Aux_Totales!$F:$F, $F224, Aux_Totales!$A:$A, Aperturas!$A$2), 0))</f>
        <v/>
      </c>
      <c r="DRG224" s="23" t="str">
        <f>IF(DRG220 = "", "", IFERROR(DRG220 / SUMIFS(Aux_Totales!$N:$N, Aux_Totales!$F:$F, $F224, Aux_Totales!$A:$A, Aperturas!$A$2), 0))</f>
        <v/>
      </c>
      <c r="DRH224" s="23" t="str">
        <f>IF(DRH220 = "", "", IFERROR(DRH220 / SUMIFS(Aux_Totales!$N:$N, Aux_Totales!$F:$F, $F224, Aux_Totales!$A:$A, Aperturas!$A$2), 0))</f>
        <v/>
      </c>
      <c r="DRI224" s="23" t="str">
        <f>IF(DRI220 = "", "", IFERROR(DRI220 / SUMIFS(Aux_Totales!$N:$N, Aux_Totales!$F:$F, $F224, Aux_Totales!$A:$A, Aperturas!$A$2), 0))</f>
        <v/>
      </c>
      <c r="DRJ224" s="23" t="str">
        <f>IF(DRJ220 = "", "", IFERROR(DRJ220 / SUMIFS(Aux_Totales!$N:$N, Aux_Totales!$F:$F, $F224, Aux_Totales!$A:$A, Aperturas!$A$2), 0))</f>
        <v/>
      </c>
      <c r="DRK224" s="23" t="str">
        <f>IF(DRK220 = "", "", IFERROR(DRK220 / SUMIFS(Aux_Totales!$N:$N, Aux_Totales!$F:$F, $F224, Aux_Totales!$A:$A, Aperturas!$A$2), 0))</f>
        <v/>
      </c>
      <c r="DRL224" s="23" t="str">
        <f>IF(DRL220 = "", "", IFERROR(DRL220 / SUMIFS(Aux_Totales!$N:$N, Aux_Totales!$F:$F, $F224, Aux_Totales!$A:$A, Aperturas!$A$2), 0))</f>
        <v/>
      </c>
      <c r="DRM224" s="23" t="str">
        <f>IF(DRM220 = "", "", IFERROR(DRM220 / SUMIFS(Aux_Totales!$N:$N, Aux_Totales!$F:$F, $F224, Aux_Totales!$A:$A, Aperturas!$A$2), 0))</f>
        <v/>
      </c>
      <c r="DRN224" s="23" t="str">
        <f>IF(DRN220 = "", "", IFERROR(DRN220 / SUMIFS(Aux_Totales!$N:$N, Aux_Totales!$F:$F, $F224, Aux_Totales!$A:$A, Aperturas!$A$2), 0))</f>
        <v/>
      </c>
      <c r="DRO224" s="23" t="str">
        <f>IF(DRO220 = "", "", IFERROR(DRO220 / SUMIFS(Aux_Totales!$N:$N, Aux_Totales!$F:$F, $F224, Aux_Totales!$A:$A, Aperturas!$A$2), 0))</f>
        <v/>
      </c>
      <c r="DRP224" s="23" t="str">
        <f>IF(DRP220 = "", "", IFERROR(DRP220 / SUMIFS(Aux_Totales!$N:$N, Aux_Totales!$F:$F, $F224, Aux_Totales!$A:$A, Aperturas!$A$2), 0))</f>
        <v/>
      </c>
      <c r="DRQ224" s="23" t="str">
        <f>IF(DRQ220 = "", "", IFERROR(DRQ220 / SUMIFS(Aux_Totales!$N:$N, Aux_Totales!$F:$F, $F224, Aux_Totales!$A:$A, Aperturas!$A$2), 0))</f>
        <v/>
      </c>
      <c r="DRR224" s="23" t="str">
        <f>IF(DRR220 = "", "", IFERROR(DRR220 / SUMIFS(Aux_Totales!$N:$N, Aux_Totales!$F:$F, $F224, Aux_Totales!$A:$A, Aperturas!$A$2), 0))</f>
        <v/>
      </c>
      <c r="DRS224" s="23" t="str">
        <f>IF(DRS220 = "", "", IFERROR(DRS220 / SUMIFS(Aux_Totales!$N:$N, Aux_Totales!$F:$F, $F224, Aux_Totales!$A:$A, Aperturas!$A$2), 0))</f>
        <v/>
      </c>
      <c r="DRT224" s="23" t="str">
        <f>IF(DRT220 = "", "", IFERROR(DRT220 / SUMIFS(Aux_Totales!$N:$N, Aux_Totales!$F:$F, $F224, Aux_Totales!$A:$A, Aperturas!$A$2), 0))</f>
        <v/>
      </c>
      <c r="DRU224" s="23" t="str">
        <f>IF(DRU220 = "", "", IFERROR(DRU220 / SUMIFS(Aux_Totales!$N:$N, Aux_Totales!$F:$F, $F224, Aux_Totales!$A:$A, Aperturas!$A$2), 0))</f>
        <v/>
      </c>
      <c r="DRV224" s="23" t="str">
        <f>IF(DRV220 = "", "", IFERROR(DRV220 / SUMIFS(Aux_Totales!$N:$N, Aux_Totales!$F:$F, $F224, Aux_Totales!$A:$A, Aperturas!$A$2), 0))</f>
        <v/>
      </c>
      <c r="DRW224" s="23" t="str">
        <f>IF(DRW220 = "", "", IFERROR(DRW220 / SUMIFS(Aux_Totales!$N:$N, Aux_Totales!$F:$F, $F224, Aux_Totales!$A:$A, Aperturas!$A$2), 0))</f>
        <v/>
      </c>
      <c r="DRX224" s="23" t="str">
        <f>IF(DRX220 = "", "", IFERROR(DRX220 / SUMIFS(Aux_Totales!$N:$N, Aux_Totales!$F:$F, $F224, Aux_Totales!$A:$A, Aperturas!$A$2), 0))</f>
        <v/>
      </c>
      <c r="DRY224" s="23" t="str">
        <f>IF(DRY220 = "", "", IFERROR(DRY220 / SUMIFS(Aux_Totales!$N:$N, Aux_Totales!$F:$F, $F224, Aux_Totales!$A:$A, Aperturas!$A$2), 0))</f>
        <v/>
      </c>
      <c r="DRZ224" s="23" t="str">
        <f>IF(DRZ220 = "", "", IFERROR(DRZ220 / SUMIFS(Aux_Totales!$N:$N, Aux_Totales!$F:$F, $F224, Aux_Totales!$A:$A, Aperturas!$A$2), 0))</f>
        <v/>
      </c>
      <c r="DSA224" s="23" t="str">
        <f>IF(DSA220 = "", "", IFERROR(DSA220 / SUMIFS(Aux_Totales!$N:$N, Aux_Totales!$F:$F, $F224, Aux_Totales!$A:$A, Aperturas!$A$2), 0))</f>
        <v/>
      </c>
      <c r="DSB224" s="23" t="str">
        <f>IF(DSB220 = "", "", IFERROR(DSB220 / SUMIFS(Aux_Totales!$N:$N, Aux_Totales!$F:$F, $F224, Aux_Totales!$A:$A, Aperturas!$A$2), 0))</f>
        <v/>
      </c>
      <c r="DSC224" s="23" t="str">
        <f>IF(DSC220 = "", "", IFERROR(DSC220 / SUMIFS(Aux_Totales!$N:$N, Aux_Totales!$F:$F, $F224, Aux_Totales!$A:$A, Aperturas!$A$2), 0))</f>
        <v/>
      </c>
      <c r="DSD224" s="23" t="str">
        <f>IF(DSD220 = "", "", IFERROR(DSD220 / SUMIFS(Aux_Totales!$N:$N, Aux_Totales!$F:$F, $F224, Aux_Totales!$A:$A, Aperturas!$A$2), 0))</f>
        <v/>
      </c>
      <c r="DSE224" s="23" t="str">
        <f>IF(DSE220 = "", "", IFERROR(DSE220 / SUMIFS(Aux_Totales!$N:$N, Aux_Totales!$F:$F, $F224, Aux_Totales!$A:$A, Aperturas!$A$2), 0))</f>
        <v/>
      </c>
      <c r="DSF224" s="23" t="str">
        <f>IF(DSF220 = "", "", IFERROR(DSF220 / SUMIFS(Aux_Totales!$N:$N, Aux_Totales!$F:$F, $F224, Aux_Totales!$A:$A, Aperturas!$A$2), 0))</f>
        <v/>
      </c>
      <c r="DSG224" s="23" t="str">
        <f>IF(DSG220 = "", "", IFERROR(DSG220 / SUMIFS(Aux_Totales!$N:$N, Aux_Totales!$F:$F, $F224, Aux_Totales!$A:$A, Aperturas!$A$2), 0))</f>
        <v/>
      </c>
      <c r="DSH224" s="23" t="str">
        <f>IF(DSH220 = "", "", IFERROR(DSH220 / SUMIFS(Aux_Totales!$N:$N, Aux_Totales!$F:$F, $F224, Aux_Totales!$A:$A, Aperturas!$A$2), 0))</f>
        <v/>
      </c>
      <c r="DSI224" s="23" t="str">
        <f>IF(DSI220 = "", "", IFERROR(DSI220 / SUMIFS(Aux_Totales!$N:$N, Aux_Totales!$F:$F, $F224, Aux_Totales!$A:$A, Aperturas!$A$2), 0))</f>
        <v/>
      </c>
      <c r="DSJ224" s="23" t="str">
        <f>IF(DSJ220 = "", "", IFERROR(DSJ220 / SUMIFS(Aux_Totales!$N:$N, Aux_Totales!$F:$F, $F224, Aux_Totales!$A:$A, Aperturas!$A$2), 0))</f>
        <v/>
      </c>
      <c r="DSK224" s="23" t="str">
        <f>IF(DSK220 = "", "", IFERROR(DSK220 / SUMIFS(Aux_Totales!$N:$N, Aux_Totales!$F:$F, $F224, Aux_Totales!$A:$A, Aperturas!$A$2), 0))</f>
        <v/>
      </c>
      <c r="DSL224" s="23" t="str">
        <f>IF(DSL220 = "", "", IFERROR(DSL220 / SUMIFS(Aux_Totales!$N:$N, Aux_Totales!$F:$F, $F224, Aux_Totales!$A:$A, Aperturas!$A$2), 0))</f>
        <v/>
      </c>
      <c r="DSM224" s="23" t="str">
        <f>IF(DSM220 = "", "", IFERROR(DSM220 / SUMIFS(Aux_Totales!$N:$N, Aux_Totales!$F:$F, $F224, Aux_Totales!$A:$A, Aperturas!$A$2), 0))</f>
        <v/>
      </c>
      <c r="DSN224" s="23" t="str">
        <f>IF(DSN220 = "", "", IFERROR(DSN220 / SUMIFS(Aux_Totales!$N:$N, Aux_Totales!$F:$F, $F224, Aux_Totales!$A:$A, Aperturas!$A$2), 0))</f>
        <v/>
      </c>
      <c r="DSO224" s="23" t="str">
        <f>IF(DSO220 = "", "", IFERROR(DSO220 / SUMIFS(Aux_Totales!$N:$N, Aux_Totales!$F:$F, $F224, Aux_Totales!$A:$A, Aperturas!$A$2), 0))</f>
        <v/>
      </c>
      <c r="DSP224" s="23" t="str">
        <f>IF(DSP220 = "", "", IFERROR(DSP220 / SUMIFS(Aux_Totales!$N:$N, Aux_Totales!$F:$F, $F224, Aux_Totales!$A:$A, Aperturas!$A$2), 0))</f>
        <v/>
      </c>
      <c r="DSQ224" s="23" t="str">
        <f>IF(DSQ220 = "", "", IFERROR(DSQ220 / SUMIFS(Aux_Totales!$N:$N, Aux_Totales!$F:$F, $F224, Aux_Totales!$A:$A, Aperturas!$A$2), 0))</f>
        <v/>
      </c>
      <c r="DSR224" s="23" t="str">
        <f>IF(DSR220 = "", "", IFERROR(DSR220 / SUMIFS(Aux_Totales!$N:$N, Aux_Totales!$F:$F, $F224, Aux_Totales!$A:$A, Aperturas!$A$2), 0))</f>
        <v/>
      </c>
      <c r="DSS224" s="23" t="str">
        <f>IF(DSS220 = "", "", IFERROR(DSS220 / SUMIFS(Aux_Totales!$N:$N, Aux_Totales!$F:$F, $F224, Aux_Totales!$A:$A, Aperturas!$A$2), 0))</f>
        <v/>
      </c>
      <c r="DST224" s="23" t="str">
        <f>IF(DST220 = "", "", IFERROR(DST220 / SUMIFS(Aux_Totales!$N:$N, Aux_Totales!$F:$F, $F224, Aux_Totales!$A:$A, Aperturas!$A$2), 0))</f>
        <v/>
      </c>
      <c r="DSU224" s="23" t="str">
        <f>IF(DSU220 = "", "", IFERROR(DSU220 / SUMIFS(Aux_Totales!$N:$N, Aux_Totales!$F:$F, $F224, Aux_Totales!$A:$A, Aperturas!$A$2), 0))</f>
        <v/>
      </c>
      <c r="DSV224" s="23" t="str">
        <f>IF(DSV220 = "", "", IFERROR(DSV220 / SUMIFS(Aux_Totales!$N:$N, Aux_Totales!$F:$F, $F224, Aux_Totales!$A:$A, Aperturas!$A$2), 0))</f>
        <v/>
      </c>
      <c r="DSW224" s="23" t="str">
        <f>IF(DSW220 = "", "", IFERROR(DSW220 / SUMIFS(Aux_Totales!$N:$N, Aux_Totales!$F:$F, $F224, Aux_Totales!$A:$A, Aperturas!$A$2), 0))</f>
        <v/>
      </c>
      <c r="DSX224" s="23" t="str">
        <f>IF(DSX220 = "", "", IFERROR(DSX220 / SUMIFS(Aux_Totales!$N:$N, Aux_Totales!$F:$F, $F224, Aux_Totales!$A:$A, Aperturas!$A$2), 0))</f>
        <v/>
      </c>
      <c r="DSY224" s="23" t="str">
        <f>IF(DSY220 = "", "", IFERROR(DSY220 / SUMIFS(Aux_Totales!$N:$N, Aux_Totales!$F:$F, $F224, Aux_Totales!$A:$A, Aperturas!$A$2), 0))</f>
        <v/>
      </c>
      <c r="DSZ224" s="23" t="str">
        <f>IF(DSZ220 = "", "", IFERROR(DSZ220 / SUMIFS(Aux_Totales!$N:$N, Aux_Totales!$F:$F, $F224, Aux_Totales!$A:$A, Aperturas!$A$2), 0))</f>
        <v/>
      </c>
      <c r="DTA224" s="23" t="str">
        <f>IF(DTA220 = "", "", IFERROR(DTA220 / SUMIFS(Aux_Totales!$N:$N, Aux_Totales!$F:$F, $F224, Aux_Totales!$A:$A, Aperturas!$A$2), 0))</f>
        <v/>
      </c>
      <c r="DTB224" s="23" t="str">
        <f>IF(DTB220 = "", "", IFERROR(DTB220 / SUMIFS(Aux_Totales!$N:$N, Aux_Totales!$F:$F, $F224, Aux_Totales!$A:$A, Aperturas!$A$2), 0))</f>
        <v/>
      </c>
      <c r="DTC224" s="23" t="str">
        <f>IF(DTC220 = "", "", IFERROR(DTC220 / SUMIFS(Aux_Totales!$N:$N, Aux_Totales!$F:$F, $F224, Aux_Totales!$A:$A, Aperturas!$A$2), 0))</f>
        <v/>
      </c>
      <c r="DTD224" s="23" t="str">
        <f>IF(DTD220 = "", "", IFERROR(DTD220 / SUMIFS(Aux_Totales!$N:$N, Aux_Totales!$F:$F, $F224, Aux_Totales!$A:$A, Aperturas!$A$2), 0))</f>
        <v/>
      </c>
      <c r="DTE224" s="23" t="str">
        <f>IF(DTE220 = "", "", IFERROR(DTE220 / SUMIFS(Aux_Totales!$N:$N, Aux_Totales!$F:$F, $F224, Aux_Totales!$A:$A, Aperturas!$A$2), 0))</f>
        <v/>
      </c>
      <c r="DTF224" s="23" t="str">
        <f>IF(DTF220 = "", "", IFERROR(DTF220 / SUMIFS(Aux_Totales!$N:$N, Aux_Totales!$F:$F, $F224, Aux_Totales!$A:$A, Aperturas!$A$2), 0))</f>
        <v/>
      </c>
      <c r="DTG224" s="23" t="str">
        <f>IF(DTG220 = "", "", IFERROR(DTG220 / SUMIFS(Aux_Totales!$N:$N, Aux_Totales!$F:$F, $F224, Aux_Totales!$A:$A, Aperturas!$A$2), 0))</f>
        <v/>
      </c>
      <c r="DTH224" s="23" t="str">
        <f>IF(DTH220 = "", "", IFERROR(DTH220 / SUMIFS(Aux_Totales!$N:$N, Aux_Totales!$F:$F, $F224, Aux_Totales!$A:$A, Aperturas!$A$2), 0))</f>
        <v/>
      </c>
      <c r="DTI224" s="23" t="str">
        <f>IF(DTI220 = "", "", IFERROR(DTI220 / SUMIFS(Aux_Totales!$N:$N, Aux_Totales!$F:$F, $F224, Aux_Totales!$A:$A, Aperturas!$A$2), 0))</f>
        <v/>
      </c>
      <c r="DTJ224" s="23" t="str">
        <f>IF(DTJ220 = "", "", IFERROR(DTJ220 / SUMIFS(Aux_Totales!$N:$N, Aux_Totales!$F:$F, $F224, Aux_Totales!$A:$A, Aperturas!$A$2), 0))</f>
        <v/>
      </c>
      <c r="DTK224" s="23" t="str">
        <f>IF(DTK220 = "", "", IFERROR(DTK220 / SUMIFS(Aux_Totales!$N:$N, Aux_Totales!$F:$F, $F224, Aux_Totales!$A:$A, Aperturas!$A$2), 0))</f>
        <v/>
      </c>
      <c r="DTL224" s="23" t="str">
        <f>IF(DTL220 = "", "", IFERROR(DTL220 / SUMIFS(Aux_Totales!$N:$N, Aux_Totales!$F:$F, $F224, Aux_Totales!$A:$A, Aperturas!$A$2), 0))</f>
        <v/>
      </c>
      <c r="DTM224" s="23" t="str">
        <f>IF(DTM220 = "", "", IFERROR(DTM220 / SUMIFS(Aux_Totales!$N:$N, Aux_Totales!$F:$F, $F224, Aux_Totales!$A:$A, Aperturas!$A$2), 0))</f>
        <v/>
      </c>
      <c r="DTN224" s="23" t="str">
        <f>IF(DTN220 = "", "", IFERROR(DTN220 / SUMIFS(Aux_Totales!$N:$N, Aux_Totales!$F:$F, $F224, Aux_Totales!$A:$A, Aperturas!$A$2), 0))</f>
        <v/>
      </c>
      <c r="DTO224" s="23" t="str">
        <f>IF(DTO220 = "", "", IFERROR(DTO220 / SUMIFS(Aux_Totales!$N:$N, Aux_Totales!$F:$F, $F224, Aux_Totales!$A:$A, Aperturas!$A$2), 0))</f>
        <v/>
      </c>
      <c r="DTP224" s="23" t="str">
        <f>IF(DTP220 = "", "", IFERROR(DTP220 / SUMIFS(Aux_Totales!$N:$N, Aux_Totales!$F:$F, $F224, Aux_Totales!$A:$A, Aperturas!$A$2), 0))</f>
        <v/>
      </c>
      <c r="DTQ224" s="23" t="str">
        <f>IF(DTQ220 = "", "", IFERROR(DTQ220 / SUMIFS(Aux_Totales!$N:$N, Aux_Totales!$F:$F, $F224, Aux_Totales!$A:$A, Aperturas!$A$2), 0))</f>
        <v/>
      </c>
      <c r="DTR224" s="23" t="str">
        <f>IF(DTR220 = "", "", IFERROR(DTR220 / SUMIFS(Aux_Totales!$N:$N, Aux_Totales!$F:$F, $F224, Aux_Totales!$A:$A, Aperturas!$A$2), 0))</f>
        <v/>
      </c>
      <c r="DTS224" s="23" t="str">
        <f>IF(DTS220 = "", "", IFERROR(DTS220 / SUMIFS(Aux_Totales!$N:$N, Aux_Totales!$F:$F, $F224, Aux_Totales!$A:$A, Aperturas!$A$2), 0))</f>
        <v/>
      </c>
      <c r="DTT224" s="23" t="str">
        <f>IF(DTT220 = "", "", IFERROR(DTT220 / SUMIFS(Aux_Totales!$N:$N, Aux_Totales!$F:$F, $F224, Aux_Totales!$A:$A, Aperturas!$A$2), 0))</f>
        <v/>
      </c>
      <c r="DTU224" s="23" t="str">
        <f>IF(DTU220 = "", "", IFERROR(DTU220 / SUMIFS(Aux_Totales!$N:$N, Aux_Totales!$F:$F, $F224, Aux_Totales!$A:$A, Aperturas!$A$2), 0))</f>
        <v/>
      </c>
      <c r="DTV224" s="23" t="str">
        <f>IF(DTV220 = "", "", IFERROR(DTV220 / SUMIFS(Aux_Totales!$N:$N, Aux_Totales!$F:$F, $F224, Aux_Totales!$A:$A, Aperturas!$A$2), 0))</f>
        <v/>
      </c>
      <c r="DTW224" s="23" t="str">
        <f>IF(DTW220 = "", "", IFERROR(DTW220 / SUMIFS(Aux_Totales!$N:$N, Aux_Totales!$F:$F, $F224, Aux_Totales!$A:$A, Aperturas!$A$2), 0))</f>
        <v/>
      </c>
      <c r="DTX224" s="23" t="str">
        <f>IF(DTX220 = "", "", IFERROR(DTX220 / SUMIFS(Aux_Totales!$N:$N, Aux_Totales!$F:$F, $F224, Aux_Totales!$A:$A, Aperturas!$A$2), 0))</f>
        <v/>
      </c>
      <c r="DTY224" s="23" t="str">
        <f>IF(DTY220 = "", "", IFERROR(DTY220 / SUMIFS(Aux_Totales!$N:$N, Aux_Totales!$F:$F, $F224, Aux_Totales!$A:$A, Aperturas!$A$2), 0))</f>
        <v/>
      </c>
      <c r="DTZ224" s="23" t="str">
        <f>IF(DTZ220 = "", "", IFERROR(DTZ220 / SUMIFS(Aux_Totales!$N:$N, Aux_Totales!$F:$F, $F224, Aux_Totales!$A:$A, Aperturas!$A$2), 0))</f>
        <v/>
      </c>
      <c r="DUA224" s="23" t="str">
        <f>IF(DUA220 = "", "", IFERROR(DUA220 / SUMIFS(Aux_Totales!$N:$N, Aux_Totales!$F:$F, $F224, Aux_Totales!$A:$A, Aperturas!$A$2), 0))</f>
        <v/>
      </c>
      <c r="DUB224" s="23" t="str">
        <f>IF(DUB220 = "", "", IFERROR(DUB220 / SUMIFS(Aux_Totales!$N:$N, Aux_Totales!$F:$F, $F224, Aux_Totales!$A:$A, Aperturas!$A$2), 0))</f>
        <v/>
      </c>
      <c r="DUC224" s="23" t="str">
        <f>IF(DUC220 = "", "", IFERROR(DUC220 / SUMIFS(Aux_Totales!$N:$N, Aux_Totales!$F:$F, $F224, Aux_Totales!$A:$A, Aperturas!$A$2), 0))</f>
        <v/>
      </c>
      <c r="DUD224" s="23" t="str">
        <f>IF(DUD220 = "", "", IFERROR(DUD220 / SUMIFS(Aux_Totales!$N:$N, Aux_Totales!$F:$F, $F224, Aux_Totales!$A:$A, Aperturas!$A$2), 0))</f>
        <v/>
      </c>
      <c r="DUE224" s="23" t="str">
        <f>IF(DUE220 = "", "", IFERROR(DUE220 / SUMIFS(Aux_Totales!$N:$N, Aux_Totales!$F:$F, $F224, Aux_Totales!$A:$A, Aperturas!$A$2), 0))</f>
        <v/>
      </c>
      <c r="DUF224" s="23" t="str">
        <f>IF(DUF220 = "", "", IFERROR(DUF220 / SUMIFS(Aux_Totales!$N:$N, Aux_Totales!$F:$F, $F224, Aux_Totales!$A:$A, Aperturas!$A$2), 0))</f>
        <v/>
      </c>
      <c r="DUG224" s="23" t="str">
        <f>IF(DUG220 = "", "", IFERROR(DUG220 / SUMIFS(Aux_Totales!$N:$N, Aux_Totales!$F:$F, $F224, Aux_Totales!$A:$A, Aperturas!$A$2), 0))</f>
        <v/>
      </c>
      <c r="DUH224" s="23" t="str">
        <f>IF(DUH220 = "", "", IFERROR(DUH220 / SUMIFS(Aux_Totales!$N:$N, Aux_Totales!$F:$F, $F224, Aux_Totales!$A:$A, Aperturas!$A$2), 0))</f>
        <v/>
      </c>
      <c r="DUI224" s="23" t="str">
        <f>IF(DUI220 = "", "", IFERROR(DUI220 / SUMIFS(Aux_Totales!$N:$N, Aux_Totales!$F:$F, $F224, Aux_Totales!$A:$A, Aperturas!$A$2), 0))</f>
        <v/>
      </c>
      <c r="DUJ224" s="23" t="str">
        <f>IF(DUJ220 = "", "", IFERROR(DUJ220 / SUMIFS(Aux_Totales!$N:$N, Aux_Totales!$F:$F, $F224, Aux_Totales!$A:$A, Aperturas!$A$2), 0))</f>
        <v/>
      </c>
      <c r="DUK224" s="23" t="str">
        <f>IF(DUK220 = "", "", IFERROR(DUK220 / SUMIFS(Aux_Totales!$N:$N, Aux_Totales!$F:$F, $F224, Aux_Totales!$A:$A, Aperturas!$A$2), 0))</f>
        <v/>
      </c>
      <c r="DUL224" s="23" t="str">
        <f>IF(DUL220 = "", "", IFERROR(DUL220 / SUMIFS(Aux_Totales!$N:$N, Aux_Totales!$F:$F, $F224, Aux_Totales!$A:$A, Aperturas!$A$2), 0))</f>
        <v/>
      </c>
      <c r="DUM224" s="23" t="str">
        <f>IF(DUM220 = "", "", IFERROR(DUM220 / SUMIFS(Aux_Totales!$N:$N, Aux_Totales!$F:$F, $F224, Aux_Totales!$A:$A, Aperturas!$A$2), 0))</f>
        <v/>
      </c>
      <c r="DUN224" s="23" t="str">
        <f>IF(DUN220 = "", "", IFERROR(DUN220 / SUMIFS(Aux_Totales!$N:$N, Aux_Totales!$F:$F, $F224, Aux_Totales!$A:$A, Aperturas!$A$2), 0))</f>
        <v/>
      </c>
      <c r="DUO224" s="23" t="str">
        <f>IF(DUO220 = "", "", IFERROR(DUO220 / SUMIFS(Aux_Totales!$N:$N, Aux_Totales!$F:$F, $F224, Aux_Totales!$A:$A, Aperturas!$A$2), 0))</f>
        <v/>
      </c>
      <c r="DUP224" s="23" t="str">
        <f>IF(DUP220 = "", "", IFERROR(DUP220 / SUMIFS(Aux_Totales!$N:$N, Aux_Totales!$F:$F, $F224, Aux_Totales!$A:$A, Aperturas!$A$2), 0))</f>
        <v/>
      </c>
      <c r="DUQ224" s="23" t="str">
        <f>IF(DUQ220 = "", "", IFERROR(DUQ220 / SUMIFS(Aux_Totales!$N:$N, Aux_Totales!$F:$F, $F224, Aux_Totales!$A:$A, Aperturas!$A$2), 0))</f>
        <v/>
      </c>
      <c r="DUR224" s="23" t="str">
        <f>IF(DUR220 = "", "", IFERROR(DUR220 / SUMIFS(Aux_Totales!$N:$N, Aux_Totales!$F:$F, $F224, Aux_Totales!$A:$A, Aperturas!$A$2), 0))</f>
        <v/>
      </c>
      <c r="DUS224" s="23" t="str">
        <f>IF(DUS220 = "", "", IFERROR(DUS220 / SUMIFS(Aux_Totales!$N:$N, Aux_Totales!$F:$F, $F224, Aux_Totales!$A:$A, Aperturas!$A$2), 0))</f>
        <v/>
      </c>
      <c r="DUT224" s="23" t="str">
        <f>IF(DUT220 = "", "", IFERROR(DUT220 / SUMIFS(Aux_Totales!$N:$N, Aux_Totales!$F:$F, $F224, Aux_Totales!$A:$A, Aperturas!$A$2), 0))</f>
        <v/>
      </c>
      <c r="DUU224" s="23" t="str">
        <f>IF(DUU220 = "", "", IFERROR(DUU220 / SUMIFS(Aux_Totales!$N:$N, Aux_Totales!$F:$F, $F224, Aux_Totales!$A:$A, Aperturas!$A$2), 0))</f>
        <v/>
      </c>
      <c r="DUV224" s="23" t="str">
        <f>IF(DUV220 = "", "", IFERROR(DUV220 / SUMIFS(Aux_Totales!$N:$N, Aux_Totales!$F:$F, $F224, Aux_Totales!$A:$A, Aperturas!$A$2), 0))</f>
        <v/>
      </c>
      <c r="DUW224" s="23" t="str">
        <f>IF(DUW220 = "", "", IFERROR(DUW220 / SUMIFS(Aux_Totales!$N:$N, Aux_Totales!$F:$F, $F224, Aux_Totales!$A:$A, Aperturas!$A$2), 0))</f>
        <v/>
      </c>
      <c r="DUX224" s="23" t="str">
        <f>IF(DUX220 = "", "", IFERROR(DUX220 / SUMIFS(Aux_Totales!$N:$N, Aux_Totales!$F:$F, $F224, Aux_Totales!$A:$A, Aperturas!$A$2), 0))</f>
        <v/>
      </c>
      <c r="DUY224" s="23" t="str">
        <f>IF(DUY220 = "", "", IFERROR(DUY220 / SUMIFS(Aux_Totales!$N:$N, Aux_Totales!$F:$F, $F224, Aux_Totales!$A:$A, Aperturas!$A$2), 0))</f>
        <v/>
      </c>
      <c r="DUZ224" s="23" t="str">
        <f>IF(DUZ220 = "", "", IFERROR(DUZ220 / SUMIFS(Aux_Totales!$N:$N, Aux_Totales!$F:$F, $F224, Aux_Totales!$A:$A, Aperturas!$A$2), 0))</f>
        <v/>
      </c>
      <c r="DVA224" s="23" t="str">
        <f>IF(DVA220 = "", "", IFERROR(DVA220 / SUMIFS(Aux_Totales!$N:$N, Aux_Totales!$F:$F, $F224, Aux_Totales!$A:$A, Aperturas!$A$2), 0))</f>
        <v/>
      </c>
      <c r="DVB224" s="23" t="str">
        <f>IF(DVB220 = "", "", IFERROR(DVB220 / SUMIFS(Aux_Totales!$N:$N, Aux_Totales!$F:$F, $F224, Aux_Totales!$A:$A, Aperturas!$A$2), 0))</f>
        <v/>
      </c>
      <c r="DVC224" s="23" t="str">
        <f>IF(DVC220 = "", "", IFERROR(DVC220 / SUMIFS(Aux_Totales!$N:$N, Aux_Totales!$F:$F, $F224, Aux_Totales!$A:$A, Aperturas!$A$2), 0))</f>
        <v/>
      </c>
      <c r="DVD224" s="23" t="str">
        <f>IF(DVD220 = "", "", IFERROR(DVD220 / SUMIFS(Aux_Totales!$N:$N, Aux_Totales!$F:$F, $F224, Aux_Totales!$A:$A, Aperturas!$A$2), 0))</f>
        <v/>
      </c>
      <c r="DVE224" s="23" t="str">
        <f>IF(DVE220 = "", "", IFERROR(DVE220 / SUMIFS(Aux_Totales!$N:$N, Aux_Totales!$F:$F, $F224, Aux_Totales!$A:$A, Aperturas!$A$2), 0))</f>
        <v/>
      </c>
      <c r="DVF224" s="23" t="str">
        <f>IF(DVF220 = "", "", IFERROR(DVF220 / SUMIFS(Aux_Totales!$N:$N, Aux_Totales!$F:$F, $F224, Aux_Totales!$A:$A, Aperturas!$A$2), 0))</f>
        <v/>
      </c>
      <c r="DVG224" s="23" t="str">
        <f>IF(DVG220 = "", "", IFERROR(DVG220 / SUMIFS(Aux_Totales!$N:$N, Aux_Totales!$F:$F, $F224, Aux_Totales!$A:$A, Aperturas!$A$2), 0))</f>
        <v/>
      </c>
      <c r="DVH224" s="23" t="str">
        <f>IF(DVH220 = "", "", IFERROR(DVH220 / SUMIFS(Aux_Totales!$N:$N, Aux_Totales!$F:$F, $F224, Aux_Totales!$A:$A, Aperturas!$A$2), 0))</f>
        <v/>
      </c>
      <c r="DVI224" s="23" t="str">
        <f>IF(DVI220 = "", "", IFERROR(DVI220 / SUMIFS(Aux_Totales!$N:$N, Aux_Totales!$F:$F, $F224, Aux_Totales!$A:$A, Aperturas!$A$2), 0))</f>
        <v/>
      </c>
      <c r="DVJ224" s="23" t="str">
        <f>IF(DVJ220 = "", "", IFERROR(DVJ220 / SUMIFS(Aux_Totales!$N:$N, Aux_Totales!$F:$F, $F224, Aux_Totales!$A:$A, Aperturas!$A$2), 0))</f>
        <v/>
      </c>
      <c r="DVK224" s="23" t="str">
        <f>IF(DVK220 = "", "", IFERROR(DVK220 / SUMIFS(Aux_Totales!$N:$N, Aux_Totales!$F:$F, $F224, Aux_Totales!$A:$A, Aperturas!$A$2), 0))</f>
        <v/>
      </c>
      <c r="DVL224" s="23" t="str">
        <f>IF(DVL220 = "", "", IFERROR(DVL220 / SUMIFS(Aux_Totales!$N:$N, Aux_Totales!$F:$F, $F224, Aux_Totales!$A:$A, Aperturas!$A$2), 0))</f>
        <v/>
      </c>
      <c r="DVM224" s="23" t="str">
        <f>IF(DVM220 = "", "", IFERROR(DVM220 / SUMIFS(Aux_Totales!$N:$N, Aux_Totales!$F:$F, $F224, Aux_Totales!$A:$A, Aperturas!$A$2), 0))</f>
        <v/>
      </c>
      <c r="DVN224" s="23" t="str">
        <f>IF(DVN220 = "", "", IFERROR(DVN220 / SUMIFS(Aux_Totales!$N:$N, Aux_Totales!$F:$F, $F224, Aux_Totales!$A:$A, Aperturas!$A$2), 0))</f>
        <v/>
      </c>
      <c r="DVO224" s="23" t="str">
        <f>IF(DVO220 = "", "", IFERROR(DVO220 / SUMIFS(Aux_Totales!$N:$N, Aux_Totales!$F:$F, $F224, Aux_Totales!$A:$A, Aperturas!$A$2), 0))</f>
        <v/>
      </c>
      <c r="DVP224" s="23" t="str">
        <f>IF(DVP220 = "", "", IFERROR(DVP220 / SUMIFS(Aux_Totales!$N:$N, Aux_Totales!$F:$F, $F224, Aux_Totales!$A:$A, Aperturas!$A$2), 0))</f>
        <v/>
      </c>
      <c r="DVQ224" s="23" t="str">
        <f>IF(DVQ220 = "", "", IFERROR(DVQ220 / SUMIFS(Aux_Totales!$N:$N, Aux_Totales!$F:$F, $F224, Aux_Totales!$A:$A, Aperturas!$A$2), 0))</f>
        <v/>
      </c>
      <c r="DVR224" s="23" t="str">
        <f>IF(DVR220 = "", "", IFERROR(DVR220 / SUMIFS(Aux_Totales!$N:$N, Aux_Totales!$F:$F, $F224, Aux_Totales!$A:$A, Aperturas!$A$2), 0))</f>
        <v/>
      </c>
      <c r="DVS224" s="23" t="str">
        <f>IF(DVS220 = "", "", IFERROR(DVS220 / SUMIFS(Aux_Totales!$N:$N, Aux_Totales!$F:$F, $F224, Aux_Totales!$A:$A, Aperturas!$A$2), 0))</f>
        <v/>
      </c>
      <c r="DVT224" s="23" t="str">
        <f>IF(DVT220 = "", "", IFERROR(DVT220 / SUMIFS(Aux_Totales!$N:$N, Aux_Totales!$F:$F, $F224, Aux_Totales!$A:$A, Aperturas!$A$2), 0))</f>
        <v/>
      </c>
      <c r="DVU224" s="23" t="str">
        <f>IF(DVU220 = "", "", IFERROR(DVU220 / SUMIFS(Aux_Totales!$N:$N, Aux_Totales!$F:$F, $F224, Aux_Totales!$A:$A, Aperturas!$A$2), 0))</f>
        <v/>
      </c>
      <c r="DVV224" s="23" t="str">
        <f>IF(DVV220 = "", "", IFERROR(DVV220 / SUMIFS(Aux_Totales!$N:$N, Aux_Totales!$F:$F, $F224, Aux_Totales!$A:$A, Aperturas!$A$2), 0))</f>
        <v/>
      </c>
      <c r="DVW224" s="23" t="str">
        <f>IF(DVW220 = "", "", IFERROR(DVW220 / SUMIFS(Aux_Totales!$N:$N, Aux_Totales!$F:$F, $F224, Aux_Totales!$A:$A, Aperturas!$A$2), 0))</f>
        <v/>
      </c>
      <c r="DVX224" s="23" t="str">
        <f>IF(DVX220 = "", "", IFERROR(DVX220 / SUMIFS(Aux_Totales!$N:$N, Aux_Totales!$F:$F, $F224, Aux_Totales!$A:$A, Aperturas!$A$2), 0))</f>
        <v/>
      </c>
      <c r="DVY224" s="23" t="str">
        <f>IF(DVY220 = "", "", IFERROR(DVY220 / SUMIFS(Aux_Totales!$N:$N, Aux_Totales!$F:$F, $F224, Aux_Totales!$A:$A, Aperturas!$A$2), 0))</f>
        <v/>
      </c>
      <c r="DVZ224" s="23" t="str">
        <f>IF(DVZ220 = "", "", IFERROR(DVZ220 / SUMIFS(Aux_Totales!$N:$N, Aux_Totales!$F:$F, $F224, Aux_Totales!$A:$A, Aperturas!$A$2), 0))</f>
        <v/>
      </c>
      <c r="DWA224" s="23" t="str">
        <f>IF(DWA220 = "", "", IFERROR(DWA220 / SUMIFS(Aux_Totales!$N:$N, Aux_Totales!$F:$F, $F224, Aux_Totales!$A:$A, Aperturas!$A$2), 0))</f>
        <v/>
      </c>
      <c r="DWB224" s="23" t="str">
        <f>IF(DWB220 = "", "", IFERROR(DWB220 / SUMIFS(Aux_Totales!$N:$N, Aux_Totales!$F:$F, $F224, Aux_Totales!$A:$A, Aperturas!$A$2), 0))</f>
        <v/>
      </c>
      <c r="DWC224" s="23" t="str">
        <f>IF(DWC220 = "", "", IFERROR(DWC220 / SUMIFS(Aux_Totales!$N:$N, Aux_Totales!$F:$F, $F224, Aux_Totales!$A:$A, Aperturas!$A$2), 0))</f>
        <v/>
      </c>
      <c r="DWD224" s="23" t="str">
        <f>IF(DWD220 = "", "", IFERROR(DWD220 / SUMIFS(Aux_Totales!$N:$N, Aux_Totales!$F:$F, $F224, Aux_Totales!$A:$A, Aperturas!$A$2), 0))</f>
        <v/>
      </c>
      <c r="DWE224" s="23" t="str">
        <f>IF(DWE220 = "", "", IFERROR(DWE220 / SUMIFS(Aux_Totales!$N:$N, Aux_Totales!$F:$F, $F224, Aux_Totales!$A:$A, Aperturas!$A$2), 0))</f>
        <v/>
      </c>
      <c r="DWF224" s="23" t="str">
        <f>IF(DWF220 = "", "", IFERROR(DWF220 / SUMIFS(Aux_Totales!$N:$N, Aux_Totales!$F:$F, $F224, Aux_Totales!$A:$A, Aperturas!$A$2), 0))</f>
        <v/>
      </c>
      <c r="DWG224" s="23" t="str">
        <f>IF(DWG220 = "", "", IFERROR(DWG220 / SUMIFS(Aux_Totales!$N:$N, Aux_Totales!$F:$F, $F224, Aux_Totales!$A:$A, Aperturas!$A$2), 0))</f>
        <v/>
      </c>
      <c r="DWH224" s="23" t="str">
        <f>IF(DWH220 = "", "", IFERROR(DWH220 / SUMIFS(Aux_Totales!$N:$N, Aux_Totales!$F:$F, $F224, Aux_Totales!$A:$A, Aperturas!$A$2), 0))</f>
        <v/>
      </c>
      <c r="DWI224" s="23" t="str">
        <f>IF(DWI220 = "", "", IFERROR(DWI220 / SUMIFS(Aux_Totales!$N:$N, Aux_Totales!$F:$F, $F224, Aux_Totales!$A:$A, Aperturas!$A$2), 0))</f>
        <v/>
      </c>
      <c r="DWJ224" s="23" t="str">
        <f>IF(DWJ220 = "", "", IFERROR(DWJ220 / SUMIFS(Aux_Totales!$N:$N, Aux_Totales!$F:$F, $F224, Aux_Totales!$A:$A, Aperturas!$A$2), 0))</f>
        <v/>
      </c>
      <c r="DWK224" s="23" t="str">
        <f>IF(DWK220 = "", "", IFERROR(DWK220 / SUMIFS(Aux_Totales!$N:$N, Aux_Totales!$F:$F, $F224, Aux_Totales!$A:$A, Aperturas!$A$2), 0))</f>
        <v/>
      </c>
      <c r="DWL224" s="23" t="str">
        <f>IF(DWL220 = "", "", IFERROR(DWL220 / SUMIFS(Aux_Totales!$N:$N, Aux_Totales!$F:$F, $F224, Aux_Totales!$A:$A, Aperturas!$A$2), 0))</f>
        <v/>
      </c>
      <c r="DWM224" s="23" t="str">
        <f>IF(DWM220 = "", "", IFERROR(DWM220 / SUMIFS(Aux_Totales!$N:$N, Aux_Totales!$F:$F, $F224, Aux_Totales!$A:$A, Aperturas!$A$2), 0))</f>
        <v/>
      </c>
      <c r="DWN224" s="23" t="str">
        <f>IF(DWN220 = "", "", IFERROR(DWN220 / SUMIFS(Aux_Totales!$N:$N, Aux_Totales!$F:$F, $F224, Aux_Totales!$A:$A, Aperturas!$A$2), 0))</f>
        <v/>
      </c>
      <c r="DWO224" s="23" t="str">
        <f>IF(DWO220 = "", "", IFERROR(DWO220 / SUMIFS(Aux_Totales!$N:$N, Aux_Totales!$F:$F, $F224, Aux_Totales!$A:$A, Aperturas!$A$2), 0))</f>
        <v/>
      </c>
      <c r="DWP224" s="23" t="str">
        <f>IF(DWP220 = "", "", IFERROR(DWP220 / SUMIFS(Aux_Totales!$N:$N, Aux_Totales!$F:$F, $F224, Aux_Totales!$A:$A, Aperturas!$A$2), 0))</f>
        <v/>
      </c>
      <c r="DWQ224" s="23" t="str">
        <f>IF(DWQ220 = "", "", IFERROR(DWQ220 / SUMIFS(Aux_Totales!$N:$N, Aux_Totales!$F:$F, $F224, Aux_Totales!$A:$A, Aperturas!$A$2), 0))</f>
        <v/>
      </c>
      <c r="DWR224" s="23" t="str">
        <f>IF(DWR220 = "", "", IFERROR(DWR220 / SUMIFS(Aux_Totales!$N:$N, Aux_Totales!$F:$F, $F224, Aux_Totales!$A:$A, Aperturas!$A$2), 0))</f>
        <v/>
      </c>
      <c r="DWS224" s="23" t="str">
        <f>IF(DWS220 = "", "", IFERROR(DWS220 / SUMIFS(Aux_Totales!$N:$N, Aux_Totales!$F:$F, $F224, Aux_Totales!$A:$A, Aperturas!$A$2), 0))</f>
        <v/>
      </c>
      <c r="DWT224" s="23" t="str">
        <f>IF(DWT220 = "", "", IFERROR(DWT220 / SUMIFS(Aux_Totales!$N:$N, Aux_Totales!$F:$F, $F224, Aux_Totales!$A:$A, Aperturas!$A$2), 0))</f>
        <v/>
      </c>
      <c r="DWU224" s="23" t="str">
        <f>IF(DWU220 = "", "", IFERROR(DWU220 / SUMIFS(Aux_Totales!$N:$N, Aux_Totales!$F:$F, $F224, Aux_Totales!$A:$A, Aperturas!$A$2), 0))</f>
        <v/>
      </c>
      <c r="DWV224" s="23" t="str">
        <f>IF(DWV220 = "", "", IFERROR(DWV220 / SUMIFS(Aux_Totales!$N:$N, Aux_Totales!$F:$F, $F224, Aux_Totales!$A:$A, Aperturas!$A$2), 0))</f>
        <v/>
      </c>
      <c r="DWW224" s="23" t="str">
        <f>IF(DWW220 = "", "", IFERROR(DWW220 / SUMIFS(Aux_Totales!$N:$N, Aux_Totales!$F:$F, $F224, Aux_Totales!$A:$A, Aperturas!$A$2), 0))</f>
        <v/>
      </c>
      <c r="DWX224" s="23" t="str">
        <f>IF(DWX220 = "", "", IFERROR(DWX220 / SUMIFS(Aux_Totales!$N:$N, Aux_Totales!$F:$F, $F224, Aux_Totales!$A:$A, Aperturas!$A$2), 0))</f>
        <v/>
      </c>
      <c r="DWY224" s="23" t="str">
        <f>IF(DWY220 = "", "", IFERROR(DWY220 / SUMIFS(Aux_Totales!$N:$N, Aux_Totales!$F:$F, $F224, Aux_Totales!$A:$A, Aperturas!$A$2), 0))</f>
        <v/>
      </c>
      <c r="DWZ224" s="23" t="str">
        <f>IF(DWZ220 = "", "", IFERROR(DWZ220 / SUMIFS(Aux_Totales!$N:$N, Aux_Totales!$F:$F, $F224, Aux_Totales!$A:$A, Aperturas!$A$2), 0))</f>
        <v/>
      </c>
      <c r="DXA224" s="23" t="str">
        <f>IF(DXA220 = "", "", IFERROR(DXA220 / SUMIFS(Aux_Totales!$N:$N, Aux_Totales!$F:$F, $F224, Aux_Totales!$A:$A, Aperturas!$A$2), 0))</f>
        <v/>
      </c>
      <c r="DXB224" s="23" t="str">
        <f>IF(DXB220 = "", "", IFERROR(DXB220 / SUMIFS(Aux_Totales!$N:$N, Aux_Totales!$F:$F, $F224, Aux_Totales!$A:$A, Aperturas!$A$2), 0))</f>
        <v/>
      </c>
      <c r="DXC224" s="23" t="str">
        <f>IF(DXC220 = "", "", IFERROR(DXC220 / SUMIFS(Aux_Totales!$N:$N, Aux_Totales!$F:$F, $F224, Aux_Totales!$A:$A, Aperturas!$A$2), 0))</f>
        <v/>
      </c>
      <c r="DXD224" s="23" t="str">
        <f>IF(DXD220 = "", "", IFERROR(DXD220 / SUMIFS(Aux_Totales!$N:$N, Aux_Totales!$F:$F, $F224, Aux_Totales!$A:$A, Aperturas!$A$2), 0))</f>
        <v/>
      </c>
      <c r="DXE224" s="23" t="str">
        <f>IF(DXE220 = "", "", IFERROR(DXE220 / SUMIFS(Aux_Totales!$N:$N, Aux_Totales!$F:$F, $F224, Aux_Totales!$A:$A, Aperturas!$A$2), 0))</f>
        <v/>
      </c>
      <c r="DXF224" s="23" t="str">
        <f>IF(DXF220 = "", "", IFERROR(DXF220 / SUMIFS(Aux_Totales!$N:$N, Aux_Totales!$F:$F, $F224, Aux_Totales!$A:$A, Aperturas!$A$2), 0))</f>
        <v/>
      </c>
      <c r="DXG224" s="23" t="str">
        <f>IF(DXG220 = "", "", IFERROR(DXG220 / SUMIFS(Aux_Totales!$N:$N, Aux_Totales!$F:$F, $F224, Aux_Totales!$A:$A, Aperturas!$A$2), 0))</f>
        <v/>
      </c>
      <c r="DXH224" s="23" t="str">
        <f>IF(DXH220 = "", "", IFERROR(DXH220 / SUMIFS(Aux_Totales!$N:$N, Aux_Totales!$F:$F, $F224, Aux_Totales!$A:$A, Aperturas!$A$2), 0))</f>
        <v/>
      </c>
      <c r="DXI224" s="23" t="str">
        <f>IF(DXI220 = "", "", IFERROR(DXI220 / SUMIFS(Aux_Totales!$N:$N, Aux_Totales!$F:$F, $F224, Aux_Totales!$A:$A, Aperturas!$A$2), 0))</f>
        <v/>
      </c>
      <c r="DXJ224" s="23" t="str">
        <f>IF(DXJ220 = "", "", IFERROR(DXJ220 / SUMIFS(Aux_Totales!$N:$N, Aux_Totales!$F:$F, $F224, Aux_Totales!$A:$A, Aperturas!$A$2), 0))</f>
        <v/>
      </c>
      <c r="DXK224" s="23" t="str">
        <f>IF(DXK220 = "", "", IFERROR(DXK220 / SUMIFS(Aux_Totales!$N:$N, Aux_Totales!$F:$F, $F224, Aux_Totales!$A:$A, Aperturas!$A$2), 0))</f>
        <v/>
      </c>
      <c r="DXL224" s="23" t="str">
        <f>IF(DXL220 = "", "", IFERROR(DXL220 / SUMIFS(Aux_Totales!$N:$N, Aux_Totales!$F:$F, $F224, Aux_Totales!$A:$A, Aperturas!$A$2), 0))</f>
        <v/>
      </c>
      <c r="DXM224" s="23" t="str">
        <f>IF(DXM220 = "", "", IFERROR(DXM220 / SUMIFS(Aux_Totales!$N:$N, Aux_Totales!$F:$F, $F224, Aux_Totales!$A:$A, Aperturas!$A$2), 0))</f>
        <v/>
      </c>
      <c r="DXN224" s="23" t="str">
        <f>IF(DXN220 = "", "", IFERROR(DXN220 / SUMIFS(Aux_Totales!$N:$N, Aux_Totales!$F:$F, $F224, Aux_Totales!$A:$A, Aperturas!$A$2), 0))</f>
        <v/>
      </c>
      <c r="DXO224" s="23" t="str">
        <f>IF(DXO220 = "", "", IFERROR(DXO220 / SUMIFS(Aux_Totales!$N:$N, Aux_Totales!$F:$F, $F224, Aux_Totales!$A:$A, Aperturas!$A$2), 0))</f>
        <v/>
      </c>
      <c r="DXP224" s="23" t="str">
        <f>IF(DXP220 = "", "", IFERROR(DXP220 / SUMIFS(Aux_Totales!$N:$N, Aux_Totales!$F:$F, $F224, Aux_Totales!$A:$A, Aperturas!$A$2), 0))</f>
        <v/>
      </c>
      <c r="DXQ224" s="23" t="str">
        <f>IF(DXQ220 = "", "", IFERROR(DXQ220 / SUMIFS(Aux_Totales!$N:$N, Aux_Totales!$F:$F, $F224, Aux_Totales!$A:$A, Aperturas!$A$2), 0))</f>
        <v/>
      </c>
      <c r="DXR224" s="23" t="str">
        <f>IF(DXR220 = "", "", IFERROR(DXR220 / SUMIFS(Aux_Totales!$N:$N, Aux_Totales!$F:$F, $F224, Aux_Totales!$A:$A, Aperturas!$A$2), 0))</f>
        <v/>
      </c>
      <c r="DXS224" s="23" t="str">
        <f>IF(DXS220 = "", "", IFERROR(DXS220 / SUMIFS(Aux_Totales!$N:$N, Aux_Totales!$F:$F, $F224, Aux_Totales!$A:$A, Aperturas!$A$2), 0))</f>
        <v/>
      </c>
      <c r="DXT224" s="23" t="str">
        <f>IF(DXT220 = "", "", IFERROR(DXT220 / SUMIFS(Aux_Totales!$N:$N, Aux_Totales!$F:$F, $F224, Aux_Totales!$A:$A, Aperturas!$A$2), 0))</f>
        <v/>
      </c>
      <c r="DXU224" s="23" t="str">
        <f>IF(DXU220 = "", "", IFERROR(DXU220 / SUMIFS(Aux_Totales!$N:$N, Aux_Totales!$F:$F, $F224, Aux_Totales!$A:$A, Aperturas!$A$2), 0))</f>
        <v/>
      </c>
      <c r="DXV224" s="23" t="str">
        <f>IF(DXV220 = "", "", IFERROR(DXV220 / SUMIFS(Aux_Totales!$N:$N, Aux_Totales!$F:$F, $F224, Aux_Totales!$A:$A, Aperturas!$A$2), 0))</f>
        <v/>
      </c>
      <c r="DXW224" s="23" t="str">
        <f>IF(DXW220 = "", "", IFERROR(DXW220 / SUMIFS(Aux_Totales!$N:$N, Aux_Totales!$F:$F, $F224, Aux_Totales!$A:$A, Aperturas!$A$2), 0))</f>
        <v/>
      </c>
      <c r="DXX224" s="23" t="str">
        <f>IF(DXX220 = "", "", IFERROR(DXX220 / SUMIFS(Aux_Totales!$N:$N, Aux_Totales!$F:$F, $F224, Aux_Totales!$A:$A, Aperturas!$A$2), 0))</f>
        <v/>
      </c>
      <c r="DXY224" s="23" t="str">
        <f>IF(DXY220 = "", "", IFERROR(DXY220 / SUMIFS(Aux_Totales!$N:$N, Aux_Totales!$F:$F, $F224, Aux_Totales!$A:$A, Aperturas!$A$2), 0))</f>
        <v/>
      </c>
      <c r="DXZ224" s="23" t="str">
        <f>IF(DXZ220 = "", "", IFERROR(DXZ220 / SUMIFS(Aux_Totales!$N:$N, Aux_Totales!$F:$F, $F224, Aux_Totales!$A:$A, Aperturas!$A$2), 0))</f>
        <v/>
      </c>
      <c r="DYA224" s="23" t="str">
        <f>IF(DYA220 = "", "", IFERROR(DYA220 / SUMIFS(Aux_Totales!$N:$N, Aux_Totales!$F:$F, $F224, Aux_Totales!$A:$A, Aperturas!$A$2), 0))</f>
        <v/>
      </c>
      <c r="DYB224" s="23" t="str">
        <f>IF(DYB220 = "", "", IFERROR(DYB220 / SUMIFS(Aux_Totales!$N:$N, Aux_Totales!$F:$F, $F224, Aux_Totales!$A:$A, Aperturas!$A$2), 0))</f>
        <v/>
      </c>
      <c r="DYC224" s="23" t="str">
        <f>IF(DYC220 = "", "", IFERROR(DYC220 / SUMIFS(Aux_Totales!$N:$N, Aux_Totales!$F:$F, $F224, Aux_Totales!$A:$A, Aperturas!$A$2), 0))</f>
        <v/>
      </c>
      <c r="DYD224" s="23" t="str">
        <f>IF(DYD220 = "", "", IFERROR(DYD220 / SUMIFS(Aux_Totales!$N:$N, Aux_Totales!$F:$F, $F224, Aux_Totales!$A:$A, Aperturas!$A$2), 0))</f>
        <v/>
      </c>
      <c r="DYE224" s="23" t="str">
        <f>IF(DYE220 = "", "", IFERROR(DYE220 / SUMIFS(Aux_Totales!$N:$N, Aux_Totales!$F:$F, $F224, Aux_Totales!$A:$A, Aperturas!$A$2), 0))</f>
        <v/>
      </c>
      <c r="DYF224" s="23" t="str">
        <f>IF(DYF220 = "", "", IFERROR(DYF220 / SUMIFS(Aux_Totales!$N:$N, Aux_Totales!$F:$F, $F224, Aux_Totales!$A:$A, Aperturas!$A$2), 0))</f>
        <v/>
      </c>
      <c r="DYG224" s="23" t="str">
        <f>IF(DYG220 = "", "", IFERROR(DYG220 / SUMIFS(Aux_Totales!$N:$N, Aux_Totales!$F:$F, $F224, Aux_Totales!$A:$A, Aperturas!$A$2), 0))</f>
        <v/>
      </c>
      <c r="DYH224" s="23" t="str">
        <f>IF(DYH220 = "", "", IFERROR(DYH220 / SUMIFS(Aux_Totales!$N:$N, Aux_Totales!$F:$F, $F224, Aux_Totales!$A:$A, Aperturas!$A$2), 0))</f>
        <v/>
      </c>
      <c r="DYI224" s="23" t="str">
        <f>IF(DYI220 = "", "", IFERROR(DYI220 / SUMIFS(Aux_Totales!$N:$N, Aux_Totales!$F:$F, $F224, Aux_Totales!$A:$A, Aperturas!$A$2), 0))</f>
        <v/>
      </c>
      <c r="DYJ224" s="23" t="str">
        <f>IF(DYJ220 = "", "", IFERROR(DYJ220 / SUMIFS(Aux_Totales!$N:$N, Aux_Totales!$F:$F, $F224, Aux_Totales!$A:$A, Aperturas!$A$2), 0))</f>
        <v/>
      </c>
      <c r="DYK224" s="23" t="str">
        <f>IF(DYK220 = "", "", IFERROR(DYK220 / SUMIFS(Aux_Totales!$N:$N, Aux_Totales!$F:$F, $F224, Aux_Totales!$A:$A, Aperturas!$A$2), 0))</f>
        <v/>
      </c>
      <c r="DYL224" s="23" t="str">
        <f>IF(DYL220 = "", "", IFERROR(DYL220 / SUMIFS(Aux_Totales!$N:$N, Aux_Totales!$F:$F, $F224, Aux_Totales!$A:$A, Aperturas!$A$2), 0))</f>
        <v/>
      </c>
      <c r="DYM224" s="23" t="str">
        <f>IF(DYM220 = "", "", IFERROR(DYM220 / SUMIFS(Aux_Totales!$N:$N, Aux_Totales!$F:$F, $F224, Aux_Totales!$A:$A, Aperturas!$A$2), 0))</f>
        <v/>
      </c>
      <c r="DYN224" s="23" t="str">
        <f>IF(DYN220 = "", "", IFERROR(DYN220 / SUMIFS(Aux_Totales!$N:$N, Aux_Totales!$F:$F, $F224, Aux_Totales!$A:$A, Aperturas!$A$2), 0))</f>
        <v/>
      </c>
      <c r="DYO224" s="23" t="str">
        <f>IF(DYO220 = "", "", IFERROR(DYO220 / SUMIFS(Aux_Totales!$N:$N, Aux_Totales!$F:$F, $F224, Aux_Totales!$A:$A, Aperturas!$A$2), 0))</f>
        <v/>
      </c>
      <c r="DYP224" s="23" t="str">
        <f>IF(DYP220 = "", "", IFERROR(DYP220 / SUMIFS(Aux_Totales!$N:$N, Aux_Totales!$F:$F, $F224, Aux_Totales!$A:$A, Aperturas!$A$2), 0))</f>
        <v/>
      </c>
      <c r="DYQ224" s="23" t="str">
        <f>IF(DYQ220 = "", "", IFERROR(DYQ220 / SUMIFS(Aux_Totales!$N:$N, Aux_Totales!$F:$F, $F224, Aux_Totales!$A:$A, Aperturas!$A$2), 0))</f>
        <v/>
      </c>
      <c r="DYR224" s="23" t="str">
        <f>IF(DYR220 = "", "", IFERROR(DYR220 / SUMIFS(Aux_Totales!$N:$N, Aux_Totales!$F:$F, $F224, Aux_Totales!$A:$A, Aperturas!$A$2), 0))</f>
        <v/>
      </c>
      <c r="DYS224" s="23" t="str">
        <f>IF(DYS220 = "", "", IFERROR(DYS220 / SUMIFS(Aux_Totales!$N:$N, Aux_Totales!$F:$F, $F224, Aux_Totales!$A:$A, Aperturas!$A$2), 0))</f>
        <v/>
      </c>
      <c r="DYT224" s="23" t="str">
        <f>IF(DYT220 = "", "", IFERROR(DYT220 / SUMIFS(Aux_Totales!$N:$N, Aux_Totales!$F:$F, $F224, Aux_Totales!$A:$A, Aperturas!$A$2), 0))</f>
        <v/>
      </c>
      <c r="DYU224" s="23" t="str">
        <f>IF(DYU220 = "", "", IFERROR(DYU220 / SUMIFS(Aux_Totales!$N:$N, Aux_Totales!$F:$F, $F224, Aux_Totales!$A:$A, Aperturas!$A$2), 0))</f>
        <v/>
      </c>
      <c r="DYV224" s="23" t="str">
        <f>IF(DYV220 = "", "", IFERROR(DYV220 / SUMIFS(Aux_Totales!$N:$N, Aux_Totales!$F:$F, $F224, Aux_Totales!$A:$A, Aperturas!$A$2), 0))</f>
        <v/>
      </c>
      <c r="DYW224" s="23" t="str">
        <f>IF(DYW220 = "", "", IFERROR(DYW220 / SUMIFS(Aux_Totales!$N:$N, Aux_Totales!$F:$F, $F224, Aux_Totales!$A:$A, Aperturas!$A$2), 0))</f>
        <v/>
      </c>
      <c r="DYX224" s="23" t="str">
        <f>IF(DYX220 = "", "", IFERROR(DYX220 / SUMIFS(Aux_Totales!$N:$N, Aux_Totales!$F:$F, $F224, Aux_Totales!$A:$A, Aperturas!$A$2), 0))</f>
        <v/>
      </c>
      <c r="DYY224" s="23" t="str">
        <f>IF(DYY220 = "", "", IFERROR(DYY220 / SUMIFS(Aux_Totales!$N:$N, Aux_Totales!$F:$F, $F224, Aux_Totales!$A:$A, Aperturas!$A$2), 0))</f>
        <v/>
      </c>
      <c r="DYZ224" s="23" t="str">
        <f>IF(DYZ220 = "", "", IFERROR(DYZ220 / SUMIFS(Aux_Totales!$N:$N, Aux_Totales!$F:$F, $F224, Aux_Totales!$A:$A, Aperturas!$A$2), 0))</f>
        <v/>
      </c>
      <c r="DZA224" s="23" t="str">
        <f>IF(DZA220 = "", "", IFERROR(DZA220 / SUMIFS(Aux_Totales!$N:$N, Aux_Totales!$F:$F, $F224, Aux_Totales!$A:$A, Aperturas!$A$2), 0))</f>
        <v/>
      </c>
      <c r="DZB224" s="23" t="str">
        <f>IF(DZB220 = "", "", IFERROR(DZB220 / SUMIFS(Aux_Totales!$N:$N, Aux_Totales!$F:$F, $F224, Aux_Totales!$A:$A, Aperturas!$A$2), 0))</f>
        <v/>
      </c>
      <c r="DZC224" s="23" t="str">
        <f>IF(DZC220 = "", "", IFERROR(DZC220 / SUMIFS(Aux_Totales!$N:$N, Aux_Totales!$F:$F, $F224, Aux_Totales!$A:$A, Aperturas!$A$2), 0))</f>
        <v/>
      </c>
      <c r="DZD224" s="23" t="str">
        <f>IF(DZD220 = "", "", IFERROR(DZD220 / SUMIFS(Aux_Totales!$N:$N, Aux_Totales!$F:$F, $F224, Aux_Totales!$A:$A, Aperturas!$A$2), 0))</f>
        <v/>
      </c>
      <c r="DZE224" s="23" t="str">
        <f>IF(DZE220 = "", "", IFERROR(DZE220 / SUMIFS(Aux_Totales!$N:$N, Aux_Totales!$F:$F, $F224, Aux_Totales!$A:$A, Aperturas!$A$2), 0))</f>
        <v/>
      </c>
      <c r="DZF224" s="23" t="str">
        <f>IF(DZF220 = "", "", IFERROR(DZF220 / SUMIFS(Aux_Totales!$N:$N, Aux_Totales!$F:$F, $F224, Aux_Totales!$A:$A, Aperturas!$A$2), 0))</f>
        <v/>
      </c>
      <c r="DZG224" s="23" t="str">
        <f>IF(DZG220 = "", "", IFERROR(DZG220 / SUMIFS(Aux_Totales!$N:$N, Aux_Totales!$F:$F, $F224, Aux_Totales!$A:$A, Aperturas!$A$2), 0))</f>
        <v/>
      </c>
      <c r="DZH224" s="23" t="str">
        <f>IF(DZH220 = "", "", IFERROR(DZH220 / SUMIFS(Aux_Totales!$N:$N, Aux_Totales!$F:$F, $F224, Aux_Totales!$A:$A, Aperturas!$A$2), 0))</f>
        <v/>
      </c>
      <c r="DZI224" s="23" t="str">
        <f>IF(DZI220 = "", "", IFERROR(DZI220 / SUMIFS(Aux_Totales!$N:$N, Aux_Totales!$F:$F, $F224, Aux_Totales!$A:$A, Aperturas!$A$2), 0))</f>
        <v/>
      </c>
      <c r="DZJ224" s="23" t="str">
        <f>IF(DZJ220 = "", "", IFERROR(DZJ220 / SUMIFS(Aux_Totales!$N:$N, Aux_Totales!$F:$F, $F224, Aux_Totales!$A:$A, Aperturas!$A$2), 0))</f>
        <v/>
      </c>
      <c r="DZK224" s="23" t="str">
        <f>IF(DZK220 = "", "", IFERROR(DZK220 / SUMIFS(Aux_Totales!$N:$N, Aux_Totales!$F:$F, $F224, Aux_Totales!$A:$A, Aperturas!$A$2), 0))</f>
        <v/>
      </c>
      <c r="DZL224" s="23" t="str">
        <f>IF(DZL220 = "", "", IFERROR(DZL220 / SUMIFS(Aux_Totales!$N:$N, Aux_Totales!$F:$F, $F224, Aux_Totales!$A:$A, Aperturas!$A$2), 0))</f>
        <v/>
      </c>
      <c r="DZM224" s="23" t="str">
        <f>IF(DZM220 = "", "", IFERROR(DZM220 / SUMIFS(Aux_Totales!$N:$N, Aux_Totales!$F:$F, $F224, Aux_Totales!$A:$A, Aperturas!$A$2), 0))</f>
        <v/>
      </c>
      <c r="DZN224" s="23" t="str">
        <f>IF(DZN220 = "", "", IFERROR(DZN220 / SUMIFS(Aux_Totales!$N:$N, Aux_Totales!$F:$F, $F224, Aux_Totales!$A:$A, Aperturas!$A$2), 0))</f>
        <v/>
      </c>
      <c r="DZO224" s="23" t="str">
        <f>IF(DZO220 = "", "", IFERROR(DZO220 / SUMIFS(Aux_Totales!$N:$N, Aux_Totales!$F:$F, $F224, Aux_Totales!$A:$A, Aperturas!$A$2), 0))</f>
        <v/>
      </c>
      <c r="DZP224" s="23" t="str">
        <f>IF(DZP220 = "", "", IFERROR(DZP220 / SUMIFS(Aux_Totales!$N:$N, Aux_Totales!$F:$F, $F224, Aux_Totales!$A:$A, Aperturas!$A$2), 0))</f>
        <v/>
      </c>
      <c r="DZQ224" s="23" t="str">
        <f>IF(DZQ220 = "", "", IFERROR(DZQ220 / SUMIFS(Aux_Totales!$N:$N, Aux_Totales!$F:$F, $F224, Aux_Totales!$A:$A, Aperturas!$A$2), 0))</f>
        <v/>
      </c>
      <c r="DZR224" s="23" t="str">
        <f>IF(DZR220 = "", "", IFERROR(DZR220 / SUMIFS(Aux_Totales!$N:$N, Aux_Totales!$F:$F, $F224, Aux_Totales!$A:$A, Aperturas!$A$2), 0))</f>
        <v/>
      </c>
      <c r="DZS224" s="23" t="str">
        <f>IF(DZS220 = "", "", IFERROR(DZS220 / SUMIFS(Aux_Totales!$N:$N, Aux_Totales!$F:$F, $F224, Aux_Totales!$A:$A, Aperturas!$A$2), 0))</f>
        <v/>
      </c>
      <c r="DZT224" s="23" t="str">
        <f>IF(DZT220 = "", "", IFERROR(DZT220 / SUMIFS(Aux_Totales!$N:$N, Aux_Totales!$F:$F, $F224, Aux_Totales!$A:$A, Aperturas!$A$2), 0))</f>
        <v/>
      </c>
      <c r="DZU224" s="23" t="str">
        <f>IF(DZU220 = "", "", IFERROR(DZU220 / SUMIFS(Aux_Totales!$N:$N, Aux_Totales!$F:$F, $F224, Aux_Totales!$A:$A, Aperturas!$A$2), 0))</f>
        <v/>
      </c>
      <c r="DZV224" s="23" t="str">
        <f>IF(DZV220 = "", "", IFERROR(DZV220 / SUMIFS(Aux_Totales!$N:$N, Aux_Totales!$F:$F, $F224, Aux_Totales!$A:$A, Aperturas!$A$2), 0))</f>
        <v/>
      </c>
      <c r="DZW224" s="23" t="str">
        <f>IF(DZW220 = "", "", IFERROR(DZW220 / SUMIFS(Aux_Totales!$N:$N, Aux_Totales!$F:$F, $F224, Aux_Totales!$A:$A, Aperturas!$A$2), 0))</f>
        <v/>
      </c>
      <c r="DZX224" s="23" t="str">
        <f>IF(DZX220 = "", "", IFERROR(DZX220 / SUMIFS(Aux_Totales!$N:$N, Aux_Totales!$F:$F, $F224, Aux_Totales!$A:$A, Aperturas!$A$2), 0))</f>
        <v/>
      </c>
      <c r="DZY224" s="23" t="str">
        <f>IF(DZY220 = "", "", IFERROR(DZY220 / SUMIFS(Aux_Totales!$N:$N, Aux_Totales!$F:$F, $F224, Aux_Totales!$A:$A, Aperturas!$A$2), 0))</f>
        <v/>
      </c>
      <c r="DZZ224" s="23" t="str">
        <f>IF(DZZ220 = "", "", IFERROR(DZZ220 / SUMIFS(Aux_Totales!$N:$N, Aux_Totales!$F:$F, $F224, Aux_Totales!$A:$A, Aperturas!$A$2), 0))</f>
        <v/>
      </c>
      <c r="EAA224" s="23" t="str">
        <f>IF(EAA220 = "", "", IFERROR(EAA220 / SUMIFS(Aux_Totales!$N:$N, Aux_Totales!$F:$F, $F224, Aux_Totales!$A:$A, Aperturas!$A$2), 0))</f>
        <v/>
      </c>
      <c r="EAB224" s="23" t="str">
        <f>IF(EAB220 = "", "", IFERROR(EAB220 / SUMIFS(Aux_Totales!$N:$N, Aux_Totales!$F:$F, $F224, Aux_Totales!$A:$A, Aperturas!$A$2), 0))</f>
        <v/>
      </c>
      <c r="EAC224" s="23" t="str">
        <f>IF(EAC220 = "", "", IFERROR(EAC220 / SUMIFS(Aux_Totales!$N:$N, Aux_Totales!$F:$F, $F224, Aux_Totales!$A:$A, Aperturas!$A$2), 0))</f>
        <v/>
      </c>
      <c r="EAD224" s="23" t="str">
        <f>IF(EAD220 = "", "", IFERROR(EAD220 / SUMIFS(Aux_Totales!$N:$N, Aux_Totales!$F:$F, $F224, Aux_Totales!$A:$A, Aperturas!$A$2), 0))</f>
        <v/>
      </c>
      <c r="EAE224" s="23" t="str">
        <f>IF(EAE220 = "", "", IFERROR(EAE220 / SUMIFS(Aux_Totales!$N:$N, Aux_Totales!$F:$F, $F224, Aux_Totales!$A:$A, Aperturas!$A$2), 0))</f>
        <v/>
      </c>
      <c r="EAF224" s="23" t="str">
        <f>IF(EAF220 = "", "", IFERROR(EAF220 / SUMIFS(Aux_Totales!$N:$N, Aux_Totales!$F:$F, $F224, Aux_Totales!$A:$A, Aperturas!$A$2), 0))</f>
        <v/>
      </c>
      <c r="EAG224" s="23" t="str">
        <f>IF(EAG220 = "", "", IFERROR(EAG220 / SUMIFS(Aux_Totales!$N:$N, Aux_Totales!$F:$F, $F224, Aux_Totales!$A:$A, Aperturas!$A$2), 0))</f>
        <v/>
      </c>
      <c r="EAH224" s="23" t="str">
        <f>IF(EAH220 = "", "", IFERROR(EAH220 / SUMIFS(Aux_Totales!$N:$N, Aux_Totales!$F:$F, $F224, Aux_Totales!$A:$A, Aperturas!$A$2), 0))</f>
        <v/>
      </c>
      <c r="EAI224" s="23" t="str">
        <f>IF(EAI220 = "", "", IFERROR(EAI220 / SUMIFS(Aux_Totales!$N:$N, Aux_Totales!$F:$F, $F224, Aux_Totales!$A:$A, Aperturas!$A$2), 0))</f>
        <v/>
      </c>
      <c r="EAJ224" s="23" t="str">
        <f>IF(EAJ220 = "", "", IFERROR(EAJ220 / SUMIFS(Aux_Totales!$N:$N, Aux_Totales!$F:$F, $F224, Aux_Totales!$A:$A, Aperturas!$A$2), 0))</f>
        <v/>
      </c>
      <c r="EAK224" s="23" t="str">
        <f>IF(EAK220 = "", "", IFERROR(EAK220 / SUMIFS(Aux_Totales!$N:$N, Aux_Totales!$F:$F, $F224, Aux_Totales!$A:$A, Aperturas!$A$2), 0))</f>
        <v/>
      </c>
      <c r="EAL224" s="23" t="str">
        <f>IF(EAL220 = "", "", IFERROR(EAL220 / SUMIFS(Aux_Totales!$N:$N, Aux_Totales!$F:$F, $F224, Aux_Totales!$A:$A, Aperturas!$A$2), 0))</f>
        <v/>
      </c>
      <c r="EAM224" s="23" t="str">
        <f>IF(EAM220 = "", "", IFERROR(EAM220 / SUMIFS(Aux_Totales!$N:$N, Aux_Totales!$F:$F, $F224, Aux_Totales!$A:$A, Aperturas!$A$2), 0))</f>
        <v/>
      </c>
      <c r="EAN224" s="23" t="str">
        <f>IF(EAN220 = "", "", IFERROR(EAN220 / SUMIFS(Aux_Totales!$N:$N, Aux_Totales!$F:$F, $F224, Aux_Totales!$A:$A, Aperturas!$A$2), 0))</f>
        <v/>
      </c>
      <c r="EAO224" s="23" t="str">
        <f>IF(EAO220 = "", "", IFERROR(EAO220 / SUMIFS(Aux_Totales!$N:$N, Aux_Totales!$F:$F, $F224, Aux_Totales!$A:$A, Aperturas!$A$2), 0))</f>
        <v/>
      </c>
      <c r="EAP224" s="23" t="str">
        <f>IF(EAP220 = "", "", IFERROR(EAP220 / SUMIFS(Aux_Totales!$N:$N, Aux_Totales!$F:$F, $F224, Aux_Totales!$A:$A, Aperturas!$A$2), 0))</f>
        <v/>
      </c>
      <c r="EAQ224" s="23" t="str">
        <f>IF(EAQ220 = "", "", IFERROR(EAQ220 / SUMIFS(Aux_Totales!$N:$N, Aux_Totales!$F:$F, $F224, Aux_Totales!$A:$A, Aperturas!$A$2), 0))</f>
        <v/>
      </c>
      <c r="EAR224" s="23" t="str">
        <f>IF(EAR220 = "", "", IFERROR(EAR220 / SUMIFS(Aux_Totales!$N:$N, Aux_Totales!$F:$F, $F224, Aux_Totales!$A:$A, Aperturas!$A$2), 0))</f>
        <v/>
      </c>
      <c r="EAS224" s="23" t="str">
        <f>IF(EAS220 = "", "", IFERROR(EAS220 / SUMIFS(Aux_Totales!$N:$N, Aux_Totales!$F:$F, $F224, Aux_Totales!$A:$A, Aperturas!$A$2), 0))</f>
        <v/>
      </c>
      <c r="EAT224" s="23" t="str">
        <f>IF(EAT220 = "", "", IFERROR(EAT220 / SUMIFS(Aux_Totales!$N:$N, Aux_Totales!$F:$F, $F224, Aux_Totales!$A:$A, Aperturas!$A$2), 0))</f>
        <v/>
      </c>
      <c r="EAU224" s="23" t="str">
        <f>IF(EAU220 = "", "", IFERROR(EAU220 / SUMIFS(Aux_Totales!$N:$N, Aux_Totales!$F:$F, $F224, Aux_Totales!$A:$A, Aperturas!$A$2), 0))</f>
        <v/>
      </c>
      <c r="EAV224" s="23" t="str">
        <f>IF(EAV220 = "", "", IFERROR(EAV220 / SUMIFS(Aux_Totales!$N:$N, Aux_Totales!$F:$F, $F224, Aux_Totales!$A:$A, Aperturas!$A$2), 0))</f>
        <v/>
      </c>
      <c r="EAW224" s="23" t="str">
        <f>IF(EAW220 = "", "", IFERROR(EAW220 / SUMIFS(Aux_Totales!$N:$N, Aux_Totales!$F:$F, $F224, Aux_Totales!$A:$A, Aperturas!$A$2), 0))</f>
        <v/>
      </c>
      <c r="EAX224" s="23" t="str">
        <f>IF(EAX220 = "", "", IFERROR(EAX220 / SUMIFS(Aux_Totales!$N:$N, Aux_Totales!$F:$F, $F224, Aux_Totales!$A:$A, Aperturas!$A$2), 0))</f>
        <v/>
      </c>
      <c r="EAY224" s="23" t="str">
        <f>IF(EAY220 = "", "", IFERROR(EAY220 / SUMIFS(Aux_Totales!$N:$N, Aux_Totales!$F:$F, $F224, Aux_Totales!$A:$A, Aperturas!$A$2), 0))</f>
        <v/>
      </c>
      <c r="EAZ224" s="23" t="str">
        <f>IF(EAZ220 = "", "", IFERROR(EAZ220 / SUMIFS(Aux_Totales!$N:$N, Aux_Totales!$F:$F, $F224, Aux_Totales!$A:$A, Aperturas!$A$2), 0))</f>
        <v/>
      </c>
      <c r="EBA224" s="23" t="str">
        <f>IF(EBA220 = "", "", IFERROR(EBA220 / SUMIFS(Aux_Totales!$N:$N, Aux_Totales!$F:$F, $F224, Aux_Totales!$A:$A, Aperturas!$A$2), 0))</f>
        <v/>
      </c>
      <c r="EBB224" s="23" t="str">
        <f>IF(EBB220 = "", "", IFERROR(EBB220 / SUMIFS(Aux_Totales!$N:$N, Aux_Totales!$F:$F, $F224, Aux_Totales!$A:$A, Aperturas!$A$2), 0))</f>
        <v/>
      </c>
      <c r="EBC224" s="23" t="str">
        <f>IF(EBC220 = "", "", IFERROR(EBC220 / SUMIFS(Aux_Totales!$N:$N, Aux_Totales!$F:$F, $F224, Aux_Totales!$A:$A, Aperturas!$A$2), 0))</f>
        <v/>
      </c>
      <c r="EBD224" s="23" t="str">
        <f>IF(EBD220 = "", "", IFERROR(EBD220 / SUMIFS(Aux_Totales!$N:$N, Aux_Totales!$F:$F, $F224, Aux_Totales!$A:$A, Aperturas!$A$2), 0))</f>
        <v/>
      </c>
      <c r="EBE224" s="23" t="str">
        <f>IF(EBE220 = "", "", IFERROR(EBE220 / SUMIFS(Aux_Totales!$N:$N, Aux_Totales!$F:$F, $F224, Aux_Totales!$A:$A, Aperturas!$A$2), 0))</f>
        <v/>
      </c>
      <c r="EBF224" s="23" t="str">
        <f>IF(EBF220 = "", "", IFERROR(EBF220 / SUMIFS(Aux_Totales!$N:$N, Aux_Totales!$F:$F, $F224, Aux_Totales!$A:$A, Aperturas!$A$2), 0))</f>
        <v/>
      </c>
      <c r="EBG224" s="23" t="str">
        <f>IF(EBG220 = "", "", IFERROR(EBG220 / SUMIFS(Aux_Totales!$N:$N, Aux_Totales!$F:$F, $F224, Aux_Totales!$A:$A, Aperturas!$A$2), 0))</f>
        <v/>
      </c>
      <c r="EBH224" s="23" t="str">
        <f>IF(EBH220 = "", "", IFERROR(EBH220 / SUMIFS(Aux_Totales!$N:$N, Aux_Totales!$F:$F, $F224, Aux_Totales!$A:$A, Aperturas!$A$2), 0))</f>
        <v/>
      </c>
      <c r="EBI224" s="23" t="str">
        <f>IF(EBI220 = "", "", IFERROR(EBI220 / SUMIFS(Aux_Totales!$N:$N, Aux_Totales!$F:$F, $F224, Aux_Totales!$A:$A, Aperturas!$A$2), 0))</f>
        <v/>
      </c>
      <c r="EBJ224" s="23" t="str">
        <f>IF(EBJ220 = "", "", IFERROR(EBJ220 / SUMIFS(Aux_Totales!$N:$N, Aux_Totales!$F:$F, $F224, Aux_Totales!$A:$A, Aperturas!$A$2), 0))</f>
        <v/>
      </c>
      <c r="EBK224" s="23" t="str">
        <f>IF(EBK220 = "", "", IFERROR(EBK220 / SUMIFS(Aux_Totales!$N:$N, Aux_Totales!$F:$F, $F224, Aux_Totales!$A:$A, Aperturas!$A$2), 0))</f>
        <v/>
      </c>
      <c r="EBL224" s="23" t="str">
        <f>IF(EBL220 = "", "", IFERROR(EBL220 / SUMIFS(Aux_Totales!$N:$N, Aux_Totales!$F:$F, $F224, Aux_Totales!$A:$A, Aperturas!$A$2), 0))</f>
        <v/>
      </c>
      <c r="EBM224" s="23" t="str">
        <f>IF(EBM220 = "", "", IFERROR(EBM220 / SUMIFS(Aux_Totales!$N:$N, Aux_Totales!$F:$F, $F224, Aux_Totales!$A:$A, Aperturas!$A$2), 0))</f>
        <v/>
      </c>
      <c r="EBN224" s="23" t="str">
        <f>IF(EBN220 = "", "", IFERROR(EBN220 / SUMIFS(Aux_Totales!$N:$N, Aux_Totales!$F:$F, $F224, Aux_Totales!$A:$A, Aperturas!$A$2), 0))</f>
        <v/>
      </c>
      <c r="EBO224" s="23" t="str">
        <f>IF(EBO220 = "", "", IFERROR(EBO220 / SUMIFS(Aux_Totales!$N:$N, Aux_Totales!$F:$F, $F224, Aux_Totales!$A:$A, Aperturas!$A$2), 0))</f>
        <v/>
      </c>
      <c r="EBP224" s="23" t="str">
        <f>IF(EBP220 = "", "", IFERROR(EBP220 / SUMIFS(Aux_Totales!$N:$N, Aux_Totales!$F:$F, $F224, Aux_Totales!$A:$A, Aperturas!$A$2), 0))</f>
        <v/>
      </c>
      <c r="EBQ224" s="23" t="str">
        <f>IF(EBQ220 = "", "", IFERROR(EBQ220 / SUMIFS(Aux_Totales!$N:$N, Aux_Totales!$F:$F, $F224, Aux_Totales!$A:$A, Aperturas!$A$2), 0))</f>
        <v/>
      </c>
      <c r="EBR224" s="23" t="str">
        <f>IF(EBR220 = "", "", IFERROR(EBR220 / SUMIFS(Aux_Totales!$N:$N, Aux_Totales!$F:$F, $F224, Aux_Totales!$A:$A, Aperturas!$A$2), 0))</f>
        <v/>
      </c>
      <c r="EBS224" s="23" t="str">
        <f>IF(EBS220 = "", "", IFERROR(EBS220 / SUMIFS(Aux_Totales!$N:$N, Aux_Totales!$F:$F, $F224, Aux_Totales!$A:$A, Aperturas!$A$2), 0))</f>
        <v/>
      </c>
      <c r="EBT224" s="23" t="str">
        <f>IF(EBT220 = "", "", IFERROR(EBT220 / SUMIFS(Aux_Totales!$N:$N, Aux_Totales!$F:$F, $F224, Aux_Totales!$A:$A, Aperturas!$A$2), 0))</f>
        <v/>
      </c>
      <c r="EBU224" s="23" t="str">
        <f>IF(EBU220 = "", "", IFERROR(EBU220 / SUMIFS(Aux_Totales!$N:$N, Aux_Totales!$F:$F, $F224, Aux_Totales!$A:$A, Aperturas!$A$2), 0))</f>
        <v/>
      </c>
      <c r="EBV224" s="23" t="str">
        <f>IF(EBV220 = "", "", IFERROR(EBV220 / SUMIFS(Aux_Totales!$N:$N, Aux_Totales!$F:$F, $F224, Aux_Totales!$A:$A, Aperturas!$A$2), 0))</f>
        <v/>
      </c>
      <c r="EBW224" s="23" t="str">
        <f>IF(EBW220 = "", "", IFERROR(EBW220 / SUMIFS(Aux_Totales!$N:$N, Aux_Totales!$F:$F, $F224, Aux_Totales!$A:$A, Aperturas!$A$2), 0))</f>
        <v/>
      </c>
      <c r="EBX224" s="23" t="str">
        <f>IF(EBX220 = "", "", IFERROR(EBX220 / SUMIFS(Aux_Totales!$N:$N, Aux_Totales!$F:$F, $F224, Aux_Totales!$A:$A, Aperturas!$A$2), 0))</f>
        <v/>
      </c>
      <c r="EBY224" s="23" t="str">
        <f>IF(EBY220 = "", "", IFERROR(EBY220 / SUMIFS(Aux_Totales!$N:$N, Aux_Totales!$F:$F, $F224, Aux_Totales!$A:$A, Aperturas!$A$2), 0))</f>
        <v/>
      </c>
      <c r="EBZ224" s="23" t="str">
        <f>IF(EBZ220 = "", "", IFERROR(EBZ220 / SUMIFS(Aux_Totales!$N:$N, Aux_Totales!$F:$F, $F224, Aux_Totales!$A:$A, Aperturas!$A$2), 0))</f>
        <v/>
      </c>
      <c r="ECA224" s="23" t="str">
        <f>IF(ECA220 = "", "", IFERROR(ECA220 / SUMIFS(Aux_Totales!$N:$N, Aux_Totales!$F:$F, $F224, Aux_Totales!$A:$A, Aperturas!$A$2), 0))</f>
        <v/>
      </c>
      <c r="ECB224" s="23" t="str">
        <f>IF(ECB220 = "", "", IFERROR(ECB220 / SUMIFS(Aux_Totales!$N:$N, Aux_Totales!$F:$F, $F224, Aux_Totales!$A:$A, Aperturas!$A$2), 0))</f>
        <v/>
      </c>
      <c r="ECC224" s="23" t="str">
        <f>IF(ECC220 = "", "", IFERROR(ECC220 / SUMIFS(Aux_Totales!$N:$N, Aux_Totales!$F:$F, $F224, Aux_Totales!$A:$A, Aperturas!$A$2), 0))</f>
        <v/>
      </c>
      <c r="ECD224" s="23" t="str">
        <f>IF(ECD220 = "", "", IFERROR(ECD220 / SUMIFS(Aux_Totales!$N:$N, Aux_Totales!$F:$F, $F224, Aux_Totales!$A:$A, Aperturas!$A$2), 0))</f>
        <v/>
      </c>
      <c r="ECE224" s="23" t="str">
        <f>IF(ECE220 = "", "", IFERROR(ECE220 / SUMIFS(Aux_Totales!$N:$N, Aux_Totales!$F:$F, $F224, Aux_Totales!$A:$A, Aperturas!$A$2), 0))</f>
        <v/>
      </c>
      <c r="ECF224" s="23" t="str">
        <f>IF(ECF220 = "", "", IFERROR(ECF220 / SUMIFS(Aux_Totales!$N:$N, Aux_Totales!$F:$F, $F224, Aux_Totales!$A:$A, Aperturas!$A$2), 0))</f>
        <v/>
      </c>
      <c r="ECG224" s="23" t="str">
        <f>IF(ECG220 = "", "", IFERROR(ECG220 / SUMIFS(Aux_Totales!$N:$N, Aux_Totales!$F:$F, $F224, Aux_Totales!$A:$A, Aperturas!$A$2), 0))</f>
        <v/>
      </c>
      <c r="ECH224" s="23" t="str">
        <f>IF(ECH220 = "", "", IFERROR(ECH220 / SUMIFS(Aux_Totales!$N:$N, Aux_Totales!$F:$F, $F224, Aux_Totales!$A:$A, Aperturas!$A$2), 0))</f>
        <v/>
      </c>
      <c r="ECI224" s="23" t="str">
        <f>IF(ECI220 = "", "", IFERROR(ECI220 / SUMIFS(Aux_Totales!$N:$N, Aux_Totales!$F:$F, $F224, Aux_Totales!$A:$A, Aperturas!$A$2), 0))</f>
        <v/>
      </c>
      <c r="ECJ224" s="23" t="str">
        <f>IF(ECJ220 = "", "", IFERROR(ECJ220 / SUMIFS(Aux_Totales!$N:$N, Aux_Totales!$F:$F, $F224, Aux_Totales!$A:$A, Aperturas!$A$2), 0))</f>
        <v/>
      </c>
      <c r="ECK224" s="23" t="str">
        <f>IF(ECK220 = "", "", IFERROR(ECK220 / SUMIFS(Aux_Totales!$N:$N, Aux_Totales!$F:$F, $F224, Aux_Totales!$A:$A, Aperturas!$A$2), 0))</f>
        <v/>
      </c>
      <c r="ECL224" s="23" t="str">
        <f>IF(ECL220 = "", "", IFERROR(ECL220 / SUMIFS(Aux_Totales!$N:$N, Aux_Totales!$F:$F, $F224, Aux_Totales!$A:$A, Aperturas!$A$2), 0))</f>
        <v/>
      </c>
      <c r="ECM224" s="23" t="str">
        <f>IF(ECM220 = "", "", IFERROR(ECM220 / SUMIFS(Aux_Totales!$N:$N, Aux_Totales!$F:$F, $F224, Aux_Totales!$A:$A, Aperturas!$A$2), 0))</f>
        <v/>
      </c>
      <c r="ECN224" s="23" t="str">
        <f>IF(ECN220 = "", "", IFERROR(ECN220 / SUMIFS(Aux_Totales!$N:$N, Aux_Totales!$F:$F, $F224, Aux_Totales!$A:$A, Aperturas!$A$2), 0))</f>
        <v/>
      </c>
      <c r="ECO224" s="23" t="str">
        <f>IF(ECO220 = "", "", IFERROR(ECO220 / SUMIFS(Aux_Totales!$N:$N, Aux_Totales!$F:$F, $F224, Aux_Totales!$A:$A, Aperturas!$A$2), 0))</f>
        <v/>
      </c>
      <c r="ECP224" s="23" t="str">
        <f>IF(ECP220 = "", "", IFERROR(ECP220 / SUMIFS(Aux_Totales!$N:$N, Aux_Totales!$F:$F, $F224, Aux_Totales!$A:$A, Aperturas!$A$2), 0))</f>
        <v/>
      </c>
      <c r="ECQ224" s="23" t="str">
        <f>IF(ECQ220 = "", "", IFERROR(ECQ220 / SUMIFS(Aux_Totales!$N:$N, Aux_Totales!$F:$F, $F224, Aux_Totales!$A:$A, Aperturas!$A$2), 0))</f>
        <v/>
      </c>
      <c r="ECR224" s="23" t="str">
        <f>IF(ECR220 = "", "", IFERROR(ECR220 / SUMIFS(Aux_Totales!$N:$N, Aux_Totales!$F:$F, $F224, Aux_Totales!$A:$A, Aperturas!$A$2), 0))</f>
        <v/>
      </c>
      <c r="ECS224" s="23" t="str">
        <f>IF(ECS220 = "", "", IFERROR(ECS220 / SUMIFS(Aux_Totales!$N:$N, Aux_Totales!$F:$F, $F224, Aux_Totales!$A:$A, Aperturas!$A$2), 0))</f>
        <v/>
      </c>
      <c r="ECT224" s="23" t="str">
        <f>IF(ECT220 = "", "", IFERROR(ECT220 / SUMIFS(Aux_Totales!$N:$N, Aux_Totales!$F:$F, $F224, Aux_Totales!$A:$A, Aperturas!$A$2), 0))</f>
        <v/>
      </c>
      <c r="ECU224" s="23" t="str">
        <f>IF(ECU220 = "", "", IFERROR(ECU220 / SUMIFS(Aux_Totales!$N:$N, Aux_Totales!$F:$F, $F224, Aux_Totales!$A:$A, Aperturas!$A$2), 0))</f>
        <v/>
      </c>
      <c r="ECV224" s="23" t="str">
        <f>IF(ECV220 = "", "", IFERROR(ECV220 / SUMIFS(Aux_Totales!$N:$N, Aux_Totales!$F:$F, $F224, Aux_Totales!$A:$A, Aperturas!$A$2), 0))</f>
        <v/>
      </c>
      <c r="ECW224" s="23" t="str">
        <f>IF(ECW220 = "", "", IFERROR(ECW220 / SUMIFS(Aux_Totales!$N:$N, Aux_Totales!$F:$F, $F224, Aux_Totales!$A:$A, Aperturas!$A$2), 0))</f>
        <v/>
      </c>
      <c r="ECX224" s="23" t="str">
        <f>IF(ECX220 = "", "", IFERROR(ECX220 / SUMIFS(Aux_Totales!$N:$N, Aux_Totales!$F:$F, $F224, Aux_Totales!$A:$A, Aperturas!$A$2), 0))</f>
        <v/>
      </c>
      <c r="ECY224" s="23" t="str">
        <f>IF(ECY220 = "", "", IFERROR(ECY220 / SUMIFS(Aux_Totales!$N:$N, Aux_Totales!$F:$F, $F224, Aux_Totales!$A:$A, Aperturas!$A$2), 0))</f>
        <v/>
      </c>
      <c r="ECZ224" s="23" t="str">
        <f>IF(ECZ220 = "", "", IFERROR(ECZ220 / SUMIFS(Aux_Totales!$N:$N, Aux_Totales!$F:$F, $F224, Aux_Totales!$A:$A, Aperturas!$A$2), 0))</f>
        <v/>
      </c>
      <c r="EDA224" s="23" t="str">
        <f>IF(EDA220 = "", "", IFERROR(EDA220 / SUMIFS(Aux_Totales!$N:$N, Aux_Totales!$F:$F, $F224, Aux_Totales!$A:$A, Aperturas!$A$2), 0))</f>
        <v/>
      </c>
      <c r="EDB224" s="23" t="str">
        <f>IF(EDB220 = "", "", IFERROR(EDB220 / SUMIFS(Aux_Totales!$N:$N, Aux_Totales!$F:$F, $F224, Aux_Totales!$A:$A, Aperturas!$A$2), 0))</f>
        <v/>
      </c>
      <c r="EDC224" s="23" t="str">
        <f>IF(EDC220 = "", "", IFERROR(EDC220 / SUMIFS(Aux_Totales!$N:$N, Aux_Totales!$F:$F, $F224, Aux_Totales!$A:$A, Aperturas!$A$2), 0))</f>
        <v/>
      </c>
      <c r="EDD224" s="23" t="str">
        <f>IF(EDD220 = "", "", IFERROR(EDD220 / SUMIFS(Aux_Totales!$N:$N, Aux_Totales!$F:$F, $F224, Aux_Totales!$A:$A, Aperturas!$A$2), 0))</f>
        <v/>
      </c>
      <c r="EDE224" s="23" t="str">
        <f>IF(EDE220 = "", "", IFERROR(EDE220 / SUMIFS(Aux_Totales!$N:$N, Aux_Totales!$F:$F, $F224, Aux_Totales!$A:$A, Aperturas!$A$2), 0))</f>
        <v/>
      </c>
      <c r="EDF224" s="23" t="str">
        <f>IF(EDF220 = "", "", IFERROR(EDF220 / SUMIFS(Aux_Totales!$N:$N, Aux_Totales!$F:$F, $F224, Aux_Totales!$A:$A, Aperturas!$A$2), 0))</f>
        <v/>
      </c>
      <c r="EDG224" s="23" t="str">
        <f>IF(EDG220 = "", "", IFERROR(EDG220 / SUMIFS(Aux_Totales!$N:$N, Aux_Totales!$F:$F, $F224, Aux_Totales!$A:$A, Aperturas!$A$2), 0))</f>
        <v/>
      </c>
      <c r="EDH224" s="23" t="str">
        <f>IF(EDH220 = "", "", IFERROR(EDH220 / SUMIFS(Aux_Totales!$N:$N, Aux_Totales!$F:$F, $F224, Aux_Totales!$A:$A, Aperturas!$A$2), 0))</f>
        <v/>
      </c>
      <c r="EDI224" s="23" t="str">
        <f>IF(EDI220 = "", "", IFERROR(EDI220 / SUMIFS(Aux_Totales!$N:$N, Aux_Totales!$F:$F, $F224, Aux_Totales!$A:$A, Aperturas!$A$2), 0))</f>
        <v/>
      </c>
      <c r="EDJ224" s="23" t="str">
        <f>IF(EDJ220 = "", "", IFERROR(EDJ220 / SUMIFS(Aux_Totales!$N:$N, Aux_Totales!$F:$F, $F224, Aux_Totales!$A:$A, Aperturas!$A$2), 0))</f>
        <v/>
      </c>
      <c r="EDK224" s="23" t="str">
        <f>IF(EDK220 = "", "", IFERROR(EDK220 / SUMIFS(Aux_Totales!$N:$N, Aux_Totales!$F:$F, $F224, Aux_Totales!$A:$A, Aperturas!$A$2), 0))</f>
        <v/>
      </c>
      <c r="EDL224" s="23" t="str">
        <f>IF(EDL220 = "", "", IFERROR(EDL220 / SUMIFS(Aux_Totales!$N:$N, Aux_Totales!$F:$F, $F224, Aux_Totales!$A:$A, Aperturas!$A$2), 0))</f>
        <v/>
      </c>
      <c r="EDM224" s="23" t="str">
        <f>IF(EDM220 = "", "", IFERROR(EDM220 / SUMIFS(Aux_Totales!$N:$N, Aux_Totales!$F:$F, $F224, Aux_Totales!$A:$A, Aperturas!$A$2), 0))</f>
        <v/>
      </c>
      <c r="EDN224" s="23" t="str">
        <f>IF(EDN220 = "", "", IFERROR(EDN220 / SUMIFS(Aux_Totales!$N:$N, Aux_Totales!$F:$F, $F224, Aux_Totales!$A:$A, Aperturas!$A$2), 0))</f>
        <v/>
      </c>
      <c r="EDO224" s="23" t="str">
        <f>IF(EDO220 = "", "", IFERROR(EDO220 / SUMIFS(Aux_Totales!$N:$N, Aux_Totales!$F:$F, $F224, Aux_Totales!$A:$A, Aperturas!$A$2), 0))</f>
        <v/>
      </c>
      <c r="EDP224" s="23" t="str">
        <f>IF(EDP220 = "", "", IFERROR(EDP220 / SUMIFS(Aux_Totales!$N:$N, Aux_Totales!$F:$F, $F224, Aux_Totales!$A:$A, Aperturas!$A$2), 0))</f>
        <v/>
      </c>
      <c r="EDQ224" s="23" t="str">
        <f>IF(EDQ220 = "", "", IFERROR(EDQ220 / SUMIFS(Aux_Totales!$N:$N, Aux_Totales!$F:$F, $F224, Aux_Totales!$A:$A, Aperturas!$A$2), 0))</f>
        <v/>
      </c>
      <c r="EDR224" s="23" t="str">
        <f>IF(EDR220 = "", "", IFERROR(EDR220 / SUMIFS(Aux_Totales!$N:$N, Aux_Totales!$F:$F, $F224, Aux_Totales!$A:$A, Aperturas!$A$2), 0))</f>
        <v/>
      </c>
      <c r="EDS224" s="23" t="str">
        <f>IF(EDS220 = "", "", IFERROR(EDS220 / SUMIFS(Aux_Totales!$N:$N, Aux_Totales!$F:$F, $F224, Aux_Totales!$A:$A, Aperturas!$A$2), 0))</f>
        <v/>
      </c>
      <c r="EDT224" s="23" t="str">
        <f>IF(EDT220 = "", "", IFERROR(EDT220 / SUMIFS(Aux_Totales!$N:$N, Aux_Totales!$F:$F, $F224, Aux_Totales!$A:$A, Aperturas!$A$2), 0))</f>
        <v/>
      </c>
      <c r="EDU224" s="23" t="str">
        <f>IF(EDU220 = "", "", IFERROR(EDU220 / SUMIFS(Aux_Totales!$N:$N, Aux_Totales!$F:$F, $F224, Aux_Totales!$A:$A, Aperturas!$A$2), 0))</f>
        <v/>
      </c>
      <c r="EDV224" s="23" t="str">
        <f>IF(EDV220 = "", "", IFERROR(EDV220 / SUMIFS(Aux_Totales!$N:$N, Aux_Totales!$F:$F, $F224, Aux_Totales!$A:$A, Aperturas!$A$2), 0))</f>
        <v/>
      </c>
      <c r="EDW224" s="23" t="str">
        <f>IF(EDW220 = "", "", IFERROR(EDW220 / SUMIFS(Aux_Totales!$N:$N, Aux_Totales!$F:$F, $F224, Aux_Totales!$A:$A, Aperturas!$A$2), 0))</f>
        <v/>
      </c>
      <c r="EDX224" s="23" t="str">
        <f>IF(EDX220 = "", "", IFERROR(EDX220 / SUMIFS(Aux_Totales!$N:$N, Aux_Totales!$F:$F, $F224, Aux_Totales!$A:$A, Aperturas!$A$2), 0))</f>
        <v/>
      </c>
      <c r="EDY224" s="23" t="str">
        <f>IF(EDY220 = "", "", IFERROR(EDY220 / SUMIFS(Aux_Totales!$N:$N, Aux_Totales!$F:$F, $F224, Aux_Totales!$A:$A, Aperturas!$A$2), 0))</f>
        <v/>
      </c>
      <c r="EDZ224" s="23" t="str">
        <f>IF(EDZ220 = "", "", IFERROR(EDZ220 / SUMIFS(Aux_Totales!$N:$N, Aux_Totales!$F:$F, $F224, Aux_Totales!$A:$A, Aperturas!$A$2), 0))</f>
        <v/>
      </c>
      <c r="EEA224" s="23" t="str">
        <f>IF(EEA220 = "", "", IFERROR(EEA220 / SUMIFS(Aux_Totales!$N:$N, Aux_Totales!$F:$F, $F224, Aux_Totales!$A:$A, Aperturas!$A$2), 0))</f>
        <v/>
      </c>
      <c r="EEB224" s="23" t="str">
        <f>IF(EEB220 = "", "", IFERROR(EEB220 / SUMIFS(Aux_Totales!$N:$N, Aux_Totales!$F:$F, $F224, Aux_Totales!$A:$A, Aperturas!$A$2), 0))</f>
        <v/>
      </c>
      <c r="EEC224" s="23" t="str">
        <f>IF(EEC220 = "", "", IFERROR(EEC220 / SUMIFS(Aux_Totales!$N:$N, Aux_Totales!$F:$F, $F224, Aux_Totales!$A:$A, Aperturas!$A$2), 0))</f>
        <v/>
      </c>
      <c r="EED224" s="23" t="str">
        <f>IF(EED220 = "", "", IFERROR(EED220 / SUMIFS(Aux_Totales!$N:$N, Aux_Totales!$F:$F, $F224, Aux_Totales!$A:$A, Aperturas!$A$2), 0))</f>
        <v/>
      </c>
      <c r="EEE224" s="23" t="str">
        <f>IF(EEE220 = "", "", IFERROR(EEE220 / SUMIFS(Aux_Totales!$N:$N, Aux_Totales!$F:$F, $F224, Aux_Totales!$A:$A, Aperturas!$A$2), 0))</f>
        <v/>
      </c>
      <c r="EEF224" s="23" t="str">
        <f>IF(EEF220 = "", "", IFERROR(EEF220 / SUMIFS(Aux_Totales!$N:$N, Aux_Totales!$F:$F, $F224, Aux_Totales!$A:$A, Aperturas!$A$2), 0))</f>
        <v/>
      </c>
      <c r="EEG224" s="23" t="str">
        <f>IF(EEG220 = "", "", IFERROR(EEG220 / SUMIFS(Aux_Totales!$N:$N, Aux_Totales!$F:$F, $F224, Aux_Totales!$A:$A, Aperturas!$A$2), 0))</f>
        <v/>
      </c>
      <c r="EEH224" s="23" t="str">
        <f>IF(EEH220 = "", "", IFERROR(EEH220 / SUMIFS(Aux_Totales!$N:$N, Aux_Totales!$F:$F, $F224, Aux_Totales!$A:$A, Aperturas!$A$2), 0))</f>
        <v/>
      </c>
      <c r="EEI224" s="23" t="str">
        <f>IF(EEI220 = "", "", IFERROR(EEI220 / SUMIFS(Aux_Totales!$N:$N, Aux_Totales!$F:$F, $F224, Aux_Totales!$A:$A, Aperturas!$A$2), 0))</f>
        <v/>
      </c>
      <c r="EEJ224" s="23" t="str">
        <f>IF(EEJ220 = "", "", IFERROR(EEJ220 / SUMIFS(Aux_Totales!$N:$N, Aux_Totales!$F:$F, $F224, Aux_Totales!$A:$A, Aperturas!$A$2), 0))</f>
        <v/>
      </c>
      <c r="EEK224" s="23" t="str">
        <f>IF(EEK220 = "", "", IFERROR(EEK220 / SUMIFS(Aux_Totales!$N:$N, Aux_Totales!$F:$F, $F224, Aux_Totales!$A:$A, Aperturas!$A$2), 0))</f>
        <v/>
      </c>
      <c r="EEL224" s="23" t="str">
        <f>IF(EEL220 = "", "", IFERROR(EEL220 / SUMIFS(Aux_Totales!$N:$N, Aux_Totales!$F:$F, $F224, Aux_Totales!$A:$A, Aperturas!$A$2), 0))</f>
        <v/>
      </c>
      <c r="EEM224" s="23" t="str">
        <f>IF(EEM220 = "", "", IFERROR(EEM220 / SUMIFS(Aux_Totales!$N:$N, Aux_Totales!$F:$F, $F224, Aux_Totales!$A:$A, Aperturas!$A$2), 0))</f>
        <v/>
      </c>
      <c r="EEN224" s="23" t="str">
        <f>IF(EEN220 = "", "", IFERROR(EEN220 / SUMIFS(Aux_Totales!$N:$N, Aux_Totales!$F:$F, $F224, Aux_Totales!$A:$A, Aperturas!$A$2), 0))</f>
        <v/>
      </c>
      <c r="EEO224" s="23" t="str">
        <f>IF(EEO220 = "", "", IFERROR(EEO220 / SUMIFS(Aux_Totales!$N:$N, Aux_Totales!$F:$F, $F224, Aux_Totales!$A:$A, Aperturas!$A$2), 0))</f>
        <v/>
      </c>
      <c r="EEP224" s="23" t="str">
        <f>IF(EEP220 = "", "", IFERROR(EEP220 / SUMIFS(Aux_Totales!$N:$N, Aux_Totales!$F:$F, $F224, Aux_Totales!$A:$A, Aperturas!$A$2), 0))</f>
        <v/>
      </c>
      <c r="EEQ224" s="23" t="str">
        <f>IF(EEQ220 = "", "", IFERROR(EEQ220 / SUMIFS(Aux_Totales!$N:$N, Aux_Totales!$F:$F, $F224, Aux_Totales!$A:$A, Aperturas!$A$2), 0))</f>
        <v/>
      </c>
      <c r="EER224" s="23" t="str">
        <f>IF(EER220 = "", "", IFERROR(EER220 / SUMIFS(Aux_Totales!$N:$N, Aux_Totales!$F:$F, $F224, Aux_Totales!$A:$A, Aperturas!$A$2), 0))</f>
        <v/>
      </c>
      <c r="EES224" s="23" t="str">
        <f>IF(EES220 = "", "", IFERROR(EES220 / SUMIFS(Aux_Totales!$N:$N, Aux_Totales!$F:$F, $F224, Aux_Totales!$A:$A, Aperturas!$A$2), 0))</f>
        <v/>
      </c>
      <c r="EET224" s="23" t="str">
        <f>IF(EET220 = "", "", IFERROR(EET220 / SUMIFS(Aux_Totales!$N:$N, Aux_Totales!$F:$F, $F224, Aux_Totales!$A:$A, Aperturas!$A$2), 0))</f>
        <v/>
      </c>
      <c r="EEU224" s="23" t="str">
        <f>IF(EEU220 = "", "", IFERROR(EEU220 / SUMIFS(Aux_Totales!$N:$N, Aux_Totales!$F:$F, $F224, Aux_Totales!$A:$A, Aperturas!$A$2), 0))</f>
        <v/>
      </c>
      <c r="EEV224" s="23" t="str">
        <f>IF(EEV220 = "", "", IFERROR(EEV220 / SUMIFS(Aux_Totales!$N:$N, Aux_Totales!$F:$F, $F224, Aux_Totales!$A:$A, Aperturas!$A$2), 0))</f>
        <v/>
      </c>
      <c r="EEW224" s="23" t="str">
        <f>IF(EEW220 = "", "", IFERROR(EEW220 / SUMIFS(Aux_Totales!$N:$N, Aux_Totales!$F:$F, $F224, Aux_Totales!$A:$A, Aperturas!$A$2), 0))</f>
        <v/>
      </c>
      <c r="EEX224" s="23" t="str">
        <f>IF(EEX220 = "", "", IFERROR(EEX220 / SUMIFS(Aux_Totales!$N:$N, Aux_Totales!$F:$F, $F224, Aux_Totales!$A:$A, Aperturas!$A$2), 0))</f>
        <v/>
      </c>
      <c r="EEY224" s="23" t="str">
        <f>IF(EEY220 = "", "", IFERROR(EEY220 / SUMIFS(Aux_Totales!$N:$N, Aux_Totales!$F:$F, $F224, Aux_Totales!$A:$A, Aperturas!$A$2), 0))</f>
        <v/>
      </c>
      <c r="EEZ224" s="23" t="str">
        <f>IF(EEZ220 = "", "", IFERROR(EEZ220 / SUMIFS(Aux_Totales!$N:$N, Aux_Totales!$F:$F, $F224, Aux_Totales!$A:$A, Aperturas!$A$2), 0))</f>
        <v/>
      </c>
      <c r="EFA224" s="23" t="str">
        <f>IF(EFA220 = "", "", IFERROR(EFA220 / SUMIFS(Aux_Totales!$N:$N, Aux_Totales!$F:$F, $F224, Aux_Totales!$A:$A, Aperturas!$A$2), 0))</f>
        <v/>
      </c>
      <c r="EFB224" s="23" t="str">
        <f>IF(EFB220 = "", "", IFERROR(EFB220 / SUMIFS(Aux_Totales!$N:$N, Aux_Totales!$F:$F, $F224, Aux_Totales!$A:$A, Aperturas!$A$2), 0))</f>
        <v/>
      </c>
      <c r="EFC224" s="23" t="str">
        <f>IF(EFC220 = "", "", IFERROR(EFC220 / SUMIFS(Aux_Totales!$N:$N, Aux_Totales!$F:$F, $F224, Aux_Totales!$A:$A, Aperturas!$A$2), 0))</f>
        <v/>
      </c>
      <c r="EFD224" s="23" t="str">
        <f>IF(EFD220 = "", "", IFERROR(EFD220 / SUMIFS(Aux_Totales!$N:$N, Aux_Totales!$F:$F, $F224, Aux_Totales!$A:$A, Aperturas!$A$2), 0))</f>
        <v/>
      </c>
      <c r="EFE224" s="23" t="str">
        <f>IF(EFE220 = "", "", IFERROR(EFE220 / SUMIFS(Aux_Totales!$N:$N, Aux_Totales!$F:$F, $F224, Aux_Totales!$A:$A, Aperturas!$A$2), 0))</f>
        <v/>
      </c>
      <c r="EFF224" s="23" t="str">
        <f>IF(EFF220 = "", "", IFERROR(EFF220 / SUMIFS(Aux_Totales!$N:$N, Aux_Totales!$F:$F, $F224, Aux_Totales!$A:$A, Aperturas!$A$2), 0))</f>
        <v/>
      </c>
      <c r="EFG224" s="23" t="str">
        <f>IF(EFG220 = "", "", IFERROR(EFG220 / SUMIFS(Aux_Totales!$N:$N, Aux_Totales!$F:$F, $F224, Aux_Totales!$A:$A, Aperturas!$A$2), 0))</f>
        <v/>
      </c>
      <c r="EFH224" s="23" t="str">
        <f>IF(EFH220 = "", "", IFERROR(EFH220 / SUMIFS(Aux_Totales!$N:$N, Aux_Totales!$F:$F, $F224, Aux_Totales!$A:$A, Aperturas!$A$2), 0))</f>
        <v/>
      </c>
      <c r="EFI224" s="23" t="str">
        <f>IF(EFI220 = "", "", IFERROR(EFI220 / SUMIFS(Aux_Totales!$N:$N, Aux_Totales!$F:$F, $F224, Aux_Totales!$A:$A, Aperturas!$A$2), 0))</f>
        <v/>
      </c>
      <c r="EFJ224" s="23" t="str">
        <f>IF(EFJ220 = "", "", IFERROR(EFJ220 / SUMIFS(Aux_Totales!$N:$N, Aux_Totales!$F:$F, $F224, Aux_Totales!$A:$A, Aperturas!$A$2), 0))</f>
        <v/>
      </c>
      <c r="EFK224" s="23" t="str">
        <f>IF(EFK220 = "", "", IFERROR(EFK220 / SUMIFS(Aux_Totales!$N:$N, Aux_Totales!$F:$F, $F224, Aux_Totales!$A:$A, Aperturas!$A$2), 0))</f>
        <v/>
      </c>
      <c r="EFL224" s="23" t="str">
        <f>IF(EFL220 = "", "", IFERROR(EFL220 / SUMIFS(Aux_Totales!$N:$N, Aux_Totales!$F:$F, $F224, Aux_Totales!$A:$A, Aperturas!$A$2), 0))</f>
        <v/>
      </c>
      <c r="EFM224" s="23" t="str">
        <f>IF(EFM220 = "", "", IFERROR(EFM220 / SUMIFS(Aux_Totales!$N:$N, Aux_Totales!$F:$F, $F224, Aux_Totales!$A:$A, Aperturas!$A$2), 0))</f>
        <v/>
      </c>
      <c r="EFN224" s="23" t="str">
        <f>IF(EFN220 = "", "", IFERROR(EFN220 / SUMIFS(Aux_Totales!$N:$N, Aux_Totales!$F:$F, $F224, Aux_Totales!$A:$A, Aperturas!$A$2), 0))</f>
        <v/>
      </c>
      <c r="EFO224" s="23" t="str">
        <f>IF(EFO220 = "", "", IFERROR(EFO220 / SUMIFS(Aux_Totales!$N:$N, Aux_Totales!$F:$F, $F224, Aux_Totales!$A:$A, Aperturas!$A$2), 0))</f>
        <v/>
      </c>
      <c r="EFP224" s="23" t="str">
        <f>IF(EFP220 = "", "", IFERROR(EFP220 / SUMIFS(Aux_Totales!$N:$N, Aux_Totales!$F:$F, $F224, Aux_Totales!$A:$A, Aperturas!$A$2), 0))</f>
        <v/>
      </c>
      <c r="EFQ224" s="23" t="str">
        <f>IF(EFQ220 = "", "", IFERROR(EFQ220 / SUMIFS(Aux_Totales!$N:$N, Aux_Totales!$F:$F, $F224, Aux_Totales!$A:$A, Aperturas!$A$2), 0))</f>
        <v/>
      </c>
      <c r="EFR224" s="23" t="str">
        <f>IF(EFR220 = "", "", IFERROR(EFR220 / SUMIFS(Aux_Totales!$N:$N, Aux_Totales!$F:$F, $F224, Aux_Totales!$A:$A, Aperturas!$A$2), 0))</f>
        <v/>
      </c>
      <c r="EFS224" s="23" t="str">
        <f>IF(EFS220 = "", "", IFERROR(EFS220 / SUMIFS(Aux_Totales!$N:$N, Aux_Totales!$F:$F, $F224, Aux_Totales!$A:$A, Aperturas!$A$2), 0))</f>
        <v/>
      </c>
      <c r="EFT224" s="23" t="str">
        <f>IF(EFT220 = "", "", IFERROR(EFT220 / SUMIFS(Aux_Totales!$N:$N, Aux_Totales!$F:$F, $F224, Aux_Totales!$A:$A, Aperturas!$A$2), 0))</f>
        <v/>
      </c>
      <c r="EFU224" s="23" t="str">
        <f>IF(EFU220 = "", "", IFERROR(EFU220 / SUMIFS(Aux_Totales!$N:$N, Aux_Totales!$F:$F, $F224, Aux_Totales!$A:$A, Aperturas!$A$2), 0))</f>
        <v/>
      </c>
      <c r="EFV224" s="23" t="str">
        <f>IF(EFV220 = "", "", IFERROR(EFV220 / SUMIFS(Aux_Totales!$N:$N, Aux_Totales!$F:$F, $F224, Aux_Totales!$A:$A, Aperturas!$A$2), 0))</f>
        <v/>
      </c>
      <c r="EFW224" s="23" t="str">
        <f>IF(EFW220 = "", "", IFERROR(EFW220 / SUMIFS(Aux_Totales!$N:$N, Aux_Totales!$F:$F, $F224, Aux_Totales!$A:$A, Aperturas!$A$2), 0))</f>
        <v/>
      </c>
      <c r="EFX224" s="23" t="str">
        <f>IF(EFX220 = "", "", IFERROR(EFX220 / SUMIFS(Aux_Totales!$N:$N, Aux_Totales!$F:$F, $F224, Aux_Totales!$A:$A, Aperturas!$A$2), 0))</f>
        <v/>
      </c>
      <c r="EFY224" s="23" t="str">
        <f>IF(EFY220 = "", "", IFERROR(EFY220 / SUMIFS(Aux_Totales!$N:$N, Aux_Totales!$F:$F, $F224, Aux_Totales!$A:$A, Aperturas!$A$2), 0))</f>
        <v/>
      </c>
      <c r="EFZ224" s="23" t="str">
        <f>IF(EFZ220 = "", "", IFERROR(EFZ220 / SUMIFS(Aux_Totales!$N:$N, Aux_Totales!$F:$F, $F224, Aux_Totales!$A:$A, Aperturas!$A$2), 0))</f>
        <v/>
      </c>
      <c r="EGA224" s="23" t="str">
        <f>IF(EGA220 = "", "", IFERROR(EGA220 / SUMIFS(Aux_Totales!$N:$N, Aux_Totales!$F:$F, $F224, Aux_Totales!$A:$A, Aperturas!$A$2), 0))</f>
        <v/>
      </c>
      <c r="EGB224" s="23" t="str">
        <f>IF(EGB220 = "", "", IFERROR(EGB220 / SUMIFS(Aux_Totales!$N:$N, Aux_Totales!$F:$F, $F224, Aux_Totales!$A:$A, Aperturas!$A$2), 0))</f>
        <v/>
      </c>
      <c r="EGC224" s="23" t="str">
        <f>IF(EGC220 = "", "", IFERROR(EGC220 / SUMIFS(Aux_Totales!$N:$N, Aux_Totales!$F:$F, $F224, Aux_Totales!$A:$A, Aperturas!$A$2), 0))</f>
        <v/>
      </c>
      <c r="EGD224" s="23" t="str">
        <f>IF(EGD220 = "", "", IFERROR(EGD220 / SUMIFS(Aux_Totales!$N:$N, Aux_Totales!$F:$F, $F224, Aux_Totales!$A:$A, Aperturas!$A$2), 0))</f>
        <v/>
      </c>
      <c r="EGE224" s="23" t="str">
        <f>IF(EGE220 = "", "", IFERROR(EGE220 / SUMIFS(Aux_Totales!$N:$N, Aux_Totales!$F:$F, $F224, Aux_Totales!$A:$A, Aperturas!$A$2), 0))</f>
        <v/>
      </c>
      <c r="EGF224" s="23" t="str">
        <f>IF(EGF220 = "", "", IFERROR(EGF220 / SUMIFS(Aux_Totales!$N:$N, Aux_Totales!$F:$F, $F224, Aux_Totales!$A:$A, Aperturas!$A$2), 0))</f>
        <v/>
      </c>
      <c r="EGG224" s="23" t="str">
        <f>IF(EGG220 = "", "", IFERROR(EGG220 / SUMIFS(Aux_Totales!$N:$N, Aux_Totales!$F:$F, $F224, Aux_Totales!$A:$A, Aperturas!$A$2), 0))</f>
        <v/>
      </c>
      <c r="EGH224" s="23" t="str">
        <f>IF(EGH220 = "", "", IFERROR(EGH220 / SUMIFS(Aux_Totales!$N:$N, Aux_Totales!$F:$F, $F224, Aux_Totales!$A:$A, Aperturas!$A$2), 0))</f>
        <v/>
      </c>
      <c r="EGI224" s="23" t="str">
        <f>IF(EGI220 = "", "", IFERROR(EGI220 / SUMIFS(Aux_Totales!$N:$N, Aux_Totales!$F:$F, $F224, Aux_Totales!$A:$A, Aperturas!$A$2), 0))</f>
        <v/>
      </c>
      <c r="EGJ224" s="23" t="str">
        <f>IF(EGJ220 = "", "", IFERROR(EGJ220 / SUMIFS(Aux_Totales!$N:$N, Aux_Totales!$F:$F, $F224, Aux_Totales!$A:$A, Aperturas!$A$2), 0))</f>
        <v/>
      </c>
      <c r="EGK224" s="23" t="str">
        <f>IF(EGK220 = "", "", IFERROR(EGK220 / SUMIFS(Aux_Totales!$N:$N, Aux_Totales!$F:$F, $F224, Aux_Totales!$A:$A, Aperturas!$A$2), 0))</f>
        <v/>
      </c>
      <c r="EGL224" s="23" t="str">
        <f>IF(EGL220 = "", "", IFERROR(EGL220 / SUMIFS(Aux_Totales!$N:$N, Aux_Totales!$F:$F, $F224, Aux_Totales!$A:$A, Aperturas!$A$2), 0))</f>
        <v/>
      </c>
      <c r="EGM224" s="23" t="str">
        <f>IF(EGM220 = "", "", IFERROR(EGM220 / SUMIFS(Aux_Totales!$N:$N, Aux_Totales!$F:$F, $F224, Aux_Totales!$A:$A, Aperturas!$A$2), 0))</f>
        <v/>
      </c>
      <c r="EGN224" s="23" t="str">
        <f>IF(EGN220 = "", "", IFERROR(EGN220 / SUMIFS(Aux_Totales!$N:$N, Aux_Totales!$F:$F, $F224, Aux_Totales!$A:$A, Aperturas!$A$2), 0))</f>
        <v/>
      </c>
      <c r="EGO224" s="23" t="str">
        <f>IF(EGO220 = "", "", IFERROR(EGO220 / SUMIFS(Aux_Totales!$N:$N, Aux_Totales!$F:$F, $F224, Aux_Totales!$A:$A, Aperturas!$A$2), 0))</f>
        <v/>
      </c>
      <c r="EGP224" s="23" t="str">
        <f>IF(EGP220 = "", "", IFERROR(EGP220 / SUMIFS(Aux_Totales!$N:$N, Aux_Totales!$F:$F, $F224, Aux_Totales!$A:$A, Aperturas!$A$2), 0))</f>
        <v/>
      </c>
      <c r="EGQ224" s="23" t="str">
        <f>IF(EGQ220 = "", "", IFERROR(EGQ220 / SUMIFS(Aux_Totales!$N:$N, Aux_Totales!$F:$F, $F224, Aux_Totales!$A:$A, Aperturas!$A$2), 0))</f>
        <v/>
      </c>
      <c r="EGR224" s="23" t="str">
        <f>IF(EGR220 = "", "", IFERROR(EGR220 / SUMIFS(Aux_Totales!$N:$N, Aux_Totales!$F:$F, $F224, Aux_Totales!$A:$A, Aperturas!$A$2), 0))</f>
        <v/>
      </c>
      <c r="EGS224" s="23" t="str">
        <f>IF(EGS220 = "", "", IFERROR(EGS220 / SUMIFS(Aux_Totales!$N:$N, Aux_Totales!$F:$F, $F224, Aux_Totales!$A:$A, Aperturas!$A$2), 0))</f>
        <v/>
      </c>
      <c r="EGT224" s="23" t="str">
        <f>IF(EGT220 = "", "", IFERROR(EGT220 / SUMIFS(Aux_Totales!$N:$N, Aux_Totales!$F:$F, $F224, Aux_Totales!$A:$A, Aperturas!$A$2), 0))</f>
        <v/>
      </c>
      <c r="EGU224" s="23" t="str">
        <f>IF(EGU220 = "", "", IFERROR(EGU220 / SUMIFS(Aux_Totales!$N:$N, Aux_Totales!$F:$F, $F224, Aux_Totales!$A:$A, Aperturas!$A$2), 0))</f>
        <v/>
      </c>
      <c r="EGV224" s="23" t="str">
        <f>IF(EGV220 = "", "", IFERROR(EGV220 / SUMIFS(Aux_Totales!$N:$N, Aux_Totales!$F:$F, $F224, Aux_Totales!$A:$A, Aperturas!$A$2), 0))</f>
        <v/>
      </c>
      <c r="EGW224" s="23" t="str">
        <f>IF(EGW220 = "", "", IFERROR(EGW220 / SUMIFS(Aux_Totales!$N:$N, Aux_Totales!$F:$F, $F224, Aux_Totales!$A:$A, Aperturas!$A$2), 0))</f>
        <v/>
      </c>
      <c r="EGX224" s="23" t="str">
        <f>IF(EGX220 = "", "", IFERROR(EGX220 / SUMIFS(Aux_Totales!$N:$N, Aux_Totales!$F:$F, $F224, Aux_Totales!$A:$A, Aperturas!$A$2), 0))</f>
        <v/>
      </c>
      <c r="EGY224" s="23" t="str">
        <f>IF(EGY220 = "", "", IFERROR(EGY220 / SUMIFS(Aux_Totales!$N:$N, Aux_Totales!$F:$F, $F224, Aux_Totales!$A:$A, Aperturas!$A$2), 0))</f>
        <v/>
      </c>
      <c r="EGZ224" s="23" t="str">
        <f>IF(EGZ220 = "", "", IFERROR(EGZ220 / SUMIFS(Aux_Totales!$N:$N, Aux_Totales!$F:$F, $F224, Aux_Totales!$A:$A, Aperturas!$A$2), 0))</f>
        <v/>
      </c>
      <c r="EHA224" s="23" t="str">
        <f>IF(EHA220 = "", "", IFERROR(EHA220 / SUMIFS(Aux_Totales!$N:$N, Aux_Totales!$F:$F, $F224, Aux_Totales!$A:$A, Aperturas!$A$2), 0))</f>
        <v/>
      </c>
      <c r="EHB224" s="23" t="str">
        <f>IF(EHB220 = "", "", IFERROR(EHB220 / SUMIFS(Aux_Totales!$N:$N, Aux_Totales!$F:$F, $F224, Aux_Totales!$A:$A, Aperturas!$A$2), 0))</f>
        <v/>
      </c>
      <c r="EHC224" s="23" t="str">
        <f>IF(EHC220 = "", "", IFERROR(EHC220 / SUMIFS(Aux_Totales!$N:$N, Aux_Totales!$F:$F, $F224, Aux_Totales!$A:$A, Aperturas!$A$2), 0))</f>
        <v/>
      </c>
      <c r="EHD224" s="23" t="str">
        <f>IF(EHD220 = "", "", IFERROR(EHD220 / SUMIFS(Aux_Totales!$N:$N, Aux_Totales!$F:$F, $F224, Aux_Totales!$A:$A, Aperturas!$A$2), 0))</f>
        <v/>
      </c>
      <c r="EHE224" s="23" t="str">
        <f>IF(EHE220 = "", "", IFERROR(EHE220 / SUMIFS(Aux_Totales!$N:$N, Aux_Totales!$F:$F, $F224, Aux_Totales!$A:$A, Aperturas!$A$2), 0))</f>
        <v/>
      </c>
      <c r="EHF224" s="23" t="str">
        <f>IF(EHF220 = "", "", IFERROR(EHF220 / SUMIFS(Aux_Totales!$N:$N, Aux_Totales!$F:$F, $F224, Aux_Totales!$A:$A, Aperturas!$A$2), 0))</f>
        <v/>
      </c>
      <c r="EHG224" s="23" t="str">
        <f>IF(EHG220 = "", "", IFERROR(EHG220 / SUMIFS(Aux_Totales!$N:$N, Aux_Totales!$F:$F, $F224, Aux_Totales!$A:$A, Aperturas!$A$2), 0))</f>
        <v/>
      </c>
      <c r="EHH224" s="23" t="str">
        <f>IF(EHH220 = "", "", IFERROR(EHH220 / SUMIFS(Aux_Totales!$N:$N, Aux_Totales!$F:$F, $F224, Aux_Totales!$A:$A, Aperturas!$A$2), 0))</f>
        <v/>
      </c>
      <c r="EHI224" s="23" t="str">
        <f>IF(EHI220 = "", "", IFERROR(EHI220 / SUMIFS(Aux_Totales!$N:$N, Aux_Totales!$F:$F, $F224, Aux_Totales!$A:$A, Aperturas!$A$2), 0))</f>
        <v/>
      </c>
      <c r="EHJ224" s="23" t="str">
        <f>IF(EHJ220 = "", "", IFERROR(EHJ220 / SUMIFS(Aux_Totales!$N:$N, Aux_Totales!$F:$F, $F224, Aux_Totales!$A:$A, Aperturas!$A$2), 0))</f>
        <v/>
      </c>
      <c r="EHK224" s="23" t="str">
        <f>IF(EHK220 = "", "", IFERROR(EHK220 / SUMIFS(Aux_Totales!$N:$N, Aux_Totales!$F:$F, $F224, Aux_Totales!$A:$A, Aperturas!$A$2), 0))</f>
        <v/>
      </c>
      <c r="EHL224" s="23" t="str">
        <f>IF(EHL220 = "", "", IFERROR(EHL220 / SUMIFS(Aux_Totales!$N:$N, Aux_Totales!$F:$F, $F224, Aux_Totales!$A:$A, Aperturas!$A$2), 0))</f>
        <v/>
      </c>
      <c r="EHM224" s="23" t="str">
        <f>IF(EHM220 = "", "", IFERROR(EHM220 / SUMIFS(Aux_Totales!$N:$N, Aux_Totales!$F:$F, $F224, Aux_Totales!$A:$A, Aperturas!$A$2), 0))</f>
        <v/>
      </c>
      <c r="EHN224" s="23" t="str">
        <f>IF(EHN220 = "", "", IFERROR(EHN220 / SUMIFS(Aux_Totales!$N:$N, Aux_Totales!$F:$F, $F224, Aux_Totales!$A:$A, Aperturas!$A$2), 0))</f>
        <v/>
      </c>
      <c r="EHO224" s="23" t="str">
        <f>IF(EHO220 = "", "", IFERROR(EHO220 / SUMIFS(Aux_Totales!$N:$N, Aux_Totales!$F:$F, $F224, Aux_Totales!$A:$A, Aperturas!$A$2), 0))</f>
        <v/>
      </c>
      <c r="EHP224" s="23" t="str">
        <f>IF(EHP220 = "", "", IFERROR(EHP220 / SUMIFS(Aux_Totales!$N:$N, Aux_Totales!$F:$F, $F224, Aux_Totales!$A:$A, Aperturas!$A$2), 0))</f>
        <v/>
      </c>
      <c r="EHQ224" s="23" t="str">
        <f>IF(EHQ220 = "", "", IFERROR(EHQ220 / SUMIFS(Aux_Totales!$N:$N, Aux_Totales!$F:$F, $F224, Aux_Totales!$A:$A, Aperturas!$A$2), 0))</f>
        <v/>
      </c>
      <c r="EHR224" s="23" t="str">
        <f>IF(EHR220 = "", "", IFERROR(EHR220 / SUMIFS(Aux_Totales!$N:$N, Aux_Totales!$F:$F, $F224, Aux_Totales!$A:$A, Aperturas!$A$2), 0))</f>
        <v/>
      </c>
      <c r="EHS224" s="23" t="str">
        <f>IF(EHS220 = "", "", IFERROR(EHS220 / SUMIFS(Aux_Totales!$N:$N, Aux_Totales!$F:$F, $F224, Aux_Totales!$A:$A, Aperturas!$A$2), 0))</f>
        <v/>
      </c>
      <c r="EHT224" s="23" t="str">
        <f>IF(EHT220 = "", "", IFERROR(EHT220 / SUMIFS(Aux_Totales!$N:$N, Aux_Totales!$F:$F, $F224, Aux_Totales!$A:$A, Aperturas!$A$2), 0))</f>
        <v/>
      </c>
      <c r="EHU224" s="23" t="str">
        <f>IF(EHU220 = "", "", IFERROR(EHU220 / SUMIFS(Aux_Totales!$N:$N, Aux_Totales!$F:$F, $F224, Aux_Totales!$A:$A, Aperturas!$A$2), 0))</f>
        <v/>
      </c>
      <c r="EHV224" s="23" t="str">
        <f>IF(EHV220 = "", "", IFERROR(EHV220 / SUMIFS(Aux_Totales!$N:$N, Aux_Totales!$F:$F, $F224, Aux_Totales!$A:$A, Aperturas!$A$2), 0))</f>
        <v/>
      </c>
      <c r="EHW224" s="23" t="str">
        <f>IF(EHW220 = "", "", IFERROR(EHW220 / SUMIFS(Aux_Totales!$N:$N, Aux_Totales!$F:$F, $F224, Aux_Totales!$A:$A, Aperturas!$A$2), 0))</f>
        <v/>
      </c>
      <c r="EHX224" s="23" t="str">
        <f>IF(EHX220 = "", "", IFERROR(EHX220 / SUMIFS(Aux_Totales!$N:$N, Aux_Totales!$F:$F, $F224, Aux_Totales!$A:$A, Aperturas!$A$2), 0))</f>
        <v/>
      </c>
      <c r="EHY224" s="23" t="str">
        <f>IF(EHY220 = "", "", IFERROR(EHY220 / SUMIFS(Aux_Totales!$N:$N, Aux_Totales!$F:$F, $F224, Aux_Totales!$A:$A, Aperturas!$A$2), 0))</f>
        <v/>
      </c>
      <c r="EHZ224" s="23" t="str">
        <f>IF(EHZ220 = "", "", IFERROR(EHZ220 / SUMIFS(Aux_Totales!$N:$N, Aux_Totales!$F:$F, $F224, Aux_Totales!$A:$A, Aperturas!$A$2), 0))</f>
        <v/>
      </c>
      <c r="EIA224" s="23" t="str">
        <f>IF(EIA220 = "", "", IFERROR(EIA220 / SUMIFS(Aux_Totales!$N:$N, Aux_Totales!$F:$F, $F224, Aux_Totales!$A:$A, Aperturas!$A$2), 0))</f>
        <v/>
      </c>
      <c r="EIB224" s="23" t="str">
        <f>IF(EIB220 = "", "", IFERROR(EIB220 / SUMIFS(Aux_Totales!$N:$N, Aux_Totales!$F:$F, $F224, Aux_Totales!$A:$A, Aperturas!$A$2), 0))</f>
        <v/>
      </c>
      <c r="EIC224" s="23" t="str">
        <f>IF(EIC220 = "", "", IFERROR(EIC220 / SUMIFS(Aux_Totales!$N:$N, Aux_Totales!$F:$F, $F224, Aux_Totales!$A:$A, Aperturas!$A$2), 0))</f>
        <v/>
      </c>
      <c r="EID224" s="23" t="str">
        <f>IF(EID220 = "", "", IFERROR(EID220 / SUMIFS(Aux_Totales!$N:$N, Aux_Totales!$F:$F, $F224, Aux_Totales!$A:$A, Aperturas!$A$2), 0))</f>
        <v/>
      </c>
      <c r="EIE224" s="23" t="str">
        <f>IF(EIE220 = "", "", IFERROR(EIE220 / SUMIFS(Aux_Totales!$N:$N, Aux_Totales!$F:$F, $F224, Aux_Totales!$A:$A, Aperturas!$A$2), 0))</f>
        <v/>
      </c>
      <c r="EIF224" s="23" t="str">
        <f>IF(EIF220 = "", "", IFERROR(EIF220 / SUMIFS(Aux_Totales!$N:$N, Aux_Totales!$F:$F, $F224, Aux_Totales!$A:$A, Aperturas!$A$2), 0))</f>
        <v/>
      </c>
      <c r="EIG224" s="23" t="str">
        <f>IF(EIG220 = "", "", IFERROR(EIG220 / SUMIFS(Aux_Totales!$N:$N, Aux_Totales!$F:$F, $F224, Aux_Totales!$A:$A, Aperturas!$A$2), 0))</f>
        <v/>
      </c>
      <c r="EIH224" s="23" t="str">
        <f>IF(EIH220 = "", "", IFERROR(EIH220 / SUMIFS(Aux_Totales!$N:$N, Aux_Totales!$F:$F, $F224, Aux_Totales!$A:$A, Aperturas!$A$2), 0))</f>
        <v/>
      </c>
      <c r="EII224" s="23" t="str">
        <f>IF(EII220 = "", "", IFERROR(EII220 / SUMIFS(Aux_Totales!$N:$N, Aux_Totales!$F:$F, $F224, Aux_Totales!$A:$A, Aperturas!$A$2), 0))</f>
        <v/>
      </c>
      <c r="EIJ224" s="23" t="str">
        <f>IF(EIJ220 = "", "", IFERROR(EIJ220 / SUMIFS(Aux_Totales!$N:$N, Aux_Totales!$F:$F, $F224, Aux_Totales!$A:$A, Aperturas!$A$2), 0))</f>
        <v/>
      </c>
      <c r="EIK224" s="23" t="str">
        <f>IF(EIK220 = "", "", IFERROR(EIK220 / SUMIFS(Aux_Totales!$N:$N, Aux_Totales!$F:$F, $F224, Aux_Totales!$A:$A, Aperturas!$A$2), 0))</f>
        <v/>
      </c>
      <c r="EIL224" s="23" t="str">
        <f>IF(EIL220 = "", "", IFERROR(EIL220 / SUMIFS(Aux_Totales!$N:$N, Aux_Totales!$F:$F, $F224, Aux_Totales!$A:$A, Aperturas!$A$2), 0))</f>
        <v/>
      </c>
      <c r="EIM224" s="23" t="str">
        <f>IF(EIM220 = "", "", IFERROR(EIM220 / SUMIFS(Aux_Totales!$N:$N, Aux_Totales!$F:$F, $F224, Aux_Totales!$A:$A, Aperturas!$A$2), 0))</f>
        <v/>
      </c>
      <c r="EIN224" s="23" t="str">
        <f>IF(EIN220 = "", "", IFERROR(EIN220 / SUMIFS(Aux_Totales!$N:$N, Aux_Totales!$F:$F, $F224, Aux_Totales!$A:$A, Aperturas!$A$2), 0))</f>
        <v/>
      </c>
      <c r="EIO224" s="23" t="str">
        <f>IF(EIO220 = "", "", IFERROR(EIO220 / SUMIFS(Aux_Totales!$N:$N, Aux_Totales!$F:$F, $F224, Aux_Totales!$A:$A, Aperturas!$A$2), 0))</f>
        <v/>
      </c>
      <c r="EIP224" s="23" t="str">
        <f>IF(EIP220 = "", "", IFERROR(EIP220 / SUMIFS(Aux_Totales!$N:$N, Aux_Totales!$F:$F, $F224, Aux_Totales!$A:$A, Aperturas!$A$2), 0))</f>
        <v/>
      </c>
      <c r="EIQ224" s="23" t="str">
        <f>IF(EIQ220 = "", "", IFERROR(EIQ220 / SUMIFS(Aux_Totales!$N:$N, Aux_Totales!$F:$F, $F224, Aux_Totales!$A:$A, Aperturas!$A$2), 0))</f>
        <v/>
      </c>
      <c r="EIR224" s="23" t="str">
        <f>IF(EIR220 = "", "", IFERROR(EIR220 / SUMIFS(Aux_Totales!$N:$N, Aux_Totales!$F:$F, $F224, Aux_Totales!$A:$A, Aperturas!$A$2), 0))</f>
        <v/>
      </c>
      <c r="EIS224" s="23" t="str">
        <f>IF(EIS220 = "", "", IFERROR(EIS220 / SUMIFS(Aux_Totales!$N:$N, Aux_Totales!$F:$F, $F224, Aux_Totales!$A:$A, Aperturas!$A$2), 0))</f>
        <v/>
      </c>
      <c r="EIT224" s="23" t="str">
        <f>IF(EIT220 = "", "", IFERROR(EIT220 / SUMIFS(Aux_Totales!$N:$N, Aux_Totales!$F:$F, $F224, Aux_Totales!$A:$A, Aperturas!$A$2), 0))</f>
        <v/>
      </c>
      <c r="EIU224" s="23" t="str">
        <f>IF(EIU220 = "", "", IFERROR(EIU220 / SUMIFS(Aux_Totales!$N:$N, Aux_Totales!$F:$F, $F224, Aux_Totales!$A:$A, Aperturas!$A$2), 0))</f>
        <v/>
      </c>
      <c r="EIV224" s="23" t="str">
        <f>IF(EIV220 = "", "", IFERROR(EIV220 / SUMIFS(Aux_Totales!$N:$N, Aux_Totales!$F:$F, $F224, Aux_Totales!$A:$A, Aperturas!$A$2), 0))</f>
        <v/>
      </c>
      <c r="EIW224" s="23" t="str">
        <f>IF(EIW220 = "", "", IFERROR(EIW220 / SUMIFS(Aux_Totales!$N:$N, Aux_Totales!$F:$F, $F224, Aux_Totales!$A:$A, Aperturas!$A$2), 0))</f>
        <v/>
      </c>
      <c r="EIX224" s="23" t="str">
        <f>IF(EIX220 = "", "", IFERROR(EIX220 / SUMIFS(Aux_Totales!$N:$N, Aux_Totales!$F:$F, $F224, Aux_Totales!$A:$A, Aperturas!$A$2), 0))</f>
        <v/>
      </c>
      <c r="EIY224" s="23" t="str">
        <f>IF(EIY220 = "", "", IFERROR(EIY220 / SUMIFS(Aux_Totales!$N:$N, Aux_Totales!$F:$F, $F224, Aux_Totales!$A:$A, Aperturas!$A$2), 0))</f>
        <v/>
      </c>
      <c r="EIZ224" s="23" t="str">
        <f>IF(EIZ220 = "", "", IFERROR(EIZ220 / SUMIFS(Aux_Totales!$N:$N, Aux_Totales!$F:$F, $F224, Aux_Totales!$A:$A, Aperturas!$A$2), 0))</f>
        <v/>
      </c>
      <c r="EJA224" s="23" t="str">
        <f>IF(EJA220 = "", "", IFERROR(EJA220 / SUMIFS(Aux_Totales!$N:$N, Aux_Totales!$F:$F, $F224, Aux_Totales!$A:$A, Aperturas!$A$2), 0))</f>
        <v/>
      </c>
      <c r="EJB224" s="23" t="str">
        <f>IF(EJB220 = "", "", IFERROR(EJB220 / SUMIFS(Aux_Totales!$N:$N, Aux_Totales!$F:$F, $F224, Aux_Totales!$A:$A, Aperturas!$A$2), 0))</f>
        <v/>
      </c>
      <c r="EJC224" s="23" t="str">
        <f>IF(EJC220 = "", "", IFERROR(EJC220 / SUMIFS(Aux_Totales!$N:$N, Aux_Totales!$F:$F, $F224, Aux_Totales!$A:$A, Aperturas!$A$2), 0))</f>
        <v/>
      </c>
      <c r="EJD224" s="23" t="str">
        <f>IF(EJD220 = "", "", IFERROR(EJD220 / SUMIFS(Aux_Totales!$N:$N, Aux_Totales!$F:$F, $F224, Aux_Totales!$A:$A, Aperturas!$A$2), 0))</f>
        <v/>
      </c>
      <c r="EJE224" s="23" t="str">
        <f>IF(EJE220 = "", "", IFERROR(EJE220 / SUMIFS(Aux_Totales!$N:$N, Aux_Totales!$F:$F, $F224, Aux_Totales!$A:$A, Aperturas!$A$2), 0))</f>
        <v/>
      </c>
      <c r="EJF224" s="23" t="str">
        <f>IF(EJF220 = "", "", IFERROR(EJF220 / SUMIFS(Aux_Totales!$N:$N, Aux_Totales!$F:$F, $F224, Aux_Totales!$A:$A, Aperturas!$A$2), 0))</f>
        <v/>
      </c>
      <c r="EJG224" s="23" t="str">
        <f>IF(EJG220 = "", "", IFERROR(EJG220 / SUMIFS(Aux_Totales!$N:$N, Aux_Totales!$F:$F, $F224, Aux_Totales!$A:$A, Aperturas!$A$2), 0))</f>
        <v/>
      </c>
      <c r="EJH224" s="23" t="str">
        <f>IF(EJH220 = "", "", IFERROR(EJH220 / SUMIFS(Aux_Totales!$N:$N, Aux_Totales!$F:$F, $F224, Aux_Totales!$A:$A, Aperturas!$A$2), 0))</f>
        <v/>
      </c>
      <c r="EJI224" s="23" t="str">
        <f>IF(EJI220 = "", "", IFERROR(EJI220 / SUMIFS(Aux_Totales!$N:$N, Aux_Totales!$F:$F, $F224, Aux_Totales!$A:$A, Aperturas!$A$2), 0))</f>
        <v/>
      </c>
      <c r="EJJ224" s="23" t="str">
        <f>IF(EJJ220 = "", "", IFERROR(EJJ220 / SUMIFS(Aux_Totales!$N:$N, Aux_Totales!$F:$F, $F224, Aux_Totales!$A:$A, Aperturas!$A$2), 0))</f>
        <v/>
      </c>
      <c r="EJK224" s="23" t="str">
        <f>IF(EJK220 = "", "", IFERROR(EJK220 / SUMIFS(Aux_Totales!$N:$N, Aux_Totales!$F:$F, $F224, Aux_Totales!$A:$A, Aperturas!$A$2), 0))</f>
        <v/>
      </c>
      <c r="EJL224" s="23" t="str">
        <f>IF(EJL220 = "", "", IFERROR(EJL220 / SUMIFS(Aux_Totales!$N:$N, Aux_Totales!$F:$F, $F224, Aux_Totales!$A:$A, Aperturas!$A$2), 0))</f>
        <v/>
      </c>
      <c r="EJM224" s="23" t="str">
        <f>IF(EJM220 = "", "", IFERROR(EJM220 / SUMIFS(Aux_Totales!$N:$N, Aux_Totales!$F:$F, $F224, Aux_Totales!$A:$A, Aperturas!$A$2), 0))</f>
        <v/>
      </c>
      <c r="EJN224" s="23" t="str">
        <f>IF(EJN220 = "", "", IFERROR(EJN220 / SUMIFS(Aux_Totales!$N:$N, Aux_Totales!$F:$F, $F224, Aux_Totales!$A:$A, Aperturas!$A$2), 0))</f>
        <v/>
      </c>
      <c r="EJO224" s="23" t="str">
        <f>IF(EJO220 = "", "", IFERROR(EJO220 / SUMIFS(Aux_Totales!$N:$N, Aux_Totales!$F:$F, $F224, Aux_Totales!$A:$A, Aperturas!$A$2), 0))</f>
        <v/>
      </c>
      <c r="EJP224" s="23" t="str">
        <f>IF(EJP220 = "", "", IFERROR(EJP220 / SUMIFS(Aux_Totales!$N:$N, Aux_Totales!$F:$F, $F224, Aux_Totales!$A:$A, Aperturas!$A$2), 0))</f>
        <v/>
      </c>
      <c r="EJQ224" s="23" t="str">
        <f>IF(EJQ220 = "", "", IFERROR(EJQ220 / SUMIFS(Aux_Totales!$N:$N, Aux_Totales!$F:$F, $F224, Aux_Totales!$A:$A, Aperturas!$A$2), 0))</f>
        <v/>
      </c>
      <c r="EJR224" s="23" t="str">
        <f>IF(EJR220 = "", "", IFERROR(EJR220 / SUMIFS(Aux_Totales!$N:$N, Aux_Totales!$F:$F, $F224, Aux_Totales!$A:$A, Aperturas!$A$2), 0))</f>
        <v/>
      </c>
      <c r="EJS224" s="23" t="str">
        <f>IF(EJS220 = "", "", IFERROR(EJS220 / SUMIFS(Aux_Totales!$N:$N, Aux_Totales!$F:$F, $F224, Aux_Totales!$A:$A, Aperturas!$A$2), 0))</f>
        <v/>
      </c>
      <c r="EJT224" s="23" t="str">
        <f>IF(EJT220 = "", "", IFERROR(EJT220 / SUMIFS(Aux_Totales!$N:$N, Aux_Totales!$F:$F, $F224, Aux_Totales!$A:$A, Aperturas!$A$2), 0))</f>
        <v/>
      </c>
      <c r="EJU224" s="23" t="str">
        <f>IF(EJU220 = "", "", IFERROR(EJU220 / SUMIFS(Aux_Totales!$N:$N, Aux_Totales!$F:$F, $F224, Aux_Totales!$A:$A, Aperturas!$A$2), 0))</f>
        <v/>
      </c>
      <c r="EJV224" s="23" t="str">
        <f>IF(EJV220 = "", "", IFERROR(EJV220 / SUMIFS(Aux_Totales!$N:$N, Aux_Totales!$F:$F, $F224, Aux_Totales!$A:$A, Aperturas!$A$2), 0))</f>
        <v/>
      </c>
      <c r="EJW224" s="23" t="str">
        <f>IF(EJW220 = "", "", IFERROR(EJW220 / SUMIFS(Aux_Totales!$N:$N, Aux_Totales!$F:$F, $F224, Aux_Totales!$A:$A, Aperturas!$A$2), 0))</f>
        <v/>
      </c>
      <c r="EJX224" s="23" t="str">
        <f>IF(EJX220 = "", "", IFERROR(EJX220 / SUMIFS(Aux_Totales!$N:$N, Aux_Totales!$F:$F, $F224, Aux_Totales!$A:$A, Aperturas!$A$2), 0))</f>
        <v/>
      </c>
      <c r="EJY224" s="23" t="str">
        <f>IF(EJY220 = "", "", IFERROR(EJY220 / SUMIFS(Aux_Totales!$N:$N, Aux_Totales!$F:$F, $F224, Aux_Totales!$A:$A, Aperturas!$A$2), 0))</f>
        <v/>
      </c>
      <c r="EJZ224" s="23" t="str">
        <f>IF(EJZ220 = "", "", IFERROR(EJZ220 / SUMIFS(Aux_Totales!$N:$N, Aux_Totales!$F:$F, $F224, Aux_Totales!$A:$A, Aperturas!$A$2), 0))</f>
        <v/>
      </c>
      <c r="EKA224" s="23" t="str">
        <f>IF(EKA220 = "", "", IFERROR(EKA220 / SUMIFS(Aux_Totales!$N:$N, Aux_Totales!$F:$F, $F224, Aux_Totales!$A:$A, Aperturas!$A$2), 0))</f>
        <v/>
      </c>
      <c r="EKB224" s="23" t="str">
        <f>IF(EKB220 = "", "", IFERROR(EKB220 / SUMIFS(Aux_Totales!$N:$N, Aux_Totales!$F:$F, $F224, Aux_Totales!$A:$A, Aperturas!$A$2), 0))</f>
        <v/>
      </c>
      <c r="EKC224" s="23" t="str">
        <f>IF(EKC220 = "", "", IFERROR(EKC220 / SUMIFS(Aux_Totales!$N:$N, Aux_Totales!$F:$F, $F224, Aux_Totales!$A:$A, Aperturas!$A$2), 0))</f>
        <v/>
      </c>
      <c r="EKD224" s="23" t="str">
        <f>IF(EKD220 = "", "", IFERROR(EKD220 / SUMIFS(Aux_Totales!$N:$N, Aux_Totales!$F:$F, $F224, Aux_Totales!$A:$A, Aperturas!$A$2), 0))</f>
        <v/>
      </c>
      <c r="EKE224" s="23" t="str">
        <f>IF(EKE220 = "", "", IFERROR(EKE220 / SUMIFS(Aux_Totales!$N:$N, Aux_Totales!$F:$F, $F224, Aux_Totales!$A:$A, Aperturas!$A$2), 0))</f>
        <v/>
      </c>
      <c r="EKF224" s="23" t="str">
        <f>IF(EKF220 = "", "", IFERROR(EKF220 / SUMIFS(Aux_Totales!$N:$N, Aux_Totales!$F:$F, $F224, Aux_Totales!$A:$A, Aperturas!$A$2), 0))</f>
        <v/>
      </c>
      <c r="EKG224" s="23" t="str">
        <f>IF(EKG220 = "", "", IFERROR(EKG220 / SUMIFS(Aux_Totales!$N:$N, Aux_Totales!$F:$F, $F224, Aux_Totales!$A:$A, Aperturas!$A$2), 0))</f>
        <v/>
      </c>
      <c r="EKH224" s="23" t="str">
        <f>IF(EKH220 = "", "", IFERROR(EKH220 / SUMIFS(Aux_Totales!$N:$N, Aux_Totales!$F:$F, $F224, Aux_Totales!$A:$A, Aperturas!$A$2), 0))</f>
        <v/>
      </c>
      <c r="EKI224" s="23" t="str">
        <f>IF(EKI220 = "", "", IFERROR(EKI220 / SUMIFS(Aux_Totales!$N:$N, Aux_Totales!$F:$F, $F224, Aux_Totales!$A:$A, Aperturas!$A$2), 0))</f>
        <v/>
      </c>
      <c r="EKJ224" s="23" t="str">
        <f>IF(EKJ220 = "", "", IFERROR(EKJ220 / SUMIFS(Aux_Totales!$N:$N, Aux_Totales!$F:$F, $F224, Aux_Totales!$A:$A, Aperturas!$A$2), 0))</f>
        <v/>
      </c>
      <c r="EKK224" s="23" t="str">
        <f>IF(EKK220 = "", "", IFERROR(EKK220 / SUMIFS(Aux_Totales!$N:$N, Aux_Totales!$F:$F, $F224, Aux_Totales!$A:$A, Aperturas!$A$2), 0))</f>
        <v/>
      </c>
      <c r="EKL224" s="23" t="str">
        <f>IF(EKL220 = "", "", IFERROR(EKL220 / SUMIFS(Aux_Totales!$N:$N, Aux_Totales!$F:$F, $F224, Aux_Totales!$A:$A, Aperturas!$A$2), 0))</f>
        <v/>
      </c>
      <c r="EKM224" s="23" t="str">
        <f>IF(EKM220 = "", "", IFERROR(EKM220 / SUMIFS(Aux_Totales!$N:$N, Aux_Totales!$F:$F, $F224, Aux_Totales!$A:$A, Aperturas!$A$2), 0))</f>
        <v/>
      </c>
      <c r="EKN224" s="23" t="str">
        <f>IF(EKN220 = "", "", IFERROR(EKN220 / SUMIFS(Aux_Totales!$N:$N, Aux_Totales!$F:$F, $F224, Aux_Totales!$A:$A, Aperturas!$A$2), 0))</f>
        <v/>
      </c>
      <c r="EKO224" s="23" t="str">
        <f>IF(EKO220 = "", "", IFERROR(EKO220 / SUMIFS(Aux_Totales!$N:$N, Aux_Totales!$F:$F, $F224, Aux_Totales!$A:$A, Aperturas!$A$2), 0))</f>
        <v/>
      </c>
      <c r="EKP224" s="23" t="str">
        <f>IF(EKP220 = "", "", IFERROR(EKP220 / SUMIFS(Aux_Totales!$N:$N, Aux_Totales!$F:$F, $F224, Aux_Totales!$A:$A, Aperturas!$A$2), 0))</f>
        <v/>
      </c>
      <c r="EKQ224" s="23" t="str">
        <f>IF(EKQ220 = "", "", IFERROR(EKQ220 / SUMIFS(Aux_Totales!$N:$N, Aux_Totales!$F:$F, $F224, Aux_Totales!$A:$A, Aperturas!$A$2), 0))</f>
        <v/>
      </c>
      <c r="EKR224" s="23" t="str">
        <f>IF(EKR220 = "", "", IFERROR(EKR220 / SUMIFS(Aux_Totales!$N:$N, Aux_Totales!$F:$F, $F224, Aux_Totales!$A:$A, Aperturas!$A$2), 0))</f>
        <v/>
      </c>
      <c r="EKS224" s="23" t="str">
        <f>IF(EKS220 = "", "", IFERROR(EKS220 / SUMIFS(Aux_Totales!$N:$N, Aux_Totales!$F:$F, $F224, Aux_Totales!$A:$A, Aperturas!$A$2), 0))</f>
        <v/>
      </c>
      <c r="EKT224" s="23" t="str">
        <f>IF(EKT220 = "", "", IFERROR(EKT220 / SUMIFS(Aux_Totales!$N:$N, Aux_Totales!$F:$F, $F224, Aux_Totales!$A:$A, Aperturas!$A$2), 0))</f>
        <v/>
      </c>
      <c r="EKU224" s="23" t="str">
        <f>IF(EKU220 = "", "", IFERROR(EKU220 / SUMIFS(Aux_Totales!$N:$N, Aux_Totales!$F:$F, $F224, Aux_Totales!$A:$A, Aperturas!$A$2), 0))</f>
        <v/>
      </c>
      <c r="EKV224" s="23" t="str">
        <f>IF(EKV220 = "", "", IFERROR(EKV220 / SUMIFS(Aux_Totales!$N:$N, Aux_Totales!$F:$F, $F224, Aux_Totales!$A:$A, Aperturas!$A$2), 0))</f>
        <v/>
      </c>
      <c r="EKW224" s="23" t="str">
        <f>IF(EKW220 = "", "", IFERROR(EKW220 / SUMIFS(Aux_Totales!$N:$N, Aux_Totales!$F:$F, $F224, Aux_Totales!$A:$A, Aperturas!$A$2), 0))</f>
        <v/>
      </c>
      <c r="EKX224" s="23" t="str">
        <f>IF(EKX220 = "", "", IFERROR(EKX220 / SUMIFS(Aux_Totales!$N:$N, Aux_Totales!$F:$F, $F224, Aux_Totales!$A:$A, Aperturas!$A$2), 0))</f>
        <v/>
      </c>
      <c r="EKY224" s="23" t="str">
        <f>IF(EKY220 = "", "", IFERROR(EKY220 / SUMIFS(Aux_Totales!$N:$N, Aux_Totales!$F:$F, $F224, Aux_Totales!$A:$A, Aperturas!$A$2), 0))</f>
        <v/>
      </c>
      <c r="EKZ224" s="23" t="str">
        <f>IF(EKZ220 = "", "", IFERROR(EKZ220 / SUMIFS(Aux_Totales!$N:$N, Aux_Totales!$F:$F, $F224, Aux_Totales!$A:$A, Aperturas!$A$2), 0))</f>
        <v/>
      </c>
      <c r="ELA224" s="23" t="str">
        <f>IF(ELA220 = "", "", IFERROR(ELA220 / SUMIFS(Aux_Totales!$N:$N, Aux_Totales!$F:$F, $F224, Aux_Totales!$A:$A, Aperturas!$A$2), 0))</f>
        <v/>
      </c>
      <c r="ELB224" s="23" t="str">
        <f>IF(ELB220 = "", "", IFERROR(ELB220 / SUMIFS(Aux_Totales!$N:$N, Aux_Totales!$F:$F, $F224, Aux_Totales!$A:$A, Aperturas!$A$2), 0))</f>
        <v/>
      </c>
      <c r="ELC224" s="23" t="str">
        <f>IF(ELC220 = "", "", IFERROR(ELC220 / SUMIFS(Aux_Totales!$N:$N, Aux_Totales!$F:$F, $F224, Aux_Totales!$A:$A, Aperturas!$A$2), 0))</f>
        <v/>
      </c>
      <c r="ELD224" s="23" t="str">
        <f>IF(ELD220 = "", "", IFERROR(ELD220 / SUMIFS(Aux_Totales!$N:$N, Aux_Totales!$F:$F, $F224, Aux_Totales!$A:$A, Aperturas!$A$2), 0))</f>
        <v/>
      </c>
      <c r="ELE224" s="23" t="str">
        <f>IF(ELE220 = "", "", IFERROR(ELE220 / SUMIFS(Aux_Totales!$N:$N, Aux_Totales!$F:$F, $F224, Aux_Totales!$A:$A, Aperturas!$A$2), 0))</f>
        <v/>
      </c>
      <c r="ELF224" s="23" t="str">
        <f>IF(ELF220 = "", "", IFERROR(ELF220 / SUMIFS(Aux_Totales!$N:$N, Aux_Totales!$F:$F, $F224, Aux_Totales!$A:$A, Aperturas!$A$2), 0))</f>
        <v/>
      </c>
      <c r="ELG224" s="23" t="str">
        <f>IF(ELG220 = "", "", IFERROR(ELG220 / SUMIFS(Aux_Totales!$N:$N, Aux_Totales!$F:$F, $F224, Aux_Totales!$A:$A, Aperturas!$A$2), 0))</f>
        <v/>
      </c>
      <c r="ELH224" s="23" t="str">
        <f>IF(ELH220 = "", "", IFERROR(ELH220 / SUMIFS(Aux_Totales!$N:$N, Aux_Totales!$F:$F, $F224, Aux_Totales!$A:$A, Aperturas!$A$2), 0))</f>
        <v/>
      </c>
      <c r="ELI224" s="23" t="str">
        <f>IF(ELI220 = "", "", IFERROR(ELI220 / SUMIFS(Aux_Totales!$N:$N, Aux_Totales!$F:$F, $F224, Aux_Totales!$A:$A, Aperturas!$A$2), 0))</f>
        <v/>
      </c>
      <c r="ELJ224" s="23" t="str">
        <f>IF(ELJ220 = "", "", IFERROR(ELJ220 / SUMIFS(Aux_Totales!$N:$N, Aux_Totales!$F:$F, $F224, Aux_Totales!$A:$A, Aperturas!$A$2), 0))</f>
        <v/>
      </c>
      <c r="ELK224" s="23" t="str">
        <f>IF(ELK220 = "", "", IFERROR(ELK220 / SUMIFS(Aux_Totales!$N:$N, Aux_Totales!$F:$F, $F224, Aux_Totales!$A:$A, Aperturas!$A$2), 0))</f>
        <v/>
      </c>
      <c r="ELL224" s="23" t="str">
        <f>IF(ELL220 = "", "", IFERROR(ELL220 / SUMIFS(Aux_Totales!$N:$N, Aux_Totales!$F:$F, $F224, Aux_Totales!$A:$A, Aperturas!$A$2), 0))</f>
        <v/>
      </c>
      <c r="ELM224" s="23" t="str">
        <f>IF(ELM220 = "", "", IFERROR(ELM220 / SUMIFS(Aux_Totales!$N:$N, Aux_Totales!$F:$F, $F224, Aux_Totales!$A:$A, Aperturas!$A$2), 0))</f>
        <v/>
      </c>
      <c r="ELN224" s="23" t="str">
        <f>IF(ELN220 = "", "", IFERROR(ELN220 / SUMIFS(Aux_Totales!$N:$N, Aux_Totales!$F:$F, $F224, Aux_Totales!$A:$A, Aperturas!$A$2), 0))</f>
        <v/>
      </c>
      <c r="ELO224" s="23" t="str">
        <f>IF(ELO220 = "", "", IFERROR(ELO220 / SUMIFS(Aux_Totales!$N:$N, Aux_Totales!$F:$F, $F224, Aux_Totales!$A:$A, Aperturas!$A$2), 0))</f>
        <v/>
      </c>
      <c r="ELP224" s="23" t="str">
        <f>IF(ELP220 = "", "", IFERROR(ELP220 / SUMIFS(Aux_Totales!$N:$N, Aux_Totales!$F:$F, $F224, Aux_Totales!$A:$A, Aperturas!$A$2), 0))</f>
        <v/>
      </c>
      <c r="ELQ224" s="23" t="str">
        <f>IF(ELQ220 = "", "", IFERROR(ELQ220 / SUMIFS(Aux_Totales!$N:$N, Aux_Totales!$F:$F, $F224, Aux_Totales!$A:$A, Aperturas!$A$2), 0))</f>
        <v/>
      </c>
      <c r="ELR224" s="23" t="str">
        <f>IF(ELR220 = "", "", IFERROR(ELR220 / SUMIFS(Aux_Totales!$N:$N, Aux_Totales!$F:$F, $F224, Aux_Totales!$A:$A, Aperturas!$A$2), 0))</f>
        <v/>
      </c>
      <c r="ELS224" s="23" t="str">
        <f>IF(ELS220 = "", "", IFERROR(ELS220 / SUMIFS(Aux_Totales!$N:$N, Aux_Totales!$F:$F, $F224, Aux_Totales!$A:$A, Aperturas!$A$2), 0))</f>
        <v/>
      </c>
      <c r="ELT224" s="23" t="str">
        <f>IF(ELT220 = "", "", IFERROR(ELT220 / SUMIFS(Aux_Totales!$N:$N, Aux_Totales!$F:$F, $F224, Aux_Totales!$A:$A, Aperturas!$A$2), 0))</f>
        <v/>
      </c>
      <c r="ELU224" s="23" t="str">
        <f>IF(ELU220 = "", "", IFERROR(ELU220 / SUMIFS(Aux_Totales!$N:$N, Aux_Totales!$F:$F, $F224, Aux_Totales!$A:$A, Aperturas!$A$2), 0))</f>
        <v/>
      </c>
      <c r="ELV224" s="23" t="str">
        <f>IF(ELV220 = "", "", IFERROR(ELV220 / SUMIFS(Aux_Totales!$N:$N, Aux_Totales!$F:$F, $F224, Aux_Totales!$A:$A, Aperturas!$A$2), 0))</f>
        <v/>
      </c>
      <c r="ELW224" s="23" t="str">
        <f>IF(ELW220 = "", "", IFERROR(ELW220 / SUMIFS(Aux_Totales!$N:$N, Aux_Totales!$F:$F, $F224, Aux_Totales!$A:$A, Aperturas!$A$2), 0))</f>
        <v/>
      </c>
      <c r="ELX224" s="23" t="str">
        <f>IF(ELX220 = "", "", IFERROR(ELX220 / SUMIFS(Aux_Totales!$N:$N, Aux_Totales!$F:$F, $F224, Aux_Totales!$A:$A, Aperturas!$A$2), 0))</f>
        <v/>
      </c>
      <c r="ELY224" s="23" t="str">
        <f>IF(ELY220 = "", "", IFERROR(ELY220 / SUMIFS(Aux_Totales!$N:$N, Aux_Totales!$F:$F, $F224, Aux_Totales!$A:$A, Aperturas!$A$2), 0))</f>
        <v/>
      </c>
      <c r="ELZ224" s="23" t="str">
        <f>IF(ELZ220 = "", "", IFERROR(ELZ220 / SUMIFS(Aux_Totales!$N:$N, Aux_Totales!$F:$F, $F224, Aux_Totales!$A:$A, Aperturas!$A$2), 0))</f>
        <v/>
      </c>
      <c r="EMA224" s="23" t="str">
        <f>IF(EMA220 = "", "", IFERROR(EMA220 / SUMIFS(Aux_Totales!$N:$N, Aux_Totales!$F:$F, $F224, Aux_Totales!$A:$A, Aperturas!$A$2), 0))</f>
        <v/>
      </c>
      <c r="EMB224" s="23" t="str">
        <f>IF(EMB220 = "", "", IFERROR(EMB220 / SUMIFS(Aux_Totales!$N:$N, Aux_Totales!$F:$F, $F224, Aux_Totales!$A:$A, Aperturas!$A$2), 0))</f>
        <v/>
      </c>
      <c r="EMC224" s="23" t="str">
        <f>IF(EMC220 = "", "", IFERROR(EMC220 / SUMIFS(Aux_Totales!$N:$N, Aux_Totales!$F:$F, $F224, Aux_Totales!$A:$A, Aperturas!$A$2), 0))</f>
        <v/>
      </c>
      <c r="EMD224" s="23" t="str">
        <f>IF(EMD220 = "", "", IFERROR(EMD220 / SUMIFS(Aux_Totales!$N:$N, Aux_Totales!$F:$F, $F224, Aux_Totales!$A:$A, Aperturas!$A$2), 0))</f>
        <v/>
      </c>
      <c r="EME224" s="23" t="str">
        <f>IF(EME220 = "", "", IFERROR(EME220 / SUMIFS(Aux_Totales!$N:$N, Aux_Totales!$F:$F, $F224, Aux_Totales!$A:$A, Aperturas!$A$2), 0))</f>
        <v/>
      </c>
      <c r="EMF224" s="23" t="str">
        <f>IF(EMF220 = "", "", IFERROR(EMF220 / SUMIFS(Aux_Totales!$N:$N, Aux_Totales!$F:$F, $F224, Aux_Totales!$A:$A, Aperturas!$A$2), 0))</f>
        <v/>
      </c>
      <c r="EMG224" s="23" t="str">
        <f>IF(EMG220 = "", "", IFERROR(EMG220 / SUMIFS(Aux_Totales!$N:$N, Aux_Totales!$F:$F, $F224, Aux_Totales!$A:$A, Aperturas!$A$2), 0))</f>
        <v/>
      </c>
      <c r="EMH224" s="23" t="str">
        <f>IF(EMH220 = "", "", IFERROR(EMH220 / SUMIFS(Aux_Totales!$N:$N, Aux_Totales!$F:$F, $F224, Aux_Totales!$A:$A, Aperturas!$A$2), 0))</f>
        <v/>
      </c>
      <c r="EMI224" s="23" t="str">
        <f>IF(EMI220 = "", "", IFERROR(EMI220 / SUMIFS(Aux_Totales!$N:$N, Aux_Totales!$F:$F, $F224, Aux_Totales!$A:$A, Aperturas!$A$2), 0))</f>
        <v/>
      </c>
      <c r="EMJ224" s="23" t="str">
        <f>IF(EMJ220 = "", "", IFERROR(EMJ220 / SUMIFS(Aux_Totales!$N:$N, Aux_Totales!$F:$F, $F224, Aux_Totales!$A:$A, Aperturas!$A$2), 0))</f>
        <v/>
      </c>
      <c r="EMK224" s="23" t="str">
        <f>IF(EMK220 = "", "", IFERROR(EMK220 / SUMIFS(Aux_Totales!$N:$N, Aux_Totales!$F:$F, $F224, Aux_Totales!$A:$A, Aperturas!$A$2), 0))</f>
        <v/>
      </c>
      <c r="EML224" s="23" t="str">
        <f>IF(EML220 = "", "", IFERROR(EML220 / SUMIFS(Aux_Totales!$N:$N, Aux_Totales!$F:$F, $F224, Aux_Totales!$A:$A, Aperturas!$A$2), 0))</f>
        <v/>
      </c>
      <c r="EMM224" s="23" t="str">
        <f>IF(EMM220 = "", "", IFERROR(EMM220 / SUMIFS(Aux_Totales!$N:$N, Aux_Totales!$F:$F, $F224, Aux_Totales!$A:$A, Aperturas!$A$2), 0))</f>
        <v/>
      </c>
      <c r="EMN224" s="23" t="str">
        <f>IF(EMN220 = "", "", IFERROR(EMN220 / SUMIFS(Aux_Totales!$N:$N, Aux_Totales!$F:$F, $F224, Aux_Totales!$A:$A, Aperturas!$A$2), 0))</f>
        <v/>
      </c>
      <c r="EMO224" s="23" t="str">
        <f>IF(EMO220 = "", "", IFERROR(EMO220 / SUMIFS(Aux_Totales!$N:$N, Aux_Totales!$F:$F, $F224, Aux_Totales!$A:$A, Aperturas!$A$2), 0))</f>
        <v/>
      </c>
      <c r="EMP224" s="23" t="str">
        <f>IF(EMP220 = "", "", IFERROR(EMP220 / SUMIFS(Aux_Totales!$N:$N, Aux_Totales!$F:$F, $F224, Aux_Totales!$A:$A, Aperturas!$A$2), 0))</f>
        <v/>
      </c>
      <c r="EMQ224" s="23" t="str">
        <f>IF(EMQ220 = "", "", IFERROR(EMQ220 / SUMIFS(Aux_Totales!$N:$N, Aux_Totales!$F:$F, $F224, Aux_Totales!$A:$A, Aperturas!$A$2), 0))</f>
        <v/>
      </c>
      <c r="EMR224" s="23" t="str">
        <f>IF(EMR220 = "", "", IFERROR(EMR220 / SUMIFS(Aux_Totales!$N:$N, Aux_Totales!$F:$F, $F224, Aux_Totales!$A:$A, Aperturas!$A$2), 0))</f>
        <v/>
      </c>
      <c r="EMS224" s="23" t="str">
        <f>IF(EMS220 = "", "", IFERROR(EMS220 / SUMIFS(Aux_Totales!$N:$N, Aux_Totales!$F:$F, $F224, Aux_Totales!$A:$A, Aperturas!$A$2), 0))</f>
        <v/>
      </c>
      <c r="EMT224" s="23" t="str">
        <f>IF(EMT220 = "", "", IFERROR(EMT220 / SUMIFS(Aux_Totales!$N:$N, Aux_Totales!$F:$F, $F224, Aux_Totales!$A:$A, Aperturas!$A$2), 0))</f>
        <v/>
      </c>
      <c r="EMU224" s="23" t="str">
        <f>IF(EMU220 = "", "", IFERROR(EMU220 / SUMIFS(Aux_Totales!$N:$N, Aux_Totales!$F:$F, $F224, Aux_Totales!$A:$A, Aperturas!$A$2), 0))</f>
        <v/>
      </c>
      <c r="EMV224" s="23" t="str">
        <f>IF(EMV220 = "", "", IFERROR(EMV220 / SUMIFS(Aux_Totales!$N:$N, Aux_Totales!$F:$F, $F224, Aux_Totales!$A:$A, Aperturas!$A$2), 0))</f>
        <v/>
      </c>
      <c r="EMW224" s="23" t="str">
        <f>IF(EMW220 = "", "", IFERROR(EMW220 / SUMIFS(Aux_Totales!$N:$N, Aux_Totales!$F:$F, $F224, Aux_Totales!$A:$A, Aperturas!$A$2), 0))</f>
        <v/>
      </c>
      <c r="EMX224" s="23" t="str">
        <f>IF(EMX220 = "", "", IFERROR(EMX220 / SUMIFS(Aux_Totales!$N:$N, Aux_Totales!$F:$F, $F224, Aux_Totales!$A:$A, Aperturas!$A$2), 0))</f>
        <v/>
      </c>
      <c r="EMY224" s="23" t="str">
        <f>IF(EMY220 = "", "", IFERROR(EMY220 / SUMIFS(Aux_Totales!$N:$N, Aux_Totales!$F:$F, $F224, Aux_Totales!$A:$A, Aperturas!$A$2), 0))</f>
        <v/>
      </c>
      <c r="EMZ224" s="23" t="str">
        <f>IF(EMZ220 = "", "", IFERROR(EMZ220 / SUMIFS(Aux_Totales!$N:$N, Aux_Totales!$F:$F, $F224, Aux_Totales!$A:$A, Aperturas!$A$2), 0))</f>
        <v/>
      </c>
      <c r="ENA224" s="23" t="str">
        <f>IF(ENA220 = "", "", IFERROR(ENA220 / SUMIFS(Aux_Totales!$N:$N, Aux_Totales!$F:$F, $F224, Aux_Totales!$A:$A, Aperturas!$A$2), 0))</f>
        <v/>
      </c>
      <c r="ENB224" s="23" t="str">
        <f>IF(ENB220 = "", "", IFERROR(ENB220 / SUMIFS(Aux_Totales!$N:$N, Aux_Totales!$F:$F, $F224, Aux_Totales!$A:$A, Aperturas!$A$2), 0))</f>
        <v/>
      </c>
      <c r="ENC224" s="23" t="str">
        <f>IF(ENC220 = "", "", IFERROR(ENC220 / SUMIFS(Aux_Totales!$N:$N, Aux_Totales!$F:$F, $F224, Aux_Totales!$A:$A, Aperturas!$A$2), 0))</f>
        <v/>
      </c>
      <c r="END224" s="23" t="str">
        <f>IF(END220 = "", "", IFERROR(END220 / SUMIFS(Aux_Totales!$N:$N, Aux_Totales!$F:$F, $F224, Aux_Totales!$A:$A, Aperturas!$A$2), 0))</f>
        <v/>
      </c>
      <c r="ENE224" s="23" t="str">
        <f>IF(ENE220 = "", "", IFERROR(ENE220 / SUMIFS(Aux_Totales!$N:$N, Aux_Totales!$F:$F, $F224, Aux_Totales!$A:$A, Aperturas!$A$2), 0))</f>
        <v/>
      </c>
      <c r="ENF224" s="23" t="str">
        <f>IF(ENF220 = "", "", IFERROR(ENF220 / SUMIFS(Aux_Totales!$N:$N, Aux_Totales!$F:$F, $F224, Aux_Totales!$A:$A, Aperturas!$A$2), 0))</f>
        <v/>
      </c>
      <c r="ENG224" s="23" t="str">
        <f>IF(ENG220 = "", "", IFERROR(ENG220 / SUMIFS(Aux_Totales!$N:$N, Aux_Totales!$F:$F, $F224, Aux_Totales!$A:$A, Aperturas!$A$2), 0))</f>
        <v/>
      </c>
      <c r="ENH224" s="23" t="str">
        <f>IF(ENH220 = "", "", IFERROR(ENH220 / SUMIFS(Aux_Totales!$N:$N, Aux_Totales!$F:$F, $F224, Aux_Totales!$A:$A, Aperturas!$A$2), 0))</f>
        <v/>
      </c>
      <c r="ENI224" s="23" t="str">
        <f>IF(ENI220 = "", "", IFERROR(ENI220 / SUMIFS(Aux_Totales!$N:$N, Aux_Totales!$F:$F, $F224, Aux_Totales!$A:$A, Aperturas!$A$2), 0))</f>
        <v/>
      </c>
      <c r="ENJ224" s="23" t="str">
        <f>IF(ENJ220 = "", "", IFERROR(ENJ220 / SUMIFS(Aux_Totales!$N:$N, Aux_Totales!$F:$F, $F224, Aux_Totales!$A:$A, Aperturas!$A$2), 0))</f>
        <v/>
      </c>
      <c r="ENK224" s="23" t="str">
        <f>IF(ENK220 = "", "", IFERROR(ENK220 / SUMIFS(Aux_Totales!$N:$N, Aux_Totales!$F:$F, $F224, Aux_Totales!$A:$A, Aperturas!$A$2), 0))</f>
        <v/>
      </c>
      <c r="ENL224" s="23" t="str">
        <f>IF(ENL220 = "", "", IFERROR(ENL220 / SUMIFS(Aux_Totales!$N:$N, Aux_Totales!$F:$F, $F224, Aux_Totales!$A:$A, Aperturas!$A$2), 0))</f>
        <v/>
      </c>
      <c r="ENM224" s="23" t="str">
        <f>IF(ENM220 = "", "", IFERROR(ENM220 / SUMIFS(Aux_Totales!$N:$N, Aux_Totales!$F:$F, $F224, Aux_Totales!$A:$A, Aperturas!$A$2), 0))</f>
        <v/>
      </c>
      <c r="ENN224" s="23" t="str">
        <f>IF(ENN220 = "", "", IFERROR(ENN220 / SUMIFS(Aux_Totales!$N:$N, Aux_Totales!$F:$F, $F224, Aux_Totales!$A:$A, Aperturas!$A$2), 0))</f>
        <v/>
      </c>
      <c r="ENO224" s="23" t="str">
        <f>IF(ENO220 = "", "", IFERROR(ENO220 / SUMIFS(Aux_Totales!$N:$N, Aux_Totales!$F:$F, $F224, Aux_Totales!$A:$A, Aperturas!$A$2), 0))</f>
        <v/>
      </c>
      <c r="ENP224" s="23" t="str">
        <f>IF(ENP220 = "", "", IFERROR(ENP220 / SUMIFS(Aux_Totales!$N:$N, Aux_Totales!$F:$F, $F224, Aux_Totales!$A:$A, Aperturas!$A$2), 0))</f>
        <v/>
      </c>
      <c r="ENQ224" s="23" t="str">
        <f>IF(ENQ220 = "", "", IFERROR(ENQ220 / SUMIFS(Aux_Totales!$N:$N, Aux_Totales!$F:$F, $F224, Aux_Totales!$A:$A, Aperturas!$A$2), 0))</f>
        <v/>
      </c>
      <c r="ENR224" s="23" t="str">
        <f>IF(ENR220 = "", "", IFERROR(ENR220 / SUMIFS(Aux_Totales!$N:$N, Aux_Totales!$F:$F, $F224, Aux_Totales!$A:$A, Aperturas!$A$2), 0))</f>
        <v/>
      </c>
      <c r="ENS224" s="23" t="str">
        <f>IF(ENS220 = "", "", IFERROR(ENS220 / SUMIFS(Aux_Totales!$N:$N, Aux_Totales!$F:$F, $F224, Aux_Totales!$A:$A, Aperturas!$A$2), 0))</f>
        <v/>
      </c>
      <c r="ENT224" s="23" t="str">
        <f>IF(ENT220 = "", "", IFERROR(ENT220 / SUMIFS(Aux_Totales!$N:$N, Aux_Totales!$F:$F, $F224, Aux_Totales!$A:$A, Aperturas!$A$2), 0))</f>
        <v/>
      </c>
      <c r="ENU224" s="23" t="str">
        <f>IF(ENU220 = "", "", IFERROR(ENU220 / SUMIFS(Aux_Totales!$N:$N, Aux_Totales!$F:$F, $F224, Aux_Totales!$A:$A, Aperturas!$A$2), 0))</f>
        <v/>
      </c>
      <c r="ENV224" s="23" t="str">
        <f>IF(ENV220 = "", "", IFERROR(ENV220 / SUMIFS(Aux_Totales!$N:$N, Aux_Totales!$F:$F, $F224, Aux_Totales!$A:$A, Aperturas!$A$2), 0))</f>
        <v/>
      </c>
      <c r="ENW224" s="23" t="str">
        <f>IF(ENW220 = "", "", IFERROR(ENW220 / SUMIFS(Aux_Totales!$N:$N, Aux_Totales!$F:$F, $F224, Aux_Totales!$A:$A, Aperturas!$A$2), 0))</f>
        <v/>
      </c>
      <c r="ENX224" s="23" t="str">
        <f>IF(ENX220 = "", "", IFERROR(ENX220 / SUMIFS(Aux_Totales!$N:$N, Aux_Totales!$F:$F, $F224, Aux_Totales!$A:$A, Aperturas!$A$2), 0))</f>
        <v/>
      </c>
      <c r="ENY224" s="23" t="str">
        <f>IF(ENY220 = "", "", IFERROR(ENY220 / SUMIFS(Aux_Totales!$N:$N, Aux_Totales!$F:$F, $F224, Aux_Totales!$A:$A, Aperturas!$A$2), 0))</f>
        <v/>
      </c>
      <c r="ENZ224" s="23" t="str">
        <f>IF(ENZ220 = "", "", IFERROR(ENZ220 / SUMIFS(Aux_Totales!$N:$N, Aux_Totales!$F:$F, $F224, Aux_Totales!$A:$A, Aperturas!$A$2), 0))</f>
        <v/>
      </c>
      <c r="EOA224" s="23" t="str">
        <f>IF(EOA220 = "", "", IFERROR(EOA220 / SUMIFS(Aux_Totales!$N:$N, Aux_Totales!$F:$F, $F224, Aux_Totales!$A:$A, Aperturas!$A$2), 0))</f>
        <v/>
      </c>
      <c r="EOB224" s="23" t="str">
        <f>IF(EOB220 = "", "", IFERROR(EOB220 / SUMIFS(Aux_Totales!$N:$N, Aux_Totales!$F:$F, $F224, Aux_Totales!$A:$A, Aperturas!$A$2), 0))</f>
        <v/>
      </c>
      <c r="EOC224" s="23" t="str">
        <f>IF(EOC220 = "", "", IFERROR(EOC220 / SUMIFS(Aux_Totales!$N:$N, Aux_Totales!$F:$F, $F224, Aux_Totales!$A:$A, Aperturas!$A$2), 0))</f>
        <v/>
      </c>
      <c r="EOD224" s="23" t="str">
        <f>IF(EOD220 = "", "", IFERROR(EOD220 / SUMIFS(Aux_Totales!$N:$N, Aux_Totales!$F:$F, $F224, Aux_Totales!$A:$A, Aperturas!$A$2), 0))</f>
        <v/>
      </c>
      <c r="EOE224" s="23" t="str">
        <f>IF(EOE220 = "", "", IFERROR(EOE220 / SUMIFS(Aux_Totales!$N:$N, Aux_Totales!$F:$F, $F224, Aux_Totales!$A:$A, Aperturas!$A$2), 0))</f>
        <v/>
      </c>
      <c r="EOF224" s="23" t="str">
        <f>IF(EOF220 = "", "", IFERROR(EOF220 / SUMIFS(Aux_Totales!$N:$N, Aux_Totales!$F:$F, $F224, Aux_Totales!$A:$A, Aperturas!$A$2), 0))</f>
        <v/>
      </c>
      <c r="EOG224" s="23" t="str">
        <f>IF(EOG220 = "", "", IFERROR(EOG220 / SUMIFS(Aux_Totales!$N:$N, Aux_Totales!$F:$F, $F224, Aux_Totales!$A:$A, Aperturas!$A$2), 0))</f>
        <v/>
      </c>
      <c r="EOH224" s="23" t="str">
        <f>IF(EOH220 = "", "", IFERROR(EOH220 / SUMIFS(Aux_Totales!$N:$N, Aux_Totales!$F:$F, $F224, Aux_Totales!$A:$A, Aperturas!$A$2), 0))</f>
        <v/>
      </c>
      <c r="EOI224" s="23" t="str">
        <f>IF(EOI220 = "", "", IFERROR(EOI220 / SUMIFS(Aux_Totales!$N:$N, Aux_Totales!$F:$F, $F224, Aux_Totales!$A:$A, Aperturas!$A$2), 0))</f>
        <v/>
      </c>
      <c r="EOJ224" s="23" t="str">
        <f>IF(EOJ220 = "", "", IFERROR(EOJ220 / SUMIFS(Aux_Totales!$N:$N, Aux_Totales!$F:$F, $F224, Aux_Totales!$A:$A, Aperturas!$A$2), 0))</f>
        <v/>
      </c>
      <c r="EOK224" s="23" t="str">
        <f>IF(EOK220 = "", "", IFERROR(EOK220 / SUMIFS(Aux_Totales!$N:$N, Aux_Totales!$F:$F, $F224, Aux_Totales!$A:$A, Aperturas!$A$2), 0))</f>
        <v/>
      </c>
      <c r="EOL224" s="23" t="str">
        <f>IF(EOL220 = "", "", IFERROR(EOL220 / SUMIFS(Aux_Totales!$N:$N, Aux_Totales!$F:$F, $F224, Aux_Totales!$A:$A, Aperturas!$A$2), 0))</f>
        <v/>
      </c>
      <c r="EOM224" s="23" t="str">
        <f>IF(EOM220 = "", "", IFERROR(EOM220 / SUMIFS(Aux_Totales!$N:$N, Aux_Totales!$F:$F, $F224, Aux_Totales!$A:$A, Aperturas!$A$2), 0))</f>
        <v/>
      </c>
      <c r="EON224" s="23" t="str">
        <f>IF(EON220 = "", "", IFERROR(EON220 / SUMIFS(Aux_Totales!$N:$N, Aux_Totales!$F:$F, $F224, Aux_Totales!$A:$A, Aperturas!$A$2), 0))</f>
        <v/>
      </c>
      <c r="EOO224" s="23" t="str">
        <f>IF(EOO220 = "", "", IFERROR(EOO220 / SUMIFS(Aux_Totales!$N:$N, Aux_Totales!$F:$F, $F224, Aux_Totales!$A:$A, Aperturas!$A$2), 0))</f>
        <v/>
      </c>
      <c r="EOP224" s="23" t="str">
        <f>IF(EOP220 = "", "", IFERROR(EOP220 / SUMIFS(Aux_Totales!$N:$N, Aux_Totales!$F:$F, $F224, Aux_Totales!$A:$A, Aperturas!$A$2), 0))</f>
        <v/>
      </c>
      <c r="EOQ224" s="23" t="str">
        <f>IF(EOQ220 = "", "", IFERROR(EOQ220 / SUMIFS(Aux_Totales!$N:$N, Aux_Totales!$F:$F, $F224, Aux_Totales!$A:$A, Aperturas!$A$2), 0))</f>
        <v/>
      </c>
      <c r="EOR224" s="23" t="str">
        <f>IF(EOR220 = "", "", IFERROR(EOR220 / SUMIFS(Aux_Totales!$N:$N, Aux_Totales!$F:$F, $F224, Aux_Totales!$A:$A, Aperturas!$A$2), 0))</f>
        <v/>
      </c>
      <c r="EOS224" s="23" t="str">
        <f>IF(EOS220 = "", "", IFERROR(EOS220 / SUMIFS(Aux_Totales!$N:$N, Aux_Totales!$F:$F, $F224, Aux_Totales!$A:$A, Aperturas!$A$2), 0))</f>
        <v/>
      </c>
      <c r="EOT224" s="23" t="str">
        <f>IF(EOT220 = "", "", IFERROR(EOT220 / SUMIFS(Aux_Totales!$N:$N, Aux_Totales!$F:$F, $F224, Aux_Totales!$A:$A, Aperturas!$A$2), 0))</f>
        <v/>
      </c>
      <c r="EOU224" s="23" t="str">
        <f>IF(EOU220 = "", "", IFERROR(EOU220 / SUMIFS(Aux_Totales!$N:$N, Aux_Totales!$F:$F, $F224, Aux_Totales!$A:$A, Aperturas!$A$2), 0))</f>
        <v/>
      </c>
      <c r="EOV224" s="23" t="str">
        <f>IF(EOV220 = "", "", IFERROR(EOV220 / SUMIFS(Aux_Totales!$N:$N, Aux_Totales!$F:$F, $F224, Aux_Totales!$A:$A, Aperturas!$A$2), 0))</f>
        <v/>
      </c>
      <c r="EOW224" s="23" t="str">
        <f>IF(EOW220 = "", "", IFERROR(EOW220 / SUMIFS(Aux_Totales!$N:$N, Aux_Totales!$F:$F, $F224, Aux_Totales!$A:$A, Aperturas!$A$2), 0))</f>
        <v/>
      </c>
      <c r="EOX224" s="23" t="str">
        <f>IF(EOX220 = "", "", IFERROR(EOX220 / SUMIFS(Aux_Totales!$N:$N, Aux_Totales!$F:$F, $F224, Aux_Totales!$A:$A, Aperturas!$A$2), 0))</f>
        <v/>
      </c>
      <c r="EOY224" s="23" t="str">
        <f>IF(EOY220 = "", "", IFERROR(EOY220 / SUMIFS(Aux_Totales!$N:$N, Aux_Totales!$F:$F, $F224, Aux_Totales!$A:$A, Aperturas!$A$2), 0))</f>
        <v/>
      </c>
      <c r="EOZ224" s="23" t="str">
        <f>IF(EOZ220 = "", "", IFERROR(EOZ220 / SUMIFS(Aux_Totales!$N:$N, Aux_Totales!$F:$F, $F224, Aux_Totales!$A:$A, Aperturas!$A$2), 0))</f>
        <v/>
      </c>
      <c r="EPA224" s="23" t="str">
        <f>IF(EPA220 = "", "", IFERROR(EPA220 / SUMIFS(Aux_Totales!$N:$N, Aux_Totales!$F:$F, $F224, Aux_Totales!$A:$A, Aperturas!$A$2), 0))</f>
        <v/>
      </c>
      <c r="EPB224" s="23" t="str">
        <f>IF(EPB220 = "", "", IFERROR(EPB220 / SUMIFS(Aux_Totales!$N:$N, Aux_Totales!$F:$F, $F224, Aux_Totales!$A:$A, Aperturas!$A$2), 0))</f>
        <v/>
      </c>
      <c r="EPC224" s="23" t="str">
        <f>IF(EPC220 = "", "", IFERROR(EPC220 / SUMIFS(Aux_Totales!$N:$N, Aux_Totales!$F:$F, $F224, Aux_Totales!$A:$A, Aperturas!$A$2), 0))</f>
        <v/>
      </c>
      <c r="EPD224" s="23" t="str">
        <f>IF(EPD220 = "", "", IFERROR(EPD220 / SUMIFS(Aux_Totales!$N:$N, Aux_Totales!$F:$F, $F224, Aux_Totales!$A:$A, Aperturas!$A$2), 0))</f>
        <v/>
      </c>
      <c r="EPE224" s="23" t="str">
        <f>IF(EPE220 = "", "", IFERROR(EPE220 / SUMIFS(Aux_Totales!$N:$N, Aux_Totales!$F:$F, $F224, Aux_Totales!$A:$A, Aperturas!$A$2), 0))</f>
        <v/>
      </c>
      <c r="EPF224" s="23" t="str">
        <f>IF(EPF220 = "", "", IFERROR(EPF220 / SUMIFS(Aux_Totales!$N:$N, Aux_Totales!$F:$F, $F224, Aux_Totales!$A:$A, Aperturas!$A$2), 0))</f>
        <v/>
      </c>
      <c r="EPG224" s="23" t="str">
        <f>IF(EPG220 = "", "", IFERROR(EPG220 / SUMIFS(Aux_Totales!$N:$N, Aux_Totales!$F:$F, $F224, Aux_Totales!$A:$A, Aperturas!$A$2), 0))</f>
        <v/>
      </c>
      <c r="EPH224" s="23" t="str">
        <f>IF(EPH220 = "", "", IFERROR(EPH220 / SUMIFS(Aux_Totales!$N:$N, Aux_Totales!$F:$F, $F224, Aux_Totales!$A:$A, Aperturas!$A$2), 0))</f>
        <v/>
      </c>
      <c r="EPI224" s="23" t="str">
        <f>IF(EPI220 = "", "", IFERROR(EPI220 / SUMIFS(Aux_Totales!$N:$N, Aux_Totales!$F:$F, $F224, Aux_Totales!$A:$A, Aperturas!$A$2), 0))</f>
        <v/>
      </c>
      <c r="EPJ224" s="23" t="str">
        <f>IF(EPJ220 = "", "", IFERROR(EPJ220 / SUMIFS(Aux_Totales!$N:$N, Aux_Totales!$F:$F, $F224, Aux_Totales!$A:$A, Aperturas!$A$2), 0))</f>
        <v/>
      </c>
      <c r="EPK224" s="23" t="str">
        <f>IF(EPK220 = "", "", IFERROR(EPK220 / SUMIFS(Aux_Totales!$N:$N, Aux_Totales!$F:$F, $F224, Aux_Totales!$A:$A, Aperturas!$A$2), 0))</f>
        <v/>
      </c>
      <c r="EPL224" s="23" t="str">
        <f>IF(EPL220 = "", "", IFERROR(EPL220 / SUMIFS(Aux_Totales!$N:$N, Aux_Totales!$F:$F, $F224, Aux_Totales!$A:$A, Aperturas!$A$2), 0))</f>
        <v/>
      </c>
      <c r="EPM224" s="23" t="str">
        <f>IF(EPM220 = "", "", IFERROR(EPM220 / SUMIFS(Aux_Totales!$N:$N, Aux_Totales!$F:$F, $F224, Aux_Totales!$A:$A, Aperturas!$A$2), 0))</f>
        <v/>
      </c>
      <c r="EPN224" s="23" t="str">
        <f>IF(EPN220 = "", "", IFERROR(EPN220 / SUMIFS(Aux_Totales!$N:$N, Aux_Totales!$F:$F, $F224, Aux_Totales!$A:$A, Aperturas!$A$2), 0))</f>
        <v/>
      </c>
      <c r="EPO224" s="23" t="str">
        <f>IF(EPO220 = "", "", IFERROR(EPO220 / SUMIFS(Aux_Totales!$N:$N, Aux_Totales!$F:$F, $F224, Aux_Totales!$A:$A, Aperturas!$A$2), 0))</f>
        <v/>
      </c>
      <c r="EPP224" s="23" t="str">
        <f>IF(EPP220 = "", "", IFERROR(EPP220 / SUMIFS(Aux_Totales!$N:$N, Aux_Totales!$F:$F, $F224, Aux_Totales!$A:$A, Aperturas!$A$2), 0))</f>
        <v/>
      </c>
      <c r="EPQ224" s="23" t="str">
        <f>IF(EPQ220 = "", "", IFERROR(EPQ220 / SUMIFS(Aux_Totales!$N:$N, Aux_Totales!$F:$F, $F224, Aux_Totales!$A:$A, Aperturas!$A$2), 0))</f>
        <v/>
      </c>
      <c r="EPR224" s="23" t="str">
        <f>IF(EPR220 = "", "", IFERROR(EPR220 / SUMIFS(Aux_Totales!$N:$N, Aux_Totales!$F:$F, $F224, Aux_Totales!$A:$A, Aperturas!$A$2), 0))</f>
        <v/>
      </c>
      <c r="EPS224" s="23" t="str">
        <f>IF(EPS220 = "", "", IFERROR(EPS220 / SUMIFS(Aux_Totales!$N:$N, Aux_Totales!$F:$F, $F224, Aux_Totales!$A:$A, Aperturas!$A$2), 0))</f>
        <v/>
      </c>
      <c r="EPT224" s="23" t="str">
        <f>IF(EPT220 = "", "", IFERROR(EPT220 / SUMIFS(Aux_Totales!$N:$N, Aux_Totales!$F:$F, $F224, Aux_Totales!$A:$A, Aperturas!$A$2), 0))</f>
        <v/>
      </c>
      <c r="EPU224" s="23" t="str">
        <f>IF(EPU220 = "", "", IFERROR(EPU220 / SUMIFS(Aux_Totales!$N:$N, Aux_Totales!$F:$F, $F224, Aux_Totales!$A:$A, Aperturas!$A$2), 0))</f>
        <v/>
      </c>
      <c r="EPV224" s="23" t="str">
        <f>IF(EPV220 = "", "", IFERROR(EPV220 / SUMIFS(Aux_Totales!$N:$N, Aux_Totales!$F:$F, $F224, Aux_Totales!$A:$A, Aperturas!$A$2), 0))</f>
        <v/>
      </c>
      <c r="EPW224" s="23" t="str">
        <f>IF(EPW220 = "", "", IFERROR(EPW220 / SUMIFS(Aux_Totales!$N:$N, Aux_Totales!$F:$F, $F224, Aux_Totales!$A:$A, Aperturas!$A$2), 0))</f>
        <v/>
      </c>
      <c r="EPX224" s="23" t="str">
        <f>IF(EPX220 = "", "", IFERROR(EPX220 / SUMIFS(Aux_Totales!$N:$N, Aux_Totales!$F:$F, $F224, Aux_Totales!$A:$A, Aperturas!$A$2), 0))</f>
        <v/>
      </c>
      <c r="EPY224" s="23" t="str">
        <f>IF(EPY220 = "", "", IFERROR(EPY220 / SUMIFS(Aux_Totales!$N:$N, Aux_Totales!$F:$F, $F224, Aux_Totales!$A:$A, Aperturas!$A$2), 0))</f>
        <v/>
      </c>
      <c r="EPZ224" s="23" t="str">
        <f>IF(EPZ220 = "", "", IFERROR(EPZ220 / SUMIFS(Aux_Totales!$N:$N, Aux_Totales!$F:$F, $F224, Aux_Totales!$A:$A, Aperturas!$A$2), 0))</f>
        <v/>
      </c>
      <c r="EQA224" s="23" t="str">
        <f>IF(EQA220 = "", "", IFERROR(EQA220 / SUMIFS(Aux_Totales!$N:$N, Aux_Totales!$F:$F, $F224, Aux_Totales!$A:$A, Aperturas!$A$2), 0))</f>
        <v/>
      </c>
      <c r="EQB224" s="23" t="str">
        <f>IF(EQB220 = "", "", IFERROR(EQB220 / SUMIFS(Aux_Totales!$N:$N, Aux_Totales!$F:$F, $F224, Aux_Totales!$A:$A, Aperturas!$A$2), 0))</f>
        <v/>
      </c>
      <c r="EQC224" s="23" t="str">
        <f>IF(EQC220 = "", "", IFERROR(EQC220 / SUMIFS(Aux_Totales!$N:$N, Aux_Totales!$F:$F, $F224, Aux_Totales!$A:$A, Aperturas!$A$2), 0))</f>
        <v/>
      </c>
      <c r="EQD224" s="23" t="str">
        <f>IF(EQD220 = "", "", IFERROR(EQD220 / SUMIFS(Aux_Totales!$N:$N, Aux_Totales!$F:$F, $F224, Aux_Totales!$A:$A, Aperturas!$A$2), 0))</f>
        <v/>
      </c>
      <c r="EQE224" s="23" t="str">
        <f>IF(EQE220 = "", "", IFERROR(EQE220 / SUMIFS(Aux_Totales!$N:$N, Aux_Totales!$F:$F, $F224, Aux_Totales!$A:$A, Aperturas!$A$2), 0))</f>
        <v/>
      </c>
      <c r="EQF224" s="23" t="str">
        <f>IF(EQF220 = "", "", IFERROR(EQF220 / SUMIFS(Aux_Totales!$N:$N, Aux_Totales!$F:$F, $F224, Aux_Totales!$A:$A, Aperturas!$A$2), 0))</f>
        <v/>
      </c>
      <c r="EQG224" s="23" t="str">
        <f>IF(EQG220 = "", "", IFERROR(EQG220 / SUMIFS(Aux_Totales!$N:$N, Aux_Totales!$F:$F, $F224, Aux_Totales!$A:$A, Aperturas!$A$2), 0))</f>
        <v/>
      </c>
      <c r="EQH224" s="23" t="str">
        <f>IF(EQH220 = "", "", IFERROR(EQH220 / SUMIFS(Aux_Totales!$N:$N, Aux_Totales!$F:$F, $F224, Aux_Totales!$A:$A, Aperturas!$A$2), 0))</f>
        <v/>
      </c>
      <c r="EQI224" s="23" t="str">
        <f>IF(EQI220 = "", "", IFERROR(EQI220 / SUMIFS(Aux_Totales!$N:$N, Aux_Totales!$F:$F, $F224, Aux_Totales!$A:$A, Aperturas!$A$2), 0))</f>
        <v/>
      </c>
      <c r="EQJ224" s="23" t="str">
        <f>IF(EQJ220 = "", "", IFERROR(EQJ220 / SUMIFS(Aux_Totales!$N:$N, Aux_Totales!$F:$F, $F224, Aux_Totales!$A:$A, Aperturas!$A$2), 0))</f>
        <v/>
      </c>
      <c r="EQK224" s="23" t="str">
        <f>IF(EQK220 = "", "", IFERROR(EQK220 / SUMIFS(Aux_Totales!$N:$N, Aux_Totales!$F:$F, $F224, Aux_Totales!$A:$A, Aperturas!$A$2), 0))</f>
        <v/>
      </c>
      <c r="EQL224" s="23" t="str">
        <f>IF(EQL220 = "", "", IFERROR(EQL220 / SUMIFS(Aux_Totales!$N:$N, Aux_Totales!$F:$F, $F224, Aux_Totales!$A:$A, Aperturas!$A$2), 0))</f>
        <v/>
      </c>
      <c r="EQM224" s="23" t="str">
        <f>IF(EQM220 = "", "", IFERROR(EQM220 / SUMIFS(Aux_Totales!$N:$N, Aux_Totales!$F:$F, $F224, Aux_Totales!$A:$A, Aperturas!$A$2), 0))</f>
        <v/>
      </c>
      <c r="EQN224" s="23" t="str">
        <f>IF(EQN220 = "", "", IFERROR(EQN220 / SUMIFS(Aux_Totales!$N:$N, Aux_Totales!$F:$F, $F224, Aux_Totales!$A:$A, Aperturas!$A$2), 0))</f>
        <v/>
      </c>
      <c r="EQO224" s="23" t="str">
        <f>IF(EQO220 = "", "", IFERROR(EQO220 / SUMIFS(Aux_Totales!$N:$N, Aux_Totales!$F:$F, $F224, Aux_Totales!$A:$A, Aperturas!$A$2), 0))</f>
        <v/>
      </c>
      <c r="EQP224" s="23" t="str">
        <f>IF(EQP220 = "", "", IFERROR(EQP220 / SUMIFS(Aux_Totales!$N:$N, Aux_Totales!$F:$F, $F224, Aux_Totales!$A:$A, Aperturas!$A$2), 0))</f>
        <v/>
      </c>
      <c r="EQQ224" s="23" t="str">
        <f>IF(EQQ220 = "", "", IFERROR(EQQ220 / SUMIFS(Aux_Totales!$N:$N, Aux_Totales!$F:$F, $F224, Aux_Totales!$A:$A, Aperturas!$A$2), 0))</f>
        <v/>
      </c>
      <c r="EQR224" s="23" t="str">
        <f>IF(EQR220 = "", "", IFERROR(EQR220 / SUMIFS(Aux_Totales!$N:$N, Aux_Totales!$F:$F, $F224, Aux_Totales!$A:$A, Aperturas!$A$2), 0))</f>
        <v/>
      </c>
      <c r="EQS224" s="23" t="str">
        <f>IF(EQS220 = "", "", IFERROR(EQS220 / SUMIFS(Aux_Totales!$N:$N, Aux_Totales!$F:$F, $F224, Aux_Totales!$A:$A, Aperturas!$A$2), 0))</f>
        <v/>
      </c>
      <c r="EQT224" s="23" t="str">
        <f>IF(EQT220 = "", "", IFERROR(EQT220 / SUMIFS(Aux_Totales!$N:$N, Aux_Totales!$F:$F, $F224, Aux_Totales!$A:$A, Aperturas!$A$2), 0))</f>
        <v/>
      </c>
      <c r="EQU224" s="23" t="str">
        <f>IF(EQU220 = "", "", IFERROR(EQU220 / SUMIFS(Aux_Totales!$N:$N, Aux_Totales!$F:$F, $F224, Aux_Totales!$A:$A, Aperturas!$A$2), 0))</f>
        <v/>
      </c>
      <c r="EQV224" s="23" t="str">
        <f>IF(EQV220 = "", "", IFERROR(EQV220 / SUMIFS(Aux_Totales!$N:$N, Aux_Totales!$F:$F, $F224, Aux_Totales!$A:$A, Aperturas!$A$2), 0))</f>
        <v/>
      </c>
      <c r="EQW224" s="23" t="str">
        <f>IF(EQW220 = "", "", IFERROR(EQW220 / SUMIFS(Aux_Totales!$N:$N, Aux_Totales!$F:$F, $F224, Aux_Totales!$A:$A, Aperturas!$A$2), 0))</f>
        <v/>
      </c>
      <c r="EQX224" s="23" t="str">
        <f>IF(EQX220 = "", "", IFERROR(EQX220 / SUMIFS(Aux_Totales!$N:$N, Aux_Totales!$F:$F, $F224, Aux_Totales!$A:$A, Aperturas!$A$2), 0))</f>
        <v/>
      </c>
      <c r="EQY224" s="23" t="str">
        <f>IF(EQY220 = "", "", IFERROR(EQY220 / SUMIFS(Aux_Totales!$N:$N, Aux_Totales!$F:$F, $F224, Aux_Totales!$A:$A, Aperturas!$A$2), 0))</f>
        <v/>
      </c>
      <c r="EQZ224" s="23" t="str">
        <f>IF(EQZ220 = "", "", IFERROR(EQZ220 / SUMIFS(Aux_Totales!$N:$N, Aux_Totales!$F:$F, $F224, Aux_Totales!$A:$A, Aperturas!$A$2), 0))</f>
        <v/>
      </c>
      <c r="ERA224" s="23" t="str">
        <f>IF(ERA220 = "", "", IFERROR(ERA220 / SUMIFS(Aux_Totales!$N:$N, Aux_Totales!$F:$F, $F224, Aux_Totales!$A:$A, Aperturas!$A$2), 0))</f>
        <v/>
      </c>
      <c r="ERB224" s="23" t="str">
        <f>IF(ERB220 = "", "", IFERROR(ERB220 / SUMIFS(Aux_Totales!$N:$N, Aux_Totales!$F:$F, $F224, Aux_Totales!$A:$A, Aperturas!$A$2), 0))</f>
        <v/>
      </c>
      <c r="ERC224" s="23" t="str">
        <f>IF(ERC220 = "", "", IFERROR(ERC220 / SUMIFS(Aux_Totales!$N:$N, Aux_Totales!$F:$F, $F224, Aux_Totales!$A:$A, Aperturas!$A$2), 0))</f>
        <v/>
      </c>
      <c r="ERD224" s="23" t="str">
        <f>IF(ERD220 = "", "", IFERROR(ERD220 / SUMIFS(Aux_Totales!$N:$N, Aux_Totales!$F:$F, $F224, Aux_Totales!$A:$A, Aperturas!$A$2), 0))</f>
        <v/>
      </c>
      <c r="ERE224" s="23" t="str">
        <f>IF(ERE220 = "", "", IFERROR(ERE220 / SUMIFS(Aux_Totales!$N:$N, Aux_Totales!$F:$F, $F224, Aux_Totales!$A:$A, Aperturas!$A$2), 0))</f>
        <v/>
      </c>
      <c r="ERF224" s="23" t="str">
        <f>IF(ERF220 = "", "", IFERROR(ERF220 / SUMIFS(Aux_Totales!$N:$N, Aux_Totales!$F:$F, $F224, Aux_Totales!$A:$A, Aperturas!$A$2), 0))</f>
        <v/>
      </c>
      <c r="ERG224" s="23" t="str">
        <f>IF(ERG220 = "", "", IFERROR(ERG220 / SUMIFS(Aux_Totales!$N:$N, Aux_Totales!$F:$F, $F224, Aux_Totales!$A:$A, Aperturas!$A$2), 0))</f>
        <v/>
      </c>
      <c r="ERH224" s="23" t="str">
        <f>IF(ERH220 = "", "", IFERROR(ERH220 / SUMIFS(Aux_Totales!$N:$N, Aux_Totales!$F:$F, $F224, Aux_Totales!$A:$A, Aperturas!$A$2), 0))</f>
        <v/>
      </c>
      <c r="ERI224" s="23" t="str">
        <f>IF(ERI220 = "", "", IFERROR(ERI220 / SUMIFS(Aux_Totales!$N:$N, Aux_Totales!$F:$F, $F224, Aux_Totales!$A:$A, Aperturas!$A$2), 0))</f>
        <v/>
      </c>
      <c r="ERJ224" s="23" t="str">
        <f>IF(ERJ220 = "", "", IFERROR(ERJ220 / SUMIFS(Aux_Totales!$N:$N, Aux_Totales!$F:$F, $F224, Aux_Totales!$A:$A, Aperturas!$A$2), 0))</f>
        <v/>
      </c>
      <c r="ERK224" s="23" t="str">
        <f>IF(ERK220 = "", "", IFERROR(ERK220 / SUMIFS(Aux_Totales!$N:$N, Aux_Totales!$F:$F, $F224, Aux_Totales!$A:$A, Aperturas!$A$2), 0))</f>
        <v/>
      </c>
      <c r="ERL224" s="23" t="str">
        <f>IF(ERL220 = "", "", IFERROR(ERL220 / SUMIFS(Aux_Totales!$N:$N, Aux_Totales!$F:$F, $F224, Aux_Totales!$A:$A, Aperturas!$A$2), 0))</f>
        <v/>
      </c>
      <c r="ERM224" s="23" t="str">
        <f>IF(ERM220 = "", "", IFERROR(ERM220 / SUMIFS(Aux_Totales!$N:$N, Aux_Totales!$F:$F, $F224, Aux_Totales!$A:$A, Aperturas!$A$2), 0))</f>
        <v/>
      </c>
      <c r="ERN224" s="23" t="str">
        <f>IF(ERN220 = "", "", IFERROR(ERN220 / SUMIFS(Aux_Totales!$N:$N, Aux_Totales!$F:$F, $F224, Aux_Totales!$A:$A, Aperturas!$A$2), 0))</f>
        <v/>
      </c>
      <c r="ERO224" s="23" t="str">
        <f>IF(ERO220 = "", "", IFERROR(ERO220 / SUMIFS(Aux_Totales!$N:$N, Aux_Totales!$F:$F, $F224, Aux_Totales!$A:$A, Aperturas!$A$2), 0))</f>
        <v/>
      </c>
      <c r="ERP224" s="23" t="str">
        <f>IF(ERP220 = "", "", IFERROR(ERP220 / SUMIFS(Aux_Totales!$N:$N, Aux_Totales!$F:$F, $F224, Aux_Totales!$A:$A, Aperturas!$A$2), 0))</f>
        <v/>
      </c>
      <c r="ERQ224" s="23" t="str">
        <f>IF(ERQ220 = "", "", IFERROR(ERQ220 / SUMIFS(Aux_Totales!$N:$N, Aux_Totales!$F:$F, $F224, Aux_Totales!$A:$A, Aperturas!$A$2), 0))</f>
        <v/>
      </c>
      <c r="ERR224" s="23" t="str">
        <f>IF(ERR220 = "", "", IFERROR(ERR220 / SUMIFS(Aux_Totales!$N:$N, Aux_Totales!$F:$F, $F224, Aux_Totales!$A:$A, Aperturas!$A$2), 0))</f>
        <v/>
      </c>
      <c r="ERS224" s="23" t="str">
        <f>IF(ERS220 = "", "", IFERROR(ERS220 / SUMIFS(Aux_Totales!$N:$N, Aux_Totales!$F:$F, $F224, Aux_Totales!$A:$A, Aperturas!$A$2), 0))</f>
        <v/>
      </c>
      <c r="ERT224" s="23" t="str">
        <f>IF(ERT220 = "", "", IFERROR(ERT220 / SUMIFS(Aux_Totales!$N:$N, Aux_Totales!$F:$F, $F224, Aux_Totales!$A:$A, Aperturas!$A$2), 0))</f>
        <v/>
      </c>
      <c r="ERU224" s="23" t="str">
        <f>IF(ERU220 = "", "", IFERROR(ERU220 / SUMIFS(Aux_Totales!$N:$N, Aux_Totales!$F:$F, $F224, Aux_Totales!$A:$A, Aperturas!$A$2), 0))</f>
        <v/>
      </c>
      <c r="ERV224" s="23" t="str">
        <f>IF(ERV220 = "", "", IFERROR(ERV220 / SUMIFS(Aux_Totales!$N:$N, Aux_Totales!$F:$F, $F224, Aux_Totales!$A:$A, Aperturas!$A$2), 0))</f>
        <v/>
      </c>
      <c r="ERW224" s="23" t="str">
        <f>IF(ERW220 = "", "", IFERROR(ERW220 / SUMIFS(Aux_Totales!$N:$N, Aux_Totales!$F:$F, $F224, Aux_Totales!$A:$A, Aperturas!$A$2), 0))</f>
        <v/>
      </c>
      <c r="ERX224" s="23" t="str">
        <f>IF(ERX220 = "", "", IFERROR(ERX220 / SUMIFS(Aux_Totales!$N:$N, Aux_Totales!$F:$F, $F224, Aux_Totales!$A:$A, Aperturas!$A$2), 0))</f>
        <v/>
      </c>
      <c r="ERY224" s="23" t="str">
        <f>IF(ERY220 = "", "", IFERROR(ERY220 / SUMIFS(Aux_Totales!$N:$N, Aux_Totales!$F:$F, $F224, Aux_Totales!$A:$A, Aperturas!$A$2), 0))</f>
        <v/>
      </c>
      <c r="ERZ224" s="23" t="str">
        <f>IF(ERZ220 = "", "", IFERROR(ERZ220 / SUMIFS(Aux_Totales!$N:$N, Aux_Totales!$F:$F, $F224, Aux_Totales!$A:$A, Aperturas!$A$2), 0))</f>
        <v/>
      </c>
      <c r="ESA224" s="23" t="str">
        <f>IF(ESA220 = "", "", IFERROR(ESA220 / SUMIFS(Aux_Totales!$N:$N, Aux_Totales!$F:$F, $F224, Aux_Totales!$A:$A, Aperturas!$A$2), 0))</f>
        <v/>
      </c>
      <c r="ESB224" s="23" t="str">
        <f>IF(ESB220 = "", "", IFERROR(ESB220 / SUMIFS(Aux_Totales!$N:$N, Aux_Totales!$F:$F, $F224, Aux_Totales!$A:$A, Aperturas!$A$2), 0))</f>
        <v/>
      </c>
      <c r="ESC224" s="23" t="str">
        <f>IF(ESC220 = "", "", IFERROR(ESC220 / SUMIFS(Aux_Totales!$N:$N, Aux_Totales!$F:$F, $F224, Aux_Totales!$A:$A, Aperturas!$A$2), 0))</f>
        <v/>
      </c>
      <c r="ESD224" s="23" t="str">
        <f>IF(ESD220 = "", "", IFERROR(ESD220 / SUMIFS(Aux_Totales!$N:$N, Aux_Totales!$F:$F, $F224, Aux_Totales!$A:$A, Aperturas!$A$2), 0))</f>
        <v/>
      </c>
      <c r="ESE224" s="23" t="str">
        <f>IF(ESE220 = "", "", IFERROR(ESE220 / SUMIFS(Aux_Totales!$N:$N, Aux_Totales!$F:$F, $F224, Aux_Totales!$A:$A, Aperturas!$A$2), 0))</f>
        <v/>
      </c>
      <c r="ESF224" s="23" t="str">
        <f>IF(ESF220 = "", "", IFERROR(ESF220 / SUMIFS(Aux_Totales!$N:$N, Aux_Totales!$F:$F, $F224, Aux_Totales!$A:$A, Aperturas!$A$2), 0))</f>
        <v/>
      </c>
      <c r="ESG224" s="23" t="str">
        <f>IF(ESG220 = "", "", IFERROR(ESG220 / SUMIFS(Aux_Totales!$N:$N, Aux_Totales!$F:$F, $F224, Aux_Totales!$A:$A, Aperturas!$A$2), 0))</f>
        <v/>
      </c>
      <c r="ESH224" s="23" t="str">
        <f>IF(ESH220 = "", "", IFERROR(ESH220 / SUMIFS(Aux_Totales!$N:$N, Aux_Totales!$F:$F, $F224, Aux_Totales!$A:$A, Aperturas!$A$2), 0))</f>
        <v/>
      </c>
      <c r="ESI224" s="23" t="str">
        <f>IF(ESI220 = "", "", IFERROR(ESI220 / SUMIFS(Aux_Totales!$N:$N, Aux_Totales!$F:$F, $F224, Aux_Totales!$A:$A, Aperturas!$A$2), 0))</f>
        <v/>
      </c>
      <c r="ESJ224" s="23" t="str">
        <f>IF(ESJ220 = "", "", IFERROR(ESJ220 / SUMIFS(Aux_Totales!$N:$N, Aux_Totales!$F:$F, $F224, Aux_Totales!$A:$A, Aperturas!$A$2), 0))</f>
        <v/>
      </c>
      <c r="ESK224" s="23" t="str">
        <f>IF(ESK220 = "", "", IFERROR(ESK220 / SUMIFS(Aux_Totales!$N:$N, Aux_Totales!$F:$F, $F224, Aux_Totales!$A:$A, Aperturas!$A$2), 0))</f>
        <v/>
      </c>
      <c r="ESL224" s="23" t="str">
        <f>IF(ESL220 = "", "", IFERROR(ESL220 / SUMIFS(Aux_Totales!$N:$N, Aux_Totales!$F:$F, $F224, Aux_Totales!$A:$A, Aperturas!$A$2), 0))</f>
        <v/>
      </c>
      <c r="ESM224" s="23" t="str">
        <f>IF(ESM220 = "", "", IFERROR(ESM220 / SUMIFS(Aux_Totales!$N:$N, Aux_Totales!$F:$F, $F224, Aux_Totales!$A:$A, Aperturas!$A$2), 0))</f>
        <v/>
      </c>
      <c r="ESN224" s="23" t="str">
        <f>IF(ESN220 = "", "", IFERROR(ESN220 / SUMIFS(Aux_Totales!$N:$N, Aux_Totales!$F:$F, $F224, Aux_Totales!$A:$A, Aperturas!$A$2), 0))</f>
        <v/>
      </c>
      <c r="ESO224" s="23" t="str">
        <f>IF(ESO220 = "", "", IFERROR(ESO220 / SUMIFS(Aux_Totales!$N:$N, Aux_Totales!$F:$F, $F224, Aux_Totales!$A:$A, Aperturas!$A$2), 0))</f>
        <v/>
      </c>
      <c r="ESP224" s="23" t="str">
        <f>IF(ESP220 = "", "", IFERROR(ESP220 / SUMIFS(Aux_Totales!$N:$N, Aux_Totales!$F:$F, $F224, Aux_Totales!$A:$A, Aperturas!$A$2), 0))</f>
        <v/>
      </c>
      <c r="ESQ224" s="23" t="str">
        <f>IF(ESQ220 = "", "", IFERROR(ESQ220 / SUMIFS(Aux_Totales!$N:$N, Aux_Totales!$F:$F, $F224, Aux_Totales!$A:$A, Aperturas!$A$2), 0))</f>
        <v/>
      </c>
      <c r="ESR224" s="23" t="str">
        <f>IF(ESR220 = "", "", IFERROR(ESR220 / SUMIFS(Aux_Totales!$N:$N, Aux_Totales!$F:$F, $F224, Aux_Totales!$A:$A, Aperturas!$A$2), 0))</f>
        <v/>
      </c>
      <c r="ESS224" s="23" t="str">
        <f>IF(ESS220 = "", "", IFERROR(ESS220 / SUMIFS(Aux_Totales!$N:$N, Aux_Totales!$F:$F, $F224, Aux_Totales!$A:$A, Aperturas!$A$2), 0))</f>
        <v/>
      </c>
      <c r="EST224" s="23" t="str">
        <f>IF(EST220 = "", "", IFERROR(EST220 / SUMIFS(Aux_Totales!$N:$N, Aux_Totales!$F:$F, $F224, Aux_Totales!$A:$A, Aperturas!$A$2), 0))</f>
        <v/>
      </c>
      <c r="ESU224" s="23" t="str">
        <f>IF(ESU220 = "", "", IFERROR(ESU220 / SUMIFS(Aux_Totales!$N:$N, Aux_Totales!$F:$F, $F224, Aux_Totales!$A:$A, Aperturas!$A$2), 0))</f>
        <v/>
      </c>
      <c r="ESV224" s="23" t="str">
        <f>IF(ESV220 = "", "", IFERROR(ESV220 / SUMIFS(Aux_Totales!$N:$N, Aux_Totales!$F:$F, $F224, Aux_Totales!$A:$A, Aperturas!$A$2), 0))</f>
        <v/>
      </c>
      <c r="ESW224" s="23" t="str">
        <f>IF(ESW220 = "", "", IFERROR(ESW220 / SUMIFS(Aux_Totales!$N:$N, Aux_Totales!$F:$F, $F224, Aux_Totales!$A:$A, Aperturas!$A$2), 0))</f>
        <v/>
      </c>
      <c r="ESX224" s="23" t="str">
        <f>IF(ESX220 = "", "", IFERROR(ESX220 / SUMIFS(Aux_Totales!$N:$N, Aux_Totales!$F:$F, $F224, Aux_Totales!$A:$A, Aperturas!$A$2), 0))</f>
        <v/>
      </c>
      <c r="ESY224" s="23" t="str">
        <f>IF(ESY220 = "", "", IFERROR(ESY220 / SUMIFS(Aux_Totales!$N:$N, Aux_Totales!$F:$F, $F224, Aux_Totales!$A:$A, Aperturas!$A$2), 0))</f>
        <v/>
      </c>
      <c r="ESZ224" s="23" t="str">
        <f>IF(ESZ220 = "", "", IFERROR(ESZ220 / SUMIFS(Aux_Totales!$N:$N, Aux_Totales!$F:$F, $F224, Aux_Totales!$A:$A, Aperturas!$A$2), 0))</f>
        <v/>
      </c>
      <c r="ETA224" s="23" t="str">
        <f>IF(ETA220 = "", "", IFERROR(ETA220 / SUMIFS(Aux_Totales!$N:$N, Aux_Totales!$F:$F, $F224, Aux_Totales!$A:$A, Aperturas!$A$2), 0))</f>
        <v/>
      </c>
      <c r="ETB224" s="23" t="str">
        <f>IF(ETB220 = "", "", IFERROR(ETB220 / SUMIFS(Aux_Totales!$N:$N, Aux_Totales!$F:$F, $F224, Aux_Totales!$A:$A, Aperturas!$A$2), 0))</f>
        <v/>
      </c>
      <c r="ETC224" s="23" t="str">
        <f>IF(ETC220 = "", "", IFERROR(ETC220 / SUMIFS(Aux_Totales!$N:$N, Aux_Totales!$F:$F, $F224, Aux_Totales!$A:$A, Aperturas!$A$2), 0))</f>
        <v/>
      </c>
      <c r="ETD224" s="23" t="str">
        <f>IF(ETD220 = "", "", IFERROR(ETD220 / SUMIFS(Aux_Totales!$N:$N, Aux_Totales!$F:$F, $F224, Aux_Totales!$A:$A, Aperturas!$A$2), 0))</f>
        <v/>
      </c>
      <c r="ETE224" s="23" t="str">
        <f>IF(ETE220 = "", "", IFERROR(ETE220 / SUMIFS(Aux_Totales!$N:$N, Aux_Totales!$F:$F, $F224, Aux_Totales!$A:$A, Aperturas!$A$2), 0))</f>
        <v/>
      </c>
      <c r="ETF224" s="23" t="str">
        <f>IF(ETF220 = "", "", IFERROR(ETF220 / SUMIFS(Aux_Totales!$N:$N, Aux_Totales!$F:$F, $F224, Aux_Totales!$A:$A, Aperturas!$A$2), 0))</f>
        <v/>
      </c>
      <c r="ETG224" s="23" t="str">
        <f>IF(ETG220 = "", "", IFERROR(ETG220 / SUMIFS(Aux_Totales!$N:$N, Aux_Totales!$F:$F, $F224, Aux_Totales!$A:$A, Aperturas!$A$2), 0))</f>
        <v/>
      </c>
      <c r="ETH224" s="23" t="str">
        <f>IF(ETH220 = "", "", IFERROR(ETH220 / SUMIFS(Aux_Totales!$N:$N, Aux_Totales!$F:$F, $F224, Aux_Totales!$A:$A, Aperturas!$A$2), 0))</f>
        <v/>
      </c>
      <c r="ETI224" s="23" t="str">
        <f>IF(ETI220 = "", "", IFERROR(ETI220 / SUMIFS(Aux_Totales!$N:$N, Aux_Totales!$F:$F, $F224, Aux_Totales!$A:$A, Aperturas!$A$2), 0))</f>
        <v/>
      </c>
      <c r="ETJ224" s="23" t="str">
        <f>IF(ETJ220 = "", "", IFERROR(ETJ220 / SUMIFS(Aux_Totales!$N:$N, Aux_Totales!$F:$F, $F224, Aux_Totales!$A:$A, Aperturas!$A$2), 0))</f>
        <v/>
      </c>
      <c r="ETK224" s="23" t="str">
        <f>IF(ETK220 = "", "", IFERROR(ETK220 / SUMIFS(Aux_Totales!$N:$N, Aux_Totales!$F:$F, $F224, Aux_Totales!$A:$A, Aperturas!$A$2), 0))</f>
        <v/>
      </c>
      <c r="ETL224" s="23" t="str">
        <f>IF(ETL220 = "", "", IFERROR(ETL220 / SUMIFS(Aux_Totales!$N:$N, Aux_Totales!$F:$F, $F224, Aux_Totales!$A:$A, Aperturas!$A$2), 0))</f>
        <v/>
      </c>
      <c r="ETM224" s="23" t="str">
        <f>IF(ETM220 = "", "", IFERROR(ETM220 / SUMIFS(Aux_Totales!$N:$N, Aux_Totales!$F:$F, $F224, Aux_Totales!$A:$A, Aperturas!$A$2), 0))</f>
        <v/>
      </c>
      <c r="ETN224" s="23" t="str">
        <f>IF(ETN220 = "", "", IFERROR(ETN220 / SUMIFS(Aux_Totales!$N:$N, Aux_Totales!$F:$F, $F224, Aux_Totales!$A:$A, Aperturas!$A$2), 0))</f>
        <v/>
      </c>
      <c r="ETO224" s="23" t="str">
        <f>IF(ETO220 = "", "", IFERROR(ETO220 / SUMIFS(Aux_Totales!$N:$N, Aux_Totales!$F:$F, $F224, Aux_Totales!$A:$A, Aperturas!$A$2), 0))</f>
        <v/>
      </c>
      <c r="ETP224" s="23" t="str">
        <f>IF(ETP220 = "", "", IFERROR(ETP220 / SUMIFS(Aux_Totales!$N:$N, Aux_Totales!$F:$F, $F224, Aux_Totales!$A:$A, Aperturas!$A$2), 0))</f>
        <v/>
      </c>
      <c r="ETQ224" s="23" t="str">
        <f>IF(ETQ220 = "", "", IFERROR(ETQ220 / SUMIFS(Aux_Totales!$N:$N, Aux_Totales!$F:$F, $F224, Aux_Totales!$A:$A, Aperturas!$A$2), 0))</f>
        <v/>
      </c>
      <c r="ETR224" s="23" t="str">
        <f>IF(ETR220 = "", "", IFERROR(ETR220 / SUMIFS(Aux_Totales!$N:$N, Aux_Totales!$F:$F, $F224, Aux_Totales!$A:$A, Aperturas!$A$2), 0))</f>
        <v/>
      </c>
      <c r="ETS224" s="23" t="str">
        <f>IF(ETS220 = "", "", IFERROR(ETS220 / SUMIFS(Aux_Totales!$N:$N, Aux_Totales!$F:$F, $F224, Aux_Totales!$A:$A, Aperturas!$A$2), 0))</f>
        <v/>
      </c>
      <c r="ETT224" s="23" t="str">
        <f>IF(ETT220 = "", "", IFERROR(ETT220 / SUMIFS(Aux_Totales!$N:$N, Aux_Totales!$F:$F, $F224, Aux_Totales!$A:$A, Aperturas!$A$2), 0))</f>
        <v/>
      </c>
      <c r="ETU224" s="23" t="str">
        <f>IF(ETU220 = "", "", IFERROR(ETU220 / SUMIFS(Aux_Totales!$N:$N, Aux_Totales!$F:$F, $F224, Aux_Totales!$A:$A, Aperturas!$A$2), 0))</f>
        <v/>
      </c>
      <c r="ETV224" s="23" t="str">
        <f>IF(ETV220 = "", "", IFERROR(ETV220 / SUMIFS(Aux_Totales!$N:$N, Aux_Totales!$F:$F, $F224, Aux_Totales!$A:$A, Aperturas!$A$2), 0))</f>
        <v/>
      </c>
      <c r="ETW224" s="23" t="str">
        <f>IF(ETW220 = "", "", IFERROR(ETW220 / SUMIFS(Aux_Totales!$N:$N, Aux_Totales!$F:$F, $F224, Aux_Totales!$A:$A, Aperturas!$A$2), 0))</f>
        <v/>
      </c>
      <c r="ETX224" s="23" t="str">
        <f>IF(ETX220 = "", "", IFERROR(ETX220 / SUMIFS(Aux_Totales!$N:$N, Aux_Totales!$F:$F, $F224, Aux_Totales!$A:$A, Aperturas!$A$2), 0))</f>
        <v/>
      </c>
      <c r="ETY224" s="23" t="str">
        <f>IF(ETY220 = "", "", IFERROR(ETY220 / SUMIFS(Aux_Totales!$N:$N, Aux_Totales!$F:$F, $F224, Aux_Totales!$A:$A, Aperturas!$A$2), 0))</f>
        <v/>
      </c>
      <c r="ETZ224" s="23" t="str">
        <f>IF(ETZ220 = "", "", IFERROR(ETZ220 / SUMIFS(Aux_Totales!$N:$N, Aux_Totales!$F:$F, $F224, Aux_Totales!$A:$A, Aperturas!$A$2), 0))</f>
        <v/>
      </c>
      <c r="EUA224" s="23" t="str">
        <f>IF(EUA220 = "", "", IFERROR(EUA220 / SUMIFS(Aux_Totales!$N:$N, Aux_Totales!$F:$F, $F224, Aux_Totales!$A:$A, Aperturas!$A$2), 0))</f>
        <v/>
      </c>
      <c r="EUB224" s="23" t="str">
        <f>IF(EUB220 = "", "", IFERROR(EUB220 / SUMIFS(Aux_Totales!$N:$N, Aux_Totales!$F:$F, $F224, Aux_Totales!$A:$A, Aperturas!$A$2), 0))</f>
        <v/>
      </c>
      <c r="EUC224" s="23" t="str">
        <f>IF(EUC220 = "", "", IFERROR(EUC220 / SUMIFS(Aux_Totales!$N:$N, Aux_Totales!$F:$F, $F224, Aux_Totales!$A:$A, Aperturas!$A$2), 0))</f>
        <v/>
      </c>
      <c r="EUD224" s="23" t="str">
        <f>IF(EUD220 = "", "", IFERROR(EUD220 / SUMIFS(Aux_Totales!$N:$N, Aux_Totales!$F:$F, $F224, Aux_Totales!$A:$A, Aperturas!$A$2), 0))</f>
        <v/>
      </c>
      <c r="EUE224" s="23" t="str">
        <f>IF(EUE220 = "", "", IFERROR(EUE220 / SUMIFS(Aux_Totales!$N:$N, Aux_Totales!$F:$F, $F224, Aux_Totales!$A:$A, Aperturas!$A$2), 0))</f>
        <v/>
      </c>
      <c r="EUF224" s="23" t="str">
        <f>IF(EUF220 = "", "", IFERROR(EUF220 / SUMIFS(Aux_Totales!$N:$N, Aux_Totales!$F:$F, $F224, Aux_Totales!$A:$A, Aperturas!$A$2), 0))</f>
        <v/>
      </c>
      <c r="EUG224" s="23" t="str">
        <f>IF(EUG220 = "", "", IFERROR(EUG220 / SUMIFS(Aux_Totales!$N:$N, Aux_Totales!$F:$F, $F224, Aux_Totales!$A:$A, Aperturas!$A$2), 0))</f>
        <v/>
      </c>
      <c r="EUH224" s="23" t="str">
        <f>IF(EUH220 = "", "", IFERROR(EUH220 / SUMIFS(Aux_Totales!$N:$N, Aux_Totales!$F:$F, $F224, Aux_Totales!$A:$A, Aperturas!$A$2), 0))</f>
        <v/>
      </c>
      <c r="EUI224" s="23" t="str">
        <f>IF(EUI220 = "", "", IFERROR(EUI220 / SUMIFS(Aux_Totales!$N:$N, Aux_Totales!$F:$F, $F224, Aux_Totales!$A:$A, Aperturas!$A$2), 0))</f>
        <v/>
      </c>
      <c r="EUJ224" s="23" t="str">
        <f>IF(EUJ220 = "", "", IFERROR(EUJ220 / SUMIFS(Aux_Totales!$N:$N, Aux_Totales!$F:$F, $F224, Aux_Totales!$A:$A, Aperturas!$A$2), 0))</f>
        <v/>
      </c>
      <c r="EUK224" s="23" t="str">
        <f>IF(EUK220 = "", "", IFERROR(EUK220 / SUMIFS(Aux_Totales!$N:$N, Aux_Totales!$F:$F, $F224, Aux_Totales!$A:$A, Aperturas!$A$2), 0))</f>
        <v/>
      </c>
      <c r="EUL224" s="23" t="str">
        <f>IF(EUL220 = "", "", IFERROR(EUL220 / SUMIFS(Aux_Totales!$N:$N, Aux_Totales!$F:$F, $F224, Aux_Totales!$A:$A, Aperturas!$A$2), 0))</f>
        <v/>
      </c>
      <c r="EUM224" s="23" t="str">
        <f>IF(EUM220 = "", "", IFERROR(EUM220 / SUMIFS(Aux_Totales!$N:$N, Aux_Totales!$F:$F, $F224, Aux_Totales!$A:$A, Aperturas!$A$2), 0))</f>
        <v/>
      </c>
      <c r="EUN224" s="23" t="str">
        <f>IF(EUN220 = "", "", IFERROR(EUN220 / SUMIFS(Aux_Totales!$N:$N, Aux_Totales!$F:$F, $F224, Aux_Totales!$A:$A, Aperturas!$A$2), 0))</f>
        <v/>
      </c>
      <c r="EUO224" s="23" t="str">
        <f>IF(EUO220 = "", "", IFERROR(EUO220 / SUMIFS(Aux_Totales!$N:$N, Aux_Totales!$F:$F, $F224, Aux_Totales!$A:$A, Aperturas!$A$2), 0))</f>
        <v/>
      </c>
      <c r="EUP224" s="23" t="str">
        <f>IF(EUP220 = "", "", IFERROR(EUP220 / SUMIFS(Aux_Totales!$N:$N, Aux_Totales!$F:$F, $F224, Aux_Totales!$A:$A, Aperturas!$A$2), 0))</f>
        <v/>
      </c>
      <c r="EUQ224" s="23" t="str">
        <f>IF(EUQ220 = "", "", IFERROR(EUQ220 / SUMIFS(Aux_Totales!$N:$N, Aux_Totales!$F:$F, $F224, Aux_Totales!$A:$A, Aperturas!$A$2), 0))</f>
        <v/>
      </c>
      <c r="EUR224" s="23" t="str">
        <f>IF(EUR220 = "", "", IFERROR(EUR220 / SUMIFS(Aux_Totales!$N:$N, Aux_Totales!$F:$F, $F224, Aux_Totales!$A:$A, Aperturas!$A$2), 0))</f>
        <v/>
      </c>
      <c r="EUS224" s="23" t="str">
        <f>IF(EUS220 = "", "", IFERROR(EUS220 / SUMIFS(Aux_Totales!$N:$N, Aux_Totales!$F:$F, $F224, Aux_Totales!$A:$A, Aperturas!$A$2), 0))</f>
        <v/>
      </c>
      <c r="EUT224" s="23" t="str">
        <f>IF(EUT220 = "", "", IFERROR(EUT220 / SUMIFS(Aux_Totales!$N:$N, Aux_Totales!$F:$F, $F224, Aux_Totales!$A:$A, Aperturas!$A$2), 0))</f>
        <v/>
      </c>
      <c r="EUU224" s="23" t="str">
        <f>IF(EUU220 = "", "", IFERROR(EUU220 / SUMIFS(Aux_Totales!$N:$N, Aux_Totales!$F:$F, $F224, Aux_Totales!$A:$A, Aperturas!$A$2), 0))</f>
        <v/>
      </c>
      <c r="EUV224" s="23" t="str">
        <f>IF(EUV220 = "", "", IFERROR(EUV220 / SUMIFS(Aux_Totales!$N:$N, Aux_Totales!$F:$F, $F224, Aux_Totales!$A:$A, Aperturas!$A$2), 0))</f>
        <v/>
      </c>
      <c r="EUW224" s="23" t="str">
        <f>IF(EUW220 = "", "", IFERROR(EUW220 / SUMIFS(Aux_Totales!$N:$N, Aux_Totales!$F:$F, $F224, Aux_Totales!$A:$A, Aperturas!$A$2), 0))</f>
        <v/>
      </c>
      <c r="EUX224" s="23" t="str">
        <f>IF(EUX220 = "", "", IFERROR(EUX220 / SUMIFS(Aux_Totales!$N:$N, Aux_Totales!$F:$F, $F224, Aux_Totales!$A:$A, Aperturas!$A$2), 0))</f>
        <v/>
      </c>
      <c r="EUY224" s="23" t="str">
        <f>IF(EUY220 = "", "", IFERROR(EUY220 / SUMIFS(Aux_Totales!$N:$N, Aux_Totales!$F:$F, $F224, Aux_Totales!$A:$A, Aperturas!$A$2), 0))</f>
        <v/>
      </c>
      <c r="EUZ224" s="23" t="str">
        <f>IF(EUZ220 = "", "", IFERROR(EUZ220 / SUMIFS(Aux_Totales!$N:$N, Aux_Totales!$F:$F, $F224, Aux_Totales!$A:$A, Aperturas!$A$2), 0))</f>
        <v/>
      </c>
      <c r="EVA224" s="23" t="str">
        <f>IF(EVA220 = "", "", IFERROR(EVA220 / SUMIFS(Aux_Totales!$N:$N, Aux_Totales!$F:$F, $F224, Aux_Totales!$A:$A, Aperturas!$A$2), 0))</f>
        <v/>
      </c>
      <c r="EVB224" s="23" t="str">
        <f>IF(EVB220 = "", "", IFERROR(EVB220 / SUMIFS(Aux_Totales!$N:$N, Aux_Totales!$F:$F, $F224, Aux_Totales!$A:$A, Aperturas!$A$2), 0))</f>
        <v/>
      </c>
      <c r="EVC224" s="23" t="str">
        <f>IF(EVC220 = "", "", IFERROR(EVC220 / SUMIFS(Aux_Totales!$N:$N, Aux_Totales!$F:$F, $F224, Aux_Totales!$A:$A, Aperturas!$A$2), 0))</f>
        <v/>
      </c>
      <c r="EVD224" s="23" t="str">
        <f>IF(EVD220 = "", "", IFERROR(EVD220 / SUMIFS(Aux_Totales!$N:$N, Aux_Totales!$F:$F, $F224, Aux_Totales!$A:$A, Aperturas!$A$2), 0))</f>
        <v/>
      </c>
      <c r="EVE224" s="23" t="str">
        <f>IF(EVE220 = "", "", IFERROR(EVE220 / SUMIFS(Aux_Totales!$N:$N, Aux_Totales!$F:$F, $F224, Aux_Totales!$A:$A, Aperturas!$A$2), 0))</f>
        <v/>
      </c>
      <c r="EVF224" s="23" t="str">
        <f>IF(EVF220 = "", "", IFERROR(EVF220 / SUMIFS(Aux_Totales!$N:$N, Aux_Totales!$F:$F, $F224, Aux_Totales!$A:$A, Aperturas!$A$2), 0))</f>
        <v/>
      </c>
      <c r="EVG224" s="23" t="str">
        <f>IF(EVG220 = "", "", IFERROR(EVG220 / SUMIFS(Aux_Totales!$N:$N, Aux_Totales!$F:$F, $F224, Aux_Totales!$A:$A, Aperturas!$A$2), 0))</f>
        <v/>
      </c>
      <c r="EVH224" s="23" t="str">
        <f>IF(EVH220 = "", "", IFERROR(EVH220 / SUMIFS(Aux_Totales!$N:$N, Aux_Totales!$F:$F, $F224, Aux_Totales!$A:$A, Aperturas!$A$2), 0))</f>
        <v/>
      </c>
      <c r="EVI224" s="23" t="str">
        <f>IF(EVI220 = "", "", IFERROR(EVI220 / SUMIFS(Aux_Totales!$N:$N, Aux_Totales!$F:$F, $F224, Aux_Totales!$A:$A, Aperturas!$A$2), 0))</f>
        <v/>
      </c>
      <c r="EVJ224" s="23" t="str">
        <f>IF(EVJ220 = "", "", IFERROR(EVJ220 / SUMIFS(Aux_Totales!$N:$N, Aux_Totales!$F:$F, $F224, Aux_Totales!$A:$A, Aperturas!$A$2), 0))</f>
        <v/>
      </c>
      <c r="EVK224" s="23" t="str">
        <f>IF(EVK220 = "", "", IFERROR(EVK220 / SUMIFS(Aux_Totales!$N:$N, Aux_Totales!$F:$F, $F224, Aux_Totales!$A:$A, Aperturas!$A$2), 0))</f>
        <v/>
      </c>
      <c r="EVL224" s="23" t="str">
        <f>IF(EVL220 = "", "", IFERROR(EVL220 / SUMIFS(Aux_Totales!$N:$N, Aux_Totales!$F:$F, $F224, Aux_Totales!$A:$A, Aperturas!$A$2), 0))</f>
        <v/>
      </c>
      <c r="EVM224" s="23" t="str">
        <f>IF(EVM220 = "", "", IFERROR(EVM220 / SUMIFS(Aux_Totales!$N:$N, Aux_Totales!$F:$F, $F224, Aux_Totales!$A:$A, Aperturas!$A$2), 0))</f>
        <v/>
      </c>
      <c r="EVN224" s="23" t="str">
        <f>IF(EVN220 = "", "", IFERROR(EVN220 / SUMIFS(Aux_Totales!$N:$N, Aux_Totales!$F:$F, $F224, Aux_Totales!$A:$A, Aperturas!$A$2), 0))</f>
        <v/>
      </c>
      <c r="EVO224" s="23" t="str">
        <f>IF(EVO220 = "", "", IFERROR(EVO220 / SUMIFS(Aux_Totales!$N:$N, Aux_Totales!$F:$F, $F224, Aux_Totales!$A:$A, Aperturas!$A$2), 0))</f>
        <v/>
      </c>
      <c r="EVP224" s="23" t="str">
        <f>IF(EVP220 = "", "", IFERROR(EVP220 / SUMIFS(Aux_Totales!$N:$N, Aux_Totales!$F:$F, $F224, Aux_Totales!$A:$A, Aperturas!$A$2), 0))</f>
        <v/>
      </c>
      <c r="EVQ224" s="23" t="str">
        <f>IF(EVQ220 = "", "", IFERROR(EVQ220 / SUMIFS(Aux_Totales!$N:$N, Aux_Totales!$F:$F, $F224, Aux_Totales!$A:$A, Aperturas!$A$2), 0))</f>
        <v/>
      </c>
      <c r="EVR224" s="23" t="str">
        <f>IF(EVR220 = "", "", IFERROR(EVR220 / SUMIFS(Aux_Totales!$N:$N, Aux_Totales!$F:$F, $F224, Aux_Totales!$A:$A, Aperturas!$A$2), 0))</f>
        <v/>
      </c>
      <c r="EVS224" s="23" t="str">
        <f>IF(EVS220 = "", "", IFERROR(EVS220 / SUMIFS(Aux_Totales!$N:$N, Aux_Totales!$F:$F, $F224, Aux_Totales!$A:$A, Aperturas!$A$2), 0))</f>
        <v/>
      </c>
      <c r="EVT224" s="23" t="str">
        <f>IF(EVT220 = "", "", IFERROR(EVT220 / SUMIFS(Aux_Totales!$N:$N, Aux_Totales!$F:$F, $F224, Aux_Totales!$A:$A, Aperturas!$A$2), 0))</f>
        <v/>
      </c>
      <c r="EVU224" s="23" t="str">
        <f>IF(EVU220 = "", "", IFERROR(EVU220 / SUMIFS(Aux_Totales!$N:$N, Aux_Totales!$F:$F, $F224, Aux_Totales!$A:$A, Aperturas!$A$2), 0))</f>
        <v/>
      </c>
      <c r="EVV224" s="23" t="str">
        <f>IF(EVV220 = "", "", IFERROR(EVV220 / SUMIFS(Aux_Totales!$N:$N, Aux_Totales!$F:$F, $F224, Aux_Totales!$A:$A, Aperturas!$A$2), 0))</f>
        <v/>
      </c>
      <c r="EVW224" s="23" t="str">
        <f>IF(EVW220 = "", "", IFERROR(EVW220 / SUMIFS(Aux_Totales!$N:$N, Aux_Totales!$F:$F, $F224, Aux_Totales!$A:$A, Aperturas!$A$2), 0))</f>
        <v/>
      </c>
      <c r="EVX224" s="23" t="str">
        <f>IF(EVX220 = "", "", IFERROR(EVX220 / SUMIFS(Aux_Totales!$N:$N, Aux_Totales!$F:$F, $F224, Aux_Totales!$A:$A, Aperturas!$A$2), 0))</f>
        <v/>
      </c>
      <c r="EVY224" s="23" t="str">
        <f>IF(EVY220 = "", "", IFERROR(EVY220 / SUMIFS(Aux_Totales!$N:$N, Aux_Totales!$F:$F, $F224, Aux_Totales!$A:$A, Aperturas!$A$2), 0))</f>
        <v/>
      </c>
      <c r="EVZ224" s="23" t="str">
        <f>IF(EVZ220 = "", "", IFERROR(EVZ220 / SUMIFS(Aux_Totales!$N:$N, Aux_Totales!$F:$F, $F224, Aux_Totales!$A:$A, Aperturas!$A$2), 0))</f>
        <v/>
      </c>
      <c r="EWA224" s="23" t="str">
        <f>IF(EWA220 = "", "", IFERROR(EWA220 / SUMIFS(Aux_Totales!$N:$N, Aux_Totales!$F:$F, $F224, Aux_Totales!$A:$A, Aperturas!$A$2), 0))</f>
        <v/>
      </c>
      <c r="EWB224" s="23" t="str">
        <f>IF(EWB220 = "", "", IFERROR(EWB220 / SUMIFS(Aux_Totales!$N:$N, Aux_Totales!$F:$F, $F224, Aux_Totales!$A:$A, Aperturas!$A$2), 0))</f>
        <v/>
      </c>
      <c r="EWC224" s="23" t="str">
        <f>IF(EWC220 = "", "", IFERROR(EWC220 / SUMIFS(Aux_Totales!$N:$N, Aux_Totales!$F:$F, $F224, Aux_Totales!$A:$A, Aperturas!$A$2), 0))</f>
        <v/>
      </c>
      <c r="EWD224" s="23" t="str">
        <f>IF(EWD220 = "", "", IFERROR(EWD220 / SUMIFS(Aux_Totales!$N:$N, Aux_Totales!$F:$F, $F224, Aux_Totales!$A:$A, Aperturas!$A$2), 0))</f>
        <v/>
      </c>
      <c r="EWE224" s="23" t="str">
        <f>IF(EWE220 = "", "", IFERROR(EWE220 / SUMIFS(Aux_Totales!$N:$N, Aux_Totales!$F:$F, $F224, Aux_Totales!$A:$A, Aperturas!$A$2), 0))</f>
        <v/>
      </c>
      <c r="EWF224" s="23" t="str">
        <f>IF(EWF220 = "", "", IFERROR(EWF220 / SUMIFS(Aux_Totales!$N:$N, Aux_Totales!$F:$F, $F224, Aux_Totales!$A:$A, Aperturas!$A$2), 0))</f>
        <v/>
      </c>
      <c r="EWG224" s="23" t="str">
        <f>IF(EWG220 = "", "", IFERROR(EWG220 / SUMIFS(Aux_Totales!$N:$N, Aux_Totales!$F:$F, $F224, Aux_Totales!$A:$A, Aperturas!$A$2), 0))</f>
        <v/>
      </c>
      <c r="EWH224" s="23" t="str">
        <f>IF(EWH220 = "", "", IFERROR(EWH220 / SUMIFS(Aux_Totales!$N:$N, Aux_Totales!$F:$F, $F224, Aux_Totales!$A:$A, Aperturas!$A$2), 0))</f>
        <v/>
      </c>
      <c r="EWI224" s="23" t="str">
        <f>IF(EWI220 = "", "", IFERROR(EWI220 / SUMIFS(Aux_Totales!$N:$N, Aux_Totales!$F:$F, $F224, Aux_Totales!$A:$A, Aperturas!$A$2), 0))</f>
        <v/>
      </c>
      <c r="EWJ224" s="23" t="str">
        <f>IF(EWJ220 = "", "", IFERROR(EWJ220 / SUMIFS(Aux_Totales!$N:$N, Aux_Totales!$F:$F, $F224, Aux_Totales!$A:$A, Aperturas!$A$2), 0))</f>
        <v/>
      </c>
      <c r="EWK224" s="23" t="str">
        <f>IF(EWK220 = "", "", IFERROR(EWK220 / SUMIFS(Aux_Totales!$N:$N, Aux_Totales!$F:$F, $F224, Aux_Totales!$A:$A, Aperturas!$A$2), 0))</f>
        <v/>
      </c>
      <c r="EWL224" s="23" t="str">
        <f>IF(EWL220 = "", "", IFERROR(EWL220 / SUMIFS(Aux_Totales!$N:$N, Aux_Totales!$F:$F, $F224, Aux_Totales!$A:$A, Aperturas!$A$2), 0))</f>
        <v/>
      </c>
      <c r="EWM224" s="23" t="str">
        <f>IF(EWM220 = "", "", IFERROR(EWM220 / SUMIFS(Aux_Totales!$N:$N, Aux_Totales!$F:$F, $F224, Aux_Totales!$A:$A, Aperturas!$A$2), 0))</f>
        <v/>
      </c>
      <c r="EWN224" s="23" t="str">
        <f>IF(EWN220 = "", "", IFERROR(EWN220 / SUMIFS(Aux_Totales!$N:$N, Aux_Totales!$F:$F, $F224, Aux_Totales!$A:$A, Aperturas!$A$2), 0))</f>
        <v/>
      </c>
      <c r="EWO224" s="23" t="str">
        <f>IF(EWO220 = "", "", IFERROR(EWO220 / SUMIFS(Aux_Totales!$N:$N, Aux_Totales!$F:$F, $F224, Aux_Totales!$A:$A, Aperturas!$A$2), 0))</f>
        <v/>
      </c>
      <c r="EWP224" s="23" t="str">
        <f>IF(EWP220 = "", "", IFERROR(EWP220 / SUMIFS(Aux_Totales!$N:$N, Aux_Totales!$F:$F, $F224, Aux_Totales!$A:$A, Aperturas!$A$2), 0))</f>
        <v/>
      </c>
      <c r="EWQ224" s="23" t="str">
        <f>IF(EWQ220 = "", "", IFERROR(EWQ220 / SUMIFS(Aux_Totales!$N:$N, Aux_Totales!$F:$F, $F224, Aux_Totales!$A:$A, Aperturas!$A$2), 0))</f>
        <v/>
      </c>
      <c r="EWR224" s="23" t="str">
        <f>IF(EWR220 = "", "", IFERROR(EWR220 / SUMIFS(Aux_Totales!$N:$N, Aux_Totales!$F:$F, $F224, Aux_Totales!$A:$A, Aperturas!$A$2), 0))</f>
        <v/>
      </c>
      <c r="EWS224" s="23" t="str">
        <f>IF(EWS220 = "", "", IFERROR(EWS220 / SUMIFS(Aux_Totales!$N:$N, Aux_Totales!$F:$F, $F224, Aux_Totales!$A:$A, Aperturas!$A$2), 0))</f>
        <v/>
      </c>
      <c r="EWT224" s="23" t="str">
        <f>IF(EWT220 = "", "", IFERROR(EWT220 / SUMIFS(Aux_Totales!$N:$N, Aux_Totales!$F:$F, $F224, Aux_Totales!$A:$A, Aperturas!$A$2), 0))</f>
        <v/>
      </c>
      <c r="EWU224" s="23" t="str">
        <f>IF(EWU220 = "", "", IFERROR(EWU220 / SUMIFS(Aux_Totales!$N:$N, Aux_Totales!$F:$F, $F224, Aux_Totales!$A:$A, Aperturas!$A$2), 0))</f>
        <v/>
      </c>
      <c r="EWV224" s="23" t="str">
        <f>IF(EWV220 = "", "", IFERROR(EWV220 / SUMIFS(Aux_Totales!$N:$N, Aux_Totales!$F:$F, $F224, Aux_Totales!$A:$A, Aperturas!$A$2), 0))</f>
        <v/>
      </c>
      <c r="EWW224" s="23" t="str">
        <f>IF(EWW220 = "", "", IFERROR(EWW220 / SUMIFS(Aux_Totales!$N:$N, Aux_Totales!$F:$F, $F224, Aux_Totales!$A:$A, Aperturas!$A$2), 0))</f>
        <v/>
      </c>
      <c r="EWX224" s="23" t="str">
        <f>IF(EWX220 = "", "", IFERROR(EWX220 / SUMIFS(Aux_Totales!$N:$N, Aux_Totales!$F:$F, $F224, Aux_Totales!$A:$A, Aperturas!$A$2), 0))</f>
        <v/>
      </c>
      <c r="EWY224" s="23" t="str">
        <f>IF(EWY220 = "", "", IFERROR(EWY220 / SUMIFS(Aux_Totales!$N:$N, Aux_Totales!$F:$F, $F224, Aux_Totales!$A:$A, Aperturas!$A$2), 0))</f>
        <v/>
      </c>
      <c r="EWZ224" s="23" t="str">
        <f>IF(EWZ220 = "", "", IFERROR(EWZ220 / SUMIFS(Aux_Totales!$N:$N, Aux_Totales!$F:$F, $F224, Aux_Totales!$A:$A, Aperturas!$A$2), 0))</f>
        <v/>
      </c>
      <c r="EXA224" s="23" t="str">
        <f>IF(EXA220 = "", "", IFERROR(EXA220 / SUMIFS(Aux_Totales!$N:$N, Aux_Totales!$F:$F, $F224, Aux_Totales!$A:$A, Aperturas!$A$2), 0))</f>
        <v/>
      </c>
      <c r="EXB224" s="23" t="str">
        <f>IF(EXB220 = "", "", IFERROR(EXB220 / SUMIFS(Aux_Totales!$N:$N, Aux_Totales!$F:$F, $F224, Aux_Totales!$A:$A, Aperturas!$A$2), 0))</f>
        <v/>
      </c>
      <c r="EXC224" s="23" t="str">
        <f>IF(EXC220 = "", "", IFERROR(EXC220 / SUMIFS(Aux_Totales!$N:$N, Aux_Totales!$F:$F, $F224, Aux_Totales!$A:$A, Aperturas!$A$2), 0))</f>
        <v/>
      </c>
      <c r="EXD224" s="23" t="str">
        <f>IF(EXD220 = "", "", IFERROR(EXD220 / SUMIFS(Aux_Totales!$N:$N, Aux_Totales!$F:$F, $F224, Aux_Totales!$A:$A, Aperturas!$A$2), 0))</f>
        <v/>
      </c>
      <c r="EXE224" s="23" t="str">
        <f>IF(EXE220 = "", "", IFERROR(EXE220 / SUMIFS(Aux_Totales!$N:$N, Aux_Totales!$F:$F, $F224, Aux_Totales!$A:$A, Aperturas!$A$2), 0))</f>
        <v/>
      </c>
      <c r="EXF224" s="23" t="str">
        <f>IF(EXF220 = "", "", IFERROR(EXF220 / SUMIFS(Aux_Totales!$N:$N, Aux_Totales!$F:$F, $F224, Aux_Totales!$A:$A, Aperturas!$A$2), 0))</f>
        <v/>
      </c>
      <c r="EXG224" s="23" t="str">
        <f>IF(EXG220 = "", "", IFERROR(EXG220 / SUMIFS(Aux_Totales!$N:$N, Aux_Totales!$F:$F, $F224, Aux_Totales!$A:$A, Aperturas!$A$2), 0))</f>
        <v/>
      </c>
      <c r="EXH224" s="23" t="str">
        <f>IF(EXH220 = "", "", IFERROR(EXH220 / SUMIFS(Aux_Totales!$N:$N, Aux_Totales!$F:$F, $F224, Aux_Totales!$A:$A, Aperturas!$A$2), 0))</f>
        <v/>
      </c>
      <c r="EXI224" s="23" t="str">
        <f>IF(EXI220 = "", "", IFERROR(EXI220 / SUMIFS(Aux_Totales!$N:$N, Aux_Totales!$F:$F, $F224, Aux_Totales!$A:$A, Aperturas!$A$2), 0))</f>
        <v/>
      </c>
      <c r="EXJ224" s="23" t="str">
        <f>IF(EXJ220 = "", "", IFERROR(EXJ220 / SUMIFS(Aux_Totales!$N:$N, Aux_Totales!$F:$F, $F224, Aux_Totales!$A:$A, Aperturas!$A$2), 0))</f>
        <v/>
      </c>
      <c r="EXK224" s="23" t="str">
        <f>IF(EXK220 = "", "", IFERROR(EXK220 / SUMIFS(Aux_Totales!$N:$N, Aux_Totales!$F:$F, $F224, Aux_Totales!$A:$A, Aperturas!$A$2), 0))</f>
        <v/>
      </c>
      <c r="EXL224" s="23" t="str">
        <f>IF(EXL220 = "", "", IFERROR(EXL220 / SUMIFS(Aux_Totales!$N:$N, Aux_Totales!$F:$F, $F224, Aux_Totales!$A:$A, Aperturas!$A$2), 0))</f>
        <v/>
      </c>
      <c r="EXM224" s="23" t="str">
        <f>IF(EXM220 = "", "", IFERROR(EXM220 / SUMIFS(Aux_Totales!$N:$N, Aux_Totales!$F:$F, $F224, Aux_Totales!$A:$A, Aperturas!$A$2), 0))</f>
        <v/>
      </c>
      <c r="EXN224" s="23" t="str">
        <f>IF(EXN220 = "", "", IFERROR(EXN220 / SUMIFS(Aux_Totales!$N:$N, Aux_Totales!$F:$F, $F224, Aux_Totales!$A:$A, Aperturas!$A$2), 0))</f>
        <v/>
      </c>
      <c r="EXO224" s="23" t="str">
        <f>IF(EXO220 = "", "", IFERROR(EXO220 / SUMIFS(Aux_Totales!$N:$N, Aux_Totales!$F:$F, $F224, Aux_Totales!$A:$A, Aperturas!$A$2), 0))</f>
        <v/>
      </c>
      <c r="EXP224" s="23" t="str">
        <f>IF(EXP220 = "", "", IFERROR(EXP220 / SUMIFS(Aux_Totales!$N:$N, Aux_Totales!$F:$F, $F224, Aux_Totales!$A:$A, Aperturas!$A$2), 0))</f>
        <v/>
      </c>
      <c r="EXQ224" s="23" t="str">
        <f>IF(EXQ220 = "", "", IFERROR(EXQ220 / SUMIFS(Aux_Totales!$N:$N, Aux_Totales!$F:$F, $F224, Aux_Totales!$A:$A, Aperturas!$A$2), 0))</f>
        <v/>
      </c>
      <c r="EXR224" s="23" t="str">
        <f>IF(EXR220 = "", "", IFERROR(EXR220 / SUMIFS(Aux_Totales!$N:$N, Aux_Totales!$F:$F, $F224, Aux_Totales!$A:$A, Aperturas!$A$2), 0))</f>
        <v/>
      </c>
      <c r="EXS224" s="23" t="str">
        <f>IF(EXS220 = "", "", IFERROR(EXS220 / SUMIFS(Aux_Totales!$N:$N, Aux_Totales!$F:$F, $F224, Aux_Totales!$A:$A, Aperturas!$A$2), 0))</f>
        <v/>
      </c>
      <c r="EXT224" s="23" t="str">
        <f>IF(EXT220 = "", "", IFERROR(EXT220 / SUMIFS(Aux_Totales!$N:$N, Aux_Totales!$F:$F, $F224, Aux_Totales!$A:$A, Aperturas!$A$2), 0))</f>
        <v/>
      </c>
      <c r="EXU224" s="23" t="str">
        <f>IF(EXU220 = "", "", IFERROR(EXU220 / SUMIFS(Aux_Totales!$N:$N, Aux_Totales!$F:$F, $F224, Aux_Totales!$A:$A, Aperturas!$A$2), 0))</f>
        <v/>
      </c>
      <c r="EXV224" s="23" t="str">
        <f>IF(EXV220 = "", "", IFERROR(EXV220 / SUMIFS(Aux_Totales!$N:$N, Aux_Totales!$F:$F, $F224, Aux_Totales!$A:$A, Aperturas!$A$2), 0))</f>
        <v/>
      </c>
      <c r="EXW224" s="23" t="str">
        <f>IF(EXW220 = "", "", IFERROR(EXW220 / SUMIFS(Aux_Totales!$N:$N, Aux_Totales!$F:$F, $F224, Aux_Totales!$A:$A, Aperturas!$A$2), 0))</f>
        <v/>
      </c>
      <c r="EXX224" s="23" t="str">
        <f>IF(EXX220 = "", "", IFERROR(EXX220 / SUMIFS(Aux_Totales!$N:$N, Aux_Totales!$F:$F, $F224, Aux_Totales!$A:$A, Aperturas!$A$2), 0))</f>
        <v/>
      </c>
      <c r="EXY224" s="23" t="str">
        <f>IF(EXY220 = "", "", IFERROR(EXY220 / SUMIFS(Aux_Totales!$N:$N, Aux_Totales!$F:$F, $F224, Aux_Totales!$A:$A, Aperturas!$A$2), 0))</f>
        <v/>
      </c>
      <c r="EXZ224" s="23" t="str">
        <f>IF(EXZ220 = "", "", IFERROR(EXZ220 / SUMIFS(Aux_Totales!$N:$N, Aux_Totales!$F:$F, $F224, Aux_Totales!$A:$A, Aperturas!$A$2), 0))</f>
        <v/>
      </c>
      <c r="EYA224" s="23" t="str">
        <f>IF(EYA220 = "", "", IFERROR(EYA220 / SUMIFS(Aux_Totales!$N:$N, Aux_Totales!$F:$F, $F224, Aux_Totales!$A:$A, Aperturas!$A$2), 0))</f>
        <v/>
      </c>
      <c r="EYB224" s="23" t="str">
        <f>IF(EYB220 = "", "", IFERROR(EYB220 / SUMIFS(Aux_Totales!$N:$N, Aux_Totales!$F:$F, $F224, Aux_Totales!$A:$A, Aperturas!$A$2), 0))</f>
        <v/>
      </c>
      <c r="EYC224" s="23" t="str">
        <f>IF(EYC220 = "", "", IFERROR(EYC220 / SUMIFS(Aux_Totales!$N:$N, Aux_Totales!$F:$F, $F224, Aux_Totales!$A:$A, Aperturas!$A$2), 0))</f>
        <v/>
      </c>
      <c r="EYD224" s="23" t="str">
        <f>IF(EYD220 = "", "", IFERROR(EYD220 / SUMIFS(Aux_Totales!$N:$N, Aux_Totales!$F:$F, $F224, Aux_Totales!$A:$A, Aperturas!$A$2), 0))</f>
        <v/>
      </c>
      <c r="EYE224" s="23" t="str">
        <f>IF(EYE220 = "", "", IFERROR(EYE220 / SUMIFS(Aux_Totales!$N:$N, Aux_Totales!$F:$F, $F224, Aux_Totales!$A:$A, Aperturas!$A$2), 0))</f>
        <v/>
      </c>
      <c r="EYF224" s="23" t="str">
        <f>IF(EYF220 = "", "", IFERROR(EYF220 / SUMIFS(Aux_Totales!$N:$N, Aux_Totales!$F:$F, $F224, Aux_Totales!$A:$A, Aperturas!$A$2), 0))</f>
        <v/>
      </c>
      <c r="EYG224" s="23" t="str">
        <f>IF(EYG220 = "", "", IFERROR(EYG220 / SUMIFS(Aux_Totales!$N:$N, Aux_Totales!$F:$F, $F224, Aux_Totales!$A:$A, Aperturas!$A$2), 0))</f>
        <v/>
      </c>
      <c r="EYH224" s="23" t="str">
        <f>IF(EYH220 = "", "", IFERROR(EYH220 / SUMIFS(Aux_Totales!$N:$N, Aux_Totales!$F:$F, $F224, Aux_Totales!$A:$A, Aperturas!$A$2), 0))</f>
        <v/>
      </c>
      <c r="EYI224" s="23" t="str">
        <f>IF(EYI220 = "", "", IFERROR(EYI220 / SUMIFS(Aux_Totales!$N:$N, Aux_Totales!$F:$F, $F224, Aux_Totales!$A:$A, Aperturas!$A$2), 0))</f>
        <v/>
      </c>
      <c r="EYJ224" s="23" t="str">
        <f>IF(EYJ220 = "", "", IFERROR(EYJ220 / SUMIFS(Aux_Totales!$N:$N, Aux_Totales!$F:$F, $F224, Aux_Totales!$A:$A, Aperturas!$A$2), 0))</f>
        <v/>
      </c>
      <c r="EYK224" s="23" t="str">
        <f>IF(EYK220 = "", "", IFERROR(EYK220 / SUMIFS(Aux_Totales!$N:$N, Aux_Totales!$F:$F, $F224, Aux_Totales!$A:$A, Aperturas!$A$2), 0))</f>
        <v/>
      </c>
      <c r="EYL224" s="23" t="str">
        <f>IF(EYL220 = "", "", IFERROR(EYL220 / SUMIFS(Aux_Totales!$N:$N, Aux_Totales!$F:$F, $F224, Aux_Totales!$A:$A, Aperturas!$A$2), 0))</f>
        <v/>
      </c>
      <c r="EYM224" s="23" t="str">
        <f>IF(EYM220 = "", "", IFERROR(EYM220 / SUMIFS(Aux_Totales!$N:$N, Aux_Totales!$F:$F, $F224, Aux_Totales!$A:$A, Aperturas!$A$2), 0))</f>
        <v/>
      </c>
      <c r="EYN224" s="23" t="str">
        <f>IF(EYN220 = "", "", IFERROR(EYN220 / SUMIFS(Aux_Totales!$N:$N, Aux_Totales!$F:$F, $F224, Aux_Totales!$A:$A, Aperturas!$A$2), 0))</f>
        <v/>
      </c>
      <c r="EYO224" s="23" t="str">
        <f>IF(EYO220 = "", "", IFERROR(EYO220 / SUMIFS(Aux_Totales!$N:$N, Aux_Totales!$F:$F, $F224, Aux_Totales!$A:$A, Aperturas!$A$2), 0))</f>
        <v/>
      </c>
      <c r="EYP224" s="23" t="str">
        <f>IF(EYP220 = "", "", IFERROR(EYP220 / SUMIFS(Aux_Totales!$N:$N, Aux_Totales!$F:$F, $F224, Aux_Totales!$A:$A, Aperturas!$A$2), 0))</f>
        <v/>
      </c>
      <c r="EYQ224" s="23" t="str">
        <f>IF(EYQ220 = "", "", IFERROR(EYQ220 / SUMIFS(Aux_Totales!$N:$N, Aux_Totales!$F:$F, $F224, Aux_Totales!$A:$A, Aperturas!$A$2), 0))</f>
        <v/>
      </c>
      <c r="EYR224" s="23" t="str">
        <f>IF(EYR220 = "", "", IFERROR(EYR220 / SUMIFS(Aux_Totales!$N:$N, Aux_Totales!$F:$F, $F224, Aux_Totales!$A:$A, Aperturas!$A$2), 0))</f>
        <v/>
      </c>
      <c r="EYS224" s="23" t="str">
        <f>IF(EYS220 = "", "", IFERROR(EYS220 / SUMIFS(Aux_Totales!$N:$N, Aux_Totales!$F:$F, $F224, Aux_Totales!$A:$A, Aperturas!$A$2), 0))</f>
        <v/>
      </c>
      <c r="EYT224" s="23" t="str">
        <f>IF(EYT220 = "", "", IFERROR(EYT220 / SUMIFS(Aux_Totales!$N:$N, Aux_Totales!$F:$F, $F224, Aux_Totales!$A:$A, Aperturas!$A$2), 0))</f>
        <v/>
      </c>
      <c r="EYU224" s="23" t="str">
        <f>IF(EYU220 = "", "", IFERROR(EYU220 / SUMIFS(Aux_Totales!$N:$N, Aux_Totales!$F:$F, $F224, Aux_Totales!$A:$A, Aperturas!$A$2), 0))</f>
        <v/>
      </c>
      <c r="EYV224" s="23" t="str">
        <f>IF(EYV220 = "", "", IFERROR(EYV220 / SUMIFS(Aux_Totales!$N:$N, Aux_Totales!$F:$F, $F224, Aux_Totales!$A:$A, Aperturas!$A$2), 0))</f>
        <v/>
      </c>
      <c r="EYW224" s="23" t="str">
        <f>IF(EYW220 = "", "", IFERROR(EYW220 / SUMIFS(Aux_Totales!$N:$N, Aux_Totales!$F:$F, $F224, Aux_Totales!$A:$A, Aperturas!$A$2), 0))</f>
        <v/>
      </c>
      <c r="EYX224" s="23" t="str">
        <f>IF(EYX220 = "", "", IFERROR(EYX220 / SUMIFS(Aux_Totales!$N:$N, Aux_Totales!$F:$F, $F224, Aux_Totales!$A:$A, Aperturas!$A$2), 0))</f>
        <v/>
      </c>
      <c r="EYY224" s="23" t="str">
        <f>IF(EYY220 = "", "", IFERROR(EYY220 / SUMIFS(Aux_Totales!$N:$N, Aux_Totales!$F:$F, $F224, Aux_Totales!$A:$A, Aperturas!$A$2), 0))</f>
        <v/>
      </c>
      <c r="EYZ224" s="23" t="str">
        <f>IF(EYZ220 = "", "", IFERROR(EYZ220 / SUMIFS(Aux_Totales!$N:$N, Aux_Totales!$F:$F, $F224, Aux_Totales!$A:$A, Aperturas!$A$2), 0))</f>
        <v/>
      </c>
      <c r="EZA224" s="23" t="str">
        <f>IF(EZA220 = "", "", IFERROR(EZA220 / SUMIFS(Aux_Totales!$N:$N, Aux_Totales!$F:$F, $F224, Aux_Totales!$A:$A, Aperturas!$A$2), 0))</f>
        <v/>
      </c>
      <c r="EZB224" s="23" t="str">
        <f>IF(EZB220 = "", "", IFERROR(EZB220 / SUMIFS(Aux_Totales!$N:$N, Aux_Totales!$F:$F, $F224, Aux_Totales!$A:$A, Aperturas!$A$2), 0))</f>
        <v/>
      </c>
      <c r="EZC224" s="23" t="str">
        <f>IF(EZC220 = "", "", IFERROR(EZC220 / SUMIFS(Aux_Totales!$N:$N, Aux_Totales!$F:$F, $F224, Aux_Totales!$A:$A, Aperturas!$A$2), 0))</f>
        <v/>
      </c>
      <c r="EZD224" s="23" t="str">
        <f>IF(EZD220 = "", "", IFERROR(EZD220 / SUMIFS(Aux_Totales!$N:$N, Aux_Totales!$F:$F, $F224, Aux_Totales!$A:$A, Aperturas!$A$2), 0))</f>
        <v/>
      </c>
      <c r="EZE224" s="23" t="str">
        <f>IF(EZE220 = "", "", IFERROR(EZE220 / SUMIFS(Aux_Totales!$N:$N, Aux_Totales!$F:$F, $F224, Aux_Totales!$A:$A, Aperturas!$A$2), 0))</f>
        <v/>
      </c>
      <c r="EZF224" s="23" t="str">
        <f>IF(EZF220 = "", "", IFERROR(EZF220 / SUMIFS(Aux_Totales!$N:$N, Aux_Totales!$F:$F, $F224, Aux_Totales!$A:$A, Aperturas!$A$2), 0))</f>
        <v/>
      </c>
      <c r="EZG224" s="23" t="str">
        <f>IF(EZG220 = "", "", IFERROR(EZG220 / SUMIFS(Aux_Totales!$N:$N, Aux_Totales!$F:$F, $F224, Aux_Totales!$A:$A, Aperturas!$A$2), 0))</f>
        <v/>
      </c>
      <c r="EZH224" s="23" t="str">
        <f>IF(EZH220 = "", "", IFERROR(EZH220 / SUMIFS(Aux_Totales!$N:$N, Aux_Totales!$F:$F, $F224, Aux_Totales!$A:$A, Aperturas!$A$2), 0))</f>
        <v/>
      </c>
      <c r="EZI224" s="23" t="str">
        <f>IF(EZI220 = "", "", IFERROR(EZI220 / SUMIFS(Aux_Totales!$N:$N, Aux_Totales!$F:$F, $F224, Aux_Totales!$A:$A, Aperturas!$A$2), 0))</f>
        <v/>
      </c>
      <c r="EZJ224" s="23" t="str">
        <f>IF(EZJ220 = "", "", IFERROR(EZJ220 / SUMIFS(Aux_Totales!$N:$N, Aux_Totales!$F:$F, $F224, Aux_Totales!$A:$A, Aperturas!$A$2), 0))</f>
        <v/>
      </c>
      <c r="EZK224" s="23" t="str">
        <f>IF(EZK220 = "", "", IFERROR(EZK220 / SUMIFS(Aux_Totales!$N:$N, Aux_Totales!$F:$F, $F224, Aux_Totales!$A:$A, Aperturas!$A$2), 0))</f>
        <v/>
      </c>
      <c r="EZL224" s="23" t="str">
        <f>IF(EZL220 = "", "", IFERROR(EZL220 / SUMIFS(Aux_Totales!$N:$N, Aux_Totales!$F:$F, $F224, Aux_Totales!$A:$A, Aperturas!$A$2), 0))</f>
        <v/>
      </c>
      <c r="EZM224" s="23" t="str">
        <f>IF(EZM220 = "", "", IFERROR(EZM220 / SUMIFS(Aux_Totales!$N:$N, Aux_Totales!$F:$F, $F224, Aux_Totales!$A:$A, Aperturas!$A$2), 0))</f>
        <v/>
      </c>
      <c r="EZN224" s="23" t="str">
        <f>IF(EZN220 = "", "", IFERROR(EZN220 / SUMIFS(Aux_Totales!$N:$N, Aux_Totales!$F:$F, $F224, Aux_Totales!$A:$A, Aperturas!$A$2), 0))</f>
        <v/>
      </c>
      <c r="EZO224" s="23" t="str">
        <f>IF(EZO220 = "", "", IFERROR(EZO220 / SUMIFS(Aux_Totales!$N:$N, Aux_Totales!$F:$F, $F224, Aux_Totales!$A:$A, Aperturas!$A$2), 0))</f>
        <v/>
      </c>
      <c r="EZP224" s="23" t="str">
        <f>IF(EZP220 = "", "", IFERROR(EZP220 / SUMIFS(Aux_Totales!$N:$N, Aux_Totales!$F:$F, $F224, Aux_Totales!$A:$A, Aperturas!$A$2), 0))</f>
        <v/>
      </c>
      <c r="EZQ224" s="23" t="str">
        <f>IF(EZQ220 = "", "", IFERROR(EZQ220 / SUMIFS(Aux_Totales!$N:$N, Aux_Totales!$F:$F, $F224, Aux_Totales!$A:$A, Aperturas!$A$2), 0))</f>
        <v/>
      </c>
      <c r="EZR224" s="23" t="str">
        <f>IF(EZR220 = "", "", IFERROR(EZR220 / SUMIFS(Aux_Totales!$N:$N, Aux_Totales!$F:$F, $F224, Aux_Totales!$A:$A, Aperturas!$A$2), 0))</f>
        <v/>
      </c>
      <c r="EZS224" s="23" t="str">
        <f>IF(EZS220 = "", "", IFERROR(EZS220 / SUMIFS(Aux_Totales!$N:$N, Aux_Totales!$F:$F, $F224, Aux_Totales!$A:$A, Aperturas!$A$2), 0))</f>
        <v/>
      </c>
      <c r="EZT224" s="23" t="str">
        <f>IF(EZT220 = "", "", IFERROR(EZT220 / SUMIFS(Aux_Totales!$N:$N, Aux_Totales!$F:$F, $F224, Aux_Totales!$A:$A, Aperturas!$A$2), 0))</f>
        <v/>
      </c>
      <c r="EZU224" s="23" t="str">
        <f>IF(EZU220 = "", "", IFERROR(EZU220 / SUMIFS(Aux_Totales!$N:$N, Aux_Totales!$F:$F, $F224, Aux_Totales!$A:$A, Aperturas!$A$2), 0))</f>
        <v/>
      </c>
      <c r="EZV224" s="23" t="str">
        <f>IF(EZV220 = "", "", IFERROR(EZV220 / SUMIFS(Aux_Totales!$N:$N, Aux_Totales!$F:$F, $F224, Aux_Totales!$A:$A, Aperturas!$A$2), 0))</f>
        <v/>
      </c>
      <c r="EZW224" s="23" t="str">
        <f>IF(EZW220 = "", "", IFERROR(EZW220 / SUMIFS(Aux_Totales!$N:$N, Aux_Totales!$F:$F, $F224, Aux_Totales!$A:$A, Aperturas!$A$2), 0))</f>
        <v/>
      </c>
      <c r="EZX224" s="23" t="str">
        <f>IF(EZX220 = "", "", IFERROR(EZX220 / SUMIFS(Aux_Totales!$N:$N, Aux_Totales!$F:$F, $F224, Aux_Totales!$A:$A, Aperturas!$A$2), 0))</f>
        <v/>
      </c>
      <c r="EZY224" s="23" t="str">
        <f>IF(EZY220 = "", "", IFERROR(EZY220 / SUMIFS(Aux_Totales!$N:$N, Aux_Totales!$F:$F, $F224, Aux_Totales!$A:$A, Aperturas!$A$2), 0))</f>
        <v/>
      </c>
      <c r="EZZ224" s="23" t="str">
        <f>IF(EZZ220 = "", "", IFERROR(EZZ220 / SUMIFS(Aux_Totales!$N:$N, Aux_Totales!$F:$F, $F224, Aux_Totales!$A:$A, Aperturas!$A$2), 0))</f>
        <v/>
      </c>
      <c r="FAA224" s="23" t="str">
        <f>IF(FAA220 = "", "", IFERROR(FAA220 / SUMIFS(Aux_Totales!$N:$N, Aux_Totales!$F:$F, $F224, Aux_Totales!$A:$A, Aperturas!$A$2), 0))</f>
        <v/>
      </c>
      <c r="FAB224" s="23" t="str">
        <f>IF(FAB220 = "", "", IFERROR(FAB220 / SUMIFS(Aux_Totales!$N:$N, Aux_Totales!$F:$F, $F224, Aux_Totales!$A:$A, Aperturas!$A$2), 0))</f>
        <v/>
      </c>
      <c r="FAC224" s="23" t="str">
        <f>IF(FAC220 = "", "", IFERROR(FAC220 / SUMIFS(Aux_Totales!$N:$N, Aux_Totales!$F:$F, $F224, Aux_Totales!$A:$A, Aperturas!$A$2), 0))</f>
        <v/>
      </c>
      <c r="FAD224" s="23" t="str">
        <f>IF(FAD220 = "", "", IFERROR(FAD220 / SUMIFS(Aux_Totales!$N:$N, Aux_Totales!$F:$F, $F224, Aux_Totales!$A:$A, Aperturas!$A$2), 0))</f>
        <v/>
      </c>
      <c r="FAE224" s="23" t="str">
        <f>IF(FAE220 = "", "", IFERROR(FAE220 / SUMIFS(Aux_Totales!$N:$N, Aux_Totales!$F:$F, $F224, Aux_Totales!$A:$A, Aperturas!$A$2), 0))</f>
        <v/>
      </c>
      <c r="FAF224" s="23" t="str">
        <f>IF(FAF220 = "", "", IFERROR(FAF220 / SUMIFS(Aux_Totales!$N:$N, Aux_Totales!$F:$F, $F224, Aux_Totales!$A:$A, Aperturas!$A$2), 0))</f>
        <v/>
      </c>
      <c r="FAG224" s="23" t="str">
        <f>IF(FAG220 = "", "", IFERROR(FAG220 / SUMIFS(Aux_Totales!$N:$N, Aux_Totales!$F:$F, $F224, Aux_Totales!$A:$A, Aperturas!$A$2), 0))</f>
        <v/>
      </c>
      <c r="FAH224" s="23" t="str">
        <f>IF(FAH220 = "", "", IFERROR(FAH220 / SUMIFS(Aux_Totales!$N:$N, Aux_Totales!$F:$F, $F224, Aux_Totales!$A:$A, Aperturas!$A$2), 0))</f>
        <v/>
      </c>
      <c r="FAI224" s="23" t="str">
        <f>IF(FAI220 = "", "", IFERROR(FAI220 / SUMIFS(Aux_Totales!$N:$N, Aux_Totales!$F:$F, $F224, Aux_Totales!$A:$A, Aperturas!$A$2), 0))</f>
        <v/>
      </c>
      <c r="FAJ224" s="23" t="str">
        <f>IF(FAJ220 = "", "", IFERROR(FAJ220 / SUMIFS(Aux_Totales!$N:$N, Aux_Totales!$F:$F, $F224, Aux_Totales!$A:$A, Aperturas!$A$2), 0))</f>
        <v/>
      </c>
      <c r="FAK224" s="23" t="str">
        <f>IF(FAK220 = "", "", IFERROR(FAK220 / SUMIFS(Aux_Totales!$N:$N, Aux_Totales!$F:$F, $F224, Aux_Totales!$A:$A, Aperturas!$A$2), 0))</f>
        <v/>
      </c>
      <c r="FAL224" s="23" t="str">
        <f>IF(FAL220 = "", "", IFERROR(FAL220 / SUMIFS(Aux_Totales!$N:$N, Aux_Totales!$F:$F, $F224, Aux_Totales!$A:$A, Aperturas!$A$2), 0))</f>
        <v/>
      </c>
      <c r="FAM224" s="23" t="str">
        <f>IF(FAM220 = "", "", IFERROR(FAM220 / SUMIFS(Aux_Totales!$N:$N, Aux_Totales!$F:$F, $F224, Aux_Totales!$A:$A, Aperturas!$A$2), 0))</f>
        <v/>
      </c>
      <c r="FAN224" s="23" t="str">
        <f>IF(FAN220 = "", "", IFERROR(FAN220 / SUMIFS(Aux_Totales!$N:$N, Aux_Totales!$F:$F, $F224, Aux_Totales!$A:$A, Aperturas!$A$2), 0))</f>
        <v/>
      </c>
      <c r="FAO224" s="23" t="str">
        <f>IF(FAO220 = "", "", IFERROR(FAO220 / SUMIFS(Aux_Totales!$N:$N, Aux_Totales!$F:$F, $F224, Aux_Totales!$A:$A, Aperturas!$A$2), 0))</f>
        <v/>
      </c>
      <c r="FAP224" s="23" t="str">
        <f>IF(FAP220 = "", "", IFERROR(FAP220 / SUMIFS(Aux_Totales!$N:$N, Aux_Totales!$F:$F, $F224, Aux_Totales!$A:$A, Aperturas!$A$2), 0))</f>
        <v/>
      </c>
      <c r="FAQ224" s="23" t="str">
        <f>IF(FAQ220 = "", "", IFERROR(FAQ220 / SUMIFS(Aux_Totales!$N:$N, Aux_Totales!$F:$F, $F224, Aux_Totales!$A:$A, Aperturas!$A$2), 0))</f>
        <v/>
      </c>
      <c r="FAR224" s="23" t="str">
        <f>IF(FAR220 = "", "", IFERROR(FAR220 / SUMIFS(Aux_Totales!$N:$N, Aux_Totales!$F:$F, $F224, Aux_Totales!$A:$A, Aperturas!$A$2), 0))</f>
        <v/>
      </c>
      <c r="FAS224" s="23" t="str">
        <f>IF(FAS220 = "", "", IFERROR(FAS220 / SUMIFS(Aux_Totales!$N:$N, Aux_Totales!$F:$F, $F224, Aux_Totales!$A:$A, Aperturas!$A$2), 0))</f>
        <v/>
      </c>
      <c r="FAT224" s="23" t="str">
        <f>IF(FAT220 = "", "", IFERROR(FAT220 / SUMIFS(Aux_Totales!$N:$N, Aux_Totales!$F:$F, $F224, Aux_Totales!$A:$A, Aperturas!$A$2), 0))</f>
        <v/>
      </c>
      <c r="FAU224" s="23" t="str">
        <f>IF(FAU220 = "", "", IFERROR(FAU220 / SUMIFS(Aux_Totales!$N:$N, Aux_Totales!$F:$F, $F224, Aux_Totales!$A:$A, Aperturas!$A$2), 0))</f>
        <v/>
      </c>
      <c r="FAV224" s="23" t="str">
        <f>IF(FAV220 = "", "", IFERROR(FAV220 / SUMIFS(Aux_Totales!$N:$N, Aux_Totales!$F:$F, $F224, Aux_Totales!$A:$A, Aperturas!$A$2), 0))</f>
        <v/>
      </c>
      <c r="FAW224" s="23" t="str">
        <f>IF(FAW220 = "", "", IFERROR(FAW220 / SUMIFS(Aux_Totales!$N:$N, Aux_Totales!$F:$F, $F224, Aux_Totales!$A:$A, Aperturas!$A$2), 0))</f>
        <v/>
      </c>
      <c r="FAX224" s="23" t="str">
        <f>IF(FAX220 = "", "", IFERROR(FAX220 / SUMIFS(Aux_Totales!$N:$N, Aux_Totales!$F:$F, $F224, Aux_Totales!$A:$A, Aperturas!$A$2), 0))</f>
        <v/>
      </c>
      <c r="FAY224" s="23" t="str">
        <f>IF(FAY220 = "", "", IFERROR(FAY220 / SUMIFS(Aux_Totales!$N:$N, Aux_Totales!$F:$F, $F224, Aux_Totales!$A:$A, Aperturas!$A$2), 0))</f>
        <v/>
      </c>
      <c r="FAZ224" s="23" t="str">
        <f>IF(FAZ220 = "", "", IFERROR(FAZ220 / SUMIFS(Aux_Totales!$N:$N, Aux_Totales!$F:$F, $F224, Aux_Totales!$A:$A, Aperturas!$A$2), 0))</f>
        <v/>
      </c>
      <c r="FBA224" s="23" t="str">
        <f>IF(FBA220 = "", "", IFERROR(FBA220 / SUMIFS(Aux_Totales!$N:$N, Aux_Totales!$F:$F, $F224, Aux_Totales!$A:$A, Aperturas!$A$2), 0))</f>
        <v/>
      </c>
      <c r="FBB224" s="23" t="str">
        <f>IF(FBB220 = "", "", IFERROR(FBB220 / SUMIFS(Aux_Totales!$N:$N, Aux_Totales!$F:$F, $F224, Aux_Totales!$A:$A, Aperturas!$A$2), 0))</f>
        <v/>
      </c>
      <c r="FBC224" s="23" t="str">
        <f>IF(FBC220 = "", "", IFERROR(FBC220 / SUMIFS(Aux_Totales!$N:$N, Aux_Totales!$F:$F, $F224, Aux_Totales!$A:$A, Aperturas!$A$2), 0))</f>
        <v/>
      </c>
      <c r="FBD224" s="23" t="str">
        <f>IF(FBD220 = "", "", IFERROR(FBD220 / SUMIFS(Aux_Totales!$N:$N, Aux_Totales!$F:$F, $F224, Aux_Totales!$A:$A, Aperturas!$A$2), 0))</f>
        <v/>
      </c>
      <c r="FBE224" s="23" t="str">
        <f>IF(FBE220 = "", "", IFERROR(FBE220 / SUMIFS(Aux_Totales!$N:$N, Aux_Totales!$F:$F, $F224, Aux_Totales!$A:$A, Aperturas!$A$2), 0))</f>
        <v/>
      </c>
      <c r="FBF224" s="23" t="str">
        <f>IF(FBF220 = "", "", IFERROR(FBF220 / SUMIFS(Aux_Totales!$N:$N, Aux_Totales!$F:$F, $F224, Aux_Totales!$A:$A, Aperturas!$A$2), 0))</f>
        <v/>
      </c>
      <c r="FBG224" s="23" t="str">
        <f>IF(FBG220 = "", "", IFERROR(FBG220 / SUMIFS(Aux_Totales!$N:$N, Aux_Totales!$F:$F, $F224, Aux_Totales!$A:$A, Aperturas!$A$2), 0))</f>
        <v/>
      </c>
      <c r="FBH224" s="23" t="str">
        <f>IF(FBH220 = "", "", IFERROR(FBH220 / SUMIFS(Aux_Totales!$N:$N, Aux_Totales!$F:$F, $F224, Aux_Totales!$A:$A, Aperturas!$A$2), 0))</f>
        <v/>
      </c>
      <c r="FBI224" s="23" t="str">
        <f>IF(FBI220 = "", "", IFERROR(FBI220 / SUMIFS(Aux_Totales!$N:$N, Aux_Totales!$F:$F, $F224, Aux_Totales!$A:$A, Aperturas!$A$2), 0))</f>
        <v/>
      </c>
      <c r="FBJ224" s="23" t="str">
        <f>IF(FBJ220 = "", "", IFERROR(FBJ220 / SUMIFS(Aux_Totales!$N:$N, Aux_Totales!$F:$F, $F224, Aux_Totales!$A:$A, Aperturas!$A$2), 0))</f>
        <v/>
      </c>
      <c r="FBK224" s="23" t="str">
        <f>IF(FBK220 = "", "", IFERROR(FBK220 / SUMIFS(Aux_Totales!$N:$N, Aux_Totales!$F:$F, $F224, Aux_Totales!$A:$A, Aperturas!$A$2), 0))</f>
        <v/>
      </c>
      <c r="FBL224" s="23" t="str">
        <f>IF(FBL220 = "", "", IFERROR(FBL220 / SUMIFS(Aux_Totales!$N:$N, Aux_Totales!$F:$F, $F224, Aux_Totales!$A:$A, Aperturas!$A$2), 0))</f>
        <v/>
      </c>
      <c r="FBM224" s="23" t="str">
        <f>IF(FBM220 = "", "", IFERROR(FBM220 / SUMIFS(Aux_Totales!$N:$N, Aux_Totales!$F:$F, $F224, Aux_Totales!$A:$A, Aperturas!$A$2), 0))</f>
        <v/>
      </c>
      <c r="FBN224" s="23" t="str">
        <f>IF(FBN220 = "", "", IFERROR(FBN220 / SUMIFS(Aux_Totales!$N:$N, Aux_Totales!$F:$F, $F224, Aux_Totales!$A:$A, Aperturas!$A$2), 0))</f>
        <v/>
      </c>
      <c r="FBO224" s="23" t="str">
        <f>IF(FBO220 = "", "", IFERROR(FBO220 / SUMIFS(Aux_Totales!$N:$N, Aux_Totales!$F:$F, $F224, Aux_Totales!$A:$A, Aperturas!$A$2), 0))</f>
        <v/>
      </c>
      <c r="FBP224" s="23" t="str">
        <f>IF(FBP220 = "", "", IFERROR(FBP220 / SUMIFS(Aux_Totales!$N:$N, Aux_Totales!$F:$F, $F224, Aux_Totales!$A:$A, Aperturas!$A$2), 0))</f>
        <v/>
      </c>
      <c r="FBQ224" s="23" t="str">
        <f>IF(FBQ220 = "", "", IFERROR(FBQ220 / SUMIFS(Aux_Totales!$N:$N, Aux_Totales!$F:$F, $F224, Aux_Totales!$A:$A, Aperturas!$A$2), 0))</f>
        <v/>
      </c>
      <c r="FBR224" s="23" t="str">
        <f>IF(FBR220 = "", "", IFERROR(FBR220 / SUMIFS(Aux_Totales!$N:$N, Aux_Totales!$F:$F, $F224, Aux_Totales!$A:$A, Aperturas!$A$2), 0))</f>
        <v/>
      </c>
      <c r="FBS224" s="23" t="str">
        <f>IF(FBS220 = "", "", IFERROR(FBS220 / SUMIFS(Aux_Totales!$N:$N, Aux_Totales!$F:$F, $F224, Aux_Totales!$A:$A, Aperturas!$A$2), 0))</f>
        <v/>
      </c>
      <c r="FBT224" s="23" t="str">
        <f>IF(FBT220 = "", "", IFERROR(FBT220 / SUMIFS(Aux_Totales!$N:$N, Aux_Totales!$F:$F, $F224, Aux_Totales!$A:$A, Aperturas!$A$2), 0))</f>
        <v/>
      </c>
      <c r="FBU224" s="23" t="str">
        <f>IF(FBU220 = "", "", IFERROR(FBU220 / SUMIFS(Aux_Totales!$N:$N, Aux_Totales!$F:$F, $F224, Aux_Totales!$A:$A, Aperturas!$A$2), 0))</f>
        <v/>
      </c>
      <c r="FBV224" s="23" t="str">
        <f>IF(FBV220 = "", "", IFERROR(FBV220 / SUMIFS(Aux_Totales!$N:$N, Aux_Totales!$F:$F, $F224, Aux_Totales!$A:$A, Aperturas!$A$2), 0))</f>
        <v/>
      </c>
      <c r="FBW224" s="23" t="str">
        <f>IF(FBW220 = "", "", IFERROR(FBW220 / SUMIFS(Aux_Totales!$N:$N, Aux_Totales!$F:$F, $F224, Aux_Totales!$A:$A, Aperturas!$A$2), 0))</f>
        <v/>
      </c>
      <c r="FBX224" s="23" t="str">
        <f>IF(FBX220 = "", "", IFERROR(FBX220 / SUMIFS(Aux_Totales!$N:$N, Aux_Totales!$F:$F, $F224, Aux_Totales!$A:$A, Aperturas!$A$2), 0))</f>
        <v/>
      </c>
      <c r="FBY224" s="23" t="str">
        <f>IF(FBY220 = "", "", IFERROR(FBY220 / SUMIFS(Aux_Totales!$N:$N, Aux_Totales!$F:$F, $F224, Aux_Totales!$A:$A, Aperturas!$A$2), 0))</f>
        <v/>
      </c>
      <c r="FBZ224" s="23" t="str">
        <f>IF(FBZ220 = "", "", IFERROR(FBZ220 / SUMIFS(Aux_Totales!$N:$N, Aux_Totales!$F:$F, $F224, Aux_Totales!$A:$A, Aperturas!$A$2), 0))</f>
        <v/>
      </c>
      <c r="FCA224" s="23" t="str">
        <f>IF(FCA220 = "", "", IFERROR(FCA220 / SUMIFS(Aux_Totales!$N:$N, Aux_Totales!$F:$F, $F224, Aux_Totales!$A:$A, Aperturas!$A$2), 0))</f>
        <v/>
      </c>
      <c r="FCB224" s="23" t="str">
        <f>IF(FCB220 = "", "", IFERROR(FCB220 / SUMIFS(Aux_Totales!$N:$N, Aux_Totales!$F:$F, $F224, Aux_Totales!$A:$A, Aperturas!$A$2), 0))</f>
        <v/>
      </c>
      <c r="FCC224" s="23" t="str">
        <f>IF(FCC220 = "", "", IFERROR(FCC220 / SUMIFS(Aux_Totales!$N:$N, Aux_Totales!$F:$F, $F224, Aux_Totales!$A:$A, Aperturas!$A$2), 0))</f>
        <v/>
      </c>
      <c r="FCD224" s="23" t="str">
        <f>IF(FCD220 = "", "", IFERROR(FCD220 / SUMIFS(Aux_Totales!$N:$N, Aux_Totales!$F:$F, $F224, Aux_Totales!$A:$A, Aperturas!$A$2), 0))</f>
        <v/>
      </c>
      <c r="FCE224" s="23" t="str">
        <f>IF(FCE220 = "", "", IFERROR(FCE220 / SUMIFS(Aux_Totales!$N:$N, Aux_Totales!$F:$F, $F224, Aux_Totales!$A:$A, Aperturas!$A$2), 0))</f>
        <v/>
      </c>
      <c r="FCF224" s="23" t="str">
        <f>IF(FCF220 = "", "", IFERROR(FCF220 / SUMIFS(Aux_Totales!$N:$N, Aux_Totales!$F:$F, $F224, Aux_Totales!$A:$A, Aperturas!$A$2), 0))</f>
        <v/>
      </c>
      <c r="FCG224" s="23" t="str">
        <f>IF(FCG220 = "", "", IFERROR(FCG220 / SUMIFS(Aux_Totales!$N:$N, Aux_Totales!$F:$F, $F224, Aux_Totales!$A:$A, Aperturas!$A$2), 0))</f>
        <v/>
      </c>
      <c r="FCH224" s="23" t="str">
        <f>IF(FCH220 = "", "", IFERROR(FCH220 / SUMIFS(Aux_Totales!$N:$N, Aux_Totales!$F:$F, $F224, Aux_Totales!$A:$A, Aperturas!$A$2), 0))</f>
        <v/>
      </c>
      <c r="FCI224" s="23" t="str">
        <f>IF(FCI220 = "", "", IFERROR(FCI220 / SUMIFS(Aux_Totales!$N:$N, Aux_Totales!$F:$F, $F224, Aux_Totales!$A:$A, Aperturas!$A$2), 0))</f>
        <v/>
      </c>
      <c r="FCJ224" s="23" t="str">
        <f>IF(FCJ220 = "", "", IFERROR(FCJ220 / SUMIFS(Aux_Totales!$N:$N, Aux_Totales!$F:$F, $F224, Aux_Totales!$A:$A, Aperturas!$A$2), 0))</f>
        <v/>
      </c>
      <c r="FCK224" s="23" t="str">
        <f>IF(FCK220 = "", "", IFERROR(FCK220 / SUMIFS(Aux_Totales!$N:$N, Aux_Totales!$F:$F, $F224, Aux_Totales!$A:$A, Aperturas!$A$2), 0))</f>
        <v/>
      </c>
      <c r="FCL224" s="23" t="str">
        <f>IF(FCL220 = "", "", IFERROR(FCL220 / SUMIFS(Aux_Totales!$N:$N, Aux_Totales!$F:$F, $F224, Aux_Totales!$A:$A, Aperturas!$A$2), 0))</f>
        <v/>
      </c>
      <c r="FCM224" s="23" t="str">
        <f>IF(FCM220 = "", "", IFERROR(FCM220 / SUMIFS(Aux_Totales!$N:$N, Aux_Totales!$F:$F, $F224, Aux_Totales!$A:$A, Aperturas!$A$2), 0))</f>
        <v/>
      </c>
      <c r="FCN224" s="23" t="str">
        <f>IF(FCN220 = "", "", IFERROR(FCN220 / SUMIFS(Aux_Totales!$N:$N, Aux_Totales!$F:$F, $F224, Aux_Totales!$A:$A, Aperturas!$A$2), 0))</f>
        <v/>
      </c>
      <c r="FCO224" s="23" t="str">
        <f>IF(FCO220 = "", "", IFERROR(FCO220 / SUMIFS(Aux_Totales!$N:$N, Aux_Totales!$F:$F, $F224, Aux_Totales!$A:$A, Aperturas!$A$2), 0))</f>
        <v/>
      </c>
      <c r="FCP224" s="23" t="str">
        <f>IF(FCP220 = "", "", IFERROR(FCP220 / SUMIFS(Aux_Totales!$N:$N, Aux_Totales!$F:$F, $F224, Aux_Totales!$A:$A, Aperturas!$A$2), 0))</f>
        <v/>
      </c>
      <c r="FCQ224" s="23" t="str">
        <f>IF(FCQ220 = "", "", IFERROR(FCQ220 / SUMIFS(Aux_Totales!$N:$N, Aux_Totales!$F:$F, $F224, Aux_Totales!$A:$A, Aperturas!$A$2), 0))</f>
        <v/>
      </c>
      <c r="FCR224" s="23" t="str">
        <f>IF(FCR220 = "", "", IFERROR(FCR220 / SUMIFS(Aux_Totales!$N:$N, Aux_Totales!$F:$F, $F224, Aux_Totales!$A:$A, Aperturas!$A$2), 0))</f>
        <v/>
      </c>
      <c r="FCS224" s="23" t="str">
        <f>IF(FCS220 = "", "", IFERROR(FCS220 / SUMIFS(Aux_Totales!$N:$N, Aux_Totales!$F:$F, $F224, Aux_Totales!$A:$A, Aperturas!$A$2), 0))</f>
        <v/>
      </c>
      <c r="FCT224" s="23" t="str">
        <f>IF(FCT220 = "", "", IFERROR(FCT220 / SUMIFS(Aux_Totales!$N:$N, Aux_Totales!$F:$F, $F224, Aux_Totales!$A:$A, Aperturas!$A$2), 0))</f>
        <v/>
      </c>
      <c r="FCU224" s="23" t="str">
        <f>IF(FCU220 = "", "", IFERROR(FCU220 / SUMIFS(Aux_Totales!$N:$N, Aux_Totales!$F:$F, $F224, Aux_Totales!$A:$A, Aperturas!$A$2), 0))</f>
        <v/>
      </c>
      <c r="FCV224" s="23" t="str">
        <f>IF(FCV220 = "", "", IFERROR(FCV220 / SUMIFS(Aux_Totales!$N:$N, Aux_Totales!$F:$F, $F224, Aux_Totales!$A:$A, Aperturas!$A$2), 0))</f>
        <v/>
      </c>
      <c r="FCW224" s="23" t="str">
        <f>IF(FCW220 = "", "", IFERROR(FCW220 / SUMIFS(Aux_Totales!$N:$N, Aux_Totales!$F:$F, $F224, Aux_Totales!$A:$A, Aperturas!$A$2), 0))</f>
        <v/>
      </c>
      <c r="FCX224" s="23" t="str">
        <f>IF(FCX220 = "", "", IFERROR(FCX220 / SUMIFS(Aux_Totales!$N:$N, Aux_Totales!$F:$F, $F224, Aux_Totales!$A:$A, Aperturas!$A$2), 0))</f>
        <v/>
      </c>
      <c r="FCY224" s="23" t="str">
        <f>IF(FCY220 = "", "", IFERROR(FCY220 / SUMIFS(Aux_Totales!$N:$N, Aux_Totales!$F:$F, $F224, Aux_Totales!$A:$A, Aperturas!$A$2), 0))</f>
        <v/>
      </c>
      <c r="FCZ224" s="23" t="str">
        <f>IF(FCZ220 = "", "", IFERROR(FCZ220 / SUMIFS(Aux_Totales!$N:$N, Aux_Totales!$F:$F, $F224, Aux_Totales!$A:$A, Aperturas!$A$2), 0))</f>
        <v/>
      </c>
      <c r="FDA224" s="23" t="str">
        <f>IF(FDA220 = "", "", IFERROR(FDA220 / SUMIFS(Aux_Totales!$N:$N, Aux_Totales!$F:$F, $F224, Aux_Totales!$A:$A, Aperturas!$A$2), 0))</f>
        <v/>
      </c>
      <c r="FDB224" s="23" t="str">
        <f>IF(FDB220 = "", "", IFERROR(FDB220 / SUMIFS(Aux_Totales!$N:$N, Aux_Totales!$F:$F, $F224, Aux_Totales!$A:$A, Aperturas!$A$2), 0))</f>
        <v/>
      </c>
      <c r="FDC224" s="23" t="str">
        <f>IF(FDC220 = "", "", IFERROR(FDC220 / SUMIFS(Aux_Totales!$N:$N, Aux_Totales!$F:$F, $F224, Aux_Totales!$A:$A, Aperturas!$A$2), 0))</f>
        <v/>
      </c>
      <c r="FDD224" s="23" t="str">
        <f>IF(FDD220 = "", "", IFERROR(FDD220 / SUMIFS(Aux_Totales!$N:$N, Aux_Totales!$F:$F, $F224, Aux_Totales!$A:$A, Aperturas!$A$2), 0))</f>
        <v/>
      </c>
      <c r="FDE224" s="23" t="str">
        <f>IF(FDE220 = "", "", IFERROR(FDE220 / SUMIFS(Aux_Totales!$N:$N, Aux_Totales!$F:$F, $F224, Aux_Totales!$A:$A, Aperturas!$A$2), 0))</f>
        <v/>
      </c>
      <c r="FDF224" s="23" t="str">
        <f>IF(FDF220 = "", "", IFERROR(FDF220 / SUMIFS(Aux_Totales!$N:$N, Aux_Totales!$F:$F, $F224, Aux_Totales!$A:$A, Aperturas!$A$2), 0))</f>
        <v/>
      </c>
      <c r="FDG224" s="23" t="str">
        <f>IF(FDG220 = "", "", IFERROR(FDG220 / SUMIFS(Aux_Totales!$N:$N, Aux_Totales!$F:$F, $F224, Aux_Totales!$A:$A, Aperturas!$A$2), 0))</f>
        <v/>
      </c>
      <c r="FDH224" s="23" t="str">
        <f>IF(FDH220 = "", "", IFERROR(FDH220 / SUMIFS(Aux_Totales!$N:$N, Aux_Totales!$F:$F, $F224, Aux_Totales!$A:$A, Aperturas!$A$2), 0))</f>
        <v/>
      </c>
      <c r="FDI224" s="23" t="str">
        <f>IF(FDI220 = "", "", IFERROR(FDI220 / SUMIFS(Aux_Totales!$N:$N, Aux_Totales!$F:$F, $F224, Aux_Totales!$A:$A, Aperturas!$A$2), 0))</f>
        <v/>
      </c>
      <c r="FDJ224" s="23" t="str">
        <f>IF(FDJ220 = "", "", IFERROR(FDJ220 / SUMIFS(Aux_Totales!$N:$N, Aux_Totales!$F:$F, $F224, Aux_Totales!$A:$A, Aperturas!$A$2), 0))</f>
        <v/>
      </c>
      <c r="FDK224" s="23" t="str">
        <f>IF(FDK220 = "", "", IFERROR(FDK220 / SUMIFS(Aux_Totales!$N:$N, Aux_Totales!$F:$F, $F224, Aux_Totales!$A:$A, Aperturas!$A$2), 0))</f>
        <v/>
      </c>
      <c r="FDL224" s="23" t="str">
        <f>IF(FDL220 = "", "", IFERROR(FDL220 / SUMIFS(Aux_Totales!$N:$N, Aux_Totales!$F:$F, $F224, Aux_Totales!$A:$A, Aperturas!$A$2), 0))</f>
        <v/>
      </c>
      <c r="FDM224" s="23" t="str">
        <f>IF(FDM220 = "", "", IFERROR(FDM220 / SUMIFS(Aux_Totales!$N:$N, Aux_Totales!$F:$F, $F224, Aux_Totales!$A:$A, Aperturas!$A$2), 0))</f>
        <v/>
      </c>
      <c r="FDN224" s="23" t="str">
        <f>IF(FDN220 = "", "", IFERROR(FDN220 / SUMIFS(Aux_Totales!$N:$N, Aux_Totales!$F:$F, $F224, Aux_Totales!$A:$A, Aperturas!$A$2), 0))</f>
        <v/>
      </c>
      <c r="FDO224" s="23" t="str">
        <f>IF(FDO220 = "", "", IFERROR(FDO220 / SUMIFS(Aux_Totales!$N:$N, Aux_Totales!$F:$F, $F224, Aux_Totales!$A:$A, Aperturas!$A$2), 0))</f>
        <v/>
      </c>
      <c r="FDP224" s="23" t="str">
        <f>IF(FDP220 = "", "", IFERROR(FDP220 / SUMIFS(Aux_Totales!$N:$N, Aux_Totales!$F:$F, $F224, Aux_Totales!$A:$A, Aperturas!$A$2), 0))</f>
        <v/>
      </c>
      <c r="FDQ224" s="23" t="str">
        <f>IF(FDQ220 = "", "", IFERROR(FDQ220 / SUMIFS(Aux_Totales!$N:$N, Aux_Totales!$F:$F, $F224, Aux_Totales!$A:$A, Aperturas!$A$2), 0))</f>
        <v/>
      </c>
      <c r="FDR224" s="23" t="str">
        <f>IF(FDR220 = "", "", IFERROR(FDR220 / SUMIFS(Aux_Totales!$N:$N, Aux_Totales!$F:$F, $F224, Aux_Totales!$A:$A, Aperturas!$A$2), 0))</f>
        <v/>
      </c>
      <c r="FDS224" s="23" t="str">
        <f>IF(FDS220 = "", "", IFERROR(FDS220 / SUMIFS(Aux_Totales!$N:$N, Aux_Totales!$F:$F, $F224, Aux_Totales!$A:$A, Aperturas!$A$2), 0))</f>
        <v/>
      </c>
      <c r="FDT224" s="23" t="str">
        <f>IF(FDT220 = "", "", IFERROR(FDT220 / SUMIFS(Aux_Totales!$N:$N, Aux_Totales!$F:$F, $F224, Aux_Totales!$A:$A, Aperturas!$A$2), 0))</f>
        <v/>
      </c>
      <c r="FDU224" s="23" t="str">
        <f>IF(FDU220 = "", "", IFERROR(FDU220 / SUMIFS(Aux_Totales!$N:$N, Aux_Totales!$F:$F, $F224, Aux_Totales!$A:$A, Aperturas!$A$2), 0))</f>
        <v/>
      </c>
      <c r="FDV224" s="23" t="str">
        <f>IF(FDV220 = "", "", IFERROR(FDV220 / SUMIFS(Aux_Totales!$N:$N, Aux_Totales!$F:$F, $F224, Aux_Totales!$A:$A, Aperturas!$A$2), 0))</f>
        <v/>
      </c>
      <c r="FDW224" s="23" t="str">
        <f>IF(FDW220 = "", "", IFERROR(FDW220 / SUMIFS(Aux_Totales!$N:$N, Aux_Totales!$F:$F, $F224, Aux_Totales!$A:$A, Aperturas!$A$2), 0))</f>
        <v/>
      </c>
      <c r="FDX224" s="23" t="str">
        <f>IF(FDX220 = "", "", IFERROR(FDX220 / SUMIFS(Aux_Totales!$N:$N, Aux_Totales!$F:$F, $F224, Aux_Totales!$A:$A, Aperturas!$A$2), 0))</f>
        <v/>
      </c>
      <c r="FDY224" s="23" t="str">
        <f>IF(FDY220 = "", "", IFERROR(FDY220 / SUMIFS(Aux_Totales!$N:$N, Aux_Totales!$F:$F, $F224, Aux_Totales!$A:$A, Aperturas!$A$2), 0))</f>
        <v/>
      </c>
      <c r="FDZ224" s="23" t="str">
        <f>IF(FDZ220 = "", "", IFERROR(FDZ220 / SUMIFS(Aux_Totales!$N:$N, Aux_Totales!$F:$F, $F224, Aux_Totales!$A:$A, Aperturas!$A$2), 0))</f>
        <v/>
      </c>
      <c r="FEA224" s="23" t="str">
        <f>IF(FEA220 = "", "", IFERROR(FEA220 / SUMIFS(Aux_Totales!$N:$N, Aux_Totales!$F:$F, $F224, Aux_Totales!$A:$A, Aperturas!$A$2), 0))</f>
        <v/>
      </c>
      <c r="FEB224" s="23" t="str">
        <f>IF(FEB220 = "", "", IFERROR(FEB220 / SUMIFS(Aux_Totales!$N:$N, Aux_Totales!$F:$F, $F224, Aux_Totales!$A:$A, Aperturas!$A$2), 0))</f>
        <v/>
      </c>
      <c r="FEC224" s="23" t="str">
        <f>IF(FEC220 = "", "", IFERROR(FEC220 / SUMIFS(Aux_Totales!$N:$N, Aux_Totales!$F:$F, $F224, Aux_Totales!$A:$A, Aperturas!$A$2), 0))</f>
        <v/>
      </c>
      <c r="FED224" s="23" t="str">
        <f>IF(FED220 = "", "", IFERROR(FED220 / SUMIFS(Aux_Totales!$N:$N, Aux_Totales!$F:$F, $F224, Aux_Totales!$A:$A, Aperturas!$A$2), 0))</f>
        <v/>
      </c>
      <c r="FEE224" s="23" t="str">
        <f>IF(FEE220 = "", "", IFERROR(FEE220 / SUMIFS(Aux_Totales!$N:$N, Aux_Totales!$F:$F, $F224, Aux_Totales!$A:$A, Aperturas!$A$2), 0))</f>
        <v/>
      </c>
      <c r="FEF224" s="23" t="str">
        <f>IF(FEF220 = "", "", IFERROR(FEF220 / SUMIFS(Aux_Totales!$N:$N, Aux_Totales!$F:$F, $F224, Aux_Totales!$A:$A, Aperturas!$A$2), 0))</f>
        <v/>
      </c>
      <c r="FEG224" s="23" t="str">
        <f>IF(FEG220 = "", "", IFERROR(FEG220 / SUMIFS(Aux_Totales!$N:$N, Aux_Totales!$F:$F, $F224, Aux_Totales!$A:$A, Aperturas!$A$2), 0))</f>
        <v/>
      </c>
      <c r="FEH224" s="23" t="str">
        <f>IF(FEH220 = "", "", IFERROR(FEH220 / SUMIFS(Aux_Totales!$N:$N, Aux_Totales!$F:$F, $F224, Aux_Totales!$A:$A, Aperturas!$A$2), 0))</f>
        <v/>
      </c>
      <c r="FEI224" s="23" t="str">
        <f>IF(FEI220 = "", "", IFERROR(FEI220 / SUMIFS(Aux_Totales!$N:$N, Aux_Totales!$F:$F, $F224, Aux_Totales!$A:$A, Aperturas!$A$2), 0))</f>
        <v/>
      </c>
      <c r="FEJ224" s="23" t="str">
        <f>IF(FEJ220 = "", "", IFERROR(FEJ220 / SUMIFS(Aux_Totales!$N:$N, Aux_Totales!$F:$F, $F224, Aux_Totales!$A:$A, Aperturas!$A$2), 0))</f>
        <v/>
      </c>
      <c r="FEK224" s="23" t="str">
        <f>IF(FEK220 = "", "", IFERROR(FEK220 / SUMIFS(Aux_Totales!$N:$N, Aux_Totales!$F:$F, $F224, Aux_Totales!$A:$A, Aperturas!$A$2), 0))</f>
        <v/>
      </c>
      <c r="FEL224" s="23" t="str">
        <f>IF(FEL220 = "", "", IFERROR(FEL220 / SUMIFS(Aux_Totales!$N:$N, Aux_Totales!$F:$F, $F224, Aux_Totales!$A:$A, Aperturas!$A$2), 0))</f>
        <v/>
      </c>
      <c r="FEM224" s="23" t="str">
        <f>IF(FEM220 = "", "", IFERROR(FEM220 / SUMIFS(Aux_Totales!$N:$N, Aux_Totales!$F:$F, $F224, Aux_Totales!$A:$A, Aperturas!$A$2), 0))</f>
        <v/>
      </c>
      <c r="FEN224" s="23" t="str">
        <f>IF(FEN220 = "", "", IFERROR(FEN220 / SUMIFS(Aux_Totales!$N:$N, Aux_Totales!$F:$F, $F224, Aux_Totales!$A:$A, Aperturas!$A$2), 0))</f>
        <v/>
      </c>
      <c r="FEO224" s="23" t="str">
        <f>IF(FEO220 = "", "", IFERROR(FEO220 / SUMIFS(Aux_Totales!$N:$N, Aux_Totales!$F:$F, $F224, Aux_Totales!$A:$A, Aperturas!$A$2), 0))</f>
        <v/>
      </c>
      <c r="FEP224" s="23" t="str">
        <f>IF(FEP220 = "", "", IFERROR(FEP220 / SUMIFS(Aux_Totales!$N:$N, Aux_Totales!$F:$F, $F224, Aux_Totales!$A:$A, Aperturas!$A$2), 0))</f>
        <v/>
      </c>
      <c r="FEQ224" s="23" t="str">
        <f>IF(FEQ220 = "", "", IFERROR(FEQ220 / SUMIFS(Aux_Totales!$N:$N, Aux_Totales!$F:$F, $F224, Aux_Totales!$A:$A, Aperturas!$A$2), 0))</f>
        <v/>
      </c>
      <c r="FER224" s="23" t="str">
        <f>IF(FER220 = "", "", IFERROR(FER220 / SUMIFS(Aux_Totales!$N:$N, Aux_Totales!$F:$F, $F224, Aux_Totales!$A:$A, Aperturas!$A$2), 0))</f>
        <v/>
      </c>
      <c r="FES224" s="23" t="str">
        <f>IF(FES220 = "", "", IFERROR(FES220 / SUMIFS(Aux_Totales!$N:$N, Aux_Totales!$F:$F, $F224, Aux_Totales!$A:$A, Aperturas!$A$2), 0))</f>
        <v/>
      </c>
      <c r="FET224" s="23" t="str">
        <f>IF(FET220 = "", "", IFERROR(FET220 / SUMIFS(Aux_Totales!$N:$N, Aux_Totales!$F:$F, $F224, Aux_Totales!$A:$A, Aperturas!$A$2), 0))</f>
        <v/>
      </c>
      <c r="FEU224" s="23" t="str">
        <f>IF(FEU220 = "", "", IFERROR(FEU220 / SUMIFS(Aux_Totales!$N:$N, Aux_Totales!$F:$F, $F224, Aux_Totales!$A:$A, Aperturas!$A$2), 0))</f>
        <v/>
      </c>
      <c r="FEV224" s="23" t="str">
        <f>IF(FEV220 = "", "", IFERROR(FEV220 / SUMIFS(Aux_Totales!$N:$N, Aux_Totales!$F:$F, $F224, Aux_Totales!$A:$A, Aperturas!$A$2), 0))</f>
        <v/>
      </c>
      <c r="FEW224" s="23" t="str">
        <f>IF(FEW220 = "", "", IFERROR(FEW220 / SUMIFS(Aux_Totales!$N:$N, Aux_Totales!$F:$F, $F224, Aux_Totales!$A:$A, Aperturas!$A$2), 0))</f>
        <v/>
      </c>
      <c r="FEX224" s="23" t="str">
        <f>IF(FEX220 = "", "", IFERROR(FEX220 / SUMIFS(Aux_Totales!$N:$N, Aux_Totales!$F:$F, $F224, Aux_Totales!$A:$A, Aperturas!$A$2), 0))</f>
        <v/>
      </c>
      <c r="FEY224" s="23" t="str">
        <f>IF(FEY220 = "", "", IFERROR(FEY220 / SUMIFS(Aux_Totales!$N:$N, Aux_Totales!$F:$F, $F224, Aux_Totales!$A:$A, Aperturas!$A$2), 0))</f>
        <v/>
      </c>
      <c r="FEZ224" s="23" t="str">
        <f>IF(FEZ220 = "", "", IFERROR(FEZ220 / SUMIFS(Aux_Totales!$N:$N, Aux_Totales!$F:$F, $F224, Aux_Totales!$A:$A, Aperturas!$A$2), 0))</f>
        <v/>
      </c>
      <c r="FFA224" s="23" t="str">
        <f>IF(FFA220 = "", "", IFERROR(FFA220 / SUMIFS(Aux_Totales!$N:$N, Aux_Totales!$F:$F, $F224, Aux_Totales!$A:$A, Aperturas!$A$2), 0))</f>
        <v/>
      </c>
      <c r="FFB224" s="23" t="str">
        <f>IF(FFB220 = "", "", IFERROR(FFB220 / SUMIFS(Aux_Totales!$N:$N, Aux_Totales!$F:$F, $F224, Aux_Totales!$A:$A, Aperturas!$A$2), 0))</f>
        <v/>
      </c>
      <c r="FFC224" s="23" t="str">
        <f>IF(FFC220 = "", "", IFERROR(FFC220 / SUMIFS(Aux_Totales!$N:$N, Aux_Totales!$F:$F, $F224, Aux_Totales!$A:$A, Aperturas!$A$2), 0))</f>
        <v/>
      </c>
      <c r="FFD224" s="23" t="str">
        <f>IF(FFD220 = "", "", IFERROR(FFD220 / SUMIFS(Aux_Totales!$N:$N, Aux_Totales!$F:$F, $F224, Aux_Totales!$A:$A, Aperturas!$A$2), 0))</f>
        <v/>
      </c>
      <c r="FFE224" s="23" t="str">
        <f>IF(FFE220 = "", "", IFERROR(FFE220 / SUMIFS(Aux_Totales!$N:$N, Aux_Totales!$F:$F, $F224, Aux_Totales!$A:$A, Aperturas!$A$2), 0))</f>
        <v/>
      </c>
      <c r="FFF224" s="23" t="str">
        <f>IF(FFF220 = "", "", IFERROR(FFF220 / SUMIFS(Aux_Totales!$N:$N, Aux_Totales!$F:$F, $F224, Aux_Totales!$A:$A, Aperturas!$A$2), 0))</f>
        <v/>
      </c>
      <c r="FFG224" s="23" t="str">
        <f>IF(FFG220 = "", "", IFERROR(FFG220 / SUMIFS(Aux_Totales!$N:$N, Aux_Totales!$F:$F, $F224, Aux_Totales!$A:$A, Aperturas!$A$2), 0))</f>
        <v/>
      </c>
      <c r="FFH224" s="23" t="str">
        <f>IF(FFH220 = "", "", IFERROR(FFH220 / SUMIFS(Aux_Totales!$N:$N, Aux_Totales!$F:$F, $F224, Aux_Totales!$A:$A, Aperturas!$A$2), 0))</f>
        <v/>
      </c>
      <c r="FFI224" s="23" t="str">
        <f>IF(FFI220 = "", "", IFERROR(FFI220 / SUMIFS(Aux_Totales!$N:$N, Aux_Totales!$F:$F, $F224, Aux_Totales!$A:$A, Aperturas!$A$2), 0))</f>
        <v/>
      </c>
      <c r="FFJ224" s="23" t="str">
        <f>IF(FFJ220 = "", "", IFERROR(FFJ220 / SUMIFS(Aux_Totales!$N:$N, Aux_Totales!$F:$F, $F224, Aux_Totales!$A:$A, Aperturas!$A$2), 0))</f>
        <v/>
      </c>
      <c r="FFK224" s="23" t="str">
        <f>IF(FFK220 = "", "", IFERROR(FFK220 / SUMIFS(Aux_Totales!$N:$N, Aux_Totales!$F:$F, $F224, Aux_Totales!$A:$A, Aperturas!$A$2), 0))</f>
        <v/>
      </c>
      <c r="FFL224" s="23" t="str">
        <f>IF(FFL220 = "", "", IFERROR(FFL220 / SUMIFS(Aux_Totales!$N:$N, Aux_Totales!$F:$F, $F224, Aux_Totales!$A:$A, Aperturas!$A$2), 0))</f>
        <v/>
      </c>
      <c r="FFM224" s="23" t="str">
        <f>IF(FFM220 = "", "", IFERROR(FFM220 / SUMIFS(Aux_Totales!$N:$N, Aux_Totales!$F:$F, $F224, Aux_Totales!$A:$A, Aperturas!$A$2), 0))</f>
        <v/>
      </c>
      <c r="FFN224" s="23" t="str">
        <f>IF(FFN220 = "", "", IFERROR(FFN220 / SUMIFS(Aux_Totales!$N:$N, Aux_Totales!$F:$F, $F224, Aux_Totales!$A:$A, Aperturas!$A$2), 0))</f>
        <v/>
      </c>
      <c r="FFO224" s="23" t="str">
        <f>IF(FFO220 = "", "", IFERROR(FFO220 / SUMIFS(Aux_Totales!$N:$N, Aux_Totales!$F:$F, $F224, Aux_Totales!$A:$A, Aperturas!$A$2), 0))</f>
        <v/>
      </c>
      <c r="FFP224" s="23" t="str">
        <f>IF(FFP220 = "", "", IFERROR(FFP220 / SUMIFS(Aux_Totales!$N:$N, Aux_Totales!$F:$F, $F224, Aux_Totales!$A:$A, Aperturas!$A$2), 0))</f>
        <v/>
      </c>
      <c r="FFQ224" s="23" t="str">
        <f>IF(FFQ220 = "", "", IFERROR(FFQ220 / SUMIFS(Aux_Totales!$N:$N, Aux_Totales!$F:$F, $F224, Aux_Totales!$A:$A, Aperturas!$A$2), 0))</f>
        <v/>
      </c>
      <c r="FFR224" s="23" t="str">
        <f>IF(FFR220 = "", "", IFERROR(FFR220 / SUMIFS(Aux_Totales!$N:$N, Aux_Totales!$F:$F, $F224, Aux_Totales!$A:$A, Aperturas!$A$2), 0))</f>
        <v/>
      </c>
      <c r="FFS224" s="23" t="str">
        <f>IF(FFS220 = "", "", IFERROR(FFS220 / SUMIFS(Aux_Totales!$N:$N, Aux_Totales!$F:$F, $F224, Aux_Totales!$A:$A, Aperturas!$A$2), 0))</f>
        <v/>
      </c>
      <c r="FFT224" s="23" t="str">
        <f>IF(FFT220 = "", "", IFERROR(FFT220 / SUMIFS(Aux_Totales!$N:$N, Aux_Totales!$F:$F, $F224, Aux_Totales!$A:$A, Aperturas!$A$2), 0))</f>
        <v/>
      </c>
      <c r="FFU224" s="23" t="str">
        <f>IF(FFU220 = "", "", IFERROR(FFU220 / SUMIFS(Aux_Totales!$N:$N, Aux_Totales!$F:$F, $F224, Aux_Totales!$A:$A, Aperturas!$A$2), 0))</f>
        <v/>
      </c>
      <c r="FFV224" s="23" t="str">
        <f>IF(FFV220 = "", "", IFERROR(FFV220 / SUMIFS(Aux_Totales!$N:$N, Aux_Totales!$F:$F, $F224, Aux_Totales!$A:$A, Aperturas!$A$2), 0))</f>
        <v/>
      </c>
      <c r="FFW224" s="23" t="str">
        <f>IF(FFW220 = "", "", IFERROR(FFW220 / SUMIFS(Aux_Totales!$N:$N, Aux_Totales!$F:$F, $F224, Aux_Totales!$A:$A, Aperturas!$A$2), 0))</f>
        <v/>
      </c>
      <c r="FFX224" s="23" t="str">
        <f>IF(FFX220 = "", "", IFERROR(FFX220 / SUMIFS(Aux_Totales!$N:$N, Aux_Totales!$F:$F, $F224, Aux_Totales!$A:$A, Aperturas!$A$2), 0))</f>
        <v/>
      </c>
      <c r="FFY224" s="23" t="str">
        <f>IF(FFY220 = "", "", IFERROR(FFY220 / SUMIFS(Aux_Totales!$N:$N, Aux_Totales!$F:$F, $F224, Aux_Totales!$A:$A, Aperturas!$A$2), 0))</f>
        <v/>
      </c>
      <c r="FFZ224" s="23" t="str">
        <f>IF(FFZ220 = "", "", IFERROR(FFZ220 / SUMIFS(Aux_Totales!$N:$N, Aux_Totales!$F:$F, $F224, Aux_Totales!$A:$A, Aperturas!$A$2), 0))</f>
        <v/>
      </c>
      <c r="FGA224" s="23" t="str">
        <f>IF(FGA220 = "", "", IFERROR(FGA220 / SUMIFS(Aux_Totales!$N:$N, Aux_Totales!$F:$F, $F224, Aux_Totales!$A:$A, Aperturas!$A$2), 0))</f>
        <v/>
      </c>
      <c r="FGB224" s="23" t="str">
        <f>IF(FGB220 = "", "", IFERROR(FGB220 / SUMIFS(Aux_Totales!$N:$N, Aux_Totales!$F:$F, $F224, Aux_Totales!$A:$A, Aperturas!$A$2), 0))</f>
        <v/>
      </c>
      <c r="FGC224" s="23" t="str">
        <f>IF(FGC220 = "", "", IFERROR(FGC220 / SUMIFS(Aux_Totales!$N:$N, Aux_Totales!$F:$F, $F224, Aux_Totales!$A:$A, Aperturas!$A$2), 0))</f>
        <v/>
      </c>
      <c r="FGD224" s="23" t="str">
        <f>IF(FGD220 = "", "", IFERROR(FGD220 / SUMIFS(Aux_Totales!$N:$N, Aux_Totales!$F:$F, $F224, Aux_Totales!$A:$A, Aperturas!$A$2), 0))</f>
        <v/>
      </c>
      <c r="FGE224" s="23" t="str">
        <f>IF(FGE220 = "", "", IFERROR(FGE220 / SUMIFS(Aux_Totales!$N:$N, Aux_Totales!$F:$F, $F224, Aux_Totales!$A:$A, Aperturas!$A$2), 0))</f>
        <v/>
      </c>
      <c r="FGF224" s="23" t="str">
        <f>IF(FGF220 = "", "", IFERROR(FGF220 / SUMIFS(Aux_Totales!$N:$N, Aux_Totales!$F:$F, $F224, Aux_Totales!$A:$A, Aperturas!$A$2), 0))</f>
        <v/>
      </c>
      <c r="FGG224" s="23" t="str">
        <f>IF(FGG220 = "", "", IFERROR(FGG220 / SUMIFS(Aux_Totales!$N:$N, Aux_Totales!$F:$F, $F224, Aux_Totales!$A:$A, Aperturas!$A$2), 0))</f>
        <v/>
      </c>
      <c r="FGH224" s="23" t="str">
        <f>IF(FGH220 = "", "", IFERROR(FGH220 / SUMIFS(Aux_Totales!$N:$N, Aux_Totales!$F:$F, $F224, Aux_Totales!$A:$A, Aperturas!$A$2), 0))</f>
        <v/>
      </c>
      <c r="FGI224" s="23" t="str">
        <f>IF(FGI220 = "", "", IFERROR(FGI220 / SUMIFS(Aux_Totales!$N:$N, Aux_Totales!$F:$F, $F224, Aux_Totales!$A:$A, Aperturas!$A$2), 0))</f>
        <v/>
      </c>
      <c r="FGJ224" s="23" t="str">
        <f>IF(FGJ220 = "", "", IFERROR(FGJ220 / SUMIFS(Aux_Totales!$N:$N, Aux_Totales!$F:$F, $F224, Aux_Totales!$A:$A, Aperturas!$A$2), 0))</f>
        <v/>
      </c>
      <c r="FGK224" s="23" t="str">
        <f>IF(FGK220 = "", "", IFERROR(FGK220 / SUMIFS(Aux_Totales!$N:$N, Aux_Totales!$F:$F, $F224, Aux_Totales!$A:$A, Aperturas!$A$2), 0))</f>
        <v/>
      </c>
      <c r="FGL224" s="23" t="str">
        <f>IF(FGL220 = "", "", IFERROR(FGL220 / SUMIFS(Aux_Totales!$N:$N, Aux_Totales!$F:$F, $F224, Aux_Totales!$A:$A, Aperturas!$A$2), 0))</f>
        <v/>
      </c>
      <c r="FGM224" s="23" t="str">
        <f>IF(FGM220 = "", "", IFERROR(FGM220 / SUMIFS(Aux_Totales!$N:$N, Aux_Totales!$F:$F, $F224, Aux_Totales!$A:$A, Aperturas!$A$2), 0))</f>
        <v/>
      </c>
      <c r="FGN224" s="23" t="str">
        <f>IF(FGN220 = "", "", IFERROR(FGN220 / SUMIFS(Aux_Totales!$N:$N, Aux_Totales!$F:$F, $F224, Aux_Totales!$A:$A, Aperturas!$A$2), 0))</f>
        <v/>
      </c>
      <c r="FGO224" s="23" t="str">
        <f>IF(FGO220 = "", "", IFERROR(FGO220 / SUMIFS(Aux_Totales!$N:$N, Aux_Totales!$F:$F, $F224, Aux_Totales!$A:$A, Aperturas!$A$2), 0))</f>
        <v/>
      </c>
      <c r="FGP224" s="23" t="str">
        <f>IF(FGP220 = "", "", IFERROR(FGP220 / SUMIFS(Aux_Totales!$N:$N, Aux_Totales!$F:$F, $F224, Aux_Totales!$A:$A, Aperturas!$A$2), 0))</f>
        <v/>
      </c>
      <c r="FGQ224" s="23" t="str">
        <f>IF(FGQ220 = "", "", IFERROR(FGQ220 / SUMIFS(Aux_Totales!$N:$N, Aux_Totales!$F:$F, $F224, Aux_Totales!$A:$A, Aperturas!$A$2), 0))</f>
        <v/>
      </c>
      <c r="FGR224" s="23" t="str">
        <f>IF(FGR220 = "", "", IFERROR(FGR220 / SUMIFS(Aux_Totales!$N:$N, Aux_Totales!$F:$F, $F224, Aux_Totales!$A:$A, Aperturas!$A$2), 0))</f>
        <v/>
      </c>
      <c r="FGS224" s="23" t="str">
        <f>IF(FGS220 = "", "", IFERROR(FGS220 / SUMIFS(Aux_Totales!$N:$N, Aux_Totales!$F:$F, $F224, Aux_Totales!$A:$A, Aperturas!$A$2), 0))</f>
        <v/>
      </c>
      <c r="FGT224" s="23" t="str">
        <f>IF(FGT220 = "", "", IFERROR(FGT220 / SUMIFS(Aux_Totales!$N:$N, Aux_Totales!$F:$F, $F224, Aux_Totales!$A:$A, Aperturas!$A$2), 0))</f>
        <v/>
      </c>
      <c r="FGU224" s="23" t="str">
        <f>IF(FGU220 = "", "", IFERROR(FGU220 / SUMIFS(Aux_Totales!$N:$N, Aux_Totales!$F:$F, $F224, Aux_Totales!$A:$A, Aperturas!$A$2), 0))</f>
        <v/>
      </c>
      <c r="FGV224" s="23" t="str">
        <f>IF(FGV220 = "", "", IFERROR(FGV220 / SUMIFS(Aux_Totales!$N:$N, Aux_Totales!$F:$F, $F224, Aux_Totales!$A:$A, Aperturas!$A$2), 0))</f>
        <v/>
      </c>
      <c r="FGW224" s="23" t="str">
        <f>IF(FGW220 = "", "", IFERROR(FGW220 / SUMIFS(Aux_Totales!$N:$N, Aux_Totales!$F:$F, $F224, Aux_Totales!$A:$A, Aperturas!$A$2), 0))</f>
        <v/>
      </c>
      <c r="FGX224" s="23" t="str">
        <f>IF(FGX220 = "", "", IFERROR(FGX220 / SUMIFS(Aux_Totales!$N:$N, Aux_Totales!$F:$F, $F224, Aux_Totales!$A:$A, Aperturas!$A$2), 0))</f>
        <v/>
      </c>
      <c r="FGY224" s="23" t="str">
        <f>IF(FGY220 = "", "", IFERROR(FGY220 / SUMIFS(Aux_Totales!$N:$N, Aux_Totales!$F:$F, $F224, Aux_Totales!$A:$A, Aperturas!$A$2), 0))</f>
        <v/>
      </c>
      <c r="FGZ224" s="23" t="str">
        <f>IF(FGZ220 = "", "", IFERROR(FGZ220 / SUMIFS(Aux_Totales!$N:$N, Aux_Totales!$F:$F, $F224, Aux_Totales!$A:$A, Aperturas!$A$2), 0))</f>
        <v/>
      </c>
      <c r="FHA224" s="23" t="str">
        <f>IF(FHA220 = "", "", IFERROR(FHA220 / SUMIFS(Aux_Totales!$N:$N, Aux_Totales!$F:$F, $F224, Aux_Totales!$A:$A, Aperturas!$A$2), 0))</f>
        <v/>
      </c>
      <c r="FHB224" s="23" t="str">
        <f>IF(FHB220 = "", "", IFERROR(FHB220 / SUMIFS(Aux_Totales!$N:$N, Aux_Totales!$F:$F, $F224, Aux_Totales!$A:$A, Aperturas!$A$2), 0))</f>
        <v/>
      </c>
      <c r="FHC224" s="23" t="str">
        <f>IF(FHC220 = "", "", IFERROR(FHC220 / SUMIFS(Aux_Totales!$N:$N, Aux_Totales!$F:$F, $F224, Aux_Totales!$A:$A, Aperturas!$A$2), 0))</f>
        <v/>
      </c>
      <c r="FHD224" s="23" t="str">
        <f>IF(FHD220 = "", "", IFERROR(FHD220 / SUMIFS(Aux_Totales!$N:$N, Aux_Totales!$F:$F, $F224, Aux_Totales!$A:$A, Aperturas!$A$2), 0))</f>
        <v/>
      </c>
      <c r="FHE224" s="23" t="str">
        <f>IF(FHE220 = "", "", IFERROR(FHE220 / SUMIFS(Aux_Totales!$N:$N, Aux_Totales!$F:$F, $F224, Aux_Totales!$A:$A, Aperturas!$A$2), 0))</f>
        <v/>
      </c>
      <c r="FHF224" s="23" t="str">
        <f>IF(FHF220 = "", "", IFERROR(FHF220 / SUMIFS(Aux_Totales!$N:$N, Aux_Totales!$F:$F, $F224, Aux_Totales!$A:$A, Aperturas!$A$2), 0))</f>
        <v/>
      </c>
      <c r="FHG224" s="23" t="str">
        <f>IF(FHG220 = "", "", IFERROR(FHG220 / SUMIFS(Aux_Totales!$N:$N, Aux_Totales!$F:$F, $F224, Aux_Totales!$A:$A, Aperturas!$A$2), 0))</f>
        <v/>
      </c>
      <c r="FHH224" s="23" t="str">
        <f>IF(FHH220 = "", "", IFERROR(FHH220 / SUMIFS(Aux_Totales!$N:$N, Aux_Totales!$F:$F, $F224, Aux_Totales!$A:$A, Aperturas!$A$2), 0))</f>
        <v/>
      </c>
      <c r="FHI224" s="23" t="str">
        <f>IF(FHI220 = "", "", IFERROR(FHI220 / SUMIFS(Aux_Totales!$N:$N, Aux_Totales!$F:$F, $F224, Aux_Totales!$A:$A, Aperturas!$A$2), 0))</f>
        <v/>
      </c>
      <c r="FHJ224" s="23" t="str">
        <f>IF(FHJ220 = "", "", IFERROR(FHJ220 / SUMIFS(Aux_Totales!$N:$N, Aux_Totales!$F:$F, $F224, Aux_Totales!$A:$A, Aperturas!$A$2), 0))</f>
        <v/>
      </c>
      <c r="FHK224" s="23" t="str">
        <f>IF(FHK220 = "", "", IFERROR(FHK220 / SUMIFS(Aux_Totales!$N:$N, Aux_Totales!$F:$F, $F224, Aux_Totales!$A:$A, Aperturas!$A$2), 0))</f>
        <v/>
      </c>
      <c r="FHL224" s="23" t="str">
        <f>IF(FHL220 = "", "", IFERROR(FHL220 / SUMIFS(Aux_Totales!$N:$N, Aux_Totales!$F:$F, $F224, Aux_Totales!$A:$A, Aperturas!$A$2), 0))</f>
        <v/>
      </c>
      <c r="FHM224" s="23" t="str">
        <f>IF(FHM220 = "", "", IFERROR(FHM220 / SUMIFS(Aux_Totales!$N:$N, Aux_Totales!$F:$F, $F224, Aux_Totales!$A:$A, Aperturas!$A$2), 0))</f>
        <v/>
      </c>
      <c r="FHN224" s="23" t="str">
        <f>IF(FHN220 = "", "", IFERROR(FHN220 / SUMIFS(Aux_Totales!$N:$N, Aux_Totales!$F:$F, $F224, Aux_Totales!$A:$A, Aperturas!$A$2), 0))</f>
        <v/>
      </c>
      <c r="FHO224" s="23" t="str">
        <f>IF(FHO220 = "", "", IFERROR(FHO220 / SUMIFS(Aux_Totales!$N:$N, Aux_Totales!$F:$F, $F224, Aux_Totales!$A:$A, Aperturas!$A$2), 0))</f>
        <v/>
      </c>
      <c r="FHP224" s="23" t="str">
        <f>IF(FHP220 = "", "", IFERROR(FHP220 / SUMIFS(Aux_Totales!$N:$N, Aux_Totales!$F:$F, $F224, Aux_Totales!$A:$A, Aperturas!$A$2), 0))</f>
        <v/>
      </c>
      <c r="FHQ224" s="23" t="str">
        <f>IF(FHQ220 = "", "", IFERROR(FHQ220 / SUMIFS(Aux_Totales!$N:$N, Aux_Totales!$F:$F, $F224, Aux_Totales!$A:$A, Aperturas!$A$2), 0))</f>
        <v/>
      </c>
      <c r="FHR224" s="23" t="str">
        <f>IF(FHR220 = "", "", IFERROR(FHR220 / SUMIFS(Aux_Totales!$N:$N, Aux_Totales!$F:$F, $F224, Aux_Totales!$A:$A, Aperturas!$A$2), 0))</f>
        <v/>
      </c>
      <c r="FHS224" s="23" t="str">
        <f>IF(FHS220 = "", "", IFERROR(FHS220 / SUMIFS(Aux_Totales!$N:$N, Aux_Totales!$F:$F, $F224, Aux_Totales!$A:$A, Aperturas!$A$2), 0))</f>
        <v/>
      </c>
      <c r="FHT224" s="23" t="str">
        <f>IF(FHT220 = "", "", IFERROR(FHT220 / SUMIFS(Aux_Totales!$N:$N, Aux_Totales!$F:$F, $F224, Aux_Totales!$A:$A, Aperturas!$A$2), 0))</f>
        <v/>
      </c>
      <c r="FHU224" s="23" t="str">
        <f>IF(FHU220 = "", "", IFERROR(FHU220 / SUMIFS(Aux_Totales!$N:$N, Aux_Totales!$F:$F, $F224, Aux_Totales!$A:$A, Aperturas!$A$2), 0))</f>
        <v/>
      </c>
      <c r="FHV224" s="23" t="str">
        <f>IF(FHV220 = "", "", IFERROR(FHV220 / SUMIFS(Aux_Totales!$N:$N, Aux_Totales!$F:$F, $F224, Aux_Totales!$A:$A, Aperturas!$A$2), 0))</f>
        <v/>
      </c>
      <c r="FHW224" s="23" t="str">
        <f>IF(FHW220 = "", "", IFERROR(FHW220 / SUMIFS(Aux_Totales!$N:$N, Aux_Totales!$F:$F, $F224, Aux_Totales!$A:$A, Aperturas!$A$2), 0))</f>
        <v/>
      </c>
      <c r="FHX224" s="23" t="str">
        <f>IF(FHX220 = "", "", IFERROR(FHX220 / SUMIFS(Aux_Totales!$N:$N, Aux_Totales!$F:$F, $F224, Aux_Totales!$A:$A, Aperturas!$A$2), 0))</f>
        <v/>
      </c>
      <c r="FHY224" s="23" t="str">
        <f>IF(FHY220 = "", "", IFERROR(FHY220 / SUMIFS(Aux_Totales!$N:$N, Aux_Totales!$F:$F, $F224, Aux_Totales!$A:$A, Aperturas!$A$2), 0))</f>
        <v/>
      </c>
      <c r="FHZ224" s="23" t="str">
        <f>IF(FHZ220 = "", "", IFERROR(FHZ220 / SUMIFS(Aux_Totales!$N:$N, Aux_Totales!$F:$F, $F224, Aux_Totales!$A:$A, Aperturas!$A$2), 0))</f>
        <v/>
      </c>
      <c r="FIA224" s="23" t="str">
        <f>IF(FIA220 = "", "", IFERROR(FIA220 / SUMIFS(Aux_Totales!$N:$N, Aux_Totales!$F:$F, $F224, Aux_Totales!$A:$A, Aperturas!$A$2), 0))</f>
        <v/>
      </c>
      <c r="FIB224" s="23" t="str">
        <f>IF(FIB220 = "", "", IFERROR(FIB220 / SUMIFS(Aux_Totales!$N:$N, Aux_Totales!$F:$F, $F224, Aux_Totales!$A:$A, Aperturas!$A$2), 0))</f>
        <v/>
      </c>
      <c r="FIC224" s="23" t="str">
        <f>IF(FIC220 = "", "", IFERROR(FIC220 / SUMIFS(Aux_Totales!$N:$N, Aux_Totales!$F:$F, $F224, Aux_Totales!$A:$A, Aperturas!$A$2), 0))</f>
        <v/>
      </c>
      <c r="FID224" s="23" t="str">
        <f>IF(FID220 = "", "", IFERROR(FID220 / SUMIFS(Aux_Totales!$N:$N, Aux_Totales!$F:$F, $F224, Aux_Totales!$A:$A, Aperturas!$A$2), 0))</f>
        <v/>
      </c>
      <c r="FIE224" s="23" t="str">
        <f>IF(FIE220 = "", "", IFERROR(FIE220 / SUMIFS(Aux_Totales!$N:$N, Aux_Totales!$F:$F, $F224, Aux_Totales!$A:$A, Aperturas!$A$2), 0))</f>
        <v/>
      </c>
      <c r="FIF224" s="23" t="str">
        <f>IF(FIF220 = "", "", IFERROR(FIF220 / SUMIFS(Aux_Totales!$N:$N, Aux_Totales!$F:$F, $F224, Aux_Totales!$A:$A, Aperturas!$A$2), 0))</f>
        <v/>
      </c>
      <c r="FIG224" s="23" t="str">
        <f>IF(FIG220 = "", "", IFERROR(FIG220 / SUMIFS(Aux_Totales!$N:$N, Aux_Totales!$F:$F, $F224, Aux_Totales!$A:$A, Aperturas!$A$2), 0))</f>
        <v/>
      </c>
      <c r="FIH224" s="23" t="str">
        <f>IF(FIH220 = "", "", IFERROR(FIH220 / SUMIFS(Aux_Totales!$N:$N, Aux_Totales!$F:$F, $F224, Aux_Totales!$A:$A, Aperturas!$A$2), 0))</f>
        <v/>
      </c>
      <c r="FII224" s="23" t="str">
        <f>IF(FII220 = "", "", IFERROR(FII220 / SUMIFS(Aux_Totales!$N:$N, Aux_Totales!$F:$F, $F224, Aux_Totales!$A:$A, Aperturas!$A$2), 0))</f>
        <v/>
      </c>
      <c r="FIJ224" s="23" t="str">
        <f>IF(FIJ220 = "", "", IFERROR(FIJ220 / SUMIFS(Aux_Totales!$N:$N, Aux_Totales!$F:$F, $F224, Aux_Totales!$A:$A, Aperturas!$A$2), 0))</f>
        <v/>
      </c>
      <c r="FIK224" s="23" t="str">
        <f>IF(FIK220 = "", "", IFERROR(FIK220 / SUMIFS(Aux_Totales!$N:$N, Aux_Totales!$F:$F, $F224, Aux_Totales!$A:$A, Aperturas!$A$2), 0))</f>
        <v/>
      </c>
      <c r="FIL224" s="23" t="str">
        <f>IF(FIL220 = "", "", IFERROR(FIL220 / SUMIFS(Aux_Totales!$N:$N, Aux_Totales!$F:$F, $F224, Aux_Totales!$A:$A, Aperturas!$A$2), 0))</f>
        <v/>
      </c>
      <c r="FIM224" s="23" t="str">
        <f>IF(FIM220 = "", "", IFERROR(FIM220 / SUMIFS(Aux_Totales!$N:$N, Aux_Totales!$F:$F, $F224, Aux_Totales!$A:$A, Aperturas!$A$2), 0))</f>
        <v/>
      </c>
      <c r="FIN224" s="23" t="str">
        <f>IF(FIN220 = "", "", IFERROR(FIN220 / SUMIFS(Aux_Totales!$N:$N, Aux_Totales!$F:$F, $F224, Aux_Totales!$A:$A, Aperturas!$A$2), 0))</f>
        <v/>
      </c>
      <c r="FIO224" s="23" t="str">
        <f>IF(FIO220 = "", "", IFERROR(FIO220 / SUMIFS(Aux_Totales!$N:$N, Aux_Totales!$F:$F, $F224, Aux_Totales!$A:$A, Aperturas!$A$2), 0))</f>
        <v/>
      </c>
      <c r="FIP224" s="23" t="str">
        <f>IF(FIP220 = "", "", IFERROR(FIP220 / SUMIFS(Aux_Totales!$N:$N, Aux_Totales!$F:$F, $F224, Aux_Totales!$A:$A, Aperturas!$A$2), 0))</f>
        <v/>
      </c>
      <c r="FIQ224" s="23" t="str">
        <f>IF(FIQ220 = "", "", IFERROR(FIQ220 / SUMIFS(Aux_Totales!$N:$N, Aux_Totales!$F:$F, $F224, Aux_Totales!$A:$A, Aperturas!$A$2), 0))</f>
        <v/>
      </c>
      <c r="FIR224" s="23" t="str">
        <f>IF(FIR220 = "", "", IFERROR(FIR220 / SUMIFS(Aux_Totales!$N:$N, Aux_Totales!$F:$F, $F224, Aux_Totales!$A:$A, Aperturas!$A$2), 0))</f>
        <v/>
      </c>
      <c r="FIS224" s="23" t="str">
        <f>IF(FIS220 = "", "", IFERROR(FIS220 / SUMIFS(Aux_Totales!$N:$N, Aux_Totales!$F:$F, $F224, Aux_Totales!$A:$A, Aperturas!$A$2), 0))</f>
        <v/>
      </c>
      <c r="FIT224" s="23" t="str">
        <f>IF(FIT220 = "", "", IFERROR(FIT220 / SUMIFS(Aux_Totales!$N:$N, Aux_Totales!$F:$F, $F224, Aux_Totales!$A:$A, Aperturas!$A$2), 0))</f>
        <v/>
      </c>
      <c r="FIU224" s="23" t="str">
        <f>IF(FIU220 = "", "", IFERROR(FIU220 / SUMIFS(Aux_Totales!$N:$N, Aux_Totales!$F:$F, $F224, Aux_Totales!$A:$A, Aperturas!$A$2), 0))</f>
        <v/>
      </c>
      <c r="FIV224" s="23" t="str">
        <f>IF(FIV220 = "", "", IFERROR(FIV220 / SUMIFS(Aux_Totales!$N:$N, Aux_Totales!$F:$F, $F224, Aux_Totales!$A:$A, Aperturas!$A$2), 0))</f>
        <v/>
      </c>
      <c r="FIW224" s="23" t="str">
        <f>IF(FIW220 = "", "", IFERROR(FIW220 / SUMIFS(Aux_Totales!$N:$N, Aux_Totales!$F:$F, $F224, Aux_Totales!$A:$A, Aperturas!$A$2), 0))</f>
        <v/>
      </c>
      <c r="FIX224" s="23" t="str">
        <f>IF(FIX220 = "", "", IFERROR(FIX220 / SUMIFS(Aux_Totales!$N:$N, Aux_Totales!$F:$F, $F224, Aux_Totales!$A:$A, Aperturas!$A$2), 0))</f>
        <v/>
      </c>
      <c r="FIY224" s="23" t="str">
        <f>IF(FIY220 = "", "", IFERROR(FIY220 / SUMIFS(Aux_Totales!$N:$N, Aux_Totales!$F:$F, $F224, Aux_Totales!$A:$A, Aperturas!$A$2), 0))</f>
        <v/>
      </c>
      <c r="FIZ224" s="23" t="str">
        <f>IF(FIZ220 = "", "", IFERROR(FIZ220 / SUMIFS(Aux_Totales!$N:$N, Aux_Totales!$F:$F, $F224, Aux_Totales!$A:$A, Aperturas!$A$2), 0))</f>
        <v/>
      </c>
      <c r="FJA224" s="23" t="str">
        <f>IF(FJA220 = "", "", IFERROR(FJA220 / SUMIFS(Aux_Totales!$N:$N, Aux_Totales!$F:$F, $F224, Aux_Totales!$A:$A, Aperturas!$A$2), 0))</f>
        <v/>
      </c>
      <c r="FJB224" s="23" t="str">
        <f>IF(FJB220 = "", "", IFERROR(FJB220 / SUMIFS(Aux_Totales!$N:$N, Aux_Totales!$F:$F, $F224, Aux_Totales!$A:$A, Aperturas!$A$2), 0))</f>
        <v/>
      </c>
      <c r="FJC224" s="23" t="str">
        <f>IF(FJC220 = "", "", IFERROR(FJC220 / SUMIFS(Aux_Totales!$N:$N, Aux_Totales!$F:$F, $F224, Aux_Totales!$A:$A, Aperturas!$A$2), 0))</f>
        <v/>
      </c>
      <c r="FJD224" s="23" t="str">
        <f>IF(FJD220 = "", "", IFERROR(FJD220 / SUMIFS(Aux_Totales!$N:$N, Aux_Totales!$F:$F, $F224, Aux_Totales!$A:$A, Aperturas!$A$2), 0))</f>
        <v/>
      </c>
      <c r="FJE224" s="23" t="str">
        <f>IF(FJE220 = "", "", IFERROR(FJE220 / SUMIFS(Aux_Totales!$N:$N, Aux_Totales!$F:$F, $F224, Aux_Totales!$A:$A, Aperturas!$A$2), 0))</f>
        <v/>
      </c>
      <c r="FJF224" s="23" t="str">
        <f>IF(FJF220 = "", "", IFERROR(FJF220 / SUMIFS(Aux_Totales!$N:$N, Aux_Totales!$F:$F, $F224, Aux_Totales!$A:$A, Aperturas!$A$2), 0))</f>
        <v/>
      </c>
      <c r="FJG224" s="23" t="str">
        <f>IF(FJG220 = "", "", IFERROR(FJG220 / SUMIFS(Aux_Totales!$N:$N, Aux_Totales!$F:$F, $F224, Aux_Totales!$A:$A, Aperturas!$A$2), 0))</f>
        <v/>
      </c>
      <c r="FJH224" s="23" t="str">
        <f>IF(FJH220 = "", "", IFERROR(FJH220 / SUMIFS(Aux_Totales!$N:$N, Aux_Totales!$F:$F, $F224, Aux_Totales!$A:$A, Aperturas!$A$2), 0))</f>
        <v/>
      </c>
      <c r="FJI224" s="23" t="str">
        <f>IF(FJI220 = "", "", IFERROR(FJI220 / SUMIFS(Aux_Totales!$N:$N, Aux_Totales!$F:$F, $F224, Aux_Totales!$A:$A, Aperturas!$A$2), 0))</f>
        <v/>
      </c>
      <c r="FJJ224" s="23" t="str">
        <f>IF(FJJ220 = "", "", IFERROR(FJJ220 / SUMIFS(Aux_Totales!$N:$N, Aux_Totales!$F:$F, $F224, Aux_Totales!$A:$A, Aperturas!$A$2), 0))</f>
        <v/>
      </c>
      <c r="FJK224" s="23" t="str">
        <f>IF(FJK220 = "", "", IFERROR(FJK220 / SUMIFS(Aux_Totales!$N:$N, Aux_Totales!$F:$F, $F224, Aux_Totales!$A:$A, Aperturas!$A$2), 0))</f>
        <v/>
      </c>
      <c r="FJL224" s="23" t="str">
        <f>IF(FJL220 = "", "", IFERROR(FJL220 / SUMIFS(Aux_Totales!$N:$N, Aux_Totales!$F:$F, $F224, Aux_Totales!$A:$A, Aperturas!$A$2), 0))</f>
        <v/>
      </c>
      <c r="FJM224" s="23" t="str">
        <f>IF(FJM220 = "", "", IFERROR(FJM220 / SUMIFS(Aux_Totales!$N:$N, Aux_Totales!$F:$F, $F224, Aux_Totales!$A:$A, Aperturas!$A$2), 0))</f>
        <v/>
      </c>
      <c r="FJN224" s="23" t="str">
        <f>IF(FJN220 = "", "", IFERROR(FJN220 / SUMIFS(Aux_Totales!$N:$N, Aux_Totales!$F:$F, $F224, Aux_Totales!$A:$A, Aperturas!$A$2), 0))</f>
        <v/>
      </c>
      <c r="FJO224" s="23" t="str">
        <f>IF(FJO220 = "", "", IFERROR(FJO220 / SUMIFS(Aux_Totales!$N:$N, Aux_Totales!$F:$F, $F224, Aux_Totales!$A:$A, Aperturas!$A$2), 0))</f>
        <v/>
      </c>
      <c r="FJP224" s="23" t="str">
        <f>IF(FJP220 = "", "", IFERROR(FJP220 / SUMIFS(Aux_Totales!$N:$N, Aux_Totales!$F:$F, $F224, Aux_Totales!$A:$A, Aperturas!$A$2), 0))</f>
        <v/>
      </c>
      <c r="FJQ224" s="23" t="str">
        <f>IF(FJQ220 = "", "", IFERROR(FJQ220 / SUMIFS(Aux_Totales!$N:$N, Aux_Totales!$F:$F, $F224, Aux_Totales!$A:$A, Aperturas!$A$2), 0))</f>
        <v/>
      </c>
      <c r="FJR224" s="23" t="str">
        <f>IF(FJR220 = "", "", IFERROR(FJR220 / SUMIFS(Aux_Totales!$N:$N, Aux_Totales!$F:$F, $F224, Aux_Totales!$A:$A, Aperturas!$A$2), 0))</f>
        <v/>
      </c>
      <c r="FJS224" s="23" t="str">
        <f>IF(FJS220 = "", "", IFERROR(FJS220 / SUMIFS(Aux_Totales!$N:$N, Aux_Totales!$F:$F, $F224, Aux_Totales!$A:$A, Aperturas!$A$2), 0))</f>
        <v/>
      </c>
      <c r="FJT224" s="23" t="str">
        <f>IF(FJT220 = "", "", IFERROR(FJT220 / SUMIFS(Aux_Totales!$N:$N, Aux_Totales!$F:$F, $F224, Aux_Totales!$A:$A, Aperturas!$A$2), 0))</f>
        <v/>
      </c>
      <c r="FJU224" s="23" t="str">
        <f>IF(FJU220 = "", "", IFERROR(FJU220 / SUMIFS(Aux_Totales!$N:$N, Aux_Totales!$F:$F, $F224, Aux_Totales!$A:$A, Aperturas!$A$2), 0))</f>
        <v/>
      </c>
      <c r="FJV224" s="23" t="str">
        <f>IF(FJV220 = "", "", IFERROR(FJV220 / SUMIFS(Aux_Totales!$N:$N, Aux_Totales!$F:$F, $F224, Aux_Totales!$A:$A, Aperturas!$A$2), 0))</f>
        <v/>
      </c>
      <c r="FJW224" s="23" t="str">
        <f>IF(FJW220 = "", "", IFERROR(FJW220 / SUMIFS(Aux_Totales!$N:$N, Aux_Totales!$F:$F, $F224, Aux_Totales!$A:$A, Aperturas!$A$2), 0))</f>
        <v/>
      </c>
      <c r="FJX224" s="23" t="str">
        <f>IF(FJX220 = "", "", IFERROR(FJX220 / SUMIFS(Aux_Totales!$N:$N, Aux_Totales!$F:$F, $F224, Aux_Totales!$A:$A, Aperturas!$A$2), 0))</f>
        <v/>
      </c>
      <c r="FJY224" s="23" t="str">
        <f>IF(FJY220 = "", "", IFERROR(FJY220 / SUMIFS(Aux_Totales!$N:$N, Aux_Totales!$F:$F, $F224, Aux_Totales!$A:$A, Aperturas!$A$2), 0))</f>
        <v/>
      </c>
      <c r="FJZ224" s="23" t="str">
        <f>IF(FJZ220 = "", "", IFERROR(FJZ220 / SUMIFS(Aux_Totales!$N:$N, Aux_Totales!$F:$F, $F224, Aux_Totales!$A:$A, Aperturas!$A$2), 0))</f>
        <v/>
      </c>
      <c r="FKA224" s="23" t="str">
        <f>IF(FKA220 = "", "", IFERROR(FKA220 / SUMIFS(Aux_Totales!$N:$N, Aux_Totales!$F:$F, $F224, Aux_Totales!$A:$A, Aperturas!$A$2), 0))</f>
        <v/>
      </c>
      <c r="FKB224" s="23" t="str">
        <f>IF(FKB220 = "", "", IFERROR(FKB220 / SUMIFS(Aux_Totales!$N:$N, Aux_Totales!$F:$F, $F224, Aux_Totales!$A:$A, Aperturas!$A$2), 0))</f>
        <v/>
      </c>
      <c r="FKC224" s="23" t="str">
        <f>IF(FKC220 = "", "", IFERROR(FKC220 / SUMIFS(Aux_Totales!$N:$N, Aux_Totales!$F:$F, $F224, Aux_Totales!$A:$A, Aperturas!$A$2), 0))</f>
        <v/>
      </c>
      <c r="FKD224" s="23" t="str">
        <f>IF(FKD220 = "", "", IFERROR(FKD220 / SUMIFS(Aux_Totales!$N:$N, Aux_Totales!$F:$F, $F224, Aux_Totales!$A:$A, Aperturas!$A$2), 0))</f>
        <v/>
      </c>
      <c r="FKE224" s="23" t="str">
        <f>IF(FKE220 = "", "", IFERROR(FKE220 / SUMIFS(Aux_Totales!$N:$N, Aux_Totales!$F:$F, $F224, Aux_Totales!$A:$A, Aperturas!$A$2), 0))</f>
        <v/>
      </c>
      <c r="FKF224" s="23" t="str">
        <f>IF(FKF220 = "", "", IFERROR(FKF220 / SUMIFS(Aux_Totales!$N:$N, Aux_Totales!$F:$F, $F224, Aux_Totales!$A:$A, Aperturas!$A$2), 0))</f>
        <v/>
      </c>
      <c r="FKG224" s="23" t="str">
        <f>IF(FKG220 = "", "", IFERROR(FKG220 / SUMIFS(Aux_Totales!$N:$N, Aux_Totales!$F:$F, $F224, Aux_Totales!$A:$A, Aperturas!$A$2), 0))</f>
        <v/>
      </c>
      <c r="FKH224" s="23" t="str">
        <f>IF(FKH220 = "", "", IFERROR(FKH220 / SUMIFS(Aux_Totales!$N:$N, Aux_Totales!$F:$F, $F224, Aux_Totales!$A:$A, Aperturas!$A$2), 0))</f>
        <v/>
      </c>
      <c r="FKI224" s="23" t="str">
        <f>IF(FKI220 = "", "", IFERROR(FKI220 / SUMIFS(Aux_Totales!$N:$N, Aux_Totales!$F:$F, $F224, Aux_Totales!$A:$A, Aperturas!$A$2), 0))</f>
        <v/>
      </c>
      <c r="FKJ224" s="23" t="str">
        <f>IF(FKJ220 = "", "", IFERROR(FKJ220 / SUMIFS(Aux_Totales!$N:$N, Aux_Totales!$F:$F, $F224, Aux_Totales!$A:$A, Aperturas!$A$2), 0))</f>
        <v/>
      </c>
      <c r="FKK224" s="23" t="str">
        <f>IF(FKK220 = "", "", IFERROR(FKK220 / SUMIFS(Aux_Totales!$N:$N, Aux_Totales!$F:$F, $F224, Aux_Totales!$A:$A, Aperturas!$A$2), 0))</f>
        <v/>
      </c>
      <c r="FKL224" s="23" t="str">
        <f>IF(FKL220 = "", "", IFERROR(FKL220 / SUMIFS(Aux_Totales!$N:$N, Aux_Totales!$F:$F, $F224, Aux_Totales!$A:$A, Aperturas!$A$2), 0))</f>
        <v/>
      </c>
      <c r="FKM224" s="23" t="str">
        <f>IF(FKM220 = "", "", IFERROR(FKM220 / SUMIFS(Aux_Totales!$N:$N, Aux_Totales!$F:$F, $F224, Aux_Totales!$A:$A, Aperturas!$A$2), 0))</f>
        <v/>
      </c>
      <c r="FKN224" s="23" t="str">
        <f>IF(FKN220 = "", "", IFERROR(FKN220 / SUMIFS(Aux_Totales!$N:$N, Aux_Totales!$F:$F, $F224, Aux_Totales!$A:$A, Aperturas!$A$2), 0))</f>
        <v/>
      </c>
      <c r="FKO224" s="23" t="str">
        <f>IF(FKO220 = "", "", IFERROR(FKO220 / SUMIFS(Aux_Totales!$N:$N, Aux_Totales!$F:$F, $F224, Aux_Totales!$A:$A, Aperturas!$A$2), 0))</f>
        <v/>
      </c>
      <c r="FKP224" s="23" t="str">
        <f>IF(FKP220 = "", "", IFERROR(FKP220 / SUMIFS(Aux_Totales!$N:$N, Aux_Totales!$F:$F, $F224, Aux_Totales!$A:$A, Aperturas!$A$2), 0))</f>
        <v/>
      </c>
      <c r="FKQ224" s="23" t="str">
        <f>IF(FKQ220 = "", "", IFERROR(FKQ220 / SUMIFS(Aux_Totales!$N:$N, Aux_Totales!$F:$F, $F224, Aux_Totales!$A:$A, Aperturas!$A$2), 0))</f>
        <v/>
      </c>
      <c r="FKR224" s="23" t="str">
        <f>IF(FKR220 = "", "", IFERROR(FKR220 / SUMIFS(Aux_Totales!$N:$N, Aux_Totales!$F:$F, $F224, Aux_Totales!$A:$A, Aperturas!$A$2), 0))</f>
        <v/>
      </c>
      <c r="FKS224" s="23" t="str">
        <f>IF(FKS220 = "", "", IFERROR(FKS220 / SUMIFS(Aux_Totales!$N:$N, Aux_Totales!$F:$F, $F224, Aux_Totales!$A:$A, Aperturas!$A$2), 0))</f>
        <v/>
      </c>
      <c r="FKT224" s="23" t="str">
        <f>IF(FKT220 = "", "", IFERROR(FKT220 / SUMIFS(Aux_Totales!$N:$N, Aux_Totales!$F:$F, $F224, Aux_Totales!$A:$A, Aperturas!$A$2), 0))</f>
        <v/>
      </c>
      <c r="FKU224" s="23" t="str">
        <f>IF(FKU220 = "", "", IFERROR(FKU220 / SUMIFS(Aux_Totales!$N:$N, Aux_Totales!$F:$F, $F224, Aux_Totales!$A:$A, Aperturas!$A$2), 0))</f>
        <v/>
      </c>
      <c r="FKV224" s="23" t="str">
        <f>IF(FKV220 = "", "", IFERROR(FKV220 / SUMIFS(Aux_Totales!$N:$N, Aux_Totales!$F:$F, $F224, Aux_Totales!$A:$A, Aperturas!$A$2), 0))</f>
        <v/>
      </c>
      <c r="FKW224" s="23" t="str">
        <f>IF(FKW220 = "", "", IFERROR(FKW220 / SUMIFS(Aux_Totales!$N:$N, Aux_Totales!$F:$F, $F224, Aux_Totales!$A:$A, Aperturas!$A$2), 0))</f>
        <v/>
      </c>
      <c r="FKX224" s="23" t="str">
        <f>IF(FKX220 = "", "", IFERROR(FKX220 / SUMIFS(Aux_Totales!$N:$N, Aux_Totales!$F:$F, $F224, Aux_Totales!$A:$A, Aperturas!$A$2), 0))</f>
        <v/>
      </c>
      <c r="FKY224" s="23" t="str">
        <f>IF(FKY220 = "", "", IFERROR(FKY220 / SUMIFS(Aux_Totales!$N:$N, Aux_Totales!$F:$F, $F224, Aux_Totales!$A:$A, Aperturas!$A$2), 0))</f>
        <v/>
      </c>
      <c r="FKZ224" s="23" t="str">
        <f>IF(FKZ220 = "", "", IFERROR(FKZ220 / SUMIFS(Aux_Totales!$N:$N, Aux_Totales!$F:$F, $F224, Aux_Totales!$A:$A, Aperturas!$A$2), 0))</f>
        <v/>
      </c>
      <c r="FLA224" s="23" t="str">
        <f>IF(FLA220 = "", "", IFERROR(FLA220 / SUMIFS(Aux_Totales!$N:$N, Aux_Totales!$F:$F, $F224, Aux_Totales!$A:$A, Aperturas!$A$2), 0))</f>
        <v/>
      </c>
      <c r="FLB224" s="23" t="str">
        <f>IF(FLB220 = "", "", IFERROR(FLB220 / SUMIFS(Aux_Totales!$N:$N, Aux_Totales!$F:$F, $F224, Aux_Totales!$A:$A, Aperturas!$A$2), 0))</f>
        <v/>
      </c>
      <c r="FLC224" s="23" t="str">
        <f>IF(FLC220 = "", "", IFERROR(FLC220 / SUMIFS(Aux_Totales!$N:$N, Aux_Totales!$F:$F, $F224, Aux_Totales!$A:$A, Aperturas!$A$2), 0))</f>
        <v/>
      </c>
      <c r="FLD224" s="23" t="str">
        <f>IF(FLD220 = "", "", IFERROR(FLD220 / SUMIFS(Aux_Totales!$N:$N, Aux_Totales!$F:$F, $F224, Aux_Totales!$A:$A, Aperturas!$A$2), 0))</f>
        <v/>
      </c>
      <c r="FLE224" s="23" t="str">
        <f>IF(FLE220 = "", "", IFERROR(FLE220 / SUMIFS(Aux_Totales!$N:$N, Aux_Totales!$F:$F, $F224, Aux_Totales!$A:$A, Aperturas!$A$2), 0))</f>
        <v/>
      </c>
      <c r="FLF224" s="23" t="str">
        <f>IF(FLF220 = "", "", IFERROR(FLF220 / SUMIFS(Aux_Totales!$N:$N, Aux_Totales!$F:$F, $F224, Aux_Totales!$A:$A, Aperturas!$A$2), 0))</f>
        <v/>
      </c>
      <c r="FLG224" s="23" t="str">
        <f>IF(FLG220 = "", "", IFERROR(FLG220 / SUMIFS(Aux_Totales!$N:$N, Aux_Totales!$F:$F, $F224, Aux_Totales!$A:$A, Aperturas!$A$2), 0))</f>
        <v/>
      </c>
      <c r="FLH224" s="23" t="str">
        <f>IF(FLH220 = "", "", IFERROR(FLH220 / SUMIFS(Aux_Totales!$N:$N, Aux_Totales!$F:$F, $F224, Aux_Totales!$A:$A, Aperturas!$A$2), 0))</f>
        <v/>
      </c>
      <c r="FLI224" s="23" t="str">
        <f>IF(FLI220 = "", "", IFERROR(FLI220 / SUMIFS(Aux_Totales!$N:$N, Aux_Totales!$F:$F, $F224, Aux_Totales!$A:$A, Aperturas!$A$2), 0))</f>
        <v/>
      </c>
      <c r="FLJ224" s="23" t="str">
        <f>IF(FLJ220 = "", "", IFERROR(FLJ220 / SUMIFS(Aux_Totales!$N:$N, Aux_Totales!$F:$F, $F224, Aux_Totales!$A:$A, Aperturas!$A$2), 0))</f>
        <v/>
      </c>
      <c r="FLK224" s="23" t="str">
        <f>IF(FLK220 = "", "", IFERROR(FLK220 / SUMIFS(Aux_Totales!$N:$N, Aux_Totales!$F:$F, $F224, Aux_Totales!$A:$A, Aperturas!$A$2), 0))</f>
        <v/>
      </c>
      <c r="FLL224" s="23" t="str">
        <f>IF(FLL220 = "", "", IFERROR(FLL220 / SUMIFS(Aux_Totales!$N:$N, Aux_Totales!$F:$F, $F224, Aux_Totales!$A:$A, Aperturas!$A$2), 0))</f>
        <v/>
      </c>
      <c r="FLM224" s="23" t="str">
        <f>IF(FLM220 = "", "", IFERROR(FLM220 / SUMIFS(Aux_Totales!$N:$N, Aux_Totales!$F:$F, $F224, Aux_Totales!$A:$A, Aperturas!$A$2), 0))</f>
        <v/>
      </c>
      <c r="FLN224" s="23" t="str">
        <f>IF(FLN220 = "", "", IFERROR(FLN220 / SUMIFS(Aux_Totales!$N:$N, Aux_Totales!$F:$F, $F224, Aux_Totales!$A:$A, Aperturas!$A$2), 0))</f>
        <v/>
      </c>
      <c r="FLO224" s="23" t="str">
        <f>IF(FLO220 = "", "", IFERROR(FLO220 / SUMIFS(Aux_Totales!$N:$N, Aux_Totales!$F:$F, $F224, Aux_Totales!$A:$A, Aperturas!$A$2), 0))</f>
        <v/>
      </c>
      <c r="FLP224" s="23" t="str">
        <f>IF(FLP220 = "", "", IFERROR(FLP220 / SUMIFS(Aux_Totales!$N:$N, Aux_Totales!$F:$F, $F224, Aux_Totales!$A:$A, Aperturas!$A$2), 0))</f>
        <v/>
      </c>
      <c r="FLQ224" s="23" t="str">
        <f>IF(FLQ220 = "", "", IFERROR(FLQ220 / SUMIFS(Aux_Totales!$N:$N, Aux_Totales!$F:$F, $F224, Aux_Totales!$A:$A, Aperturas!$A$2), 0))</f>
        <v/>
      </c>
      <c r="FLR224" s="23" t="str">
        <f>IF(FLR220 = "", "", IFERROR(FLR220 / SUMIFS(Aux_Totales!$N:$N, Aux_Totales!$F:$F, $F224, Aux_Totales!$A:$A, Aperturas!$A$2), 0))</f>
        <v/>
      </c>
      <c r="FLS224" s="23" t="str">
        <f>IF(FLS220 = "", "", IFERROR(FLS220 / SUMIFS(Aux_Totales!$N:$N, Aux_Totales!$F:$F, $F224, Aux_Totales!$A:$A, Aperturas!$A$2), 0))</f>
        <v/>
      </c>
      <c r="FLT224" s="23" t="str">
        <f>IF(FLT220 = "", "", IFERROR(FLT220 / SUMIFS(Aux_Totales!$N:$N, Aux_Totales!$F:$F, $F224, Aux_Totales!$A:$A, Aperturas!$A$2), 0))</f>
        <v/>
      </c>
      <c r="FLU224" s="23" t="str">
        <f>IF(FLU220 = "", "", IFERROR(FLU220 / SUMIFS(Aux_Totales!$N:$N, Aux_Totales!$F:$F, $F224, Aux_Totales!$A:$A, Aperturas!$A$2), 0))</f>
        <v/>
      </c>
      <c r="FLV224" s="23" t="str">
        <f>IF(FLV220 = "", "", IFERROR(FLV220 / SUMIFS(Aux_Totales!$N:$N, Aux_Totales!$F:$F, $F224, Aux_Totales!$A:$A, Aperturas!$A$2), 0))</f>
        <v/>
      </c>
      <c r="FLW224" s="23" t="str">
        <f>IF(FLW220 = "", "", IFERROR(FLW220 / SUMIFS(Aux_Totales!$N:$N, Aux_Totales!$F:$F, $F224, Aux_Totales!$A:$A, Aperturas!$A$2), 0))</f>
        <v/>
      </c>
      <c r="FLX224" s="23" t="str">
        <f>IF(FLX220 = "", "", IFERROR(FLX220 / SUMIFS(Aux_Totales!$N:$N, Aux_Totales!$F:$F, $F224, Aux_Totales!$A:$A, Aperturas!$A$2), 0))</f>
        <v/>
      </c>
      <c r="FLY224" s="23" t="str">
        <f>IF(FLY220 = "", "", IFERROR(FLY220 / SUMIFS(Aux_Totales!$N:$N, Aux_Totales!$F:$F, $F224, Aux_Totales!$A:$A, Aperturas!$A$2), 0))</f>
        <v/>
      </c>
      <c r="FLZ224" s="23" t="str">
        <f>IF(FLZ220 = "", "", IFERROR(FLZ220 / SUMIFS(Aux_Totales!$N:$N, Aux_Totales!$F:$F, $F224, Aux_Totales!$A:$A, Aperturas!$A$2), 0))</f>
        <v/>
      </c>
      <c r="FMA224" s="23" t="str">
        <f>IF(FMA220 = "", "", IFERROR(FMA220 / SUMIFS(Aux_Totales!$N:$N, Aux_Totales!$F:$F, $F224, Aux_Totales!$A:$A, Aperturas!$A$2), 0))</f>
        <v/>
      </c>
      <c r="FMB224" s="23" t="str">
        <f>IF(FMB220 = "", "", IFERROR(FMB220 / SUMIFS(Aux_Totales!$N:$N, Aux_Totales!$F:$F, $F224, Aux_Totales!$A:$A, Aperturas!$A$2), 0))</f>
        <v/>
      </c>
      <c r="FMC224" s="23" t="str">
        <f>IF(FMC220 = "", "", IFERROR(FMC220 / SUMIFS(Aux_Totales!$N:$N, Aux_Totales!$F:$F, $F224, Aux_Totales!$A:$A, Aperturas!$A$2), 0))</f>
        <v/>
      </c>
      <c r="FMD224" s="23" t="str">
        <f>IF(FMD220 = "", "", IFERROR(FMD220 / SUMIFS(Aux_Totales!$N:$N, Aux_Totales!$F:$F, $F224, Aux_Totales!$A:$A, Aperturas!$A$2), 0))</f>
        <v/>
      </c>
      <c r="FME224" s="23" t="str">
        <f>IF(FME220 = "", "", IFERROR(FME220 / SUMIFS(Aux_Totales!$N:$N, Aux_Totales!$F:$F, $F224, Aux_Totales!$A:$A, Aperturas!$A$2), 0))</f>
        <v/>
      </c>
      <c r="FMF224" s="23" t="str">
        <f>IF(FMF220 = "", "", IFERROR(FMF220 / SUMIFS(Aux_Totales!$N:$N, Aux_Totales!$F:$F, $F224, Aux_Totales!$A:$A, Aperturas!$A$2), 0))</f>
        <v/>
      </c>
      <c r="FMG224" s="23" t="str">
        <f>IF(FMG220 = "", "", IFERROR(FMG220 / SUMIFS(Aux_Totales!$N:$N, Aux_Totales!$F:$F, $F224, Aux_Totales!$A:$A, Aperturas!$A$2), 0))</f>
        <v/>
      </c>
      <c r="FMH224" s="23" t="str">
        <f>IF(FMH220 = "", "", IFERROR(FMH220 / SUMIFS(Aux_Totales!$N:$N, Aux_Totales!$F:$F, $F224, Aux_Totales!$A:$A, Aperturas!$A$2), 0))</f>
        <v/>
      </c>
      <c r="FMI224" s="23" t="str">
        <f>IF(FMI220 = "", "", IFERROR(FMI220 / SUMIFS(Aux_Totales!$N:$N, Aux_Totales!$F:$F, $F224, Aux_Totales!$A:$A, Aperturas!$A$2), 0))</f>
        <v/>
      </c>
      <c r="FMJ224" s="23" t="str">
        <f>IF(FMJ220 = "", "", IFERROR(FMJ220 / SUMIFS(Aux_Totales!$N:$N, Aux_Totales!$F:$F, $F224, Aux_Totales!$A:$A, Aperturas!$A$2), 0))</f>
        <v/>
      </c>
      <c r="FMK224" s="23" t="str">
        <f>IF(FMK220 = "", "", IFERROR(FMK220 / SUMIFS(Aux_Totales!$N:$N, Aux_Totales!$F:$F, $F224, Aux_Totales!$A:$A, Aperturas!$A$2), 0))</f>
        <v/>
      </c>
      <c r="FML224" s="23" t="str">
        <f>IF(FML220 = "", "", IFERROR(FML220 / SUMIFS(Aux_Totales!$N:$N, Aux_Totales!$F:$F, $F224, Aux_Totales!$A:$A, Aperturas!$A$2), 0))</f>
        <v/>
      </c>
      <c r="FMM224" s="23" t="str">
        <f>IF(FMM220 = "", "", IFERROR(FMM220 / SUMIFS(Aux_Totales!$N:$N, Aux_Totales!$F:$F, $F224, Aux_Totales!$A:$A, Aperturas!$A$2), 0))</f>
        <v/>
      </c>
      <c r="FMN224" s="23" t="str">
        <f>IF(FMN220 = "", "", IFERROR(FMN220 / SUMIFS(Aux_Totales!$N:$N, Aux_Totales!$F:$F, $F224, Aux_Totales!$A:$A, Aperturas!$A$2), 0))</f>
        <v/>
      </c>
      <c r="FMO224" s="23" t="str">
        <f>IF(FMO220 = "", "", IFERROR(FMO220 / SUMIFS(Aux_Totales!$N:$N, Aux_Totales!$F:$F, $F224, Aux_Totales!$A:$A, Aperturas!$A$2), 0))</f>
        <v/>
      </c>
      <c r="FMP224" s="23" t="str">
        <f>IF(FMP220 = "", "", IFERROR(FMP220 / SUMIFS(Aux_Totales!$N:$N, Aux_Totales!$F:$F, $F224, Aux_Totales!$A:$A, Aperturas!$A$2), 0))</f>
        <v/>
      </c>
      <c r="FMQ224" s="23" t="str">
        <f>IF(FMQ220 = "", "", IFERROR(FMQ220 / SUMIFS(Aux_Totales!$N:$N, Aux_Totales!$F:$F, $F224, Aux_Totales!$A:$A, Aperturas!$A$2), 0))</f>
        <v/>
      </c>
      <c r="FMR224" s="23" t="str">
        <f>IF(FMR220 = "", "", IFERROR(FMR220 / SUMIFS(Aux_Totales!$N:$N, Aux_Totales!$F:$F, $F224, Aux_Totales!$A:$A, Aperturas!$A$2), 0))</f>
        <v/>
      </c>
      <c r="FMS224" s="23" t="str">
        <f>IF(FMS220 = "", "", IFERROR(FMS220 / SUMIFS(Aux_Totales!$N:$N, Aux_Totales!$F:$F, $F224, Aux_Totales!$A:$A, Aperturas!$A$2), 0))</f>
        <v/>
      </c>
      <c r="FMT224" s="23" t="str">
        <f>IF(FMT220 = "", "", IFERROR(FMT220 / SUMIFS(Aux_Totales!$N:$N, Aux_Totales!$F:$F, $F224, Aux_Totales!$A:$A, Aperturas!$A$2), 0))</f>
        <v/>
      </c>
      <c r="FMU224" s="23" t="str">
        <f>IF(FMU220 = "", "", IFERROR(FMU220 / SUMIFS(Aux_Totales!$N:$N, Aux_Totales!$F:$F, $F224, Aux_Totales!$A:$A, Aperturas!$A$2), 0))</f>
        <v/>
      </c>
      <c r="FMV224" s="23" t="str">
        <f>IF(FMV220 = "", "", IFERROR(FMV220 / SUMIFS(Aux_Totales!$N:$N, Aux_Totales!$F:$F, $F224, Aux_Totales!$A:$A, Aperturas!$A$2), 0))</f>
        <v/>
      </c>
      <c r="FMW224" s="23" t="str">
        <f>IF(FMW220 = "", "", IFERROR(FMW220 / SUMIFS(Aux_Totales!$N:$N, Aux_Totales!$F:$F, $F224, Aux_Totales!$A:$A, Aperturas!$A$2), 0))</f>
        <v/>
      </c>
      <c r="FMX224" s="23" t="str">
        <f>IF(FMX220 = "", "", IFERROR(FMX220 / SUMIFS(Aux_Totales!$N:$N, Aux_Totales!$F:$F, $F224, Aux_Totales!$A:$A, Aperturas!$A$2), 0))</f>
        <v/>
      </c>
      <c r="FMY224" s="23" t="str">
        <f>IF(FMY220 = "", "", IFERROR(FMY220 / SUMIFS(Aux_Totales!$N:$N, Aux_Totales!$F:$F, $F224, Aux_Totales!$A:$A, Aperturas!$A$2), 0))</f>
        <v/>
      </c>
      <c r="FMZ224" s="23" t="str">
        <f>IF(FMZ220 = "", "", IFERROR(FMZ220 / SUMIFS(Aux_Totales!$N:$N, Aux_Totales!$F:$F, $F224, Aux_Totales!$A:$A, Aperturas!$A$2), 0))</f>
        <v/>
      </c>
      <c r="FNA224" s="23" t="str">
        <f>IF(FNA220 = "", "", IFERROR(FNA220 / SUMIFS(Aux_Totales!$N:$N, Aux_Totales!$F:$F, $F224, Aux_Totales!$A:$A, Aperturas!$A$2), 0))</f>
        <v/>
      </c>
      <c r="FNB224" s="23" t="str">
        <f>IF(FNB220 = "", "", IFERROR(FNB220 / SUMIFS(Aux_Totales!$N:$N, Aux_Totales!$F:$F, $F224, Aux_Totales!$A:$A, Aperturas!$A$2), 0))</f>
        <v/>
      </c>
      <c r="FNC224" s="23" t="str">
        <f>IF(FNC220 = "", "", IFERROR(FNC220 / SUMIFS(Aux_Totales!$N:$N, Aux_Totales!$F:$F, $F224, Aux_Totales!$A:$A, Aperturas!$A$2), 0))</f>
        <v/>
      </c>
      <c r="FND224" s="23" t="str">
        <f>IF(FND220 = "", "", IFERROR(FND220 / SUMIFS(Aux_Totales!$N:$N, Aux_Totales!$F:$F, $F224, Aux_Totales!$A:$A, Aperturas!$A$2), 0))</f>
        <v/>
      </c>
      <c r="FNE224" s="23" t="str">
        <f>IF(FNE220 = "", "", IFERROR(FNE220 / SUMIFS(Aux_Totales!$N:$N, Aux_Totales!$F:$F, $F224, Aux_Totales!$A:$A, Aperturas!$A$2), 0))</f>
        <v/>
      </c>
      <c r="FNF224" s="23" t="str">
        <f>IF(FNF220 = "", "", IFERROR(FNF220 / SUMIFS(Aux_Totales!$N:$N, Aux_Totales!$F:$F, $F224, Aux_Totales!$A:$A, Aperturas!$A$2), 0))</f>
        <v/>
      </c>
      <c r="FNG224" s="23" t="str">
        <f>IF(FNG220 = "", "", IFERROR(FNG220 / SUMIFS(Aux_Totales!$N:$N, Aux_Totales!$F:$F, $F224, Aux_Totales!$A:$A, Aperturas!$A$2), 0))</f>
        <v/>
      </c>
      <c r="FNH224" s="23" t="str">
        <f>IF(FNH220 = "", "", IFERROR(FNH220 / SUMIFS(Aux_Totales!$N:$N, Aux_Totales!$F:$F, $F224, Aux_Totales!$A:$A, Aperturas!$A$2), 0))</f>
        <v/>
      </c>
      <c r="FNI224" s="23" t="str">
        <f>IF(FNI220 = "", "", IFERROR(FNI220 / SUMIFS(Aux_Totales!$N:$N, Aux_Totales!$F:$F, $F224, Aux_Totales!$A:$A, Aperturas!$A$2), 0))</f>
        <v/>
      </c>
      <c r="FNJ224" s="23" t="str">
        <f>IF(FNJ220 = "", "", IFERROR(FNJ220 / SUMIFS(Aux_Totales!$N:$N, Aux_Totales!$F:$F, $F224, Aux_Totales!$A:$A, Aperturas!$A$2), 0))</f>
        <v/>
      </c>
      <c r="FNK224" s="23" t="str">
        <f>IF(FNK220 = "", "", IFERROR(FNK220 / SUMIFS(Aux_Totales!$N:$N, Aux_Totales!$F:$F, $F224, Aux_Totales!$A:$A, Aperturas!$A$2), 0))</f>
        <v/>
      </c>
      <c r="FNL224" s="23" t="str">
        <f>IF(FNL220 = "", "", IFERROR(FNL220 / SUMIFS(Aux_Totales!$N:$N, Aux_Totales!$F:$F, $F224, Aux_Totales!$A:$A, Aperturas!$A$2), 0))</f>
        <v/>
      </c>
      <c r="FNM224" s="23" t="str">
        <f>IF(FNM220 = "", "", IFERROR(FNM220 / SUMIFS(Aux_Totales!$N:$N, Aux_Totales!$F:$F, $F224, Aux_Totales!$A:$A, Aperturas!$A$2), 0))</f>
        <v/>
      </c>
      <c r="FNN224" s="23" t="str">
        <f>IF(FNN220 = "", "", IFERROR(FNN220 / SUMIFS(Aux_Totales!$N:$N, Aux_Totales!$F:$F, $F224, Aux_Totales!$A:$A, Aperturas!$A$2), 0))</f>
        <v/>
      </c>
      <c r="FNO224" s="23" t="str">
        <f>IF(FNO220 = "", "", IFERROR(FNO220 / SUMIFS(Aux_Totales!$N:$N, Aux_Totales!$F:$F, $F224, Aux_Totales!$A:$A, Aperturas!$A$2), 0))</f>
        <v/>
      </c>
      <c r="FNP224" s="23" t="str">
        <f>IF(FNP220 = "", "", IFERROR(FNP220 / SUMIFS(Aux_Totales!$N:$N, Aux_Totales!$F:$F, $F224, Aux_Totales!$A:$A, Aperturas!$A$2), 0))</f>
        <v/>
      </c>
      <c r="FNQ224" s="23" t="str">
        <f>IF(FNQ220 = "", "", IFERROR(FNQ220 / SUMIFS(Aux_Totales!$N:$N, Aux_Totales!$F:$F, $F224, Aux_Totales!$A:$A, Aperturas!$A$2), 0))</f>
        <v/>
      </c>
      <c r="FNR224" s="23" t="str">
        <f>IF(FNR220 = "", "", IFERROR(FNR220 / SUMIFS(Aux_Totales!$N:$N, Aux_Totales!$F:$F, $F224, Aux_Totales!$A:$A, Aperturas!$A$2), 0))</f>
        <v/>
      </c>
      <c r="FNS224" s="23" t="str">
        <f>IF(FNS220 = "", "", IFERROR(FNS220 / SUMIFS(Aux_Totales!$N:$N, Aux_Totales!$F:$F, $F224, Aux_Totales!$A:$A, Aperturas!$A$2), 0))</f>
        <v/>
      </c>
      <c r="FNT224" s="23" t="str">
        <f>IF(FNT220 = "", "", IFERROR(FNT220 / SUMIFS(Aux_Totales!$N:$N, Aux_Totales!$F:$F, $F224, Aux_Totales!$A:$A, Aperturas!$A$2), 0))</f>
        <v/>
      </c>
      <c r="FNU224" s="23" t="str">
        <f>IF(FNU220 = "", "", IFERROR(FNU220 / SUMIFS(Aux_Totales!$N:$N, Aux_Totales!$F:$F, $F224, Aux_Totales!$A:$A, Aperturas!$A$2), 0))</f>
        <v/>
      </c>
      <c r="FNV224" s="23" t="str">
        <f>IF(FNV220 = "", "", IFERROR(FNV220 / SUMIFS(Aux_Totales!$N:$N, Aux_Totales!$F:$F, $F224, Aux_Totales!$A:$A, Aperturas!$A$2), 0))</f>
        <v/>
      </c>
      <c r="FNW224" s="23" t="str">
        <f>IF(FNW220 = "", "", IFERROR(FNW220 / SUMIFS(Aux_Totales!$N:$N, Aux_Totales!$F:$F, $F224, Aux_Totales!$A:$A, Aperturas!$A$2), 0))</f>
        <v/>
      </c>
      <c r="FNX224" s="23" t="str">
        <f>IF(FNX220 = "", "", IFERROR(FNX220 / SUMIFS(Aux_Totales!$N:$N, Aux_Totales!$F:$F, $F224, Aux_Totales!$A:$A, Aperturas!$A$2), 0))</f>
        <v/>
      </c>
      <c r="FNY224" s="23" t="str">
        <f>IF(FNY220 = "", "", IFERROR(FNY220 / SUMIFS(Aux_Totales!$N:$N, Aux_Totales!$F:$F, $F224, Aux_Totales!$A:$A, Aperturas!$A$2), 0))</f>
        <v/>
      </c>
      <c r="FNZ224" s="23" t="str">
        <f>IF(FNZ220 = "", "", IFERROR(FNZ220 / SUMIFS(Aux_Totales!$N:$N, Aux_Totales!$F:$F, $F224, Aux_Totales!$A:$A, Aperturas!$A$2), 0))</f>
        <v/>
      </c>
      <c r="FOA224" s="23" t="str">
        <f>IF(FOA220 = "", "", IFERROR(FOA220 / SUMIFS(Aux_Totales!$N:$N, Aux_Totales!$F:$F, $F224, Aux_Totales!$A:$A, Aperturas!$A$2), 0))</f>
        <v/>
      </c>
      <c r="FOB224" s="23" t="str">
        <f>IF(FOB220 = "", "", IFERROR(FOB220 / SUMIFS(Aux_Totales!$N:$N, Aux_Totales!$F:$F, $F224, Aux_Totales!$A:$A, Aperturas!$A$2), 0))</f>
        <v/>
      </c>
      <c r="FOC224" s="23" t="str">
        <f>IF(FOC220 = "", "", IFERROR(FOC220 / SUMIFS(Aux_Totales!$N:$N, Aux_Totales!$F:$F, $F224, Aux_Totales!$A:$A, Aperturas!$A$2), 0))</f>
        <v/>
      </c>
      <c r="FOD224" s="23" t="str">
        <f>IF(FOD220 = "", "", IFERROR(FOD220 / SUMIFS(Aux_Totales!$N:$N, Aux_Totales!$F:$F, $F224, Aux_Totales!$A:$A, Aperturas!$A$2), 0))</f>
        <v/>
      </c>
      <c r="FOE224" s="23" t="str">
        <f>IF(FOE220 = "", "", IFERROR(FOE220 / SUMIFS(Aux_Totales!$N:$N, Aux_Totales!$F:$F, $F224, Aux_Totales!$A:$A, Aperturas!$A$2), 0))</f>
        <v/>
      </c>
      <c r="FOF224" s="23" t="str">
        <f>IF(FOF220 = "", "", IFERROR(FOF220 / SUMIFS(Aux_Totales!$N:$N, Aux_Totales!$F:$F, $F224, Aux_Totales!$A:$A, Aperturas!$A$2), 0))</f>
        <v/>
      </c>
      <c r="FOG224" s="23" t="str">
        <f>IF(FOG220 = "", "", IFERROR(FOG220 / SUMIFS(Aux_Totales!$N:$N, Aux_Totales!$F:$F, $F224, Aux_Totales!$A:$A, Aperturas!$A$2), 0))</f>
        <v/>
      </c>
      <c r="FOH224" s="23" t="str">
        <f>IF(FOH220 = "", "", IFERROR(FOH220 / SUMIFS(Aux_Totales!$N:$N, Aux_Totales!$F:$F, $F224, Aux_Totales!$A:$A, Aperturas!$A$2), 0))</f>
        <v/>
      </c>
      <c r="FOI224" s="23" t="str">
        <f>IF(FOI220 = "", "", IFERROR(FOI220 / SUMIFS(Aux_Totales!$N:$N, Aux_Totales!$F:$F, $F224, Aux_Totales!$A:$A, Aperturas!$A$2), 0))</f>
        <v/>
      </c>
      <c r="FOJ224" s="23" t="str">
        <f>IF(FOJ220 = "", "", IFERROR(FOJ220 / SUMIFS(Aux_Totales!$N:$N, Aux_Totales!$F:$F, $F224, Aux_Totales!$A:$A, Aperturas!$A$2), 0))</f>
        <v/>
      </c>
      <c r="FOK224" s="23" t="str">
        <f>IF(FOK220 = "", "", IFERROR(FOK220 / SUMIFS(Aux_Totales!$N:$N, Aux_Totales!$F:$F, $F224, Aux_Totales!$A:$A, Aperturas!$A$2), 0))</f>
        <v/>
      </c>
      <c r="FOL224" s="23" t="str">
        <f>IF(FOL220 = "", "", IFERROR(FOL220 / SUMIFS(Aux_Totales!$N:$N, Aux_Totales!$F:$F, $F224, Aux_Totales!$A:$A, Aperturas!$A$2), 0))</f>
        <v/>
      </c>
      <c r="FOM224" s="23" t="str">
        <f>IF(FOM220 = "", "", IFERROR(FOM220 / SUMIFS(Aux_Totales!$N:$N, Aux_Totales!$F:$F, $F224, Aux_Totales!$A:$A, Aperturas!$A$2), 0))</f>
        <v/>
      </c>
      <c r="FON224" s="23" t="str">
        <f>IF(FON220 = "", "", IFERROR(FON220 / SUMIFS(Aux_Totales!$N:$N, Aux_Totales!$F:$F, $F224, Aux_Totales!$A:$A, Aperturas!$A$2), 0))</f>
        <v/>
      </c>
      <c r="FOO224" s="23" t="str">
        <f>IF(FOO220 = "", "", IFERROR(FOO220 / SUMIFS(Aux_Totales!$N:$N, Aux_Totales!$F:$F, $F224, Aux_Totales!$A:$A, Aperturas!$A$2), 0))</f>
        <v/>
      </c>
      <c r="FOP224" s="23" t="str">
        <f>IF(FOP220 = "", "", IFERROR(FOP220 / SUMIFS(Aux_Totales!$N:$N, Aux_Totales!$F:$F, $F224, Aux_Totales!$A:$A, Aperturas!$A$2), 0))</f>
        <v/>
      </c>
      <c r="FOQ224" s="23" t="str">
        <f>IF(FOQ220 = "", "", IFERROR(FOQ220 / SUMIFS(Aux_Totales!$N:$N, Aux_Totales!$F:$F, $F224, Aux_Totales!$A:$A, Aperturas!$A$2), 0))</f>
        <v/>
      </c>
      <c r="FOR224" s="23" t="str">
        <f>IF(FOR220 = "", "", IFERROR(FOR220 / SUMIFS(Aux_Totales!$N:$N, Aux_Totales!$F:$F, $F224, Aux_Totales!$A:$A, Aperturas!$A$2), 0))</f>
        <v/>
      </c>
      <c r="FOS224" s="23" t="str">
        <f>IF(FOS220 = "", "", IFERROR(FOS220 / SUMIFS(Aux_Totales!$N:$N, Aux_Totales!$F:$F, $F224, Aux_Totales!$A:$A, Aperturas!$A$2), 0))</f>
        <v/>
      </c>
      <c r="FOT224" s="23" t="str">
        <f>IF(FOT220 = "", "", IFERROR(FOT220 / SUMIFS(Aux_Totales!$N:$N, Aux_Totales!$F:$F, $F224, Aux_Totales!$A:$A, Aperturas!$A$2), 0))</f>
        <v/>
      </c>
      <c r="FOU224" s="23" t="str">
        <f>IF(FOU220 = "", "", IFERROR(FOU220 / SUMIFS(Aux_Totales!$N:$N, Aux_Totales!$F:$F, $F224, Aux_Totales!$A:$A, Aperturas!$A$2), 0))</f>
        <v/>
      </c>
      <c r="FOV224" s="23" t="str">
        <f>IF(FOV220 = "", "", IFERROR(FOV220 / SUMIFS(Aux_Totales!$N:$N, Aux_Totales!$F:$F, $F224, Aux_Totales!$A:$A, Aperturas!$A$2), 0))</f>
        <v/>
      </c>
      <c r="FOW224" s="23" t="str">
        <f>IF(FOW220 = "", "", IFERROR(FOW220 / SUMIFS(Aux_Totales!$N:$N, Aux_Totales!$F:$F, $F224, Aux_Totales!$A:$A, Aperturas!$A$2), 0))</f>
        <v/>
      </c>
      <c r="FOX224" s="23" t="str">
        <f>IF(FOX220 = "", "", IFERROR(FOX220 / SUMIFS(Aux_Totales!$N:$N, Aux_Totales!$F:$F, $F224, Aux_Totales!$A:$A, Aperturas!$A$2), 0))</f>
        <v/>
      </c>
      <c r="FOY224" s="23" t="str">
        <f>IF(FOY220 = "", "", IFERROR(FOY220 / SUMIFS(Aux_Totales!$N:$N, Aux_Totales!$F:$F, $F224, Aux_Totales!$A:$A, Aperturas!$A$2), 0))</f>
        <v/>
      </c>
      <c r="FOZ224" s="23" t="str">
        <f>IF(FOZ220 = "", "", IFERROR(FOZ220 / SUMIFS(Aux_Totales!$N:$N, Aux_Totales!$F:$F, $F224, Aux_Totales!$A:$A, Aperturas!$A$2), 0))</f>
        <v/>
      </c>
      <c r="FPA224" s="23" t="str">
        <f>IF(FPA220 = "", "", IFERROR(FPA220 / SUMIFS(Aux_Totales!$N:$N, Aux_Totales!$F:$F, $F224, Aux_Totales!$A:$A, Aperturas!$A$2), 0))</f>
        <v/>
      </c>
      <c r="FPB224" s="23" t="str">
        <f>IF(FPB220 = "", "", IFERROR(FPB220 / SUMIFS(Aux_Totales!$N:$N, Aux_Totales!$F:$F, $F224, Aux_Totales!$A:$A, Aperturas!$A$2), 0))</f>
        <v/>
      </c>
      <c r="FPC224" s="23" t="str">
        <f>IF(FPC220 = "", "", IFERROR(FPC220 / SUMIFS(Aux_Totales!$N:$N, Aux_Totales!$F:$F, $F224, Aux_Totales!$A:$A, Aperturas!$A$2), 0))</f>
        <v/>
      </c>
      <c r="FPD224" s="23" t="str">
        <f>IF(FPD220 = "", "", IFERROR(FPD220 / SUMIFS(Aux_Totales!$N:$N, Aux_Totales!$F:$F, $F224, Aux_Totales!$A:$A, Aperturas!$A$2), 0))</f>
        <v/>
      </c>
      <c r="FPE224" s="23" t="str">
        <f>IF(FPE220 = "", "", IFERROR(FPE220 / SUMIFS(Aux_Totales!$N:$N, Aux_Totales!$F:$F, $F224, Aux_Totales!$A:$A, Aperturas!$A$2), 0))</f>
        <v/>
      </c>
      <c r="FPF224" s="23" t="str">
        <f>IF(FPF220 = "", "", IFERROR(FPF220 / SUMIFS(Aux_Totales!$N:$N, Aux_Totales!$F:$F, $F224, Aux_Totales!$A:$A, Aperturas!$A$2), 0))</f>
        <v/>
      </c>
      <c r="FPG224" s="23" t="str">
        <f>IF(FPG220 = "", "", IFERROR(FPG220 / SUMIFS(Aux_Totales!$N:$N, Aux_Totales!$F:$F, $F224, Aux_Totales!$A:$A, Aperturas!$A$2), 0))</f>
        <v/>
      </c>
      <c r="FPH224" s="23" t="str">
        <f>IF(FPH220 = "", "", IFERROR(FPH220 / SUMIFS(Aux_Totales!$N:$N, Aux_Totales!$F:$F, $F224, Aux_Totales!$A:$A, Aperturas!$A$2), 0))</f>
        <v/>
      </c>
      <c r="FPI224" s="23" t="str">
        <f>IF(FPI220 = "", "", IFERROR(FPI220 / SUMIFS(Aux_Totales!$N:$N, Aux_Totales!$F:$F, $F224, Aux_Totales!$A:$A, Aperturas!$A$2), 0))</f>
        <v/>
      </c>
      <c r="FPJ224" s="23" t="str">
        <f>IF(FPJ220 = "", "", IFERROR(FPJ220 / SUMIFS(Aux_Totales!$N:$N, Aux_Totales!$F:$F, $F224, Aux_Totales!$A:$A, Aperturas!$A$2), 0))</f>
        <v/>
      </c>
      <c r="FPK224" s="23" t="str">
        <f>IF(FPK220 = "", "", IFERROR(FPK220 / SUMIFS(Aux_Totales!$N:$N, Aux_Totales!$F:$F, $F224, Aux_Totales!$A:$A, Aperturas!$A$2), 0))</f>
        <v/>
      </c>
      <c r="FPL224" s="23" t="str">
        <f>IF(FPL220 = "", "", IFERROR(FPL220 / SUMIFS(Aux_Totales!$N:$N, Aux_Totales!$F:$F, $F224, Aux_Totales!$A:$A, Aperturas!$A$2), 0))</f>
        <v/>
      </c>
      <c r="FPM224" s="23" t="str">
        <f>IF(FPM220 = "", "", IFERROR(FPM220 / SUMIFS(Aux_Totales!$N:$N, Aux_Totales!$F:$F, $F224, Aux_Totales!$A:$A, Aperturas!$A$2), 0))</f>
        <v/>
      </c>
      <c r="FPN224" s="23" t="str">
        <f>IF(FPN220 = "", "", IFERROR(FPN220 / SUMIFS(Aux_Totales!$N:$N, Aux_Totales!$F:$F, $F224, Aux_Totales!$A:$A, Aperturas!$A$2), 0))</f>
        <v/>
      </c>
      <c r="FPO224" s="23" t="str">
        <f>IF(FPO220 = "", "", IFERROR(FPO220 / SUMIFS(Aux_Totales!$N:$N, Aux_Totales!$F:$F, $F224, Aux_Totales!$A:$A, Aperturas!$A$2), 0))</f>
        <v/>
      </c>
      <c r="FPP224" s="23" t="str">
        <f>IF(FPP220 = "", "", IFERROR(FPP220 / SUMIFS(Aux_Totales!$N:$N, Aux_Totales!$F:$F, $F224, Aux_Totales!$A:$A, Aperturas!$A$2), 0))</f>
        <v/>
      </c>
      <c r="FPQ224" s="23" t="str">
        <f>IF(FPQ220 = "", "", IFERROR(FPQ220 / SUMIFS(Aux_Totales!$N:$N, Aux_Totales!$F:$F, $F224, Aux_Totales!$A:$A, Aperturas!$A$2), 0))</f>
        <v/>
      </c>
      <c r="FPR224" s="23" t="str">
        <f>IF(FPR220 = "", "", IFERROR(FPR220 / SUMIFS(Aux_Totales!$N:$N, Aux_Totales!$F:$F, $F224, Aux_Totales!$A:$A, Aperturas!$A$2), 0))</f>
        <v/>
      </c>
      <c r="FPS224" s="23" t="str">
        <f>IF(FPS220 = "", "", IFERROR(FPS220 / SUMIFS(Aux_Totales!$N:$N, Aux_Totales!$F:$F, $F224, Aux_Totales!$A:$A, Aperturas!$A$2), 0))</f>
        <v/>
      </c>
      <c r="FPT224" s="23" t="str">
        <f>IF(FPT220 = "", "", IFERROR(FPT220 / SUMIFS(Aux_Totales!$N:$N, Aux_Totales!$F:$F, $F224, Aux_Totales!$A:$A, Aperturas!$A$2), 0))</f>
        <v/>
      </c>
      <c r="FPU224" s="23" t="str">
        <f>IF(FPU220 = "", "", IFERROR(FPU220 / SUMIFS(Aux_Totales!$N:$N, Aux_Totales!$F:$F, $F224, Aux_Totales!$A:$A, Aperturas!$A$2), 0))</f>
        <v/>
      </c>
      <c r="FPV224" s="23" t="str">
        <f>IF(FPV220 = "", "", IFERROR(FPV220 / SUMIFS(Aux_Totales!$N:$N, Aux_Totales!$F:$F, $F224, Aux_Totales!$A:$A, Aperturas!$A$2), 0))</f>
        <v/>
      </c>
      <c r="FPW224" s="23" t="str">
        <f>IF(FPW220 = "", "", IFERROR(FPW220 / SUMIFS(Aux_Totales!$N:$N, Aux_Totales!$F:$F, $F224, Aux_Totales!$A:$A, Aperturas!$A$2), 0))</f>
        <v/>
      </c>
      <c r="FPX224" s="23" t="str">
        <f>IF(FPX220 = "", "", IFERROR(FPX220 / SUMIFS(Aux_Totales!$N:$N, Aux_Totales!$F:$F, $F224, Aux_Totales!$A:$A, Aperturas!$A$2), 0))</f>
        <v/>
      </c>
      <c r="FPY224" s="23" t="str">
        <f>IF(FPY220 = "", "", IFERROR(FPY220 / SUMIFS(Aux_Totales!$N:$N, Aux_Totales!$F:$F, $F224, Aux_Totales!$A:$A, Aperturas!$A$2), 0))</f>
        <v/>
      </c>
      <c r="FPZ224" s="23" t="str">
        <f>IF(FPZ220 = "", "", IFERROR(FPZ220 / SUMIFS(Aux_Totales!$N:$N, Aux_Totales!$F:$F, $F224, Aux_Totales!$A:$A, Aperturas!$A$2), 0))</f>
        <v/>
      </c>
      <c r="FQA224" s="23" t="str">
        <f>IF(FQA220 = "", "", IFERROR(FQA220 / SUMIFS(Aux_Totales!$N:$N, Aux_Totales!$F:$F, $F224, Aux_Totales!$A:$A, Aperturas!$A$2), 0))</f>
        <v/>
      </c>
      <c r="FQB224" s="23" t="str">
        <f>IF(FQB220 = "", "", IFERROR(FQB220 / SUMIFS(Aux_Totales!$N:$N, Aux_Totales!$F:$F, $F224, Aux_Totales!$A:$A, Aperturas!$A$2), 0))</f>
        <v/>
      </c>
      <c r="FQC224" s="23" t="str">
        <f>IF(FQC220 = "", "", IFERROR(FQC220 / SUMIFS(Aux_Totales!$N:$N, Aux_Totales!$F:$F, $F224, Aux_Totales!$A:$A, Aperturas!$A$2), 0))</f>
        <v/>
      </c>
      <c r="FQD224" s="23" t="str">
        <f>IF(FQD220 = "", "", IFERROR(FQD220 / SUMIFS(Aux_Totales!$N:$N, Aux_Totales!$F:$F, $F224, Aux_Totales!$A:$A, Aperturas!$A$2), 0))</f>
        <v/>
      </c>
      <c r="FQE224" s="23" t="str">
        <f>IF(FQE220 = "", "", IFERROR(FQE220 / SUMIFS(Aux_Totales!$N:$N, Aux_Totales!$F:$F, $F224, Aux_Totales!$A:$A, Aperturas!$A$2), 0))</f>
        <v/>
      </c>
      <c r="FQF224" s="23" t="str">
        <f>IF(FQF220 = "", "", IFERROR(FQF220 / SUMIFS(Aux_Totales!$N:$N, Aux_Totales!$F:$F, $F224, Aux_Totales!$A:$A, Aperturas!$A$2), 0))</f>
        <v/>
      </c>
      <c r="FQG224" s="23" t="str">
        <f>IF(FQG220 = "", "", IFERROR(FQG220 / SUMIFS(Aux_Totales!$N:$N, Aux_Totales!$F:$F, $F224, Aux_Totales!$A:$A, Aperturas!$A$2), 0))</f>
        <v/>
      </c>
      <c r="FQH224" s="23" t="str">
        <f>IF(FQH220 = "", "", IFERROR(FQH220 / SUMIFS(Aux_Totales!$N:$N, Aux_Totales!$F:$F, $F224, Aux_Totales!$A:$A, Aperturas!$A$2), 0))</f>
        <v/>
      </c>
      <c r="FQI224" s="23" t="str">
        <f>IF(FQI220 = "", "", IFERROR(FQI220 / SUMIFS(Aux_Totales!$N:$N, Aux_Totales!$F:$F, $F224, Aux_Totales!$A:$A, Aperturas!$A$2), 0))</f>
        <v/>
      </c>
      <c r="FQJ224" s="23" t="str">
        <f>IF(FQJ220 = "", "", IFERROR(FQJ220 / SUMIFS(Aux_Totales!$N:$N, Aux_Totales!$F:$F, $F224, Aux_Totales!$A:$A, Aperturas!$A$2), 0))</f>
        <v/>
      </c>
      <c r="FQK224" s="23" t="str">
        <f>IF(FQK220 = "", "", IFERROR(FQK220 / SUMIFS(Aux_Totales!$N:$N, Aux_Totales!$F:$F, $F224, Aux_Totales!$A:$A, Aperturas!$A$2), 0))</f>
        <v/>
      </c>
      <c r="FQL224" s="23" t="str">
        <f>IF(FQL220 = "", "", IFERROR(FQL220 / SUMIFS(Aux_Totales!$N:$N, Aux_Totales!$F:$F, $F224, Aux_Totales!$A:$A, Aperturas!$A$2), 0))</f>
        <v/>
      </c>
      <c r="FQM224" s="23" t="str">
        <f>IF(FQM220 = "", "", IFERROR(FQM220 / SUMIFS(Aux_Totales!$N:$N, Aux_Totales!$F:$F, $F224, Aux_Totales!$A:$A, Aperturas!$A$2), 0))</f>
        <v/>
      </c>
      <c r="FQN224" s="23" t="str">
        <f>IF(FQN220 = "", "", IFERROR(FQN220 / SUMIFS(Aux_Totales!$N:$N, Aux_Totales!$F:$F, $F224, Aux_Totales!$A:$A, Aperturas!$A$2), 0))</f>
        <v/>
      </c>
      <c r="FQO224" s="23" t="str">
        <f>IF(FQO220 = "", "", IFERROR(FQO220 / SUMIFS(Aux_Totales!$N:$N, Aux_Totales!$F:$F, $F224, Aux_Totales!$A:$A, Aperturas!$A$2), 0))</f>
        <v/>
      </c>
      <c r="FQP224" s="23" t="str">
        <f>IF(FQP220 = "", "", IFERROR(FQP220 / SUMIFS(Aux_Totales!$N:$N, Aux_Totales!$F:$F, $F224, Aux_Totales!$A:$A, Aperturas!$A$2), 0))</f>
        <v/>
      </c>
      <c r="FQQ224" s="23" t="str">
        <f>IF(FQQ220 = "", "", IFERROR(FQQ220 / SUMIFS(Aux_Totales!$N:$N, Aux_Totales!$F:$F, $F224, Aux_Totales!$A:$A, Aperturas!$A$2), 0))</f>
        <v/>
      </c>
      <c r="FQR224" s="23" t="str">
        <f>IF(FQR220 = "", "", IFERROR(FQR220 / SUMIFS(Aux_Totales!$N:$N, Aux_Totales!$F:$F, $F224, Aux_Totales!$A:$A, Aperturas!$A$2), 0))</f>
        <v/>
      </c>
      <c r="FQS224" s="23" t="str">
        <f>IF(FQS220 = "", "", IFERROR(FQS220 / SUMIFS(Aux_Totales!$N:$N, Aux_Totales!$F:$F, $F224, Aux_Totales!$A:$A, Aperturas!$A$2), 0))</f>
        <v/>
      </c>
      <c r="FQT224" s="23" t="str">
        <f>IF(FQT220 = "", "", IFERROR(FQT220 / SUMIFS(Aux_Totales!$N:$N, Aux_Totales!$F:$F, $F224, Aux_Totales!$A:$A, Aperturas!$A$2), 0))</f>
        <v/>
      </c>
      <c r="FQU224" s="23" t="str">
        <f>IF(FQU220 = "", "", IFERROR(FQU220 / SUMIFS(Aux_Totales!$N:$N, Aux_Totales!$F:$F, $F224, Aux_Totales!$A:$A, Aperturas!$A$2), 0))</f>
        <v/>
      </c>
      <c r="FQV224" s="23" t="str">
        <f>IF(FQV220 = "", "", IFERROR(FQV220 / SUMIFS(Aux_Totales!$N:$N, Aux_Totales!$F:$F, $F224, Aux_Totales!$A:$A, Aperturas!$A$2), 0))</f>
        <v/>
      </c>
      <c r="FQW224" s="23" t="str">
        <f>IF(FQW220 = "", "", IFERROR(FQW220 / SUMIFS(Aux_Totales!$N:$N, Aux_Totales!$F:$F, $F224, Aux_Totales!$A:$A, Aperturas!$A$2), 0))</f>
        <v/>
      </c>
      <c r="FQX224" s="23" t="str">
        <f>IF(FQX220 = "", "", IFERROR(FQX220 / SUMIFS(Aux_Totales!$N:$N, Aux_Totales!$F:$F, $F224, Aux_Totales!$A:$A, Aperturas!$A$2), 0))</f>
        <v/>
      </c>
      <c r="FQY224" s="23" t="str">
        <f>IF(FQY220 = "", "", IFERROR(FQY220 / SUMIFS(Aux_Totales!$N:$N, Aux_Totales!$F:$F, $F224, Aux_Totales!$A:$A, Aperturas!$A$2), 0))</f>
        <v/>
      </c>
      <c r="FQZ224" s="23" t="str">
        <f>IF(FQZ220 = "", "", IFERROR(FQZ220 / SUMIFS(Aux_Totales!$N:$N, Aux_Totales!$F:$F, $F224, Aux_Totales!$A:$A, Aperturas!$A$2), 0))</f>
        <v/>
      </c>
      <c r="FRA224" s="23" t="str">
        <f>IF(FRA220 = "", "", IFERROR(FRA220 / SUMIFS(Aux_Totales!$N:$N, Aux_Totales!$F:$F, $F224, Aux_Totales!$A:$A, Aperturas!$A$2), 0))</f>
        <v/>
      </c>
      <c r="FRB224" s="23" t="str">
        <f>IF(FRB220 = "", "", IFERROR(FRB220 / SUMIFS(Aux_Totales!$N:$N, Aux_Totales!$F:$F, $F224, Aux_Totales!$A:$A, Aperturas!$A$2), 0))</f>
        <v/>
      </c>
      <c r="FRC224" s="23" t="str">
        <f>IF(FRC220 = "", "", IFERROR(FRC220 / SUMIFS(Aux_Totales!$N:$N, Aux_Totales!$F:$F, $F224, Aux_Totales!$A:$A, Aperturas!$A$2), 0))</f>
        <v/>
      </c>
      <c r="FRD224" s="23" t="str">
        <f>IF(FRD220 = "", "", IFERROR(FRD220 / SUMIFS(Aux_Totales!$N:$N, Aux_Totales!$F:$F, $F224, Aux_Totales!$A:$A, Aperturas!$A$2), 0))</f>
        <v/>
      </c>
      <c r="FRE224" s="23" t="str">
        <f>IF(FRE220 = "", "", IFERROR(FRE220 / SUMIFS(Aux_Totales!$N:$N, Aux_Totales!$F:$F, $F224, Aux_Totales!$A:$A, Aperturas!$A$2), 0))</f>
        <v/>
      </c>
      <c r="FRF224" s="23" t="str">
        <f>IF(FRF220 = "", "", IFERROR(FRF220 / SUMIFS(Aux_Totales!$N:$N, Aux_Totales!$F:$F, $F224, Aux_Totales!$A:$A, Aperturas!$A$2), 0))</f>
        <v/>
      </c>
      <c r="FRG224" s="23" t="str">
        <f>IF(FRG220 = "", "", IFERROR(FRG220 / SUMIFS(Aux_Totales!$N:$N, Aux_Totales!$F:$F, $F224, Aux_Totales!$A:$A, Aperturas!$A$2), 0))</f>
        <v/>
      </c>
      <c r="FRH224" s="23" t="str">
        <f>IF(FRH220 = "", "", IFERROR(FRH220 / SUMIFS(Aux_Totales!$N:$N, Aux_Totales!$F:$F, $F224, Aux_Totales!$A:$A, Aperturas!$A$2), 0))</f>
        <v/>
      </c>
      <c r="FRI224" s="23" t="str">
        <f>IF(FRI220 = "", "", IFERROR(FRI220 / SUMIFS(Aux_Totales!$N:$N, Aux_Totales!$F:$F, $F224, Aux_Totales!$A:$A, Aperturas!$A$2), 0))</f>
        <v/>
      </c>
      <c r="FRJ224" s="23" t="str">
        <f>IF(FRJ220 = "", "", IFERROR(FRJ220 / SUMIFS(Aux_Totales!$N:$N, Aux_Totales!$F:$F, $F224, Aux_Totales!$A:$A, Aperturas!$A$2), 0))</f>
        <v/>
      </c>
      <c r="FRK224" s="23" t="str">
        <f>IF(FRK220 = "", "", IFERROR(FRK220 / SUMIFS(Aux_Totales!$N:$N, Aux_Totales!$F:$F, $F224, Aux_Totales!$A:$A, Aperturas!$A$2), 0))</f>
        <v/>
      </c>
      <c r="FRL224" s="23" t="str">
        <f>IF(FRL220 = "", "", IFERROR(FRL220 / SUMIFS(Aux_Totales!$N:$N, Aux_Totales!$F:$F, $F224, Aux_Totales!$A:$A, Aperturas!$A$2), 0))</f>
        <v/>
      </c>
      <c r="FRM224" s="23" t="str">
        <f>IF(FRM220 = "", "", IFERROR(FRM220 / SUMIFS(Aux_Totales!$N:$N, Aux_Totales!$F:$F, $F224, Aux_Totales!$A:$A, Aperturas!$A$2), 0))</f>
        <v/>
      </c>
      <c r="FRN224" s="23" t="str">
        <f>IF(FRN220 = "", "", IFERROR(FRN220 / SUMIFS(Aux_Totales!$N:$N, Aux_Totales!$F:$F, $F224, Aux_Totales!$A:$A, Aperturas!$A$2), 0))</f>
        <v/>
      </c>
      <c r="FRO224" s="23" t="str">
        <f>IF(FRO220 = "", "", IFERROR(FRO220 / SUMIFS(Aux_Totales!$N:$N, Aux_Totales!$F:$F, $F224, Aux_Totales!$A:$A, Aperturas!$A$2), 0))</f>
        <v/>
      </c>
      <c r="FRP224" s="23" t="str">
        <f>IF(FRP220 = "", "", IFERROR(FRP220 / SUMIFS(Aux_Totales!$N:$N, Aux_Totales!$F:$F, $F224, Aux_Totales!$A:$A, Aperturas!$A$2), 0))</f>
        <v/>
      </c>
      <c r="FRQ224" s="23" t="str">
        <f>IF(FRQ220 = "", "", IFERROR(FRQ220 / SUMIFS(Aux_Totales!$N:$N, Aux_Totales!$F:$F, $F224, Aux_Totales!$A:$A, Aperturas!$A$2), 0))</f>
        <v/>
      </c>
      <c r="FRR224" s="23" t="str">
        <f>IF(FRR220 = "", "", IFERROR(FRR220 / SUMIFS(Aux_Totales!$N:$N, Aux_Totales!$F:$F, $F224, Aux_Totales!$A:$A, Aperturas!$A$2), 0))</f>
        <v/>
      </c>
      <c r="FRS224" s="23" t="str">
        <f>IF(FRS220 = "", "", IFERROR(FRS220 / SUMIFS(Aux_Totales!$N:$N, Aux_Totales!$F:$F, $F224, Aux_Totales!$A:$A, Aperturas!$A$2), 0))</f>
        <v/>
      </c>
      <c r="FRT224" s="23" t="str">
        <f>IF(FRT220 = "", "", IFERROR(FRT220 / SUMIFS(Aux_Totales!$N:$N, Aux_Totales!$F:$F, $F224, Aux_Totales!$A:$A, Aperturas!$A$2), 0))</f>
        <v/>
      </c>
      <c r="FRU224" s="23" t="str">
        <f>IF(FRU220 = "", "", IFERROR(FRU220 / SUMIFS(Aux_Totales!$N:$N, Aux_Totales!$F:$F, $F224, Aux_Totales!$A:$A, Aperturas!$A$2), 0))</f>
        <v/>
      </c>
      <c r="FRV224" s="23" t="str">
        <f>IF(FRV220 = "", "", IFERROR(FRV220 / SUMIFS(Aux_Totales!$N:$N, Aux_Totales!$F:$F, $F224, Aux_Totales!$A:$A, Aperturas!$A$2), 0))</f>
        <v/>
      </c>
      <c r="FRW224" s="23" t="str">
        <f>IF(FRW220 = "", "", IFERROR(FRW220 / SUMIFS(Aux_Totales!$N:$N, Aux_Totales!$F:$F, $F224, Aux_Totales!$A:$A, Aperturas!$A$2), 0))</f>
        <v/>
      </c>
      <c r="FRX224" s="23" t="str">
        <f>IF(FRX220 = "", "", IFERROR(FRX220 / SUMIFS(Aux_Totales!$N:$N, Aux_Totales!$F:$F, $F224, Aux_Totales!$A:$A, Aperturas!$A$2), 0))</f>
        <v/>
      </c>
      <c r="FRY224" s="23" t="str">
        <f>IF(FRY220 = "", "", IFERROR(FRY220 / SUMIFS(Aux_Totales!$N:$N, Aux_Totales!$F:$F, $F224, Aux_Totales!$A:$A, Aperturas!$A$2), 0))</f>
        <v/>
      </c>
      <c r="FRZ224" s="23" t="str">
        <f>IF(FRZ220 = "", "", IFERROR(FRZ220 / SUMIFS(Aux_Totales!$N:$N, Aux_Totales!$F:$F, $F224, Aux_Totales!$A:$A, Aperturas!$A$2), 0))</f>
        <v/>
      </c>
      <c r="FSA224" s="23" t="str">
        <f>IF(FSA220 = "", "", IFERROR(FSA220 / SUMIFS(Aux_Totales!$N:$N, Aux_Totales!$F:$F, $F224, Aux_Totales!$A:$A, Aperturas!$A$2), 0))</f>
        <v/>
      </c>
      <c r="FSB224" s="23" t="str">
        <f>IF(FSB220 = "", "", IFERROR(FSB220 / SUMIFS(Aux_Totales!$N:$N, Aux_Totales!$F:$F, $F224, Aux_Totales!$A:$A, Aperturas!$A$2), 0))</f>
        <v/>
      </c>
      <c r="FSC224" s="23" t="str">
        <f>IF(FSC220 = "", "", IFERROR(FSC220 / SUMIFS(Aux_Totales!$N:$N, Aux_Totales!$F:$F, $F224, Aux_Totales!$A:$A, Aperturas!$A$2), 0))</f>
        <v/>
      </c>
      <c r="FSD224" s="23" t="str">
        <f>IF(FSD220 = "", "", IFERROR(FSD220 / SUMIFS(Aux_Totales!$N:$N, Aux_Totales!$F:$F, $F224, Aux_Totales!$A:$A, Aperturas!$A$2), 0))</f>
        <v/>
      </c>
      <c r="FSE224" s="23" t="str">
        <f>IF(FSE220 = "", "", IFERROR(FSE220 / SUMIFS(Aux_Totales!$N:$N, Aux_Totales!$F:$F, $F224, Aux_Totales!$A:$A, Aperturas!$A$2), 0))</f>
        <v/>
      </c>
      <c r="FSF224" s="23" t="str">
        <f>IF(FSF220 = "", "", IFERROR(FSF220 / SUMIFS(Aux_Totales!$N:$N, Aux_Totales!$F:$F, $F224, Aux_Totales!$A:$A, Aperturas!$A$2), 0))</f>
        <v/>
      </c>
      <c r="FSG224" s="23" t="str">
        <f>IF(FSG220 = "", "", IFERROR(FSG220 / SUMIFS(Aux_Totales!$N:$N, Aux_Totales!$F:$F, $F224, Aux_Totales!$A:$A, Aperturas!$A$2), 0))</f>
        <v/>
      </c>
      <c r="FSH224" s="23" t="str">
        <f>IF(FSH220 = "", "", IFERROR(FSH220 / SUMIFS(Aux_Totales!$N:$N, Aux_Totales!$F:$F, $F224, Aux_Totales!$A:$A, Aperturas!$A$2), 0))</f>
        <v/>
      </c>
      <c r="FSI224" s="23" t="str">
        <f>IF(FSI220 = "", "", IFERROR(FSI220 / SUMIFS(Aux_Totales!$N:$N, Aux_Totales!$F:$F, $F224, Aux_Totales!$A:$A, Aperturas!$A$2), 0))</f>
        <v/>
      </c>
      <c r="FSJ224" s="23" t="str">
        <f>IF(FSJ220 = "", "", IFERROR(FSJ220 / SUMIFS(Aux_Totales!$N:$N, Aux_Totales!$F:$F, $F224, Aux_Totales!$A:$A, Aperturas!$A$2), 0))</f>
        <v/>
      </c>
      <c r="FSK224" s="23" t="str">
        <f>IF(FSK220 = "", "", IFERROR(FSK220 / SUMIFS(Aux_Totales!$N:$N, Aux_Totales!$F:$F, $F224, Aux_Totales!$A:$A, Aperturas!$A$2), 0))</f>
        <v/>
      </c>
      <c r="FSL224" s="23" t="str">
        <f>IF(FSL220 = "", "", IFERROR(FSL220 / SUMIFS(Aux_Totales!$N:$N, Aux_Totales!$F:$F, $F224, Aux_Totales!$A:$A, Aperturas!$A$2), 0))</f>
        <v/>
      </c>
      <c r="FSM224" s="23" t="str">
        <f>IF(FSM220 = "", "", IFERROR(FSM220 / SUMIFS(Aux_Totales!$N:$N, Aux_Totales!$F:$F, $F224, Aux_Totales!$A:$A, Aperturas!$A$2), 0))</f>
        <v/>
      </c>
      <c r="FSN224" s="23" t="str">
        <f>IF(FSN220 = "", "", IFERROR(FSN220 / SUMIFS(Aux_Totales!$N:$N, Aux_Totales!$F:$F, $F224, Aux_Totales!$A:$A, Aperturas!$A$2), 0))</f>
        <v/>
      </c>
      <c r="FSO224" s="23" t="str">
        <f>IF(FSO220 = "", "", IFERROR(FSO220 / SUMIFS(Aux_Totales!$N:$N, Aux_Totales!$F:$F, $F224, Aux_Totales!$A:$A, Aperturas!$A$2), 0))</f>
        <v/>
      </c>
      <c r="FSP224" s="23" t="str">
        <f>IF(FSP220 = "", "", IFERROR(FSP220 / SUMIFS(Aux_Totales!$N:$N, Aux_Totales!$F:$F, $F224, Aux_Totales!$A:$A, Aperturas!$A$2), 0))</f>
        <v/>
      </c>
      <c r="FSQ224" s="23" t="str">
        <f>IF(FSQ220 = "", "", IFERROR(FSQ220 / SUMIFS(Aux_Totales!$N:$N, Aux_Totales!$F:$F, $F224, Aux_Totales!$A:$A, Aperturas!$A$2), 0))</f>
        <v/>
      </c>
      <c r="FSR224" s="23" t="str">
        <f>IF(FSR220 = "", "", IFERROR(FSR220 / SUMIFS(Aux_Totales!$N:$N, Aux_Totales!$F:$F, $F224, Aux_Totales!$A:$A, Aperturas!$A$2), 0))</f>
        <v/>
      </c>
      <c r="FSS224" s="23" t="str">
        <f>IF(FSS220 = "", "", IFERROR(FSS220 / SUMIFS(Aux_Totales!$N:$N, Aux_Totales!$F:$F, $F224, Aux_Totales!$A:$A, Aperturas!$A$2), 0))</f>
        <v/>
      </c>
      <c r="FST224" s="23" t="str">
        <f>IF(FST220 = "", "", IFERROR(FST220 / SUMIFS(Aux_Totales!$N:$N, Aux_Totales!$F:$F, $F224, Aux_Totales!$A:$A, Aperturas!$A$2), 0))</f>
        <v/>
      </c>
      <c r="FSU224" s="23" t="str">
        <f>IF(FSU220 = "", "", IFERROR(FSU220 / SUMIFS(Aux_Totales!$N:$N, Aux_Totales!$F:$F, $F224, Aux_Totales!$A:$A, Aperturas!$A$2), 0))</f>
        <v/>
      </c>
      <c r="FSV224" s="23" t="str">
        <f>IF(FSV220 = "", "", IFERROR(FSV220 / SUMIFS(Aux_Totales!$N:$N, Aux_Totales!$F:$F, $F224, Aux_Totales!$A:$A, Aperturas!$A$2), 0))</f>
        <v/>
      </c>
      <c r="FSW224" s="23" t="str">
        <f>IF(FSW220 = "", "", IFERROR(FSW220 / SUMIFS(Aux_Totales!$N:$N, Aux_Totales!$F:$F, $F224, Aux_Totales!$A:$A, Aperturas!$A$2), 0))</f>
        <v/>
      </c>
      <c r="FSX224" s="23" t="str">
        <f>IF(FSX220 = "", "", IFERROR(FSX220 / SUMIFS(Aux_Totales!$N:$N, Aux_Totales!$F:$F, $F224, Aux_Totales!$A:$A, Aperturas!$A$2), 0))</f>
        <v/>
      </c>
      <c r="FSY224" s="23" t="str">
        <f>IF(FSY220 = "", "", IFERROR(FSY220 / SUMIFS(Aux_Totales!$N:$N, Aux_Totales!$F:$F, $F224, Aux_Totales!$A:$A, Aperturas!$A$2), 0))</f>
        <v/>
      </c>
      <c r="FSZ224" s="23" t="str">
        <f>IF(FSZ220 = "", "", IFERROR(FSZ220 / SUMIFS(Aux_Totales!$N:$N, Aux_Totales!$F:$F, $F224, Aux_Totales!$A:$A, Aperturas!$A$2), 0))</f>
        <v/>
      </c>
      <c r="FTA224" s="23" t="str">
        <f>IF(FTA220 = "", "", IFERROR(FTA220 / SUMIFS(Aux_Totales!$N:$N, Aux_Totales!$F:$F, $F224, Aux_Totales!$A:$A, Aperturas!$A$2), 0))</f>
        <v/>
      </c>
      <c r="FTB224" s="23" t="str">
        <f>IF(FTB220 = "", "", IFERROR(FTB220 / SUMIFS(Aux_Totales!$N:$N, Aux_Totales!$F:$F, $F224, Aux_Totales!$A:$A, Aperturas!$A$2), 0))</f>
        <v/>
      </c>
      <c r="FTC224" s="23" t="str">
        <f>IF(FTC220 = "", "", IFERROR(FTC220 / SUMIFS(Aux_Totales!$N:$N, Aux_Totales!$F:$F, $F224, Aux_Totales!$A:$A, Aperturas!$A$2), 0))</f>
        <v/>
      </c>
      <c r="FTD224" s="23" t="str">
        <f>IF(FTD220 = "", "", IFERROR(FTD220 / SUMIFS(Aux_Totales!$N:$N, Aux_Totales!$F:$F, $F224, Aux_Totales!$A:$A, Aperturas!$A$2), 0))</f>
        <v/>
      </c>
      <c r="FTE224" s="23" t="str">
        <f>IF(FTE220 = "", "", IFERROR(FTE220 / SUMIFS(Aux_Totales!$N:$N, Aux_Totales!$F:$F, $F224, Aux_Totales!$A:$A, Aperturas!$A$2), 0))</f>
        <v/>
      </c>
      <c r="FTF224" s="23" t="str">
        <f>IF(FTF220 = "", "", IFERROR(FTF220 / SUMIFS(Aux_Totales!$N:$N, Aux_Totales!$F:$F, $F224, Aux_Totales!$A:$A, Aperturas!$A$2), 0))</f>
        <v/>
      </c>
      <c r="FTG224" s="23" t="str">
        <f>IF(FTG220 = "", "", IFERROR(FTG220 / SUMIFS(Aux_Totales!$N:$N, Aux_Totales!$F:$F, $F224, Aux_Totales!$A:$A, Aperturas!$A$2), 0))</f>
        <v/>
      </c>
      <c r="FTH224" s="23" t="str">
        <f>IF(FTH220 = "", "", IFERROR(FTH220 / SUMIFS(Aux_Totales!$N:$N, Aux_Totales!$F:$F, $F224, Aux_Totales!$A:$A, Aperturas!$A$2), 0))</f>
        <v/>
      </c>
      <c r="FTI224" s="23" t="str">
        <f>IF(FTI220 = "", "", IFERROR(FTI220 / SUMIFS(Aux_Totales!$N:$N, Aux_Totales!$F:$F, $F224, Aux_Totales!$A:$A, Aperturas!$A$2), 0))</f>
        <v/>
      </c>
      <c r="FTJ224" s="23" t="str">
        <f>IF(FTJ220 = "", "", IFERROR(FTJ220 / SUMIFS(Aux_Totales!$N:$N, Aux_Totales!$F:$F, $F224, Aux_Totales!$A:$A, Aperturas!$A$2), 0))</f>
        <v/>
      </c>
      <c r="FTK224" s="23" t="str">
        <f>IF(FTK220 = "", "", IFERROR(FTK220 / SUMIFS(Aux_Totales!$N:$N, Aux_Totales!$F:$F, $F224, Aux_Totales!$A:$A, Aperturas!$A$2), 0))</f>
        <v/>
      </c>
      <c r="FTL224" s="23" t="str">
        <f>IF(FTL220 = "", "", IFERROR(FTL220 / SUMIFS(Aux_Totales!$N:$N, Aux_Totales!$F:$F, $F224, Aux_Totales!$A:$A, Aperturas!$A$2), 0))</f>
        <v/>
      </c>
      <c r="FTM224" s="23" t="str">
        <f>IF(FTM220 = "", "", IFERROR(FTM220 / SUMIFS(Aux_Totales!$N:$N, Aux_Totales!$F:$F, $F224, Aux_Totales!$A:$A, Aperturas!$A$2), 0))</f>
        <v/>
      </c>
      <c r="FTN224" s="23" t="str">
        <f>IF(FTN220 = "", "", IFERROR(FTN220 / SUMIFS(Aux_Totales!$N:$N, Aux_Totales!$F:$F, $F224, Aux_Totales!$A:$A, Aperturas!$A$2), 0))</f>
        <v/>
      </c>
      <c r="FTO224" s="23" t="str">
        <f>IF(FTO220 = "", "", IFERROR(FTO220 / SUMIFS(Aux_Totales!$N:$N, Aux_Totales!$F:$F, $F224, Aux_Totales!$A:$A, Aperturas!$A$2), 0))</f>
        <v/>
      </c>
      <c r="FTP224" s="23" t="str">
        <f>IF(FTP220 = "", "", IFERROR(FTP220 / SUMIFS(Aux_Totales!$N:$N, Aux_Totales!$F:$F, $F224, Aux_Totales!$A:$A, Aperturas!$A$2), 0))</f>
        <v/>
      </c>
      <c r="FTQ224" s="23" t="str">
        <f>IF(FTQ220 = "", "", IFERROR(FTQ220 / SUMIFS(Aux_Totales!$N:$N, Aux_Totales!$F:$F, $F224, Aux_Totales!$A:$A, Aperturas!$A$2), 0))</f>
        <v/>
      </c>
      <c r="FTR224" s="23" t="str">
        <f>IF(FTR220 = "", "", IFERROR(FTR220 / SUMIFS(Aux_Totales!$N:$N, Aux_Totales!$F:$F, $F224, Aux_Totales!$A:$A, Aperturas!$A$2), 0))</f>
        <v/>
      </c>
      <c r="FTS224" s="23" t="str">
        <f>IF(FTS220 = "", "", IFERROR(FTS220 / SUMIFS(Aux_Totales!$N:$N, Aux_Totales!$F:$F, $F224, Aux_Totales!$A:$A, Aperturas!$A$2), 0))</f>
        <v/>
      </c>
      <c r="FTT224" s="23" t="str">
        <f>IF(FTT220 = "", "", IFERROR(FTT220 / SUMIFS(Aux_Totales!$N:$N, Aux_Totales!$F:$F, $F224, Aux_Totales!$A:$A, Aperturas!$A$2), 0))</f>
        <v/>
      </c>
      <c r="FTU224" s="23" t="str">
        <f>IF(FTU220 = "", "", IFERROR(FTU220 / SUMIFS(Aux_Totales!$N:$N, Aux_Totales!$F:$F, $F224, Aux_Totales!$A:$A, Aperturas!$A$2), 0))</f>
        <v/>
      </c>
      <c r="FTV224" s="23" t="str">
        <f>IF(FTV220 = "", "", IFERROR(FTV220 / SUMIFS(Aux_Totales!$N:$N, Aux_Totales!$F:$F, $F224, Aux_Totales!$A:$A, Aperturas!$A$2), 0))</f>
        <v/>
      </c>
      <c r="FTW224" s="23" t="str">
        <f>IF(FTW220 = "", "", IFERROR(FTW220 / SUMIFS(Aux_Totales!$N:$N, Aux_Totales!$F:$F, $F224, Aux_Totales!$A:$A, Aperturas!$A$2), 0))</f>
        <v/>
      </c>
      <c r="FTX224" s="23" t="str">
        <f>IF(FTX220 = "", "", IFERROR(FTX220 / SUMIFS(Aux_Totales!$N:$N, Aux_Totales!$F:$F, $F224, Aux_Totales!$A:$A, Aperturas!$A$2), 0))</f>
        <v/>
      </c>
      <c r="FTY224" s="23" t="str">
        <f>IF(FTY220 = "", "", IFERROR(FTY220 / SUMIFS(Aux_Totales!$N:$N, Aux_Totales!$F:$F, $F224, Aux_Totales!$A:$A, Aperturas!$A$2), 0))</f>
        <v/>
      </c>
      <c r="FTZ224" s="23" t="str">
        <f>IF(FTZ220 = "", "", IFERROR(FTZ220 / SUMIFS(Aux_Totales!$N:$N, Aux_Totales!$F:$F, $F224, Aux_Totales!$A:$A, Aperturas!$A$2), 0))</f>
        <v/>
      </c>
      <c r="FUA224" s="23" t="str">
        <f>IF(FUA220 = "", "", IFERROR(FUA220 / SUMIFS(Aux_Totales!$N:$N, Aux_Totales!$F:$F, $F224, Aux_Totales!$A:$A, Aperturas!$A$2), 0))</f>
        <v/>
      </c>
      <c r="FUB224" s="23" t="str">
        <f>IF(FUB220 = "", "", IFERROR(FUB220 / SUMIFS(Aux_Totales!$N:$N, Aux_Totales!$F:$F, $F224, Aux_Totales!$A:$A, Aperturas!$A$2), 0))</f>
        <v/>
      </c>
      <c r="FUC224" s="23" t="str">
        <f>IF(FUC220 = "", "", IFERROR(FUC220 / SUMIFS(Aux_Totales!$N:$N, Aux_Totales!$F:$F, $F224, Aux_Totales!$A:$A, Aperturas!$A$2), 0))</f>
        <v/>
      </c>
      <c r="FUD224" s="23" t="str">
        <f>IF(FUD220 = "", "", IFERROR(FUD220 / SUMIFS(Aux_Totales!$N:$N, Aux_Totales!$F:$F, $F224, Aux_Totales!$A:$A, Aperturas!$A$2), 0))</f>
        <v/>
      </c>
      <c r="FUE224" s="23" t="str">
        <f>IF(FUE220 = "", "", IFERROR(FUE220 / SUMIFS(Aux_Totales!$N:$N, Aux_Totales!$F:$F, $F224, Aux_Totales!$A:$A, Aperturas!$A$2), 0))</f>
        <v/>
      </c>
      <c r="FUF224" s="23" t="str">
        <f>IF(FUF220 = "", "", IFERROR(FUF220 / SUMIFS(Aux_Totales!$N:$N, Aux_Totales!$F:$F, $F224, Aux_Totales!$A:$A, Aperturas!$A$2), 0))</f>
        <v/>
      </c>
      <c r="FUG224" s="23" t="str">
        <f>IF(FUG220 = "", "", IFERROR(FUG220 / SUMIFS(Aux_Totales!$N:$N, Aux_Totales!$F:$F, $F224, Aux_Totales!$A:$A, Aperturas!$A$2), 0))</f>
        <v/>
      </c>
      <c r="FUH224" s="23" t="str">
        <f>IF(FUH220 = "", "", IFERROR(FUH220 / SUMIFS(Aux_Totales!$N:$N, Aux_Totales!$F:$F, $F224, Aux_Totales!$A:$A, Aperturas!$A$2), 0))</f>
        <v/>
      </c>
      <c r="FUI224" s="23" t="str">
        <f>IF(FUI220 = "", "", IFERROR(FUI220 / SUMIFS(Aux_Totales!$N:$N, Aux_Totales!$F:$F, $F224, Aux_Totales!$A:$A, Aperturas!$A$2), 0))</f>
        <v/>
      </c>
      <c r="FUJ224" s="23" t="str">
        <f>IF(FUJ220 = "", "", IFERROR(FUJ220 / SUMIFS(Aux_Totales!$N:$N, Aux_Totales!$F:$F, $F224, Aux_Totales!$A:$A, Aperturas!$A$2), 0))</f>
        <v/>
      </c>
      <c r="FUK224" s="23" t="str">
        <f>IF(FUK220 = "", "", IFERROR(FUK220 / SUMIFS(Aux_Totales!$N:$N, Aux_Totales!$F:$F, $F224, Aux_Totales!$A:$A, Aperturas!$A$2), 0))</f>
        <v/>
      </c>
      <c r="FUL224" s="23" t="str">
        <f>IF(FUL220 = "", "", IFERROR(FUL220 / SUMIFS(Aux_Totales!$N:$N, Aux_Totales!$F:$F, $F224, Aux_Totales!$A:$A, Aperturas!$A$2), 0))</f>
        <v/>
      </c>
      <c r="FUM224" s="23" t="str">
        <f>IF(FUM220 = "", "", IFERROR(FUM220 / SUMIFS(Aux_Totales!$N:$N, Aux_Totales!$F:$F, $F224, Aux_Totales!$A:$A, Aperturas!$A$2), 0))</f>
        <v/>
      </c>
      <c r="FUN224" s="23" t="str">
        <f>IF(FUN220 = "", "", IFERROR(FUN220 / SUMIFS(Aux_Totales!$N:$N, Aux_Totales!$F:$F, $F224, Aux_Totales!$A:$A, Aperturas!$A$2), 0))</f>
        <v/>
      </c>
      <c r="FUO224" s="23" t="str">
        <f>IF(FUO220 = "", "", IFERROR(FUO220 / SUMIFS(Aux_Totales!$N:$N, Aux_Totales!$F:$F, $F224, Aux_Totales!$A:$A, Aperturas!$A$2), 0))</f>
        <v/>
      </c>
      <c r="FUP224" s="23" t="str">
        <f>IF(FUP220 = "", "", IFERROR(FUP220 / SUMIFS(Aux_Totales!$N:$N, Aux_Totales!$F:$F, $F224, Aux_Totales!$A:$A, Aperturas!$A$2), 0))</f>
        <v/>
      </c>
      <c r="FUQ224" s="23" t="str">
        <f>IF(FUQ220 = "", "", IFERROR(FUQ220 / SUMIFS(Aux_Totales!$N:$N, Aux_Totales!$F:$F, $F224, Aux_Totales!$A:$A, Aperturas!$A$2), 0))</f>
        <v/>
      </c>
      <c r="FUR224" s="23" t="str">
        <f>IF(FUR220 = "", "", IFERROR(FUR220 / SUMIFS(Aux_Totales!$N:$N, Aux_Totales!$F:$F, $F224, Aux_Totales!$A:$A, Aperturas!$A$2), 0))</f>
        <v/>
      </c>
      <c r="FUS224" s="23" t="str">
        <f>IF(FUS220 = "", "", IFERROR(FUS220 / SUMIFS(Aux_Totales!$N:$N, Aux_Totales!$F:$F, $F224, Aux_Totales!$A:$A, Aperturas!$A$2), 0))</f>
        <v/>
      </c>
      <c r="FUT224" s="23" t="str">
        <f>IF(FUT220 = "", "", IFERROR(FUT220 / SUMIFS(Aux_Totales!$N:$N, Aux_Totales!$F:$F, $F224, Aux_Totales!$A:$A, Aperturas!$A$2), 0))</f>
        <v/>
      </c>
      <c r="FUU224" s="23" t="str">
        <f>IF(FUU220 = "", "", IFERROR(FUU220 / SUMIFS(Aux_Totales!$N:$N, Aux_Totales!$F:$F, $F224, Aux_Totales!$A:$A, Aperturas!$A$2), 0))</f>
        <v/>
      </c>
      <c r="FUV224" s="23" t="str">
        <f>IF(FUV220 = "", "", IFERROR(FUV220 / SUMIFS(Aux_Totales!$N:$N, Aux_Totales!$F:$F, $F224, Aux_Totales!$A:$A, Aperturas!$A$2), 0))</f>
        <v/>
      </c>
      <c r="FUW224" s="23" t="str">
        <f>IF(FUW220 = "", "", IFERROR(FUW220 / SUMIFS(Aux_Totales!$N:$N, Aux_Totales!$F:$F, $F224, Aux_Totales!$A:$A, Aperturas!$A$2), 0))</f>
        <v/>
      </c>
      <c r="FUX224" s="23" t="str">
        <f>IF(FUX220 = "", "", IFERROR(FUX220 / SUMIFS(Aux_Totales!$N:$N, Aux_Totales!$F:$F, $F224, Aux_Totales!$A:$A, Aperturas!$A$2), 0))</f>
        <v/>
      </c>
      <c r="FUY224" s="23" t="str">
        <f>IF(FUY220 = "", "", IFERROR(FUY220 / SUMIFS(Aux_Totales!$N:$N, Aux_Totales!$F:$F, $F224, Aux_Totales!$A:$A, Aperturas!$A$2), 0))</f>
        <v/>
      </c>
      <c r="FUZ224" s="23" t="str">
        <f>IF(FUZ220 = "", "", IFERROR(FUZ220 / SUMIFS(Aux_Totales!$N:$N, Aux_Totales!$F:$F, $F224, Aux_Totales!$A:$A, Aperturas!$A$2), 0))</f>
        <v/>
      </c>
      <c r="FVA224" s="23" t="str">
        <f>IF(FVA220 = "", "", IFERROR(FVA220 / SUMIFS(Aux_Totales!$N:$N, Aux_Totales!$F:$F, $F224, Aux_Totales!$A:$A, Aperturas!$A$2), 0))</f>
        <v/>
      </c>
      <c r="FVB224" s="23" t="str">
        <f>IF(FVB220 = "", "", IFERROR(FVB220 / SUMIFS(Aux_Totales!$N:$N, Aux_Totales!$F:$F, $F224, Aux_Totales!$A:$A, Aperturas!$A$2), 0))</f>
        <v/>
      </c>
      <c r="FVC224" s="23" t="str">
        <f>IF(FVC220 = "", "", IFERROR(FVC220 / SUMIFS(Aux_Totales!$N:$N, Aux_Totales!$F:$F, $F224, Aux_Totales!$A:$A, Aperturas!$A$2), 0))</f>
        <v/>
      </c>
      <c r="FVD224" s="23" t="str">
        <f>IF(FVD220 = "", "", IFERROR(FVD220 / SUMIFS(Aux_Totales!$N:$N, Aux_Totales!$F:$F, $F224, Aux_Totales!$A:$A, Aperturas!$A$2), 0))</f>
        <v/>
      </c>
      <c r="FVE224" s="23" t="str">
        <f>IF(FVE220 = "", "", IFERROR(FVE220 / SUMIFS(Aux_Totales!$N:$N, Aux_Totales!$F:$F, $F224, Aux_Totales!$A:$A, Aperturas!$A$2), 0))</f>
        <v/>
      </c>
      <c r="FVF224" s="23" t="str">
        <f>IF(FVF220 = "", "", IFERROR(FVF220 / SUMIFS(Aux_Totales!$N:$N, Aux_Totales!$F:$F, $F224, Aux_Totales!$A:$A, Aperturas!$A$2), 0))</f>
        <v/>
      </c>
      <c r="FVG224" s="23" t="str">
        <f>IF(FVG220 = "", "", IFERROR(FVG220 / SUMIFS(Aux_Totales!$N:$N, Aux_Totales!$F:$F, $F224, Aux_Totales!$A:$A, Aperturas!$A$2), 0))</f>
        <v/>
      </c>
      <c r="FVH224" s="23" t="str">
        <f>IF(FVH220 = "", "", IFERROR(FVH220 / SUMIFS(Aux_Totales!$N:$N, Aux_Totales!$F:$F, $F224, Aux_Totales!$A:$A, Aperturas!$A$2), 0))</f>
        <v/>
      </c>
      <c r="FVI224" s="23" t="str">
        <f>IF(FVI220 = "", "", IFERROR(FVI220 / SUMIFS(Aux_Totales!$N:$N, Aux_Totales!$F:$F, $F224, Aux_Totales!$A:$A, Aperturas!$A$2), 0))</f>
        <v/>
      </c>
      <c r="FVJ224" s="23" t="str">
        <f>IF(FVJ220 = "", "", IFERROR(FVJ220 / SUMIFS(Aux_Totales!$N:$N, Aux_Totales!$F:$F, $F224, Aux_Totales!$A:$A, Aperturas!$A$2), 0))</f>
        <v/>
      </c>
      <c r="FVK224" s="23" t="str">
        <f>IF(FVK220 = "", "", IFERROR(FVK220 / SUMIFS(Aux_Totales!$N:$N, Aux_Totales!$F:$F, $F224, Aux_Totales!$A:$A, Aperturas!$A$2), 0))</f>
        <v/>
      </c>
      <c r="FVL224" s="23" t="str">
        <f>IF(FVL220 = "", "", IFERROR(FVL220 / SUMIFS(Aux_Totales!$N:$N, Aux_Totales!$F:$F, $F224, Aux_Totales!$A:$A, Aperturas!$A$2), 0))</f>
        <v/>
      </c>
      <c r="FVM224" s="23" t="str">
        <f>IF(FVM220 = "", "", IFERROR(FVM220 / SUMIFS(Aux_Totales!$N:$N, Aux_Totales!$F:$F, $F224, Aux_Totales!$A:$A, Aperturas!$A$2), 0))</f>
        <v/>
      </c>
      <c r="FVN224" s="23" t="str">
        <f>IF(FVN220 = "", "", IFERROR(FVN220 / SUMIFS(Aux_Totales!$N:$N, Aux_Totales!$F:$F, $F224, Aux_Totales!$A:$A, Aperturas!$A$2), 0))</f>
        <v/>
      </c>
      <c r="FVO224" s="23" t="str">
        <f>IF(FVO220 = "", "", IFERROR(FVO220 / SUMIFS(Aux_Totales!$N:$N, Aux_Totales!$F:$F, $F224, Aux_Totales!$A:$A, Aperturas!$A$2), 0))</f>
        <v/>
      </c>
      <c r="FVP224" s="23" t="str">
        <f>IF(FVP220 = "", "", IFERROR(FVP220 / SUMIFS(Aux_Totales!$N:$N, Aux_Totales!$F:$F, $F224, Aux_Totales!$A:$A, Aperturas!$A$2), 0))</f>
        <v/>
      </c>
      <c r="FVQ224" s="23" t="str">
        <f>IF(FVQ220 = "", "", IFERROR(FVQ220 / SUMIFS(Aux_Totales!$N:$N, Aux_Totales!$F:$F, $F224, Aux_Totales!$A:$A, Aperturas!$A$2), 0))</f>
        <v/>
      </c>
      <c r="FVR224" s="23" t="str">
        <f>IF(FVR220 = "", "", IFERROR(FVR220 / SUMIFS(Aux_Totales!$N:$N, Aux_Totales!$F:$F, $F224, Aux_Totales!$A:$A, Aperturas!$A$2), 0))</f>
        <v/>
      </c>
      <c r="FVS224" s="23" t="str">
        <f>IF(FVS220 = "", "", IFERROR(FVS220 / SUMIFS(Aux_Totales!$N:$N, Aux_Totales!$F:$F, $F224, Aux_Totales!$A:$A, Aperturas!$A$2), 0))</f>
        <v/>
      </c>
      <c r="FVT224" s="23" t="str">
        <f>IF(FVT220 = "", "", IFERROR(FVT220 / SUMIFS(Aux_Totales!$N:$N, Aux_Totales!$F:$F, $F224, Aux_Totales!$A:$A, Aperturas!$A$2), 0))</f>
        <v/>
      </c>
      <c r="FVU224" s="23" t="str">
        <f>IF(FVU220 = "", "", IFERROR(FVU220 / SUMIFS(Aux_Totales!$N:$N, Aux_Totales!$F:$F, $F224, Aux_Totales!$A:$A, Aperturas!$A$2), 0))</f>
        <v/>
      </c>
      <c r="FVV224" s="23" t="str">
        <f>IF(FVV220 = "", "", IFERROR(FVV220 / SUMIFS(Aux_Totales!$N:$N, Aux_Totales!$F:$F, $F224, Aux_Totales!$A:$A, Aperturas!$A$2), 0))</f>
        <v/>
      </c>
      <c r="FVW224" s="23" t="str">
        <f>IF(FVW220 = "", "", IFERROR(FVW220 / SUMIFS(Aux_Totales!$N:$N, Aux_Totales!$F:$F, $F224, Aux_Totales!$A:$A, Aperturas!$A$2), 0))</f>
        <v/>
      </c>
      <c r="FVX224" s="23" t="str">
        <f>IF(FVX220 = "", "", IFERROR(FVX220 / SUMIFS(Aux_Totales!$N:$N, Aux_Totales!$F:$F, $F224, Aux_Totales!$A:$A, Aperturas!$A$2), 0))</f>
        <v/>
      </c>
      <c r="FVY224" s="23" t="str">
        <f>IF(FVY220 = "", "", IFERROR(FVY220 / SUMIFS(Aux_Totales!$N:$N, Aux_Totales!$F:$F, $F224, Aux_Totales!$A:$A, Aperturas!$A$2), 0))</f>
        <v/>
      </c>
      <c r="FVZ224" s="23" t="str">
        <f>IF(FVZ220 = "", "", IFERROR(FVZ220 / SUMIFS(Aux_Totales!$N:$N, Aux_Totales!$F:$F, $F224, Aux_Totales!$A:$A, Aperturas!$A$2), 0))</f>
        <v/>
      </c>
      <c r="FWA224" s="23" t="str">
        <f>IF(FWA220 = "", "", IFERROR(FWA220 / SUMIFS(Aux_Totales!$N:$N, Aux_Totales!$F:$F, $F224, Aux_Totales!$A:$A, Aperturas!$A$2), 0))</f>
        <v/>
      </c>
      <c r="FWB224" s="23" t="str">
        <f>IF(FWB220 = "", "", IFERROR(FWB220 / SUMIFS(Aux_Totales!$N:$N, Aux_Totales!$F:$F, $F224, Aux_Totales!$A:$A, Aperturas!$A$2), 0))</f>
        <v/>
      </c>
      <c r="FWC224" s="23" t="str">
        <f>IF(FWC220 = "", "", IFERROR(FWC220 / SUMIFS(Aux_Totales!$N:$N, Aux_Totales!$F:$F, $F224, Aux_Totales!$A:$A, Aperturas!$A$2), 0))</f>
        <v/>
      </c>
      <c r="FWD224" s="23" t="str">
        <f>IF(FWD220 = "", "", IFERROR(FWD220 / SUMIFS(Aux_Totales!$N:$N, Aux_Totales!$F:$F, $F224, Aux_Totales!$A:$A, Aperturas!$A$2), 0))</f>
        <v/>
      </c>
      <c r="FWE224" s="23" t="str">
        <f>IF(FWE220 = "", "", IFERROR(FWE220 / SUMIFS(Aux_Totales!$N:$N, Aux_Totales!$F:$F, $F224, Aux_Totales!$A:$A, Aperturas!$A$2), 0))</f>
        <v/>
      </c>
      <c r="FWF224" s="23" t="str">
        <f>IF(FWF220 = "", "", IFERROR(FWF220 / SUMIFS(Aux_Totales!$N:$N, Aux_Totales!$F:$F, $F224, Aux_Totales!$A:$A, Aperturas!$A$2), 0))</f>
        <v/>
      </c>
      <c r="FWG224" s="23" t="str">
        <f>IF(FWG220 = "", "", IFERROR(FWG220 / SUMIFS(Aux_Totales!$N:$N, Aux_Totales!$F:$F, $F224, Aux_Totales!$A:$A, Aperturas!$A$2), 0))</f>
        <v/>
      </c>
      <c r="FWH224" s="23" t="str">
        <f>IF(FWH220 = "", "", IFERROR(FWH220 / SUMIFS(Aux_Totales!$N:$N, Aux_Totales!$F:$F, $F224, Aux_Totales!$A:$A, Aperturas!$A$2), 0))</f>
        <v/>
      </c>
      <c r="FWI224" s="23" t="str">
        <f>IF(FWI220 = "", "", IFERROR(FWI220 / SUMIFS(Aux_Totales!$N:$N, Aux_Totales!$F:$F, $F224, Aux_Totales!$A:$A, Aperturas!$A$2), 0))</f>
        <v/>
      </c>
      <c r="FWJ224" s="23" t="str">
        <f>IF(FWJ220 = "", "", IFERROR(FWJ220 / SUMIFS(Aux_Totales!$N:$N, Aux_Totales!$F:$F, $F224, Aux_Totales!$A:$A, Aperturas!$A$2), 0))</f>
        <v/>
      </c>
      <c r="FWK224" s="23" t="str">
        <f>IF(FWK220 = "", "", IFERROR(FWK220 / SUMIFS(Aux_Totales!$N:$N, Aux_Totales!$F:$F, $F224, Aux_Totales!$A:$A, Aperturas!$A$2), 0))</f>
        <v/>
      </c>
      <c r="FWL224" s="23" t="str">
        <f>IF(FWL220 = "", "", IFERROR(FWL220 / SUMIFS(Aux_Totales!$N:$N, Aux_Totales!$F:$F, $F224, Aux_Totales!$A:$A, Aperturas!$A$2), 0))</f>
        <v/>
      </c>
      <c r="FWM224" s="23" t="str">
        <f>IF(FWM220 = "", "", IFERROR(FWM220 / SUMIFS(Aux_Totales!$N:$N, Aux_Totales!$F:$F, $F224, Aux_Totales!$A:$A, Aperturas!$A$2), 0))</f>
        <v/>
      </c>
      <c r="FWN224" s="23" t="str">
        <f>IF(FWN220 = "", "", IFERROR(FWN220 / SUMIFS(Aux_Totales!$N:$N, Aux_Totales!$F:$F, $F224, Aux_Totales!$A:$A, Aperturas!$A$2), 0))</f>
        <v/>
      </c>
      <c r="FWO224" s="23" t="str">
        <f>IF(FWO220 = "", "", IFERROR(FWO220 / SUMIFS(Aux_Totales!$N:$N, Aux_Totales!$F:$F, $F224, Aux_Totales!$A:$A, Aperturas!$A$2), 0))</f>
        <v/>
      </c>
      <c r="FWP224" s="23" t="str">
        <f>IF(FWP220 = "", "", IFERROR(FWP220 / SUMIFS(Aux_Totales!$N:$N, Aux_Totales!$F:$F, $F224, Aux_Totales!$A:$A, Aperturas!$A$2), 0))</f>
        <v/>
      </c>
      <c r="FWQ224" s="23" t="str">
        <f>IF(FWQ220 = "", "", IFERROR(FWQ220 / SUMIFS(Aux_Totales!$N:$N, Aux_Totales!$F:$F, $F224, Aux_Totales!$A:$A, Aperturas!$A$2), 0))</f>
        <v/>
      </c>
      <c r="FWR224" s="23" t="str">
        <f>IF(FWR220 = "", "", IFERROR(FWR220 / SUMIFS(Aux_Totales!$N:$N, Aux_Totales!$F:$F, $F224, Aux_Totales!$A:$A, Aperturas!$A$2), 0))</f>
        <v/>
      </c>
      <c r="FWS224" s="23" t="str">
        <f>IF(FWS220 = "", "", IFERROR(FWS220 / SUMIFS(Aux_Totales!$N:$N, Aux_Totales!$F:$F, $F224, Aux_Totales!$A:$A, Aperturas!$A$2), 0))</f>
        <v/>
      </c>
      <c r="FWT224" s="23" t="str">
        <f>IF(FWT220 = "", "", IFERROR(FWT220 / SUMIFS(Aux_Totales!$N:$N, Aux_Totales!$F:$F, $F224, Aux_Totales!$A:$A, Aperturas!$A$2), 0))</f>
        <v/>
      </c>
      <c r="FWU224" s="23" t="str">
        <f>IF(FWU220 = "", "", IFERROR(FWU220 / SUMIFS(Aux_Totales!$N:$N, Aux_Totales!$F:$F, $F224, Aux_Totales!$A:$A, Aperturas!$A$2), 0))</f>
        <v/>
      </c>
      <c r="FWV224" s="23" t="str">
        <f>IF(FWV220 = "", "", IFERROR(FWV220 / SUMIFS(Aux_Totales!$N:$N, Aux_Totales!$F:$F, $F224, Aux_Totales!$A:$A, Aperturas!$A$2), 0))</f>
        <v/>
      </c>
      <c r="FWW224" s="23" t="str">
        <f>IF(FWW220 = "", "", IFERROR(FWW220 / SUMIFS(Aux_Totales!$N:$N, Aux_Totales!$F:$F, $F224, Aux_Totales!$A:$A, Aperturas!$A$2), 0))</f>
        <v/>
      </c>
      <c r="FWX224" s="23" t="str">
        <f>IF(FWX220 = "", "", IFERROR(FWX220 / SUMIFS(Aux_Totales!$N:$N, Aux_Totales!$F:$F, $F224, Aux_Totales!$A:$A, Aperturas!$A$2), 0))</f>
        <v/>
      </c>
      <c r="FWY224" s="23" t="str">
        <f>IF(FWY220 = "", "", IFERROR(FWY220 / SUMIFS(Aux_Totales!$N:$N, Aux_Totales!$F:$F, $F224, Aux_Totales!$A:$A, Aperturas!$A$2), 0))</f>
        <v/>
      </c>
      <c r="FWZ224" s="23" t="str">
        <f>IF(FWZ220 = "", "", IFERROR(FWZ220 / SUMIFS(Aux_Totales!$N:$N, Aux_Totales!$F:$F, $F224, Aux_Totales!$A:$A, Aperturas!$A$2), 0))</f>
        <v/>
      </c>
      <c r="FXA224" s="23" t="str">
        <f>IF(FXA220 = "", "", IFERROR(FXA220 / SUMIFS(Aux_Totales!$N:$N, Aux_Totales!$F:$F, $F224, Aux_Totales!$A:$A, Aperturas!$A$2), 0))</f>
        <v/>
      </c>
      <c r="FXB224" s="23" t="str">
        <f>IF(FXB220 = "", "", IFERROR(FXB220 / SUMIFS(Aux_Totales!$N:$N, Aux_Totales!$F:$F, $F224, Aux_Totales!$A:$A, Aperturas!$A$2), 0))</f>
        <v/>
      </c>
      <c r="FXC224" s="23" t="str">
        <f>IF(FXC220 = "", "", IFERROR(FXC220 / SUMIFS(Aux_Totales!$N:$N, Aux_Totales!$F:$F, $F224, Aux_Totales!$A:$A, Aperturas!$A$2), 0))</f>
        <v/>
      </c>
      <c r="FXD224" s="23" t="str">
        <f>IF(FXD220 = "", "", IFERROR(FXD220 / SUMIFS(Aux_Totales!$N:$N, Aux_Totales!$F:$F, $F224, Aux_Totales!$A:$A, Aperturas!$A$2), 0))</f>
        <v/>
      </c>
      <c r="FXE224" s="23" t="str">
        <f>IF(FXE220 = "", "", IFERROR(FXE220 / SUMIFS(Aux_Totales!$N:$N, Aux_Totales!$F:$F, $F224, Aux_Totales!$A:$A, Aperturas!$A$2), 0))</f>
        <v/>
      </c>
      <c r="FXF224" s="23" t="str">
        <f>IF(FXF220 = "", "", IFERROR(FXF220 / SUMIFS(Aux_Totales!$N:$N, Aux_Totales!$F:$F, $F224, Aux_Totales!$A:$A, Aperturas!$A$2), 0))</f>
        <v/>
      </c>
      <c r="FXG224" s="23" t="str">
        <f>IF(FXG220 = "", "", IFERROR(FXG220 / SUMIFS(Aux_Totales!$N:$N, Aux_Totales!$F:$F, $F224, Aux_Totales!$A:$A, Aperturas!$A$2), 0))</f>
        <v/>
      </c>
      <c r="FXH224" s="23" t="str">
        <f>IF(FXH220 = "", "", IFERROR(FXH220 / SUMIFS(Aux_Totales!$N:$N, Aux_Totales!$F:$F, $F224, Aux_Totales!$A:$A, Aperturas!$A$2), 0))</f>
        <v/>
      </c>
      <c r="FXI224" s="23" t="str">
        <f>IF(FXI220 = "", "", IFERROR(FXI220 / SUMIFS(Aux_Totales!$N:$N, Aux_Totales!$F:$F, $F224, Aux_Totales!$A:$A, Aperturas!$A$2), 0))</f>
        <v/>
      </c>
      <c r="FXJ224" s="23" t="str">
        <f>IF(FXJ220 = "", "", IFERROR(FXJ220 / SUMIFS(Aux_Totales!$N:$N, Aux_Totales!$F:$F, $F224, Aux_Totales!$A:$A, Aperturas!$A$2), 0))</f>
        <v/>
      </c>
      <c r="FXK224" s="23" t="str">
        <f>IF(FXK220 = "", "", IFERROR(FXK220 / SUMIFS(Aux_Totales!$N:$N, Aux_Totales!$F:$F, $F224, Aux_Totales!$A:$A, Aperturas!$A$2), 0))</f>
        <v/>
      </c>
      <c r="FXL224" s="23" t="str">
        <f>IF(FXL220 = "", "", IFERROR(FXL220 / SUMIFS(Aux_Totales!$N:$N, Aux_Totales!$F:$F, $F224, Aux_Totales!$A:$A, Aperturas!$A$2), 0))</f>
        <v/>
      </c>
      <c r="FXM224" s="23" t="str">
        <f>IF(FXM220 = "", "", IFERROR(FXM220 / SUMIFS(Aux_Totales!$N:$N, Aux_Totales!$F:$F, $F224, Aux_Totales!$A:$A, Aperturas!$A$2), 0))</f>
        <v/>
      </c>
      <c r="FXN224" s="23" t="str">
        <f>IF(FXN220 = "", "", IFERROR(FXN220 / SUMIFS(Aux_Totales!$N:$N, Aux_Totales!$F:$F, $F224, Aux_Totales!$A:$A, Aperturas!$A$2), 0))</f>
        <v/>
      </c>
      <c r="FXO224" s="23" t="str">
        <f>IF(FXO220 = "", "", IFERROR(FXO220 / SUMIFS(Aux_Totales!$N:$N, Aux_Totales!$F:$F, $F224, Aux_Totales!$A:$A, Aperturas!$A$2), 0))</f>
        <v/>
      </c>
      <c r="FXP224" s="23" t="str">
        <f>IF(FXP220 = "", "", IFERROR(FXP220 / SUMIFS(Aux_Totales!$N:$N, Aux_Totales!$F:$F, $F224, Aux_Totales!$A:$A, Aperturas!$A$2), 0))</f>
        <v/>
      </c>
      <c r="FXQ224" s="23" t="str">
        <f>IF(FXQ220 = "", "", IFERROR(FXQ220 / SUMIFS(Aux_Totales!$N:$N, Aux_Totales!$F:$F, $F224, Aux_Totales!$A:$A, Aperturas!$A$2), 0))</f>
        <v/>
      </c>
      <c r="FXR224" s="23" t="str">
        <f>IF(FXR220 = "", "", IFERROR(FXR220 / SUMIFS(Aux_Totales!$N:$N, Aux_Totales!$F:$F, $F224, Aux_Totales!$A:$A, Aperturas!$A$2), 0))</f>
        <v/>
      </c>
      <c r="FXS224" s="23" t="str">
        <f>IF(FXS220 = "", "", IFERROR(FXS220 / SUMIFS(Aux_Totales!$N:$N, Aux_Totales!$F:$F, $F224, Aux_Totales!$A:$A, Aperturas!$A$2), 0))</f>
        <v/>
      </c>
      <c r="FXT224" s="23" t="str">
        <f>IF(FXT220 = "", "", IFERROR(FXT220 / SUMIFS(Aux_Totales!$N:$N, Aux_Totales!$F:$F, $F224, Aux_Totales!$A:$A, Aperturas!$A$2), 0))</f>
        <v/>
      </c>
      <c r="FXU224" s="23" t="str">
        <f>IF(FXU220 = "", "", IFERROR(FXU220 / SUMIFS(Aux_Totales!$N:$N, Aux_Totales!$F:$F, $F224, Aux_Totales!$A:$A, Aperturas!$A$2), 0))</f>
        <v/>
      </c>
      <c r="FXV224" s="23" t="str">
        <f>IF(FXV220 = "", "", IFERROR(FXV220 / SUMIFS(Aux_Totales!$N:$N, Aux_Totales!$F:$F, $F224, Aux_Totales!$A:$A, Aperturas!$A$2), 0))</f>
        <v/>
      </c>
      <c r="FXW224" s="23" t="str">
        <f>IF(FXW220 = "", "", IFERROR(FXW220 / SUMIFS(Aux_Totales!$N:$N, Aux_Totales!$F:$F, $F224, Aux_Totales!$A:$A, Aperturas!$A$2), 0))</f>
        <v/>
      </c>
      <c r="FXX224" s="23" t="str">
        <f>IF(FXX220 = "", "", IFERROR(FXX220 / SUMIFS(Aux_Totales!$N:$N, Aux_Totales!$F:$F, $F224, Aux_Totales!$A:$A, Aperturas!$A$2), 0))</f>
        <v/>
      </c>
      <c r="FXY224" s="23" t="str">
        <f>IF(FXY220 = "", "", IFERROR(FXY220 / SUMIFS(Aux_Totales!$N:$N, Aux_Totales!$F:$F, $F224, Aux_Totales!$A:$A, Aperturas!$A$2), 0))</f>
        <v/>
      </c>
      <c r="FXZ224" s="23" t="str">
        <f>IF(FXZ220 = "", "", IFERROR(FXZ220 / SUMIFS(Aux_Totales!$N:$N, Aux_Totales!$F:$F, $F224, Aux_Totales!$A:$A, Aperturas!$A$2), 0))</f>
        <v/>
      </c>
      <c r="FYA224" s="23" t="str">
        <f>IF(FYA220 = "", "", IFERROR(FYA220 / SUMIFS(Aux_Totales!$N:$N, Aux_Totales!$F:$F, $F224, Aux_Totales!$A:$A, Aperturas!$A$2), 0))</f>
        <v/>
      </c>
      <c r="FYB224" s="23" t="str">
        <f>IF(FYB220 = "", "", IFERROR(FYB220 / SUMIFS(Aux_Totales!$N:$N, Aux_Totales!$F:$F, $F224, Aux_Totales!$A:$A, Aperturas!$A$2), 0))</f>
        <v/>
      </c>
      <c r="FYC224" s="23" t="str">
        <f>IF(FYC220 = "", "", IFERROR(FYC220 / SUMIFS(Aux_Totales!$N:$N, Aux_Totales!$F:$F, $F224, Aux_Totales!$A:$A, Aperturas!$A$2), 0))</f>
        <v/>
      </c>
      <c r="FYD224" s="23" t="str">
        <f>IF(FYD220 = "", "", IFERROR(FYD220 / SUMIFS(Aux_Totales!$N:$N, Aux_Totales!$F:$F, $F224, Aux_Totales!$A:$A, Aperturas!$A$2), 0))</f>
        <v/>
      </c>
      <c r="FYE224" s="23" t="str">
        <f>IF(FYE220 = "", "", IFERROR(FYE220 / SUMIFS(Aux_Totales!$N:$N, Aux_Totales!$F:$F, $F224, Aux_Totales!$A:$A, Aperturas!$A$2), 0))</f>
        <v/>
      </c>
      <c r="FYF224" s="23" t="str">
        <f>IF(FYF220 = "", "", IFERROR(FYF220 / SUMIFS(Aux_Totales!$N:$N, Aux_Totales!$F:$F, $F224, Aux_Totales!$A:$A, Aperturas!$A$2), 0))</f>
        <v/>
      </c>
      <c r="FYG224" s="23" t="str">
        <f>IF(FYG220 = "", "", IFERROR(FYG220 / SUMIFS(Aux_Totales!$N:$N, Aux_Totales!$F:$F, $F224, Aux_Totales!$A:$A, Aperturas!$A$2), 0))</f>
        <v/>
      </c>
      <c r="FYH224" s="23" t="str">
        <f>IF(FYH220 = "", "", IFERROR(FYH220 / SUMIFS(Aux_Totales!$N:$N, Aux_Totales!$F:$F, $F224, Aux_Totales!$A:$A, Aperturas!$A$2), 0))</f>
        <v/>
      </c>
      <c r="FYI224" s="23" t="str">
        <f>IF(FYI220 = "", "", IFERROR(FYI220 / SUMIFS(Aux_Totales!$N:$N, Aux_Totales!$F:$F, $F224, Aux_Totales!$A:$A, Aperturas!$A$2), 0))</f>
        <v/>
      </c>
      <c r="FYJ224" s="23" t="str">
        <f>IF(FYJ220 = "", "", IFERROR(FYJ220 / SUMIFS(Aux_Totales!$N:$N, Aux_Totales!$F:$F, $F224, Aux_Totales!$A:$A, Aperturas!$A$2), 0))</f>
        <v/>
      </c>
      <c r="FYK224" s="23" t="str">
        <f>IF(FYK220 = "", "", IFERROR(FYK220 / SUMIFS(Aux_Totales!$N:$N, Aux_Totales!$F:$F, $F224, Aux_Totales!$A:$A, Aperturas!$A$2), 0))</f>
        <v/>
      </c>
      <c r="FYL224" s="23" t="str">
        <f>IF(FYL220 = "", "", IFERROR(FYL220 / SUMIFS(Aux_Totales!$N:$N, Aux_Totales!$F:$F, $F224, Aux_Totales!$A:$A, Aperturas!$A$2), 0))</f>
        <v/>
      </c>
      <c r="FYM224" s="23" t="str">
        <f>IF(FYM220 = "", "", IFERROR(FYM220 / SUMIFS(Aux_Totales!$N:$N, Aux_Totales!$F:$F, $F224, Aux_Totales!$A:$A, Aperturas!$A$2), 0))</f>
        <v/>
      </c>
      <c r="FYN224" s="23" t="str">
        <f>IF(FYN220 = "", "", IFERROR(FYN220 / SUMIFS(Aux_Totales!$N:$N, Aux_Totales!$F:$F, $F224, Aux_Totales!$A:$A, Aperturas!$A$2), 0))</f>
        <v/>
      </c>
      <c r="FYO224" s="23" t="str">
        <f>IF(FYO220 = "", "", IFERROR(FYO220 / SUMIFS(Aux_Totales!$N:$N, Aux_Totales!$F:$F, $F224, Aux_Totales!$A:$A, Aperturas!$A$2), 0))</f>
        <v/>
      </c>
      <c r="FYP224" s="23" t="str">
        <f>IF(FYP220 = "", "", IFERROR(FYP220 / SUMIFS(Aux_Totales!$N:$N, Aux_Totales!$F:$F, $F224, Aux_Totales!$A:$A, Aperturas!$A$2), 0))</f>
        <v/>
      </c>
      <c r="FYQ224" s="23" t="str">
        <f>IF(FYQ220 = "", "", IFERROR(FYQ220 / SUMIFS(Aux_Totales!$N:$N, Aux_Totales!$F:$F, $F224, Aux_Totales!$A:$A, Aperturas!$A$2), 0))</f>
        <v/>
      </c>
      <c r="FYR224" s="23" t="str">
        <f>IF(FYR220 = "", "", IFERROR(FYR220 / SUMIFS(Aux_Totales!$N:$N, Aux_Totales!$F:$F, $F224, Aux_Totales!$A:$A, Aperturas!$A$2), 0))</f>
        <v/>
      </c>
      <c r="FYS224" s="23" t="str">
        <f>IF(FYS220 = "", "", IFERROR(FYS220 / SUMIFS(Aux_Totales!$N:$N, Aux_Totales!$F:$F, $F224, Aux_Totales!$A:$A, Aperturas!$A$2), 0))</f>
        <v/>
      </c>
      <c r="FYT224" s="23" t="str">
        <f>IF(FYT220 = "", "", IFERROR(FYT220 / SUMIFS(Aux_Totales!$N:$N, Aux_Totales!$F:$F, $F224, Aux_Totales!$A:$A, Aperturas!$A$2), 0))</f>
        <v/>
      </c>
      <c r="FYU224" s="23" t="str">
        <f>IF(FYU220 = "", "", IFERROR(FYU220 / SUMIFS(Aux_Totales!$N:$N, Aux_Totales!$F:$F, $F224, Aux_Totales!$A:$A, Aperturas!$A$2), 0))</f>
        <v/>
      </c>
      <c r="FYV224" s="23" t="str">
        <f>IF(FYV220 = "", "", IFERROR(FYV220 / SUMIFS(Aux_Totales!$N:$N, Aux_Totales!$F:$F, $F224, Aux_Totales!$A:$A, Aperturas!$A$2), 0))</f>
        <v/>
      </c>
      <c r="FYW224" s="23" t="str">
        <f>IF(FYW220 = "", "", IFERROR(FYW220 / SUMIFS(Aux_Totales!$N:$N, Aux_Totales!$F:$F, $F224, Aux_Totales!$A:$A, Aperturas!$A$2), 0))</f>
        <v/>
      </c>
      <c r="FYX224" s="23" t="str">
        <f>IF(FYX220 = "", "", IFERROR(FYX220 / SUMIFS(Aux_Totales!$N:$N, Aux_Totales!$F:$F, $F224, Aux_Totales!$A:$A, Aperturas!$A$2), 0))</f>
        <v/>
      </c>
      <c r="FYY224" s="23" t="str">
        <f>IF(FYY220 = "", "", IFERROR(FYY220 / SUMIFS(Aux_Totales!$N:$N, Aux_Totales!$F:$F, $F224, Aux_Totales!$A:$A, Aperturas!$A$2), 0))</f>
        <v/>
      </c>
      <c r="FYZ224" s="23" t="str">
        <f>IF(FYZ220 = "", "", IFERROR(FYZ220 / SUMIFS(Aux_Totales!$N:$N, Aux_Totales!$F:$F, $F224, Aux_Totales!$A:$A, Aperturas!$A$2), 0))</f>
        <v/>
      </c>
      <c r="FZA224" s="23" t="str">
        <f>IF(FZA220 = "", "", IFERROR(FZA220 / SUMIFS(Aux_Totales!$N:$N, Aux_Totales!$F:$F, $F224, Aux_Totales!$A:$A, Aperturas!$A$2), 0))</f>
        <v/>
      </c>
      <c r="FZB224" s="23" t="str">
        <f>IF(FZB220 = "", "", IFERROR(FZB220 / SUMIFS(Aux_Totales!$N:$N, Aux_Totales!$F:$F, $F224, Aux_Totales!$A:$A, Aperturas!$A$2), 0))</f>
        <v/>
      </c>
      <c r="FZC224" s="23" t="str">
        <f>IF(FZC220 = "", "", IFERROR(FZC220 / SUMIFS(Aux_Totales!$N:$N, Aux_Totales!$F:$F, $F224, Aux_Totales!$A:$A, Aperturas!$A$2), 0))</f>
        <v/>
      </c>
      <c r="FZD224" s="23" t="str">
        <f>IF(FZD220 = "", "", IFERROR(FZD220 / SUMIFS(Aux_Totales!$N:$N, Aux_Totales!$F:$F, $F224, Aux_Totales!$A:$A, Aperturas!$A$2), 0))</f>
        <v/>
      </c>
      <c r="FZE224" s="23" t="str">
        <f>IF(FZE220 = "", "", IFERROR(FZE220 / SUMIFS(Aux_Totales!$N:$N, Aux_Totales!$F:$F, $F224, Aux_Totales!$A:$A, Aperturas!$A$2), 0))</f>
        <v/>
      </c>
      <c r="FZF224" s="23" t="str">
        <f>IF(FZF220 = "", "", IFERROR(FZF220 / SUMIFS(Aux_Totales!$N:$N, Aux_Totales!$F:$F, $F224, Aux_Totales!$A:$A, Aperturas!$A$2), 0))</f>
        <v/>
      </c>
      <c r="FZG224" s="23" t="str">
        <f>IF(FZG220 = "", "", IFERROR(FZG220 / SUMIFS(Aux_Totales!$N:$N, Aux_Totales!$F:$F, $F224, Aux_Totales!$A:$A, Aperturas!$A$2), 0))</f>
        <v/>
      </c>
      <c r="FZH224" s="23" t="str">
        <f>IF(FZH220 = "", "", IFERROR(FZH220 / SUMIFS(Aux_Totales!$N:$N, Aux_Totales!$F:$F, $F224, Aux_Totales!$A:$A, Aperturas!$A$2), 0))</f>
        <v/>
      </c>
      <c r="FZI224" s="23" t="str">
        <f>IF(FZI220 = "", "", IFERROR(FZI220 / SUMIFS(Aux_Totales!$N:$N, Aux_Totales!$F:$F, $F224, Aux_Totales!$A:$A, Aperturas!$A$2), 0))</f>
        <v/>
      </c>
      <c r="FZJ224" s="23" t="str">
        <f>IF(FZJ220 = "", "", IFERROR(FZJ220 / SUMIFS(Aux_Totales!$N:$N, Aux_Totales!$F:$F, $F224, Aux_Totales!$A:$A, Aperturas!$A$2), 0))</f>
        <v/>
      </c>
      <c r="FZK224" s="23" t="str">
        <f>IF(FZK220 = "", "", IFERROR(FZK220 / SUMIFS(Aux_Totales!$N:$N, Aux_Totales!$F:$F, $F224, Aux_Totales!$A:$A, Aperturas!$A$2), 0))</f>
        <v/>
      </c>
      <c r="FZL224" s="23" t="str">
        <f>IF(FZL220 = "", "", IFERROR(FZL220 / SUMIFS(Aux_Totales!$N:$N, Aux_Totales!$F:$F, $F224, Aux_Totales!$A:$A, Aperturas!$A$2), 0))</f>
        <v/>
      </c>
      <c r="FZM224" s="23" t="str">
        <f>IF(FZM220 = "", "", IFERROR(FZM220 / SUMIFS(Aux_Totales!$N:$N, Aux_Totales!$F:$F, $F224, Aux_Totales!$A:$A, Aperturas!$A$2), 0))</f>
        <v/>
      </c>
      <c r="FZN224" s="23" t="str">
        <f>IF(FZN220 = "", "", IFERROR(FZN220 / SUMIFS(Aux_Totales!$N:$N, Aux_Totales!$F:$F, $F224, Aux_Totales!$A:$A, Aperturas!$A$2), 0))</f>
        <v/>
      </c>
      <c r="FZO224" s="23" t="str">
        <f>IF(FZO220 = "", "", IFERROR(FZO220 / SUMIFS(Aux_Totales!$N:$N, Aux_Totales!$F:$F, $F224, Aux_Totales!$A:$A, Aperturas!$A$2), 0))</f>
        <v/>
      </c>
      <c r="FZP224" s="23" t="str">
        <f>IF(FZP220 = "", "", IFERROR(FZP220 / SUMIFS(Aux_Totales!$N:$N, Aux_Totales!$F:$F, $F224, Aux_Totales!$A:$A, Aperturas!$A$2), 0))</f>
        <v/>
      </c>
      <c r="FZQ224" s="23" t="str">
        <f>IF(FZQ220 = "", "", IFERROR(FZQ220 / SUMIFS(Aux_Totales!$N:$N, Aux_Totales!$F:$F, $F224, Aux_Totales!$A:$A, Aperturas!$A$2), 0))</f>
        <v/>
      </c>
      <c r="FZR224" s="23" t="str">
        <f>IF(FZR220 = "", "", IFERROR(FZR220 / SUMIFS(Aux_Totales!$N:$N, Aux_Totales!$F:$F, $F224, Aux_Totales!$A:$A, Aperturas!$A$2), 0))</f>
        <v/>
      </c>
      <c r="FZS224" s="23" t="str">
        <f>IF(FZS220 = "", "", IFERROR(FZS220 / SUMIFS(Aux_Totales!$N:$N, Aux_Totales!$F:$F, $F224, Aux_Totales!$A:$A, Aperturas!$A$2), 0))</f>
        <v/>
      </c>
      <c r="FZT224" s="23" t="str">
        <f>IF(FZT220 = "", "", IFERROR(FZT220 / SUMIFS(Aux_Totales!$N:$N, Aux_Totales!$F:$F, $F224, Aux_Totales!$A:$A, Aperturas!$A$2), 0))</f>
        <v/>
      </c>
      <c r="FZU224" s="23" t="str">
        <f>IF(FZU220 = "", "", IFERROR(FZU220 / SUMIFS(Aux_Totales!$N:$N, Aux_Totales!$F:$F, $F224, Aux_Totales!$A:$A, Aperturas!$A$2), 0))</f>
        <v/>
      </c>
      <c r="FZV224" s="23" t="str">
        <f>IF(FZV220 = "", "", IFERROR(FZV220 / SUMIFS(Aux_Totales!$N:$N, Aux_Totales!$F:$F, $F224, Aux_Totales!$A:$A, Aperturas!$A$2), 0))</f>
        <v/>
      </c>
      <c r="FZW224" s="23" t="str">
        <f>IF(FZW220 = "", "", IFERROR(FZW220 / SUMIFS(Aux_Totales!$N:$N, Aux_Totales!$F:$F, $F224, Aux_Totales!$A:$A, Aperturas!$A$2), 0))</f>
        <v/>
      </c>
      <c r="FZX224" s="23" t="str">
        <f>IF(FZX220 = "", "", IFERROR(FZX220 / SUMIFS(Aux_Totales!$N:$N, Aux_Totales!$F:$F, $F224, Aux_Totales!$A:$A, Aperturas!$A$2), 0))</f>
        <v/>
      </c>
      <c r="FZY224" s="23" t="str">
        <f>IF(FZY220 = "", "", IFERROR(FZY220 / SUMIFS(Aux_Totales!$N:$N, Aux_Totales!$F:$F, $F224, Aux_Totales!$A:$A, Aperturas!$A$2), 0))</f>
        <v/>
      </c>
      <c r="FZZ224" s="23" t="str">
        <f>IF(FZZ220 = "", "", IFERROR(FZZ220 / SUMIFS(Aux_Totales!$N:$N, Aux_Totales!$F:$F, $F224, Aux_Totales!$A:$A, Aperturas!$A$2), 0))</f>
        <v/>
      </c>
      <c r="GAA224" s="23" t="str">
        <f>IF(GAA220 = "", "", IFERROR(GAA220 / SUMIFS(Aux_Totales!$N:$N, Aux_Totales!$F:$F, $F224, Aux_Totales!$A:$A, Aperturas!$A$2), 0))</f>
        <v/>
      </c>
      <c r="GAB224" s="23" t="str">
        <f>IF(GAB220 = "", "", IFERROR(GAB220 / SUMIFS(Aux_Totales!$N:$N, Aux_Totales!$F:$F, $F224, Aux_Totales!$A:$A, Aperturas!$A$2), 0))</f>
        <v/>
      </c>
      <c r="GAC224" s="23" t="str">
        <f>IF(GAC220 = "", "", IFERROR(GAC220 / SUMIFS(Aux_Totales!$N:$N, Aux_Totales!$F:$F, $F224, Aux_Totales!$A:$A, Aperturas!$A$2), 0))</f>
        <v/>
      </c>
      <c r="GAD224" s="23" t="str">
        <f>IF(GAD220 = "", "", IFERROR(GAD220 / SUMIFS(Aux_Totales!$N:$N, Aux_Totales!$F:$F, $F224, Aux_Totales!$A:$A, Aperturas!$A$2), 0))</f>
        <v/>
      </c>
      <c r="GAE224" s="23" t="str">
        <f>IF(GAE220 = "", "", IFERROR(GAE220 / SUMIFS(Aux_Totales!$N:$N, Aux_Totales!$F:$F, $F224, Aux_Totales!$A:$A, Aperturas!$A$2), 0))</f>
        <v/>
      </c>
      <c r="GAF224" s="23" t="str">
        <f>IF(GAF220 = "", "", IFERROR(GAF220 / SUMIFS(Aux_Totales!$N:$N, Aux_Totales!$F:$F, $F224, Aux_Totales!$A:$A, Aperturas!$A$2), 0))</f>
        <v/>
      </c>
      <c r="GAG224" s="23" t="str">
        <f>IF(GAG220 = "", "", IFERROR(GAG220 / SUMIFS(Aux_Totales!$N:$N, Aux_Totales!$F:$F, $F224, Aux_Totales!$A:$A, Aperturas!$A$2), 0))</f>
        <v/>
      </c>
      <c r="GAH224" s="23" t="str">
        <f>IF(GAH220 = "", "", IFERROR(GAH220 / SUMIFS(Aux_Totales!$N:$N, Aux_Totales!$F:$F, $F224, Aux_Totales!$A:$A, Aperturas!$A$2), 0))</f>
        <v/>
      </c>
      <c r="GAI224" s="23" t="str">
        <f>IF(GAI220 = "", "", IFERROR(GAI220 / SUMIFS(Aux_Totales!$N:$N, Aux_Totales!$F:$F, $F224, Aux_Totales!$A:$A, Aperturas!$A$2), 0))</f>
        <v/>
      </c>
      <c r="GAJ224" s="23" t="str">
        <f>IF(GAJ220 = "", "", IFERROR(GAJ220 / SUMIFS(Aux_Totales!$N:$N, Aux_Totales!$F:$F, $F224, Aux_Totales!$A:$A, Aperturas!$A$2), 0))</f>
        <v/>
      </c>
      <c r="GAK224" s="23" t="str">
        <f>IF(GAK220 = "", "", IFERROR(GAK220 / SUMIFS(Aux_Totales!$N:$N, Aux_Totales!$F:$F, $F224, Aux_Totales!$A:$A, Aperturas!$A$2), 0))</f>
        <v/>
      </c>
      <c r="GAL224" s="23" t="str">
        <f>IF(GAL220 = "", "", IFERROR(GAL220 / SUMIFS(Aux_Totales!$N:$N, Aux_Totales!$F:$F, $F224, Aux_Totales!$A:$A, Aperturas!$A$2), 0))</f>
        <v/>
      </c>
      <c r="GAM224" s="23" t="str">
        <f>IF(GAM220 = "", "", IFERROR(GAM220 / SUMIFS(Aux_Totales!$N:$N, Aux_Totales!$F:$F, $F224, Aux_Totales!$A:$A, Aperturas!$A$2), 0))</f>
        <v/>
      </c>
      <c r="GAN224" s="23" t="str">
        <f>IF(GAN220 = "", "", IFERROR(GAN220 / SUMIFS(Aux_Totales!$N:$N, Aux_Totales!$F:$F, $F224, Aux_Totales!$A:$A, Aperturas!$A$2), 0))</f>
        <v/>
      </c>
      <c r="GAO224" s="23" t="str">
        <f>IF(GAO220 = "", "", IFERROR(GAO220 / SUMIFS(Aux_Totales!$N:$N, Aux_Totales!$F:$F, $F224, Aux_Totales!$A:$A, Aperturas!$A$2), 0))</f>
        <v/>
      </c>
      <c r="GAP224" s="23" t="str">
        <f>IF(GAP220 = "", "", IFERROR(GAP220 / SUMIFS(Aux_Totales!$N:$N, Aux_Totales!$F:$F, $F224, Aux_Totales!$A:$A, Aperturas!$A$2), 0))</f>
        <v/>
      </c>
      <c r="GAQ224" s="23" t="str">
        <f>IF(GAQ220 = "", "", IFERROR(GAQ220 / SUMIFS(Aux_Totales!$N:$N, Aux_Totales!$F:$F, $F224, Aux_Totales!$A:$A, Aperturas!$A$2), 0))</f>
        <v/>
      </c>
      <c r="GAR224" s="23" t="str">
        <f>IF(GAR220 = "", "", IFERROR(GAR220 / SUMIFS(Aux_Totales!$N:$N, Aux_Totales!$F:$F, $F224, Aux_Totales!$A:$A, Aperturas!$A$2), 0))</f>
        <v/>
      </c>
      <c r="GAS224" s="23" t="str">
        <f>IF(GAS220 = "", "", IFERROR(GAS220 / SUMIFS(Aux_Totales!$N:$N, Aux_Totales!$F:$F, $F224, Aux_Totales!$A:$A, Aperturas!$A$2), 0))</f>
        <v/>
      </c>
      <c r="GAT224" s="23" t="str">
        <f>IF(GAT220 = "", "", IFERROR(GAT220 / SUMIFS(Aux_Totales!$N:$N, Aux_Totales!$F:$F, $F224, Aux_Totales!$A:$A, Aperturas!$A$2), 0))</f>
        <v/>
      </c>
      <c r="GAU224" s="23" t="str">
        <f>IF(GAU220 = "", "", IFERROR(GAU220 / SUMIFS(Aux_Totales!$N:$N, Aux_Totales!$F:$F, $F224, Aux_Totales!$A:$A, Aperturas!$A$2), 0))</f>
        <v/>
      </c>
      <c r="GAV224" s="23" t="str">
        <f>IF(GAV220 = "", "", IFERROR(GAV220 / SUMIFS(Aux_Totales!$N:$N, Aux_Totales!$F:$F, $F224, Aux_Totales!$A:$A, Aperturas!$A$2), 0))</f>
        <v/>
      </c>
      <c r="GAW224" s="23" t="str">
        <f>IF(GAW220 = "", "", IFERROR(GAW220 / SUMIFS(Aux_Totales!$N:$N, Aux_Totales!$F:$F, $F224, Aux_Totales!$A:$A, Aperturas!$A$2), 0))</f>
        <v/>
      </c>
      <c r="GAX224" s="23" t="str">
        <f>IF(GAX220 = "", "", IFERROR(GAX220 / SUMIFS(Aux_Totales!$N:$N, Aux_Totales!$F:$F, $F224, Aux_Totales!$A:$A, Aperturas!$A$2), 0))</f>
        <v/>
      </c>
      <c r="GAY224" s="23" t="str">
        <f>IF(GAY220 = "", "", IFERROR(GAY220 / SUMIFS(Aux_Totales!$N:$N, Aux_Totales!$F:$F, $F224, Aux_Totales!$A:$A, Aperturas!$A$2), 0))</f>
        <v/>
      </c>
      <c r="GAZ224" s="23" t="str">
        <f>IF(GAZ220 = "", "", IFERROR(GAZ220 / SUMIFS(Aux_Totales!$N:$N, Aux_Totales!$F:$F, $F224, Aux_Totales!$A:$A, Aperturas!$A$2), 0))</f>
        <v/>
      </c>
      <c r="GBA224" s="23" t="str">
        <f>IF(GBA220 = "", "", IFERROR(GBA220 / SUMIFS(Aux_Totales!$N:$N, Aux_Totales!$F:$F, $F224, Aux_Totales!$A:$A, Aperturas!$A$2), 0))</f>
        <v/>
      </c>
      <c r="GBB224" s="23" t="str">
        <f>IF(GBB220 = "", "", IFERROR(GBB220 / SUMIFS(Aux_Totales!$N:$N, Aux_Totales!$F:$F, $F224, Aux_Totales!$A:$A, Aperturas!$A$2), 0))</f>
        <v/>
      </c>
      <c r="GBC224" s="23" t="str">
        <f>IF(GBC220 = "", "", IFERROR(GBC220 / SUMIFS(Aux_Totales!$N:$N, Aux_Totales!$F:$F, $F224, Aux_Totales!$A:$A, Aperturas!$A$2), 0))</f>
        <v/>
      </c>
      <c r="GBD224" s="23" t="str">
        <f>IF(GBD220 = "", "", IFERROR(GBD220 / SUMIFS(Aux_Totales!$N:$N, Aux_Totales!$F:$F, $F224, Aux_Totales!$A:$A, Aperturas!$A$2), 0))</f>
        <v/>
      </c>
      <c r="GBE224" s="23" t="str">
        <f>IF(GBE220 = "", "", IFERROR(GBE220 / SUMIFS(Aux_Totales!$N:$N, Aux_Totales!$F:$F, $F224, Aux_Totales!$A:$A, Aperturas!$A$2), 0))</f>
        <v/>
      </c>
      <c r="GBF224" s="23" t="str">
        <f>IF(GBF220 = "", "", IFERROR(GBF220 / SUMIFS(Aux_Totales!$N:$N, Aux_Totales!$F:$F, $F224, Aux_Totales!$A:$A, Aperturas!$A$2), 0))</f>
        <v/>
      </c>
      <c r="GBG224" s="23" t="str">
        <f>IF(GBG220 = "", "", IFERROR(GBG220 / SUMIFS(Aux_Totales!$N:$N, Aux_Totales!$F:$F, $F224, Aux_Totales!$A:$A, Aperturas!$A$2), 0))</f>
        <v/>
      </c>
      <c r="GBH224" s="23" t="str">
        <f>IF(GBH220 = "", "", IFERROR(GBH220 / SUMIFS(Aux_Totales!$N:$N, Aux_Totales!$F:$F, $F224, Aux_Totales!$A:$A, Aperturas!$A$2), 0))</f>
        <v/>
      </c>
      <c r="GBI224" s="23" t="str">
        <f>IF(GBI220 = "", "", IFERROR(GBI220 / SUMIFS(Aux_Totales!$N:$N, Aux_Totales!$F:$F, $F224, Aux_Totales!$A:$A, Aperturas!$A$2), 0))</f>
        <v/>
      </c>
      <c r="GBJ224" s="23" t="str">
        <f>IF(GBJ220 = "", "", IFERROR(GBJ220 / SUMIFS(Aux_Totales!$N:$N, Aux_Totales!$F:$F, $F224, Aux_Totales!$A:$A, Aperturas!$A$2), 0))</f>
        <v/>
      </c>
      <c r="GBK224" s="23" t="str">
        <f>IF(GBK220 = "", "", IFERROR(GBK220 / SUMIFS(Aux_Totales!$N:$N, Aux_Totales!$F:$F, $F224, Aux_Totales!$A:$A, Aperturas!$A$2), 0))</f>
        <v/>
      </c>
      <c r="GBL224" s="23" t="str">
        <f>IF(GBL220 = "", "", IFERROR(GBL220 / SUMIFS(Aux_Totales!$N:$N, Aux_Totales!$F:$F, $F224, Aux_Totales!$A:$A, Aperturas!$A$2), 0))</f>
        <v/>
      </c>
      <c r="GBM224" s="23" t="str">
        <f>IF(GBM220 = "", "", IFERROR(GBM220 / SUMIFS(Aux_Totales!$N:$N, Aux_Totales!$F:$F, $F224, Aux_Totales!$A:$A, Aperturas!$A$2), 0))</f>
        <v/>
      </c>
      <c r="GBN224" s="23" t="str">
        <f>IF(GBN220 = "", "", IFERROR(GBN220 / SUMIFS(Aux_Totales!$N:$N, Aux_Totales!$F:$F, $F224, Aux_Totales!$A:$A, Aperturas!$A$2), 0))</f>
        <v/>
      </c>
      <c r="GBO224" s="23" t="str">
        <f>IF(GBO220 = "", "", IFERROR(GBO220 / SUMIFS(Aux_Totales!$N:$N, Aux_Totales!$F:$F, $F224, Aux_Totales!$A:$A, Aperturas!$A$2), 0))</f>
        <v/>
      </c>
      <c r="GBP224" s="23" t="str">
        <f>IF(GBP220 = "", "", IFERROR(GBP220 / SUMIFS(Aux_Totales!$N:$N, Aux_Totales!$F:$F, $F224, Aux_Totales!$A:$A, Aperturas!$A$2), 0))</f>
        <v/>
      </c>
      <c r="GBQ224" s="23" t="str">
        <f>IF(GBQ220 = "", "", IFERROR(GBQ220 / SUMIFS(Aux_Totales!$N:$N, Aux_Totales!$F:$F, $F224, Aux_Totales!$A:$A, Aperturas!$A$2), 0))</f>
        <v/>
      </c>
      <c r="GBR224" s="23" t="str">
        <f>IF(GBR220 = "", "", IFERROR(GBR220 / SUMIFS(Aux_Totales!$N:$N, Aux_Totales!$F:$F, $F224, Aux_Totales!$A:$A, Aperturas!$A$2), 0))</f>
        <v/>
      </c>
      <c r="GBS224" s="23" t="str">
        <f>IF(GBS220 = "", "", IFERROR(GBS220 / SUMIFS(Aux_Totales!$N:$N, Aux_Totales!$F:$F, $F224, Aux_Totales!$A:$A, Aperturas!$A$2), 0))</f>
        <v/>
      </c>
      <c r="GBT224" s="23" t="str">
        <f>IF(GBT220 = "", "", IFERROR(GBT220 / SUMIFS(Aux_Totales!$N:$N, Aux_Totales!$F:$F, $F224, Aux_Totales!$A:$A, Aperturas!$A$2), 0))</f>
        <v/>
      </c>
      <c r="GBU224" s="23" t="str">
        <f>IF(GBU220 = "", "", IFERROR(GBU220 / SUMIFS(Aux_Totales!$N:$N, Aux_Totales!$F:$F, $F224, Aux_Totales!$A:$A, Aperturas!$A$2), 0))</f>
        <v/>
      </c>
      <c r="GBV224" s="23" t="str">
        <f>IF(GBV220 = "", "", IFERROR(GBV220 / SUMIFS(Aux_Totales!$N:$N, Aux_Totales!$F:$F, $F224, Aux_Totales!$A:$A, Aperturas!$A$2), 0))</f>
        <v/>
      </c>
      <c r="GBW224" s="23" t="str">
        <f>IF(GBW220 = "", "", IFERROR(GBW220 / SUMIFS(Aux_Totales!$N:$N, Aux_Totales!$F:$F, $F224, Aux_Totales!$A:$A, Aperturas!$A$2), 0))</f>
        <v/>
      </c>
      <c r="GBX224" s="23" t="str">
        <f>IF(GBX220 = "", "", IFERROR(GBX220 / SUMIFS(Aux_Totales!$N:$N, Aux_Totales!$F:$F, $F224, Aux_Totales!$A:$A, Aperturas!$A$2), 0))</f>
        <v/>
      </c>
      <c r="GBY224" s="23" t="str">
        <f>IF(GBY220 = "", "", IFERROR(GBY220 / SUMIFS(Aux_Totales!$N:$N, Aux_Totales!$F:$F, $F224, Aux_Totales!$A:$A, Aperturas!$A$2), 0))</f>
        <v/>
      </c>
      <c r="GBZ224" s="23" t="str">
        <f>IF(GBZ220 = "", "", IFERROR(GBZ220 / SUMIFS(Aux_Totales!$N:$N, Aux_Totales!$F:$F, $F224, Aux_Totales!$A:$A, Aperturas!$A$2), 0))</f>
        <v/>
      </c>
      <c r="GCA224" s="23" t="str">
        <f>IF(GCA220 = "", "", IFERROR(GCA220 / SUMIFS(Aux_Totales!$N:$N, Aux_Totales!$F:$F, $F224, Aux_Totales!$A:$A, Aperturas!$A$2), 0))</f>
        <v/>
      </c>
      <c r="GCB224" s="23" t="str">
        <f>IF(GCB220 = "", "", IFERROR(GCB220 / SUMIFS(Aux_Totales!$N:$N, Aux_Totales!$F:$F, $F224, Aux_Totales!$A:$A, Aperturas!$A$2), 0))</f>
        <v/>
      </c>
      <c r="GCC224" s="23" t="str">
        <f>IF(GCC220 = "", "", IFERROR(GCC220 / SUMIFS(Aux_Totales!$N:$N, Aux_Totales!$F:$F, $F224, Aux_Totales!$A:$A, Aperturas!$A$2), 0))</f>
        <v/>
      </c>
      <c r="GCD224" s="23" t="str">
        <f>IF(GCD220 = "", "", IFERROR(GCD220 / SUMIFS(Aux_Totales!$N:$N, Aux_Totales!$F:$F, $F224, Aux_Totales!$A:$A, Aperturas!$A$2), 0))</f>
        <v/>
      </c>
      <c r="GCE224" s="23" t="str">
        <f>IF(GCE220 = "", "", IFERROR(GCE220 / SUMIFS(Aux_Totales!$N:$N, Aux_Totales!$F:$F, $F224, Aux_Totales!$A:$A, Aperturas!$A$2), 0))</f>
        <v/>
      </c>
      <c r="GCF224" s="23" t="str">
        <f>IF(GCF220 = "", "", IFERROR(GCF220 / SUMIFS(Aux_Totales!$N:$N, Aux_Totales!$F:$F, $F224, Aux_Totales!$A:$A, Aperturas!$A$2), 0))</f>
        <v/>
      </c>
      <c r="GCG224" s="23" t="str">
        <f>IF(GCG220 = "", "", IFERROR(GCG220 / SUMIFS(Aux_Totales!$N:$N, Aux_Totales!$F:$F, $F224, Aux_Totales!$A:$A, Aperturas!$A$2), 0))</f>
        <v/>
      </c>
      <c r="GCH224" s="23" t="str">
        <f>IF(GCH220 = "", "", IFERROR(GCH220 / SUMIFS(Aux_Totales!$N:$N, Aux_Totales!$F:$F, $F224, Aux_Totales!$A:$A, Aperturas!$A$2), 0))</f>
        <v/>
      </c>
      <c r="GCI224" s="23" t="str">
        <f>IF(GCI220 = "", "", IFERROR(GCI220 / SUMIFS(Aux_Totales!$N:$N, Aux_Totales!$F:$F, $F224, Aux_Totales!$A:$A, Aperturas!$A$2), 0))</f>
        <v/>
      </c>
      <c r="GCJ224" s="23" t="str">
        <f>IF(GCJ220 = "", "", IFERROR(GCJ220 / SUMIFS(Aux_Totales!$N:$N, Aux_Totales!$F:$F, $F224, Aux_Totales!$A:$A, Aperturas!$A$2), 0))</f>
        <v/>
      </c>
      <c r="GCK224" s="23" t="str">
        <f>IF(GCK220 = "", "", IFERROR(GCK220 / SUMIFS(Aux_Totales!$N:$N, Aux_Totales!$F:$F, $F224, Aux_Totales!$A:$A, Aperturas!$A$2), 0))</f>
        <v/>
      </c>
      <c r="GCL224" s="23" t="str">
        <f>IF(GCL220 = "", "", IFERROR(GCL220 / SUMIFS(Aux_Totales!$N:$N, Aux_Totales!$F:$F, $F224, Aux_Totales!$A:$A, Aperturas!$A$2), 0))</f>
        <v/>
      </c>
      <c r="GCM224" s="23" t="str">
        <f>IF(GCM220 = "", "", IFERROR(GCM220 / SUMIFS(Aux_Totales!$N:$N, Aux_Totales!$F:$F, $F224, Aux_Totales!$A:$A, Aperturas!$A$2), 0))</f>
        <v/>
      </c>
      <c r="GCN224" s="23" t="str">
        <f>IF(GCN220 = "", "", IFERROR(GCN220 / SUMIFS(Aux_Totales!$N:$N, Aux_Totales!$F:$F, $F224, Aux_Totales!$A:$A, Aperturas!$A$2), 0))</f>
        <v/>
      </c>
      <c r="GCO224" s="23" t="str">
        <f>IF(GCO220 = "", "", IFERROR(GCO220 / SUMIFS(Aux_Totales!$N:$N, Aux_Totales!$F:$F, $F224, Aux_Totales!$A:$A, Aperturas!$A$2), 0))</f>
        <v/>
      </c>
      <c r="GCP224" s="23" t="str">
        <f>IF(GCP220 = "", "", IFERROR(GCP220 / SUMIFS(Aux_Totales!$N:$N, Aux_Totales!$F:$F, $F224, Aux_Totales!$A:$A, Aperturas!$A$2), 0))</f>
        <v/>
      </c>
      <c r="GCQ224" s="23" t="str">
        <f>IF(GCQ220 = "", "", IFERROR(GCQ220 / SUMIFS(Aux_Totales!$N:$N, Aux_Totales!$F:$F, $F224, Aux_Totales!$A:$A, Aperturas!$A$2), 0))</f>
        <v/>
      </c>
      <c r="GCR224" s="23" t="str">
        <f>IF(GCR220 = "", "", IFERROR(GCR220 / SUMIFS(Aux_Totales!$N:$N, Aux_Totales!$F:$F, $F224, Aux_Totales!$A:$A, Aperturas!$A$2), 0))</f>
        <v/>
      </c>
      <c r="GCS224" s="23" t="str">
        <f>IF(GCS220 = "", "", IFERROR(GCS220 / SUMIFS(Aux_Totales!$N:$N, Aux_Totales!$F:$F, $F224, Aux_Totales!$A:$A, Aperturas!$A$2), 0))</f>
        <v/>
      </c>
      <c r="GCT224" s="23" t="str">
        <f>IF(GCT220 = "", "", IFERROR(GCT220 / SUMIFS(Aux_Totales!$N:$N, Aux_Totales!$F:$F, $F224, Aux_Totales!$A:$A, Aperturas!$A$2), 0))</f>
        <v/>
      </c>
      <c r="GCU224" s="23" t="str">
        <f>IF(GCU220 = "", "", IFERROR(GCU220 / SUMIFS(Aux_Totales!$N:$N, Aux_Totales!$F:$F, $F224, Aux_Totales!$A:$A, Aperturas!$A$2), 0))</f>
        <v/>
      </c>
      <c r="GCV224" s="23" t="str">
        <f>IF(GCV220 = "", "", IFERROR(GCV220 / SUMIFS(Aux_Totales!$N:$N, Aux_Totales!$F:$F, $F224, Aux_Totales!$A:$A, Aperturas!$A$2), 0))</f>
        <v/>
      </c>
      <c r="GCW224" s="23" t="str">
        <f>IF(GCW220 = "", "", IFERROR(GCW220 / SUMIFS(Aux_Totales!$N:$N, Aux_Totales!$F:$F, $F224, Aux_Totales!$A:$A, Aperturas!$A$2), 0))</f>
        <v/>
      </c>
      <c r="GCX224" s="23" t="str">
        <f>IF(GCX220 = "", "", IFERROR(GCX220 / SUMIFS(Aux_Totales!$N:$N, Aux_Totales!$F:$F, $F224, Aux_Totales!$A:$A, Aperturas!$A$2), 0))</f>
        <v/>
      </c>
      <c r="GCY224" s="23" t="str">
        <f>IF(GCY220 = "", "", IFERROR(GCY220 / SUMIFS(Aux_Totales!$N:$N, Aux_Totales!$F:$F, $F224, Aux_Totales!$A:$A, Aperturas!$A$2), 0))</f>
        <v/>
      </c>
      <c r="GCZ224" s="23" t="str">
        <f>IF(GCZ220 = "", "", IFERROR(GCZ220 / SUMIFS(Aux_Totales!$N:$N, Aux_Totales!$F:$F, $F224, Aux_Totales!$A:$A, Aperturas!$A$2), 0))</f>
        <v/>
      </c>
      <c r="GDA224" s="23" t="str">
        <f>IF(GDA220 = "", "", IFERROR(GDA220 / SUMIFS(Aux_Totales!$N:$N, Aux_Totales!$F:$F, $F224, Aux_Totales!$A:$A, Aperturas!$A$2), 0))</f>
        <v/>
      </c>
      <c r="GDB224" s="23" t="str">
        <f>IF(GDB220 = "", "", IFERROR(GDB220 / SUMIFS(Aux_Totales!$N:$N, Aux_Totales!$F:$F, $F224, Aux_Totales!$A:$A, Aperturas!$A$2), 0))</f>
        <v/>
      </c>
      <c r="GDC224" s="23" t="str">
        <f>IF(GDC220 = "", "", IFERROR(GDC220 / SUMIFS(Aux_Totales!$N:$N, Aux_Totales!$F:$F, $F224, Aux_Totales!$A:$A, Aperturas!$A$2), 0))</f>
        <v/>
      </c>
      <c r="GDD224" s="23" t="str">
        <f>IF(GDD220 = "", "", IFERROR(GDD220 / SUMIFS(Aux_Totales!$N:$N, Aux_Totales!$F:$F, $F224, Aux_Totales!$A:$A, Aperturas!$A$2), 0))</f>
        <v/>
      </c>
      <c r="GDE224" s="23" t="str">
        <f>IF(GDE220 = "", "", IFERROR(GDE220 / SUMIFS(Aux_Totales!$N:$N, Aux_Totales!$F:$F, $F224, Aux_Totales!$A:$A, Aperturas!$A$2), 0))</f>
        <v/>
      </c>
      <c r="GDF224" s="23" t="str">
        <f>IF(GDF220 = "", "", IFERROR(GDF220 / SUMIFS(Aux_Totales!$N:$N, Aux_Totales!$F:$F, $F224, Aux_Totales!$A:$A, Aperturas!$A$2), 0))</f>
        <v/>
      </c>
      <c r="GDG224" s="23" t="str">
        <f>IF(GDG220 = "", "", IFERROR(GDG220 / SUMIFS(Aux_Totales!$N:$N, Aux_Totales!$F:$F, $F224, Aux_Totales!$A:$A, Aperturas!$A$2), 0))</f>
        <v/>
      </c>
      <c r="GDH224" s="23" t="str">
        <f>IF(GDH220 = "", "", IFERROR(GDH220 / SUMIFS(Aux_Totales!$N:$N, Aux_Totales!$F:$F, $F224, Aux_Totales!$A:$A, Aperturas!$A$2), 0))</f>
        <v/>
      </c>
      <c r="GDI224" s="23" t="str">
        <f>IF(GDI220 = "", "", IFERROR(GDI220 / SUMIFS(Aux_Totales!$N:$N, Aux_Totales!$F:$F, $F224, Aux_Totales!$A:$A, Aperturas!$A$2), 0))</f>
        <v/>
      </c>
      <c r="GDJ224" s="23" t="str">
        <f>IF(GDJ220 = "", "", IFERROR(GDJ220 / SUMIFS(Aux_Totales!$N:$N, Aux_Totales!$F:$F, $F224, Aux_Totales!$A:$A, Aperturas!$A$2), 0))</f>
        <v/>
      </c>
      <c r="GDK224" s="23" t="str">
        <f>IF(GDK220 = "", "", IFERROR(GDK220 / SUMIFS(Aux_Totales!$N:$N, Aux_Totales!$F:$F, $F224, Aux_Totales!$A:$A, Aperturas!$A$2), 0))</f>
        <v/>
      </c>
      <c r="GDL224" s="23" t="str">
        <f>IF(GDL220 = "", "", IFERROR(GDL220 / SUMIFS(Aux_Totales!$N:$N, Aux_Totales!$F:$F, $F224, Aux_Totales!$A:$A, Aperturas!$A$2), 0))</f>
        <v/>
      </c>
      <c r="GDM224" s="23" t="str">
        <f>IF(GDM220 = "", "", IFERROR(GDM220 / SUMIFS(Aux_Totales!$N:$N, Aux_Totales!$F:$F, $F224, Aux_Totales!$A:$A, Aperturas!$A$2), 0))</f>
        <v/>
      </c>
      <c r="GDN224" s="23" t="str">
        <f>IF(GDN220 = "", "", IFERROR(GDN220 / SUMIFS(Aux_Totales!$N:$N, Aux_Totales!$F:$F, $F224, Aux_Totales!$A:$A, Aperturas!$A$2), 0))</f>
        <v/>
      </c>
      <c r="GDO224" s="23" t="str">
        <f>IF(GDO220 = "", "", IFERROR(GDO220 / SUMIFS(Aux_Totales!$N:$N, Aux_Totales!$F:$F, $F224, Aux_Totales!$A:$A, Aperturas!$A$2), 0))</f>
        <v/>
      </c>
      <c r="GDP224" s="23" t="str">
        <f>IF(GDP220 = "", "", IFERROR(GDP220 / SUMIFS(Aux_Totales!$N:$N, Aux_Totales!$F:$F, $F224, Aux_Totales!$A:$A, Aperturas!$A$2), 0))</f>
        <v/>
      </c>
      <c r="GDQ224" s="23" t="str">
        <f>IF(GDQ220 = "", "", IFERROR(GDQ220 / SUMIFS(Aux_Totales!$N:$N, Aux_Totales!$F:$F, $F224, Aux_Totales!$A:$A, Aperturas!$A$2), 0))</f>
        <v/>
      </c>
      <c r="GDR224" s="23" t="str">
        <f>IF(GDR220 = "", "", IFERROR(GDR220 / SUMIFS(Aux_Totales!$N:$N, Aux_Totales!$F:$F, $F224, Aux_Totales!$A:$A, Aperturas!$A$2), 0))</f>
        <v/>
      </c>
      <c r="GDS224" s="23" t="str">
        <f>IF(GDS220 = "", "", IFERROR(GDS220 / SUMIFS(Aux_Totales!$N:$N, Aux_Totales!$F:$F, $F224, Aux_Totales!$A:$A, Aperturas!$A$2), 0))</f>
        <v/>
      </c>
      <c r="GDT224" s="23" t="str">
        <f>IF(GDT220 = "", "", IFERROR(GDT220 / SUMIFS(Aux_Totales!$N:$N, Aux_Totales!$F:$F, $F224, Aux_Totales!$A:$A, Aperturas!$A$2), 0))</f>
        <v/>
      </c>
      <c r="GDU224" s="23" t="str">
        <f>IF(GDU220 = "", "", IFERROR(GDU220 / SUMIFS(Aux_Totales!$N:$N, Aux_Totales!$F:$F, $F224, Aux_Totales!$A:$A, Aperturas!$A$2), 0))</f>
        <v/>
      </c>
      <c r="GDV224" s="23" t="str">
        <f>IF(GDV220 = "", "", IFERROR(GDV220 / SUMIFS(Aux_Totales!$N:$N, Aux_Totales!$F:$F, $F224, Aux_Totales!$A:$A, Aperturas!$A$2), 0))</f>
        <v/>
      </c>
      <c r="GDW224" s="23" t="str">
        <f>IF(GDW220 = "", "", IFERROR(GDW220 / SUMIFS(Aux_Totales!$N:$N, Aux_Totales!$F:$F, $F224, Aux_Totales!$A:$A, Aperturas!$A$2), 0))</f>
        <v/>
      </c>
      <c r="GDX224" s="23" t="str">
        <f>IF(GDX220 = "", "", IFERROR(GDX220 / SUMIFS(Aux_Totales!$N:$N, Aux_Totales!$F:$F, $F224, Aux_Totales!$A:$A, Aperturas!$A$2), 0))</f>
        <v/>
      </c>
      <c r="GDY224" s="23" t="str">
        <f>IF(GDY220 = "", "", IFERROR(GDY220 / SUMIFS(Aux_Totales!$N:$N, Aux_Totales!$F:$F, $F224, Aux_Totales!$A:$A, Aperturas!$A$2), 0))</f>
        <v/>
      </c>
      <c r="GDZ224" s="23" t="str">
        <f>IF(GDZ220 = "", "", IFERROR(GDZ220 / SUMIFS(Aux_Totales!$N:$N, Aux_Totales!$F:$F, $F224, Aux_Totales!$A:$A, Aperturas!$A$2), 0))</f>
        <v/>
      </c>
      <c r="GEA224" s="23" t="str">
        <f>IF(GEA220 = "", "", IFERROR(GEA220 / SUMIFS(Aux_Totales!$N:$N, Aux_Totales!$F:$F, $F224, Aux_Totales!$A:$A, Aperturas!$A$2), 0))</f>
        <v/>
      </c>
      <c r="GEB224" s="23" t="str">
        <f>IF(GEB220 = "", "", IFERROR(GEB220 / SUMIFS(Aux_Totales!$N:$N, Aux_Totales!$F:$F, $F224, Aux_Totales!$A:$A, Aperturas!$A$2), 0))</f>
        <v/>
      </c>
      <c r="GEC224" s="23" t="str">
        <f>IF(GEC220 = "", "", IFERROR(GEC220 / SUMIFS(Aux_Totales!$N:$N, Aux_Totales!$F:$F, $F224, Aux_Totales!$A:$A, Aperturas!$A$2), 0))</f>
        <v/>
      </c>
      <c r="GED224" s="23" t="str">
        <f>IF(GED220 = "", "", IFERROR(GED220 / SUMIFS(Aux_Totales!$N:$N, Aux_Totales!$F:$F, $F224, Aux_Totales!$A:$A, Aperturas!$A$2), 0))</f>
        <v/>
      </c>
      <c r="GEE224" s="23" t="str">
        <f>IF(GEE220 = "", "", IFERROR(GEE220 / SUMIFS(Aux_Totales!$N:$N, Aux_Totales!$F:$F, $F224, Aux_Totales!$A:$A, Aperturas!$A$2), 0))</f>
        <v/>
      </c>
      <c r="GEF224" s="23" t="str">
        <f>IF(GEF220 = "", "", IFERROR(GEF220 / SUMIFS(Aux_Totales!$N:$N, Aux_Totales!$F:$F, $F224, Aux_Totales!$A:$A, Aperturas!$A$2), 0))</f>
        <v/>
      </c>
      <c r="GEG224" s="23" t="str">
        <f>IF(GEG220 = "", "", IFERROR(GEG220 / SUMIFS(Aux_Totales!$N:$N, Aux_Totales!$F:$F, $F224, Aux_Totales!$A:$A, Aperturas!$A$2), 0))</f>
        <v/>
      </c>
      <c r="GEH224" s="23" t="str">
        <f>IF(GEH220 = "", "", IFERROR(GEH220 / SUMIFS(Aux_Totales!$N:$N, Aux_Totales!$F:$F, $F224, Aux_Totales!$A:$A, Aperturas!$A$2), 0))</f>
        <v/>
      </c>
      <c r="GEI224" s="23" t="str">
        <f>IF(GEI220 = "", "", IFERROR(GEI220 / SUMIFS(Aux_Totales!$N:$N, Aux_Totales!$F:$F, $F224, Aux_Totales!$A:$A, Aperturas!$A$2), 0))</f>
        <v/>
      </c>
      <c r="GEJ224" s="23" t="str">
        <f>IF(GEJ220 = "", "", IFERROR(GEJ220 / SUMIFS(Aux_Totales!$N:$N, Aux_Totales!$F:$F, $F224, Aux_Totales!$A:$A, Aperturas!$A$2), 0))</f>
        <v/>
      </c>
      <c r="GEK224" s="23" t="str">
        <f>IF(GEK220 = "", "", IFERROR(GEK220 / SUMIFS(Aux_Totales!$N:$N, Aux_Totales!$F:$F, $F224, Aux_Totales!$A:$A, Aperturas!$A$2), 0))</f>
        <v/>
      </c>
      <c r="GEL224" s="23" t="str">
        <f>IF(GEL220 = "", "", IFERROR(GEL220 / SUMIFS(Aux_Totales!$N:$N, Aux_Totales!$F:$F, $F224, Aux_Totales!$A:$A, Aperturas!$A$2), 0))</f>
        <v/>
      </c>
      <c r="GEM224" s="23" t="str">
        <f>IF(GEM220 = "", "", IFERROR(GEM220 / SUMIFS(Aux_Totales!$N:$N, Aux_Totales!$F:$F, $F224, Aux_Totales!$A:$A, Aperturas!$A$2), 0))</f>
        <v/>
      </c>
      <c r="GEN224" s="23" t="str">
        <f>IF(GEN220 = "", "", IFERROR(GEN220 / SUMIFS(Aux_Totales!$N:$N, Aux_Totales!$F:$F, $F224, Aux_Totales!$A:$A, Aperturas!$A$2), 0))</f>
        <v/>
      </c>
      <c r="GEO224" s="23" t="str">
        <f>IF(GEO220 = "", "", IFERROR(GEO220 / SUMIFS(Aux_Totales!$N:$N, Aux_Totales!$F:$F, $F224, Aux_Totales!$A:$A, Aperturas!$A$2), 0))</f>
        <v/>
      </c>
      <c r="GEP224" s="23" t="str">
        <f>IF(GEP220 = "", "", IFERROR(GEP220 / SUMIFS(Aux_Totales!$N:$N, Aux_Totales!$F:$F, $F224, Aux_Totales!$A:$A, Aperturas!$A$2), 0))</f>
        <v/>
      </c>
      <c r="GEQ224" s="23" t="str">
        <f>IF(GEQ220 = "", "", IFERROR(GEQ220 / SUMIFS(Aux_Totales!$N:$N, Aux_Totales!$F:$F, $F224, Aux_Totales!$A:$A, Aperturas!$A$2), 0))</f>
        <v/>
      </c>
      <c r="GER224" s="23" t="str">
        <f>IF(GER220 = "", "", IFERROR(GER220 / SUMIFS(Aux_Totales!$N:$N, Aux_Totales!$F:$F, $F224, Aux_Totales!$A:$A, Aperturas!$A$2), 0))</f>
        <v/>
      </c>
      <c r="GES224" s="23" t="str">
        <f>IF(GES220 = "", "", IFERROR(GES220 / SUMIFS(Aux_Totales!$N:$N, Aux_Totales!$F:$F, $F224, Aux_Totales!$A:$A, Aperturas!$A$2), 0))</f>
        <v/>
      </c>
      <c r="GET224" s="23" t="str">
        <f>IF(GET220 = "", "", IFERROR(GET220 / SUMIFS(Aux_Totales!$N:$N, Aux_Totales!$F:$F, $F224, Aux_Totales!$A:$A, Aperturas!$A$2), 0))</f>
        <v/>
      </c>
      <c r="GEU224" s="23" t="str">
        <f>IF(GEU220 = "", "", IFERROR(GEU220 / SUMIFS(Aux_Totales!$N:$N, Aux_Totales!$F:$F, $F224, Aux_Totales!$A:$A, Aperturas!$A$2), 0))</f>
        <v/>
      </c>
      <c r="GEV224" s="23" t="str">
        <f>IF(GEV220 = "", "", IFERROR(GEV220 / SUMIFS(Aux_Totales!$N:$N, Aux_Totales!$F:$F, $F224, Aux_Totales!$A:$A, Aperturas!$A$2), 0))</f>
        <v/>
      </c>
      <c r="GEW224" s="23" t="str">
        <f>IF(GEW220 = "", "", IFERROR(GEW220 / SUMIFS(Aux_Totales!$N:$N, Aux_Totales!$F:$F, $F224, Aux_Totales!$A:$A, Aperturas!$A$2), 0))</f>
        <v/>
      </c>
      <c r="GEX224" s="23" t="str">
        <f>IF(GEX220 = "", "", IFERROR(GEX220 / SUMIFS(Aux_Totales!$N:$N, Aux_Totales!$F:$F, $F224, Aux_Totales!$A:$A, Aperturas!$A$2), 0))</f>
        <v/>
      </c>
      <c r="GEY224" s="23" t="str">
        <f>IF(GEY220 = "", "", IFERROR(GEY220 / SUMIFS(Aux_Totales!$N:$N, Aux_Totales!$F:$F, $F224, Aux_Totales!$A:$A, Aperturas!$A$2), 0))</f>
        <v/>
      </c>
      <c r="GEZ224" s="23" t="str">
        <f>IF(GEZ220 = "", "", IFERROR(GEZ220 / SUMIFS(Aux_Totales!$N:$N, Aux_Totales!$F:$F, $F224, Aux_Totales!$A:$A, Aperturas!$A$2), 0))</f>
        <v/>
      </c>
      <c r="GFA224" s="23" t="str">
        <f>IF(GFA220 = "", "", IFERROR(GFA220 / SUMIFS(Aux_Totales!$N:$N, Aux_Totales!$F:$F, $F224, Aux_Totales!$A:$A, Aperturas!$A$2), 0))</f>
        <v/>
      </c>
      <c r="GFB224" s="23" t="str">
        <f>IF(GFB220 = "", "", IFERROR(GFB220 / SUMIFS(Aux_Totales!$N:$N, Aux_Totales!$F:$F, $F224, Aux_Totales!$A:$A, Aperturas!$A$2), 0))</f>
        <v/>
      </c>
      <c r="GFC224" s="23" t="str">
        <f>IF(GFC220 = "", "", IFERROR(GFC220 / SUMIFS(Aux_Totales!$N:$N, Aux_Totales!$F:$F, $F224, Aux_Totales!$A:$A, Aperturas!$A$2), 0))</f>
        <v/>
      </c>
      <c r="GFD224" s="23" t="str">
        <f>IF(GFD220 = "", "", IFERROR(GFD220 / SUMIFS(Aux_Totales!$N:$N, Aux_Totales!$F:$F, $F224, Aux_Totales!$A:$A, Aperturas!$A$2), 0))</f>
        <v/>
      </c>
      <c r="GFE224" s="23" t="str">
        <f>IF(GFE220 = "", "", IFERROR(GFE220 / SUMIFS(Aux_Totales!$N:$N, Aux_Totales!$F:$F, $F224, Aux_Totales!$A:$A, Aperturas!$A$2), 0))</f>
        <v/>
      </c>
      <c r="GFF224" s="23" t="str">
        <f>IF(GFF220 = "", "", IFERROR(GFF220 / SUMIFS(Aux_Totales!$N:$N, Aux_Totales!$F:$F, $F224, Aux_Totales!$A:$A, Aperturas!$A$2), 0))</f>
        <v/>
      </c>
      <c r="GFG224" s="23" t="str">
        <f>IF(GFG220 = "", "", IFERROR(GFG220 / SUMIFS(Aux_Totales!$N:$N, Aux_Totales!$F:$F, $F224, Aux_Totales!$A:$A, Aperturas!$A$2), 0))</f>
        <v/>
      </c>
      <c r="GFH224" s="23" t="str">
        <f>IF(GFH220 = "", "", IFERROR(GFH220 / SUMIFS(Aux_Totales!$N:$N, Aux_Totales!$F:$F, $F224, Aux_Totales!$A:$A, Aperturas!$A$2), 0))</f>
        <v/>
      </c>
      <c r="GFI224" s="23" t="str">
        <f>IF(GFI220 = "", "", IFERROR(GFI220 / SUMIFS(Aux_Totales!$N:$N, Aux_Totales!$F:$F, $F224, Aux_Totales!$A:$A, Aperturas!$A$2), 0))</f>
        <v/>
      </c>
      <c r="GFJ224" s="23" t="str">
        <f>IF(GFJ220 = "", "", IFERROR(GFJ220 / SUMIFS(Aux_Totales!$N:$N, Aux_Totales!$F:$F, $F224, Aux_Totales!$A:$A, Aperturas!$A$2), 0))</f>
        <v/>
      </c>
      <c r="GFK224" s="23" t="str">
        <f>IF(GFK220 = "", "", IFERROR(GFK220 / SUMIFS(Aux_Totales!$N:$N, Aux_Totales!$F:$F, $F224, Aux_Totales!$A:$A, Aperturas!$A$2), 0))</f>
        <v/>
      </c>
      <c r="GFL224" s="23" t="str">
        <f>IF(GFL220 = "", "", IFERROR(GFL220 / SUMIFS(Aux_Totales!$N:$N, Aux_Totales!$F:$F, $F224, Aux_Totales!$A:$A, Aperturas!$A$2), 0))</f>
        <v/>
      </c>
      <c r="GFM224" s="23" t="str">
        <f>IF(GFM220 = "", "", IFERROR(GFM220 / SUMIFS(Aux_Totales!$N:$N, Aux_Totales!$F:$F, $F224, Aux_Totales!$A:$A, Aperturas!$A$2), 0))</f>
        <v/>
      </c>
      <c r="GFN224" s="23" t="str">
        <f>IF(GFN220 = "", "", IFERROR(GFN220 / SUMIFS(Aux_Totales!$N:$N, Aux_Totales!$F:$F, $F224, Aux_Totales!$A:$A, Aperturas!$A$2), 0))</f>
        <v/>
      </c>
      <c r="GFO224" s="23" t="str">
        <f>IF(GFO220 = "", "", IFERROR(GFO220 / SUMIFS(Aux_Totales!$N:$N, Aux_Totales!$F:$F, $F224, Aux_Totales!$A:$A, Aperturas!$A$2), 0))</f>
        <v/>
      </c>
      <c r="GFP224" s="23" t="str">
        <f>IF(GFP220 = "", "", IFERROR(GFP220 / SUMIFS(Aux_Totales!$N:$N, Aux_Totales!$F:$F, $F224, Aux_Totales!$A:$A, Aperturas!$A$2), 0))</f>
        <v/>
      </c>
      <c r="GFQ224" s="23" t="str">
        <f>IF(GFQ220 = "", "", IFERROR(GFQ220 / SUMIFS(Aux_Totales!$N:$N, Aux_Totales!$F:$F, $F224, Aux_Totales!$A:$A, Aperturas!$A$2), 0))</f>
        <v/>
      </c>
      <c r="GFR224" s="23" t="str">
        <f>IF(GFR220 = "", "", IFERROR(GFR220 / SUMIFS(Aux_Totales!$N:$N, Aux_Totales!$F:$F, $F224, Aux_Totales!$A:$A, Aperturas!$A$2), 0))</f>
        <v/>
      </c>
      <c r="GFS224" s="23" t="str">
        <f>IF(GFS220 = "", "", IFERROR(GFS220 / SUMIFS(Aux_Totales!$N:$N, Aux_Totales!$F:$F, $F224, Aux_Totales!$A:$A, Aperturas!$A$2), 0))</f>
        <v/>
      </c>
      <c r="GFT224" s="23" t="str">
        <f>IF(GFT220 = "", "", IFERROR(GFT220 / SUMIFS(Aux_Totales!$N:$N, Aux_Totales!$F:$F, $F224, Aux_Totales!$A:$A, Aperturas!$A$2), 0))</f>
        <v/>
      </c>
      <c r="GFU224" s="23" t="str">
        <f>IF(GFU220 = "", "", IFERROR(GFU220 / SUMIFS(Aux_Totales!$N:$N, Aux_Totales!$F:$F, $F224, Aux_Totales!$A:$A, Aperturas!$A$2), 0))</f>
        <v/>
      </c>
      <c r="GFV224" s="23" t="str">
        <f>IF(GFV220 = "", "", IFERROR(GFV220 / SUMIFS(Aux_Totales!$N:$N, Aux_Totales!$F:$F, $F224, Aux_Totales!$A:$A, Aperturas!$A$2), 0))</f>
        <v/>
      </c>
      <c r="GFW224" s="23" t="str">
        <f>IF(GFW220 = "", "", IFERROR(GFW220 / SUMIFS(Aux_Totales!$N:$N, Aux_Totales!$F:$F, $F224, Aux_Totales!$A:$A, Aperturas!$A$2), 0))</f>
        <v/>
      </c>
      <c r="GFX224" s="23" t="str">
        <f>IF(GFX220 = "", "", IFERROR(GFX220 / SUMIFS(Aux_Totales!$N:$N, Aux_Totales!$F:$F, $F224, Aux_Totales!$A:$A, Aperturas!$A$2), 0))</f>
        <v/>
      </c>
      <c r="GFY224" s="23" t="str">
        <f>IF(GFY220 = "", "", IFERROR(GFY220 / SUMIFS(Aux_Totales!$N:$N, Aux_Totales!$F:$F, $F224, Aux_Totales!$A:$A, Aperturas!$A$2), 0))</f>
        <v/>
      </c>
      <c r="GFZ224" s="23" t="str">
        <f>IF(GFZ220 = "", "", IFERROR(GFZ220 / SUMIFS(Aux_Totales!$N:$N, Aux_Totales!$F:$F, $F224, Aux_Totales!$A:$A, Aperturas!$A$2), 0))</f>
        <v/>
      </c>
      <c r="GGA224" s="23" t="str">
        <f>IF(GGA220 = "", "", IFERROR(GGA220 / SUMIFS(Aux_Totales!$N:$N, Aux_Totales!$F:$F, $F224, Aux_Totales!$A:$A, Aperturas!$A$2), 0))</f>
        <v/>
      </c>
      <c r="GGB224" s="23" t="str">
        <f>IF(GGB220 = "", "", IFERROR(GGB220 / SUMIFS(Aux_Totales!$N:$N, Aux_Totales!$F:$F, $F224, Aux_Totales!$A:$A, Aperturas!$A$2), 0))</f>
        <v/>
      </c>
      <c r="GGC224" s="23" t="str">
        <f>IF(GGC220 = "", "", IFERROR(GGC220 / SUMIFS(Aux_Totales!$N:$N, Aux_Totales!$F:$F, $F224, Aux_Totales!$A:$A, Aperturas!$A$2), 0))</f>
        <v/>
      </c>
      <c r="GGD224" s="23" t="str">
        <f>IF(GGD220 = "", "", IFERROR(GGD220 / SUMIFS(Aux_Totales!$N:$N, Aux_Totales!$F:$F, $F224, Aux_Totales!$A:$A, Aperturas!$A$2), 0))</f>
        <v/>
      </c>
      <c r="GGE224" s="23" t="str">
        <f>IF(GGE220 = "", "", IFERROR(GGE220 / SUMIFS(Aux_Totales!$N:$N, Aux_Totales!$F:$F, $F224, Aux_Totales!$A:$A, Aperturas!$A$2), 0))</f>
        <v/>
      </c>
      <c r="GGF224" s="23" t="str">
        <f>IF(GGF220 = "", "", IFERROR(GGF220 / SUMIFS(Aux_Totales!$N:$N, Aux_Totales!$F:$F, $F224, Aux_Totales!$A:$A, Aperturas!$A$2), 0))</f>
        <v/>
      </c>
      <c r="GGG224" s="23" t="str">
        <f>IF(GGG220 = "", "", IFERROR(GGG220 / SUMIFS(Aux_Totales!$N:$N, Aux_Totales!$F:$F, $F224, Aux_Totales!$A:$A, Aperturas!$A$2), 0))</f>
        <v/>
      </c>
      <c r="GGH224" s="23" t="str">
        <f>IF(GGH220 = "", "", IFERROR(GGH220 / SUMIFS(Aux_Totales!$N:$N, Aux_Totales!$F:$F, $F224, Aux_Totales!$A:$A, Aperturas!$A$2), 0))</f>
        <v/>
      </c>
      <c r="GGI224" s="23" t="str">
        <f>IF(GGI220 = "", "", IFERROR(GGI220 / SUMIFS(Aux_Totales!$N:$N, Aux_Totales!$F:$F, $F224, Aux_Totales!$A:$A, Aperturas!$A$2), 0))</f>
        <v/>
      </c>
      <c r="GGJ224" s="23" t="str">
        <f>IF(GGJ220 = "", "", IFERROR(GGJ220 / SUMIFS(Aux_Totales!$N:$N, Aux_Totales!$F:$F, $F224, Aux_Totales!$A:$A, Aperturas!$A$2), 0))</f>
        <v/>
      </c>
      <c r="GGK224" s="23" t="str">
        <f>IF(GGK220 = "", "", IFERROR(GGK220 / SUMIFS(Aux_Totales!$N:$N, Aux_Totales!$F:$F, $F224, Aux_Totales!$A:$A, Aperturas!$A$2), 0))</f>
        <v/>
      </c>
      <c r="GGL224" s="23" t="str">
        <f>IF(GGL220 = "", "", IFERROR(GGL220 / SUMIFS(Aux_Totales!$N:$N, Aux_Totales!$F:$F, $F224, Aux_Totales!$A:$A, Aperturas!$A$2), 0))</f>
        <v/>
      </c>
      <c r="GGM224" s="23" t="str">
        <f>IF(GGM220 = "", "", IFERROR(GGM220 / SUMIFS(Aux_Totales!$N:$N, Aux_Totales!$F:$F, $F224, Aux_Totales!$A:$A, Aperturas!$A$2), 0))</f>
        <v/>
      </c>
      <c r="GGN224" s="23" t="str">
        <f>IF(GGN220 = "", "", IFERROR(GGN220 / SUMIFS(Aux_Totales!$N:$N, Aux_Totales!$F:$F, $F224, Aux_Totales!$A:$A, Aperturas!$A$2), 0))</f>
        <v/>
      </c>
      <c r="GGO224" s="23" t="str">
        <f>IF(GGO220 = "", "", IFERROR(GGO220 / SUMIFS(Aux_Totales!$N:$N, Aux_Totales!$F:$F, $F224, Aux_Totales!$A:$A, Aperturas!$A$2), 0))</f>
        <v/>
      </c>
      <c r="GGP224" s="23" t="str">
        <f>IF(GGP220 = "", "", IFERROR(GGP220 / SUMIFS(Aux_Totales!$N:$N, Aux_Totales!$F:$F, $F224, Aux_Totales!$A:$A, Aperturas!$A$2), 0))</f>
        <v/>
      </c>
      <c r="GGQ224" s="23" t="str">
        <f>IF(GGQ220 = "", "", IFERROR(GGQ220 / SUMIFS(Aux_Totales!$N:$N, Aux_Totales!$F:$F, $F224, Aux_Totales!$A:$A, Aperturas!$A$2), 0))</f>
        <v/>
      </c>
      <c r="GGR224" s="23" t="str">
        <f>IF(GGR220 = "", "", IFERROR(GGR220 / SUMIFS(Aux_Totales!$N:$N, Aux_Totales!$F:$F, $F224, Aux_Totales!$A:$A, Aperturas!$A$2), 0))</f>
        <v/>
      </c>
      <c r="GGS224" s="23" t="str">
        <f>IF(GGS220 = "", "", IFERROR(GGS220 / SUMIFS(Aux_Totales!$N:$N, Aux_Totales!$F:$F, $F224, Aux_Totales!$A:$A, Aperturas!$A$2), 0))</f>
        <v/>
      </c>
      <c r="GGT224" s="23" t="str">
        <f>IF(GGT220 = "", "", IFERROR(GGT220 / SUMIFS(Aux_Totales!$N:$N, Aux_Totales!$F:$F, $F224, Aux_Totales!$A:$A, Aperturas!$A$2), 0))</f>
        <v/>
      </c>
      <c r="GGU224" s="23" t="str">
        <f>IF(GGU220 = "", "", IFERROR(GGU220 / SUMIFS(Aux_Totales!$N:$N, Aux_Totales!$F:$F, $F224, Aux_Totales!$A:$A, Aperturas!$A$2), 0))</f>
        <v/>
      </c>
      <c r="GGV224" s="23" t="str">
        <f>IF(GGV220 = "", "", IFERROR(GGV220 / SUMIFS(Aux_Totales!$N:$N, Aux_Totales!$F:$F, $F224, Aux_Totales!$A:$A, Aperturas!$A$2), 0))</f>
        <v/>
      </c>
      <c r="GGW224" s="23" t="str">
        <f>IF(GGW220 = "", "", IFERROR(GGW220 / SUMIFS(Aux_Totales!$N:$N, Aux_Totales!$F:$F, $F224, Aux_Totales!$A:$A, Aperturas!$A$2), 0))</f>
        <v/>
      </c>
      <c r="GGX224" s="23" t="str">
        <f>IF(GGX220 = "", "", IFERROR(GGX220 / SUMIFS(Aux_Totales!$N:$N, Aux_Totales!$F:$F, $F224, Aux_Totales!$A:$A, Aperturas!$A$2), 0))</f>
        <v/>
      </c>
      <c r="GGY224" s="23" t="str">
        <f>IF(GGY220 = "", "", IFERROR(GGY220 / SUMIFS(Aux_Totales!$N:$N, Aux_Totales!$F:$F, $F224, Aux_Totales!$A:$A, Aperturas!$A$2), 0))</f>
        <v/>
      </c>
      <c r="GGZ224" s="23" t="str">
        <f>IF(GGZ220 = "", "", IFERROR(GGZ220 / SUMIFS(Aux_Totales!$N:$N, Aux_Totales!$F:$F, $F224, Aux_Totales!$A:$A, Aperturas!$A$2), 0))</f>
        <v/>
      </c>
      <c r="GHA224" s="23" t="str">
        <f>IF(GHA220 = "", "", IFERROR(GHA220 / SUMIFS(Aux_Totales!$N:$N, Aux_Totales!$F:$F, $F224, Aux_Totales!$A:$A, Aperturas!$A$2), 0))</f>
        <v/>
      </c>
      <c r="GHB224" s="23" t="str">
        <f>IF(GHB220 = "", "", IFERROR(GHB220 / SUMIFS(Aux_Totales!$N:$N, Aux_Totales!$F:$F, $F224, Aux_Totales!$A:$A, Aperturas!$A$2), 0))</f>
        <v/>
      </c>
      <c r="GHC224" s="23" t="str">
        <f>IF(GHC220 = "", "", IFERROR(GHC220 / SUMIFS(Aux_Totales!$N:$N, Aux_Totales!$F:$F, $F224, Aux_Totales!$A:$A, Aperturas!$A$2), 0))</f>
        <v/>
      </c>
      <c r="GHD224" s="23" t="str">
        <f>IF(GHD220 = "", "", IFERROR(GHD220 / SUMIFS(Aux_Totales!$N:$N, Aux_Totales!$F:$F, $F224, Aux_Totales!$A:$A, Aperturas!$A$2), 0))</f>
        <v/>
      </c>
      <c r="GHE224" s="23" t="str">
        <f>IF(GHE220 = "", "", IFERROR(GHE220 / SUMIFS(Aux_Totales!$N:$N, Aux_Totales!$F:$F, $F224, Aux_Totales!$A:$A, Aperturas!$A$2), 0))</f>
        <v/>
      </c>
      <c r="GHF224" s="23" t="str">
        <f>IF(GHF220 = "", "", IFERROR(GHF220 / SUMIFS(Aux_Totales!$N:$N, Aux_Totales!$F:$F, $F224, Aux_Totales!$A:$A, Aperturas!$A$2), 0))</f>
        <v/>
      </c>
      <c r="GHG224" s="23" t="str">
        <f>IF(GHG220 = "", "", IFERROR(GHG220 / SUMIFS(Aux_Totales!$N:$N, Aux_Totales!$F:$F, $F224, Aux_Totales!$A:$A, Aperturas!$A$2), 0))</f>
        <v/>
      </c>
      <c r="GHH224" s="23" t="str">
        <f>IF(GHH220 = "", "", IFERROR(GHH220 / SUMIFS(Aux_Totales!$N:$N, Aux_Totales!$F:$F, $F224, Aux_Totales!$A:$A, Aperturas!$A$2), 0))</f>
        <v/>
      </c>
      <c r="GHI224" s="23" t="str">
        <f>IF(GHI220 = "", "", IFERROR(GHI220 / SUMIFS(Aux_Totales!$N:$N, Aux_Totales!$F:$F, $F224, Aux_Totales!$A:$A, Aperturas!$A$2), 0))</f>
        <v/>
      </c>
      <c r="GHJ224" s="23" t="str">
        <f>IF(GHJ220 = "", "", IFERROR(GHJ220 / SUMIFS(Aux_Totales!$N:$N, Aux_Totales!$F:$F, $F224, Aux_Totales!$A:$A, Aperturas!$A$2), 0))</f>
        <v/>
      </c>
      <c r="GHK224" s="23" t="str">
        <f>IF(GHK220 = "", "", IFERROR(GHK220 / SUMIFS(Aux_Totales!$N:$N, Aux_Totales!$F:$F, $F224, Aux_Totales!$A:$A, Aperturas!$A$2), 0))</f>
        <v/>
      </c>
      <c r="GHL224" s="23" t="str">
        <f>IF(GHL220 = "", "", IFERROR(GHL220 / SUMIFS(Aux_Totales!$N:$N, Aux_Totales!$F:$F, $F224, Aux_Totales!$A:$A, Aperturas!$A$2), 0))</f>
        <v/>
      </c>
      <c r="GHM224" s="23" t="str">
        <f>IF(GHM220 = "", "", IFERROR(GHM220 / SUMIFS(Aux_Totales!$N:$N, Aux_Totales!$F:$F, $F224, Aux_Totales!$A:$A, Aperturas!$A$2), 0))</f>
        <v/>
      </c>
      <c r="GHN224" s="23" t="str">
        <f>IF(GHN220 = "", "", IFERROR(GHN220 / SUMIFS(Aux_Totales!$N:$N, Aux_Totales!$F:$F, $F224, Aux_Totales!$A:$A, Aperturas!$A$2), 0))</f>
        <v/>
      </c>
      <c r="GHO224" s="23" t="str">
        <f>IF(GHO220 = "", "", IFERROR(GHO220 / SUMIFS(Aux_Totales!$N:$N, Aux_Totales!$F:$F, $F224, Aux_Totales!$A:$A, Aperturas!$A$2), 0))</f>
        <v/>
      </c>
      <c r="GHP224" s="23" t="str">
        <f>IF(GHP220 = "", "", IFERROR(GHP220 / SUMIFS(Aux_Totales!$N:$N, Aux_Totales!$F:$F, $F224, Aux_Totales!$A:$A, Aperturas!$A$2), 0))</f>
        <v/>
      </c>
      <c r="GHQ224" s="23" t="str">
        <f>IF(GHQ220 = "", "", IFERROR(GHQ220 / SUMIFS(Aux_Totales!$N:$N, Aux_Totales!$F:$F, $F224, Aux_Totales!$A:$A, Aperturas!$A$2), 0))</f>
        <v/>
      </c>
      <c r="GHR224" s="23" t="str">
        <f>IF(GHR220 = "", "", IFERROR(GHR220 / SUMIFS(Aux_Totales!$N:$N, Aux_Totales!$F:$F, $F224, Aux_Totales!$A:$A, Aperturas!$A$2), 0))</f>
        <v/>
      </c>
      <c r="GHS224" s="23" t="str">
        <f>IF(GHS220 = "", "", IFERROR(GHS220 / SUMIFS(Aux_Totales!$N:$N, Aux_Totales!$F:$F, $F224, Aux_Totales!$A:$A, Aperturas!$A$2), 0))</f>
        <v/>
      </c>
      <c r="GHT224" s="23" t="str">
        <f>IF(GHT220 = "", "", IFERROR(GHT220 / SUMIFS(Aux_Totales!$N:$N, Aux_Totales!$F:$F, $F224, Aux_Totales!$A:$A, Aperturas!$A$2), 0))</f>
        <v/>
      </c>
      <c r="GHU224" s="23" t="str">
        <f>IF(GHU220 = "", "", IFERROR(GHU220 / SUMIFS(Aux_Totales!$N:$N, Aux_Totales!$F:$F, $F224, Aux_Totales!$A:$A, Aperturas!$A$2), 0))</f>
        <v/>
      </c>
      <c r="GHV224" s="23" t="str">
        <f>IF(GHV220 = "", "", IFERROR(GHV220 / SUMIFS(Aux_Totales!$N:$N, Aux_Totales!$F:$F, $F224, Aux_Totales!$A:$A, Aperturas!$A$2), 0))</f>
        <v/>
      </c>
      <c r="GHW224" s="23" t="str">
        <f>IF(GHW220 = "", "", IFERROR(GHW220 / SUMIFS(Aux_Totales!$N:$N, Aux_Totales!$F:$F, $F224, Aux_Totales!$A:$A, Aperturas!$A$2), 0))</f>
        <v/>
      </c>
      <c r="GHX224" s="23" t="str">
        <f>IF(GHX220 = "", "", IFERROR(GHX220 / SUMIFS(Aux_Totales!$N:$N, Aux_Totales!$F:$F, $F224, Aux_Totales!$A:$A, Aperturas!$A$2), 0))</f>
        <v/>
      </c>
      <c r="GHY224" s="23" t="str">
        <f>IF(GHY220 = "", "", IFERROR(GHY220 / SUMIFS(Aux_Totales!$N:$N, Aux_Totales!$F:$F, $F224, Aux_Totales!$A:$A, Aperturas!$A$2), 0))</f>
        <v/>
      </c>
      <c r="GHZ224" s="23" t="str">
        <f>IF(GHZ220 = "", "", IFERROR(GHZ220 / SUMIFS(Aux_Totales!$N:$N, Aux_Totales!$F:$F, $F224, Aux_Totales!$A:$A, Aperturas!$A$2), 0))</f>
        <v/>
      </c>
      <c r="GIA224" s="23" t="str">
        <f>IF(GIA220 = "", "", IFERROR(GIA220 / SUMIFS(Aux_Totales!$N:$N, Aux_Totales!$F:$F, $F224, Aux_Totales!$A:$A, Aperturas!$A$2), 0))</f>
        <v/>
      </c>
      <c r="GIB224" s="23" t="str">
        <f>IF(GIB220 = "", "", IFERROR(GIB220 / SUMIFS(Aux_Totales!$N:$N, Aux_Totales!$F:$F, $F224, Aux_Totales!$A:$A, Aperturas!$A$2), 0))</f>
        <v/>
      </c>
      <c r="GIC224" s="23" t="str">
        <f>IF(GIC220 = "", "", IFERROR(GIC220 / SUMIFS(Aux_Totales!$N:$N, Aux_Totales!$F:$F, $F224, Aux_Totales!$A:$A, Aperturas!$A$2), 0))</f>
        <v/>
      </c>
      <c r="GID224" s="23" t="str">
        <f>IF(GID220 = "", "", IFERROR(GID220 / SUMIFS(Aux_Totales!$N:$N, Aux_Totales!$F:$F, $F224, Aux_Totales!$A:$A, Aperturas!$A$2), 0))</f>
        <v/>
      </c>
      <c r="GIE224" s="23" t="str">
        <f>IF(GIE220 = "", "", IFERROR(GIE220 / SUMIFS(Aux_Totales!$N:$N, Aux_Totales!$F:$F, $F224, Aux_Totales!$A:$A, Aperturas!$A$2), 0))</f>
        <v/>
      </c>
      <c r="GIF224" s="23" t="str">
        <f>IF(GIF220 = "", "", IFERROR(GIF220 / SUMIFS(Aux_Totales!$N:$N, Aux_Totales!$F:$F, $F224, Aux_Totales!$A:$A, Aperturas!$A$2), 0))</f>
        <v/>
      </c>
      <c r="GIG224" s="23" t="str">
        <f>IF(GIG220 = "", "", IFERROR(GIG220 / SUMIFS(Aux_Totales!$N:$N, Aux_Totales!$F:$F, $F224, Aux_Totales!$A:$A, Aperturas!$A$2), 0))</f>
        <v/>
      </c>
      <c r="GIH224" s="23" t="str">
        <f>IF(GIH220 = "", "", IFERROR(GIH220 / SUMIFS(Aux_Totales!$N:$N, Aux_Totales!$F:$F, $F224, Aux_Totales!$A:$A, Aperturas!$A$2), 0))</f>
        <v/>
      </c>
      <c r="GII224" s="23" t="str">
        <f>IF(GII220 = "", "", IFERROR(GII220 / SUMIFS(Aux_Totales!$N:$N, Aux_Totales!$F:$F, $F224, Aux_Totales!$A:$A, Aperturas!$A$2), 0))</f>
        <v/>
      </c>
      <c r="GIJ224" s="23" t="str">
        <f>IF(GIJ220 = "", "", IFERROR(GIJ220 / SUMIFS(Aux_Totales!$N:$N, Aux_Totales!$F:$F, $F224, Aux_Totales!$A:$A, Aperturas!$A$2), 0))</f>
        <v/>
      </c>
      <c r="GIK224" s="23" t="str">
        <f>IF(GIK220 = "", "", IFERROR(GIK220 / SUMIFS(Aux_Totales!$N:$N, Aux_Totales!$F:$F, $F224, Aux_Totales!$A:$A, Aperturas!$A$2), 0))</f>
        <v/>
      </c>
      <c r="GIL224" s="23" t="str">
        <f>IF(GIL220 = "", "", IFERROR(GIL220 / SUMIFS(Aux_Totales!$N:$N, Aux_Totales!$F:$F, $F224, Aux_Totales!$A:$A, Aperturas!$A$2), 0))</f>
        <v/>
      </c>
      <c r="GIM224" s="23" t="str">
        <f>IF(GIM220 = "", "", IFERROR(GIM220 / SUMIFS(Aux_Totales!$N:$N, Aux_Totales!$F:$F, $F224, Aux_Totales!$A:$A, Aperturas!$A$2), 0))</f>
        <v/>
      </c>
      <c r="GIN224" s="23" t="str">
        <f>IF(GIN220 = "", "", IFERROR(GIN220 / SUMIFS(Aux_Totales!$N:$N, Aux_Totales!$F:$F, $F224, Aux_Totales!$A:$A, Aperturas!$A$2), 0))</f>
        <v/>
      </c>
      <c r="GIO224" s="23" t="str">
        <f>IF(GIO220 = "", "", IFERROR(GIO220 / SUMIFS(Aux_Totales!$N:$N, Aux_Totales!$F:$F, $F224, Aux_Totales!$A:$A, Aperturas!$A$2), 0))</f>
        <v/>
      </c>
      <c r="GIP224" s="23" t="str">
        <f>IF(GIP220 = "", "", IFERROR(GIP220 / SUMIFS(Aux_Totales!$N:$N, Aux_Totales!$F:$F, $F224, Aux_Totales!$A:$A, Aperturas!$A$2), 0))</f>
        <v/>
      </c>
      <c r="GIQ224" s="23" t="str">
        <f>IF(GIQ220 = "", "", IFERROR(GIQ220 / SUMIFS(Aux_Totales!$N:$N, Aux_Totales!$F:$F, $F224, Aux_Totales!$A:$A, Aperturas!$A$2), 0))</f>
        <v/>
      </c>
      <c r="GIR224" s="23" t="str">
        <f>IF(GIR220 = "", "", IFERROR(GIR220 / SUMIFS(Aux_Totales!$N:$N, Aux_Totales!$F:$F, $F224, Aux_Totales!$A:$A, Aperturas!$A$2), 0))</f>
        <v/>
      </c>
      <c r="GIS224" s="23" t="str">
        <f>IF(GIS220 = "", "", IFERROR(GIS220 / SUMIFS(Aux_Totales!$N:$N, Aux_Totales!$F:$F, $F224, Aux_Totales!$A:$A, Aperturas!$A$2), 0))</f>
        <v/>
      </c>
      <c r="GIT224" s="23" t="str">
        <f>IF(GIT220 = "", "", IFERROR(GIT220 / SUMIFS(Aux_Totales!$N:$N, Aux_Totales!$F:$F, $F224, Aux_Totales!$A:$A, Aperturas!$A$2), 0))</f>
        <v/>
      </c>
      <c r="GIU224" s="23" t="str">
        <f>IF(GIU220 = "", "", IFERROR(GIU220 / SUMIFS(Aux_Totales!$N:$N, Aux_Totales!$F:$F, $F224, Aux_Totales!$A:$A, Aperturas!$A$2), 0))</f>
        <v/>
      </c>
      <c r="GIV224" s="23" t="str">
        <f>IF(GIV220 = "", "", IFERROR(GIV220 / SUMIFS(Aux_Totales!$N:$N, Aux_Totales!$F:$F, $F224, Aux_Totales!$A:$A, Aperturas!$A$2), 0))</f>
        <v/>
      </c>
      <c r="GIW224" s="23" t="str">
        <f>IF(GIW220 = "", "", IFERROR(GIW220 / SUMIFS(Aux_Totales!$N:$N, Aux_Totales!$F:$F, $F224, Aux_Totales!$A:$A, Aperturas!$A$2), 0))</f>
        <v/>
      </c>
      <c r="GIX224" s="23" t="str">
        <f>IF(GIX220 = "", "", IFERROR(GIX220 / SUMIFS(Aux_Totales!$N:$N, Aux_Totales!$F:$F, $F224, Aux_Totales!$A:$A, Aperturas!$A$2), 0))</f>
        <v/>
      </c>
      <c r="GIY224" s="23" t="str">
        <f>IF(GIY220 = "", "", IFERROR(GIY220 / SUMIFS(Aux_Totales!$N:$N, Aux_Totales!$F:$F, $F224, Aux_Totales!$A:$A, Aperturas!$A$2), 0))</f>
        <v/>
      </c>
      <c r="GIZ224" s="23" t="str">
        <f>IF(GIZ220 = "", "", IFERROR(GIZ220 / SUMIFS(Aux_Totales!$N:$N, Aux_Totales!$F:$F, $F224, Aux_Totales!$A:$A, Aperturas!$A$2), 0))</f>
        <v/>
      </c>
      <c r="GJA224" s="23" t="str">
        <f>IF(GJA220 = "", "", IFERROR(GJA220 / SUMIFS(Aux_Totales!$N:$N, Aux_Totales!$F:$F, $F224, Aux_Totales!$A:$A, Aperturas!$A$2), 0))</f>
        <v/>
      </c>
      <c r="GJB224" s="23" t="str">
        <f>IF(GJB220 = "", "", IFERROR(GJB220 / SUMIFS(Aux_Totales!$N:$N, Aux_Totales!$F:$F, $F224, Aux_Totales!$A:$A, Aperturas!$A$2), 0))</f>
        <v/>
      </c>
      <c r="GJC224" s="23" t="str">
        <f>IF(GJC220 = "", "", IFERROR(GJC220 / SUMIFS(Aux_Totales!$N:$N, Aux_Totales!$F:$F, $F224, Aux_Totales!$A:$A, Aperturas!$A$2), 0))</f>
        <v/>
      </c>
      <c r="GJD224" s="23" t="str">
        <f>IF(GJD220 = "", "", IFERROR(GJD220 / SUMIFS(Aux_Totales!$N:$N, Aux_Totales!$F:$F, $F224, Aux_Totales!$A:$A, Aperturas!$A$2), 0))</f>
        <v/>
      </c>
      <c r="GJE224" s="23" t="str">
        <f>IF(GJE220 = "", "", IFERROR(GJE220 / SUMIFS(Aux_Totales!$N:$N, Aux_Totales!$F:$F, $F224, Aux_Totales!$A:$A, Aperturas!$A$2), 0))</f>
        <v/>
      </c>
      <c r="GJF224" s="23" t="str">
        <f>IF(GJF220 = "", "", IFERROR(GJF220 / SUMIFS(Aux_Totales!$N:$N, Aux_Totales!$F:$F, $F224, Aux_Totales!$A:$A, Aperturas!$A$2), 0))</f>
        <v/>
      </c>
      <c r="GJG224" s="23" t="str">
        <f>IF(GJG220 = "", "", IFERROR(GJG220 / SUMIFS(Aux_Totales!$N:$N, Aux_Totales!$F:$F, $F224, Aux_Totales!$A:$A, Aperturas!$A$2), 0))</f>
        <v/>
      </c>
      <c r="GJH224" s="23" t="str">
        <f>IF(GJH220 = "", "", IFERROR(GJH220 / SUMIFS(Aux_Totales!$N:$N, Aux_Totales!$F:$F, $F224, Aux_Totales!$A:$A, Aperturas!$A$2), 0))</f>
        <v/>
      </c>
      <c r="GJI224" s="23" t="str">
        <f>IF(GJI220 = "", "", IFERROR(GJI220 / SUMIFS(Aux_Totales!$N:$N, Aux_Totales!$F:$F, $F224, Aux_Totales!$A:$A, Aperturas!$A$2), 0))</f>
        <v/>
      </c>
      <c r="GJJ224" s="23" t="str">
        <f>IF(GJJ220 = "", "", IFERROR(GJJ220 / SUMIFS(Aux_Totales!$N:$N, Aux_Totales!$F:$F, $F224, Aux_Totales!$A:$A, Aperturas!$A$2), 0))</f>
        <v/>
      </c>
      <c r="GJK224" s="23" t="str">
        <f>IF(GJK220 = "", "", IFERROR(GJK220 / SUMIFS(Aux_Totales!$N:$N, Aux_Totales!$F:$F, $F224, Aux_Totales!$A:$A, Aperturas!$A$2), 0))</f>
        <v/>
      </c>
      <c r="GJL224" s="23" t="str">
        <f>IF(GJL220 = "", "", IFERROR(GJL220 / SUMIFS(Aux_Totales!$N:$N, Aux_Totales!$F:$F, $F224, Aux_Totales!$A:$A, Aperturas!$A$2), 0))</f>
        <v/>
      </c>
      <c r="GJM224" s="23" t="str">
        <f>IF(GJM220 = "", "", IFERROR(GJM220 / SUMIFS(Aux_Totales!$N:$N, Aux_Totales!$F:$F, $F224, Aux_Totales!$A:$A, Aperturas!$A$2), 0))</f>
        <v/>
      </c>
      <c r="GJN224" s="23" t="str">
        <f>IF(GJN220 = "", "", IFERROR(GJN220 / SUMIFS(Aux_Totales!$N:$N, Aux_Totales!$F:$F, $F224, Aux_Totales!$A:$A, Aperturas!$A$2), 0))</f>
        <v/>
      </c>
      <c r="GJO224" s="23" t="str">
        <f>IF(GJO220 = "", "", IFERROR(GJO220 / SUMIFS(Aux_Totales!$N:$N, Aux_Totales!$F:$F, $F224, Aux_Totales!$A:$A, Aperturas!$A$2), 0))</f>
        <v/>
      </c>
      <c r="GJP224" s="23" t="str">
        <f>IF(GJP220 = "", "", IFERROR(GJP220 / SUMIFS(Aux_Totales!$N:$N, Aux_Totales!$F:$F, $F224, Aux_Totales!$A:$A, Aperturas!$A$2), 0))</f>
        <v/>
      </c>
      <c r="GJQ224" s="23" t="str">
        <f>IF(GJQ220 = "", "", IFERROR(GJQ220 / SUMIFS(Aux_Totales!$N:$N, Aux_Totales!$F:$F, $F224, Aux_Totales!$A:$A, Aperturas!$A$2), 0))</f>
        <v/>
      </c>
      <c r="GJR224" s="23" t="str">
        <f>IF(GJR220 = "", "", IFERROR(GJR220 / SUMIFS(Aux_Totales!$N:$N, Aux_Totales!$F:$F, $F224, Aux_Totales!$A:$A, Aperturas!$A$2), 0))</f>
        <v/>
      </c>
      <c r="GJS224" s="23" t="str">
        <f>IF(GJS220 = "", "", IFERROR(GJS220 / SUMIFS(Aux_Totales!$N:$N, Aux_Totales!$F:$F, $F224, Aux_Totales!$A:$A, Aperturas!$A$2), 0))</f>
        <v/>
      </c>
      <c r="GJT224" s="23" t="str">
        <f>IF(GJT220 = "", "", IFERROR(GJT220 / SUMIFS(Aux_Totales!$N:$N, Aux_Totales!$F:$F, $F224, Aux_Totales!$A:$A, Aperturas!$A$2), 0))</f>
        <v/>
      </c>
      <c r="GJU224" s="23" t="str">
        <f>IF(GJU220 = "", "", IFERROR(GJU220 / SUMIFS(Aux_Totales!$N:$N, Aux_Totales!$F:$F, $F224, Aux_Totales!$A:$A, Aperturas!$A$2), 0))</f>
        <v/>
      </c>
      <c r="GJV224" s="23" t="str">
        <f>IF(GJV220 = "", "", IFERROR(GJV220 / SUMIFS(Aux_Totales!$N:$N, Aux_Totales!$F:$F, $F224, Aux_Totales!$A:$A, Aperturas!$A$2), 0))</f>
        <v/>
      </c>
      <c r="GJW224" s="23" t="str">
        <f>IF(GJW220 = "", "", IFERROR(GJW220 / SUMIFS(Aux_Totales!$N:$N, Aux_Totales!$F:$F, $F224, Aux_Totales!$A:$A, Aperturas!$A$2), 0))</f>
        <v/>
      </c>
      <c r="GJX224" s="23" t="str">
        <f>IF(GJX220 = "", "", IFERROR(GJX220 / SUMIFS(Aux_Totales!$N:$N, Aux_Totales!$F:$F, $F224, Aux_Totales!$A:$A, Aperturas!$A$2), 0))</f>
        <v/>
      </c>
      <c r="GJY224" s="23" t="str">
        <f>IF(GJY220 = "", "", IFERROR(GJY220 / SUMIFS(Aux_Totales!$N:$N, Aux_Totales!$F:$F, $F224, Aux_Totales!$A:$A, Aperturas!$A$2), 0))</f>
        <v/>
      </c>
      <c r="GJZ224" s="23" t="str">
        <f>IF(GJZ220 = "", "", IFERROR(GJZ220 / SUMIFS(Aux_Totales!$N:$N, Aux_Totales!$F:$F, $F224, Aux_Totales!$A:$A, Aperturas!$A$2), 0))</f>
        <v/>
      </c>
      <c r="GKA224" s="23" t="str">
        <f>IF(GKA220 = "", "", IFERROR(GKA220 / SUMIFS(Aux_Totales!$N:$N, Aux_Totales!$F:$F, $F224, Aux_Totales!$A:$A, Aperturas!$A$2), 0))</f>
        <v/>
      </c>
      <c r="GKB224" s="23" t="str">
        <f>IF(GKB220 = "", "", IFERROR(GKB220 / SUMIFS(Aux_Totales!$N:$N, Aux_Totales!$F:$F, $F224, Aux_Totales!$A:$A, Aperturas!$A$2), 0))</f>
        <v/>
      </c>
      <c r="GKC224" s="23" t="str">
        <f>IF(GKC220 = "", "", IFERROR(GKC220 / SUMIFS(Aux_Totales!$N:$N, Aux_Totales!$F:$F, $F224, Aux_Totales!$A:$A, Aperturas!$A$2), 0))</f>
        <v/>
      </c>
      <c r="GKD224" s="23" t="str">
        <f>IF(GKD220 = "", "", IFERROR(GKD220 / SUMIFS(Aux_Totales!$N:$N, Aux_Totales!$F:$F, $F224, Aux_Totales!$A:$A, Aperturas!$A$2), 0))</f>
        <v/>
      </c>
      <c r="GKE224" s="23" t="str">
        <f>IF(GKE220 = "", "", IFERROR(GKE220 / SUMIFS(Aux_Totales!$N:$N, Aux_Totales!$F:$F, $F224, Aux_Totales!$A:$A, Aperturas!$A$2), 0))</f>
        <v/>
      </c>
      <c r="GKF224" s="23" t="str">
        <f>IF(GKF220 = "", "", IFERROR(GKF220 / SUMIFS(Aux_Totales!$N:$N, Aux_Totales!$F:$F, $F224, Aux_Totales!$A:$A, Aperturas!$A$2), 0))</f>
        <v/>
      </c>
      <c r="GKG224" s="23" t="str">
        <f>IF(GKG220 = "", "", IFERROR(GKG220 / SUMIFS(Aux_Totales!$N:$N, Aux_Totales!$F:$F, $F224, Aux_Totales!$A:$A, Aperturas!$A$2), 0))</f>
        <v/>
      </c>
      <c r="GKH224" s="23" t="str">
        <f>IF(GKH220 = "", "", IFERROR(GKH220 / SUMIFS(Aux_Totales!$N:$N, Aux_Totales!$F:$F, $F224, Aux_Totales!$A:$A, Aperturas!$A$2), 0))</f>
        <v/>
      </c>
      <c r="GKI224" s="23" t="str">
        <f>IF(GKI220 = "", "", IFERROR(GKI220 / SUMIFS(Aux_Totales!$N:$N, Aux_Totales!$F:$F, $F224, Aux_Totales!$A:$A, Aperturas!$A$2), 0))</f>
        <v/>
      </c>
      <c r="GKJ224" s="23" t="str">
        <f>IF(GKJ220 = "", "", IFERROR(GKJ220 / SUMIFS(Aux_Totales!$N:$N, Aux_Totales!$F:$F, $F224, Aux_Totales!$A:$A, Aperturas!$A$2), 0))</f>
        <v/>
      </c>
      <c r="GKK224" s="23" t="str">
        <f>IF(GKK220 = "", "", IFERROR(GKK220 / SUMIFS(Aux_Totales!$N:$N, Aux_Totales!$F:$F, $F224, Aux_Totales!$A:$A, Aperturas!$A$2), 0))</f>
        <v/>
      </c>
      <c r="GKL224" s="23" t="str">
        <f>IF(GKL220 = "", "", IFERROR(GKL220 / SUMIFS(Aux_Totales!$N:$N, Aux_Totales!$F:$F, $F224, Aux_Totales!$A:$A, Aperturas!$A$2), 0))</f>
        <v/>
      </c>
      <c r="GKM224" s="23" t="str">
        <f>IF(GKM220 = "", "", IFERROR(GKM220 / SUMIFS(Aux_Totales!$N:$N, Aux_Totales!$F:$F, $F224, Aux_Totales!$A:$A, Aperturas!$A$2), 0))</f>
        <v/>
      </c>
      <c r="GKN224" s="23" t="str">
        <f>IF(GKN220 = "", "", IFERROR(GKN220 / SUMIFS(Aux_Totales!$N:$N, Aux_Totales!$F:$F, $F224, Aux_Totales!$A:$A, Aperturas!$A$2), 0))</f>
        <v/>
      </c>
      <c r="GKO224" s="23" t="str">
        <f>IF(GKO220 = "", "", IFERROR(GKO220 / SUMIFS(Aux_Totales!$N:$N, Aux_Totales!$F:$F, $F224, Aux_Totales!$A:$A, Aperturas!$A$2), 0))</f>
        <v/>
      </c>
      <c r="GKP224" s="23" t="str">
        <f>IF(GKP220 = "", "", IFERROR(GKP220 / SUMIFS(Aux_Totales!$N:$N, Aux_Totales!$F:$F, $F224, Aux_Totales!$A:$A, Aperturas!$A$2), 0))</f>
        <v/>
      </c>
      <c r="GKQ224" s="23" t="str">
        <f>IF(GKQ220 = "", "", IFERROR(GKQ220 / SUMIFS(Aux_Totales!$N:$N, Aux_Totales!$F:$F, $F224, Aux_Totales!$A:$A, Aperturas!$A$2), 0))</f>
        <v/>
      </c>
      <c r="GKR224" s="23" t="str">
        <f>IF(GKR220 = "", "", IFERROR(GKR220 / SUMIFS(Aux_Totales!$N:$N, Aux_Totales!$F:$F, $F224, Aux_Totales!$A:$A, Aperturas!$A$2), 0))</f>
        <v/>
      </c>
      <c r="GKS224" s="23" t="str">
        <f>IF(GKS220 = "", "", IFERROR(GKS220 / SUMIFS(Aux_Totales!$N:$N, Aux_Totales!$F:$F, $F224, Aux_Totales!$A:$A, Aperturas!$A$2), 0))</f>
        <v/>
      </c>
      <c r="GKT224" s="23" t="str">
        <f>IF(GKT220 = "", "", IFERROR(GKT220 / SUMIFS(Aux_Totales!$N:$N, Aux_Totales!$F:$F, $F224, Aux_Totales!$A:$A, Aperturas!$A$2), 0))</f>
        <v/>
      </c>
      <c r="GKU224" s="23" t="str">
        <f>IF(GKU220 = "", "", IFERROR(GKU220 / SUMIFS(Aux_Totales!$N:$N, Aux_Totales!$F:$F, $F224, Aux_Totales!$A:$A, Aperturas!$A$2), 0))</f>
        <v/>
      </c>
      <c r="GKV224" s="23" t="str">
        <f>IF(GKV220 = "", "", IFERROR(GKV220 / SUMIFS(Aux_Totales!$N:$N, Aux_Totales!$F:$F, $F224, Aux_Totales!$A:$A, Aperturas!$A$2), 0))</f>
        <v/>
      </c>
      <c r="GKW224" s="23" t="str">
        <f>IF(GKW220 = "", "", IFERROR(GKW220 / SUMIFS(Aux_Totales!$N:$N, Aux_Totales!$F:$F, $F224, Aux_Totales!$A:$A, Aperturas!$A$2), 0))</f>
        <v/>
      </c>
      <c r="GKX224" s="23" t="str">
        <f>IF(GKX220 = "", "", IFERROR(GKX220 / SUMIFS(Aux_Totales!$N:$N, Aux_Totales!$F:$F, $F224, Aux_Totales!$A:$A, Aperturas!$A$2), 0))</f>
        <v/>
      </c>
      <c r="GKY224" s="23" t="str">
        <f>IF(GKY220 = "", "", IFERROR(GKY220 / SUMIFS(Aux_Totales!$N:$N, Aux_Totales!$F:$F, $F224, Aux_Totales!$A:$A, Aperturas!$A$2), 0))</f>
        <v/>
      </c>
      <c r="GKZ224" s="23" t="str">
        <f>IF(GKZ220 = "", "", IFERROR(GKZ220 / SUMIFS(Aux_Totales!$N:$N, Aux_Totales!$F:$F, $F224, Aux_Totales!$A:$A, Aperturas!$A$2), 0))</f>
        <v/>
      </c>
      <c r="GLA224" s="23" t="str">
        <f>IF(GLA220 = "", "", IFERROR(GLA220 / SUMIFS(Aux_Totales!$N:$N, Aux_Totales!$F:$F, $F224, Aux_Totales!$A:$A, Aperturas!$A$2), 0))</f>
        <v/>
      </c>
      <c r="GLB224" s="23" t="str">
        <f>IF(GLB220 = "", "", IFERROR(GLB220 / SUMIFS(Aux_Totales!$N:$N, Aux_Totales!$F:$F, $F224, Aux_Totales!$A:$A, Aperturas!$A$2), 0))</f>
        <v/>
      </c>
      <c r="GLC224" s="23" t="str">
        <f>IF(GLC220 = "", "", IFERROR(GLC220 / SUMIFS(Aux_Totales!$N:$N, Aux_Totales!$F:$F, $F224, Aux_Totales!$A:$A, Aperturas!$A$2), 0))</f>
        <v/>
      </c>
      <c r="GLD224" s="23" t="str">
        <f>IF(GLD220 = "", "", IFERROR(GLD220 / SUMIFS(Aux_Totales!$N:$N, Aux_Totales!$F:$F, $F224, Aux_Totales!$A:$A, Aperturas!$A$2), 0))</f>
        <v/>
      </c>
      <c r="GLE224" s="23" t="str">
        <f>IF(GLE220 = "", "", IFERROR(GLE220 / SUMIFS(Aux_Totales!$N:$N, Aux_Totales!$F:$F, $F224, Aux_Totales!$A:$A, Aperturas!$A$2), 0))</f>
        <v/>
      </c>
      <c r="GLF224" s="23" t="str">
        <f>IF(GLF220 = "", "", IFERROR(GLF220 / SUMIFS(Aux_Totales!$N:$N, Aux_Totales!$F:$F, $F224, Aux_Totales!$A:$A, Aperturas!$A$2), 0))</f>
        <v/>
      </c>
      <c r="GLG224" s="23" t="str">
        <f>IF(GLG220 = "", "", IFERROR(GLG220 / SUMIFS(Aux_Totales!$N:$N, Aux_Totales!$F:$F, $F224, Aux_Totales!$A:$A, Aperturas!$A$2), 0))</f>
        <v/>
      </c>
      <c r="GLH224" s="23" t="str">
        <f>IF(GLH220 = "", "", IFERROR(GLH220 / SUMIFS(Aux_Totales!$N:$N, Aux_Totales!$F:$F, $F224, Aux_Totales!$A:$A, Aperturas!$A$2), 0))</f>
        <v/>
      </c>
      <c r="GLI224" s="23" t="str">
        <f>IF(GLI220 = "", "", IFERROR(GLI220 / SUMIFS(Aux_Totales!$N:$N, Aux_Totales!$F:$F, $F224, Aux_Totales!$A:$A, Aperturas!$A$2), 0))</f>
        <v/>
      </c>
      <c r="GLJ224" s="23" t="str">
        <f>IF(GLJ220 = "", "", IFERROR(GLJ220 / SUMIFS(Aux_Totales!$N:$N, Aux_Totales!$F:$F, $F224, Aux_Totales!$A:$A, Aperturas!$A$2), 0))</f>
        <v/>
      </c>
      <c r="GLK224" s="23" t="str">
        <f>IF(GLK220 = "", "", IFERROR(GLK220 / SUMIFS(Aux_Totales!$N:$N, Aux_Totales!$F:$F, $F224, Aux_Totales!$A:$A, Aperturas!$A$2), 0))</f>
        <v/>
      </c>
      <c r="GLL224" s="23" t="str">
        <f>IF(GLL220 = "", "", IFERROR(GLL220 / SUMIFS(Aux_Totales!$N:$N, Aux_Totales!$F:$F, $F224, Aux_Totales!$A:$A, Aperturas!$A$2), 0))</f>
        <v/>
      </c>
      <c r="GLM224" s="23" t="str">
        <f>IF(GLM220 = "", "", IFERROR(GLM220 / SUMIFS(Aux_Totales!$N:$N, Aux_Totales!$F:$F, $F224, Aux_Totales!$A:$A, Aperturas!$A$2), 0))</f>
        <v/>
      </c>
      <c r="GLN224" s="23" t="str">
        <f>IF(GLN220 = "", "", IFERROR(GLN220 / SUMIFS(Aux_Totales!$N:$N, Aux_Totales!$F:$F, $F224, Aux_Totales!$A:$A, Aperturas!$A$2), 0))</f>
        <v/>
      </c>
      <c r="GLO224" s="23" t="str">
        <f>IF(GLO220 = "", "", IFERROR(GLO220 / SUMIFS(Aux_Totales!$N:$N, Aux_Totales!$F:$F, $F224, Aux_Totales!$A:$A, Aperturas!$A$2), 0))</f>
        <v/>
      </c>
      <c r="GLP224" s="23" t="str">
        <f>IF(GLP220 = "", "", IFERROR(GLP220 / SUMIFS(Aux_Totales!$N:$N, Aux_Totales!$F:$F, $F224, Aux_Totales!$A:$A, Aperturas!$A$2), 0))</f>
        <v/>
      </c>
      <c r="GLQ224" s="23" t="str">
        <f>IF(GLQ220 = "", "", IFERROR(GLQ220 / SUMIFS(Aux_Totales!$N:$N, Aux_Totales!$F:$F, $F224, Aux_Totales!$A:$A, Aperturas!$A$2), 0))</f>
        <v/>
      </c>
      <c r="GLR224" s="23" t="str">
        <f>IF(GLR220 = "", "", IFERROR(GLR220 / SUMIFS(Aux_Totales!$N:$N, Aux_Totales!$F:$F, $F224, Aux_Totales!$A:$A, Aperturas!$A$2), 0))</f>
        <v/>
      </c>
      <c r="GLS224" s="23" t="str">
        <f>IF(GLS220 = "", "", IFERROR(GLS220 / SUMIFS(Aux_Totales!$N:$N, Aux_Totales!$F:$F, $F224, Aux_Totales!$A:$A, Aperturas!$A$2), 0))</f>
        <v/>
      </c>
      <c r="GLT224" s="23" t="str">
        <f>IF(GLT220 = "", "", IFERROR(GLT220 / SUMIFS(Aux_Totales!$N:$N, Aux_Totales!$F:$F, $F224, Aux_Totales!$A:$A, Aperturas!$A$2), 0))</f>
        <v/>
      </c>
      <c r="GLU224" s="23" t="str">
        <f>IF(GLU220 = "", "", IFERROR(GLU220 / SUMIFS(Aux_Totales!$N:$N, Aux_Totales!$F:$F, $F224, Aux_Totales!$A:$A, Aperturas!$A$2), 0))</f>
        <v/>
      </c>
      <c r="GLV224" s="23" t="str">
        <f>IF(GLV220 = "", "", IFERROR(GLV220 / SUMIFS(Aux_Totales!$N:$N, Aux_Totales!$F:$F, $F224, Aux_Totales!$A:$A, Aperturas!$A$2), 0))</f>
        <v/>
      </c>
      <c r="GLW224" s="23" t="str">
        <f>IF(GLW220 = "", "", IFERROR(GLW220 / SUMIFS(Aux_Totales!$N:$N, Aux_Totales!$F:$F, $F224, Aux_Totales!$A:$A, Aperturas!$A$2), 0))</f>
        <v/>
      </c>
      <c r="GLX224" s="23" t="str">
        <f>IF(GLX220 = "", "", IFERROR(GLX220 / SUMIFS(Aux_Totales!$N:$N, Aux_Totales!$F:$F, $F224, Aux_Totales!$A:$A, Aperturas!$A$2), 0))</f>
        <v/>
      </c>
      <c r="GLY224" s="23" t="str">
        <f>IF(GLY220 = "", "", IFERROR(GLY220 / SUMIFS(Aux_Totales!$N:$N, Aux_Totales!$F:$F, $F224, Aux_Totales!$A:$A, Aperturas!$A$2), 0))</f>
        <v/>
      </c>
      <c r="GLZ224" s="23" t="str">
        <f>IF(GLZ220 = "", "", IFERROR(GLZ220 / SUMIFS(Aux_Totales!$N:$N, Aux_Totales!$F:$F, $F224, Aux_Totales!$A:$A, Aperturas!$A$2), 0))</f>
        <v/>
      </c>
      <c r="GMA224" s="23" t="str">
        <f>IF(GMA220 = "", "", IFERROR(GMA220 / SUMIFS(Aux_Totales!$N:$N, Aux_Totales!$F:$F, $F224, Aux_Totales!$A:$A, Aperturas!$A$2), 0))</f>
        <v/>
      </c>
      <c r="GMB224" s="23" t="str">
        <f>IF(GMB220 = "", "", IFERROR(GMB220 / SUMIFS(Aux_Totales!$N:$N, Aux_Totales!$F:$F, $F224, Aux_Totales!$A:$A, Aperturas!$A$2), 0))</f>
        <v/>
      </c>
      <c r="GMC224" s="23" t="str">
        <f>IF(GMC220 = "", "", IFERROR(GMC220 / SUMIFS(Aux_Totales!$N:$N, Aux_Totales!$F:$F, $F224, Aux_Totales!$A:$A, Aperturas!$A$2), 0))</f>
        <v/>
      </c>
      <c r="GMD224" s="23" t="str">
        <f>IF(GMD220 = "", "", IFERROR(GMD220 / SUMIFS(Aux_Totales!$N:$N, Aux_Totales!$F:$F, $F224, Aux_Totales!$A:$A, Aperturas!$A$2), 0))</f>
        <v/>
      </c>
      <c r="GME224" s="23" t="str">
        <f>IF(GME220 = "", "", IFERROR(GME220 / SUMIFS(Aux_Totales!$N:$N, Aux_Totales!$F:$F, $F224, Aux_Totales!$A:$A, Aperturas!$A$2), 0))</f>
        <v/>
      </c>
      <c r="GMF224" s="23" t="str">
        <f>IF(GMF220 = "", "", IFERROR(GMF220 / SUMIFS(Aux_Totales!$N:$N, Aux_Totales!$F:$F, $F224, Aux_Totales!$A:$A, Aperturas!$A$2), 0))</f>
        <v/>
      </c>
      <c r="GMG224" s="23" t="str">
        <f>IF(GMG220 = "", "", IFERROR(GMG220 / SUMIFS(Aux_Totales!$N:$N, Aux_Totales!$F:$F, $F224, Aux_Totales!$A:$A, Aperturas!$A$2), 0))</f>
        <v/>
      </c>
      <c r="GMH224" s="23" t="str">
        <f>IF(GMH220 = "", "", IFERROR(GMH220 / SUMIFS(Aux_Totales!$N:$N, Aux_Totales!$F:$F, $F224, Aux_Totales!$A:$A, Aperturas!$A$2), 0))</f>
        <v/>
      </c>
      <c r="GMI224" s="23" t="str">
        <f>IF(GMI220 = "", "", IFERROR(GMI220 / SUMIFS(Aux_Totales!$N:$N, Aux_Totales!$F:$F, $F224, Aux_Totales!$A:$A, Aperturas!$A$2), 0))</f>
        <v/>
      </c>
      <c r="GMJ224" s="23" t="str">
        <f>IF(GMJ220 = "", "", IFERROR(GMJ220 / SUMIFS(Aux_Totales!$N:$N, Aux_Totales!$F:$F, $F224, Aux_Totales!$A:$A, Aperturas!$A$2), 0))</f>
        <v/>
      </c>
      <c r="GMK224" s="23" t="str">
        <f>IF(GMK220 = "", "", IFERROR(GMK220 / SUMIFS(Aux_Totales!$N:$N, Aux_Totales!$F:$F, $F224, Aux_Totales!$A:$A, Aperturas!$A$2), 0))</f>
        <v/>
      </c>
      <c r="GML224" s="23" t="str">
        <f>IF(GML220 = "", "", IFERROR(GML220 / SUMIFS(Aux_Totales!$N:$N, Aux_Totales!$F:$F, $F224, Aux_Totales!$A:$A, Aperturas!$A$2), 0))</f>
        <v/>
      </c>
      <c r="GMM224" s="23" t="str">
        <f>IF(GMM220 = "", "", IFERROR(GMM220 / SUMIFS(Aux_Totales!$N:$N, Aux_Totales!$F:$F, $F224, Aux_Totales!$A:$A, Aperturas!$A$2), 0))</f>
        <v/>
      </c>
      <c r="GMN224" s="23" t="str">
        <f>IF(GMN220 = "", "", IFERROR(GMN220 / SUMIFS(Aux_Totales!$N:$N, Aux_Totales!$F:$F, $F224, Aux_Totales!$A:$A, Aperturas!$A$2), 0))</f>
        <v/>
      </c>
      <c r="GMO224" s="23" t="str">
        <f>IF(GMO220 = "", "", IFERROR(GMO220 / SUMIFS(Aux_Totales!$N:$N, Aux_Totales!$F:$F, $F224, Aux_Totales!$A:$A, Aperturas!$A$2), 0))</f>
        <v/>
      </c>
      <c r="GMP224" s="23" t="str">
        <f>IF(GMP220 = "", "", IFERROR(GMP220 / SUMIFS(Aux_Totales!$N:$N, Aux_Totales!$F:$F, $F224, Aux_Totales!$A:$A, Aperturas!$A$2), 0))</f>
        <v/>
      </c>
      <c r="GMQ224" s="23" t="str">
        <f>IF(GMQ220 = "", "", IFERROR(GMQ220 / SUMIFS(Aux_Totales!$N:$N, Aux_Totales!$F:$F, $F224, Aux_Totales!$A:$A, Aperturas!$A$2), 0))</f>
        <v/>
      </c>
      <c r="GMR224" s="23" t="str">
        <f>IF(GMR220 = "", "", IFERROR(GMR220 / SUMIFS(Aux_Totales!$N:$N, Aux_Totales!$F:$F, $F224, Aux_Totales!$A:$A, Aperturas!$A$2), 0))</f>
        <v/>
      </c>
      <c r="GMS224" s="23" t="str">
        <f>IF(GMS220 = "", "", IFERROR(GMS220 / SUMIFS(Aux_Totales!$N:$N, Aux_Totales!$F:$F, $F224, Aux_Totales!$A:$A, Aperturas!$A$2), 0))</f>
        <v/>
      </c>
      <c r="GMT224" s="23" t="str">
        <f>IF(GMT220 = "", "", IFERROR(GMT220 / SUMIFS(Aux_Totales!$N:$N, Aux_Totales!$F:$F, $F224, Aux_Totales!$A:$A, Aperturas!$A$2), 0))</f>
        <v/>
      </c>
      <c r="GMU224" s="23" t="str">
        <f>IF(GMU220 = "", "", IFERROR(GMU220 / SUMIFS(Aux_Totales!$N:$N, Aux_Totales!$F:$F, $F224, Aux_Totales!$A:$A, Aperturas!$A$2), 0))</f>
        <v/>
      </c>
      <c r="GMV224" s="23" t="str">
        <f>IF(GMV220 = "", "", IFERROR(GMV220 / SUMIFS(Aux_Totales!$N:$N, Aux_Totales!$F:$F, $F224, Aux_Totales!$A:$A, Aperturas!$A$2), 0))</f>
        <v/>
      </c>
      <c r="GMW224" s="23" t="str">
        <f>IF(GMW220 = "", "", IFERROR(GMW220 / SUMIFS(Aux_Totales!$N:$N, Aux_Totales!$F:$F, $F224, Aux_Totales!$A:$A, Aperturas!$A$2), 0))</f>
        <v/>
      </c>
      <c r="GMX224" s="23" t="str">
        <f>IF(GMX220 = "", "", IFERROR(GMX220 / SUMIFS(Aux_Totales!$N:$N, Aux_Totales!$F:$F, $F224, Aux_Totales!$A:$A, Aperturas!$A$2), 0))</f>
        <v/>
      </c>
      <c r="GMY224" s="23" t="str">
        <f>IF(GMY220 = "", "", IFERROR(GMY220 / SUMIFS(Aux_Totales!$N:$N, Aux_Totales!$F:$F, $F224, Aux_Totales!$A:$A, Aperturas!$A$2), 0))</f>
        <v/>
      </c>
      <c r="GMZ224" s="23" t="str">
        <f>IF(GMZ220 = "", "", IFERROR(GMZ220 / SUMIFS(Aux_Totales!$N:$N, Aux_Totales!$F:$F, $F224, Aux_Totales!$A:$A, Aperturas!$A$2), 0))</f>
        <v/>
      </c>
      <c r="GNA224" s="23" t="str">
        <f>IF(GNA220 = "", "", IFERROR(GNA220 / SUMIFS(Aux_Totales!$N:$N, Aux_Totales!$F:$F, $F224, Aux_Totales!$A:$A, Aperturas!$A$2), 0))</f>
        <v/>
      </c>
      <c r="GNB224" s="23" t="str">
        <f>IF(GNB220 = "", "", IFERROR(GNB220 / SUMIFS(Aux_Totales!$N:$N, Aux_Totales!$F:$F, $F224, Aux_Totales!$A:$A, Aperturas!$A$2), 0))</f>
        <v/>
      </c>
      <c r="GNC224" s="23" t="str">
        <f>IF(GNC220 = "", "", IFERROR(GNC220 / SUMIFS(Aux_Totales!$N:$N, Aux_Totales!$F:$F, $F224, Aux_Totales!$A:$A, Aperturas!$A$2), 0))</f>
        <v/>
      </c>
      <c r="GND224" s="23" t="str">
        <f>IF(GND220 = "", "", IFERROR(GND220 / SUMIFS(Aux_Totales!$N:$N, Aux_Totales!$F:$F, $F224, Aux_Totales!$A:$A, Aperturas!$A$2), 0))</f>
        <v/>
      </c>
      <c r="GNE224" s="23" t="str">
        <f>IF(GNE220 = "", "", IFERROR(GNE220 / SUMIFS(Aux_Totales!$N:$N, Aux_Totales!$F:$F, $F224, Aux_Totales!$A:$A, Aperturas!$A$2), 0))</f>
        <v/>
      </c>
      <c r="GNF224" s="23" t="str">
        <f>IF(GNF220 = "", "", IFERROR(GNF220 / SUMIFS(Aux_Totales!$N:$N, Aux_Totales!$F:$F, $F224, Aux_Totales!$A:$A, Aperturas!$A$2), 0))</f>
        <v/>
      </c>
      <c r="GNG224" s="23" t="str">
        <f>IF(GNG220 = "", "", IFERROR(GNG220 / SUMIFS(Aux_Totales!$N:$N, Aux_Totales!$F:$F, $F224, Aux_Totales!$A:$A, Aperturas!$A$2), 0))</f>
        <v/>
      </c>
      <c r="GNH224" s="23" t="str">
        <f>IF(GNH220 = "", "", IFERROR(GNH220 / SUMIFS(Aux_Totales!$N:$N, Aux_Totales!$F:$F, $F224, Aux_Totales!$A:$A, Aperturas!$A$2), 0))</f>
        <v/>
      </c>
      <c r="GNI224" s="23" t="str">
        <f>IF(GNI220 = "", "", IFERROR(GNI220 / SUMIFS(Aux_Totales!$N:$N, Aux_Totales!$F:$F, $F224, Aux_Totales!$A:$A, Aperturas!$A$2), 0))</f>
        <v/>
      </c>
      <c r="GNJ224" s="23" t="str">
        <f>IF(GNJ220 = "", "", IFERROR(GNJ220 / SUMIFS(Aux_Totales!$N:$N, Aux_Totales!$F:$F, $F224, Aux_Totales!$A:$A, Aperturas!$A$2), 0))</f>
        <v/>
      </c>
      <c r="GNK224" s="23" t="str">
        <f>IF(GNK220 = "", "", IFERROR(GNK220 / SUMIFS(Aux_Totales!$N:$N, Aux_Totales!$F:$F, $F224, Aux_Totales!$A:$A, Aperturas!$A$2), 0))</f>
        <v/>
      </c>
      <c r="GNL224" s="23" t="str">
        <f>IF(GNL220 = "", "", IFERROR(GNL220 / SUMIFS(Aux_Totales!$N:$N, Aux_Totales!$F:$F, $F224, Aux_Totales!$A:$A, Aperturas!$A$2), 0))</f>
        <v/>
      </c>
      <c r="GNM224" s="23" t="str">
        <f>IF(GNM220 = "", "", IFERROR(GNM220 / SUMIFS(Aux_Totales!$N:$N, Aux_Totales!$F:$F, $F224, Aux_Totales!$A:$A, Aperturas!$A$2), 0))</f>
        <v/>
      </c>
      <c r="GNN224" s="23" t="str">
        <f>IF(GNN220 = "", "", IFERROR(GNN220 / SUMIFS(Aux_Totales!$N:$N, Aux_Totales!$F:$F, $F224, Aux_Totales!$A:$A, Aperturas!$A$2), 0))</f>
        <v/>
      </c>
      <c r="GNO224" s="23" t="str">
        <f>IF(GNO220 = "", "", IFERROR(GNO220 / SUMIFS(Aux_Totales!$N:$N, Aux_Totales!$F:$F, $F224, Aux_Totales!$A:$A, Aperturas!$A$2), 0))</f>
        <v/>
      </c>
      <c r="GNP224" s="23" t="str">
        <f>IF(GNP220 = "", "", IFERROR(GNP220 / SUMIFS(Aux_Totales!$N:$N, Aux_Totales!$F:$F, $F224, Aux_Totales!$A:$A, Aperturas!$A$2), 0))</f>
        <v/>
      </c>
      <c r="GNQ224" s="23" t="str">
        <f>IF(GNQ220 = "", "", IFERROR(GNQ220 / SUMIFS(Aux_Totales!$N:$N, Aux_Totales!$F:$F, $F224, Aux_Totales!$A:$A, Aperturas!$A$2), 0))</f>
        <v/>
      </c>
      <c r="GNR224" s="23" t="str">
        <f>IF(GNR220 = "", "", IFERROR(GNR220 / SUMIFS(Aux_Totales!$N:$N, Aux_Totales!$F:$F, $F224, Aux_Totales!$A:$A, Aperturas!$A$2), 0))</f>
        <v/>
      </c>
      <c r="GNS224" s="23" t="str">
        <f>IF(GNS220 = "", "", IFERROR(GNS220 / SUMIFS(Aux_Totales!$N:$N, Aux_Totales!$F:$F, $F224, Aux_Totales!$A:$A, Aperturas!$A$2), 0))</f>
        <v/>
      </c>
      <c r="GNT224" s="23" t="str">
        <f>IF(GNT220 = "", "", IFERROR(GNT220 / SUMIFS(Aux_Totales!$N:$N, Aux_Totales!$F:$F, $F224, Aux_Totales!$A:$A, Aperturas!$A$2), 0))</f>
        <v/>
      </c>
      <c r="GNU224" s="23" t="str">
        <f>IF(GNU220 = "", "", IFERROR(GNU220 / SUMIFS(Aux_Totales!$N:$N, Aux_Totales!$F:$F, $F224, Aux_Totales!$A:$A, Aperturas!$A$2), 0))</f>
        <v/>
      </c>
      <c r="GNV224" s="23" t="str">
        <f>IF(GNV220 = "", "", IFERROR(GNV220 / SUMIFS(Aux_Totales!$N:$N, Aux_Totales!$F:$F, $F224, Aux_Totales!$A:$A, Aperturas!$A$2), 0))</f>
        <v/>
      </c>
      <c r="GNW224" s="23" t="str">
        <f>IF(GNW220 = "", "", IFERROR(GNW220 / SUMIFS(Aux_Totales!$N:$N, Aux_Totales!$F:$F, $F224, Aux_Totales!$A:$A, Aperturas!$A$2), 0))</f>
        <v/>
      </c>
      <c r="GNX224" s="23" t="str">
        <f>IF(GNX220 = "", "", IFERROR(GNX220 / SUMIFS(Aux_Totales!$N:$N, Aux_Totales!$F:$F, $F224, Aux_Totales!$A:$A, Aperturas!$A$2), 0))</f>
        <v/>
      </c>
      <c r="GNY224" s="23" t="str">
        <f>IF(GNY220 = "", "", IFERROR(GNY220 / SUMIFS(Aux_Totales!$N:$N, Aux_Totales!$F:$F, $F224, Aux_Totales!$A:$A, Aperturas!$A$2), 0))</f>
        <v/>
      </c>
      <c r="GNZ224" s="23" t="str">
        <f>IF(GNZ220 = "", "", IFERROR(GNZ220 / SUMIFS(Aux_Totales!$N:$N, Aux_Totales!$F:$F, $F224, Aux_Totales!$A:$A, Aperturas!$A$2), 0))</f>
        <v/>
      </c>
      <c r="GOA224" s="23" t="str">
        <f>IF(GOA220 = "", "", IFERROR(GOA220 / SUMIFS(Aux_Totales!$N:$N, Aux_Totales!$F:$F, $F224, Aux_Totales!$A:$A, Aperturas!$A$2), 0))</f>
        <v/>
      </c>
      <c r="GOB224" s="23" t="str">
        <f>IF(GOB220 = "", "", IFERROR(GOB220 / SUMIFS(Aux_Totales!$N:$N, Aux_Totales!$F:$F, $F224, Aux_Totales!$A:$A, Aperturas!$A$2), 0))</f>
        <v/>
      </c>
      <c r="GOC224" s="23" t="str">
        <f>IF(GOC220 = "", "", IFERROR(GOC220 / SUMIFS(Aux_Totales!$N:$N, Aux_Totales!$F:$F, $F224, Aux_Totales!$A:$A, Aperturas!$A$2), 0))</f>
        <v/>
      </c>
      <c r="GOD224" s="23" t="str">
        <f>IF(GOD220 = "", "", IFERROR(GOD220 / SUMIFS(Aux_Totales!$N:$N, Aux_Totales!$F:$F, $F224, Aux_Totales!$A:$A, Aperturas!$A$2), 0))</f>
        <v/>
      </c>
      <c r="GOE224" s="23" t="str">
        <f>IF(GOE220 = "", "", IFERROR(GOE220 / SUMIFS(Aux_Totales!$N:$N, Aux_Totales!$F:$F, $F224, Aux_Totales!$A:$A, Aperturas!$A$2), 0))</f>
        <v/>
      </c>
      <c r="GOF224" s="23" t="str">
        <f>IF(GOF220 = "", "", IFERROR(GOF220 / SUMIFS(Aux_Totales!$N:$N, Aux_Totales!$F:$F, $F224, Aux_Totales!$A:$A, Aperturas!$A$2), 0))</f>
        <v/>
      </c>
      <c r="GOG224" s="23" t="str">
        <f>IF(GOG220 = "", "", IFERROR(GOG220 / SUMIFS(Aux_Totales!$N:$N, Aux_Totales!$F:$F, $F224, Aux_Totales!$A:$A, Aperturas!$A$2), 0))</f>
        <v/>
      </c>
      <c r="GOH224" s="23" t="str">
        <f>IF(GOH220 = "", "", IFERROR(GOH220 / SUMIFS(Aux_Totales!$N:$N, Aux_Totales!$F:$F, $F224, Aux_Totales!$A:$A, Aperturas!$A$2), 0))</f>
        <v/>
      </c>
      <c r="GOI224" s="23" t="str">
        <f>IF(GOI220 = "", "", IFERROR(GOI220 / SUMIFS(Aux_Totales!$N:$N, Aux_Totales!$F:$F, $F224, Aux_Totales!$A:$A, Aperturas!$A$2), 0))</f>
        <v/>
      </c>
      <c r="GOJ224" s="23" t="str">
        <f>IF(GOJ220 = "", "", IFERROR(GOJ220 / SUMIFS(Aux_Totales!$N:$N, Aux_Totales!$F:$F, $F224, Aux_Totales!$A:$A, Aperturas!$A$2), 0))</f>
        <v/>
      </c>
      <c r="GOK224" s="23" t="str">
        <f>IF(GOK220 = "", "", IFERROR(GOK220 / SUMIFS(Aux_Totales!$N:$N, Aux_Totales!$F:$F, $F224, Aux_Totales!$A:$A, Aperturas!$A$2), 0))</f>
        <v/>
      </c>
      <c r="GOL224" s="23" t="str">
        <f>IF(GOL220 = "", "", IFERROR(GOL220 / SUMIFS(Aux_Totales!$N:$N, Aux_Totales!$F:$F, $F224, Aux_Totales!$A:$A, Aperturas!$A$2), 0))</f>
        <v/>
      </c>
      <c r="GOM224" s="23" t="str">
        <f>IF(GOM220 = "", "", IFERROR(GOM220 / SUMIFS(Aux_Totales!$N:$N, Aux_Totales!$F:$F, $F224, Aux_Totales!$A:$A, Aperturas!$A$2), 0))</f>
        <v/>
      </c>
      <c r="GON224" s="23" t="str">
        <f>IF(GON220 = "", "", IFERROR(GON220 / SUMIFS(Aux_Totales!$N:$N, Aux_Totales!$F:$F, $F224, Aux_Totales!$A:$A, Aperturas!$A$2), 0))</f>
        <v/>
      </c>
      <c r="GOO224" s="23" t="str">
        <f>IF(GOO220 = "", "", IFERROR(GOO220 / SUMIFS(Aux_Totales!$N:$N, Aux_Totales!$F:$F, $F224, Aux_Totales!$A:$A, Aperturas!$A$2), 0))</f>
        <v/>
      </c>
      <c r="GOP224" s="23" t="str">
        <f>IF(GOP220 = "", "", IFERROR(GOP220 / SUMIFS(Aux_Totales!$N:$N, Aux_Totales!$F:$F, $F224, Aux_Totales!$A:$A, Aperturas!$A$2), 0))</f>
        <v/>
      </c>
      <c r="GOQ224" s="23" t="str">
        <f>IF(GOQ220 = "", "", IFERROR(GOQ220 / SUMIFS(Aux_Totales!$N:$N, Aux_Totales!$F:$F, $F224, Aux_Totales!$A:$A, Aperturas!$A$2), 0))</f>
        <v/>
      </c>
      <c r="GOR224" s="23" t="str">
        <f>IF(GOR220 = "", "", IFERROR(GOR220 / SUMIFS(Aux_Totales!$N:$N, Aux_Totales!$F:$F, $F224, Aux_Totales!$A:$A, Aperturas!$A$2), 0))</f>
        <v/>
      </c>
      <c r="GOS224" s="23" t="str">
        <f>IF(GOS220 = "", "", IFERROR(GOS220 / SUMIFS(Aux_Totales!$N:$N, Aux_Totales!$F:$F, $F224, Aux_Totales!$A:$A, Aperturas!$A$2), 0))</f>
        <v/>
      </c>
      <c r="GOT224" s="23" t="str">
        <f>IF(GOT220 = "", "", IFERROR(GOT220 / SUMIFS(Aux_Totales!$N:$N, Aux_Totales!$F:$F, $F224, Aux_Totales!$A:$A, Aperturas!$A$2), 0))</f>
        <v/>
      </c>
      <c r="GOU224" s="23" t="str">
        <f>IF(GOU220 = "", "", IFERROR(GOU220 / SUMIFS(Aux_Totales!$N:$N, Aux_Totales!$F:$F, $F224, Aux_Totales!$A:$A, Aperturas!$A$2), 0))</f>
        <v/>
      </c>
      <c r="GOV224" s="23" t="str">
        <f>IF(GOV220 = "", "", IFERROR(GOV220 / SUMIFS(Aux_Totales!$N:$N, Aux_Totales!$F:$F, $F224, Aux_Totales!$A:$A, Aperturas!$A$2), 0))</f>
        <v/>
      </c>
      <c r="GOW224" s="23" t="str">
        <f>IF(GOW220 = "", "", IFERROR(GOW220 / SUMIFS(Aux_Totales!$N:$N, Aux_Totales!$F:$F, $F224, Aux_Totales!$A:$A, Aperturas!$A$2), 0))</f>
        <v/>
      </c>
      <c r="GOX224" s="23" t="str">
        <f>IF(GOX220 = "", "", IFERROR(GOX220 / SUMIFS(Aux_Totales!$N:$N, Aux_Totales!$F:$F, $F224, Aux_Totales!$A:$A, Aperturas!$A$2), 0))</f>
        <v/>
      </c>
      <c r="GOY224" s="23" t="str">
        <f>IF(GOY220 = "", "", IFERROR(GOY220 / SUMIFS(Aux_Totales!$N:$N, Aux_Totales!$F:$F, $F224, Aux_Totales!$A:$A, Aperturas!$A$2), 0))</f>
        <v/>
      </c>
      <c r="GOZ224" s="23" t="str">
        <f>IF(GOZ220 = "", "", IFERROR(GOZ220 / SUMIFS(Aux_Totales!$N:$N, Aux_Totales!$F:$F, $F224, Aux_Totales!$A:$A, Aperturas!$A$2), 0))</f>
        <v/>
      </c>
      <c r="GPA224" s="23" t="str">
        <f>IF(GPA220 = "", "", IFERROR(GPA220 / SUMIFS(Aux_Totales!$N:$N, Aux_Totales!$F:$F, $F224, Aux_Totales!$A:$A, Aperturas!$A$2), 0))</f>
        <v/>
      </c>
      <c r="GPB224" s="23" t="str">
        <f>IF(GPB220 = "", "", IFERROR(GPB220 / SUMIFS(Aux_Totales!$N:$N, Aux_Totales!$F:$F, $F224, Aux_Totales!$A:$A, Aperturas!$A$2), 0))</f>
        <v/>
      </c>
      <c r="GPC224" s="23" t="str">
        <f>IF(GPC220 = "", "", IFERROR(GPC220 / SUMIFS(Aux_Totales!$N:$N, Aux_Totales!$F:$F, $F224, Aux_Totales!$A:$A, Aperturas!$A$2), 0))</f>
        <v/>
      </c>
      <c r="GPD224" s="23" t="str">
        <f>IF(GPD220 = "", "", IFERROR(GPD220 / SUMIFS(Aux_Totales!$N:$N, Aux_Totales!$F:$F, $F224, Aux_Totales!$A:$A, Aperturas!$A$2), 0))</f>
        <v/>
      </c>
      <c r="GPE224" s="23" t="str">
        <f>IF(GPE220 = "", "", IFERROR(GPE220 / SUMIFS(Aux_Totales!$N:$N, Aux_Totales!$F:$F, $F224, Aux_Totales!$A:$A, Aperturas!$A$2), 0))</f>
        <v/>
      </c>
      <c r="GPF224" s="23" t="str">
        <f>IF(GPF220 = "", "", IFERROR(GPF220 / SUMIFS(Aux_Totales!$N:$N, Aux_Totales!$F:$F, $F224, Aux_Totales!$A:$A, Aperturas!$A$2), 0))</f>
        <v/>
      </c>
      <c r="GPG224" s="23" t="str">
        <f>IF(GPG220 = "", "", IFERROR(GPG220 / SUMIFS(Aux_Totales!$N:$N, Aux_Totales!$F:$F, $F224, Aux_Totales!$A:$A, Aperturas!$A$2), 0))</f>
        <v/>
      </c>
      <c r="GPH224" s="23" t="str">
        <f>IF(GPH220 = "", "", IFERROR(GPH220 / SUMIFS(Aux_Totales!$N:$N, Aux_Totales!$F:$F, $F224, Aux_Totales!$A:$A, Aperturas!$A$2), 0))</f>
        <v/>
      </c>
      <c r="GPI224" s="23" t="str">
        <f>IF(GPI220 = "", "", IFERROR(GPI220 / SUMIFS(Aux_Totales!$N:$N, Aux_Totales!$F:$F, $F224, Aux_Totales!$A:$A, Aperturas!$A$2), 0))</f>
        <v/>
      </c>
      <c r="GPJ224" s="23" t="str">
        <f>IF(GPJ220 = "", "", IFERROR(GPJ220 / SUMIFS(Aux_Totales!$N:$N, Aux_Totales!$F:$F, $F224, Aux_Totales!$A:$A, Aperturas!$A$2), 0))</f>
        <v/>
      </c>
      <c r="GPK224" s="23" t="str">
        <f>IF(GPK220 = "", "", IFERROR(GPK220 / SUMIFS(Aux_Totales!$N:$N, Aux_Totales!$F:$F, $F224, Aux_Totales!$A:$A, Aperturas!$A$2), 0))</f>
        <v/>
      </c>
      <c r="GPL224" s="23" t="str">
        <f>IF(GPL220 = "", "", IFERROR(GPL220 / SUMIFS(Aux_Totales!$N:$N, Aux_Totales!$F:$F, $F224, Aux_Totales!$A:$A, Aperturas!$A$2), 0))</f>
        <v/>
      </c>
      <c r="GPM224" s="23" t="str">
        <f>IF(GPM220 = "", "", IFERROR(GPM220 / SUMIFS(Aux_Totales!$N:$N, Aux_Totales!$F:$F, $F224, Aux_Totales!$A:$A, Aperturas!$A$2), 0))</f>
        <v/>
      </c>
      <c r="GPN224" s="23" t="str">
        <f>IF(GPN220 = "", "", IFERROR(GPN220 / SUMIFS(Aux_Totales!$N:$N, Aux_Totales!$F:$F, $F224, Aux_Totales!$A:$A, Aperturas!$A$2), 0))</f>
        <v/>
      </c>
      <c r="GPO224" s="23" t="str">
        <f>IF(GPO220 = "", "", IFERROR(GPO220 / SUMIFS(Aux_Totales!$N:$N, Aux_Totales!$F:$F, $F224, Aux_Totales!$A:$A, Aperturas!$A$2), 0))</f>
        <v/>
      </c>
      <c r="GPP224" s="23" t="str">
        <f>IF(GPP220 = "", "", IFERROR(GPP220 / SUMIFS(Aux_Totales!$N:$N, Aux_Totales!$F:$F, $F224, Aux_Totales!$A:$A, Aperturas!$A$2), 0))</f>
        <v/>
      </c>
      <c r="GPQ224" s="23" t="str">
        <f>IF(GPQ220 = "", "", IFERROR(GPQ220 / SUMIFS(Aux_Totales!$N:$N, Aux_Totales!$F:$F, $F224, Aux_Totales!$A:$A, Aperturas!$A$2), 0))</f>
        <v/>
      </c>
      <c r="GPR224" s="23" t="str">
        <f>IF(GPR220 = "", "", IFERROR(GPR220 / SUMIFS(Aux_Totales!$N:$N, Aux_Totales!$F:$F, $F224, Aux_Totales!$A:$A, Aperturas!$A$2), 0))</f>
        <v/>
      </c>
      <c r="GPS224" s="23" t="str">
        <f>IF(GPS220 = "", "", IFERROR(GPS220 / SUMIFS(Aux_Totales!$N:$N, Aux_Totales!$F:$F, $F224, Aux_Totales!$A:$A, Aperturas!$A$2), 0))</f>
        <v/>
      </c>
      <c r="GPT224" s="23" t="str">
        <f>IF(GPT220 = "", "", IFERROR(GPT220 / SUMIFS(Aux_Totales!$N:$N, Aux_Totales!$F:$F, $F224, Aux_Totales!$A:$A, Aperturas!$A$2), 0))</f>
        <v/>
      </c>
      <c r="GPU224" s="23" t="str">
        <f>IF(GPU220 = "", "", IFERROR(GPU220 / SUMIFS(Aux_Totales!$N:$N, Aux_Totales!$F:$F, $F224, Aux_Totales!$A:$A, Aperturas!$A$2), 0))</f>
        <v/>
      </c>
      <c r="GPV224" s="23" t="str">
        <f>IF(GPV220 = "", "", IFERROR(GPV220 / SUMIFS(Aux_Totales!$N:$N, Aux_Totales!$F:$F, $F224, Aux_Totales!$A:$A, Aperturas!$A$2), 0))</f>
        <v/>
      </c>
      <c r="GPW224" s="23" t="str">
        <f>IF(GPW220 = "", "", IFERROR(GPW220 / SUMIFS(Aux_Totales!$N:$N, Aux_Totales!$F:$F, $F224, Aux_Totales!$A:$A, Aperturas!$A$2), 0))</f>
        <v/>
      </c>
      <c r="GPX224" s="23" t="str">
        <f>IF(GPX220 = "", "", IFERROR(GPX220 / SUMIFS(Aux_Totales!$N:$N, Aux_Totales!$F:$F, $F224, Aux_Totales!$A:$A, Aperturas!$A$2), 0))</f>
        <v/>
      </c>
      <c r="GPY224" s="23" t="str">
        <f>IF(GPY220 = "", "", IFERROR(GPY220 / SUMIFS(Aux_Totales!$N:$N, Aux_Totales!$F:$F, $F224, Aux_Totales!$A:$A, Aperturas!$A$2), 0))</f>
        <v/>
      </c>
      <c r="GPZ224" s="23" t="str">
        <f>IF(GPZ220 = "", "", IFERROR(GPZ220 / SUMIFS(Aux_Totales!$N:$N, Aux_Totales!$F:$F, $F224, Aux_Totales!$A:$A, Aperturas!$A$2), 0))</f>
        <v/>
      </c>
      <c r="GQA224" s="23" t="str">
        <f>IF(GQA220 = "", "", IFERROR(GQA220 / SUMIFS(Aux_Totales!$N:$N, Aux_Totales!$F:$F, $F224, Aux_Totales!$A:$A, Aperturas!$A$2), 0))</f>
        <v/>
      </c>
      <c r="GQB224" s="23" t="str">
        <f>IF(GQB220 = "", "", IFERROR(GQB220 / SUMIFS(Aux_Totales!$N:$N, Aux_Totales!$F:$F, $F224, Aux_Totales!$A:$A, Aperturas!$A$2), 0))</f>
        <v/>
      </c>
      <c r="GQC224" s="23" t="str">
        <f>IF(GQC220 = "", "", IFERROR(GQC220 / SUMIFS(Aux_Totales!$N:$N, Aux_Totales!$F:$F, $F224, Aux_Totales!$A:$A, Aperturas!$A$2), 0))</f>
        <v/>
      </c>
      <c r="GQD224" s="23" t="str">
        <f>IF(GQD220 = "", "", IFERROR(GQD220 / SUMIFS(Aux_Totales!$N:$N, Aux_Totales!$F:$F, $F224, Aux_Totales!$A:$A, Aperturas!$A$2), 0))</f>
        <v/>
      </c>
      <c r="GQE224" s="23" t="str">
        <f>IF(GQE220 = "", "", IFERROR(GQE220 / SUMIFS(Aux_Totales!$N:$N, Aux_Totales!$F:$F, $F224, Aux_Totales!$A:$A, Aperturas!$A$2), 0))</f>
        <v/>
      </c>
      <c r="GQF224" s="23" t="str">
        <f>IF(GQF220 = "", "", IFERROR(GQF220 / SUMIFS(Aux_Totales!$N:$N, Aux_Totales!$F:$F, $F224, Aux_Totales!$A:$A, Aperturas!$A$2), 0))</f>
        <v/>
      </c>
      <c r="GQG224" s="23" t="str">
        <f>IF(GQG220 = "", "", IFERROR(GQG220 / SUMIFS(Aux_Totales!$N:$N, Aux_Totales!$F:$F, $F224, Aux_Totales!$A:$A, Aperturas!$A$2), 0))</f>
        <v/>
      </c>
      <c r="GQH224" s="23" t="str">
        <f>IF(GQH220 = "", "", IFERROR(GQH220 / SUMIFS(Aux_Totales!$N:$N, Aux_Totales!$F:$F, $F224, Aux_Totales!$A:$A, Aperturas!$A$2), 0))</f>
        <v/>
      </c>
      <c r="GQI224" s="23" t="str">
        <f>IF(GQI220 = "", "", IFERROR(GQI220 / SUMIFS(Aux_Totales!$N:$N, Aux_Totales!$F:$F, $F224, Aux_Totales!$A:$A, Aperturas!$A$2), 0))</f>
        <v/>
      </c>
      <c r="GQJ224" s="23" t="str">
        <f>IF(GQJ220 = "", "", IFERROR(GQJ220 / SUMIFS(Aux_Totales!$N:$N, Aux_Totales!$F:$F, $F224, Aux_Totales!$A:$A, Aperturas!$A$2), 0))</f>
        <v/>
      </c>
      <c r="GQK224" s="23" t="str">
        <f>IF(GQK220 = "", "", IFERROR(GQK220 / SUMIFS(Aux_Totales!$N:$N, Aux_Totales!$F:$F, $F224, Aux_Totales!$A:$A, Aperturas!$A$2), 0))</f>
        <v/>
      </c>
      <c r="GQL224" s="23" t="str">
        <f>IF(GQL220 = "", "", IFERROR(GQL220 / SUMIFS(Aux_Totales!$N:$N, Aux_Totales!$F:$F, $F224, Aux_Totales!$A:$A, Aperturas!$A$2), 0))</f>
        <v/>
      </c>
      <c r="GQM224" s="23" t="str">
        <f>IF(GQM220 = "", "", IFERROR(GQM220 / SUMIFS(Aux_Totales!$N:$N, Aux_Totales!$F:$F, $F224, Aux_Totales!$A:$A, Aperturas!$A$2), 0))</f>
        <v/>
      </c>
      <c r="GQN224" s="23" t="str">
        <f>IF(GQN220 = "", "", IFERROR(GQN220 / SUMIFS(Aux_Totales!$N:$N, Aux_Totales!$F:$F, $F224, Aux_Totales!$A:$A, Aperturas!$A$2), 0))</f>
        <v/>
      </c>
      <c r="GQO224" s="23" t="str">
        <f>IF(GQO220 = "", "", IFERROR(GQO220 / SUMIFS(Aux_Totales!$N:$N, Aux_Totales!$F:$F, $F224, Aux_Totales!$A:$A, Aperturas!$A$2), 0))</f>
        <v/>
      </c>
      <c r="GQP224" s="23" t="str">
        <f>IF(GQP220 = "", "", IFERROR(GQP220 / SUMIFS(Aux_Totales!$N:$N, Aux_Totales!$F:$F, $F224, Aux_Totales!$A:$A, Aperturas!$A$2), 0))</f>
        <v/>
      </c>
      <c r="GQQ224" s="23" t="str">
        <f>IF(GQQ220 = "", "", IFERROR(GQQ220 / SUMIFS(Aux_Totales!$N:$N, Aux_Totales!$F:$F, $F224, Aux_Totales!$A:$A, Aperturas!$A$2), 0))</f>
        <v/>
      </c>
      <c r="GQR224" s="23" t="str">
        <f>IF(GQR220 = "", "", IFERROR(GQR220 / SUMIFS(Aux_Totales!$N:$N, Aux_Totales!$F:$F, $F224, Aux_Totales!$A:$A, Aperturas!$A$2), 0))</f>
        <v/>
      </c>
      <c r="GQS224" s="23" t="str">
        <f>IF(GQS220 = "", "", IFERROR(GQS220 / SUMIFS(Aux_Totales!$N:$N, Aux_Totales!$F:$F, $F224, Aux_Totales!$A:$A, Aperturas!$A$2), 0))</f>
        <v/>
      </c>
      <c r="GQT224" s="23" t="str">
        <f>IF(GQT220 = "", "", IFERROR(GQT220 / SUMIFS(Aux_Totales!$N:$N, Aux_Totales!$F:$F, $F224, Aux_Totales!$A:$A, Aperturas!$A$2), 0))</f>
        <v/>
      </c>
      <c r="GQU224" s="23" t="str">
        <f>IF(GQU220 = "", "", IFERROR(GQU220 / SUMIFS(Aux_Totales!$N:$N, Aux_Totales!$F:$F, $F224, Aux_Totales!$A:$A, Aperturas!$A$2), 0))</f>
        <v/>
      </c>
      <c r="GQV224" s="23" t="str">
        <f>IF(GQV220 = "", "", IFERROR(GQV220 / SUMIFS(Aux_Totales!$N:$N, Aux_Totales!$F:$F, $F224, Aux_Totales!$A:$A, Aperturas!$A$2), 0))</f>
        <v/>
      </c>
      <c r="GQW224" s="23" t="str">
        <f>IF(GQW220 = "", "", IFERROR(GQW220 / SUMIFS(Aux_Totales!$N:$N, Aux_Totales!$F:$F, $F224, Aux_Totales!$A:$A, Aperturas!$A$2), 0))</f>
        <v/>
      </c>
      <c r="GQX224" s="23" t="str">
        <f>IF(GQX220 = "", "", IFERROR(GQX220 / SUMIFS(Aux_Totales!$N:$N, Aux_Totales!$F:$F, $F224, Aux_Totales!$A:$A, Aperturas!$A$2), 0))</f>
        <v/>
      </c>
      <c r="GQY224" s="23" t="str">
        <f>IF(GQY220 = "", "", IFERROR(GQY220 / SUMIFS(Aux_Totales!$N:$N, Aux_Totales!$F:$F, $F224, Aux_Totales!$A:$A, Aperturas!$A$2), 0))</f>
        <v/>
      </c>
      <c r="GQZ224" s="23" t="str">
        <f>IF(GQZ220 = "", "", IFERROR(GQZ220 / SUMIFS(Aux_Totales!$N:$N, Aux_Totales!$F:$F, $F224, Aux_Totales!$A:$A, Aperturas!$A$2), 0))</f>
        <v/>
      </c>
      <c r="GRA224" s="23" t="str">
        <f>IF(GRA220 = "", "", IFERROR(GRA220 / SUMIFS(Aux_Totales!$N:$N, Aux_Totales!$F:$F, $F224, Aux_Totales!$A:$A, Aperturas!$A$2), 0))</f>
        <v/>
      </c>
      <c r="GRB224" s="23" t="str">
        <f>IF(GRB220 = "", "", IFERROR(GRB220 / SUMIFS(Aux_Totales!$N:$N, Aux_Totales!$F:$F, $F224, Aux_Totales!$A:$A, Aperturas!$A$2), 0))</f>
        <v/>
      </c>
      <c r="GRC224" s="23" t="str">
        <f>IF(GRC220 = "", "", IFERROR(GRC220 / SUMIFS(Aux_Totales!$N:$N, Aux_Totales!$F:$F, $F224, Aux_Totales!$A:$A, Aperturas!$A$2), 0))</f>
        <v/>
      </c>
      <c r="GRD224" s="23" t="str">
        <f>IF(GRD220 = "", "", IFERROR(GRD220 / SUMIFS(Aux_Totales!$N:$N, Aux_Totales!$F:$F, $F224, Aux_Totales!$A:$A, Aperturas!$A$2), 0))</f>
        <v/>
      </c>
      <c r="GRE224" s="23" t="str">
        <f>IF(GRE220 = "", "", IFERROR(GRE220 / SUMIFS(Aux_Totales!$N:$N, Aux_Totales!$F:$F, $F224, Aux_Totales!$A:$A, Aperturas!$A$2), 0))</f>
        <v/>
      </c>
      <c r="GRF224" s="23" t="str">
        <f>IF(GRF220 = "", "", IFERROR(GRF220 / SUMIFS(Aux_Totales!$N:$N, Aux_Totales!$F:$F, $F224, Aux_Totales!$A:$A, Aperturas!$A$2), 0))</f>
        <v/>
      </c>
      <c r="GRG224" s="23" t="str">
        <f>IF(GRG220 = "", "", IFERROR(GRG220 / SUMIFS(Aux_Totales!$N:$N, Aux_Totales!$F:$F, $F224, Aux_Totales!$A:$A, Aperturas!$A$2), 0))</f>
        <v/>
      </c>
      <c r="GRH224" s="23" t="str">
        <f>IF(GRH220 = "", "", IFERROR(GRH220 / SUMIFS(Aux_Totales!$N:$N, Aux_Totales!$F:$F, $F224, Aux_Totales!$A:$A, Aperturas!$A$2), 0))</f>
        <v/>
      </c>
      <c r="GRI224" s="23" t="str">
        <f>IF(GRI220 = "", "", IFERROR(GRI220 / SUMIFS(Aux_Totales!$N:$N, Aux_Totales!$F:$F, $F224, Aux_Totales!$A:$A, Aperturas!$A$2), 0))</f>
        <v/>
      </c>
      <c r="GRJ224" s="23" t="str">
        <f>IF(GRJ220 = "", "", IFERROR(GRJ220 / SUMIFS(Aux_Totales!$N:$N, Aux_Totales!$F:$F, $F224, Aux_Totales!$A:$A, Aperturas!$A$2), 0))</f>
        <v/>
      </c>
      <c r="GRK224" s="23" t="str">
        <f>IF(GRK220 = "", "", IFERROR(GRK220 / SUMIFS(Aux_Totales!$N:$N, Aux_Totales!$F:$F, $F224, Aux_Totales!$A:$A, Aperturas!$A$2), 0))</f>
        <v/>
      </c>
      <c r="GRL224" s="23" t="str">
        <f>IF(GRL220 = "", "", IFERROR(GRL220 / SUMIFS(Aux_Totales!$N:$N, Aux_Totales!$F:$F, $F224, Aux_Totales!$A:$A, Aperturas!$A$2), 0))</f>
        <v/>
      </c>
      <c r="GRM224" s="23" t="str">
        <f>IF(GRM220 = "", "", IFERROR(GRM220 / SUMIFS(Aux_Totales!$N:$N, Aux_Totales!$F:$F, $F224, Aux_Totales!$A:$A, Aperturas!$A$2), 0))</f>
        <v/>
      </c>
      <c r="GRN224" s="23" t="str">
        <f>IF(GRN220 = "", "", IFERROR(GRN220 / SUMIFS(Aux_Totales!$N:$N, Aux_Totales!$F:$F, $F224, Aux_Totales!$A:$A, Aperturas!$A$2), 0))</f>
        <v/>
      </c>
      <c r="GRO224" s="23" t="str">
        <f>IF(GRO220 = "", "", IFERROR(GRO220 / SUMIFS(Aux_Totales!$N:$N, Aux_Totales!$F:$F, $F224, Aux_Totales!$A:$A, Aperturas!$A$2), 0))</f>
        <v/>
      </c>
      <c r="GRP224" s="23" t="str">
        <f>IF(GRP220 = "", "", IFERROR(GRP220 / SUMIFS(Aux_Totales!$N:$N, Aux_Totales!$F:$F, $F224, Aux_Totales!$A:$A, Aperturas!$A$2), 0))</f>
        <v/>
      </c>
      <c r="GRQ224" s="23" t="str">
        <f>IF(GRQ220 = "", "", IFERROR(GRQ220 / SUMIFS(Aux_Totales!$N:$N, Aux_Totales!$F:$F, $F224, Aux_Totales!$A:$A, Aperturas!$A$2), 0))</f>
        <v/>
      </c>
      <c r="GRR224" s="23" t="str">
        <f>IF(GRR220 = "", "", IFERROR(GRR220 / SUMIFS(Aux_Totales!$N:$N, Aux_Totales!$F:$F, $F224, Aux_Totales!$A:$A, Aperturas!$A$2), 0))</f>
        <v/>
      </c>
      <c r="GRS224" s="23" t="str">
        <f>IF(GRS220 = "", "", IFERROR(GRS220 / SUMIFS(Aux_Totales!$N:$N, Aux_Totales!$F:$F, $F224, Aux_Totales!$A:$A, Aperturas!$A$2), 0))</f>
        <v/>
      </c>
      <c r="GRT224" s="23" t="str">
        <f>IF(GRT220 = "", "", IFERROR(GRT220 / SUMIFS(Aux_Totales!$N:$N, Aux_Totales!$F:$F, $F224, Aux_Totales!$A:$A, Aperturas!$A$2), 0))</f>
        <v/>
      </c>
      <c r="GRU224" s="23" t="str">
        <f>IF(GRU220 = "", "", IFERROR(GRU220 / SUMIFS(Aux_Totales!$N:$N, Aux_Totales!$F:$F, $F224, Aux_Totales!$A:$A, Aperturas!$A$2), 0))</f>
        <v/>
      </c>
      <c r="GRV224" s="23" t="str">
        <f>IF(GRV220 = "", "", IFERROR(GRV220 / SUMIFS(Aux_Totales!$N:$N, Aux_Totales!$F:$F, $F224, Aux_Totales!$A:$A, Aperturas!$A$2), 0))</f>
        <v/>
      </c>
      <c r="GRW224" s="23" t="str">
        <f>IF(GRW220 = "", "", IFERROR(GRW220 / SUMIFS(Aux_Totales!$N:$N, Aux_Totales!$F:$F, $F224, Aux_Totales!$A:$A, Aperturas!$A$2), 0))</f>
        <v/>
      </c>
      <c r="GRX224" s="23" t="str">
        <f>IF(GRX220 = "", "", IFERROR(GRX220 / SUMIFS(Aux_Totales!$N:$N, Aux_Totales!$F:$F, $F224, Aux_Totales!$A:$A, Aperturas!$A$2), 0))</f>
        <v/>
      </c>
      <c r="GRY224" s="23" t="str">
        <f>IF(GRY220 = "", "", IFERROR(GRY220 / SUMIFS(Aux_Totales!$N:$N, Aux_Totales!$F:$F, $F224, Aux_Totales!$A:$A, Aperturas!$A$2), 0))</f>
        <v/>
      </c>
      <c r="GRZ224" s="23" t="str">
        <f>IF(GRZ220 = "", "", IFERROR(GRZ220 / SUMIFS(Aux_Totales!$N:$N, Aux_Totales!$F:$F, $F224, Aux_Totales!$A:$A, Aperturas!$A$2), 0))</f>
        <v/>
      </c>
      <c r="GSA224" s="23" t="str">
        <f>IF(GSA220 = "", "", IFERROR(GSA220 / SUMIFS(Aux_Totales!$N:$N, Aux_Totales!$F:$F, $F224, Aux_Totales!$A:$A, Aperturas!$A$2), 0))</f>
        <v/>
      </c>
      <c r="GSB224" s="23" t="str">
        <f>IF(GSB220 = "", "", IFERROR(GSB220 / SUMIFS(Aux_Totales!$N:$N, Aux_Totales!$F:$F, $F224, Aux_Totales!$A:$A, Aperturas!$A$2), 0))</f>
        <v/>
      </c>
      <c r="GSC224" s="23" t="str">
        <f>IF(GSC220 = "", "", IFERROR(GSC220 / SUMIFS(Aux_Totales!$N:$N, Aux_Totales!$F:$F, $F224, Aux_Totales!$A:$A, Aperturas!$A$2), 0))</f>
        <v/>
      </c>
      <c r="GSD224" s="23" t="str">
        <f>IF(GSD220 = "", "", IFERROR(GSD220 / SUMIFS(Aux_Totales!$N:$N, Aux_Totales!$F:$F, $F224, Aux_Totales!$A:$A, Aperturas!$A$2), 0))</f>
        <v/>
      </c>
      <c r="GSE224" s="23" t="str">
        <f>IF(GSE220 = "", "", IFERROR(GSE220 / SUMIFS(Aux_Totales!$N:$N, Aux_Totales!$F:$F, $F224, Aux_Totales!$A:$A, Aperturas!$A$2), 0))</f>
        <v/>
      </c>
      <c r="GSF224" s="23" t="str">
        <f>IF(GSF220 = "", "", IFERROR(GSF220 / SUMIFS(Aux_Totales!$N:$N, Aux_Totales!$F:$F, $F224, Aux_Totales!$A:$A, Aperturas!$A$2), 0))</f>
        <v/>
      </c>
      <c r="GSG224" s="23" t="str">
        <f>IF(GSG220 = "", "", IFERROR(GSG220 / SUMIFS(Aux_Totales!$N:$N, Aux_Totales!$F:$F, $F224, Aux_Totales!$A:$A, Aperturas!$A$2), 0))</f>
        <v/>
      </c>
      <c r="GSH224" s="23" t="str">
        <f>IF(GSH220 = "", "", IFERROR(GSH220 / SUMIFS(Aux_Totales!$N:$N, Aux_Totales!$F:$F, $F224, Aux_Totales!$A:$A, Aperturas!$A$2), 0))</f>
        <v/>
      </c>
      <c r="GSI224" s="23" t="str">
        <f>IF(GSI220 = "", "", IFERROR(GSI220 / SUMIFS(Aux_Totales!$N:$N, Aux_Totales!$F:$F, $F224, Aux_Totales!$A:$A, Aperturas!$A$2), 0))</f>
        <v/>
      </c>
      <c r="GSJ224" s="23" t="str">
        <f>IF(GSJ220 = "", "", IFERROR(GSJ220 / SUMIFS(Aux_Totales!$N:$N, Aux_Totales!$F:$F, $F224, Aux_Totales!$A:$A, Aperturas!$A$2), 0))</f>
        <v/>
      </c>
      <c r="GSK224" s="23" t="str">
        <f>IF(GSK220 = "", "", IFERROR(GSK220 / SUMIFS(Aux_Totales!$N:$N, Aux_Totales!$F:$F, $F224, Aux_Totales!$A:$A, Aperturas!$A$2), 0))</f>
        <v/>
      </c>
      <c r="GSL224" s="23" t="str">
        <f>IF(GSL220 = "", "", IFERROR(GSL220 / SUMIFS(Aux_Totales!$N:$N, Aux_Totales!$F:$F, $F224, Aux_Totales!$A:$A, Aperturas!$A$2), 0))</f>
        <v/>
      </c>
      <c r="GSM224" s="23" t="str">
        <f>IF(GSM220 = "", "", IFERROR(GSM220 / SUMIFS(Aux_Totales!$N:$N, Aux_Totales!$F:$F, $F224, Aux_Totales!$A:$A, Aperturas!$A$2), 0))</f>
        <v/>
      </c>
      <c r="GSN224" s="23" t="str">
        <f>IF(GSN220 = "", "", IFERROR(GSN220 / SUMIFS(Aux_Totales!$N:$N, Aux_Totales!$F:$F, $F224, Aux_Totales!$A:$A, Aperturas!$A$2), 0))</f>
        <v/>
      </c>
      <c r="GSO224" s="23" t="str">
        <f>IF(GSO220 = "", "", IFERROR(GSO220 / SUMIFS(Aux_Totales!$N:$N, Aux_Totales!$F:$F, $F224, Aux_Totales!$A:$A, Aperturas!$A$2), 0))</f>
        <v/>
      </c>
      <c r="GSP224" s="23" t="str">
        <f>IF(GSP220 = "", "", IFERROR(GSP220 / SUMIFS(Aux_Totales!$N:$N, Aux_Totales!$F:$F, $F224, Aux_Totales!$A:$A, Aperturas!$A$2), 0))</f>
        <v/>
      </c>
      <c r="GSQ224" s="23" t="str">
        <f>IF(GSQ220 = "", "", IFERROR(GSQ220 / SUMIFS(Aux_Totales!$N:$N, Aux_Totales!$F:$F, $F224, Aux_Totales!$A:$A, Aperturas!$A$2), 0))</f>
        <v/>
      </c>
      <c r="GSR224" s="23" t="str">
        <f>IF(GSR220 = "", "", IFERROR(GSR220 / SUMIFS(Aux_Totales!$N:$N, Aux_Totales!$F:$F, $F224, Aux_Totales!$A:$A, Aperturas!$A$2), 0))</f>
        <v/>
      </c>
      <c r="GSS224" s="23" t="str">
        <f>IF(GSS220 = "", "", IFERROR(GSS220 / SUMIFS(Aux_Totales!$N:$N, Aux_Totales!$F:$F, $F224, Aux_Totales!$A:$A, Aperturas!$A$2), 0))</f>
        <v/>
      </c>
      <c r="GST224" s="23" t="str">
        <f>IF(GST220 = "", "", IFERROR(GST220 / SUMIFS(Aux_Totales!$N:$N, Aux_Totales!$F:$F, $F224, Aux_Totales!$A:$A, Aperturas!$A$2), 0))</f>
        <v/>
      </c>
      <c r="GSU224" s="23" t="str">
        <f>IF(GSU220 = "", "", IFERROR(GSU220 / SUMIFS(Aux_Totales!$N:$N, Aux_Totales!$F:$F, $F224, Aux_Totales!$A:$A, Aperturas!$A$2), 0))</f>
        <v/>
      </c>
      <c r="GSV224" s="23" t="str">
        <f>IF(GSV220 = "", "", IFERROR(GSV220 / SUMIFS(Aux_Totales!$N:$N, Aux_Totales!$F:$F, $F224, Aux_Totales!$A:$A, Aperturas!$A$2), 0))</f>
        <v/>
      </c>
      <c r="GSW224" s="23" t="str">
        <f>IF(GSW220 = "", "", IFERROR(GSW220 / SUMIFS(Aux_Totales!$N:$N, Aux_Totales!$F:$F, $F224, Aux_Totales!$A:$A, Aperturas!$A$2), 0))</f>
        <v/>
      </c>
      <c r="GSX224" s="23" t="str">
        <f>IF(GSX220 = "", "", IFERROR(GSX220 / SUMIFS(Aux_Totales!$N:$N, Aux_Totales!$F:$F, $F224, Aux_Totales!$A:$A, Aperturas!$A$2), 0))</f>
        <v/>
      </c>
      <c r="GSY224" s="23" t="str">
        <f>IF(GSY220 = "", "", IFERROR(GSY220 / SUMIFS(Aux_Totales!$N:$N, Aux_Totales!$F:$F, $F224, Aux_Totales!$A:$A, Aperturas!$A$2), 0))</f>
        <v/>
      </c>
      <c r="GSZ224" s="23" t="str">
        <f>IF(GSZ220 = "", "", IFERROR(GSZ220 / SUMIFS(Aux_Totales!$N:$N, Aux_Totales!$F:$F, $F224, Aux_Totales!$A:$A, Aperturas!$A$2), 0))</f>
        <v/>
      </c>
      <c r="GTA224" s="23" t="str">
        <f>IF(GTA220 = "", "", IFERROR(GTA220 / SUMIFS(Aux_Totales!$N:$N, Aux_Totales!$F:$F, $F224, Aux_Totales!$A:$A, Aperturas!$A$2), 0))</f>
        <v/>
      </c>
      <c r="GTB224" s="23" t="str">
        <f>IF(GTB220 = "", "", IFERROR(GTB220 / SUMIFS(Aux_Totales!$N:$N, Aux_Totales!$F:$F, $F224, Aux_Totales!$A:$A, Aperturas!$A$2), 0))</f>
        <v/>
      </c>
      <c r="GTC224" s="23" t="str">
        <f>IF(GTC220 = "", "", IFERROR(GTC220 / SUMIFS(Aux_Totales!$N:$N, Aux_Totales!$F:$F, $F224, Aux_Totales!$A:$A, Aperturas!$A$2), 0))</f>
        <v/>
      </c>
      <c r="GTD224" s="23" t="str">
        <f>IF(GTD220 = "", "", IFERROR(GTD220 / SUMIFS(Aux_Totales!$N:$N, Aux_Totales!$F:$F, $F224, Aux_Totales!$A:$A, Aperturas!$A$2), 0))</f>
        <v/>
      </c>
      <c r="GTE224" s="23" t="str">
        <f>IF(GTE220 = "", "", IFERROR(GTE220 / SUMIFS(Aux_Totales!$N:$N, Aux_Totales!$F:$F, $F224, Aux_Totales!$A:$A, Aperturas!$A$2), 0))</f>
        <v/>
      </c>
      <c r="GTF224" s="23" t="str">
        <f>IF(GTF220 = "", "", IFERROR(GTF220 / SUMIFS(Aux_Totales!$N:$N, Aux_Totales!$F:$F, $F224, Aux_Totales!$A:$A, Aperturas!$A$2), 0))</f>
        <v/>
      </c>
      <c r="GTG224" s="23" t="str">
        <f>IF(GTG220 = "", "", IFERROR(GTG220 / SUMIFS(Aux_Totales!$N:$N, Aux_Totales!$F:$F, $F224, Aux_Totales!$A:$A, Aperturas!$A$2), 0))</f>
        <v/>
      </c>
      <c r="GTH224" s="23" t="str">
        <f>IF(GTH220 = "", "", IFERROR(GTH220 / SUMIFS(Aux_Totales!$N:$N, Aux_Totales!$F:$F, $F224, Aux_Totales!$A:$A, Aperturas!$A$2), 0))</f>
        <v/>
      </c>
      <c r="GTI224" s="23" t="str">
        <f>IF(GTI220 = "", "", IFERROR(GTI220 / SUMIFS(Aux_Totales!$N:$N, Aux_Totales!$F:$F, $F224, Aux_Totales!$A:$A, Aperturas!$A$2), 0))</f>
        <v/>
      </c>
      <c r="GTJ224" s="23" t="str">
        <f>IF(GTJ220 = "", "", IFERROR(GTJ220 / SUMIFS(Aux_Totales!$N:$N, Aux_Totales!$F:$F, $F224, Aux_Totales!$A:$A, Aperturas!$A$2), 0))</f>
        <v/>
      </c>
      <c r="GTK224" s="23" t="str">
        <f>IF(GTK220 = "", "", IFERROR(GTK220 / SUMIFS(Aux_Totales!$N:$N, Aux_Totales!$F:$F, $F224, Aux_Totales!$A:$A, Aperturas!$A$2), 0))</f>
        <v/>
      </c>
      <c r="GTL224" s="23" t="str">
        <f>IF(GTL220 = "", "", IFERROR(GTL220 / SUMIFS(Aux_Totales!$N:$N, Aux_Totales!$F:$F, $F224, Aux_Totales!$A:$A, Aperturas!$A$2), 0))</f>
        <v/>
      </c>
      <c r="GTM224" s="23" t="str">
        <f>IF(GTM220 = "", "", IFERROR(GTM220 / SUMIFS(Aux_Totales!$N:$N, Aux_Totales!$F:$F, $F224, Aux_Totales!$A:$A, Aperturas!$A$2), 0))</f>
        <v/>
      </c>
      <c r="GTN224" s="23" t="str">
        <f>IF(GTN220 = "", "", IFERROR(GTN220 / SUMIFS(Aux_Totales!$N:$N, Aux_Totales!$F:$F, $F224, Aux_Totales!$A:$A, Aperturas!$A$2), 0))</f>
        <v/>
      </c>
      <c r="GTO224" s="23" t="str">
        <f>IF(GTO220 = "", "", IFERROR(GTO220 / SUMIFS(Aux_Totales!$N:$N, Aux_Totales!$F:$F, $F224, Aux_Totales!$A:$A, Aperturas!$A$2), 0))</f>
        <v/>
      </c>
      <c r="GTP224" s="23" t="str">
        <f>IF(GTP220 = "", "", IFERROR(GTP220 / SUMIFS(Aux_Totales!$N:$N, Aux_Totales!$F:$F, $F224, Aux_Totales!$A:$A, Aperturas!$A$2), 0))</f>
        <v/>
      </c>
      <c r="GTQ224" s="23" t="str">
        <f>IF(GTQ220 = "", "", IFERROR(GTQ220 / SUMIFS(Aux_Totales!$N:$N, Aux_Totales!$F:$F, $F224, Aux_Totales!$A:$A, Aperturas!$A$2), 0))</f>
        <v/>
      </c>
      <c r="GTR224" s="23" t="str">
        <f>IF(GTR220 = "", "", IFERROR(GTR220 / SUMIFS(Aux_Totales!$N:$N, Aux_Totales!$F:$F, $F224, Aux_Totales!$A:$A, Aperturas!$A$2), 0))</f>
        <v/>
      </c>
      <c r="GTS224" s="23" t="str">
        <f>IF(GTS220 = "", "", IFERROR(GTS220 / SUMIFS(Aux_Totales!$N:$N, Aux_Totales!$F:$F, $F224, Aux_Totales!$A:$A, Aperturas!$A$2), 0))</f>
        <v/>
      </c>
      <c r="GTT224" s="23" t="str">
        <f>IF(GTT220 = "", "", IFERROR(GTT220 / SUMIFS(Aux_Totales!$N:$N, Aux_Totales!$F:$F, $F224, Aux_Totales!$A:$A, Aperturas!$A$2), 0))</f>
        <v/>
      </c>
      <c r="GTU224" s="23" t="str">
        <f>IF(GTU220 = "", "", IFERROR(GTU220 / SUMIFS(Aux_Totales!$N:$N, Aux_Totales!$F:$F, $F224, Aux_Totales!$A:$A, Aperturas!$A$2), 0))</f>
        <v/>
      </c>
      <c r="GTV224" s="23" t="str">
        <f>IF(GTV220 = "", "", IFERROR(GTV220 / SUMIFS(Aux_Totales!$N:$N, Aux_Totales!$F:$F, $F224, Aux_Totales!$A:$A, Aperturas!$A$2), 0))</f>
        <v/>
      </c>
      <c r="GTW224" s="23" t="str">
        <f>IF(GTW220 = "", "", IFERROR(GTW220 / SUMIFS(Aux_Totales!$N:$N, Aux_Totales!$F:$F, $F224, Aux_Totales!$A:$A, Aperturas!$A$2), 0))</f>
        <v/>
      </c>
      <c r="GTX224" s="23" t="str">
        <f>IF(GTX220 = "", "", IFERROR(GTX220 / SUMIFS(Aux_Totales!$N:$N, Aux_Totales!$F:$F, $F224, Aux_Totales!$A:$A, Aperturas!$A$2), 0))</f>
        <v/>
      </c>
      <c r="GTY224" s="23" t="str">
        <f>IF(GTY220 = "", "", IFERROR(GTY220 / SUMIFS(Aux_Totales!$N:$N, Aux_Totales!$F:$F, $F224, Aux_Totales!$A:$A, Aperturas!$A$2), 0))</f>
        <v/>
      </c>
      <c r="GTZ224" s="23" t="str">
        <f>IF(GTZ220 = "", "", IFERROR(GTZ220 / SUMIFS(Aux_Totales!$N:$N, Aux_Totales!$F:$F, $F224, Aux_Totales!$A:$A, Aperturas!$A$2), 0))</f>
        <v/>
      </c>
      <c r="GUA224" s="23" t="str">
        <f>IF(GUA220 = "", "", IFERROR(GUA220 / SUMIFS(Aux_Totales!$N:$N, Aux_Totales!$F:$F, $F224, Aux_Totales!$A:$A, Aperturas!$A$2), 0))</f>
        <v/>
      </c>
      <c r="GUB224" s="23" t="str">
        <f>IF(GUB220 = "", "", IFERROR(GUB220 / SUMIFS(Aux_Totales!$N:$N, Aux_Totales!$F:$F, $F224, Aux_Totales!$A:$A, Aperturas!$A$2), 0))</f>
        <v/>
      </c>
      <c r="GUC224" s="23" t="str">
        <f>IF(GUC220 = "", "", IFERROR(GUC220 / SUMIFS(Aux_Totales!$N:$N, Aux_Totales!$F:$F, $F224, Aux_Totales!$A:$A, Aperturas!$A$2), 0))</f>
        <v/>
      </c>
      <c r="GUD224" s="23" t="str">
        <f>IF(GUD220 = "", "", IFERROR(GUD220 / SUMIFS(Aux_Totales!$N:$N, Aux_Totales!$F:$F, $F224, Aux_Totales!$A:$A, Aperturas!$A$2), 0))</f>
        <v/>
      </c>
      <c r="GUE224" s="23" t="str">
        <f>IF(GUE220 = "", "", IFERROR(GUE220 / SUMIFS(Aux_Totales!$N:$N, Aux_Totales!$F:$F, $F224, Aux_Totales!$A:$A, Aperturas!$A$2), 0))</f>
        <v/>
      </c>
      <c r="GUF224" s="23" t="str">
        <f>IF(GUF220 = "", "", IFERROR(GUF220 / SUMIFS(Aux_Totales!$N:$N, Aux_Totales!$F:$F, $F224, Aux_Totales!$A:$A, Aperturas!$A$2), 0))</f>
        <v/>
      </c>
      <c r="GUG224" s="23" t="str">
        <f>IF(GUG220 = "", "", IFERROR(GUG220 / SUMIFS(Aux_Totales!$N:$N, Aux_Totales!$F:$F, $F224, Aux_Totales!$A:$A, Aperturas!$A$2), 0))</f>
        <v/>
      </c>
      <c r="GUH224" s="23" t="str">
        <f>IF(GUH220 = "", "", IFERROR(GUH220 / SUMIFS(Aux_Totales!$N:$N, Aux_Totales!$F:$F, $F224, Aux_Totales!$A:$A, Aperturas!$A$2), 0))</f>
        <v/>
      </c>
      <c r="GUI224" s="23" t="str">
        <f>IF(GUI220 = "", "", IFERROR(GUI220 / SUMIFS(Aux_Totales!$N:$N, Aux_Totales!$F:$F, $F224, Aux_Totales!$A:$A, Aperturas!$A$2), 0))</f>
        <v/>
      </c>
      <c r="GUJ224" s="23" t="str">
        <f>IF(GUJ220 = "", "", IFERROR(GUJ220 / SUMIFS(Aux_Totales!$N:$N, Aux_Totales!$F:$F, $F224, Aux_Totales!$A:$A, Aperturas!$A$2), 0))</f>
        <v/>
      </c>
      <c r="GUK224" s="23" t="str">
        <f>IF(GUK220 = "", "", IFERROR(GUK220 / SUMIFS(Aux_Totales!$N:$N, Aux_Totales!$F:$F, $F224, Aux_Totales!$A:$A, Aperturas!$A$2), 0))</f>
        <v/>
      </c>
      <c r="GUL224" s="23" t="str">
        <f>IF(GUL220 = "", "", IFERROR(GUL220 / SUMIFS(Aux_Totales!$N:$N, Aux_Totales!$F:$F, $F224, Aux_Totales!$A:$A, Aperturas!$A$2), 0))</f>
        <v/>
      </c>
      <c r="GUM224" s="23" t="str">
        <f>IF(GUM220 = "", "", IFERROR(GUM220 / SUMIFS(Aux_Totales!$N:$N, Aux_Totales!$F:$F, $F224, Aux_Totales!$A:$A, Aperturas!$A$2), 0))</f>
        <v/>
      </c>
      <c r="GUN224" s="23" t="str">
        <f>IF(GUN220 = "", "", IFERROR(GUN220 / SUMIFS(Aux_Totales!$N:$N, Aux_Totales!$F:$F, $F224, Aux_Totales!$A:$A, Aperturas!$A$2), 0))</f>
        <v/>
      </c>
      <c r="GUO224" s="23" t="str">
        <f>IF(GUO220 = "", "", IFERROR(GUO220 / SUMIFS(Aux_Totales!$N:$N, Aux_Totales!$F:$F, $F224, Aux_Totales!$A:$A, Aperturas!$A$2), 0))</f>
        <v/>
      </c>
      <c r="GUP224" s="23" t="str">
        <f>IF(GUP220 = "", "", IFERROR(GUP220 / SUMIFS(Aux_Totales!$N:$N, Aux_Totales!$F:$F, $F224, Aux_Totales!$A:$A, Aperturas!$A$2), 0))</f>
        <v/>
      </c>
      <c r="GUQ224" s="23" t="str">
        <f>IF(GUQ220 = "", "", IFERROR(GUQ220 / SUMIFS(Aux_Totales!$N:$N, Aux_Totales!$F:$F, $F224, Aux_Totales!$A:$A, Aperturas!$A$2), 0))</f>
        <v/>
      </c>
      <c r="GUR224" s="23" t="str">
        <f>IF(GUR220 = "", "", IFERROR(GUR220 / SUMIFS(Aux_Totales!$N:$N, Aux_Totales!$F:$F, $F224, Aux_Totales!$A:$A, Aperturas!$A$2), 0))</f>
        <v/>
      </c>
      <c r="GUS224" s="23" t="str">
        <f>IF(GUS220 = "", "", IFERROR(GUS220 / SUMIFS(Aux_Totales!$N:$N, Aux_Totales!$F:$F, $F224, Aux_Totales!$A:$A, Aperturas!$A$2), 0))</f>
        <v/>
      </c>
      <c r="GUT224" s="23" t="str">
        <f>IF(GUT220 = "", "", IFERROR(GUT220 / SUMIFS(Aux_Totales!$N:$N, Aux_Totales!$F:$F, $F224, Aux_Totales!$A:$A, Aperturas!$A$2), 0))</f>
        <v/>
      </c>
      <c r="GUU224" s="23" t="str">
        <f>IF(GUU220 = "", "", IFERROR(GUU220 / SUMIFS(Aux_Totales!$N:$N, Aux_Totales!$F:$F, $F224, Aux_Totales!$A:$A, Aperturas!$A$2), 0))</f>
        <v/>
      </c>
      <c r="GUV224" s="23" t="str">
        <f>IF(GUV220 = "", "", IFERROR(GUV220 / SUMIFS(Aux_Totales!$N:$N, Aux_Totales!$F:$F, $F224, Aux_Totales!$A:$A, Aperturas!$A$2), 0))</f>
        <v/>
      </c>
      <c r="GUW224" s="23" t="str">
        <f>IF(GUW220 = "", "", IFERROR(GUW220 / SUMIFS(Aux_Totales!$N:$N, Aux_Totales!$F:$F, $F224, Aux_Totales!$A:$A, Aperturas!$A$2), 0))</f>
        <v/>
      </c>
      <c r="GUX224" s="23" t="str">
        <f>IF(GUX220 = "", "", IFERROR(GUX220 / SUMIFS(Aux_Totales!$N:$N, Aux_Totales!$F:$F, $F224, Aux_Totales!$A:$A, Aperturas!$A$2), 0))</f>
        <v/>
      </c>
      <c r="GUY224" s="23" t="str">
        <f>IF(GUY220 = "", "", IFERROR(GUY220 / SUMIFS(Aux_Totales!$N:$N, Aux_Totales!$F:$F, $F224, Aux_Totales!$A:$A, Aperturas!$A$2), 0))</f>
        <v/>
      </c>
      <c r="GUZ224" s="23" t="str">
        <f>IF(GUZ220 = "", "", IFERROR(GUZ220 / SUMIFS(Aux_Totales!$N:$N, Aux_Totales!$F:$F, $F224, Aux_Totales!$A:$A, Aperturas!$A$2), 0))</f>
        <v/>
      </c>
      <c r="GVA224" s="23" t="str">
        <f>IF(GVA220 = "", "", IFERROR(GVA220 / SUMIFS(Aux_Totales!$N:$N, Aux_Totales!$F:$F, $F224, Aux_Totales!$A:$A, Aperturas!$A$2), 0))</f>
        <v/>
      </c>
      <c r="GVB224" s="23" t="str">
        <f>IF(GVB220 = "", "", IFERROR(GVB220 / SUMIFS(Aux_Totales!$N:$N, Aux_Totales!$F:$F, $F224, Aux_Totales!$A:$A, Aperturas!$A$2), 0))</f>
        <v/>
      </c>
      <c r="GVC224" s="23" t="str">
        <f>IF(GVC220 = "", "", IFERROR(GVC220 / SUMIFS(Aux_Totales!$N:$N, Aux_Totales!$F:$F, $F224, Aux_Totales!$A:$A, Aperturas!$A$2), 0))</f>
        <v/>
      </c>
      <c r="GVD224" s="23" t="str">
        <f>IF(GVD220 = "", "", IFERROR(GVD220 / SUMIFS(Aux_Totales!$N:$N, Aux_Totales!$F:$F, $F224, Aux_Totales!$A:$A, Aperturas!$A$2), 0))</f>
        <v/>
      </c>
      <c r="GVE224" s="23" t="str">
        <f>IF(GVE220 = "", "", IFERROR(GVE220 / SUMIFS(Aux_Totales!$N:$N, Aux_Totales!$F:$F, $F224, Aux_Totales!$A:$A, Aperturas!$A$2), 0))</f>
        <v/>
      </c>
      <c r="GVF224" s="23" t="str">
        <f>IF(GVF220 = "", "", IFERROR(GVF220 / SUMIFS(Aux_Totales!$N:$N, Aux_Totales!$F:$F, $F224, Aux_Totales!$A:$A, Aperturas!$A$2), 0))</f>
        <v/>
      </c>
      <c r="GVG224" s="23" t="str">
        <f>IF(GVG220 = "", "", IFERROR(GVG220 / SUMIFS(Aux_Totales!$N:$N, Aux_Totales!$F:$F, $F224, Aux_Totales!$A:$A, Aperturas!$A$2), 0))</f>
        <v/>
      </c>
      <c r="GVH224" s="23" t="str">
        <f>IF(GVH220 = "", "", IFERROR(GVH220 / SUMIFS(Aux_Totales!$N:$N, Aux_Totales!$F:$F, $F224, Aux_Totales!$A:$A, Aperturas!$A$2), 0))</f>
        <v/>
      </c>
      <c r="GVI224" s="23" t="str">
        <f>IF(GVI220 = "", "", IFERROR(GVI220 / SUMIFS(Aux_Totales!$N:$N, Aux_Totales!$F:$F, $F224, Aux_Totales!$A:$A, Aperturas!$A$2), 0))</f>
        <v/>
      </c>
      <c r="GVJ224" s="23" t="str">
        <f>IF(GVJ220 = "", "", IFERROR(GVJ220 / SUMIFS(Aux_Totales!$N:$N, Aux_Totales!$F:$F, $F224, Aux_Totales!$A:$A, Aperturas!$A$2), 0))</f>
        <v/>
      </c>
      <c r="GVK224" s="23" t="str">
        <f>IF(GVK220 = "", "", IFERROR(GVK220 / SUMIFS(Aux_Totales!$N:$N, Aux_Totales!$F:$F, $F224, Aux_Totales!$A:$A, Aperturas!$A$2), 0))</f>
        <v/>
      </c>
      <c r="GVL224" s="23" t="str">
        <f>IF(GVL220 = "", "", IFERROR(GVL220 / SUMIFS(Aux_Totales!$N:$N, Aux_Totales!$F:$F, $F224, Aux_Totales!$A:$A, Aperturas!$A$2), 0))</f>
        <v/>
      </c>
      <c r="GVM224" s="23" t="str">
        <f>IF(GVM220 = "", "", IFERROR(GVM220 / SUMIFS(Aux_Totales!$N:$N, Aux_Totales!$F:$F, $F224, Aux_Totales!$A:$A, Aperturas!$A$2), 0))</f>
        <v/>
      </c>
      <c r="GVN224" s="23" t="str">
        <f>IF(GVN220 = "", "", IFERROR(GVN220 / SUMIFS(Aux_Totales!$N:$N, Aux_Totales!$F:$F, $F224, Aux_Totales!$A:$A, Aperturas!$A$2), 0))</f>
        <v/>
      </c>
      <c r="GVO224" s="23" t="str">
        <f>IF(GVO220 = "", "", IFERROR(GVO220 / SUMIFS(Aux_Totales!$N:$N, Aux_Totales!$F:$F, $F224, Aux_Totales!$A:$A, Aperturas!$A$2), 0))</f>
        <v/>
      </c>
      <c r="GVP224" s="23" t="str">
        <f>IF(GVP220 = "", "", IFERROR(GVP220 / SUMIFS(Aux_Totales!$N:$N, Aux_Totales!$F:$F, $F224, Aux_Totales!$A:$A, Aperturas!$A$2), 0))</f>
        <v/>
      </c>
      <c r="GVQ224" s="23" t="str">
        <f>IF(GVQ220 = "", "", IFERROR(GVQ220 / SUMIFS(Aux_Totales!$N:$N, Aux_Totales!$F:$F, $F224, Aux_Totales!$A:$A, Aperturas!$A$2), 0))</f>
        <v/>
      </c>
      <c r="GVR224" s="23" t="str">
        <f>IF(GVR220 = "", "", IFERROR(GVR220 / SUMIFS(Aux_Totales!$N:$N, Aux_Totales!$F:$F, $F224, Aux_Totales!$A:$A, Aperturas!$A$2), 0))</f>
        <v/>
      </c>
      <c r="GVS224" s="23" t="str">
        <f>IF(GVS220 = "", "", IFERROR(GVS220 / SUMIFS(Aux_Totales!$N:$N, Aux_Totales!$F:$F, $F224, Aux_Totales!$A:$A, Aperturas!$A$2), 0))</f>
        <v/>
      </c>
      <c r="GVT224" s="23" t="str">
        <f>IF(GVT220 = "", "", IFERROR(GVT220 / SUMIFS(Aux_Totales!$N:$N, Aux_Totales!$F:$F, $F224, Aux_Totales!$A:$A, Aperturas!$A$2), 0))</f>
        <v/>
      </c>
      <c r="GVU224" s="23" t="str">
        <f>IF(GVU220 = "", "", IFERROR(GVU220 / SUMIFS(Aux_Totales!$N:$N, Aux_Totales!$F:$F, $F224, Aux_Totales!$A:$A, Aperturas!$A$2), 0))</f>
        <v/>
      </c>
      <c r="GVV224" s="23" t="str">
        <f>IF(GVV220 = "", "", IFERROR(GVV220 / SUMIFS(Aux_Totales!$N:$N, Aux_Totales!$F:$F, $F224, Aux_Totales!$A:$A, Aperturas!$A$2), 0))</f>
        <v/>
      </c>
      <c r="GVW224" s="23" t="str">
        <f>IF(GVW220 = "", "", IFERROR(GVW220 / SUMIFS(Aux_Totales!$N:$N, Aux_Totales!$F:$F, $F224, Aux_Totales!$A:$A, Aperturas!$A$2), 0))</f>
        <v/>
      </c>
      <c r="GVX224" s="23" t="str">
        <f>IF(GVX220 = "", "", IFERROR(GVX220 / SUMIFS(Aux_Totales!$N:$N, Aux_Totales!$F:$F, $F224, Aux_Totales!$A:$A, Aperturas!$A$2), 0))</f>
        <v/>
      </c>
      <c r="GVY224" s="23" t="str">
        <f>IF(GVY220 = "", "", IFERROR(GVY220 / SUMIFS(Aux_Totales!$N:$N, Aux_Totales!$F:$F, $F224, Aux_Totales!$A:$A, Aperturas!$A$2), 0))</f>
        <v/>
      </c>
      <c r="GVZ224" s="23" t="str">
        <f>IF(GVZ220 = "", "", IFERROR(GVZ220 / SUMIFS(Aux_Totales!$N:$N, Aux_Totales!$F:$F, $F224, Aux_Totales!$A:$A, Aperturas!$A$2), 0))</f>
        <v/>
      </c>
      <c r="GWA224" s="23" t="str">
        <f>IF(GWA220 = "", "", IFERROR(GWA220 / SUMIFS(Aux_Totales!$N:$N, Aux_Totales!$F:$F, $F224, Aux_Totales!$A:$A, Aperturas!$A$2), 0))</f>
        <v/>
      </c>
      <c r="GWB224" s="23" t="str">
        <f>IF(GWB220 = "", "", IFERROR(GWB220 / SUMIFS(Aux_Totales!$N:$N, Aux_Totales!$F:$F, $F224, Aux_Totales!$A:$A, Aperturas!$A$2), 0))</f>
        <v/>
      </c>
      <c r="GWC224" s="23" t="str">
        <f>IF(GWC220 = "", "", IFERROR(GWC220 / SUMIFS(Aux_Totales!$N:$N, Aux_Totales!$F:$F, $F224, Aux_Totales!$A:$A, Aperturas!$A$2), 0))</f>
        <v/>
      </c>
      <c r="GWD224" s="23" t="str">
        <f>IF(GWD220 = "", "", IFERROR(GWD220 / SUMIFS(Aux_Totales!$N:$N, Aux_Totales!$F:$F, $F224, Aux_Totales!$A:$A, Aperturas!$A$2), 0))</f>
        <v/>
      </c>
      <c r="GWE224" s="23" t="str">
        <f>IF(GWE220 = "", "", IFERROR(GWE220 / SUMIFS(Aux_Totales!$N:$N, Aux_Totales!$F:$F, $F224, Aux_Totales!$A:$A, Aperturas!$A$2), 0))</f>
        <v/>
      </c>
      <c r="GWF224" s="23" t="str">
        <f>IF(GWF220 = "", "", IFERROR(GWF220 / SUMIFS(Aux_Totales!$N:$N, Aux_Totales!$F:$F, $F224, Aux_Totales!$A:$A, Aperturas!$A$2), 0))</f>
        <v/>
      </c>
      <c r="GWG224" s="23" t="str">
        <f>IF(GWG220 = "", "", IFERROR(GWG220 / SUMIFS(Aux_Totales!$N:$N, Aux_Totales!$F:$F, $F224, Aux_Totales!$A:$A, Aperturas!$A$2), 0))</f>
        <v/>
      </c>
      <c r="GWH224" s="23" t="str">
        <f>IF(GWH220 = "", "", IFERROR(GWH220 / SUMIFS(Aux_Totales!$N:$N, Aux_Totales!$F:$F, $F224, Aux_Totales!$A:$A, Aperturas!$A$2), 0))</f>
        <v/>
      </c>
      <c r="GWI224" s="23" t="str">
        <f>IF(GWI220 = "", "", IFERROR(GWI220 / SUMIFS(Aux_Totales!$N:$N, Aux_Totales!$F:$F, $F224, Aux_Totales!$A:$A, Aperturas!$A$2), 0))</f>
        <v/>
      </c>
      <c r="GWJ224" s="23" t="str">
        <f>IF(GWJ220 = "", "", IFERROR(GWJ220 / SUMIFS(Aux_Totales!$N:$N, Aux_Totales!$F:$F, $F224, Aux_Totales!$A:$A, Aperturas!$A$2), 0))</f>
        <v/>
      </c>
      <c r="GWK224" s="23" t="str">
        <f>IF(GWK220 = "", "", IFERROR(GWK220 / SUMIFS(Aux_Totales!$N:$N, Aux_Totales!$F:$F, $F224, Aux_Totales!$A:$A, Aperturas!$A$2), 0))</f>
        <v/>
      </c>
      <c r="GWL224" s="23" t="str">
        <f>IF(GWL220 = "", "", IFERROR(GWL220 / SUMIFS(Aux_Totales!$N:$N, Aux_Totales!$F:$F, $F224, Aux_Totales!$A:$A, Aperturas!$A$2), 0))</f>
        <v/>
      </c>
      <c r="GWM224" s="23" t="str">
        <f>IF(GWM220 = "", "", IFERROR(GWM220 / SUMIFS(Aux_Totales!$N:$N, Aux_Totales!$F:$F, $F224, Aux_Totales!$A:$A, Aperturas!$A$2), 0))</f>
        <v/>
      </c>
      <c r="GWN224" s="23" t="str">
        <f>IF(GWN220 = "", "", IFERROR(GWN220 / SUMIFS(Aux_Totales!$N:$N, Aux_Totales!$F:$F, $F224, Aux_Totales!$A:$A, Aperturas!$A$2), 0))</f>
        <v/>
      </c>
      <c r="GWO224" s="23" t="str">
        <f>IF(GWO220 = "", "", IFERROR(GWO220 / SUMIFS(Aux_Totales!$N:$N, Aux_Totales!$F:$F, $F224, Aux_Totales!$A:$A, Aperturas!$A$2), 0))</f>
        <v/>
      </c>
      <c r="GWP224" s="23" t="str">
        <f>IF(GWP220 = "", "", IFERROR(GWP220 / SUMIFS(Aux_Totales!$N:$N, Aux_Totales!$F:$F, $F224, Aux_Totales!$A:$A, Aperturas!$A$2), 0))</f>
        <v/>
      </c>
      <c r="GWQ224" s="23" t="str">
        <f>IF(GWQ220 = "", "", IFERROR(GWQ220 / SUMIFS(Aux_Totales!$N:$N, Aux_Totales!$F:$F, $F224, Aux_Totales!$A:$A, Aperturas!$A$2), 0))</f>
        <v/>
      </c>
      <c r="GWR224" s="23" t="str">
        <f>IF(GWR220 = "", "", IFERROR(GWR220 / SUMIFS(Aux_Totales!$N:$N, Aux_Totales!$F:$F, $F224, Aux_Totales!$A:$A, Aperturas!$A$2), 0))</f>
        <v/>
      </c>
      <c r="GWS224" s="23" t="str">
        <f>IF(GWS220 = "", "", IFERROR(GWS220 / SUMIFS(Aux_Totales!$N:$N, Aux_Totales!$F:$F, $F224, Aux_Totales!$A:$A, Aperturas!$A$2), 0))</f>
        <v/>
      </c>
      <c r="GWT224" s="23" t="str">
        <f>IF(GWT220 = "", "", IFERROR(GWT220 / SUMIFS(Aux_Totales!$N:$N, Aux_Totales!$F:$F, $F224, Aux_Totales!$A:$A, Aperturas!$A$2), 0))</f>
        <v/>
      </c>
      <c r="GWU224" s="23" t="str">
        <f>IF(GWU220 = "", "", IFERROR(GWU220 / SUMIFS(Aux_Totales!$N:$N, Aux_Totales!$F:$F, $F224, Aux_Totales!$A:$A, Aperturas!$A$2), 0))</f>
        <v/>
      </c>
      <c r="GWV224" s="23" t="str">
        <f>IF(GWV220 = "", "", IFERROR(GWV220 / SUMIFS(Aux_Totales!$N:$N, Aux_Totales!$F:$F, $F224, Aux_Totales!$A:$A, Aperturas!$A$2), 0))</f>
        <v/>
      </c>
      <c r="GWW224" s="23" t="str">
        <f>IF(GWW220 = "", "", IFERROR(GWW220 / SUMIFS(Aux_Totales!$N:$N, Aux_Totales!$F:$F, $F224, Aux_Totales!$A:$A, Aperturas!$A$2), 0))</f>
        <v/>
      </c>
      <c r="GWX224" s="23" t="str">
        <f>IF(GWX220 = "", "", IFERROR(GWX220 / SUMIFS(Aux_Totales!$N:$N, Aux_Totales!$F:$F, $F224, Aux_Totales!$A:$A, Aperturas!$A$2), 0))</f>
        <v/>
      </c>
      <c r="GWY224" s="23" t="str">
        <f>IF(GWY220 = "", "", IFERROR(GWY220 / SUMIFS(Aux_Totales!$N:$N, Aux_Totales!$F:$F, $F224, Aux_Totales!$A:$A, Aperturas!$A$2), 0))</f>
        <v/>
      </c>
      <c r="GWZ224" s="23" t="str">
        <f>IF(GWZ220 = "", "", IFERROR(GWZ220 / SUMIFS(Aux_Totales!$N:$N, Aux_Totales!$F:$F, $F224, Aux_Totales!$A:$A, Aperturas!$A$2), 0))</f>
        <v/>
      </c>
      <c r="GXA224" s="23" t="str">
        <f>IF(GXA220 = "", "", IFERROR(GXA220 / SUMIFS(Aux_Totales!$N:$N, Aux_Totales!$F:$F, $F224, Aux_Totales!$A:$A, Aperturas!$A$2), 0))</f>
        <v/>
      </c>
      <c r="GXB224" s="23" t="str">
        <f>IF(GXB220 = "", "", IFERROR(GXB220 / SUMIFS(Aux_Totales!$N:$N, Aux_Totales!$F:$F, $F224, Aux_Totales!$A:$A, Aperturas!$A$2), 0))</f>
        <v/>
      </c>
      <c r="GXC224" s="23" t="str">
        <f>IF(GXC220 = "", "", IFERROR(GXC220 / SUMIFS(Aux_Totales!$N:$N, Aux_Totales!$F:$F, $F224, Aux_Totales!$A:$A, Aperturas!$A$2), 0))</f>
        <v/>
      </c>
      <c r="GXD224" s="23" t="str">
        <f>IF(GXD220 = "", "", IFERROR(GXD220 / SUMIFS(Aux_Totales!$N:$N, Aux_Totales!$F:$F, $F224, Aux_Totales!$A:$A, Aperturas!$A$2), 0))</f>
        <v/>
      </c>
      <c r="GXE224" s="23" t="str">
        <f>IF(GXE220 = "", "", IFERROR(GXE220 / SUMIFS(Aux_Totales!$N:$N, Aux_Totales!$F:$F, $F224, Aux_Totales!$A:$A, Aperturas!$A$2), 0))</f>
        <v/>
      </c>
      <c r="GXF224" s="23" t="str">
        <f>IF(GXF220 = "", "", IFERROR(GXF220 / SUMIFS(Aux_Totales!$N:$N, Aux_Totales!$F:$F, $F224, Aux_Totales!$A:$A, Aperturas!$A$2), 0))</f>
        <v/>
      </c>
      <c r="GXG224" s="23" t="str">
        <f>IF(GXG220 = "", "", IFERROR(GXG220 / SUMIFS(Aux_Totales!$N:$N, Aux_Totales!$F:$F, $F224, Aux_Totales!$A:$A, Aperturas!$A$2), 0))</f>
        <v/>
      </c>
      <c r="GXH224" s="23" t="str">
        <f>IF(GXH220 = "", "", IFERROR(GXH220 / SUMIFS(Aux_Totales!$N:$N, Aux_Totales!$F:$F, $F224, Aux_Totales!$A:$A, Aperturas!$A$2), 0))</f>
        <v/>
      </c>
      <c r="GXI224" s="23" t="str">
        <f>IF(GXI220 = "", "", IFERROR(GXI220 / SUMIFS(Aux_Totales!$N:$N, Aux_Totales!$F:$F, $F224, Aux_Totales!$A:$A, Aperturas!$A$2), 0))</f>
        <v/>
      </c>
      <c r="GXJ224" s="23" t="str">
        <f>IF(GXJ220 = "", "", IFERROR(GXJ220 / SUMIFS(Aux_Totales!$N:$N, Aux_Totales!$F:$F, $F224, Aux_Totales!$A:$A, Aperturas!$A$2), 0))</f>
        <v/>
      </c>
      <c r="GXK224" s="23" t="str">
        <f>IF(GXK220 = "", "", IFERROR(GXK220 / SUMIFS(Aux_Totales!$N:$N, Aux_Totales!$F:$F, $F224, Aux_Totales!$A:$A, Aperturas!$A$2), 0))</f>
        <v/>
      </c>
      <c r="GXL224" s="23" t="str">
        <f>IF(GXL220 = "", "", IFERROR(GXL220 / SUMIFS(Aux_Totales!$N:$N, Aux_Totales!$F:$F, $F224, Aux_Totales!$A:$A, Aperturas!$A$2), 0))</f>
        <v/>
      </c>
      <c r="GXM224" s="23" t="str">
        <f>IF(GXM220 = "", "", IFERROR(GXM220 / SUMIFS(Aux_Totales!$N:$N, Aux_Totales!$F:$F, $F224, Aux_Totales!$A:$A, Aperturas!$A$2), 0))</f>
        <v/>
      </c>
      <c r="GXN224" s="23" t="str">
        <f>IF(GXN220 = "", "", IFERROR(GXN220 / SUMIFS(Aux_Totales!$N:$N, Aux_Totales!$F:$F, $F224, Aux_Totales!$A:$A, Aperturas!$A$2), 0))</f>
        <v/>
      </c>
      <c r="GXO224" s="23" t="str">
        <f>IF(GXO220 = "", "", IFERROR(GXO220 / SUMIFS(Aux_Totales!$N:$N, Aux_Totales!$F:$F, $F224, Aux_Totales!$A:$A, Aperturas!$A$2), 0))</f>
        <v/>
      </c>
      <c r="GXP224" s="23" t="str">
        <f>IF(GXP220 = "", "", IFERROR(GXP220 / SUMIFS(Aux_Totales!$N:$N, Aux_Totales!$F:$F, $F224, Aux_Totales!$A:$A, Aperturas!$A$2), 0))</f>
        <v/>
      </c>
      <c r="GXQ224" s="23" t="str">
        <f>IF(GXQ220 = "", "", IFERROR(GXQ220 / SUMIFS(Aux_Totales!$N:$N, Aux_Totales!$F:$F, $F224, Aux_Totales!$A:$A, Aperturas!$A$2), 0))</f>
        <v/>
      </c>
      <c r="GXR224" s="23" t="str">
        <f>IF(GXR220 = "", "", IFERROR(GXR220 / SUMIFS(Aux_Totales!$N:$N, Aux_Totales!$F:$F, $F224, Aux_Totales!$A:$A, Aperturas!$A$2), 0))</f>
        <v/>
      </c>
      <c r="GXS224" s="23" t="str">
        <f>IF(GXS220 = "", "", IFERROR(GXS220 / SUMIFS(Aux_Totales!$N:$N, Aux_Totales!$F:$F, $F224, Aux_Totales!$A:$A, Aperturas!$A$2), 0))</f>
        <v/>
      </c>
      <c r="GXT224" s="23" t="str">
        <f>IF(GXT220 = "", "", IFERROR(GXT220 / SUMIFS(Aux_Totales!$N:$N, Aux_Totales!$F:$F, $F224, Aux_Totales!$A:$A, Aperturas!$A$2), 0))</f>
        <v/>
      </c>
      <c r="GXU224" s="23" t="str">
        <f>IF(GXU220 = "", "", IFERROR(GXU220 / SUMIFS(Aux_Totales!$N:$N, Aux_Totales!$F:$F, $F224, Aux_Totales!$A:$A, Aperturas!$A$2), 0))</f>
        <v/>
      </c>
      <c r="GXV224" s="23" t="str">
        <f>IF(GXV220 = "", "", IFERROR(GXV220 / SUMIFS(Aux_Totales!$N:$N, Aux_Totales!$F:$F, $F224, Aux_Totales!$A:$A, Aperturas!$A$2), 0))</f>
        <v/>
      </c>
      <c r="GXW224" s="23" t="str">
        <f>IF(GXW220 = "", "", IFERROR(GXW220 / SUMIFS(Aux_Totales!$N:$N, Aux_Totales!$F:$F, $F224, Aux_Totales!$A:$A, Aperturas!$A$2), 0))</f>
        <v/>
      </c>
      <c r="GXX224" s="23" t="str">
        <f>IF(GXX220 = "", "", IFERROR(GXX220 / SUMIFS(Aux_Totales!$N:$N, Aux_Totales!$F:$F, $F224, Aux_Totales!$A:$A, Aperturas!$A$2), 0))</f>
        <v/>
      </c>
      <c r="GXY224" s="23" t="str">
        <f>IF(GXY220 = "", "", IFERROR(GXY220 / SUMIFS(Aux_Totales!$N:$N, Aux_Totales!$F:$F, $F224, Aux_Totales!$A:$A, Aperturas!$A$2), 0))</f>
        <v/>
      </c>
      <c r="GXZ224" s="23" t="str">
        <f>IF(GXZ220 = "", "", IFERROR(GXZ220 / SUMIFS(Aux_Totales!$N:$N, Aux_Totales!$F:$F, $F224, Aux_Totales!$A:$A, Aperturas!$A$2), 0))</f>
        <v/>
      </c>
      <c r="GYA224" s="23" t="str">
        <f>IF(GYA220 = "", "", IFERROR(GYA220 / SUMIFS(Aux_Totales!$N:$N, Aux_Totales!$F:$F, $F224, Aux_Totales!$A:$A, Aperturas!$A$2), 0))</f>
        <v/>
      </c>
      <c r="GYB224" s="23" t="str">
        <f>IF(GYB220 = "", "", IFERROR(GYB220 / SUMIFS(Aux_Totales!$N:$N, Aux_Totales!$F:$F, $F224, Aux_Totales!$A:$A, Aperturas!$A$2), 0))</f>
        <v/>
      </c>
      <c r="GYC224" s="23" t="str">
        <f>IF(GYC220 = "", "", IFERROR(GYC220 / SUMIFS(Aux_Totales!$N:$N, Aux_Totales!$F:$F, $F224, Aux_Totales!$A:$A, Aperturas!$A$2), 0))</f>
        <v/>
      </c>
      <c r="GYD224" s="23" t="str">
        <f>IF(GYD220 = "", "", IFERROR(GYD220 / SUMIFS(Aux_Totales!$N:$N, Aux_Totales!$F:$F, $F224, Aux_Totales!$A:$A, Aperturas!$A$2), 0))</f>
        <v/>
      </c>
      <c r="GYE224" s="23" t="str">
        <f>IF(GYE220 = "", "", IFERROR(GYE220 / SUMIFS(Aux_Totales!$N:$N, Aux_Totales!$F:$F, $F224, Aux_Totales!$A:$A, Aperturas!$A$2), 0))</f>
        <v/>
      </c>
      <c r="GYF224" s="23" t="str">
        <f>IF(GYF220 = "", "", IFERROR(GYF220 / SUMIFS(Aux_Totales!$N:$N, Aux_Totales!$F:$F, $F224, Aux_Totales!$A:$A, Aperturas!$A$2), 0))</f>
        <v/>
      </c>
      <c r="GYG224" s="23" t="str">
        <f>IF(GYG220 = "", "", IFERROR(GYG220 / SUMIFS(Aux_Totales!$N:$N, Aux_Totales!$F:$F, $F224, Aux_Totales!$A:$A, Aperturas!$A$2), 0))</f>
        <v/>
      </c>
      <c r="GYH224" s="23" t="str">
        <f>IF(GYH220 = "", "", IFERROR(GYH220 / SUMIFS(Aux_Totales!$N:$N, Aux_Totales!$F:$F, $F224, Aux_Totales!$A:$A, Aperturas!$A$2), 0))</f>
        <v/>
      </c>
      <c r="GYI224" s="23" t="str">
        <f>IF(GYI220 = "", "", IFERROR(GYI220 / SUMIFS(Aux_Totales!$N:$N, Aux_Totales!$F:$F, $F224, Aux_Totales!$A:$A, Aperturas!$A$2), 0))</f>
        <v/>
      </c>
      <c r="GYJ224" s="23" t="str">
        <f>IF(GYJ220 = "", "", IFERROR(GYJ220 / SUMIFS(Aux_Totales!$N:$N, Aux_Totales!$F:$F, $F224, Aux_Totales!$A:$A, Aperturas!$A$2), 0))</f>
        <v/>
      </c>
      <c r="GYK224" s="23" t="str">
        <f>IF(GYK220 = "", "", IFERROR(GYK220 / SUMIFS(Aux_Totales!$N:$N, Aux_Totales!$F:$F, $F224, Aux_Totales!$A:$A, Aperturas!$A$2), 0))</f>
        <v/>
      </c>
      <c r="GYL224" s="23" t="str">
        <f>IF(GYL220 = "", "", IFERROR(GYL220 / SUMIFS(Aux_Totales!$N:$N, Aux_Totales!$F:$F, $F224, Aux_Totales!$A:$A, Aperturas!$A$2), 0))</f>
        <v/>
      </c>
      <c r="GYM224" s="23" t="str">
        <f>IF(GYM220 = "", "", IFERROR(GYM220 / SUMIFS(Aux_Totales!$N:$N, Aux_Totales!$F:$F, $F224, Aux_Totales!$A:$A, Aperturas!$A$2), 0))</f>
        <v/>
      </c>
      <c r="GYN224" s="23" t="str">
        <f>IF(GYN220 = "", "", IFERROR(GYN220 / SUMIFS(Aux_Totales!$N:$N, Aux_Totales!$F:$F, $F224, Aux_Totales!$A:$A, Aperturas!$A$2), 0))</f>
        <v/>
      </c>
      <c r="GYO224" s="23" t="str">
        <f>IF(GYO220 = "", "", IFERROR(GYO220 / SUMIFS(Aux_Totales!$N:$N, Aux_Totales!$F:$F, $F224, Aux_Totales!$A:$A, Aperturas!$A$2), 0))</f>
        <v/>
      </c>
      <c r="GYP224" s="23" t="str">
        <f>IF(GYP220 = "", "", IFERROR(GYP220 / SUMIFS(Aux_Totales!$N:$N, Aux_Totales!$F:$F, $F224, Aux_Totales!$A:$A, Aperturas!$A$2), 0))</f>
        <v/>
      </c>
      <c r="GYQ224" s="23" t="str">
        <f>IF(GYQ220 = "", "", IFERROR(GYQ220 / SUMIFS(Aux_Totales!$N:$N, Aux_Totales!$F:$F, $F224, Aux_Totales!$A:$A, Aperturas!$A$2), 0))</f>
        <v/>
      </c>
      <c r="GYR224" s="23" t="str">
        <f>IF(GYR220 = "", "", IFERROR(GYR220 / SUMIFS(Aux_Totales!$N:$N, Aux_Totales!$F:$F, $F224, Aux_Totales!$A:$A, Aperturas!$A$2), 0))</f>
        <v/>
      </c>
      <c r="GYS224" s="23" t="str">
        <f>IF(GYS220 = "", "", IFERROR(GYS220 / SUMIFS(Aux_Totales!$N:$N, Aux_Totales!$F:$F, $F224, Aux_Totales!$A:$A, Aperturas!$A$2), 0))</f>
        <v/>
      </c>
      <c r="GYT224" s="23" t="str">
        <f>IF(GYT220 = "", "", IFERROR(GYT220 / SUMIFS(Aux_Totales!$N:$N, Aux_Totales!$F:$F, $F224, Aux_Totales!$A:$A, Aperturas!$A$2), 0))</f>
        <v/>
      </c>
      <c r="GYU224" s="23" t="str">
        <f>IF(GYU220 = "", "", IFERROR(GYU220 / SUMIFS(Aux_Totales!$N:$N, Aux_Totales!$F:$F, $F224, Aux_Totales!$A:$A, Aperturas!$A$2), 0))</f>
        <v/>
      </c>
      <c r="GYV224" s="23" t="str">
        <f>IF(GYV220 = "", "", IFERROR(GYV220 / SUMIFS(Aux_Totales!$N:$N, Aux_Totales!$F:$F, $F224, Aux_Totales!$A:$A, Aperturas!$A$2), 0))</f>
        <v/>
      </c>
      <c r="GYW224" s="23" t="str">
        <f>IF(GYW220 = "", "", IFERROR(GYW220 / SUMIFS(Aux_Totales!$N:$N, Aux_Totales!$F:$F, $F224, Aux_Totales!$A:$A, Aperturas!$A$2), 0))</f>
        <v/>
      </c>
      <c r="GYX224" s="23" t="str">
        <f>IF(GYX220 = "", "", IFERROR(GYX220 / SUMIFS(Aux_Totales!$N:$N, Aux_Totales!$F:$F, $F224, Aux_Totales!$A:$A, Aperturas!$A$2), 0))</f>
        <v/>
      </c>
      <c r="GYY224" s="23" t="str">
        <f>IF(GYY220 = "", "", IFERROR(GYY220 / SUMIFS(Aux_Totales!$N:$N, Aux_Totales!$F:$F, $F224, Aux_Totales!$A:$A, Aperturas!$A$2), 0))</f>
        <v/>
      </c>
      <c r="GYZ224" s="23" t="str">
        <f>IF(GYZ220 = "", "", IFERROR(GYZ220 / SUMIFS(Aux_Totales!$N:$N, Aux_Totales!$F:$F, $F224, Aux_Totales!$A:$A, Aperturas!$A$2), 0))</f>
        <v/>
      </c>
      <c r="GZA224" s="23" t="str">
        <f>IF(GZA220 = "", "", IFERROR(GZA220 / SUMIFS(Aux_Totales!$N:$N, Aux_Totales!$F:$F, $F224, Aux_Totales!$A:$A, Aperturas!$A$2), 0))</f>
        <v/>
      </c>
      <c r="GZB224" s="23" t="str">
        <f>IF(GZB220 = "", "", IFERROR(GZB220 / SUMIFS(Aux_Totales!$N:$N, Aux_Totales!$F:$F, $F224, Aux_Totales!$A:$A, Aperturas!$A$2), 0))</f>
        <v/>
      </c>
      <c r="GZC224" s="23" t="str">
        <f>IF(GZC220 = "", "", IFERROR(GZC220 / SUMIFS(Aux_Totales!$N:$N, Aux_Totales!$F:$F, $F224, Aux_Totales!$A:$A, Aperturas!$A$2), 0))</f>
        <v/>
      </c>
      <c r="GZD224" s="23" t="str">
        <f>IF(GZD220 = "", "", IFERROR(GZD220 / SUMIFS(Aux_Totales!$N:$N, Aux_Totales!$F:$F, $F224, Aux_Totales!$A:$A, Aperturas!$A$2), 0))</f>
        <v/>
      </c>
      <c r="GZE224" s="23" t="str">
        <f>IF(GZE220 = "", "", IFERROR(GZE220 / SUMIFS(Aux_Totales!$N:$N, Aux_Totales!$F:$F, $F224, Aux_Totales!$A:$A, Aperturas!$A$2), 0))</f>
        <v/>
      </c>
      <c r="GZF224" s="23" t="str">
        <f>IF(GZF220 = "", "", IFERROR(GZF220 / SUMIFS(Aux_Totales!$N:$N, Aux_Totales!$F:$F, $F224, Aux_Totales!$A:$A, Aperturas!$A$2), 0))</f>
        <v/>
      </c>
      <c r="GZG224" s="23" t="str">
        <f>IF(GZG220 = "", "", IFERROR(GZG220 / SUMIFS(Aux_Totales!$N:$N, Aux_Totales!$F:$F, $F224, Aux_Totales!$A:$A, Aperturas!$A$2), 0))</f>
        <v/>
      </c>
      <c r="GZH224" s="23" t="str">
        <f>IF(GZH220 = "", "", IFERROR(GZH220 / SUMIFS(Aux_Totales!$N:$N, Aux_Totales!$F:$F, $F224, Aux_Totales!$A:$A, Aperturas!$A$2), 0))</f>
        <v/>
      </c>
      <c r="GZI224" s="23" t="str">
        <f>IF(GZI220 = "", "", IFERROR(GZI220 / SUMIFS(Aux_Totales!$N:$N, Aux_Totales!$F:$F, $F224, Aux_Totales!$A:$A, Aperturas!$A$2), 0))</f>
        <v/>
      </c>
      <c r="GZJ224" s="23" t="str">
        <f>IF(GZJ220 = "", "", IFERROR(GZJ220 / SUMIFS(Aux_Totales!$N:$N, Aux_Totales!$F:$F, $F224, Aux_Totales!$A:$A, Aperturas!$A$2), 0))</f>
        <v/>
      </c>
      <c r="GZK224" s="23" t="str">
        <f>IF(GZK220 = "", "", IFERROR(GZK220 / SUMIFS(Aux_Totales!$N:$N, Aux_Totales!$F:$F, $F224, Aux_Totales!$A:$A, Aperturas!$A$2), 0))</f>
        <v/>
      </c>
      <c r="GZL224" s="23" t="str">
        <f>IF(GZL220 = "", "", IFERROR(GZL220 / SUMIFS(Aux_Totales!$N:$N, Aux_Totales!$F:$F, $F224, Aux_Totales!$A:$A, Aperturas!$A$2), 0))</f>
        <v/>
      </c>
      <c r="GZM224" s="23" t="str">
        <f>IF(GZM220 = "", "", IFERROR(GZM220 / SUMIFS(Aux_Totales!$N:$N, Aux_Totales!$F:$F, $F224, Aux_Totales!$A:$A, Aperturas!$A$2), 0))</f>
        <v/>
      </c>
      <c r="GZN224" s="23" t="str">
        <f>IF(GZN220 = "", "", IFERROR(GZN220 / SUMIFS(Aux_Totales!$N:$N, Aux_Totales!$F:$F, $F224, Aux_Totales!$A:$A, Aperturas!$A$2), 0))</f>
        <v/>
      </c>
      <c r="GZO224" s="23" t="str">
        <f>IF(GZO220 = "", "", IFERROR(GZO220 / SUMIFS(Aux_Totales!$N:$N, Aux_Totales!$F:$F, $F224, Aux_Totales!$A:$A, Aperturas!$A$2), 0))</f>
        <v/>
      </c>
      <c r="GZP224" s="23" t="str">
        <f>IF(GZP220 = "", "", IFERROR(GZP220 / SUMIFS(Aux_Totales!$N:$N, Aux_Totales!$F:$F, $F224, Aux_Totales!$A:$A, Aperturas!$A$2), 0))</f>
        <v/>
      </c>
      <c r="GZQ224" s="23" t="str">
        <f>IF(GZQ220 = "", "", IFERROR(GZQ220 / SUMIFS(Aux_Totales!$N:$N, Aux_Totales!$F:$F, $F224, Aux_Totales!$A:$A, Aperturas!$A$2), 0))</f>
        <v/>
      </c>
      <c r="GZR224" s="23" t="str">
        <f>IF(GZR220 = "", "", IFERROR(GZR220 / SUMIFS(Aux_Totales!$N:$N, Aux_Totales!$F:$F, $F224, Aux_Totales!$A:$A, Aperturas!$A$2), 0))</f>
        <v/>
      </c>
      <c r="GZS224" s="23" t="str">
        <f>IF(GZS220 = "", "", IFERROR(GZS220 / SUMIFS(Aux_Totales!$N:$N, Aux_Totales!$F:$F, $F224, Aux_Totales!$A:$A, Aperturas!$A$2), 0))</f>
        <v/>
      </c>
      <c r="GZT224" s="23" t="str">
        <f>IF(GZT220 = "", "", IFERROR(GZT220 / SUMIFS(Aux_Totales!$N:$N, Aux_Totales!$F:$F, $F224, Aux_Totales!$A:$A, Aperturas!$A$2), 0))</f>
        <v/>
      </c>
      <c r="GZU224" s="23" t="str">
        <f>IF(GZU220 = "", "", IFERROR(GZU220 / SUMIFS(Aux_Totales!$N:$N, Aux_Totales!$F:$F, $F224, Aux_Totales!$A:$A, Aperturas!$A$2), 0))</f>
        <v/>
      </c>
      <c r="GZV224" s="23" t="str">
        <f>IF(GZV220 = "", "", IFERROR(GZV220 / SUMIFS(Aux_Totales!$N:$N, Aux_Totales!$F:$F, $F224, Aux_Totales!$A:$A, Aperturas!$A$2), 0))</f>
        <v/>
      </c>
      <c r="GZW224" s="23" t="str">
        <f>IF(GZW220 = "", "", IFERROR(GZW220 / SUMIFS(Aux_Totales!$N:$N, Aux_Totales!$F:$F, $F224, Aux_Totales!$A:$A, Aperturas!$A$2), 0))</f>
        <v/>
      </c>
      <c r="GZX224" s="23" t="str">
        <f>IF(GZX220 = "", "", IFERROR(GZX220 / SUMIFS(Aux_Totales!$N:$N, Aux_Totales!$F:$F, $F224, Aux_Totales!$A:$A, Aperturas!$A$2), 0))</f>
        <v/>
      </c>
      <c r="GZY224" s="23" t="str">
        <f>IF(GZY220 = "", "", IFERROR(GZY220 / SUMIFS(Aux_Totales!$N:$N, Aux_Totales!$F:$F, $F224, Aux_Totales!$A:$A, Aperturas!$A$2), 0))</f>
        <v/>
      </c>
      <c r="GZZ224" s="23" t="str">
        <f>IF(GZZ220 = "", "", IFERROR(GZZ220 / SUMIFS(Aux_Totales!$N:$N, Aux_Totales!$F:$F, $F224, Aux_Totales!$A:$A, Aperturas!$A$2), 0))</f>
        <v/>
      </c>
      <c r="HAA224" s="23" t="str">
        <f>IF(HAA220 = "", "", IFERROR(HAA220 / SUMIFS(Aux_Totales!$N:$N, Aux_Totales!$F:$F, $F224, Aux_Totales!$A:$A, Aperturas!$A$2), 0))</f>
        <v/>
      </c>
      <c r="HAB224" s="23" t="str">
        <f>IF(HAB220 = "", "", IFERROR(HAB220 / SUMIFS(Aux_Totales!$N:$N, Aux_Totales!$F:$F, $F224, Aux_Totales!$A:$A, Aperturas!$A$2), 0))</f>
        <v/>
      </c>
      <c r="HAC224" s="23" t="str">
        <f>IF(HAC220 = "", "", IFERROR(HAC220 / SUMIFS(Aux_Totales!$N:$N, Aux_Totales!$F:$F, $F224, Aux_Totales!$A:$A, Aperturas!$A$2), 0))</f>
        <v/>
      </c>
      <c r="HAD224" s="23" t="str">
        <f>IF(HAD220 = "", "", IFERROR(HAD220 / SUMIFS(Aux_Totales!$N:$N, Aux_Totales!$F:$F, $F224, Aux_Totales!$A:$A, Aperturas!$A$2), 0))</f>
        <v/>
      </c>
      <c r="HAE224" s="23" t="str">
        <f>IF(HAE220 = "", "", IFERROR(HAE220 / SUMIFS(Aux_Totales!$N:$N, Aux_Totales!$F:$F, $F224, Aux_Totales!$A:$A, Aperturas!$A$2), 0))</f>
        <v/>
      </c>
      <c r="HAF224" s="23" t="str">
        <f>IF(HAF220 = "", "", IFERROR(HAF220 / SUMIFS(Aux_Totales!$N:$N, Aux_Totales!$F:$F, $F224, Aux_Totales!$A:$A, Aperturas!$A$2), 0))</f>
        <v/>
      </c>
      <c r="HAG224" s="23" t="str">
        <f>IF(HAG220 = "", "", IFERROR(HAG220 / SUMIFS(Aux_Totales!$N:$N, Aux_Totales!$F:$F, $F224, Aux_Totales!$A:$A, Aperturas!$A$2), 0))</f>
        <v/>
      </c>
      <c r="HAH224" s="23" t="str">
        <f>IF(HAH220 = "", "", IFERROR(HAH220 / SUMIFS(Aux_Totales!$N:$N, Aux_Totales!$F:$F, $F224, Aux_Totales!$A:$A, Aperturas!$A$2), 0))</f>
        <v/>
      </c>
      <c r="HAI224" s="23" t="str">
        <f>IF(HAI220 = "", "", IFERROR(HAI220 / SUMIFS(Aux_Totales!$N:$N, Aux_Totales!$F:$F, $F224, Aux_Totales!$A:$A, Aperturas!$A$2), 0))</f>
        <v/>
      </c>
      <c r="HAJ224" s="23" t="str">
        <f>IF(HAJ220 = "", "", IFERROR(HAJ220 / SUMIFS(Aux_Totales!$N:$N, Aux_Totales!$F:$F, $F224, Aux_Totales!$A:$A, Aperturas!$A$2), 0))</f>
        <v/>
      </c>
      <c r="HAK224" s="23" t="str">
        <f>IF(HAK220 = "", "", IFERROR(HAK220 / SUMIFS(Aux_Totales!$N:$N, Aux_Totales!$F:$F, $F224, Aux_Totales!$A:$A, Aperturas!$A$2), 0))</f>
        <v/>
      </c>
      <c r="HAL224" s="23" t="str">
        <f>IF(HAL220 = "", "", IFERROR(HAL220 / SUMIFS(Aux_Totales!$N:$N, Aux_Totales!$F:$F, $F224, Aux_Totales!$A:$A, Aperturas!$A$2), 0))</f>
        <v/>
      </c>
      <c r="HAM224" s="23" t="str">
        <f>IF(HAM220 = "", "", IFERROR(HAM220 / SUMIFS(Aux_Totales!$N:$N, Aux_Totales!$F:$F, $F224, Aux_Totales!$A:$A, Aperturas!$A$2), 0))</f>
        <v/>
      </c>
      <c r="HAN224" s="23" t="str">
        <f>IF(HAN220 = "", "", IFERROR(HAN220 / SUMIFS(Aux_Totales!$N:$N, Aux_Totales!$F:$F, $F224, Aux_Totales!$A:$A, Aperturas!$A$2), 0))</f>
        <v/>
      </c>
      <c r="HAO224" s="23" t="str">
        <f>IF(HAO220 = "", "", IFERROR(HAO220 / SUMIFS(Aux_Totales!$N:$N, Aux_Totales!$F:$F, $F224, Aux_Totales!$A:$A, Aperturas!$A$2), 0))</f>
        <v/>
      </c>
      <c r="HAP224" s="23" t="str">
        <f>IF(HAP220 = "", "", IFERROR(HAP220 / SUMIFS(Aux_Totales!$N:$N, Aux_Totales!$F:$F, $F224, Aux_Totales!$A:$A, Aperturas!$A$2), 0))</f>
        <v/>
      </c>
      <c r="HAQ224" s="23" t="str">
        <f>IF(HAQ220 = "", "", IFERROR(HAQ220 / SUMIFS(Aux_Totales!$N:$N, Aux_Totales!$F:$F, $F224, Aux_Totales!$A:$A, Aperturas!$A$2), 0))</f>
        <v/>
      </c>
      <c r="HAR224" s="23" t="str">
        <f>IF(HAR220 = "", "", IFERROR(HAR220 / SUMIFS(Aux_Totales!$N:$N, Aux_Totales!$F:$F, $F224, Aux_Totales!$A:$A, Aperturas!$A$2), 0))</f>
        <v/>
      </c>
      <c r="HAS224" s="23" t="str">
        <f>IF(HAS220 = "", "", IFERROR(HAS220 / SUMIFS(Aux_Totales!$N:$N, Aux_Totales!$F:$F, $F224, Aux_Totales!$A:$A, Aperturas!$A$2), 0))</f>
        <v/>
      </c>
      <c r="HAT224" s="23" t="str">
        <f>IF(HAT220 = "", "", IFERROR(HAT220 / SUMIFS(Aux_Totales!$N:$N, Aux_Totales!$F:$F, $F224, Aux_Totales!$A:$A, Aperturas!$A$2), 0))</f>
        <v/>
      </c>
      <c r="HAU224" s="23" t="str">
        <f>IF(HAU220 = "", "", IFERROR(HAU220 / SUMIFS(Aux_Totales!$N:$N, Aux_Totales!$F:$F, $F224, Aux_Totales!$A:$A, Aperturas!$A$2), 0))</f>
        <v/>
      </c>
      <c r="HAV224" s="23" t="str">
        <f>IF(HAV220 = "", "", IFERROR(HAV220 / SUMIFS(Aux_Totales!$N:$N, Aux_Totales!$F:$F, $F224, Aux_Totales!$A:$A, Aperturas!$A$2), 0))</f>
        <v/>
      </c>
      <c r="HAW224" s="23" t="str">
        <f>IF(HAW220 = "", "", IFERROR(HAW220 / SUMIFS(Aux_Totales!$N:$N, Aux_Totales!$F:$F, $F224, Aux_Totales!$A:$A, Aperturas!$A$2), 0))</f>
        <v/>
      </c>
      <c r="HAX224" s="23" t="str">
        <f>IF(HAX220 = "", "", IFERROR(HAX220 / SUMIFS(Aux_Totales!$N:$N, Aux_Totales!$F:$F, $F224, Aux_Totales!$A:$A, Aperturas!$A$2), 0))</f>
        <v/>
      </c>
      <c r="HAY224" s="23" t="str">
        <f>IF(HAY220 = "", "", IFERROR(HAY220 / SUMIFS(Aux_Totales!$N:$N, Aux_Totales!$F:$F, $F224, Aux_Totales!$A:$A, Aperturas!$A$2), 0))</f>
        <v/>
      </c>
      <c r="HAZ224" s="23" t="str">
        <f>IF(HAZ220 = "", "", IFERROR(HAZ220 / SUMIFS(Aux_Totales!$N:$N, Aux_Totales!$F:$F, $F224, Aux_Totales!$A:$A, Aperturas!$A$2), 0))</f>
        <v/>
      </c>
      <c r="HBA224" s="23" t="str">
        <f>IF(HBA220 = "", "", IFERROR(HBA220 / SUMIFS(Aux_Totales!$N:$N, Aux_Totales!$F:$F, $F224, Aux_Totales!$A:$A, Aperturas!$A$2), 0))</f>
        <v/>
      </c>
      <c r="HBB224" s="23" t="str">
        <f>IF(HBB220 = "", "", IFERROR(HBB220 / SUMIFS(Aux_Totales!$N:$N, Aux_Totales!$F:$F, $F224, Aux_Totales!$A:$A, Aperturas!$A$2), 0))</f>
        <v/>
      </c>
      <c r="HBC224" s="23" t="str">
        <f>IF(HBC220 = "", "", IFERROR(HBC220 / SUMIFS(Aux_Totales!$N:$N, Aux_Totales!$F:$F, $F224, Aux_Totales!$A:$A, Aperturas!$A$2), 0))</f>
        <v/>
      </c>
      <c r="HBD224" s="23" t="str">
        <f>IF(HBD220 = "", "", IFERROR(HBD220 / SUMIFS(Aux_Totales!$N:$N, Aux_Totales!$F:$F, $F224, Aux_Totales!$A:$A, Aperturas!$A$2), 0))</f>
        <v/>
      </c>
      <c r="HBE224" s="23" t="str">
        <f>IF(HBE220 = "", "", IFERROR(HBE220 / SUMIFS(Aux_Totales!$N:$N, Aux_Totales!$F:$F, $F224, Aux_Totales!$A:$A, Aperturas!$A$2), 0))</f>
        <v/>
      </c>
      <c r="HBF224" s="23" t="str">
        <f>IF(HBF220 = "", "", IFERROR(HBF220 / SUMIFS(Aux_Totales!$N:$N, Aux_Totales!$F:$F, $F224, Aux_Totales!$A:$A, Aperturas!$A$2), 0))</f>
        <v/>
      </c>
      <c r="HBG224" s="23" t="str">
        <f>IF(HBG220 = "", "", IFERROR(HBG220 / SUMIFS(Aux_Totales!$N:$N, Aux_Totales!$F:$F, $F224, Aux_Totales!$A:$A, Aperturas!$A$2), 0))</f>
        <v/>
      </c>
      <c r="HBH224" s="23" t="str">
        <f>IF(HBH220 = "", "", IFERROR(HBH220 / SUMIFS(Aux_Totales!$N:$N, Aux_Totales!$F:$F, $F224, Aux_Totales!$A:$A, Aperturas!$A$2), 0))</f>
        <v/>
      </c>
      <c r="HBI224" s="23" t="str">
        <f>IF(HBI220 = "", "", IFERROR(HBI220 / SUMIFS(Aux_Totales!$N:$N, Aux_Totales!$F:$F, $F224, Aux_Totales!$A:$A, Aperturas!$A$2), 0))</f>
        <v/>
      </c>
      <c r="HBJ224" s="23" t="str">
        <f>IF(HBJ220 = "", "", IFERROR(HBJ220 / SUMIFS(Aux_Totales!$N:$N, Aux_Totales!$F:$F, $F224, Aux_Totales!$A:$A, Aperturas!$A$2), 0))</f>
        <v/>
      </c>
      <c r="HBK224" s="23" t="str">
        <f>IF(HBK220 = "", "", IFERROR(HBK220 / SUMIFS(Aux_Totales!$N:$N, Aux_Totales!$F:$F, $F224, Aux_Totales!$A:$A, Aperturas!$A$2), 0))</f>
        <v/>
      </c>
      <c r="HBL224" s="23" t="str">
        <f>IF(HBL220 = "", "", IFERROR(HBL220 / SUMIFS(Aux_Totales!$N:$N, Aux_Totales!$F:$F, $F224, Aux_Totales!$A:$A, Aperturas!$A$2), 0))</f>
        <v/>
      </c>
      <c r="HBM224" s="23" t="str">
        <f>IF(HBM220 = "", "", IFERROR(HBM220 / SUMIFS(Aux_Totales!$N:$N, Aux_Totales!$F:$F, $F224, Aux_Totales!$A:$A, Aperturas!$A$2), 0))</f>
        <v/>
      </c>
      <c r="HBN224" s="23" t="str">
        <f>IF(HBN220 = "", "", IFERROR(HBN220 / SUMIFS(Aux_Totales!$N:$N, Aux_Totales!$F:$F, $F224, Aux_Totales!$A:$A, Aperturas!$A$2), 0))</f>
        <v/>
      </c>
      <c r="HBO224" s="23" t="str">
        <f>IF(HBO220 = "", "", IFERROR(HBO220 / SUMIFS(Aux_Totales!$N:$N, Aux_Totales!$F:$F, $F224, Aux_Totales!$A:$A, Aperturas!$A$2), 0))</f>
        <v/>
      </c>
      <c r="HBP224" s="23" t="str">
        <f>IF(HBP220 = "", "", IFERROR(HBP220 / SUMIFS(Aux_Totales!$N:$N, Aux_Totales!$F:$F, $F224, Aux_Totales!$A:$A, Aperturas!$A$2), 0))</f>
        <v/>
      </c>
      <c r="HBQ224" s="23" t="str">
        <f>IF(HBQ220 = "", "", IFERROR(HBQ220 / SUMIFS(Aux_Totales!$N:$N, Aux_Totales!$F:$F, $F224, Aux_Totales!$A:$A, Aperturas!$A$2), 0))</f>
        <v/>
      </c>
      <c r="HBR224" s="23" t="str">
        <f>IF(HBR220 = "", "", IFERROR(HBR220 / SUMIFS(Aux_Totales!$N:$N, Aux_Totales!$F:$F, $F224, Aux_Totales!$A:$A, Aperturas!$A$2), 0))</f>
        <v/>
      </c>
      <c r="HBS224" s="23" t="str">
        <f>IF(HBS220 = "", "", IFERROR(HBS220 / SUMIFS(Aux_Totales!$N:$N, Aux_Totales!$F:$F, $F224, Aux_Totales!$A:$A, Aperturas!$A$2), 0))</f>
        <v/>
      </c>
      <c r="HBT224" s="23" t="str">
        <f>IF(HBT220 = "", "", IFERROR(HBT220 / SUMIFS(Aux_Totales!$N:$N, Aux_Totales!$F:$F, $F224, Aux_Totales!$A:$A, Aperturas!$A$2), 0))</f>
        <v/>
      </c>
      <c r="HBU224" s="23" t="str">
        <f>IF(HBU220 = "", "", IFERROR(HBU220 / SUMIFS(Aux_Totales!$N:$N, Aux_Totales!$F:$F, $F224, Aux_Totales!$A:$A, Aperturas!$A$2), 0))</f>
        <v/>
      </c>
      <c r="HBV224" s="23" t="str">
        <f>IF(HBV220 = "", "", IFERROR(HBV220 / SUMIFS(Aux_Totales!$N:$N, Aux_Totales!$F:$F, $F224, Aux_Totales!$A:$A, Aperturas!$A$2), 0))</f>
        <v/>
      </c>
      <c r="HBW224" s="23" t="str">
        <f>IF(HBW220 = "", "", IFERROR(HBW220 / SUMIFS(Aux_Totales!$N:$N, Aux_Totales!$F:$F, $F224, Aux_Totales!$A:$A, Aperturas!$A$2), 0))</f>
        <v/>
      </c>
      <c r="HBX224" s="23" t="str">
        <f>IF(HBX220 = "", "", IFERROR(HBX220 / SUMIFS(Aux_Totales!$N:$N, Aux_Totales!$F:$F, $F224, Aux_Totales!$A:$A, Aperturas!$A$2), 0))</f>
        <v/>
      </c>
      <c r="HBY224" s="23" t="str">
        <f>IF(HBY220 = "", "", IFERROR(HBY220 / SUMIFS(Aux_Totales!$N:$N, Aux_Totales!$F:$F, $F224, Aux_Totales!$A:$A, Aperturas!$A$2), 0))</f>
        <v/>
      </c>
      <c r="HBZ224" s="23" t="str">
        <f>IF(HBZ220 = "", "", IFERROR(HBZ220 / SUMIFS(Aux_Totales!$N:$N, Aux_Totales!$F:$F, $F224, Aux_Totales!$A:$A, Aperturas!$A$2), 0))</f>
        <v/>
      </c>
      <c r="HCA224" s="23" t="str">
        <f>IF(HCA220 = "", "", IFERROR(HCA220 / SUMIFS(Aux_Totales!$N:$N, Aux_Totales!$F:$F, $F224, Aux_Totales!$A:$A, Aperturas!$A$2), 0))</f>
        <v/>
      </c>
      <c r="HCB224" s="23" t="str">
        <f>IF(HCB220 = "", "", IFERROR(HCB220 / SUMIFS(Aux_Totales!$N:$N, Aux_Totales!$F:$F, $F224, Aux_Totales!$A:$A, Aperturas!$A$2), 0))</f>
        <v/>
      </c>
      <c r="HCC224" s="23" t="str">
        <f>IF(HCC220 = "", "", IFERROR(HCC220 / SUMIFS(Aux_Totales!$N:$N, Aux_Totales!$F:$F, $F224, Aux_Totales!$A:$A, Aperturas!$A$2), 0))</f>
        <v/>
      </c>
      <c r="HCD224" s="23" t="str">
        <f>IF(HCD220 = "", "", IFERROR(HCD220 / SUMIFS(Aux_Totales!$N:$N, Aux_Totales!$F:$F, $F224, Aux_Totales!$A:$A, Aperturas!$A$2), 0))</f>
        <v/>
      </c>
      <c r="HCE224" s="23" t="str">
        <f>IF(HCE220 = "", "", IFERROR(HCE220 / SUMIFS(Aux_Totales!$N:$N, Aux_Totales!$F:$F, $F224, Aux_Totales!$A:$A, Aperturas!$A$2), 0))</f>
        <v/>
      </c>
      <c r="HCF224" s="23" t="str">
        <f>IF(HCF220 = "", "", IFERROR(HCF220 / SUMIFS(Aux_Totales!$N:$N, Aux_Totales!$F:$F, $F224, Aux_Totales!$A:$A, Aperturas!$A$2), 0))</f>
        <v/>
      </c>
      <c r="HCG224" s="23" t="str">
        <f>IF(HCG220 = "", "", IFERROR(HCG220 / SUMIFS(Aux_Totales!$N:$N, Aux_Totales!$F:$F, $F224, Aux_Totales!$A:$A, Aperturas!$A$2), 0))</f>
        <v/>
      </c>
      <c r="HCH224" s="23" t="str">
        <f>IF(HCH220 = "", "", IFERROR(HCH220 / SUMIFS(Aux_Totales!$N:$N, Aux_Totales!$F:$F, $F224, Aux_Totales!$A:$A, Aperturas!$A$2), 0))</f>
        <v/>
      </c>
      <c r="HCI224" s="23" t="str">
        <f>IF(HCI220 = "", "", IFERROR(HCI220 / SUMIFS(Aux_Totales!$N:$N, Aux_Totales!$F:$F, $F224, Aux_Totales!$A:$A, Aperturas!$A$2), 0))</f>
        <v/>
      </c>
      <c r="HCJ224" s="23" t="str">
        <f>IF(HCJ220 = "", "", IFERROR(HCJ220 / SUMIFS(Aux_Totales!$N:$N, Aux_Totales!$F:$F, $F224, Aux_Totales!$A:$A, Aperturas!$A$2), 0))</f>
        <v/>
      </c>
      <c r="HCK224" s="23" t="str">
        <f>IF(HCK220 = "", "", IFERROR(HCK220 / SUMIFS(Aux_Totales!$N:$N, Aux_Totales!$F:$F, $F224, Aux_Totales!$A:$A, Aperturas!$A$2), 0))</f>
        <v/>
      </c>
      <c r="HCL224" s="23" t="str">
        <f>IF(HCL220 = "", "", IFERROR(HCL220 / SUMIFS(Aux_Totales!$N:$N, Aux_Totales!$F:$F, $F224, Aux_Totales!$A:$A, Aperturas!$A$2), 0))</f>
        <v/>
      </c>
      <c r="HCM224" s="23" t="str">
        <f>IF(HCM220 = "", "", IFERROR(HCM220 / SUMIFS(Aux_Totales!$N:$N, Aux_Totales!$F:$F, $F224, Aux_Totales!$A:$A, Aperturas!$A$2), 0))</f>
        <v/>
      </c>
      <c r="HCN224" s="23" t="str">
        <f>IF(HCN220 = "", "", IFERROR(HCN220 / SUMIFS(Aux_Totales!$N:$N, Aux_Totales!$F:$F, $F224, Aux_Totales!$A:$A, Aperturas!$A$2), 0))</f>
        <v/>
      </c>
      <c r="HCO224" s="23" t="str">
        <f>IF(HCO220 = "", "", IFERROR(HCO220 / SUMIFS(Aux_Totales!$N:$N, Aux_Totales!$F:$F, $F224, Aux_Totales!$A:$A, Aperturas!$A$2), 0))</f>
        <v/>
      </c>
      <c r="HCP224" s="23" t="str">
        <f>IF(HCP220 = "", "", IFERROR(HCP220 / SUMIFS(Aux_Totales!$N:$N, Aux_Totales!$F:$F, $F224, Aux_Totales!$A:$A, Aperturas!$A$2), 0))</f>
        <v/>
      </c>
      <c r="HCQ224" s="23" t="str">
        <f>IF(HCQ220 = "", "", IFERROR(HCQ220 / SUMIFS(Aux_Totales!$N:$N, Aux_Totales!$F:$F, $F224, Aux_Totales!$A:$A, Aperturas!$A$2), 0))</f>
        <v/>
      </c>
      <c r="HCR224" s="23" t="str">
        <f>IF(HCR220 = "", "", IFERROR(HCR220 / SUMIFS(Aux_Totales!$N:$N, Aux_Totales!$F:$F, $F224, Aux_Totales!$A:$A, Aperturas!$A$2), 0))</f>
        <v/>
      </c>
      <c r="HCS224" s="23" t="str">
        <f>IF(HCS220 = "", "", IFERROR(HCS220 / SUMIFS(Aux_Totales!$N:$N, Aux_Totales!$F:$F, $F224, Aux_Totales!$A:$A, Aperturas!$A$2), 0))</f>
        <v/>
      </c>
      <c r="HCT224" s="23" t="str">
        <f>IF(HCT220 = "", "", IFERROR(HCT220 / SUMIFS(Aux_Totales!$N:$N, Aux_Totales!$F:$F, $F224, Aux_Totales!$A:$A, Aperturas!$A$2), 0))</f>
        <v/>
      </c>
      <c r="HCU224" s="23" t="str">
        <f>IF(HCU220 = "", "", IFERROR(HCU220 / SUMIFS(Aux_Totales!$N:$N, Aux_Totales!$F:$F, $F224, Aux_Totales!$A:$A, Aperturas!$A$2), 0))</f>
        <v/>
      </c>
      <c r="HCV224" s="23" t="str">
        <f>IF(HCV220 = "", "", IFERROR(HCV220 / SUMIFS(Aux_Totales!$N:$N, Aux_Totales!$F:$F, $F224, Aux_Totales!$A:$A, Aperturas!$A$2), 0))</f>
        <v/>
      </c>
      <c r="HCW224" s="23" t="str">
        <f>IF(HCW220 = "", "", IFERROR(HCW220 / SUMIFS(Aux_Totales!$N:$N, Aux_Totales!$F:$F, $F224, Aux_Totales!$A:$A, Aperturas!$A$2), 0))</f>
        <v/>
      </c>
      <c r="HCX224" s="23" t="str">
        <f>IF(HCX220 = "", "", IFERROR(HCX220 / SUMIFS(Aux_Totales!$N:$N, Aux_Totales!$F:$F, $F224, Aux_Totales!$A:$A, Aperturas!$A$2), 0))</f>
        <v/>
      </c>
      <c r="HCY224" s="23" t="str">
        <f>IF(HCY220 = "", "", IFERROR(HCY220 / SUMIFS(Aux_Totales!$N:$N, Aux_Totales!$F:$F, $F224, Aux_Totales!$A:$A, Aperturas!$A$2), 0))</f>
        <v/>
      </c>
      <c r="HCZ224" s="23" t="str">
        <f>IF(HCZ220 = "", "", IFERROR(HCZ220 / SUMIFS(Aux_Totales!$N:$N, Aux_Totales!$F:$F, $F224, Aux_Totales!$A:$A, Aperturas!$A$2), 0))</f>
        <v/>
      </c>
      <c r="HDA224" s="23" t="str">
        <f>IF(HDA220 = "", "", IFERROR(HDA220 / SUMIFS(Aux_Totales!$N:$N, Aux_Totales!$F:$F, $F224, Aux_Totales!$A:$A, Aperturas!$A$2), 0))</f>
        <v/>
      </c>
      <c r="HDB224" s="23" t="str">
        <f>IF(HDB220 = "", "", IFERROR(HDB220 / SUMIFS(Aux_Totales!$N:$N, Aux_Totales!$F:$F, $F224, Aux_Totales!$A:$A, Aperturas!$A$2), 0))</f>
        <v/>
      </c>
      <c r="HDC224" s="23" t="str">
        <f>IF(HDC220 = "", "", IFERROR(HDC220 / SUMIFS(Aux_Totales!$N:$N, Aux_Totales!$F:$F, $F224, Aux_Totales!$A:$A, Aperturas!$A$2), 0))</f>
        <v/>
      </c>
      <c r="HDD224" s="23" t="str">
        <f>IF(HDD220 = "", "", IFERROR(HDD220 / SUMIFS(Aux_Totales!$N:$N, Aux_Totales!$F:$F, $F224, Aux_Totales!$A:$A, Aperturas!$A$2), 0))</f>
        <v/>
      </c>
      <c r="HDE224" s="23" t="str">
        <f>IF(HDE220 = "", "", IFERROR(HDE220 / SUMIFS(Aux_Totales!$N:$N, Aux_Totales!$F:$F, $F224, Aux_Totales!$A:$A, Aperturas!$A$2), 0))</f>
        <v/>
      </c>
      <c r="HDF224" s="23" t="str">
        <f>IF(HDF220 = "", "", IFERROR(HDF220 / SUMIFS(Aux_Totales!$N:$N, Aux_Totales!$F:$F, $F224, Aux_Totales!$A:$A, Aperturas!$A$2), 0))</f>
        <v/>
      </c>
      <c r="HDG224" s="23" t="str">
        <f>IF(HDG220 = "", "", IFERROR(HDG220 / SUMIFS(Aux_Totales!$N:$N, Aux_Totales!$F:$F, $F224, Aux_Totales!$A:$A, Aperturas!$A$2), 0))</f>
        <v/>
      </c>
      <c r="HDH224" s="23" t="str">
        <f>IF(HDH220 = "", "", IFERROR(HDH220 / SUMIFS(Aux_Totales!$N:$N, Aux_Totales!$F:$F, $F224, Aux_Totales!$A:$A, Aperturas!$A$2), 0))</f>
        <v/>
      </c>
      <c r="HDI224" s="23" t="str">
        <f>IF(HDI220 = "", "", IFERROR(HDI220 / SUMIFS(Aux_Totales!$N:$N, Aux_Totales!$F:$F, $F224, Aux_Totales!$A:$A, Aperturas!$A$2), 0))</f>
        <v/>
      </c>
      <c r="HDJ224" s="23" t="str">
        <f>IF(HDJ220 = "", "", IFERROR(HDJ220 / SUMIFS(Aux_Totales!$N:$N, Aux_Totales!$F:$F, $F224, Aux_Totales!$A:$A, Aperturas!$A$2), 0))</f>
        <v/>
      </c>
      <c r="HDK224" s="23" t="str">
        <f>IF(HDK220 = "", "", IFERROR(HDK220 / SUMIFS(Aux_Totales!$N:$N, Aux_Totales!$F:$F, $F224, Aux_Totales!$A:$A, Aperturas!$A$2), 0))</f>
        <v/>
      </c>
      <c r="HDL224" s="23" t="str">
        <f>IF(HDL220 = "", "", IFERROR(HDL220 / SUMIFS(Aux_Totales!$N:$N, Aux_Totales!$F:$F, $F224, Aux_Totales!$A:$A, Aperturas!$A$2), 0))</f>
        <v/>
      </c>
      <c r="HDM224" s="23" t="str">
        <f>IF(HDM220 = "", "", IFERROR(HDM220 / SUMIFS(Aux_Totales!$N:$N, Aux_Totales!$F:$F, $F224, Aux_Totales!$A:$A, Aperturas!$A$2), 0))</f>
        <v/>
      </c>
      <c r="HDN224" s="23" t="str">
        <f>IF(HDN220 = "", "", IFERROR(HDN220 / SUMIFS(Aux_Totales!$N:$N, Aux_Totales!$F:$F, $F224, Aux_Totales!$A:$A, Aperturas!$A$2), 0))</f>
        <v/>
      </c>
      <c r="HDO224" s="23" t="str">
        <f>IF(HDO220 = "", "", IFERROR(HDO220 / SUMIFS(Aux_Totales!$N:$N, Aux_Totales!$F:$F, $F224, Aux_Totales!$A:$A, Aperturas!$A$2), 0))</f>
        <v/>
      </c>
      <c r="HDP224" s="23" t="str">
        <f>IF(HDP220 = "", "", IFERROR(HDP220 / SUMIFS(Aux_Totales!$N:$N, Aux_Totales!$F:$F, $F224, Aux_Totales!$A:$A, Aperturas!$A$2), 0))</f>
        <v/>
      </c>
      <c r="HDQ224" s="23" t="str">
        <f>IF(HDQ220 = "", "", IFERROR(HDQ220 / SUMIFS(Aux_Totales!$N:$N, Aux_Totales!$F:$F, $F224, Aux_Totales!$A:$A, Aperturas!$A$2), 0))</f>
        <v/>
      </c>
      <c r="HDR224" s="23" t="str">
        <f>IF(HDR220 = "", "", IFERROR(HDR220 / SUMIFS(Aux_Totales!$N:$N, Aux_Totales!$F:$F, $F224, Aux_Totales!$A:$A, Aperturas!$A$2), 0))</f>
        <v/>
      </c>
      <c r="HDS224" s="23" t="str">
        <f>IF(HDS220 = "", "", IFERROR(HDS220 / SUMIFS(Aux_Totales!$N:$N, Aux_Totales!$F:$F, $F224, Aux_Totales!$A:$A, Aperturas!$A$2), 0))</f>
        <v/>
      </c>
      <c r="HDT224" s="23" t="str">
        <f>IF(HDT220 = "", "", IFERROR(HDT220 / SUMIFS(Aux_Totales!$N:$N, Aux_Totales!$F:$F, $F224, Aux_Totales!$A:$A, Aperturas!$A$2), 0))</f>
        <v/>
      </c>
      <c r="HDU224" s="23" t="str">
        <f>IF(HDU220 = "", "", IFERROR(HDU220 / SUMIFS(Aux_Totales!$N:$N, Aux_Totales!$F:$F, $F224, Aux_Totales!$A:$A, Aperturas!$A$2), 0))</f>
        <v/>
      </c>
      <c r="HDV224" s="23" t="str">
        <f>IF(HDV220 = "", "", IFERROR(HDV220 / SUMIFS(Aux_Totales!$N:$N, Aux_Totales!$F:$F, $F224, Aux_Totales!$A:$A, Aperturas!$A$2), 0))</f>
        <v/>
      </c>
      <c r="HDW224" s="23" t="str">
        <f>IF(HDW220 = "", "", IFERROR(HDW220 / SUMIFS(Aux_Totales!$N:$N, Aux_Totales!$F:$F, $F224, Aux_Totales!$A:$A, Aperturas!$A$2), 0))</f>
        <v/>
      </c>
      <c r="HDX224" s="23" t="str">
        <f>IF(HDX220 = "", "", IFERROR(HDX220 / SUMIFS(Aux_Totales!$N:$N, Aux_Totales!$F:$F, $F224, Aux_Totales!$A:$A, Aperturas!$A$2), 0))</f>
        <v/>
      </c>
      <c r="HDY224" s="23" t="str">
        <f>IF(HDY220 = "", "", IFERROR(HDY220 / SUMIFS(Aux_Totales!$N:$N, Aux_Totales!$F:$F, $F224, Aux_Totales!$A:$A, Aperturas!$A$2), 0))</f>
        <v/>
      </c>
      <c r="HDZ224" s="23" t="str">
        <f>IF(HDZ220 = "", "", IFERROR(HDZ220 / SUMIFS(Aux_Totales!$N:$N, Aux_Totales!$F:$F, $F224, Aux_Totales!$A:$A, Aperturas!$A$2), 0))</f>
        <v/>
      </c>
      <c r="HEA224" s="23" t="str">
        <f>IF(HEA220 = "", "", IFERROR(HEA220 / SUMIFS(Aux_Totales!$N:$N, Aux_Totales!$F:$F, $F224, Aux_Totales!$A:$A, Aperturas!$A$2), 0))</f>
        <v/>
      </c>
      <c r="HEB224" s="23" t="str">
        <f>IF(HEB220 = "", "", IFERROR(HEB220 / SUMIFS(Aux_Totales!$N:$N, Aux_Totales!$F:$F, $F224, Aux_Totales!$A:$A, Aperturas!$A$2), 0))</f>
        <v/>
      </c>
      <c r="HEC224" s="23" t="str">
        <f>IF(HEC220 = "", "", IFERROR(HEC220 / SUMIFS(Aux_Totales!$N:$N, Aux_Totales!$F:$F, $F224, Aux_Totales!$A:$A, Aperturas!$A$2), 0))</f>
        <v/>
      </c>
      <c r="HED224" s="23" t="str">
        <f>IF(HED220 = "", "", IFERROR(HED220 / SUMIFS(Aux_Totales!$N:$N, Aux_Totales!$F:$F, $F224, Aux_Totales!$A:$A, Aperturas!$A$2), 0))</f>
        <v/>
      </c>
      <c r="HEE224" s="23" t="str">
        <f>IF(HEE220 = "", "", IFERROR(HEE220 / SUMIFS(Aux_Totales!$N:$N, Aux_Totales!$F:$F, $F224, Aux_Totales!$A:$A, Aperturas!$A$2), 0))</f>
        <v/>
      </c>
      <c r="HEF224" s="23" t="str">
        <f>IF(HEF220 = "", "", IFERROR(HEF220 / SUMIFS(Aux_Totales!$N:$N, Aux_Totales!$F:$F, $F224, Aux_Totales!$A:$A, Aperturas!$A$2), 0))</f>
        <v/>
      </c>
      <c r="HEG224" s="23" t="str">
        <f>IF(HEG220 = "", "", IFERROR(HEG220 / SUMIFS(Aux_Totales!$N:$N, Aux_Totales!$F:$F, $F224, Aux_Totales!$A:$A, Aperturas!$A$2), 0))</f>
        <v/>
      </c>
      <c r="HEH224" s="23" t="str">
        <f>IF(HEH220 = "", "", IFERROR(HEH220 / SUMIFS(Aux_Totales!$N:$N, Aux_Totales!$F:$F, $F224, Aux_Totales!$A:$A, Aperturas!$A$2), 0))</f>
        <v/>
      </c>
      <c r="HEI224" s="23" t="str">
        <f>IF(HEI220 = "", "", IFERROR(HEI220 / SUMIFS(Aux_Totales!$N:$N, Aux_Totales!$F:$F, $F224, Aux_Totales!$A:$A, Aperturas!$A$2), 0))</f>
        <v/>
      </c>
      <c r="HEJ224" s="23" t="str">
        <f>IF(HEJ220 = "", "", IFERROR(HEJ220 / SUMIFS(Aux_Totales!$N:$N, Aux_Totales!$F:$F, $F224, Aux_Totales!$A:$A, Aperturas!$A$2), 0))</f>
        <v/>
      </c>
      <c r="HEK224" s="23" t="str">
        <f>IF(HEK220 = "", "", IFERROR(HEK220 / SUMIFS(Aux_Totales!$N:$N, Aux_Totales!$F:$F, $F224, Aux_Totales!$A:$A, Aperturas!$A$2), 0))</f>
        <v/>
      </c>
      <c r="HEL224" s="23" t="str">
        <f>IF(HEL220 = "", "", IFERROR(HEL220 / SUMIFS(Aux_Totales!$N:$N, Aux_Totales!$F:$F, $F224, Aux_Totales!$A:$A, Aperturas!$A$2), 0))</f>
        <v/>
      </c>
      <c r="HEM224" s="23" t="str">
        <f>IF(HEM220 = "", "", IFERROR(HEM220 / SUMIFS(Aux_Totales!$N:$N, Aux_Totales!$F:$F, $F224, Aux_Totales!$A:$A, Aperturas!$A$2), 0))</f>
        <v/>
      </c>
      <c r="HEN224" s="23" t="str">
        <f>IF(HEN220 = "", "", IFERROR(HEN220 / SUMIFS(Aux_Totales!$N:$N, Aux_Totales!$F:$F, $F224, Aux_Totales!$A:$A, Aperturas!$A$2), 0))</f>
        <v/>
      </c>
      <c r="HEO224" s="23" t="str">
        <f>IF(HEO220 = "", "", IFERROR(HEO220 / SUMIFS(Aux_Totales!$N:$N, Aux_Totales!$F:$F, $F224, Aux_Totales!$A:$A, Aperturas!$A$2), 0))</f>
        <v/>
      </c>
      <c r="HEP224" s="23" t="str">
        <f>IF(HEP220 = "", "", IFERROR(HEP220 / SUMIFS(Aux_Totales!$N:$N, Aux_Totales!$F:$F, $F224, Aux_Totales!$A:$A, Aperturas!$A$2), 0))</f>
        <v/>
      </c>
      <c r="HEQ224" s="23" t="str">
        <f>IF(HEQ220 = "", "", IFERROR(HEQ220 / SUMIFS(Aux_Totales!$N:$N, Aux_Totales!$F:$F, $F224, Aux_Totales!$A:$A, Aperturas!$A$2), 0))</f>
        <v/>
      </c>
      <c r="HER224" s="23" t="str">
        <f>IF(HER220 = "", "", IFERROR(HER220 / SUMIFS(Aux_Totales!$N:$N, Aux_Totales!$F:$F, $F224, Aux_Totales!$A:$A, Aperturas!$A$2), 0))</f>
        <v/>
      </c>
      <c r="HES224" s="23" t="str">
        <f>IF(HES220 = "", "", IFERROR(HES220 / SUMIFS(Aux_Totales!$N:$N, Aux_Totales!$F:$F, $F224, Aux_Totales!$A:$A, Aperturas!$A$2), 0))</f>
        <v/>
      </c>
      <c r="HET224" s="23" t="str">
        <f>IF(HET220 = "", "", IFERROR(HET220 / SUMIFS(Aux_Totales!$N:$N, Aux_Totales!$F:$F, $F224, Aux_Totales!$A:$A, Aperturas!$A$2), 0))</f>
        <v/>
      </c>
      <c r="HEU224" s="23" t="str">
        <f>IF(HEU220 = "", "", IFERROR(HEU220 / SUMIFS(Aux_Totales!$N:$N, Aux_Totales!$F:$F, $F224, Aux_Totales!$A:$A, Aperturas!$A$2), 0))</f>
        <v/>
      </c>
      <c r="HEV224" s="23" t="str">
        <f>IF(HEV220 = "", "", IFERROR(HEV220 / SUMIFS(Aux_Totales!$N:$N, Aux_Totales!$F:$F, $F224, Aux_Totales!$A:$A, Aperturas!$A$2), 0))</f>
        <v/>
      </c>
      <c r="HEW224" s="23" t="str">
        <f>IF(HEW220 = "", "", IFERROR(HEW220 / SUMIFS(Aux_Totales!$N:$N, Aux_Totales!$F:$F, $F224, Aux_Totales!$A:$A, Aperturas!$A$2), 0))</f>
        <v/>
      </c>
      <c r="HEX224" s="23" t="str">
        <f>IF(HEX220 = "", "", IFERROR(HEX220 / SUMIFS(Aux_Totales!$N:$N, Aux_Totales!$F:$F, $F224, Aux_Totales!$A:$A, Aperturas!$A$2), 0))</f>
        <v/>
      </c>
      <c r="HEY224" s="23" t="str">
        <f>IF(HEY220 = "", "", IFERROR(HEY220 / SUMIFS(Aux_Totales!$N:$N, Aux_Totales!$F:$F, $F224, Aux_Totales!$A:$A, Aperturas!$A$2), 0))</f>
        <v/>
      </c>
      <c r="HEZ224" s="23" t="str">
        <f>IF(HEZ220 = "", "", IFERROR(HEZ220 / SUMIFS(Aux_Totales!$N:$N, Aux_Totales!$F:$F, $F224, Aux_Totales!$A:$A, Aperturas!$A$2), 0))</f>
        <v/>
      </c>
      <c r="HFA224" s="23" t="str">
        <f>IF(HFA220 = "", "", IFERROR(HFA220 / SUMIFS(Aux_Totales!$N:$N, Aux_Totales!$F:$F, $F224, Aux_Totales!$A:$A, Aperturas!$A$2), 0))</f>
        <v/>
      </c>
      <c r="HFB224" s="23" t="str">
        <f>IF(HFB220 = "", "", IFERROR(HFB220 / SUMIFS(Aux_Totales!$N:$N, Aux_Totales!$F:$F, $F224, Aux_Totales!$A:$A, Aperturas!$A$2), 0))</f>
        <v/>
      </c>
      <c r="HFC224" s="23" t="str">
        <f>IF(HFC220 = "", "", IFERROR(HFC220 / SUMIFS(Aux_Totales!$N:$N, Aux_Totales!$F:$F, $F224, Aux_Totales!$A:$A, Aperturas!$A$2), 0))</f>
        <v/>
      </c>
      <c r="HFD224" s="23" t="str">
        <f>IF(HFD220 = "", "", IFERROR(HFD220 / SUMIFS(Aux_Totales!$N:$N, Aux_Totales!$F:$F, $F224, Aux_Totales!$A:$A, Aperturas!$A$2), 0))</f>
        <v/>
      </c>
      <c r="HFE224" s="23" t="str">
        <f>IF(HFE220 = "", "", IFERROR(HFE220 / SUMIFS(Aux_Totales!$N:$N, Aux_Totales!$F:$F, $F224, Aux_Totales!$A:$A, Aperturas!$A$2), 0))</f>
        <v/>
      </c>
      <c r="HFF224" s="23" t="str">
        <f>IF(HFF220 = "", "", IFERROR(HFF220 / SUMIFS(Aux_Totales!$N:$N, Aux_Totales!$F:$F, $F224, Aux_Totales!$A:$A, Aperturas!$A$2), 0))</f>
        <v/>
      </c>
      <c r="HFG224" s="23" t="str">
        <f>IF(HFG220 = "", "", IFERROR(HFG220 / SUMIFS(Aux_Totales!$N:$N, Aux_Totales!$F:$F, $F224, Aux_Totales!$A:$A, Aperturas!$A$2), 0))</f>
        <v/>
      </c>
      <c r="HFH224" s="23" t="str">
        <f>IF(HFH220 = "", "", IFERROR(HFH220 / SUMIFS(Aux_Totales!$N:$N, Aux_Totales!$F:$F, $F224, Aux_Totales!$A:$A, Aperturas!$A$2), 0))</f>
        <v/>
      </c>
      <c r="HFI224" s="23" t="str">
        <f>IF(HFI220 = "", "", IFERROR(HFI220 / SUMIFS(Aux_Totales!$N:$N, Aux_Totales!$F:$F, $F224, Aux_Totales!$A:$A, Aperturas!$A$2), 0))</f>
        <v/>
      </c>
      <c r="HFJ224" s="23" t="str">
        <f>IF(HFJ220 = "", "", IFERROR(HFJ220 / SUMIFS(Aux_Totales!$N:$N, Aux_Totales!$F:$F, $F224, Aux_Totales!$A:$A, Aperturas!$A$2), 0))</f>
        <v/>
      </c>
      <c r="HFK224" s="23" t="str">
        <f>IF(HFK220 = "", "", IFERROR(HFK220 / SUMIFS(Aux_Totales!$N:$N, Aux_Totales!$F:$F, $F224, Aux_Totales!$A:$A, Aperturas!$A$2), 0))</f>
        <v/>
      </c>
      <c r="HFL224" s="23" t="str">
        <f>IF(HFL220 = "", "", IFERROR(HFL220 / SUMIFS(Aux_Totales!$N:$N, Aux_Totales!$F:$F, $F224, Aux_Totales!$A:$A, Aperturas!$A$2), 0))</f>
        <v/>
      </c>
      <c r="HFM224" s="23" t="str">
        <f>IF(HFM220 = "", "", IFERROR(HFM220 / SUMIFS(Aux_Totales!$N:$N, Aux_Totales!$F:$F, $F224, Aux_Totales!$A:$A, Aperturas!$A$2), 0))</f>
        <v/>
      </c>
      <c r="HFN224" s="23" t="str">
        <f>IF(HFN220 = "", "", IFERROR(HFN220 / SUMIFS(Aux_Totales!$N:$N, Aux_Totales!$F:$F, $F224, Aux_Totales!$A:$A, Aperturas!$A$2), 0))</f>
        <v/>
      </c>
      <c r="HFO224" s="23" t="str">
        <f>IF(HFO220 = "", "", IFERROR(HFO220 / SUMIFS(Aux_Totales!$N:$N, Aux_Totales!$F:$F, $F224, Aux_Totales!$A:$A, Aperturas!$A$2), 0))</f>
        <v/>
      </c>
      <c r="HFP224" s="23" t="str">
        <f>IF(HFP220 = "", "", IFERROR(HFP220 / SUMIFS(Aux_Totales!$N:$N, Aux_Totales!$F:$F, $F224, Aux_Totales!$A:$A, Aperturas!$A$2), 0))</f>
        <v/>
      </c>
      <c r="HFQ224" s="23" t="str">
        <f>IF(HFQ220 = "", "", IFERROR(HFQ220 / SUMIFS(Aux_Totales!$N:$N, Aux_Totales!$F:$F, $F224, Aux_Totales!$A:$A, Aperturas!$A$2), 0))</f>
        <v/>
      </c>
      <c r="HFR224" s="23" t="str">
        <f>IF(HFR220 = "", "", IFERROR(HFR220 / SUMIFS(Aux_Totales!$N:$N, Aux_Totales!$F:$F, $F224, Aux_Totales!$A:$A, Aperturas!$A$2), 0))</f>
        <v/>
      </c>
      <c r="HFS224" s="23" t="str">
        <f>IF(HFS220 = "", "", IFERROR(HFS220 / SUMIFS(Aux_Totales!$N:$N, Aux_Totales!$F:$F, $F224, Aux_Totales!$A:$A, Aperturas!$A$2), 0))</f>
        <v/>
      </c>
      <c r="HFT224" s="23" t="str">
        <f>IF(HFT220 = "", "", IFERROR(HFT220 / SUMIFS(Aux_Totales!$N:$N, Aux_Totales!$F:$F, $F224, Aux_Totales!$A:$A, Aperturas!$A$2), 0))</f>
        <v/>
      </c>
      <c r="HFU224" s="23" t="str">
        <f>IF(HFU220 = "", "", IFERROR(HFU220 / SUMIFS(Aux_Totales!$N:$N, Aux_Totales!$F:$F, $F224, Aux_Totales!$A:$A, Aperturas!$A$2), 0))</f>
        <v/>
      </c>
      <c r="HFV224" s="23" t="str">
        <f>IF(HFV220 = "", "", IFERROR(HFV220 / SUMIFS(Aux_Totales!$N:$N, Aux_Totales!$F:$F, $F224, Aux_Totales!$A:$A, Aperturas!$A$2), 0))</f>
        <v/>
      </c>
      <c r="HFW224" s="23" t="str">
        <f>IF(HFW220 = "", "", IFERROR(HFW220 / SUMIFS(Aux_Totales!$N:$N, Aux_Totales!$F:$F, $F224, Aux_Totales!$A:$A, Aperturas!$A$2), 0))</f>
        <v/>
      </c>
      <c r="HFX224" s="23" t="str">
        <f>IF(HFX220 = "", "", IFERROR(HFX220 / SUMIFS(Aux_Totales!$N:$N, Aux_Totales!$F:$F, $F224, Aux_Totales!$A:$A, Aperturas!$A$2), 0))</f>
        <v/>
      </c>
      <c r="HFY224" s="23" t="str">
        <f>IF(HFY220 = "", "", IFERROR(HFY220 / SUMIFS(Aux_Totales!$N:$N, Aux_Totales!$F:$F, $F224, Aux_Totales!$A:$A, Aperturas!$A$2), 0))</f>
        <v/>
      </c>
      <c r="HFZ224" s="23" t="str">
        <f>IF(HFZ220 = "", "", IFERROR(HFZ220 / SUMIFS(Aux_Totales!$N:$N, Aux_Totales!$F:$F, $F224, Aux_Totales!$A:$A, Aperturas!$A$2), 0))</f>
        <v/>
      </c>
      <c r="HGA224" s="23" t="str">
        <f>IF(HGA220 = "", "", IFERROR(HGA220 / SUMIFS(Aux_Totales!$N:$N, Aux_Totales!$F:$F, $F224, Aux_Totales!$A:$A, Aperturas!$A$2), 0))</f>
        <v/>
      </c>
      <c r="HGB224" s="23" t="str">
        <f>IF(HGB220 = "", "", IFERROR(HGB220 / SUMIFS(Aux_Totales!$N:$N, Aux_Totales!$F:$F, $F224, Aux_Totales!$A:$A, Aperturas!$A$2), 0))</f>
        <v/>
      </c>
      <c r="HGC224" s="23" t="str">
        <f>IF(HGC220 = "", "", IFERROR(HGC220 / SUMIFS(Aux_Totales!$N:$N, Aux_Totales!$F:$F, $F224, Aux_Totales!$A:$A, Aperturas!$A$2), 0))</f>
        <v/>
      </c>
      <c r="HGD224" s="23" t="str">
        <f>IF(HGD220 = "", "", IFERROR(HGD220 / SUMIFS(Aux_Totales!$N:$N, Aux_Totales!$F:$F, $F224, Aux_Totales!$A:$A, Aperturas!$A$2), 0))</f>
        <v/>
      </c>
      <c r="HGE224" s="23" t="str">
        <f>IF(HGE220 = "", "", IFERROR(HGE220 / SUMIFS(Aux_Totales!$N:$N, Aux_Totales!$F:$F, $F224, Aux_Totales!$A:$A, Aperturas!$A$2), 0))</f>
        <v/>
      </c>
      <c r="HGF224" s="23" t="str">
        <f>IF(HGF220 = "", "", IFERROR(HGF220 / SUMIFS(Aux_Totales!$N:$N, Aux_Totales!$F:$F, $F224, Aux_Totales!$A:$A, Aperturas!$A$2), 0))</f>
        <v/>
      </c>
      <c r="HGG224" s="23" t="str">
        <f>IF(HGG220 = "", "", IFERROR(HGG220 / SUMIFS(Aux_Totales!$N:$N, Aux_Totales!$F:$F, $F224, Aux_Totales!$A:$A, Aperturas!$A$2), 0))</f>
        <v/>
      </c>
      <c r="HGH224" s="23" t="str">
        <f>IF(HGH220 = "", "", IFERROR(HGH220 / SUMIFS(Aux_Totales!$N:$N, Aux_Totales!$F:$F, $F224, Aux_Totales!$A:$A, Aperturas!$A$2), 0))</f>
        <v/>
      </c>
      <c r="HGI224" s="23" t="str">
        <f>IF(HGI220 = "", "", IFERROR(HGI220 / SUMIFS(Aux_Totales!$N:$N, Aux_Totales!$F:$F, $F224, Aux_Totales!$A:$A, Aperturas!$A$2), 0))</f>
        <v/>
      </c>
      <c r="HGJ224" s="23" t="str">
        <f>IF(HGJ220 = "", "", IFERROR(HGJ220 / SUMIFS(Aux_Totales!$N:$N, Aux_Totales!$F:$F, $F224, Aux_Totales!$A:$A, Aperturas!$A$2), 0))</f>
        <v/>
      </c>
      <c r="HGK224" s="23" t="str">
        <f>IF(HGK220 = "", "", IFERROR(HGK220 / SUMIFS(Aux_Totales!$N:$N, Aux_Totales!$F:$F, $F224, Aux_Totales!$A:$A, Aperturas!$A$2), 0))</f>
        <v/>
      </c>
      <c r="HGL224" s="23" t="str">
        <f>IF(HGL220 = "", "", IFERROR(HGL220 / SUMIFS(Aux_Totales!$N:$N, Aux_Totales!$F:$F, $F224, Aux_Totales!$A:$A, Aperturas!$A$2), 0))</f>
        <v/>
      </c>
      <c r="HGM224" s="23" t="str">
        <f>IF(HGM220 = "", "", IFERROR(HGM220 / SUMIFS(Aux_Totales!$N:$N, Aux_Totales!$F:$F, $F224, Aux_Totales!$A:$A, Aperturas!$A$2), 0))</f>
        <v/>
      </c>
      <c r="HGN224" s="23" t="str">
        <f>IF(HGN220 = "", "", IFERROR(HGN220 / SUMIFS(Aux_Totales!$N:$N, Aux_Totales!$F:$F, $F224, Aux_Totales!$A:$A, Aperturas!$A$2), 0))</f>
        <v/>
      </c>
      <c r="HGO224" s="23" t="str">
        <f>IF(HGO220 = "", "", IFERROR(HGO220 / SUMIFS(Aux_Totales!$N:$N, Aux_Totales!$F:$F, $F224, Aux_Totales!$A:$A, Aperturas!$A$2), 0))</f>
        <v/>
      </c>
      <c r="HGP224" s="23" t="str">
        <f>IF(HGP220 = "", "", IFERROR(HGP220 / SUMIFS(Aux_Totales!$N:$N, Aux_Totales!$F:$F, $F224, Aux_Totales!$A:$A, Aperturas!$A$2), 0))</f>
        <v/>
      </c>
      <c r="HGQ224" s="23" t="str">
        <f>IF(HGQ220 = "", "", IFERROR(HGQ220 / SUMIFS(Aux_Totales!$N:$N, Aux_Totales!$F:$F, $F224, Aux_Totales!$A:$A, Aperturas!$A$2), 0))</f>
        <v/>
      </c>
      <c r="HGR224" s="23" t="str">
        <f>IF(HGR220 = "", "", IFERROR(HGR220 / SUMIFS(Aux_Totales!$N:$N, Aux_Totales!$F:$F, $F224, Aux_Totales!$A:$A, Aperturas!$A$2), 0))</f>
        <v/>
      </c>
      <c r="HGS224" s="23" t="str">
        <f>IF(HGS220 = "", "", IFERROR(HGS220 / SUMIFS(Aux_Totales!$N:$N, Aux_Totales!$F:$F, $F224, Aux_Totales!$A:$A, Aperturas!$A$2), 0))</f>
        <v/>
      </c>
      <c r="HGT224" s="23" t="str">
        <f>IF(HGT220 = "", "", IFERROR(HGT220 / SUMIFS(Aux_Totales!$N:$N, Aux_Totales!$F:$F, $F224, Aux_Totales!$A:$A, Aperturas!$A$2), 0))</f>
        <v/>
      </c>
      <c r="HGU224" s="23" t="str">
        <f>IF(HGU220 = "", "", IFERROR(HGU220 / SUMIFS(Aux_Totales!$N:$N, Aux_Totales!$F:$F, $F224, Aux_Totales!$A:$A, Aperturas!$A$2), 0))</f>
        <v/>
      </c>
      <c r="HGV224" s="23" t="str">
        <f>IF(HGV220 = "", "", IFERROR(HGV220 / SUMIFS(Aux_Totales!$N:$N, Aux_Totales!$F:$F, $F224, Aux_Totales!$A:$A, Aperturas!$A$2), 0))</f>
        <v/>
      </c>
      <c r="HGW224" s="23" t="str">
        <f>IF(HGW220 = "", "", IFERROR(HGW220 / SUMIFS(Aux_Totales!$N:$N, Aux_Totales!$F:$F, $F224, Aux_Totales!$A:$A, Aperturas!$A$2), 0))</f>
        <v/>
      </c>
      <c r="HGX224" s="23" t="str">
        <f>IF(HGX220 = "", "", IFERROR(HGX220 / SUMIFS(Aux_Totales!$N:$N, Aux_Totales!$F:$F, $F224, Aux_Totales!$A:$A, Aperturas!$A$2), 0))</f>
        <v/>
      </c>
      <c r="HGY224" s="23" t="str">
        <f>IF(HGY220 = "", "", IFERROR(HGY220 / SUMIFS(Aux_Totales!$N:$N, Aux_Totales!$F:$F, $F224, Aux_Totales!$A:$A, Aperturas!$A$2), 0))</f>
        <v/>
      </c>
      <c r="HGZ224" s="23" t="str">
        <f>IF(HGZ220 = "", "", IFERROR(HGZ220 / SUMIFS(Aux_Totales!$N:$N, Aux_Totales!$F:$F, $F224, Aux_Totales!$A:$A, Aperturas!$A$2), 0))</f>
        <v/>
      </c>
      <c r="HHA224" s="23" t="str">
        <f>IF(HHA220 = "", "", IFERROR(HHA220 / SUMIFS(Aux_Totales!$N:$N, Aux_Totales!$F:$F, $F224, Aux_Totales!$A:$A, Aperturas!$A$2), 0))</f>
        <v/>
      </c>
      <c r="HHB224" s="23" t="str">
        <f>IF(HHB220 = "", "", IFERROR(HHB220 / SUMIFS(Aux_Totales!$N:$N, Aux_Totales!$F:$F, $F224, Aux_Totales!$A:$A, Aperturas!$A$2), 0))</f>
        <v/>
      </c>
      <c r="HHC224" s="23" t="str">
        <f>IF(HHC220 = "", "", IFERROR(HHC220 / SUMIFS(Aux_Totales!$N:$N, Aux_Totales!$F:$F, $F224, Aux_Totales!$A:$A, Aperturas!$A$2), 0))</f>
        <v/>
      </c>
      <c r="HHD224" s="23" t="str">
        <f>IF(HHD220 = "", "", IFERROR(HHD220 / SUMIFS(Aux_Totales!$N:$N, Aux_Totales!$F:$F, $F224, Aux_Totales!$A:$A, Aperturas!$A$2), 0))</f>
        <v/>
      </c>
      <c r="HHE224" s="23" t="str">
        <f>IF(HHE220 = "", "", IFERROR(HHE220 / SUMIFS(Aux_Totales!$N:$N, Aux_Totales!$F:$F, $F224, Aux_Totales!$A:$A, Aperturas!$A$2), 0))</f>
        <v/>
      </c>
      <c r="HHF224" s="23" t="str">
        <f>IF(HHF220 = "", "", IFERROR(HHF220 / SUMIFS(Aux_Totales!$N:$N, Aux_Totales!$F:$F, $F224, Aux_Totales!$A:$A, Aperturas!$A$2), 0))</f>
        <v/>
      </c>
      <c r="HHG224" s="23" t="str">
        <f>IF(HHG220 = "", "", IFERROR(HHG220 / SUMIFS(Aux_Totales!$N:$N, Aux_Totales!$F:$F, $F224, Aux_Totales!$A:$A, Aperturas!$A$2), 0))</f>
        <v/>
      </c>
      <c r="HHH224" s="23" t="str">
        <f>IF(HHH220 = "", "", IFERROR(HHH220 / SUMIFS(Aux_Totales!$N:$N, Aux_Totales!$F:$F, $F224, Aux_Totales!$A:$A, Aperturas!$A$2), 0))</f>
        <v/>
      </c>
      <c r="HHI224" s="23" t="str">
        <f>IF(HHI220 = "", "", IFERROR(HHI220 / SUMIFS(Aux_Totales!$N:$N, Aux_Totales!$F:$F, $F224, Aux_Totales!$A:$A, Aperturas!$A$2), 0))</f>
        <v/>
      </c>
      <c r="HHJ224" s="23" t="str">
        <f>IF(HHJ220 = "", "", IFERROR(HHJ220 / SUMIFS(Aux_Totales!$N:$N, Aux_Totales!$F:$F, $F224, Aux_Totales!$A:$A, Aperturas!$A$2), 0))</f>
        <v/>
      </c>
      <c r="HHK224" s="23" t="str">
        <f>IF(HHK220 = "", "", IFERROR(HHK220 / SUMIFS(Aux_Totales!$N:$N, Aux_Totales!$F:$F, $F224, Aux_Totales!$A:$A, Aperturas!$A$2), 0))</f>
        <v/>
      </c>
      <c r="HHL224" s="23" t="str">
        <f>IF(HHL220 = "", "", IFERROR(HHL220 / SUMIFS(Aux_Totales!$N:$N, Aux_Totales!$F:$F, $F224, Aux_Totales!$A:$A, Aperturas!$A$2), 0))</f>
        <v/>
      </c>
      <c r="HHM224" s="23" t="str">
        <f>IF(HHM220 = "", "", IFERROR(HHM220 / SUMIFS(Aux_Totales!$N:$N, Aux_Totales!$F:$F, $F224, Aux_Totales!$A:$A, Aperturas!$A$2), 0))</f>
        <v/>
      </c>
      <c r="HHN224" s="23" t="str">
        <f>IF(HHN220 = "", "", IFERROR(HHN220 / SUMIFS(Aux_Totales!$N:$N, Aux_Totales!$F:$F, $F224, Aux_Totales!$A:$A, Aperturas!$A$2), 0))</f>
        <v/>
      </c>
      <c r="HHO224" s="23" t="str">
        <f>IF(HHO220 = "", "", IFERROR(HHO220 / SUMIFS(Aux_Totales!$N:$N, Aux_Totales!$F:$F, $F224, Aux_Totales!$A:$A, Aperturas!$A$2), 0))</f>
        <v/>
      </c>
      <c r="HHP224" s="23" t="str">
        <f>IF(HHP220 = "", "", IFERROR(HHP220 / SUMIFS(Aux_Totales!$N:$N, Aux_Totales!$F:$F, $F224, Aux_Totales!$A:$A, Aperturas!$A$2), 0))</f>
        <v/>
      </c>
      <c r="HHQ224" s="23" t="str">
        <f>IF(HHQ220 = "", "", IFERROR(HHQ220 / SUMIFS(Aux_Totales!$N:$N, Aux_Totales!$F:$F, $F224, Aux_Totales!$A:$A, Aperturas!$A$2), 0))</f>
        <v/>
      </c>
      <c r="HHR224" s="23" t="str">
        <f>IF(HHR220 = "", "", IFERROR(HHR220 / SUMIFS(Aux_Totales!$N:$N, Aux_Totales!$F:$F, $F224, Aux_Totales!$A:$A, Aperturas!$A$2), 0))</f>
        <v/>
      </c>
      <c r="HHS224" s="23" t="str">
        <f>IF(HHS220 = "", "", IFERROR(HHS220 / SUMIFS(Aux_Totales!$N:$N, Aux_Totales!$F:$F, $F224, Aux_Totales!$A:$A, Aperturas!$A$2), 0))</f>
        <v/>
      </c>
      <c r="HHT224" s="23" t="str">
        <f>IF(HHT220 = "", "", IFERROR(HHT220 / SUMIFS(Aux_Totales!$N:$N, Aux_Totales!$F:$F, $F224, Aux_Totales!$A:$A, Aperturas!$A$2), 0))</f>
        <v/>
      </c>
      <c r="HHU224" s="23" t="str">
        <f>IF(HHU220 = "", "", IFERROR(HHU220 / SUMIFS(Aux_Totales!$N:$N, Aux_Totales!$F:$F, $F224, Aux_Totales!$A:$A, Aperturas!$A$2), 0))</f>
        <v/>
      </c>
      <c r="HHV224" s="23" t="str">
        <f>IF(HHV220 = "", "", IFERROR(HHV220 / SUMIFS(Aux_Totales!$N:$N, Aux_Totales!$F:$F, $F224, Aux_Totales!$A:$A, Aperturas!$A$2), 0))</f>
        <v/>
      </c>
      <c r="HHW224" s="23" t="str">
        <f>IF(HHW220 = "", "", IFERROR(HHW220 / SUMIFS(Aux_Totales!$N:$N, Aux_Totales!$F:$F, $F224, Aux_Totales!$A:$A, Aperturas!$A$2), 0))</f>
        <v/>
      </c>
      <c r="HHX224" s="23" t="str">
        <f>IF(HHX220 = "", "", IFERROR(HHX220 / SUMIFS(Aux_Totales!$N:$N, Aux_Totales!$F:$F, $F224, Aux_Totales!$A:$A, Aperturas!$A$2), 0))</f>
        <v/>
      </c>
      <c r="HHY224" s="23" t="str">
        <f>IF(HHY220 = "", "", IFERROR(HHY220 / SUMIFS(Aux_Totales!$N:$N, Aux_Totales!$F:$F, $F224, Aux_Totales!$A:$A, Aperturas!$A$2), 0))</f>
        <v/>
      </c>
      <c r="HHZ224" s="23" t="str">
        <f>IF(HHZ220 = "", "", IFERROR(HHZ220 / SUMIFS(Aux_Totales!$N:$N, Aux_Totales!$F:$F, $F224, Aux_Totales!$A:$A, Aperturas!$A$2), 0))</f>
        <v/>
      </c>
      <c r="HIA224" s="23" t="str">
        <f>IF(HIA220 = "", "", IFERROR(HIA220 / SUMIFS(Aux_Totales!$N:$N, Aux_Totales!$F:$F, $F224, Aux_Totales!$A:$A, Aperturas!$A$2), 0))</f>
        <v/>
      </c>
      <c r="HIB224" s="23" t="str">
        <f>IF(HIB220 = "", "", IFERROR(HIB220 / SUMIFS(Aux_Totales!$N:$N, Aux_Totales!$F:$F, $F224, Aux_Totales!$A:$A, Aperturas!$A$2), 0))</f>
        <v/>
      </c>
      <c r="HIC224" s="23" t="str">
        <f>IF(HIC220 = "", "", IFERROR(HIC220 / SUMIFS(Aux_Totales!$N:$N, Aux_Totales!$F:$F, $F224, Aux_Totales!$A:$A, Aperturas!$A$2), 0))</f>
        <v/>
      </c>
      <c r="HID224" s="23" t="str">
        <f>IF(HID220 = "", "", IFERROR(HID220 / SUMIFS(Aux_Totales!$N:$N, Aux_Totales!$F:$F, $F224, Aux_Totales!$A:$A, Aperturas!$A$2), 0))</f>
        <v/>
      </c>
      <c r="HIE224" s="23" t="str">
        <f>IF(HIE220 = "", "", IFERROR(HIE220 / SUMIFS(Aux_Totales!$N:$N, Aux_Totales!$F:$F, $F224, Aux_Totales!$A:$A, Aperturas!$A$2), 0))</f>
        <v/>
      </c>
      <c r="HIF224" s="23" t="str">
        <f>IF(HIF220 = "", "", IFERROR(HIF220 / SUMIFS(Aux_Totales!$N:$N, Aux_Totales!$F:$F, $F224, Aux_Totales!$A:$A, Aperturas!$A$2), 0))</f>
        <v/>
      </c>
      <c r="HIG224" s="23" t="str">
        <f>IF(HIG220 = "", "", IFERROR(HIG220 / SUMIFS(Aux_Totales!$N:$N, Aux_Totales!$F:$F, $F224, Aux_Totales!$A:$A, Aperturas!$A$2), 0))</f>
        <v/>
      </c>
      <c r="HIH224" s="23" t="str">
        <f>IF(HIH220 = "", "", IFERROR(HIH220 / SUMIFS(Aux_Totales!$N:$N, Aux_Totales!$F:$F, $F224, Aux_Totales!$A:$A, Aperturas!$A$2), 0))</f>
        <v/>
      </c>
      <c r="HII224" s="23" t="str">
        <f>IF(HII220 = "", "", IFERROR(HII220 / SUMIFS(Aux_Totales!$N:$N, Aux_Totales!$F:$F, $F224, Aux_Totales!$A:$A, Aperturas!$A$2), 0))</f>
        <v/>
      </c>
      <c r="HIJ224" s="23" t="str">
        <f>IF(HIJ220 = "", "", IFERROR(HIJ220 / SUMIFS(Aux_Totales!$N:$N, Aux_Totales!$F:$F, $F224, Aux_Totales!$A:$A, Aperturas!$A$2), 0))</f>
        <v/>
      </c>
      <c r="HIK224" s="23" t="str">
        <f>IF(HIK220 = "", "", IFERROR(HIK220 / SUMIFS(Aux_Totales!$N:$N, Aux_Totales!$F:$F, $F224, Aux_Totales!$A:$A, Aperturas!$A$2), 0))</f>
        <v/>
      </c>
      <c r="HIL224" s="23" t="str">
        <f>IF(HIL220 = "", "", IFERROR(HIL220 / SUMIFS(Aux_Totales!$N:$N, Aux_Totales!$F:$F, $F224, Aux_Totales!$A:$A, Aperturas!$A$2), 0))</f>
        <v/>
      </c>
      <c r="HIM224" s="23" t="str">
        <f>IF(HIM220 = "", "", IFERROR(HIM220 / SUMIFS(Aux_Totales!$N:$N, Aux_Totales!$F:$F, $F224, Aux_Totales!$A:$A, Aperturas!$A$2), 0))</f>
        <v/>
      </c>
      <c r="HIN224" s="23" t="str">
        <f>IF(HIN220 = "", "", IFERROR(HIN220 / SUMIFS(Aux_Totales!$N:$N, Aux_Totales!$F:$F, $F224, Aux_Totales!$A:$A, Aperturas!$A$2), 0))</f>
        <v/>
      </c>
      <c r="HIO224" s="23" t="str">
        <f>IF(HIO220 = "", "", IFERROR(HIO220 / SUMIFS(Aux_Totales!$N:$N, Aux_Totales!$F:$F, $F224, Aux_Totales!$A:$A, Aperturas!$A$2), 0))</f>
        <v/>
      </c>
      <c r="HIP224" s="23" t="str">
        <f>IF(HIP220 = "", "", IFERROR(HIP220 / SUMIFS(Aux_Totales!$N:$N, Aux_Totales!$F:$F, $F224, Aux_Totales!$A:$A, Aperturas!$A$2), 0))</f>
        <v/>
      </c>
      <c r="HIQ224" s="23" t="str">
        <f>IF(HIQ220 = "", "", IFERROR(HIQ220 / SUMIFS(Aux_Totales!$N:$N, Aux_Totales!$F:$F, $F224, Aux_Totales!$A:$A, Aperturas!$A$2), 0))</f>
        <v/>
      </c>
      <c r="HIR224" s="23" t="str">
        <f>IF(HIR220 = "", "", IFERROR(HIR220 / SUMIFS(Aux_Totales!$N:$N, Aux_Totales!$F:$F, $F224, Aux_Totales!$A:$A, Aperturas!$A$2), 0))</f>
        <v/>
      </c>
      <c r="HIS224" s="23" t="str">
        <f>IF(HIS220 = "", "", IFERROR(HIS220 / SUMIFS(Aux_Totales!$N:$N, Aux_Totales!$F:$F, $F224, Aux_Totales!$A:$A, Aperturas!$A$2), 0))</f>
        <v/>
      </c>
      <c r="HIT224" s="23" t="str">
        <f>IF(HIT220 = "", "", IFERROR(HIT220 / SUMIFS(Aux_Totales!$N:$N, Aux_Totales!$F:$F, $F224, Aux_Totales!$A:$A, Aperturas!$A$2), 0))</f>
        <v/>
      </c>
      <c r="HIU224" s="23" t="str">
        <f>IF(HIU220 = "", "", IFERROR(HIU220 / SUMIFS(Aux_Totales!$N:$N, Aux_Totales!$F:$F, $F224, Aux_Totales!$A:$A, Aperturas!$A$2), 0))</f>
        <v/>
      </c>
      <c r="HIV224" s="23" t="str">
        <f>IF(HIV220 = "", "", IFERROR(HIV220 / SUMIFS(Aux_Totales!$N:$N, Aux_Totales!$F:$F, $F224, Aux_Totales!$A:$A, Aperturas!$A$2), 0))</f>
        <v/>
      </c>
      <c r="HIW224" s="23" t="str">
        <f>IF(HIW220 = "", "", IFERROR(HIW220 / SUMIFS(Aux_Totales!$N:$N, Aux_Totales!$F:$F, $F224, Aux_Totales!$A:$A, Aperturas!$A$2), 0))</f>
        <v/>
      </c>
      <c r="HIX224" s="23" t="str">
        <f>IF(HIX220 = "", "", IFERROR(HIX220 / SUMIFS(Aux_Totales!$N:$N, Aux_Totales!$F:$F, $F224, Aux_Totales!$A:$A, Aperturas!$A$2), 0))</f>
        <v/>
      </c>
      <c r="HIY224" s="23" t="str">
        <f>IF(HIY220 = "", "", IFERROR(HIY220 / SUMIFS(Aux_Totales!$N:$N, Aux_Totales!$F:$F, $F224, Aux_Totales!$A:$A, Aperturas!$A$2), 0))</f>
        <v/>
      </c>
      <c r="HIZ224" s="23" t="str">
        <f>IF(HIZ220 = "", "", IFERROR(HIZ220 / SUMIFS(Aux_Totales!$N:$N, Aux_Totales!$F:$F, $F224, Aux_Totales!$A:$A, Aperturas!$A$2), 0))</f>
        <v/>
      </c>
      <c r="HJA224" s="23" t="str">
        <f>IF(HJA220 = "", "", IFERROR(HJA220 / SUMIFS(Aux_Totales!$N:$N, Aux_Totales!$F:$F, $F224, Aux_Totales!$A:$A, Aperturas!$A$2), 0))</f>
        <v/>
      </c>
      <c r="HJB224" s="23" t="str">
        <f>IF(HJB220 = "", "", IFERROR(HJB220 / SUMIFS(Aux_Totales!$N:$N, Aux_Totales!$F:$F, $F224, Aux_Totales!$A:$A, Aperturas!$A$2), 0))</f>
        <v/>
      </c>
      <c r="HJC224" s="23" t="str">
        <f>IF(HJC220 = "", "", IFERROR(HJC220 / SUMIFS(Aux_Totales!$N:$N, Aux_Totales!$F:$F, $F224, Aux_Totales!$A:$A, Aperturas!$A$2), 0))</f>
        <v/>
      </c>
      <c r="HJD224" s="23" t="str">
        <f>IF(HJD220 = "", "", IFERROR(HJD220 / SUMIFS(Aux_Totales!$N:$N, Aux_Totales!$F:$F, $F224, Aux_Totales!$A:$A, Aperturas!$A$2), 0))</f>
        <v/>
      </c>
      <c r="HJE224" s="23" t="str">
        <f>IF(HJE220 = "", "", IFERROR(HJE220 / SUMIFS(Aux_Totales!$N:$N, Aux_Totales!$F:$F, $F224, Aux_Totales!$A:$A, Aperturas!$A$2), 0))</f>
        <v/>
      </c>
      <c r="HJF224" s="23" t="str">
        <f>IF(HJF220 = "", "", IFERROR(HJF220 / SUMIFS(Aux_Totales!$N:$N, Aux_Totales!$F:$F, $F224, Aux_Totales!$A:$A, Aperturas!$A$2), 0))</f>
        <v/>
      </c>
      <c r="HJG224" s="23" t="str">
        <f>IF(HJG220 = "", "", IFERROR(HJG220 / SUMIFS(Aux_Totales!$N:$N, Aux_Totales!$F:$F, $F224, Aux_Totales!$A:$A, Aperturas!$A$2), 0))</f>
        <v/>
      </c>
      <c r="HJH224" s="23" t="str">
        <f>IF(HJH220 = "", "", IFERROR(HJH220 / SUMIFS(Aux_Totales!$N:$N, Aux_Totales!$F:$F, $F224, Aux_Totales!$A:$A, Aperturas!$A$2), 0))</f>
        <v/>
      </c>
      <c r="HJI224" s="23" t="str">
        <f>IF(HJI220 = "", "", IFERROR(HJI220 / SUMIFS(Aux_Totales!$N:$N, Aux_Totales!$F:$F, $F224, Aux_Totales!$A:$A, Aperturas!$A$2), 0))</f>
        <v/>
      </c>
      <c r="HJJ224" s="23" t="str">
        <f>IF(HJJ220 = "", "", IFERROR(HJJ220 / SUMIFS(Aux_Totales!$N:$N, Aux_Totales!$F:$F, $F224, Aux_Totales!$A:$A, Aperturas!$A$2), 0))</f>
        <v/>
      </c>
      <c r="HJK224" s="23" t="str">
        <f>IF(HJK220 = "", "", IFERROR(HJK220 / SUMIFS(Aux_Totales!$N:$N, Aux_Totales!$F:$F, $F224, Aux_Totales!$A:$A, Aperturas!$A$2), 0))</f>
        <v/>
      </c>
      <c r="HJL224" s="23" t="str">
        <f>IF(HJL220 = "", "", IFERROR(HJL220 / SUMIFS(Aux_Totales!$N:$N, Aux_Totales!$F:$F, $F224, Aux_Totales!$A:$A, Aperturas!$A$2), 0))</f>
        <v/>
      </c>
      <c r="HJM224" s="23" t="str">
        <f>IF(HJM220 = "", "", IFERROR(HJM220 / SUMIFS(Aux_Totales!$N:$N, Aux_Totales!$F:$F, $F224, Aux_Totales!$A:$A, Aperturas!$A$2), 0))</f>
        <v/>
      </c>
      <c r="HJN224" s="23" t="str">
        <f>IF(HJN220 = "", "", IFERROR(HJN220 / SUMIFS(Aux_Totales!$N:$N, Aux_Totales!$F:$F, $F224, Aux_Totales!$A:$A, Aperturas!$A$2), 0))</f>
        <v/>
      </c>
      <c r="HJO224" s="23" t="str">
        <f>IF(HJO220 = "", "", IFERROR(HJO220 / SUMIFS(Aux_Totales!$N:$N, Aux_Totales!$F:$F, $F224, Aux_Totales!$A:$A, Aperturas!$A$2), 0))</f>
        <v/>
      </c>
      <c r="HJP224" s="23" t="str">
        <f>IF(HJP220 = "", "", IFERROR(HJP220 / SUMIFS(Aux_Totales!$N:$N, Aux_Totales!$F:$F, $F224, Aux_Totales!$A:$A, Aperturas!$A$2), 0))</f>
        <v/>
      </c>
      <c r="HJQ224" s="23" t="str">
        <f>IF(HJQ220 = "", "", IFERROR(HJQ220 / SUMIFS(Aux_Totales!$N:$N, Aux_Totales!$F:$F, $F224, Aux_Totales!$A:$A, Aperturas!$A$2), 0))</f>
        <v/>
      </c>
      <c r="HJR224" s="23" t="str">
        <f>IF(HJR220 = "", "", IFERROR(HJR220 / SUMIFS(Aux_Totales!$N:$N, Aux_Totales!$F:$F, $F224, Aux_Totales!$A:$A, Aperturas!$A$2), 0))</f>
        <v/>
      </c>
      <c r="HJS224" s="23" t="str">
        <f>IF(HJS220 = "", "", IFERROR(HJS220 / SUMIFS(Aux_Totales!$N:$N, Aux_Totales!$F:$F, $F224, Aux_Totales!$A:$A, Aperturas!$A$2), 0))</f>
        <v/>
      </c>
      <c r="HJT224" s="23" t="str">
        <f>IF(HJT220 = "", "", IFERROR(HJT220 / SUMIFS(Aux_Totales!$N:$N, Aux_Totales!$F:$F, $F224, Aux_Totales!$A:$A, Aperturas!$A$2), 0))</f>
        <v/>
      </c>
      <c r="HJU224" s="23" t="str">
        <f>IF(HJU220 = "", "", IFERROR(HJU220 / SUMIFS(Aux_Totales!$N:$N, Aux_Totales!$F:$F, $F224, Aux_Totales!$A:$A, Aperturas!$A$2), 0))</f>
        <v/>
      </c>
      <c r="HJV224" s="23" t="str">
        <f>IF(HJV220 = "", "", IFERROR(HJV220 / SUMIFS(Aux_Totales!$N:$N, Aux_Totales!$F:$F, $F224, Aux_Totales!$A:$A, Aperturas!$A$2), 0))</f>
        <v/>
      </c>
      <c r="HJW224" s="23" t="str">
        <f>IF(HJW220 = "", "", IFERROR(HJW220 / SUMIFS(Aux_Totales!$N:$N, Aux_Totales!$F:$F, $F224, Aux_Totales!$A:$A, Aperturas!$A$2), 0))</f>
        <v/>
      </c>
      <c r="HJX224" s="23" t="str">
        <f>IF(HJX220 = "", "", IFERROR(HJX220 / SUMIFS(Aux_Totales!$N:$N, Aux_Totales!$F:$F, $F224, Aux_Totales!$A:$A, Aperturas!$A$2), 0))</f>
        <v/>
      </c>
      <c r="HJY224" s="23" t="str">
        <f>IF(HJY220 = "", "", IFERROR(HJY220 / SUMIFS(Aux_Totales!$N:$N, Aux_Totales!$F:$F, $F224, Aux_Totales!$A:$A, Aperturas!$A$2), 0))</f>
        <v/>
      </c>
      <c r="HJZ224" s="23" t="str">
        <f>IF(HJZ220 = "", "", IFERROR(HJZ220 / SUMIFS(Aux_Totales!$N:$N, Aux_Totales!$F:$F, $F224, Aux_Totales!$A:$A, Aperturas!$A$2), 0))</f>
        <v/>
      </c>
      <c r="HKA224" s="23" t="str">
        <f>IF(HKA220 = "", "", IFERROR(HKA220 / SUMIFS(Aux_Totales!$N:$N, Aux_Totales!$F:$F, $F224, Aux_Totales!$A:$A, Aperturas!$A$2), 0))</f>
        <v/>
      </c>
      <c r="HKB224" s="23" t="str">
        <f>IF(HKB220 = "", "", IFERROR(HKB220 / SUMIFS(Aux_Totales!$N:$N, Aux_Totales!$F:$F, $F224, Aux_Totales!$A:$A, Aperturas!$A$2), 0))</f>
        <v/>
      </c>
      <c r="HKC224" s="23" t="str">
        <f>IF(HKC220 = "", "", IFERROR(HKC220 / SUMIFS(Aux_Totales!$N:$N, Aux_Totales!$F:$F, $F224, Aux_Totales!$A:$A, Aperturas!$A$2), 0))</f>
        <v/>
      </c>
      <c r="HKD224" s="23" t="str">
        <f>IF(HKD220 = "", "", IFERROR(HKD220 / SUMIFS(Aux_Totales!$N:$N, Aux_Totales!$F:$F, $F224, Aux_Totales!$A:$A, Aperturas!$A$2), 0))</f>
        <v/>
      </c>
      <c r="HKE224" s="23" t="str">
        <f>IF(HKE220 = "", "", IFERROR(HKE220 / SUMIFS(Aux_Totales!$N:$N, Aux_Totales!$F:$F, $F224, Aux_Totales!$A:$A, Aperturas!$A$2), 0))</f>
        <v/>
      </c>
      <c r="HKF224" s="23" t="str">
        <f>IF(HKF220 = "", "", IFERROR(HKF220 / SUMIFS(Aux_Totales!$N:$N, Aux_Totales!$F:$F, $F224, Aux_Totales!$A:$A, Aperturas!$A$2), 0))</f>
        <v/>
      </c>
      <c r="HKG224" s="23" t="str">
        <f>IF(HKG220 = "", "", IFERROR(HKG220 / SUMIFS(Aux_Totales!$N:$N, Aux_Totales!$F:$F, $F224, Aux_Totales!$A:$A, Aperturas!$A$2), 0))</f>
        <v/>
      </c>
      <c r="HKH224" s="23" t="str">
        <f>IF(HKH220 = "", "", IFERROR(HKH220 / SUMIFS(Aux_Totales!$N:$N, Aux_Totales!$F:$F, $F224, Aux_Totales!$A:$A, Aperturas!$A$2), 0))</f>
        <v/>
      </c>
      <c r="HKI224" s="23" t="str">
        <f>IF(HKI220 = "", "", IFERROR(HKI220 / SUMIFS(Aux_Totales!$N:$N, Aux_Totales!$F:$F, $F224, Aux_Totales!$A:$A, Aperturas!$A$2), 0))</f>
        <v/>
      </c>
      <c r="HKJ224" s="23" t="str">
        <f>IF(HKJ220 = "", "", IFERROR(HKJ220 / SUMIFS(Aux_Totales!$N:$N, Aux_Totales!$F:$F, $F224, Aux_Totales!$A:$A, Aperturas!$A$2), 0))</f>
        <v/>
      </c>
      <c r="HKK224" s="23" t="str">
        <f>IF(HKK220 = "", "", IFERROR(HKK220 / SUMIFS(Aux_Totales!$N:$N, Aux_Totales!$F:$F, $F224, Aux_Totales!$A:$A, Aperturas!$A$2), 0))</f>
        <v/>
      </c>
      <c r="HKL224" s="23" t="str">
        <f>IF(HKL220 = "", "", IFERROR(HKL220 / SUMIFS(Aux_Totales!$N:$N, Aux_Totales!$F:$F, $F224, Aux_Totales!$A:$A, Aperturas!$A$2), 0))</f>
        <v/>
      </c>
      <c r="HKM224" s="23" t="str">
        <f>IF(HKM220 = "", "", IFERROR(HKM220 / SUMIFS(Aux_Totales!$N:$N, Aux_Totales!$F:$F, $F224, Aux_Totales!$A:$A, Aperturas!$A$2), 0))</f>
        <v/>
      </c>
      <c r="HKN224" s="23" t="str">
        <f>IF(HKN220 = "", "", IFERROR(HKN220 / SUMIFS(Aux_Totales!$N:$N, Aux_Totales!$F:$F, $F224, Aux_Totales!$A:$A, Aperturas!$A$2), 0))</f>
        <v/>
      </c>
      <c r="HKO224" s="23" t="str">
        <f>IF(HKO220 = "", "", IFERROR(HKO220 / SUMIFS(Aux_Totales!$N:$N, Aux_Totales!$F:$F, $F224, Aux_Totales!$A:$A, Aperturas!$A$2), 0))</f>
        <v/>
      </c>
      <c r="HKP224" s="23" t="str">
        <f>IF(HKP220 = "", "", IFERROR(HKP220 / SUMIFS(Aux_Totales!$N:$N, Aux_Totales!$F:$F, $F224, Aux_Totales!$A:$A, Aperturas!$A$2), 0))</f>
        <v/>
      </c>
      <c r="HKQ224" s="23" t="str">
        <f>IF(HKQ220 = "", "", IFERROR(HKQ220 / SUMIFS(Aux_Totales!$N:$N, Aux_Totales!$F:$F, $F224, Aux_Totales!$A:$A, Aperturas!$A$2), 0))</f>
        <v/>
      </c>
      <c r="HKR224" s="23" t="str">
        <f>IF(HKR220 = "", "", IFERROR(HKR220 / SUMIFS(Aux_Totales!$N:$N, Aux_Totales!$F:$F, $F224, Aux_Totales!$A:$A, Aperturas!$A$2), 0))</f>
        <v/>
      </c>
      <c r="HKS224" s="23" t="str">
        <f>IF(HKS220 = "", "", IFERROR(HKS220 / SUMIFS(Aux_Totales!$N:$N, Aux_Totales!$F:$F, $F224, Aux_Totales!$A:$A, Aperturas!$A$2), 0))</f>
        <v/>
      </c>
      <c r="HKT224" s="23" t="str">
        <f>IF(HKT220 = "", "", IFERROR(HKT220 / SUMIFS(Aux_Totales!$N:$N, Aux_Totales!$F:$F, $F224, Aux_Totales!$A:$A, Aperturas!$A$2), 0))</f>
        <v/>
      </c>
      <c r="HKU224" s="23" t="str">
        <f>IF(HKU220 = "", "", IFERROR(HKU220 / SUMIFS(Aux_Totales!$N:$N, Aux_Totales!$F:$F, $F224, Aux_Totales!$A:$A, Aperturas!$A$2), 0))</f>
        <v/>
      </c>
      <c r="HKV224" s="23" t="str">
        <f>IF(HKV220 = "", "", IFERROR(HKV220 / SUMIFS(Aux_Totales!$N:$N, Aux_Totales!$F:$F, $F224, Aux_Totales!$A:$A, Aperturas!$A$2), 0))</f>
        <v/>
      </c>
      <c r="HKW224" s="23" t="str">
        <f>IF(HKW220 = "", "", IFERROR(HKW220 / SUMIFS(Aux_Totales!$N:$N, Aux_Totales!$F:$F, $F224, Aux_Totales!$A:$A, Aperturas!$A$2), 0))</f>
        <v/>
      </c>
      <c r="HKX224" s="23" t="str">
        <f>IF(HKX220 = "", "", IFERROR(HKX220 / SUMIFS(Aux_Totales!$N:$N, Aux_Totales!$F:$F, $F224, Aux_Totales!$A:$A, Aperturas!$A$2), 0))</f>
        <v/>
      </c>
      <c r="HKY224" s="23" t="str">
        <f>IF(HKY220 = "", "", IFERROR(HKY220 / SUMIFS(Aux_Totales!$N:$N, Aux_Totales!$F:$F, $F224, Aux_Totales!$A:$A, Aperturas!$A$2), 0))</f>
        <v/>
      </c>
      <c r="HKZ224" s="23" t="str">
        <f>IF(HKZ220 = "", "", IFERROR(HKZ220 / SUMIFS(Aux_Totales!$N:$N, Aux_Totales!$F:$F, $F224, Aux_Totales!$A:$A, Aperturas!$A$2), 0))</f>
        <v/>
      </c>
      <c r="HLA224" s="23" t="str">
        <f>IF(HLA220 = "", "", IFERROR(HLA220 / SUMIFS(Aux_Totales!$N:$N, Aux_Totales!$F:$F, $F224, Aux_Totales!$A:$A, Aperturas!$A$2), 0))</f>
        <v/>
      </c>
      <c r="HLB224" s="23" t="str">
        <f>IF(HLB220 = "", "", IFERROR(HLB220 / SUMIFS(Aux_Totales!$N:$N, Aux_Totales!$F:$F, $F224, Aux_Totales!$A:$A, Aperturas!$A$2), 0))</f>
        <v/>
      </c>
      <c r="HLC224" s="23" t="str">
        <f>IF(HLC220 = "", "", IFERROR(HLC220 / SUMIFS(Aux_Totales!$N:$N, Aux_Totales!$F:$F, $F224, Aux_Totales!$A:$A, Aperturas!$A$2), 0))</f>
        <v/>
      </c>
      <c r="HLD224" s="23" t="str">
        <f>IF(HLD220 = "", "", IFERROR(HLD220 / SUMIFS(Aux_Totales!$N:$N, Aux_Totales!$F:$F, $F224, Aux_Totales!$A:$A, Aperturas!$A$2), 0))</f>
        <v/>
      </c>
      <c r="HLE224" s="23" t="str">
        <f>IF(HLE220 = "", "", IFERROR(HLE220 / SUMIFS(Aux_Totales!$N:$N, Aux_Totales!$F:$F, $F224, Aux_Totales!$A:$A, Aperturas!$A$2), 0))</f>
        <v/>
      </c>
      <c r="HLF224" s="23" t="str">
        <f>IF(HLF220 = "", "", IFERROR(HLF220 / SUMIFS(Aux_Totales!$N:$N, Aux_Totales!$F:$F, $F224, Aux_Totales!$A:$A, Aperturas!$A$2), 0))</f>
        <v/>
      </c>
      <c r="HLG224" s="23" t="str">
        <f>IF(HLG220 = "", "", IFERROR(HLG220 / SUMIFS(Aux_Totales!$N:$N, Aux_Totales!$F:$F, $F224, Aux_Totales!$A:$A, Aperturas!$A$2), 0))</f>
        <v/>
      </c>
      <c r="HLH224" s="23" t="str">
        <f>IF(HLH220 = "", "", IFERROR(HLH220 / SUMIFS(Aux_Totales!$N:$N, Aux_Totales!$F:$F, $F224, Aux_Totales!$A:$A, Aperturas!$A$2), 0))</f>
        <v/>
      </c>
      <c r="HLI224" s="23" t="str">
        <f>IF(HLI220 = "", "", IFERROR(HLI220 / SUMIFS(Aux_Totales!$N:$N, Aux_Totales!$F:$F, $F224, Aux_Totales!$A:$A, Aperturas!$A$2), 0))</f>
        <v/>
      </c>
      <c r="HLJ224" s="23" t="str">
        <f>IF(HLJ220 = "", "", IFERROR(HLJ220 / SUMIFS(Aux_Totales!$N:$N, Aux_Totales!$F:$F, $F224, Aux_Totales!$A:$A, Aperturas!$A$2), 0))</f>
        <v/>
      </c>
      <c r="HLK224" s="23" t="str">
        <f>IF(HLK220 = "", "", IFERROR(HLK220 / SUMIFS(Aux_Totales!$N:$N, Aux_Totales!$F:$F, $F224, Aux_Totales!$A:$A, Aperturas!$A$2), 0))</f>
        <v/>
      </c>
      <c r="HLL224" s="23" t="str">
        <f>IF(HLL220 = "", "", IFERROR(HLL220 / SUMIFS(Aux_Totales!$N:$N, Aux_Totales!$F:$F, $F224, Aux_Totales!$A:$A, Aperturas!$A$2), 0))</f>
        <v/>
      </c>
      <c r="HLM224" s="23" t="str">
        <f>IF(HLM220 = "", "", IFERROR(HLM220 / SUMIFS(Aux_Totales!$N:$N, Aux_Totales!$F:$F, $F224, Aux_Totales!$A:$A, Aperturas!$A$2), 0))</f>
        <v/>
      </c>
      <c r="HLN224" s="23" t="str">
        <f>IF(HLN220 = "", "", IFERROR(HLN220 / SUMIFS(Aux_Totales!$N:$N, Aux_Totales!$F:$F, $F224, Aux_Totales!$A:$A, Aperturas!$A$2), 0))</f>
        <v/>
      </c>
      <c r="HLO224" s="23" t="str">
        <f>IF(HLO220 = "", "", IFERROR(HLO220 / SUMIFS(Aux_Totales!$N:$N, Aux_Totales!$F:$F, $F224, Aux_Totales!$A:$A, Aperturas!$A$2), 0))</f>
        <v/>
      </c>
      <c r="HLP224" s="23" t="str">
        <f>IF(HLP220 = "", "", IFERROR(HLP220 / SUMIFS(Aux_Totales!$N:$N, Aux_Totales!$F:$F, $F224, Aux_Totales!$A:$A, Aperturas!$A$2), 0))</f>
        <v/>
      </c>
      <c r="HLQ224" s="23" t="str">
        <f>IF(HLQ220 = "", "", IFERROR(HLQ220 / SUMIFS(Aux_Totales!$N:$N, Aux_Totales!$F:$F, $F224, Aux_Totales!$A:$A, Aperturas!$A$2), 0))</f>
        <v/>
      </c>
      <c r="HLR224" s="23" t="str">
        <f>IF(HLR220 = "", "", IFERROR(HLR220 / SUMIFS(Aux_Totales!$N:$N, Aux_Totales!$F:$F, $F224, Aux_Totales!$A:$A, Aperturas!$A$2), 0))</f>
        <v/>
      </c>
      <c r="HLS224" s="23" t="str">
        <f>IF(HLS220 = "", "", IFERROR(HLS220 / SUMIFS(Aux_Totales!$N:$N, Aux_Totales!$F:$F, $F224, Aux_Totales!$A:$A, Aperturas!$A$2), 0))</f>
        <v/>
      </c>
      <c r="HLT224" s="23" t="str">
        <f>IF(HLT220 = "", "", IFERROR(HLT220 / SUMIFS(Aux_Totales!$N:$N, Aux_Totales!$F:$F, $F224, Aux_Totales!$A:$A, Aperturas!$A$2), 0))</f>
        <v/>
      </c>
      <c r="HLU224" s="23" t="str">
        <f>IF(HLU220 = "", "", IFERROR(HLU220 / SUMIFS(Aux_Totales!$N:$N, Aux_Totales!$F:$F, $F224, Aux_Totales!$A:$A, Aperturas!$A$2), 0))</f>
        <v/>
      </c>
      <c r="HLV224" s="23" t="str">
        <f>IF(HLV220 = "", "", IFERROR(HLV220 / SUMIFS(Aux_Totales!$N:$N, Aux_Totales!$F:$F, $F224, Aux_Totales!$A:$A, Aperturas!$A$2), 0))</f>
        <v/>
      </c>
      <c r="HLW224" s="23" t="str">
        <f>IF(HLW220 = "", "", IFERROR(HLW220 / SUMIFS(Aux_Totales!$N:$N, Aux_Totales!$F:$F, $F224, Aux_Totales!$A:$A, Aperturas!$A$2), 0))</f>
        <v/>
      </c>
      <c r="HLX224" s="23" t="str">
        <f>IF(HLX220 = "", "", IFERROR(HLX220 / SUMIFS(Aux_Totales!$N:$N, Aux_Totales!$F:$F, $F224, Aux_Totales!$A:$A, Aperturas!$A$2), 0))</f>
        <v/>
      </c>
      <c r="HLY224" s="23" t="str">
        <f>IF(HLY220 = "", "", IFERROR(HLY220 / SUMIFS(Aux_Totales!$N:$N, Aux_Totales!$F:$F, $F224, Aux_Totales!$A:$A, Aperturas!$A$2), 0))</f>
        <v/>
      </c>
      <c r="HLZ224" s="23" t="str">
        <f>IF(HLZ220 = "", "", IFERROR(HLZ220 / SUMIFS(Aux_Totales!$N:$N, Aux_Totales!$F:$F, $F224, Aux_Totales!$A:$A, Aperturas!$A$2), 0))</f>
        <v/>
      </c>
      <c r="HMA224" s="23" t="str">
        <f>IF(HMA220 = "", "", IFERROR(HMA220 / SUMIFS(Aux_Totales!$N:$N, Aux_Totales!$F:$F, $F224, Aux_Totales!$A:$A, Aperturas!$A$2), 0))</f>
        <v/>
      </c>
      <c r="HMB224" s="23" t="str">
        <f>IF(HMB220 = "", "", IFERROR(HMB220 / SUMIFS(Aux_Totales!$N:$N, Aux_Totales!$F:$F, $F224, Aux_Totales!$A:$A, Aperturas!$A$2), 0))</f>
        <v/>
      </c>
      <c r="HMC224" s="23" t="str">
        <f>IF(HMC220 = "", "", IFERROR(HMC220 / SUMIFS(Aux_Totales!$N:$N, Aux_Totales!$F:$F, $F224, Aux_Totales!$A:$A, Aperturas!$A$2), 0))</f>
        <v/>
      </c>
      <c r="HMD224" s="23" t="str">
        <f>IF(HMD220 = "", "", IFERROR(HMD220 / SUMIFS(Aux_Totales!$N:$N, Aux_Totales!$F:$F, $F224, Aux_Totales!$A:$A, Aperturas!$A$2), 0))</f>
        <v/>
      </c>
      <c r="HME224" s="23" t="str">
        <f>IF(HME220 = "", "", IFERROR(HME220 / SUMIFS(Aux_Totales!$N:$N, Aux_Totales!$F:$F, $F224, Aux_Totales!$A:$A, Aperturas!$A$2), 0))</f>
        <v/>
      </c>
      <c r="HMF224" s="23" t="str">
        <f>IF(HMF220 = "", "", IFERROR(HMF220 / SUMIFS(Aux_Totales!$N:$N, Aux_Totales!$F:$F, $F224, Aux_Totales!$A:$A, Aperturas!$A$2), 0))</f>
        <v/>
      </c>
      <c r="HMG224" s="23" t="str">
        <f>IF(HMG220 = "", "", IFERROR(HMG220 / SUMIFS(Aux_Totales!$N:$N, Aux_Totales!$F:$F, $F224, Aux_Totales!$A:$A, Aperturas!$A$2), 0))</f>
        <v/>
      </c>
      <c r="HMH224" s="23" t="str">
        <f>IF(HMH220 = "", "", IFERROR(HMH220 / SUMIFS(Aux_Totales!$N:$N, Aux_Totales!$F:$F, $F224, Aux_Totales!$A:$A, Aperturas!$A$2), 0))</f>
        <v/>
      </c>
      <c r="HMI224" s="23" t="str">
        <f>IF(HMI220 = "", "", IFERROR(HMI220 / SUMIFS(Aux_Totales!$N:$N, Aux_Totales!$F:$F, $F224, Aux_Totales!$A:$A, Aperturas!$A$2), 0))</f>
        <v/>
      </c>
      <c r="HMJ224" s="23" t="str">
        <f>IF(HMJ220 = "", "", IFERROR(HMJ220 / SUMIFS(Aux_Totales!$N:$N, Aux_Totales!$F:$F, $F224, Aux_Totales!$A:$A, Aperturas!$A$2), 0))</f>
        <v/>
      </c>
      <c r="HMK224" s="23" t="str">
        <f>IF(HMK220 = "", "", IFERROR(HMK220 / SUMIFS(Aux_Totales!$N:$N, Aux_Totales!$F:$F, $F224, Aux_Totales!$A:$A, Aperturas!$A$2), 0))</f>
        <v/>
      </c>
      <c r="HML224" s="23" t="str">
        <f>IF(HML220 = "", "", IFERROR(HML220 / SUMIFS(Aux_Totales!$N:$N, Aux_Totales!$F:$F, $F224, Aux_Totales!$A:$A, Aperturas!$A$2), 0))</f>
        <v/>
      </c>
      <c r="HMM224" s="23" t="str">
        <f>IF(HMM220 = "", "", IFERROR(HMM220 / SUMIFS(Aux_Totales!$N:$N, Aux_Totales!$F:$F, $F224, Aux_Totales!$A:$A, Aperturas!$A$2), 0))</f>
        <v/>
      </c>
      <c r="HMN224" s="23" t="str">
        <f>IF(HMN220 = "", "", IFERROR(HMN220 / SUMIFS(Aux_Totales!$N:$N, Aux_Totales!$F:$F, $F224, Aux_Totales!$A:$A, Aperturas!$A$2), 0))</f>
        <v/>
      </c>
      <c r="HMO224" s="23" t="str">
        <f>IF(HMO220 = "", "", IFERROR(HMO220 / SUMIFS(Aux_Totales!$N:$N, Aux_Totales!$F:$F, $F224, Aux_Totales!$A:$A, Aperturas!$A$2), 0))</f>
        <v/>
      </c>
      <c r="HMP224" s="23" t="str">
        <f>IF(HMP220 = "", "", IFERROR(HMP220 / SUMIFS(Aux_Totales!$N:$N, Aux_Totales!$F:$F, $F224, Aux_Totales!$A:$A, Aperturas!$A$2), 0))</f>
        <v/>
      </c>
      <c r="HMQ224" s="23" t="str">
        <f>IF(HMQ220 = "", "", IFERROR(HMQ220 / SUMIFS(Aux_Totales!$N:$N, Aux_Totales!$F:$F, $F224, Aux_Totales!$A:$A, Aperturas!$A$2), 0))</f>
        <v/>
      </c>
      <c r="HMR224" s="23" t="str">
        <f>IF(HMR220 = "", "", IFERROR(HMR220 / SUMIFS(Aux_Totales!$N:$N, Aux_Totales!$F:$F, $F224, Aux_Totales!$A:$A, Aperturas!$A$2), 0))</f>
        <v/>
      </c>
      <c r="HMS224" s="23" t="str">
        <f>IF(HMS220 = "", "", IFERROR(HMS220 / SUMIFS(Aux_Totales!$N:$N, Aux_Totales!$F:$F, $F224, Aux_Totales!$A:$A, Aperturas!$A$2), 0))</f>
        <v/>
      </c>
      <c r="HMT224" s="23" t="str">
        <f>IF(HMT220 = "", "", IFERROR(HMT220 / SUMIFS(Aux_Totales!$N:$N, Aux_Totales!$F:$F, $F224, Aux_Totales!$A:$A, Aperturas!$A$2), 0))</f>
        <v/>
      </c>
      <c r="HMU224" s="23" t="str">
        <f>IF(HMU220 = "", "", IFERROR(HMU220 / SUMIFS(Aux_Totales!$N:$N, Aux_Totales!$F:$F, $F224, Aux_Totales!$A:$A, Aperturas!$A$2), 0))</f>
        <v/>
      </c>
      <c r="HMV224" s="23" t="str">
        <f>IF(HMV220 = "", "", IFERROR(HMV220 / SUMIFS(Aux_Totales!$N:$N, Aux_Totales!$F:$F, $F224, Aux_Totales!$A:$A, Aperturas!$A$2), 0))</f>
        <v/>
      </c>
      <c r="HMW224" s="23" t="str">
        <f>IF(HMW220 = "", "", IFERROR(HMW220 / SUMIFS(Aux_Totales!$N:$N, Aux_Totales!$F:$F, $F224, Aux_Totales!$A:$A, Aperturas!$A$2), 0))</f>
        <v/>
      </c>
      <c r="HMX224" s="23" t="str">
        <f>IF(HMX220 = "", "", IFERROR(HMX220 / SUMIFS(Aux_Totales!$N:$N, Aux_Totales!$F:$F, $F224, Aux_Totales!$A:$A, Aperturas!$A$2), 0))</f>
        <v/>
      </c>
      <c r="HMY224" s="23" t="str">
        <f>IF(HMY220 = "", "", IFERROR(HMY220 / SUMIFS(Aux_Totales!$N:$N, Aux_Totales!$F:$F, $F224, Aux_Totales!$A:$A, Aperturas!$A$2), 0))</f>
        <v/>
      </c>
      <c r="HMZ224" s="23" t="str">
        <f>IF(HMZ220 = "", "", IFERROR(HMZ220 / SUMIFS(Aux_Totales!$N:$N, Aux_Totales!$F:$F, $F224, Aux_Totales!$A:$A, Aperturas!$A$2), 0))</f>
        <v/>
      </c>
      <c r="HNA224" s="23" t="str">
        <f>IF(HNA220 = "", "", IFERROR(HNA220 / SUMIFS(Aux_Totales!$N:$N, Aux_Totales!$F:$F, $F224, Aux_Totales!$A:$A, Aperturas!$A$2), 0))</f>
        <v/>
      </c>
      <c r="HNB224" s="23" t="str">
        <f>IF(HNB220 = "", "", IFERROR(HNB220 / SUMIFS(Aux_Totales!$N:$N, Aux_Totales!$F:$F, $F224, Aux_Totales!$A:$A, Aperturas!$A$2), 0))</f>
        <v/>
      </c>
      <c r="HNC224" s="23" t="str">
        <f>IF(HNC220 = "", "", IFERROR(HNC220 / SUMIFS(Aux_Totales!$N:$N, Aux_Totales!$F:$F, $F224, Aux_Totales!$A:$A, Aperturas!$A$2), 0))</f>
        <v/>
      </c>
      <c r="HND224" s="23" t="str">
        <f>IF(HND220 = "", "", IFERROR(HND220 / SUMIFS(Aux_Totales!$N:$N, Aux_Totales!$F:$F, $F224, Aux_Totales!$A:$A, Aperturas!$A$2), 0))</f>
        <v/>
      </c>
      <c r="HNE224" s="23" t="str">
        <f>IF(HNE220 = "", "", IFERROR(HNE220 / SUMIFS(Aux_Totales!$N:$N, Aux_Totales!$F:$F, $F224, Aux_Totales!$A:$A, Aperturas!$A$2), 0))</f>
        <v/>
      </c>
      <c r="HNF224" s="23" t="str">
        <f>IF(HNF220 = "", "", IFERROR(HNF220 / SUMIFS(Aux_Totales!$N:$N, Aux_Totales!$F:$F, $F224, Aux_Totales!$A:$A, Aperturas!$A$2), 0))</f>
        <v/>
      </c>
      <c r="HNG224" s="23" t="str">
        <f>IF(HNG220 = "", "", IFERROR(HNG220 / SUMIFS(Aux_Totales!$N:$N, Aux_Totales!$F:$F, $F224, Aux_Totales!$A:$A, Aperturas!$A$2), 0))</f>
        <v/>
      </c>
      <c r="HNH224" s="23" t="str">
        <f>IF(HNH220 = "", "", IFERROR(HNH220 / SUMIFS(Aux_Totales!$N:$N, Aux_Totales!$F:$F, $F224, Aux_Totales!$A:$A, Aperturas!$A$2), 0))</f>
        <v/>
      </c>
      <c r="HNI224" s="23" t="str">
        <f>IF(HNI220 = "", "", IFERROR(HNI220 / SUMIFS(Aux_Totales!$N:$N, Aux_Totales!$F:$F, $F224, Aux_Totales!$A:$A, Aperturas!$A$2), 0))</f>
        <v/>
      </c>
      <c r="HNJ224" s="23" t="str">
        <f>IF(HNJ220 = "", "", IFERROR(HNJ220 / SUMIFS(Aux_Totales!$N:$N, Aux_Totales!$F:$F, $F224, Aux_Totales!$A:$A, Aperturas!$A$2), 0))</f>
        <v/>
      </c>
      <c r="HNK224" s="23" t="str">
        <f>IF(HNK220 = "", "", IFERROR(HNK220 / SUMIFS(Aux_Totales!$N:$N, Aux_Totales!$F:$F, $F224, Aux_Totales!$A:$A, Aperturas!$A$2), 0))</f>
        <v/>
      </c>
      <c r="HNL224" s="23" t="str">
        <f>IF(HNL220 = "", "", IFERROR(HNL220 / SUMIFS(Aux_Totales!$N:$N, Aux_Totales!$F:$F, $F224, Aux_Totales!$A:$A, Aperturas!$A$2), 0))</f>
        <v/>
      </c>
      <c r="HNM224" s="23" t="str">
        <f>IF(HNM220 = "", "", IFERROR(HNM220 / SUMIFS(Aux_Totales!$N:$N, Aux_Totales!$F:$F, $F224, Aux_Totales!$A:$A, Aperturas!$A$2), 0))</f>
        <v/>
      </c>
      <c r="HNN224" s="23" t="str">
        <f>IF(HNN220 = "", "", IFERROR(HNN220 / SUMIFS(Aux_Totales!$N:$N, Aux_Totales!$F:$F, $F224, Aux_Totales!$A:$A, Aperturas!$A$2), 0))</f>
        <v/>
      </c>
      <c r="HNO224" s="23" t="str">
        <f>IF(HNO220 = "", "", IFERROR(HNO220 / SUMIFS(Aux_Totales!$N:$N, Aux_Totales!$F:$F, $F224, Aux_Totales!$A:$A, Aperturas!$A$2), 0))</f>
        <v/>
      </c>
      <c r="HNP224" s="23" t="str">
        <f>IF(HNP220 = "", "", IFERROR(HNP220 / SUMIFS(Aux_Totales!$N:$N, Aux_Totales!$F:$F, $F224, Aux_Totales!$A:$A, Aperturas!$A$2), 0))</f>
        <v/>
      </c>
      <c r="HNQ224" s="23" t="str">
        <f>IF(HNQ220 = "", "", IFERROR(HNQ220 / SUMIFS(Aux_Totales!$N:$N, Aux_Totales!$F:$F, $F224, Aux_Totales!$A:$A, Aperturas!$A$2), 0))</f>
        <v/>
      </c>
      <c r="HNR224" s="23" t="str">
        <f>IF(HNR220 = "", "", IFERROR(HNR220 / SUMIFS(Aux_Totales!$N:$N, Aux_Totales!$F:$F, $F224, Aux_Totales!$A:$A, Aperturas!$A$2), 0))</f>
        <v/>
      </c>
      <c r="HNS224" s="23" t="str">
        <f>IF(HNS220 = "", "", IFERROR(HNS220 / SUMIFS(Aux_Totales!$N:$N, Aux_Totales!$F:$F, $F224, Aux_Totales!$A:$A, Aperturas!$A$2), 0))</f>
        <v/>
      </c>
      <c r="HNT224" s="23" t="str">
        <f>IF(HNT220 = "", "", IFERROR(HNT220 / SUMIFS(Aux_Totales!$N:$N, Aux_Totales!$F:$F, $F224, Aux_Totales!$A:$A, Aperturas!$A$2), 0))</f>
        <v/>
      </c>
      <c r="HNU224" s="23" t="str">
        <f>IF(HNU220 = "", "", IFERROR(HNU220 / SUMIFS(Aux_Totales!$N:$N, Aux_Totales!$F:$F, $F224, Aux_Totales!$A:$A, Aperturas!$A$2), 0))</f>
        <v/>
      </c>
      <c r="HNV224" s="23" t="str">
        <f>IF(HNV220 = "", "", IFERROR(HNV220 / SUMIFS(Aux_Totales!$N:$N, Aux_Totales!$F:$F, $F224, Aux_Totales!$A:$A, Aperturas!$A$2), 0))</f>
        <v/>
      </c>
      <c r="HNW224" s="23" t="str">
        <f>IF(HNW220 = "", "", IFERROR(HNW220 / SUMIFS(Aux_Totales!$N:$N, Aux_Totales!$F:$F, $F224, Aux_Totales!$A:$A, Aperturas!$A$2), 0))</f>
        <v/>
      </c>
      <c r="HNX224" s="23" t="str">
        <f>IF(HNX220 = "", "", IFERROR(HNX220 / SUMIFS(Aux_Totales!$N:$N, Aux_Totales!$F:$F, $F224, Aux_Totales!$A:$A, Aperturas!$A$2), 0))</f>
        <v/>
      </c>
      <c r="HNY224" s="23" t="str">
        <f>IF(HNY220 = "", "", IFERROR(HNY220 / SUMIFS(Aux_Totales!$N:$N, Aux_Totales!$F:$F, $F224, Aux_Totales!$A:$A, Aperturas!$A$2), 0))</f>
        <v/>
      </c>
      <c r="HNZ224" s="23" t="str">
        <f>IF(HNZ220 = "", "", IFERROR(HNZ220 / SUMIFS(Aux_Totales!$N:$N, Aux_Totales!$F:$F, $F224, Aux_Totales!$A:$A, Aperturas!$A$2), 0))</f>
        <v/>
      </c>
      <c r="HOA224" s="23" t="str">
        <f>IF(HOA220 = "", "", IFERROR(HOA220 / SUMIFS(Aux_Totales!$N:$N, Aux_Totales!$F:$F, $F224, Aux_Totales!$A:$A, Aperturas!$A$2), 0))</f>
        <v/>
      </c>
      <c r="HOB224" s="23" t="str">
        <f>IF(HOB220 = "", "", IFERROR(HOB220 / SUMIFS(Aux_Totales!$N:$N, Aux_Totales!$F:$F, $F224, Aux_Totales!$A:$A, Aperturas!$A$2), 0))</f>
        <v/>
      </c>
      <c r="HOC224" s="23" t="str">
        <f>IF(HOC220 = "", "", IFERROR(HOC220 / SUMIFS(Aux_Totales!$N:$N, Aux_Totales!$F:$F, $F224, Aux_Totales!$A:$A, Aperturas!$A$2), 0))</f>
        <v/>
      </c>
      <c r="HOD224" s="23" t="str">
        <f>IF(HOD220 = "", "", IFERROR(HOD220 / SUMIFS(Aux_Totales!$N:$N, Aux_Totales!$F:$F, $F224, Aux_Totales!$A:$A, Aperturas!$A$2), 0))</f>
        <v/>
      </c>
      <c r="HOE224" s="23" t="str">
        <f>IF(HOE220 = "", "", IFERROR(HOE220 / SUMIFS(Aux_Totales!$N:$N, Aux_Totales!$F:$F, $F224, Aux_Totales!$A:$A, Aperturas!$A$2), 0))</f>
        <v/>
      </c>
      <c r="HOF224" s="23" t="str">
        <f>IF(HOF220 = "", "", IFERROR(HOF220 / SUMIFS(Aux_Totales!$N:$N, Aux_Totales!$F:$F, $F224, Aux_Totales!$A:$A, Aperturas!$A$2), 0))</f>
        <v/>
      </c>
      <c r="HOG224" s="23" t="str">
        <f>IF(HOG220 = "", "", IFERROR(HOG220 / SUMIFS(Aux_Totales!$N:$N, Aux_Totales!$F:$F, $F224, Aux_Totales!$A:$A, Aperturas!$A$2), 0))</f>
        <v/>
      </c>
      <c r="HOH224" s="23" t="str">
        <f>IF(HOH220 = "", "", IFERROR(HOH220 / SUMIFS(Aux_Totales!$N:$N, Aux_Totales!$F:$F, $F224, Aux_Totales!$A:$A, Aperturas!$A$2), 0))</f>
        <v/>
      </c>
      <c r="HOI224" s="23" t="str">
        <f>IF(HOI220 = "", "", IFERROR(HOI220 / SUMIFS(Aux_Totales!$N:$N, Aux_Totales!$F:$F, $F224, Aux_Totales!$A:$A, Aperturas!$A$2), 0))</f>
        <v/>
      </c>
      <c r="HOJ224" s="23" t="str">
        <f>IF(HOJ220 = "", "", IFERROR(HOJ220 / SUMIFS(Aux_Totales!$N:$N, Aux_Totales!$F:$F, $F224, Aux_Totales!$A:$A, Aperturas!$A$2), 0))</f>
        <v/>
      </c>
      <c r="HOK224" s="23" t="str">
        <f>IF(HOK220 = "", "", IFERROR(HOK220 / SUMIFS(Aux_Totales!$N:$N, Aux_Totales!$F:$F, $F224, Aux_Totales!$A:$A, Aperturas!$A$2), 0))</f>
        <v/>
      </c>
      <c r="HOL224" s="23" t="str">
        <f>IF(HOL220 = "", "", IFERROR(HOL220 / SUMIFS(Aux_Totales!$N:$N, Aux_Totales!$F:$F, $F224, Aux_Totales!$A:$A, Aperturas!$A$2), 0))</f>
        <v/>
      </c>
      <c r="HOM224" s="23" t="str">
        <f>IF(HOM220 = "", "", IFERROR(HOM220 / SUMIFS(Aux_Totales!$N:$N, Aux_Totales!$F:$F, $F224, Aux_Totales!$A:$A, Aperturas!$A$2), 0))</f>
        <v/>
      </c>
      <c r="HON224" s="23" t="str">
        <f>IF(HON220 = "", "", IFERROR(HON220 / SUMIFS(Aux_Totales!$N:$N, Aux_Totales!$F:$F, $F224, Aux_Totales!$A:$A, Aperturas!$A$2), 0))</f>
        <v/>
      </c>
      <c r="HOO224" s="23" t="str">
        <f>IF(HOO220 = "", "", IFERROR(HOO220 / SUMIFS(Aux_Totales!$N:$N, Aux_Totales!$F:$F, $F224, Aux_Totales!$A:$A, Aperturas!$A$2), 0))</f>
        <v/>
      </c>
      <c r="HOP224" s="23" t="str">
        <f>IF(HOP220 = "", "", IFERROR(HOP220 / SUMIFS(Aux_Totales!$N:$N, Aux_Totales!$F:$F, $F224, Aux_Totales!$A:$A, Aperturas!$A$2), 0))</f>
        <v/>
      </c>
      <c r="HOQ224" s="23" t="str">
        <f>IF(HOQ220 = "", "", IFERROR(HOQ220 / SUMIFS(Aux_Totales!$N:$N, Aux_Totales!$F:$F, $F224, Aux_Totales!$A:$A, Aperturas!$A$2), 0))</f>
        <v/>
      </c>
      <c r="HOR224" s="23" t="str">
        <f>IF(HOR220 = "", "", IFERROR(HOR220 / SUMIFS(Aux_Totales!$N:$N, Aux_Totales!$F:$F, $F224, Aux_Totales!$A:$A, Aperturas!$A$2), 0))</f>
        <v/>
      </c>
      <c r="HOS224" s="23" t="str">
        <f>IF(HOS220 = "", "", IFERROR(HOS220 / SUMIFS(Aux_Totales!$N:$N, Aux_Totales!$F:$F, $F224, Aux_Totales!$A:$A, Aperturas!$A$2), 0))</f>
        <v/>
      </c>
      <c r="HOT224" s="23" t="str">
        <f>IF(HOT220 = "", "", IFERROR(HOT220 / SUMIFS(Aux_Totales!$N:$N, Aux_Totales!$F:$F, $F224, Aux_Totales!$A:$A, Aperturas!$A$2), 0))</f>
        <v/>
      </c>
      <c r="HOU224" s="23" t="str">
        <f>IF(HOU220 = "", "", IFERROR(HOU220 / SUMIFS(Aux_Totales!$N:$N, Aux_Totales!$F:$F, $F224, Aux_Totales!$A:$A, Aperturas!$A$2), 0))</f>
        <v/>
      </c>
      <c r="HOV224" s="23" t="str">
        <f>IF(HOV220 = "", "", IFERROR(HOV220 / SUMIFS(Aux_Totales!$N:$N, Aux_Totales!$F:$F, $F224, Aux_Totales!$A:$A, Aperturas!$A$2), 0))</f>
        <v/>
      </c>
      <c r="HOW224" s="23" t="str">
        <f>IF(HOW220 = "", "", IFERROR(HOW220 / SUMIFS(Aux_Totales!$N:$N, Aux_Totales!$F:$F, $F224, Aux_Totales!$A:$A, Aperturas!$A$2), 0))</f>
        <v/>
      </c>
      <c r="HOX224" s="23" t="str">
        <f>IF(HOX220 = "", "", IFERROR(HOX220 / SUMIFS(Aux_Totales!$N:$N, Aux_Totales!$F:$F, $F224, Aux_Totales!$A:$A, Aperturas!$A$2), 0))</f>
        <v/>
      </c>
      <c r="HOY224" s="23" t="str">
        <f>IF(HOY220 = "", "", IFERROR(HOY220 / SUMIFS(Aux_Totales!$N:$N, Aux_Totales!$F:$F, $F224, Aux_Totales!$A:$A, Aperturas!$A$2), 0))</f>
        <v/>
      </c>
      <c r="HOZ224" s="23" t="str">
        <f>IF(HOZ220 = "", "", IFERROR(HOZ220 / SUMIFS(Aux_Totales!$N:$N, Aux_Totales!$F:$F, $F224, Aux_Totales!$A:$A, Aperturas!$A$2), 0))</f>
        <v/>
      </c>
      <c r="HPA224" s="23" t="str">
        <f>IF(HPA220 = "", "", IFERROR(HPA220 / SUMIFS(Aux_Totales!$N:$N, Aux_Totales!$F:$F, $F224, Aux_Totales!$A:$A, Aperturas!$A$2), 0))</f>
        <v/>
      </c>
      <c r="HPB224" s="23" t="str">
        <f>IF(HPB220 = "", "", IFERROR(HPB220 / SUMIFS(Aux_Totales!$N:$N, Aux_Totales!$F:$F, $F224, Aux_Totales!$A:$A, Aperturas!$A$2), 0))</f>
        <v/>
      </c>
      <c r="HPC224" s="23" t="str">
        <f>IF(HPC220 = "", "", IFERROR(HPC220 / SUMIFS(Aux_Totales!$N:$N, Aux_Totales!$F:$F, $F224, Aux_Totales!$A:$A, Aperturas!$A$2), 0))</f>
        <v/>
      </c>
      <c r="HPD224" s="23" t="str">
        <f>IF(HPD220 = "", "", IFERROR(HPD220 / SUMIFS(Aux_Totales!$N:$N, Aux_Totales!$F:$F, $F224, Aux_Totales!$A:$A, Aperturas!$A$2), 0))</f>
        <v/>
      </c>
      <c r="HPE224" s="23" t="str">
        <f>IF(HPE220 = "", "", IFERROR(HPE220 / SUMIFS(Aux_Totales!$N:$N, Aux_Totales!$F:$F, $F224, Aux_Totales!$A:$A, Aperturas!$A$2), 0))</f>
        <v/>
      </c>
      <c r="HPF224" s="23" t="str">
        <f>IF(HPF220 = "", "", IFERROR(HPF220 / SUMIFS(Aux_Totales!$N:$N, Aux_Totales!$F:$F, $F224, Aux_Totales!$A:$A, Aperturas!$A$2), 0))</f>
        <v/>
      </c>
      <c r="HPG224" s="23" t="str">
        <f>IF(HPG220 = "", "", IFERROR(HPG220 / SUMIFS(Aux_Totales!$N:$N, Aux_Totales!$F:$F, $F224, Aux_Totales!$A:$A, Aperturas!$A$2), 0))</f>
        <v/>
      </c>
      <c r="HPH224" s="23" t="str">
        <f>IF(HPH220 = "", "", IFERROR(HPH220 / SUMIFS(Aux_Totales!$N:$N, Aux_Totales!$F:$F, $F224, Aux_Totales!$A:$A, Aperturas!$A$2), 0))</f>
        <v/>
      </c>
      <c r="HPI224" s="23" t="str">
        <f>IF(HPI220 = "", "", IFERROR(HPI220 / SUMIFS(Aux_Totales!$N:$N, Aux_Totales!$F:$F, $F224, Aux_Totales!$A:$A, Aperturas!$A$2), 0))</f>
        <v/>
      </c>
      <c r="HPJ224" s="23" t="str">
        <f>IF(HPJ220 = "", "", IFERROR(HPJ220 / SUMIFS(Aux_Totales!$N:$N, Aux_Totales!$F:$F, $F224, Aux_Totales!$A:$A, Aperturas!$A$2), 0))</f>
        <v/>
      </c>
      <c r="HPK224" s="23" t="str">
        <f>IF(HPK220 = "", "", IFERROR(HPK220 / SUMIFS(Aux_Totales!$N:$N, Aux_Totales!$F:$F, $F224, Aux_Totales!$A:$A, Aperturas!$A$2), 0))</f>
        <v/>
      </c>
      <c r="HPL224" s="23" t="str">
        <f>IF(HPL220 = "", "", IFERROR(HPL220 / SUMIFS(Aux_Totales!$N:$N, Aux_Totales!$F:$F, $F224, Aux_Totales!$A:$A, Aperturas!$A$2), 0))</f>
        <v/>
      </c>
      <c r="HPM224" s="23" t="str">
        <f>IF(HPM220 = "", "", IFERROR(HPM220 / SUMIFS(Aux_Totales!$N:$N, Aux_Totales!$F:$F, $F224, Aux_Totales!$A:$A, Aperturas!$A$2), 0))</f>
        <v/>
      </c>
      <c r="HPN224" s="23" t="str">
        <f>IF(HPN220 = "", "", IFERROR(HPN220 / SUMIFS(Aux_Totales!$N:$N, Aux_Totales!$F:$F, $F224, Aux_Totales!$A:$A, Aperturas!$A$2), 0))</f>
        <v/>
      </c>
      <c r="HPO224" s="23" t="str">
        <f>IF(HPO220 = "", "", IFERROR(HPO220 / SUMIFS(Aux_Totales!$N:$N, Aux_Totales!$F:$F, $F224, Aux_Totales!$A:$A, Aperturas!$A$2), 0))</f>
        <v/>
      </c>
      <c r="HPP224" s="23" t="str">
        <f>IF(HPP220 = "", "", IFERROR(HPP220 / SUMIFS(Aux_Totales!$N:$N, Aux_Totales!$F:$F, $F224, Aux_Totales!$A:$A, Aperturas!$A$2), 0))</f>
        <v/>
      </c>
      <c r="HPQ224" s="23" t="str">
        <f>IF(HPQ220 = "", "", IFERROR(HPQ220 / SUMIFS(Aux_Totales!$N:$N, Aux_Totales!$F:$F, $F224, Aux_Totales!$A:$A, Aperturas!$A$2), 0))</f>
        <v/>
      </c>
      <c r="HPR224" s="23" t="str">
        <f>IF(HPR220 = "", "", IFERROR(HPR220 / SUMIFS(Aux_Totales!$N:$N, Aux_Totales!$F:$F, $F224, Aux_Totales!$A:$A, Aperturas!$A$2), 0))</f>
        <v/>
      </c>
      <c r="HPS224" s="23" t="str">
        <f>IF(HPS220 = "", "", IFERROR(HPS220 / SUMIFS(Aux_Totales!$N:$N, Aux_Totales!$F:$F, $F224, Aux_Totales!$A:$A, Aperturas!$A$2), 0))</f>
        <v/>
      </c>
      <c r="HPT224" s="23" t="str">
        <f>IF(HPT220 = "", "", IFERROR(HPT220 / SUMIFS(Aux_Totales!$N:$N, Aux_Totales!$F:$F, $F224, Aux_Totales!$A:$A, Aperturas!$A$2), 0))</f>
        <v/>
      </c>
      <c r="HPU224" s="23" t="str">
        <f>IF(HPU220 = "", "", IFERROR(HPU220 / SUMIFS(Aux_Totales!$N:$N, Aux_Totales!$F:$F, $F224, Aux_Totales!$A:$A, Aperturas!$A$2), 0))</f>
        <v/>
      </c>
      <c r="HPV224" s="23" t="str">
        <f>IF(HPV220 = "", "", IFERROR(HPV220 / SUMIFS(Aux_Totales!$N:$N, Aux_Totales!$F:$F, $F224, Aux_Totales!$A:$A, Aperturas!$A$2), 0))</f>
        <v/>
      </c>
      <c r="HPW224" s="23" t="str">
        <f>IF(HPW220 = "", "", IFERROR(HPW220 / SUMIFS(Aux_Totales!$N:$N, Aux_Totales!$F:$F, $F224, Aux_Totales!$A:$A, Aperturas!$A$2), 0))</f>
        <v/>
      </c>
      <c r="HPX224" s="23" t="str">
        <f>IF(HPX220 = "", "", IFERROR(HPX220 / SUMIFS(Aux_Totales!$N:$N, Aux_Totales!$F:$F, $F224, Aux_Totales!$A:$A, Aperturas!$A$2), 0))</f>
        <v/>
      </c>
      <c r="HPY224" s="23" t="str">
        <f>IF(HPY220 = "", "", IFERROR(HPY220 / SUMIFS(Aux_Totales!$N:$N, Aux_Totales!$F:$F, $F224, Aux_Totales!$A:$A, Aperturas!$A$2), 0))</f>
        <v/>
      </c>
      <c r="HPZ224" s="23" t="str">
        <f>IF(HPZ220 = "", "", IFERROR(HPZ220 / SUMIFS(Aux_Totales!$N:$N, Aux_Totales!$F:$F, $F224, Aux_Totales!$A:$A, Aperturas!$A$2), 0))</f>
        <v/>
      </c>
      <c r="HQA224" s="23" t="str">
        <f>IF(HQA220 = "", "", IFERROR(HQA220 / SUMIFS(Aux_Totales!$N:$N, Aux_Totales!$F:$F, $F224, Aux_Totales!$A:$A, Aperturas!$A$2), 0))</f>
        <v/>
      </c>
      <c r="HQB224" s="23" t="str">
        <f>IF(HQB220 = "", "", IFERROR(HQB220 / SUMIFS(Aux_Totales!$N:$N, Aux_Totales!$F:$F, $F224, Aux_Totales!$A:$A, Aperturas!$A$2), 0))</f>
        <v/>
      </c>
      <c r="HQC224" s="23" t="str">
        <f>IF(HQC220 = "", "", IFERROR(HQC220 / SUMIFS(Aux_Totales!$N:$N, Aux_Totales!$F:$F, $F224, Aux_Totales!$A:$A, Aperturas!$A$2), 0))</f>
        <v/>
      </c>
      <c r="HQD224" s="23" t="str">
        <f>IF(HQD220 = "", "", IFERROR(HQD220 / SUMIFS(Aux_Totales!$N:$N, Aux_Totales!$F:$F, $F224, Aux_Totales!$A:$A, Aperturas!$A$2), 0))</f>
        <v/>
      </c>
      <c r="HQE224" s="23" t="str">
        <f>IF(HQE220 = "", "", IFERROR(HQE220 / SUMIFS(Aux_Totales!$N:$N, Aux_Totales!$F:$F, $F224, Aux_Totales!$A:$A, Aperturas!$A$2), 0))</f>
        <v/>
      </c>
      <c r="HQF224" s="23" t="str">
        <f>IF(HQF220 = "", "", IFERROR(HQF220 / SUMIFS(Aux_Totales!$N:$N, Aux_Totales!$F:$F, $F224, Aux_Totales!$A:$A, Aperturas!$A$2), 0))</f>
        <v/>
      </c>
      <c r="HQG224" s="23" t="str">
        <f>IF(HQG220 = "", "", IFERROR(HQG220 / SUMIFS(Aux_Totales!$N:$N, Aux_Totales!$F:$F, $F224, Aux_Totales!$A:$A, Aperturas!$A$2), 0))</f>
        <v/>
      </c>
      <c r="HQH224" s="23" t="str">
        <f>IF(HQH220 = "", "", IFERROR(HQH220 / SUMIFS(Aux_Totales!$N:$N, Aux_Totales!$F:$F, $F224, Aux_Totales!$A:$A, Aperturas!$A$2), 0))</f>
        <v/>
      </c>
      <c r="HQI224" s="23" t="str">
        <f>IF(HQI220 = "", "", IFERROR(HQI220 / SUMIFS(Aux_Totales!$N:$N, Aux_Totales!$F:$F, $F224, Aux_Totales!$A:$A, Aperturas!$A$2), 0))</f>
        <v/>
      </c>
      <c r="HQJ224" s="23" t="str">
        <f>IF(HQJ220 = "", "", IFERROR(HQJ220 / SUMIFS(Aux_Totales!$N:$N, Aux_Totales!$F:$F, $F224, Aux_Totales!$A:$A, Aperturas!$A$2), 0))</f>
        <v/>
      </c>
      <c r="HQK224" s="23" t="str">
        <f>IF(HQK220 = "", "", IFERROR(HQK220 / SUMIFS(Aux_Totales!$N:$N, Aux_Totales!$F:$F, $F224, Aux_Totales!$A:$A, Aperturas!$A$2), 0))</f>
        <v/>
      </c>
      <c r="HQL224" s="23" t="str">
        <f>IF(HQL220 = "", "", IFERROR(HQL220 / SUMIFS(Aux_Totales!$N:$N, Aux_Totales!$F:$F, $F224, Aux_Totales!$A:$A, Aperturas!$A$2), 0))</f>
        <v/>
      </c>
      <c r="HQM224" s="23" t="str">
        <f>IF(HQM220 = "", "", IFERROR(HQM220 / SUMIFS(Aux_Totales!$N:$N, Aux_Totales!$F:$F, $F224, Aux_Totales!$A:$A, Aperturas!$A$2), 0))</f>
        <v/>
      </c>
      <c r="HQN224" s="23" t="str">
        <f>IF(HQN220 = "", "", IFERROR(HQN220 / SUMIFS(Aux_Totales!$N:$N, Aux_Totales!$F:$F, $F224, Aux_Totales!$A:$A, Aperturas!$A$2), 0))</f>
        <v/>
      </c>
      <c r="HQO224" s="23" t="str">
        <f>IF(HQO220 = "", "", IFERROR(HQO220 / SUMIFS(Aux_Totales!$N:$N, Aux_Totales!$F:$F, $F224, Aux_Totales!$A:$A, Aperturas!$A$2), 0))</f>
        <v/>
      </c>
      <c r="HQP224" s="23" t="str">
        <f>IF(HQP220 = "", "", IFERROR(HQP220 / SUMIFS(Aux_Totales!$N:$N, Aux_Totales!$F:$F, $F224, Aux_Totales!$A:$A, Aperturas!$A$2), 0))</f>
        <v/>
      </c>
      <c r="HQQ224" s="23" t="str">
        <f>IF(HQQ220 = "", "", IFERROR(HQQ220 / SUMIFS(Aux_Totales!$N:$N, Aux_Totales!$F:$F, $F224, Aux_Totales!$A:$A, Aperturas!$A$2), 0))</f>
        <v/>
      </c>
      <c r="HQR224" s="23" t="str">
        <f>IF(HQR220 = "", "", IFERROR(HQR220 / SUMIFS(Aux_Totales!$N:$N, Aux_Totales!$F:$F, $F224, Aux_Totales!$A:$A, Aperturas!$A$2), 0))</f>
        <v/>
      </c>
      <c r="HQS224" s="23" t="str">
        <f>IF(HQS220 = "", "", IFERROR(HQS220 / SUMIFS(Aux_Totales!$N:$N, Aux_Totales!$F:$F, $F224, Aux_Totales!$A:$A, Aperturas!$A$2), 0))</f>
        <v/>
      </c>
      <c r="HQT224" s="23" t="str">
        <f>IF(HQT220 = "", "", IFERROR(HQT220 / SUMIFS(Aux_Totales!$N:$N, Aux_Totales!$F:$F, $F224, Aux_Totales!$A:$A, Aperturas!$A$2), 0))</f>
        <v/>
      </c>
      <c r="HQU224" s="23" t="str">
        <f>IF(HQU220 = "", "", IFERROR(HQU220 / SUMIFS(Aux_Totales!$N:$N, Aux_Totales!$F:$F, $F224, Aux_Totales!$A:$A, Aperturas!$A$2), 0))</f>
        <v/>
      </c>
      <c r="HQV224" s="23" t="str">
        <f>IF(HQV220 = "", "", IFERROR(HQV220 / SUMIFS(Aux_Totales!$N:$N, Aux_Totales!$F:$F, $F224, Aux_Totales!$A:$A, Aperturas!$A$2), 0))</f>
        <v/>
      </c>
      <c r="HQW224" s="23" t="str">
        <f>IF(HQW220 = "", "", IFERROR(HQW220 / SUMIFS(Aux_Totales!$N:$N, Aux_Totales!$F:$F, $F224, Aux_Totales!$A:$A, Aperturas!$A$2), 0))</f>
        <v/>
      </c>
      <c r="HQX224" s="23" t="str">
        <f>IF(HQX220 = "", "", IFERROR(HQX220 / SUMIFS(Aux_Totales!$N:$N, Aux_Totales!$F:$F, $F224, Aux_Totales!$A:$A, Aperturas!$A$2), 0))</f>
        <v/>
      </c>
      <c r="HQY224" s="23" t="str">
        <f>IF(HQY220 = "", "", IFERROR(HQY220 / SUMIFS(Aux_Totales!$N:$N, Aux_Totales!$F:$F, $F224, Aux_Totales!$A:$A, Aperturas!$A$2), 0))</f>
        <v/>
      </c>
      <c r="HQZ224" s="23" t="str">
        <f>IF(HQZ220 = "", "", IFERROR(HQZ220 / SUMIFS(Aux_Totales!$N:$N, Aux_Totales!$F:$F, $F224, Aux_Totales!$A:$A, Aperturas!$A$2), 0))</f>
        <v/>
      </c>
      <c r="HRA224" s="23" t="str">
        <f>IF(HRA220 = "", "", IFERROR(HRA220 / SUMIFS(Aux_Totales!$N:$N, Aux_Totales!$F:$F, $F224, Aux_Totales!$A:$A, Aperturas!$A$2), 0))</f>
        <v/>
      </c>
      <c r="HRB224" s="23" t="str">
        <f>IF(HRB220 = "", "", IFERROR(HRB220 / SUMIFS(Aux_Totales!$N:$N, Aux_Totales!$F:$F, $F224, Aux_Totales!$A:$A, Aperturas!$A$2), 0))</f>
        <v/>
      </c>
      <c r="HRC224" s="23" t="str">
        <f>IF(HRC220 = "", "", IFERROR(HRC220 / SUMIFS(Aux_Totales!$N:$N, Aux_Totales!$F:$F, $F224, Aux_Totales!$A:$A, Aperturas!$A$2), 0))</f>
        <v/>
      </c>
      <c r="HRD224" s="23" t="str">
        <f>IF(HRD220 = "", "", IFERROR(HRD220 / SUMIFS(Aux_Totales!$N:$N, Aux_Totales!$F:$F, $F224, Aux_Totales!$A:$A, Aperturas!$A$2), 0))</f>
        <v/>
      </c>
      <c r="HRE224" s="23" t="str">
        <f>IF(HRE220 = "", "", IFERROR(HRE220 / SUMIFS(Aux_Totales!$N:$N, Aux_Totales!$F:$F, $F224, Aux_Totales!$A:$A, Aperturas!$A$2), 0))</f>
        <v/>
      </c>
      <c r="HRF224" s="23" t="str">
        <f>IF(HRF220 = "", "", IFERROR(HRF220 / SUMIFS(Aux_Totales!$N:$N, Aux_Totales!$F:$F, $F224, Aux_Totales!$A:$A, Aperturas!$A$2), 0))</f>
        <v/>
      </c>
      <c r="HRG224" s="23" t="str">
        <f>IF(HRG220 = "", "", IFERROR(HRG220 / SUMIFS(Aux_Totales!$N:$N, Aux_Totales!$F:$F, $F224, Aux_Totales!$A:$A, Aperturas!$A$2), 0))</f>
        <v/>
      </c>
      <c r="HRH224" s="23" t="str">
        <f>IF(HRH220 = "", "", IFERROR(HRH220 / SUMIFS(Aux_Totales!$N:$N, Aux_Totales!$F:$F, $F224, Aux_Totales!$A:$A, Aperturas!$A$2), 0))</f>
        <v/>
      </c>
      <c r="HRI224" s="23" t="str">
        <f>IF(HRI220 = "", "", IFERROR(HRI220 / SUMIFS(Aux_Totales!$N:$N, Aux_Totales!$F:$F, $F224, Aux_Totales!$A:$A, Aperturas!$A$2), 0))</f>
        <v/>
      </c>
      <c r="HRJ224" s="23" t="str">
        <f>IF(HRJ220 = "", "", IFERROR(HRJ220 / SUMIFS(Aux_Totales!$N:$N, Aux_Totales!$F:$F, $F224, Aux_Totales!$A:$A, Aperturas!$A$2), 0))</f>
        <v/>
      </c>
      <c r="HRK224" s="23" t="str">
        <f>IF(HRK220 = "", "", IFERROR(HRK220 / SUMIFS(Aux_Totales!$N:$N, Aux_Totales!$F:$F, $F224, Aux_Totales!$A:$A, Aperturas!$A$2), 0))</f>
        <v/>
      </c>
      <c r="HRL224" s="23" t="str">
        <f>IF(HRL220 = "", "", IFERROR(HRL220 / SUMIFS(Aux_Totales!$N:$N, Aux_Totales!$F:$F, $F224, Aux_Totales!$A:$A, Aperturas!$A$2), 0))</f>
        <v/>
      </c>
      <c r="HRM224" s="23" t="str">
        <f>IF(HRM220 = "", "", IFERROR(HRM220 / SUMIFS(Aux_Totales!$N:$N, Aux_Totales!$F:$F, $F224, Aux_Totales!$A:$A, Aperturas!$A$2), 0))</f>
        <v/>
      </c>
      <c r="HRN224" s="23" t="str">
        <f>IF(HRN220 = "", "", IFERROR(HRN220 / SUMIFS(Aux_Totales!$N:$N, Aux_Totales!$F:$F, $F224, Aux_Totales!$A:$A, Aperturas!$A$2), 0))</f>
        <v/>
      </c>
      <c r="HRO224" s="23" t="str">
        <f>IF(HRO220 = "", "", IFERROR(HRO220 / SUMIFS(Aux_Totales!$N:$N, Aux_Totales!$F:$F, $F224, Aux_Totales!$A:$A, Aperturas!$A$2), 0))</f>
        <v/>
      </c>
      <c r="HRP224" s="23" t="str">
        <f>IF(HRP220 = "", "", IFERROR(HRP220 / SUMIFS(Aux_Totales!$N:$N, Aux_Totales!$F:$F, $F224, Aux_Totales!$A:$A, Aperturas!$A$2), 0))</f>
        <v/>
      </c>
      <c r="HRQ224" s="23" t="str">
        <f>IF(HRQ220 = "", "", IFERROR(HRQ220 / SUMIFS(Aux_Totales!$N:$N, Aux_Totales!$F:$F, $F224, Aux_Totales!$A:$A, Aperturas!$A$2), 0))</f>
        <v/>
      </c>
      <c r="HRR224" s="23" t="str">
        <f>IF(HRR220 = "", "", IFERROR(HRR220 / SUMIFS(Aux_Totales!$N:$N, Aux_Totales!$F:$F, $F224, Aux_Totales!$A:$A, Aperturas!$A$2), 0))</f>
        <v/>
      </c>
      <c r="HRS224" s="23" t="str">
        <f>IF(HRS220 = "", "", IFERROR(HRS220 / SUMIFS(Aux_Totales!$N:$N, Aux_Totales!$F:$F, $F224, Aux_Totales!$A:$A, Aperturas!$A$2), 0))</f>
        <v/>
      </c>
      <c r="HRT224" s="23" t="str">
        <f>IF(HRT220 = "", "", IFERROR(HRT220 / SUMIFS(Aux_Totales!$N:$N, Aux_Totales!$F:$F, $F224, Aux_Totales!$A:$A, Aperturas!$A$2), 0))</f>
        <v/>
      </c>
      <c r="HRU224" s="23" t="str">
        <f>IF(HRU220 = "", "", IFERROR(HRU220 / SUMIFS(Aux_Totales!$N:$N, Aux_Totales!$F:$F, $F224, Aux_Totales!$A:$A, Aperturas!$A$2), 0))</f>
        <v/>
      </c>
      <c r="HRV224" s="23" t="str">
        <f>IF(HRV220 = "", "", IFERROR(HRV220 / SUMIFS(Aux_Totales!$N:$N, Aux_Totales!$F:$F, $F224, Aux_Totales!$A:$A, Aperturas!$A$2), 0))</f>
        <v/>
      </c>
      <c r="HRW224" s="23" t="str">
        <f>IF(HRW220 = "", "", IFERROR(HRW220 / SUMIFS(Aux_Totales!$N:$N, Aux_Totales!$F:$F, $F224, Aux_Totales!$A:$A, Aperturas!$A$2), 0))</f>
        <v/>
      </c>
      <c r="HRX224" s="23" t="str">
        <f>IF(HRX220 = "", "", IFERROR(HRX220 / SUMIFS(Aux_Totales!$N:$N, Aux_Totales!$F:$F, $F224, Aux_Totales!$A:$A, Aperturas!$A$2), 0))</f>
        <v/>
      </c>
      <c r="HRY224" s="23" t="str">
        <f>IF(HRY220 = "", "", IFERROR(HRY220 / SUMIFS(Aux_Totales!$N:$N, Aux_Totales!$F:$F, $F224, Aux_Totales!$A:$A, Aperturas!$A$2), 0))</f>
        <v/>
      </c>
      <c r="HRZ224" s="23" t="str">
        <f>IF(HRZ220 = "", "", IFERROR(HRZ220 / SUMIFS(Aux_Totales!$N:$N, Aux_Totales!$F:$F, $F224, Aux_Totales!$A:$A, Aperturas!$A$2), 0))</f>
        <v/>
      </c>
      <c r="HSA224" s="23" t="str">
        <f>IF(HSA220 = "", "", IFERROR(HSA220 / SUMIFS(Aux_Totales!$N:$N, Aux_Totales!$F:$F, $F224, Aux_Totales!$A:$A, Aperturas!$A$2), 0))</f>
        <v/>
      </c>
      <c r="HSB224" s="23" t="str">
        <f>IF(HSB220 = "", "", IFERROR(HSB220 / SUMIFS(Aux_Totales!$N:$N, Aux_Totales!$F:$F, $F224, Aux_Totales!$A:$A, Aperturas!$A$2), 0))</f>
        <v/>
      </c>
      <c r="HSC224" s="23" t="str">
        <f>IF(HSC220 = "", "", IFERROR(HSC220 / SUMIFS(Aux_Totales!$N:$N, Aux_Totales!$F:$F, $F224, Aux_Totales!$A:$A, Aperturas!$A$2), 0))</f>
        <v/>
      </c>
      <c r="HSD224" s="23" t="str">
        <f>IF(HSD220 = "", "", IFERROR(HSD220 / SUMIFS(Aux_Totales!$N:$N, Aux_Totales!$F:$F, $F224, Aux_Totales!$A:$A, Aperturas!$A$2), 0))</f>
        <v/>
      </c>
      <c r="HSE224" s="23" t="str">
        <f>IF(HSE220 = "", "", IFERROR(HSE220 / SUMIFS(Aux_Totales!$N:$N, Aux_Totales!$F:$F, $F224, Aux_Totales!$A:$A, Aperturas!$A$2), 0))</f>
        <v/>
      </c>
      <c r="HSF224" s="23" t="str">
        <f>IF(HSF220 = "", "", IFERROR(HSF220 / SUMIFS(Aux_Totales!$N:$N, Aux_Totales!$F:$F, $F224, Aux_Totales!$A:$A, Aperturas!$A$2), 0))</f>
        <v/>
      </c>
      <c r="HSG224" s="23" t="str">
        <f>IF(HSG220 = "", "", IFERROR(HSG220 / SUMIFS(Aux_Totales!$N:$N, Aux_Totales!$F:$F, $F224, Aux_Totales!$A:$A, Aperturas!$A$2), 0))</f>
        <v/>
      </c>
      <c r="HSH224" s="23" t="str">
        <f>IF(HSH220 = "", "", IFERROR(HSH220 / SUMIFS(Aux_Totales!$N:$N, Aux_Totales!$F:$F, $F224, Aux_Totales!$A:$A, Aperturas!$A$2), 0))</f>
        <v/>
      </c>
      <c r="HSI224" s="23" t="str">
        <f>IF(HSI220 = "", "", IFERROR(HSI220 / SUMIFS(Aux_Totales!$N:$N, Aux_Totales!$F:$F, $F224, Aux_Totales!$A:$A, Aperturas!$A$2), 0))</f>
        <v/>
      </c>
      <c r="HSJ224" s="23" t="str">
        <f>IF(HSJ220 = "", "", IFERROR(HSJ220 / SUMIFS(Aux_Totales!$N:$N, Aux_Totales!$F:$F, $F224, Aux_Totales!$A:$A, Aperturas!$A$2), 0))</f>
        <v/>
      </c>
      <c r="HSK224" s="23" t="str">
        <f>IF(HSK220 = "", "", IFERROR(HSK220 / SUMIFS(Aux_Totales!$N:$N, Aux_Totales!$F:$F, $F224, Aux_Totales!$A:$A, Aperturas!$A$2), 0))</f>
        <v/>
      </c>
      <c r="HSL224" s="23" t="str">
        <f>IF(HSL220 = "", "", IFERROR(HSL220 / SUMIFS(Aux_Totales!$N:$N, Aux_Totales!$F:$F, $F224, Aux_Totales!$A:$A, Aperturas!$A$2), 0))</f>
        <v/>
      </c>
      <c r="HSM224" s="23" t="str">
        <f>IF(HSM220 = "", "", IFERROR(HSM220 / SUMIFS(Aux_Totales!$N:$N, Aux_Totales!$F:$F, $F224, Aux_Totales!$A:$A, Aperturas!$A$2), 0))</f>
        <v/>
      </c>
      <c r="HSN224" s="23" t="str">
        <f>IF(HSN220 = "", "", IFERROR(HSN220 / SUMIFS(Aux_Totales!$N:$N, Aux_Totales!$F:$F, $F224, Aux_Totales!$A:$A, Aperturas!$A$2), 0))</f>
        <v/>
      </c>
      <c r="HSO224" s="23" t="str">
        <f>IF(HSO220 = "", "", IFERROR(HSO220 / SUMIFS(Aux_Totales!$N:$N, Aux_Totales!$F:$F, $F224, Aux_Totales!$A:$A, Aperturas!$A$2), 0))</f>
        <v/>
      </c>
      <c r="HSP224" s="23" t="str">
        <f>IF(HSP220 = "", "", IFERROR(HSP220 / SUMIFS(Aux_Totales!$N:$N, Aux_Totales!$F:$F, $F224, Aux_Totales!$A:$A, Aperturas!$A$2), 0))</f>
        <v/>
      </c>
      <c r="HSQ224" s="23" t="str">
        <f>IF(HSQ220 = "", "", IFERROR(HSQ220 / SUMIFS(Aux_Totales!$N:$N, Aux_Totales!$F:$F, $F224, Aux_Totales!$A:$A, Aperturas!$A$2), 0))</f>
        <v/>
      </c>
      <c r="HSR224" s="23" t="str">
        <f>IF(HSR220 = "", "", IFERROR(HSR220 / SUMIFS(Aux_Totales!$N:$N, Aux_Totales!$F:$F, $F224, Aux_Totales!$A:$A, Aperturas!$A$2), 0))</f>
        <v/>
      </c>
      <c r="HSS224" s="23" t="str">
        <f>IF(HSS220 = "", "", IFERROR(HSS220 / SUMIFS(Aux_Totales!$N:$N, Aux_Totales!$F:$F, $F224, Aux_Totales!$A:$A, Aperturas!$A$2), 0))</f>
        <v/>
      </c>
      <c r="HST224" s="23" t="str">
        <f>IF(HST220 = "", "", IFERROR(HST220 / SUMIFS(Aux_Totales!$N:$N, Aux_Totales!$F:$F, $F224, Aux_Totales!$A:$A, Aperturas!$A$2), 0))</f>
        <v/>
      </c>
      <c r="HSU224" s="23" t="str">
        <f>IF(HSU220 = "", "", IFERROR(HSU220 / SUMIFS(Aux_Totales!$N:$N, Aux_Totales!$F:$F, $F224, Aux_Totales!$A:$A, Aperturas!$A$2), 0))</f>
        <v/>
      </c>
      <c r="HSV224" s="23" t="str">
        <f>IF(HSV220 = "", "", IFERROR(HSV220 / SUMIFS(Aux_Totales!$N:$N, Aux_Totales!$F:$F, $F224, Aux_Totales!$A:$A, Aperturas!$A$2), 0))</f>
        <v/>
      </c>
      <c r="HSW224" s="23" t="str">
        <f>IF(HSW220 = "", "", IFERROR(HSW220 / SUMIFS(Aux_Totales!$N:$N, Aux_Totales!$F:$F, $F224, Aux_Totales!$A:$A, Aperturas!$A$2), 0))</f>
        <v/>
      </c>
      <c r="HSX224" s="23" t="str">
        <f>IF(HSX220 = "", "", IFERROR(HSX220 / SUMIFS(Aux_Totales!$N:$N, Aux_Totales!$F:$F, $F224, Aux_Totales!$A:$A, Aperturas!$A$2), 0))</f>
        <v/>
      </c>
      <c r="HSY224" s="23" t="str">
        <f>IF(HSY220 = "", "", IFERROR(HSY220 / SUMIFS(Aux_Totales!$N:$N, Aux_Totales!$F:$F, $F224, Aux_Totales!$A:$A, Aperturas!$A$2), 0))</f>
        <v/>
      </c>
      <c r="HSZ224" s="23" t="str">
        <f>IF(HSZ220 = "", "", IFERROR(HSZ220 / SUMIFS(Aux_Totales!$N:$N, Aux_Totales!$F:$F, $F224, Aux_Totales!$A:$A, Aperturas!$A$2), 0))</f>
        <v/>
      </c>
      <c r="HTA224" s="23" t="str">
        <f>IF(HTA220 = "", "", IFERROR(HTA220 / SUMIFS(Aux_Totales!$N:$N, Aux_Totales!$F:$F, $F224, Aux_Totales!$A:$A, Aperturas!$A$2), 0))</f>
        <v/>
      </c>
      <c r="HTB224" s="23" t="str">
        <f>IF(HTB220 = "", "", IFERROR(HTB220 / SUMIFS(Aux_Totales!$N:$N, Aux_Totales!$F:$F, $F224, Aux_Totales!$A:$A, Aperturas!$A$2), 0))</f>
        <v/>
      </c>
      <c r="HTC224" s="23" t="str">
        <f>IF(HTC220 = "", "", IFERROR(HTC220 / SUMIFS(Aux_Totales!$N:$N, Aux_Totales!$F:$F, $F224, Aux_Totales!$A:$A, Aperturas!$A$2), 0))</f>
        <v/>
      </c>
      <c r="HTD224" s="23" t="str">
        <f>IF(HTD220 = "", "", IFERROR(HTD220 / SUMIFS(Aux_Totales!$N:$N, Aux_Totales!$F:$F, $F224, Aux_Totales!$A:$A, Aperturas!$A$2), 0))</f>
        <v/>
      </c>
      <c r="HTE224" s="23" t="str">
        <f>IF(HTE220 = "", "", IFERROR(HTE220 / SUMIFS(Aux_Totales!$N:$N, Aux_Totales!$F:$F, $F224, Aux_Totales!$A:$A, Aperturas!$A$2), 0))</f>
        <v/>
      </c>
      <c r="HTF224" s="23" t="str">
        <f>IF(HTF220 = "", "", IFERROR(HTF220 / SUMIFS(Aux_Totales!$N:$N, Aux_Totales!$F:$F, $F224, Aux_Totales!$A:$A, Aperturas!$A$2), 0))</f>
        <v/>
      </c>
      <c r="HTG224" s="23" t="str">
        <f>IF(HTG220 = "", "", IFERROR(HTG220 / SUMIFS(Aux_Totales!$N:$N, Aux_Totales!$F:$F, $F224, Aux_Totales!$A:$A, Aperturas!$A$2), 0))</f>
        <v/>
      </c>
      <c r="HTH224" s="23" t="str">
        <f>IF(HTH220 = "", "", IFERROR(HTH220 / SUMIFS(Aux_Totales!$N:$N, Aux_Totales!$F:$F, $F224, Aux_Totales!$A:$A, Aperturas!$A$2), 0))</f>
        <v/>
      </c>
      <c r="HTI224" s="23" t="str">
        <f>IF(HTI220 = "", "", IFERROR(HTI220 / SUMIFS(Aux_Totales!$N:$N, Aux_Totales!$F:$F, $F224, Aux_Totales!$A:$A, Aperturas!$A$2), 0))</f>
        <v/>
      </c>
      <c r="HTJ224" s="23" t="str">
        <f>IF(HTJ220 = "", "", IFERROR(HTJ220 / SUMIFS(Aux_Totales!$N:$N, Aux_Totales!$F:$F, $F224, Aux_Totales!$A:$A, Aperturas!$A$2), 0))</f>
        <v/>
      </c>
      <c r="HTK224" s="23" t="str">
        <f>IF(HTK220 = "", "", IFERROR(HTK220 / SUMIFS(Aux_Totales!$N:$N, Aux_Totales!$F:$F, $F224, Aux_Totales!$A:$A, Aperturas!$A$2), 0))</f>
        <v/>
      </c>
      <c r="HTL224" s="23" t="str">
        <f>IF(HTL220 = "", "", IFERROR(HTL220 / SUMIFS(Aux_Totales!$N:$N, Aux_Totales!$F:$F, $F224, Aux_Totales!$A:$A, Aperturas!$A$2), 0))</f>
        <v/>
      </c>
      <c r="HTM224" s="23" t="str">
        <f>IF(HTM220 = "", "", IFERROR(HTM220 / SUMIFS(Aux_Totales!$N:$N, Aux_Totales!$F:$F, $F224, Aux_Totales!$A:$A, Aperturas!$A$2), 0))</f>
        <v/>
      </c>
      <c r="HTN224" s="23" t="str">
        <f>IF(HTN220 = "", "", IFERROR(HTN220 / SUMIFS(Aux_Totales!$N:$N, Aux_Totales!$F:$F, $F224, Aux_Totales!$A:$A, Aperturas!$A$2), 0))</f>
        <v/>
      </c>
      <c r="HTO224" s="23" t="str">
        <f>IF(HTO220 = "", "", IFERROR(HTO220 / SUMIFS(Aux_Totales!$N:$N, Aux_Totales!$F:$F, $F224, Aux_Totales!$A:$A, Aperturas!$A$2), 0))</f>
        <v/>
      </c>
      <c r="HTP224" s="23" t="str">
        <f>IF(HTP220 = "", "", IFERROR(HTP220 / SUMIFS(Aux_Totales!$N:$N, Aux_Totales!$F:$F, $F224, Aux_Totales!$A:$A, Aperturas!$A$2), 0))</f>
        <v/>
      </c>
      <c r="HTQ224" s="23" t="str">
        <f>IF(HTQ220 = "", "", IFERROR(HTQ220 / SUMIFS(Aux_Totales!$N:$N, Aux_Totales!$F:$F, $F224, Aux_Totales!$A:$A, Aperturas!$A$2), 0))</f>
        <v/>
      </c>
      <c r="HTR224" s="23" t="str">
        <f>IF(HTR220 = "", "", IFERROR(HTR220 / SUMIFS(Aux_Totales!$N:$N, Aux_Totales!$F:$F, $F224, Aux_Totales!$A:$A, Aperturas!$A$2), 0))</f>
        <v/>
      </c>
      <c r="HTS224" s="23" t="str">
        <f>IF(HTS220 = "", "", IFERROR(HTS220 / SUMIFS(Aux_Totales!$N:$N, Aux_Totales!$F:$F, $F224, Aux_Totales!$A:$A, Aperturas!$A$2), 0))</f>
        <v/>
      </c>
      <c r="HTT224" s="23" t="str">
        <f>IF(HTT220 = "", "", IFERROR(HTT220 / SUMIFS(Aux_Totales!$N:$N, Aux_Totales!$F:$F, $F224, Aux_Totales!$A:$A, Aperturas!$A$2), 0))</f>
        <v/>
      </c>
      <c r="HTU224" s="23" t="str">
        <f>IF(HTU220 = "", "", IFERROR(HTU220 / SUMIFS(Aux_Totales!$N:$N, Aux_Totales!$F:$F, $F224, Aux_Totales!$A:$A, Aperturas!$A$2), 0))</f>
        <v/>
      </c>
      <c r="HTV224" s="23" t="str">
        <f>IF(HTV220 = "", "", IFERROR(HTV220 / SUMIFS(Aux_Totales!$N:$N, Aux_Totales!$F:$F, $F224, Aux_Totales!$A:$A, Aperturas!$A$2), 0))</f>
        <v/>
      </c>
      <c r="HTW224" s="23" t="str">
        <f>IF(HTW220 = "", "", IFERROR(HTW220 / SUMIFS(Aux_Totales!$N:$N, Aux_Totales!$F:$F, $F224, Aux_Totales!$A:$A, Aperturas!$A$2), 0))</f>
        <v/>
      </c>
      <c r="HTX224" s="23" t="str">
        <f>IF(HTX220 = "", "", IFERROR(HTX220 / SUMIFS(Aux_Totales!$N:$N, Aux_Totales!$F:$F, $F224, Aux_Totales!$A:$A, Aperturas!$A$2), 0))</f>
        <v/>
      </c>
      <c r="HTY224" s="23" t="str">
        <f>IF(HTY220 = "", "", IFERROR(HTY220 / SUMIFS(Aux_Totales!$N:$N, Aux_Totales!$F:$F, $F224, Aux_Totales!$A:$A, Aperturas!$A$2), 0))</f>
        <v/>
      </c>
      <c r="HTZ224" s="23" t="str">
        <f>IF(HTZ220 = "", "", IFERROR(HTZ220 / SUMIFS(Aux_Totales!$N:$N, Aux_Totales!$F:$F, $F224, Aux_Totales!$A:$A, Aperturas!$A$2), 0))</f>
        <v/>
      </c>
      <c r="HUA224" s="23" t="str">
        <f>IF(HUA220 = "", "", IFERROR(HUA220 / SUMIFS(Aux_Totales!$N:$N, Aux_Totales!$F:$F, $F224, Aux_Totales!$A:$A, Aperturas!$A$2), 0))</f>
        <v/>
      </c>
      <c r="HUB224" s="23" t="str">
        <f>IF(HUB220 = "", "", IFERROR(HUB220 / SUMIFS(Aux_Totales!$N:$N, Aux_Totales!$F:$F, $F224, Aux_Totales!$A:$A, Aperturas!$A$2), 0))</f>
        <v/>
      </c>
      <c r="HUC224" s="23" t="str">
        <f>IF(HUC220 = "", "", IFERROR(HUC220 / SUMIFS(Aux_Totales!$N:$N, Aux_Totales!$F:$F, $F224, Aux_Totales!$A:$A, Aperturas!$A$2), 0))</f>
        <v/>
      </c>
      <c r="HUD224" s="23" t="str">
        <f>IF(HUD220 = "", "", IFERROR(HUD220 / SUMIFS(Aux_Totales!$N:$N, Aux_Totales!$F:$F, $F224, Aux_Totales!$A:$A, Aperturas!$A$2), 0))</f>
        <v/>
      </c>
      <c r="HUE224" s="23" t="str">
        <f>IF(HUE220 = "", "", IFERROR(HUE220 / SUMIFS(Aux_Totales!$N:$N, Aux_Totales!$F:$F, $F224, Aux_Totales!$A:$A, Aperturas!$A$2), 0))</f>
        <v/>
      </c>
      <c r="HUF224" s="23" t="str">
        <f>IF(HUF220 = "", "", IFERROR(HUF220 / SUMIFS(Aux_Totales!$N:$N, Aux_Totales!$F:$F, $F224, Aux_Totales!$A:$A, Aperturas!$A$2), 0))</f>
        <v/>
      </c>
      <c r="HUG224" s="23" t="str">
        <f>IF(HUG220 = "", "", IFERROR(HUG220 / SUMIFS(Aux_Totales!$N:$N, Aux_Totales!$F:$F, $F224, Aux_Totales!$A:$A, Aperturas!$A$2), 0))</f>
        <v/>
      </c>
      <c r="HUH224" s="23" t="str">
        <f>IF(HUH220 = "", "", IFERROR(HUH220 / SUMIFS(Aux_Totales!$N:$N, Aux_Totales!$F:$F, $F224, Aux_Totales!$A:$A, Aperturas!$A$2), 0))</f>
        <v/>
      </c>
      <c r="HUI224" s="23" t="str">
        <f>IF(HUI220 = "", "", IFERROR(HUI220 / SUMIFS(Aux_Totales!$N:$N, Aux_Totales!$F:$F, $F224, Aux_Totales!$A:$A, Aperturas!$A$2), 0))</f>
        <v/>
      </c>
      <c r="HUJ224" s="23" t="str">
        <f>IF(HUJ220 = "", "", IFERROR(HUJ220 / SUMIFS(Aux_Totales!$N:$N, Aux_Totales!$F:$F, $F224, Aux_Totales!$A:$A, Aperturas!$A$2), 0))</f>
        <v/>
      </c>
      <c r="HUK224" s="23" t="str">
        <f>IF(HUK220 = "", "", IFERROR(HUK220 / SUMIFS(Aux_Totales!$N:$N, Aux_Totales!$F:$F, $F224, Aux_Totales!$A:$A, Aperturas!$A$2), 0))</f>
        <v/>
      </c>
      <c r="HUL224" s="23" t="str">
        <f>IF(HUL220 = "", "", IFERROR(HUL220 / SUMIFS(Aux_Totales!$N:$N, Aux_Totales!$F:$F, $F224, Aux_Totales!$A:$A, Aperturas!$A$2), 0))</f>
        <v/>
      </c>
      <c r="HUM224" s="23" t="str">
        <f>IF(HUM220 = "", "", IFERROR(HUM220 / SUMIFS(Aux_Totales!$N:$N, Aux_Totales!$F:$F, $F224, Aux_Totales!$A:$A, Aperturas!$A$2), 0))</f>
        <v/>
      </c>
      <c r="HUN224" s="23" t="str">
        <f>IF(HUN220 = "", "", IFERROR(HUN220 / SUMIFS(Aux_Totales!$N:$N, Aux_Totales!$F:$F, $F224, Aux_Totales!$A:$A, Aperturas!$A$2), 0))</f>
        <v/>
      </c>
      <c r="HUO224" s="23" t="str">
        <f>IF(HUO220 = "", "", IFERROR(HUO220 / SUMIFS(Aux_Totales!$N:$N, Aux_Totales!$F:$F, $F224, Aux_Totales!$A:$A, Aperturas!$A$2), 0))</f>
        <v/>
      </c>
      <c r="HUP224" s="23" t="str">
        <f>IF(HUP220 = "", "", IFERROR(HUP220 / SUMIFS(Aux_Totales!$N:$N, Aux_Totales!$F:$F, $F224, Aux_Totales!$A:$A, Aperturas!$A$2), 0))</f>
        <v/>
      </c>
      <c r="HUQ224" s="23" t="str">
        <f>IF(HUQ220 = "", "", IFERROR(HUQ220 / SUMIFS(Aux_Totales!$N:$N, Aux_Totales!$F:$F, $F224, Aux_Totales!$A:$A, Aperturas!$A$2), 0))</f>
        <v/>
      </c>
      <c r="HUR224" s="23" t="str">
        <f>IF(HUR220 = "", "", IFERROR(HUR220 / SUMIFS(Aux_Totales!$N:$N, Aux_Totales!$F:$F, $F224, Aux_Totales!$A:$A, Aperturas!$A$2), 0))</f>
        <v/>
      </c>
      <c r="HUS224" s="23" t="str">
        <f>IF(HUS220 = "", "", IFERROR(HUS220 / SUMIFS(Aux_Totales!$N:$N, Aux_Totales!$F:$F, $F224, Aux_Totales!$A:$A, Aperturas!$A$2), 0))</f>
        <v/>
      </c>
      <c r="HUT224" s="23" t="str">
        <f>IF(HUT220 = "", "", IFERROR(HUT220 / SUMIFS(Aux_Totales!$N:$N, Aux_Totales!$F:$F, $F224, Aux_Totales!$A:$A, Aperturas!$A$2), 0))</f>
        <v/>
      </c>
      <c r="HUU224" s="23" t="str">
        <f>IF(HUU220 = "", "", IFERROR(HUU220 / SUMIFS(Aux_Totales!$N:$N, Aux_Totales!$F:$F, $F224, Aux_Totales!$A:$A, Aperturas!$A$2), 0))</f>
        <v/>
      </c>
      <c r="HUV224" s="23" t="str">
        <f>IF(HUV220 = "", "", IFERROR(HUV220 / SUMIFS(Aux_Totales!$N:$N, Aux_Totales!$F:$F, $F224, Aux_Totales!$A:$A, Aperturas!$A$2), 0))</f>
        <v/>
      </c>
      <c r="HUW224" s="23" t="str">
        <f>IF(HUW220 = "", "", IFERROR(HUW220 / SUMIFS(Aux_Totales!$N:$N, Aux_Totales!$F:$F, $F224, Aux_Totales!$A:$A, Aperturas!$A$2), 0))</f>
        <v/>
      </c>
      <c r="HUX224" s="23" t="str">
        <f>IF(HUX220 = "", "", IFERROR(HUX220 / SUMIFS(Aux_Totales!$N:$N, Aux_Totales!$F:$F, $F224, Aux_Totales!$A:$A, Aperturas!$A$2), 0))</f>
        <v/>
      </c>
      <c r="HUY224" s="23" t="str">
        <f>IF(HUY220 = "", "", IFERROR(HUY220 / SUMIFS(Aux_Totales!$N:$N, Aux_Totales!$F:$F, $F224, Aux_Totales!$A:$A, Aperturas!$A$2), 0))</f>
        <v/>
      </c>
      <c r="HUZ224" s="23" t="str">
        <f>IF(HUZ220 = "", "", IFERROR(HUZ220 / SUMIFS(Aux_Totales!$N:$N, Aux_Totales!$F:$F, $F224, Aux_Totales!$A:$A, Aperturas!$A$2), 0))</f>
        <v/>
      </c>
      <c r="HVA224" s="23" t="str">
        <f>IF(HVA220 = "", "", IFERROR(HVA220 / SUMIFS(Aux_Totales!$N:$N, Aux_Totales!$F:$F, $F224, Aux_Totales!$A:$A, Aperturas!$A$2), 0))</f>
        <v/>
      </c>
      <c r="HVB224" s="23" t="str">
        <f>IF(HVB220 = "", "", IFERROR(HVB220 / SUMIFS(Aux_Totales!$N:$N, Aux_Totales!$F:$F, $F224, Aux_Totales!$A:$A, Aperturas!$A$2), 0))</f>
        <v/>
      </c>
      <c r="HVC224" s="23" t="str">
        <f>IF(HVC220 = "", "", IFERROR(HVC220 / SUMIFS(Aux_Totales!$N:$N, Aux_Totales!$F:$F, $F224, Aux_Totales!$A:$A, Aperturas!$A$2), 0))</f>
        <v/>
      </c>
      <c r="HVD224" s="23" t="str">
        <f>IF(HVD220 = "", "", IFERROR(HVD220 / SUMIFS(Aux_Totales!$N:$N, Aux_Totales!$F:$F, $F224, Aux_Totales!$A:$A, Aperturas!$A$2), 0))</f>
        <v/>
      </c>
      <c r="HVE224" s="23" t="str">
        <f>IF(HVE220 = "", "", IFERROR(HVE220 / SUMIFS(Aux_Totales!$N:$N, Aux_Totales!$F:$F, $F224, Aux_Totales!$A:$A, Aperturas!$A$2), 0))</f>
        <v/>
      </c>
      <c r="HVF224" s="23" t="str">
        <f>IF(HVF220 = "", "", IFERROR(HVF220 / SUMIFS(Aux_Totales!$N:$N, Aux_Totales!$F:$F, $F224, Aux_Totales!$A:$A, Aperturas!$A$2), 0))</f>
        <v/>
      </c>
      <c r="HVG224" s="23" t="str">
        <f>IF(HVG220 = "", "", IFERROR(HVG220 / SUMIFS(Aux_Totales!$N:$N, Aux_Totales!$F:$F, $F224, Aux_Totales!$A:$A, Aperturas!$A$2), 0))</f>
        <v/>
      </c>
      <c r="HVH224" s="23" t="str">
        <f>IF(HVH220 = "", "", IFERROR(HVH220 / SUMIFS(Aux_Totales!$N:$N, Aux_Totales!$F:$F, $F224, Aux_Totales!$A:$A, Aperturas!$A$2), 0))</f>
        <v/>
      </c>
      <c r="HVI224" s="23" t="str">
        <f>IF(HVI220 = "", "", IFERROR(HVI220 / SUMIFS(Aux_Totales!$N:$N, Aux_Totales!$F:$F, $F224, Aux_Totales!$A:$A, Aperturas!$A$2), 0))</f>
        <v/>
      </c>
      <c r="HVJ224" s="23" t="str">
        <f>IF(HVJ220 = "", "", IFERROR(HVJ220 / SUMIFS(Aux_Totales!$N:$N, Aux_Totales!$F:$F, $F224, Aux_Totales!$A:$A, Aperturas!$A$2), 0))</f>
        <v/>
      </c>
      <c r="HVK224" s="23" t="str">
        <f>IF(HVK220 = "", "", IFERROR(HVK220 / SUMIFS(Aux_Totales!$N:$N, Aux_Totales!$F:$F, $F224, Aux_Totales!$A:$A, Aperturas!$A$2), 0))</f>
        <v/>
      </c>
      <c r="HVL224" s="23" t="str">
        <f>IF(HVL220 = "", "", IFERROR(HVL220 / SUMIFS(Aux_Totales!$N:$N, Aux_Totales!$F:$F, $F224, Aux_Totales!$A:$A, Aperturas!$A$2), 0))</f>
        <v/>
      </c>
      <c r="HVM224" s="23" t="str">
        <f>IF(HVM220 = "", "", IFERROR(HVM220 / SUMIFS(Aux_Totales!$N:$N, Aux_Totales!$F:$F, $F224, Aux_Totales!$A:$A, Aperturas!$A$2), 0))</f>
        <v/>
      </c>
      <c r="HVN224" s="23" t="str">
        <f>IF(HVN220 = "", "", IFERROR(HVN220 / SUMIFS(Aux_Totales!$N:$N, Aux_Totales!$F:$F, $F224, Aux_Totales!$A:$A, Aperturas!$A$2), 0))</f>
        <v/>
      </c>
      <c r="HVO224" s="23" t="str">
        <f>IF(HVO220 = "", "", IFERROR(HVO220 / SUMIFS(Aux_Totales!$N:$N, Aux_Totales!$F:$F, $F224, Aux_Totales!$A:$A, Aperturas!$A$2), 0))</f>
        <v/>
      </c>
      <c r="HVP224" s="23" t="str">
        <f>IF(HVP220 = "", "", IFERROR(HVP220 / SUMIFS(Aux_Totales!$N:$N, Aux_Totales!$F:$F, $F224, Aux_Totales!$A:$A, Aperturas!$A$2), 0))</f>
        <v/>
      </c>
      <c r="HVQ224" s="23" t="str">
        <f>IF(HVQ220 = "", "", IFERROR(HVQ220 / SUMIFS(Aux_Totales!$N:$N, Aux_Totales!$F:$F, $F224, Aux_Totales!$A:$A, Aperturas!$A$2), 0))</f>
        <v/>
      </c>
      <c r="HVR224" s="23" t="str">
        <f>IF(HVR220 = "", "", IFERROR(HVR220 / SUMIFS(Aux_Totales!$N:$N, Aux_Totales!$F:$F, $F224, Aux_Totales!$A:$A, Aperturas!$A$2), 0))</f>
        <v/>
      </c>
      <c r="HVS224" s="23" t="str">
        <f>IF(HVS220 = "", "", IFERROR(HVS220 / SUMIFS(Aux_Totales!$N:$N, Aux_Totales!$F:$F, $F224, Aux_Totales!$A:$A, Aperturas!$A$2), 0))</f>
        <v/>
      </c>
      <c r="HVT224" s="23" t="str">
        <f>IF(HVT220 = "", "", IFERROR(HVT220 / SUMIFS(Aux_Totales!$N:$N, Aux_Totales!$F:$F, $F224, Aux_Totales!$A:$A, Aperturas!$A$2), 0))</f>
        <v/>
      </c>
      <c r="HVU224" s="23" t="str">
        <f>IF(HVU220 = "", "", IFERROR(HVU220 / SUMIFS(Aux_Totales!$N:$N, Aux_Totales!$F:$F, $F224, Aux_Totales!$A:$A, Aperturas!$A$2), 0))</f>
        <v/>
      </c>
      <c r="HVV224" s="23" t="str">
        <f>IF(HVV220 = "", "", IFERROR(HVV220 / SUMIFS(Aux_Totales!$N:$N, Aux_Totales!$F:$F, $F224, Aux_Totales!$A:$A, Aperturas!$A$2), 0))</f>
        <v/>
      </c>
      <c r="HVW224" s="23" t="str">
        <f>IF(HVW220 = "", "", IFERROR(HVW220 / SUMIFS(Aux_Totales!$N:$N, Aux_Totales!$F:$F, $F224, Aux_Totales!$A:$A, Aperturas!$A$2), 0))</f>
        <v/>
      </c>
      <c r="HVX224" s="23" t="str">
        <f>IF(HVX220 = "", "", IFERROR(HVX220 / SUMIFS(Aux_Totales!$N:$N, Aux_Totales!$F:$F, $F224, Aux_Totales!$A:$A, Aperturas!$A$2), 0))</f>
        <v/>
      </c>
      <c r="HVY224" s="23" t="str">
        <f>IF(HVY220 = "", "", IFERROR(HVY220 / SUMIFS(Aux_Totales!$N:$N, Aux_Totales!$F:$F, $F224, Aux_Totales!$A:$A, Aperturas!$A$2), 0))</f>
        <v/>
      </c>
      <c r="HVZ224" s="23" t="str">
        <f>IF(HVZ220 = "", "", IFERROR(HVZ220 / SUMIFS(Aux_Totales!$N:$N, Aux_Totales!$F:$F, $F224, Aux_Totales!$A:$A, Aperturas!$A$2), 0))</f>
        <v/>
      </c>
      <c r="HWA224" s="23" t="str">
        <f>IF(HWA220 = "", "", IFERROR(HWA220 / SUMIFS(Aux_Totales!$N:$N, Aux_Totales!$F:$F, $F224, Aux_Totales!$A:$A, Aperturas!$A$2), 0))</f>
        <v/>
      </c>
      <c r="HWB224" s="23" t="str">
        <f>IF(HWB220 = "", "", IFERROR(HWB220 / SUMIFS(Aux_Totales!$N:$N, Aux_Totales!$F:$F, $F224, Aux_Totales!$A:$A, Aperturas!$A$2), 0))</f>
        <v/>
      </c>
      <c r="HWC224" s="23" t="str">
        <f>IF(HWC220 = "", "", IFERROR(HWC220 / SUMIFS(Aux_Totales!$N:$N, Aux_Totales!$F:$F, $F224, Aux_Totales!$A:$A, Aperturas!$A$2), 0))</f>
        <v/>
      </c>
      <c r="HWD224" s="23" t="str">
        <f>IF(HWD220 = "", "", IFERROR(HWD220 / SUMIFS(Aux_Totales!$N:$N, Aux_Totales!$F:$F, $F224, Aux_Totales!$A:$A, Aperturas!$A$2), 0))</f>
        <v/>
      </c>
      <c r="HWE224" s="23" t="str">
        <f>IF(HWE220 = "", "", IFERROR(HWE220 / SUMIFS(Aux_Totales!$N:$N, Aux_Totales!$F:$F, $F224, Aux_Totales!$A:$A, Aperturas!$A$2), 0))</f>
        <v/>
      </c>
      <c r="HWF224" s="23" t="str">
        <f>IF(HWF220 = "", "", IFERROR(HWF220 / SUMIFS(Aux_Totales!$N:$N, Aux_Totales!$F:$F, $F224, Aux_Totales!$A:$A, Aperturas!$A$2), 0))</f>
        <v/>
      </c>
      <c r="HWG224" s="23" t="str">
        <f>IF(HWG220 = "", "", IFERROR(HWG220 / SUMIFS(Aux_Totales!$N:$N, Aux_Totales!$F:$F, $F224, Aux_Totales!$A:$A, Aperturas!$A$2), 0))</f>
        <v/>
      </c>
      <c r="HWH224" s="23" t="str">
        <f>IF(HWH220 = "", "", IFERROR(HWH220 / SUMIFS(Aux_Totales!$N:$N, Aux_Totales!$F:$F, $F224, Aux_Totales!$A:$A, Aperturas!$A$2), 0))</f>
        <v/>
      </c>
      <c r="HWI224" s="23" t="str">
        <f>IF(HWI220 = "", "", IFERROR(HWI220 / SUMIFS(Aux_Totales!$N:$N, Aux_Totales!$F:$F, $F224, Aux_Totales!$A:$A, Aperturas!$A$2), 0))</f>
        <v/>
      </c>
      <c r="HWJ224" s="23" t="str">
        <f>IF(HWJ220 = "", "", IFERROR(HWJ220 / SUMIFS(Aux_Totales!$N:$N, Aux_Totales!$F:$F, $F224, Aux_Totales!$A:$A, Aperturas!$A$2), 0))</f>
        <v/>
      </c>
      <c r="HWK224" s="23" t="str">
        <f>IF(HWK220 = "", "", IFERROR(HWK220 / SUMIFS(Aux_Totales!$N:$N, Aux_Totales!$F:$F, $F224, Aux_Totales!$A:$A, Aperturas!$A$2), 0))</f>
        <v/>
      </c>
      <c r="HWL224" s="23" t="str">
        <f>IF(HWL220 = "", "", IFERROR(HWL220 / SUMIFS(Aux_Totales!$N:$N, Aux_Totales!$F:$F, $F224, Aux_Totales!$A:$A, Aperturas!$A$2), 0))</f>
        <v/>
      </c>
      <c r="HWM224" s="23" t="str">
        <f>IF(HWM220 = "", "", IFERROR(HWM220 / SUMIFS(Aux_Totales!$N:$N, Aux_Totales!$F:$F, $F224, Aux_Totales!$A:$A, Aperturas!$A$2), 0))</f>
        <v/>
      </c>
      <c r="HWN224" s="23" t="str">
        <f>IF(HWN220 = "", "", IFERROR(HWN220 / SUMIFS(Aux_Totales!$N:$N, Aux_Totales!$F:$F, $F224, Aux_Totales!$A:$A, Aperturas!$A$2), 0))</f>
        <v/>
      </c>
      <c r="HWO224" s="23" t="str">
        <f>IF(HWO220 = "", "", IFERROR(HWO220 / SUMIFS(Aux_Totales!$N:$N, Aux_Totales!$F:$F, $F224, Aux_Totales!$A:$A, Aperturas!$A$2), 0))</f>
        <v/>
      </c>
      <c r="HWP224" s="23" t="str">
        <f>IF(HWP220 = "", "", IFERROR(HWP220 / SUMIFS(Aux_Totales!$N:$N, Aux_Totales!$F:$F, $F224, Aux_Totales!$A:$A, Aperturas!$A$2), 0))</f>
        <v/>
      </c>
      <c r="HWQ224" s="23" t="str">
        <f>IF(HWQ220 = "", "", IFERROR(HWQ220 / SUMIFS(Aux_Totales!$N:$N, Aux_Totales!$F:$F, $F224, Aux_Totales!$A:$A, Aperturas!$A$2), 0))</f>
        <v/>
      </c>
      <c r="HWR224" s="23" t="str">
        <f>IF(HWR220 = "", "", IFERROR(HWR220 / SUMIFS(Aux_Totales!$N:$N, Aux_Totales!$F:$F, $F224, Aux_Totales!$A:$A, Aperturas!$A$2), 0))</f>
        <v/>
      </c>
      <c r="HWS224" s="23" t="str">
        <f>IF(HWS220 = "", "", IFERROR(HWS220 / SUMIFS(Aux_Totales!$N:$N, Aux_Totales!$F:$F, $F224, Aux_Totales!$A:$A, Aperturas!$A$2), 0))</f>
        <v/>
      </c>
      <c r="HWT224" s="23" t="str">
        <f>IF(HWT220 = "", "", IFERROR(HWT220 / SUMIFS(Aux_Totales!$N:$N, Aux_Totales!$F:$F, $F224, Aux_Totales!$A:$A, Aperturas!$A$2), 0))</f>
        <v/>
      </c>
      <c r="HWU224" s="23" t="str">
        <f>IF(HWU220 = "", "", IFERROR(HWU220 / SUMIFS(Aux_Totales!$N:$N, Aux_Totales!$F:$F, $F224, Aux_Totales!$A:$A, Aperturas!$A$2), 0))</f>
        <v/>
      </c>
      <c r="HWV224" s="23" t="str">
        <f>IF(HWV220 = "", "", IFERROR(HWV220 / SUMIFS(Aux_Totales!$N:$N, Aux_Totales!$F:$F, $F224, Aux_Totales!$A:$A, Aperturas!$A$2), 0))</f>
        <v/>
      </c>
      <c r="HWW224" s="23" t="str">
        <f>IF(HWW220 = "", "", IFERROR(HWW220 / SUMIFS(Aux_Totales!$N:$N, Aux_Totales!$F:$F, $F224, Aux_Totales!$A:$A, Aperturas!$A$2), 0))</f>
        <v/>
      </c>
      <c r="HWX224" s="23" t="str">
        <f>IF(HWX220 = "", "", IFERROR(HWX220 / SUMIFS(Aux_Totales!$N:$N, Aux_Totales!$F:$F, $F224, Aux_Totales!$A:$A, Aperturas!$A$2), 0))</f>
        <v/>
      </c>
      <c r="HWY224" s="23" t="str">
        <f>IF(HWY220 = "", "", IFERROR(HWY220 / SUMIFS(Aux_Totales!$N:$N, Aux_Totales!$F:$F, $F224, Aux_Totales!$A:$A, Aperturas!$A$2), 0))</f>
        <v/>
      </c>
      <c r="HWZ224" s="23" t="str">
        <f>IF(HWZ220 = "", "", IFERROR(HWZ220 / SUMIFS(Aux_Totales!$N:$N, Aux_Totales!$F:$F, $F224, Aux_Totales!$A:$A, Aperturas!$A$2), 0))</f>
        <v/>
      </c>
      <c r="HXA224" s="23" t="str">
        <f>IF(HXA220 = "", "", IFERROR(HXA220 / SUMIFS(Aux_Totales!$N:$N, Aux_Totales!$F:$F, $F224, Aux_Totales!$A:$A, Aperturas!$A$2), 0))</f>
        <v/>
      </c>
      <c r="HXB224" s="23" t="str">
        <f>IF(HXB220 = "", "", IFERROR(HXB220 / SUMIFS(Aux_Totales!$N:$N, Aux_Totales!$F:$F, $F224, Aux_Totales!$A:$A, Aperturas!$A$2), 0))</f>
        <v/>
      </c>
      <c r="HXC224" s="23" t="str">
        <f>IF(HXC220 = "", "", IFERROR(HXC220 / SUMIFS(Aux_Totales!$N:$N, Aux_Totales!$F:$F, $F224, Aux_Totales!$A:$A, Aperturas!$A$2), 0))</f>
        <v/>
      </c>
      <c r="HXD224" s="23" t="str">
        <f>IF(HXD220 = "", "", IFERROR(HXD220 / SUMIFS(Aux_Totales!$N:$N, Aux_Totales!$F:$F, $F224, Aux_Totales!$A:$A, Aperturas!$A$2), 0))</f>
        <v/>
      </c>
      <c r="HXE224" s="23" t="str">
        <f>IF(HXE220 = "", "", IFERROR(HXE220 / SUMIFS(Aux_Totales!$N:$N, Aux_Totales!$F:$F, $F224, Aux_Totales!$A:$A, Aperturas!$A$2), 0))</f>
        <v/>
      </c>
      <c r="HXF224" s="23" t="str">
        <f>IF(HXF220 = "", "", IFERROR(HXF220 / SUMIFS(Aux_Totales!$N:$N, Aux_Totales!$F:$F, $F224, Aux_Totales!$A:$A, Aperturas!$A$2), 0))</f>
        <v/>
      </c>
      <c r="HXG224" s="23" t="str">
        <f>IF(HXG220 = "", "", IFERROR(HXG220 / SUMIFS(Aux_Totales!$N:$N, Aux_Totales!$F:$F, $F224, Aux_Totales!$A:$A, Aperturas!$A$2), 0))</f>
        <v/>
      </c>
      <c r="HXH224" s="23" t="str">
        <f>IF(HXH220 = "", "", IFERROR(HXH220 / SUMIFS(Aux_Totales!$N:$N, Aux_Totales!$F:$F, $F224, Aux_Totales!$A:$A, Aperturas!$A$2), 0))</f>
        <v/>
      </c>
      <c r="HXI224" s="23" t="str">
        <f>IF(HXI220 = "", "", IFERROR(HXI220 / SUMIFS(Aux_Totales!$N:$N, Aux_Totales!$F:$F, $F224, Aux_Totales!$A:$A, Aperturas!$A$2), 0))</f>
        <v/>
      </c>
      <c r="HXJ224" s="23" t="str">
        <f>IF(HXJ220 = "", "", IFERROR(HXJ220 / SUMIFS(Aux_Totales!$N:$N, Aux_Totales!$F:$F, $F224, Aux_Totales!$A:$A, Aperturas!$A$2), 0))</f>
        <v/>
      </c>
      <c r="HXK224" s="23" t="str">
        <f>IF(HXK220 = "", "", IFERROR(HXK220 / SUMIFS(Aux_Totales!$N:$N, Aux_Totales!$F:$F, $F224, Aux_Totales!$A:$A, Aperturas!$A$2), 0))</f>
        <v/>
      </c>
      <c r="HXL224" s="23" t="str">
        <f>IF(HXL220 = "", "", IFERROR(HXL220 / SUMIFS(Aux_Totales!$N:$N, Aux_Totales!$F:$F, $F224, Aux_Totales!$A:$A, Aperturas!$A$2), 0))</f>
        <v/>
      </c>
      <c r="HXM224" s="23" t="str">
        <f>IF(HXM220 = "", "", IFERROR(HXM220 / SUMIFS(Aux_Totales!$N:$N, Aux_Totales!$F:$F, $F224, Aux_Totales!$A:$A, Aperturas!$A$2), 0))</f>
        <v/>
      </c>
      <c r="HXN224" s="23" t="str">
        <f>IF(HXN220 = "", "", IFERROR(HXN220 / SUMIFS(Aux_Totales!$N:$N, Aux_Totales!$F:$F, $F224, Aux_Totales!$A:$A, Aperturas!$A$2), 0))</f>
        <v/>
      </c>
      <c r="HXO224" s="23" t="str">
        <f>IF(HXO220 = "", "", IFERROR(HXO220 / SUMIFS(Aux_Totales!$N:$N, Aux_Totales!$F:$F, $F224, Aux_Totales!$A:$A, Aperturas!$A$2), 0))</f>
        <v/>
      </c>
      <c r="HXP224" s="23" t="str">
        <f>IF(HXP220 = "", "", IFERROR(HXP220 / SUMIFS(Aux_Totales!$N:$N, Aux_Totales!$F:$F, $F224, Aux_Totales!$A:$A, Aperturas!$A$2), 0))</f>
        <v/>
      </c>
      <c r="HXQ224" s="23" t="str">
        <f>IF(HXQ220 = "", "", IFERROR(HXQ220 / SUMIFS(Aux_Totales!$N:$N, Aux_Totales!$F:$F, $F224, Aux_Totales!$A:$A, Aperturas!$A$2), 0))</f>
        <v/>
      </c>
      <c r="HXR224" s="23" t="str">
        <f>IF(HXR220 = "", "", IFERROR(HXR220 / SUMIFS(Aux_Totales!$N:$N, Aux_Totales!$F:$F, $F224, Aux_Totales!$A:$A, Aperturas!$A$2), 0))</f>
        <v/>
      </c>
      <c r="HXS224" s="23" t="str">
        <f>IF(HXS220 = "", "", IFERROR(HXS220 / SUMIFS(Aux_Totales!$N:$N, Aux_Totales!$F:$F, $F224, Aux_Totales!$A:$A, Aperturas!$A$2), 0))</f>
        <v/>
      </c>
      <c r="HXT224" s="23" t="str">
        <f>IF(HXT220 = "", "", IFERROR(HXT220 / SUMIFS(Aux_Totales!$N:$N, Aux_Totales!$F:$F, $F224, Aux_Totales!$A:$A, Aperturas!$A$2), 0))</f>
        <v/>
      </c>
      <c r="HXU224" s="23" t="str">
        <f>IF(HXU220 = "", "", IFERROR(HXU220 / SUMIFS(Aux_Totales!$N:$N, Aux_Totales!$F:$F, $F224, Aux_Totales!$A:$A, Aperturas!$A$2), 0))</f>
        <v/>
      </c>
      <c r="HXV224" s="23" t="str">
        <f>IF(HXV220 = "", "", IFERROR(HXV220 / SUMIFS(Aux_Totales!$N:$N, Aux_Totales!$F:$F, $F224, Aux_Totales!$A:$A, Aperturas!$A$2), 0))</f>
        <v/>
      </c>
      <c r="HXW224" s="23" t="str">
        <f>IF(HXW220 = "", "", IFERROR(HXW220 / SUMIFS(Aux_Totales!$N:$N, Aux_Totales!$F:$F, $F224, Aux_Totales!$A:$A, Aperturas!$A$2), 0))</f>
        <v/>
      </c>
      <c r="HXX224" s="23" t="str">
        <f>IF(HXX220 = "", "", IFERROR(HXX220 / SUMIFS(Aux_Totales!$N:$N, Aux_Totales!$F:$F, $F224, Aux_Totales!$A:$A, Aperturas!$A$2), 0))</f>
        <v/>
      </c>
      <c r="HXY224" s="23" t="str">
        <f>IF(HXY220 = "", "", IFERROR(HXY220 / SUMIFS(Aux_Totales!$N:$N, Aux_Totales!$F:$F, $F224, Aux_Totales!$A:$A, Aperturas!$A$2), 0))</f>
        <v/>
      </c>
      <c r="HXZ224" s="23" t="str">
        <f>IF(HXZ220 = "", "", IFERROR(HXZ220 / SUMIFS(Aux_Totales!$N:$N, Aux_Totales!$F:$F, $F224, Aux_Totales!$A:$A, Aperturas!$A$2), 0))</f>
        <v/>
      </c>
      <c r="HYA224" s="23" t="str">
        <f>IF(HYA220 = "", "", IFERROR(HYA220 / SUMIFS(Aux_Totales!$N:$N, Aux_Totales!$F:$F, $F224, Aux_Totales!$A:$A, Aperturas!$A$2), 0))</f>
        <v/>
      </c>
      <c r="HYB224" s="23" t="str">
        <f>IF(HYB220 = "", "", IFERROR(HYB220 / SUMIFS(Aux_Totales!$N:$N, Aux_Totales!$F:$F, $F224, Aux_Totales!$A:$A, Aperturas!$A$2), 0))</f>
        <v/>
      </c>
      <c r="HYC224" s="23" t="str">
        <f>IF(HYC220 = "", "", IFERROR(HYC220 / SUMIFS(Aux_Totales!$N:$N, Aux_Totales!$F:$F, $F224, Aux_Totales!$A:$A, Aperturas!$A$2), 0))</f>
        <v/>
      </c>
      <c r="HYD224" s="23" t="str">
        <f>IF(HYD220 = "", "", IFERROR(HYD220 / SUMIFS(Aux_Totales!$N:$N, Aux_Totales!$F:$F, $F224, Aux_Totales!$A:$A, Aperturas!$A$2), 0))</f>
        <v/>
      </c>
      <c r="HYE224" s="23" t="str">
        <f>IF(HYE220 = "", "", IFERROR(HYE220 / SUMIFS(Aux_Totales!$N:$N, Aux_Totales!$F:$F, $F224, Aux_Totales!$A:$A, Aperturas!$A$2), 0))</f>
        <v/>
      </c>
      <c r="HYF224" s="23" t="str">
        <f>IF(HYF220 = "", "", IFERROR(HYF220 / SUMIFS(Aux_Totales!$N:$N, Aux_Totales!$F:$F, $F224, Aux_Totales!$A:$A, Aperturas!$A$2), 0))</f>
        <v/>
      </c>
      <c r="HYG224" s="23" t="str">
        <f>IF(HYG220 = "", "", IFERROR(HYG220 / SUMIFS(Aux_Totales!$N:$N, Aux_Totales!$F:$F, $F224, Aux_Totales!$A:$A, Aperturas!$A$2), 0))</f>
        <v/>
      </c>
      <c r="HYH224" s="23" t="str">
        <f>IF(HYH220 = "", "", IFERROR(HYH220 / SUMIFS(Aux_Totales!$N:$N, Aux_Totales!$F:$F, $F224, Aux_Totales!$A:$A, Aperturas!$A$2), 0))</f>
        <v/>
      </c>
      <c r="HYI224" s="23" t="str">
        <f>IF(HYI220 = "", "", IFERROR(HYI220 / SUMIFS(Aux_Totales!$N:$N, Aux_Totales!$F:$F, $F224, Aux_Totales!$A:$A, Aperturas!$A$2), 0))</f>
        <v/>
      </c>
      <c r="HYJ224" s="23" t="str">
        <f>IF(HYJ220 = "", "", IFERROR(HYJ220 / SUMIFS(Aux_Totales!$N:$N, Aux_Totales!$F:$F, $F224, Aux_Totales!$A:$A, Aperturas!$A$2), 0))</f>
        <v/>
      </c>
      <c r="HYK224" s="23" t="str">
        <f>IF(HYK220 = "", "", IFERROR(HYK220 / SUMIFS(Aux_Totales!$N:$N, Aux_Totales!$F:$F, $F224, Aux_Totales!$A:$A, Aperturas!$A$2), 0))</f>
        <v/>
      </c>
      <c r="HYL224" s="23" t="str">
        <f>IF(HYL220 = "", "", IFERROR(HYL220 / SUMIFS(Aux_Totales!$N:$N, Aux_Totales!$F:$F, $F224, Aux_Totales!$A:$A, Aperturas!$A$2), 0))</f>
        <v/>
      </c>
      <c r="HYM224" s="23" t="str">
        <f>IF(HYM220 = "", "", IFERROR(HYM220 / SUMIFS(Aux_Totales!$N:$N, Aux_Totales!$F:$F, $F224, Aux_Totales!$A:$A, Aperturas!$A$2), 0))</f>
        <v/>
      </c>
      <c r="HYN224" s="23" t="str">
        <f>IF(HYN220 = "", "", IFERROR(HYN220 / SUMIFS(Aux_Totales!$N:$N, Aux_Totales!$F:$F, $F224, Aux_Totales!$A:$A, Aperturas!$A$2), 0))</f>
        <v/>
      </c>
      <c r="HYO224" s="23" t="str">
        <f>IF(HYO220 = "", "", IFERROR(HYO220 / SUMIFS(Aux_Totales!$N:$N, Aux_Totales!$F:$F, $F224, Aux_Totales!$A:$A, Aperturas!$A$2), 0))</f>
        <v/>
      </c>
      <c r="HYP224" s="23" t="str">
        <f>IF(HYP220 = "", "", IFERROR(HYP220 / SUMIFS(Aux_Totales!$N:$N, Aux_Totales!$F:$F, $F224, Aux_Totales!$A:$A, Aperturas!$A$2), 0))</f>
        <v/>
      </c>
      <c r="HYQ224" s="23" t="str">
        <f>IF(HYQ220 = "", "", IFERROR(HYQ220 / SUMIFS(Aux_Totales!$N:$N, Aux_Totales!$F:$F, $F224, Aux_Totales!$A:$A, Aperturas!$A$2), 0))</f>
        <v/>
      </c>
      <c r="HYR224" s="23" t="str">
        <f>IF(HYR220 = "", "", IFERROR(HYR220 / SUMIFS(Aux_Totales!$N:$N, Aux_Totales!$F:$F, $F224, Aux_Totales!$A:$A, Aperturas!$A$2), 0))</f>
        <v/>
      </c>
      <c r="HYS224" s="23" t="str">
        <f>IF(HYS220 = "", "", IFERROR(HYS220 / SUMIFS(Aux_Totales!$N:$N, Aux_Totales!$F:$F, $F224, Aux_Totales!$A:$A, Aperturas!$A$2), 0))</f>
        <v/>
      </c>
      <c r="HYT224" s="23" t="str">
        <f>IF(HYT220 = "", "", IFERROR(HYT220 / SUMIFS(Aux_Totales!$N:$N, Aux_Totales!$F:$F, $F224, Aux_Totales!$A:$A, Aperturas!$A$2), 0))</f>
        <v/>
      </c>
      <c r="HYU224" s="23" t="str">
        <f>IF(HYU220 = "", "", IFERROR(HYU220 / SUMIFS(Aux_Totales!$N:$N, Aux_Totales!$F:$F, $F224, Aux_Totales!$A:$A, Aperturas!$A$2), 0))</f>
        <v/>
      </c>
      <c r="HYV224" s="23" t="str">
        <f>IF(HYV220 = "", "", IFERROR(HYV220 / SUMIFS(Aux_Totales!$N:$N, Aux_Totales!$F:$F, $F224, Aux_Totales!$A:$A, Aperturas!$A$2), 0))</f>
        <v/>
      </c>
      <c r="HYW224" s="23" t="str">
        <f>IF(HYW220 = "", "", IFERROR(HYW220 / SUMIFS(Aux_Totales!$N:$N, Aux_Totales!$F:$F, $F224, Aux_Totales!$A:$A, Aperturas!$A$2), 0))</f>
        <v/>
      </c>
      <c r="HYX224" s="23" t="str">
        <f>IF(HYX220 = "", "", IFERROR(HYX220 / SUMIFS(Aux_Totales!$N:$N, Aux_Totales!$F:$F, $F224, Aux_Totales!$A:$A, Aperturas!$A$2), 0))</f>
        <v/>
      </c>
      <c r="HYY224" s="23" t="str">
        <f>IF(HYY220 = "", "", IFERROR(HYY220 / SUMIFS(Aux_Totales!$N:$N, Aux_Totales!$F:$F, $F224, Aux_Totales!$A:$A, Aperturas!$A$2), 0))</f>
        <v/>
      </c>
      <c r="HYZ224" s="23" t="str">
        <f>IF(HYZ220 = "", "", IFERROR(HYZ220 / SUMIFS(Aux_Totales!$N:$N, Aux_Totales!$F:$F, $F224, Aux_Totales!$A:$A, Aperturas!$A$2), 0))</f>
        <v/>
      </c>
      <c r="HZA224" s="23" t="str">
        <f>IF(HZA220 = "", "", IFERROR(HZA220 / SUMIFS(Aux_Totales!$N:$N, Aux_Totales!$F:$F, $F224, Aux_Totales!$A:$A, Aperturas!$A$2), 0))</f>
        <v/>
      </c>
      <c r="HZB224" s="23" t="str">
        <f>IF(HZB220 = "", "", IFERROR(HZB220 / SUMIFS(Aux_Totales!$N:$N, Aux_Totales!$F:$F, $F224, Aux_Totales!$A:$A, Aperturas!$A$2), 0))</f>
        <v/>
      </c>
      <c r="HZC224" s="23" t="str">
        <f>IF(HZC220 = "", "", IFERROR(HZC220 / SUMIFS(Aux_Totales!$N:$N, Aux_Totales!$F:$F, $F224, Aux_Totales!$A:$A, Aperturas!$A$2), 0))</f>
        <v/>
      </c>
      <c r="HZD224" s="23" t="str">
        <f>IF(HZD220 = "", "", IFERROR(HZD220 / SUMIFS(Aux_Totales!$N:$N, Aux_Totales!$F:$F, $F224, Aux_Totales!$A:$A, Aperturas!$A$2), 0))</f>
        <v/>
      </c>
      <c r="HZE224" s="23" t="str">
        <f>IF(HZE220 = "", "", IFERROR(HZE220 / SUMIFS(Aux_Totales!$N:$N, Aux_Totales!$F:$F, $F224, Aux_Totales!$A:$A, Aperturas!$A$2), 0))</f>
        <v/>
      </c>
      <c r="HZF224" s="23" t="str">
        <f>IF(HZF220 = "", "", IFERROR(HZF220 / SUMIFS(Aux_Totales!$N:$N, Aux_Totales!$F:$F, $F224, Aux_Totales!$A:$A, Aperturas!$A$2), 0))</f>
        <v/>
      </c>
      <c r="HZG224" s="23" t="str">
        <f>IF(HZG220 = "", "", IFERROR(HZG220 / SUMIFS(Aux_Totales!$N:$N, Aux_Totales!$F:$F, $F224, Aux_Totales!$A:$A, Aperturas!$A$2), 0))</f>
        <v/>
      </c>
      <c r="HZH224" s="23" t="str">
        <f>IF(HZH220 = "", "", IFERROR(HZH220 / SUMIFS(Aux_Totales!$N:$N, Aux_Totales!$F:$F, $F224, Aux_Totales!$A:$A, Aperturas!$A$2), 0))</f>
        <v/>
      </c>
      <c r="HZI224" s="23" t="str">
        <f>IF(HZI220 = "", "", IFERROR(HZI220 / SUMIFS(Aux_Totales!$N:$N, Aux_Totales!$F:$F, $F224, Aux_Totales!$A:$A, Aperturas!$A$2), 0))</f>
        <v/>
      </c>
      <c r="HZJ224" s="23" t="str">
        <f>IF(HZJ220 = "", "", IFERROR(HZJ220 / SUMIFS(Aux_Totales!$N:$N, Aux_Totales!$F:$F, $F224, Aux_Totales!$A:$A, Aperturas!$A$2), 0))</f>
        <v/>
      </c>
      <c r="HZK224" s="23" t="str">
        <f>IF(HZK220 = "", "", IFERROR(HZK220 / SUMIFS(Aux_Totales!$N:$N, Aux_Totales!$F:$F, $F224, Aux_Totales!$A:$A, Aperturas!$A$2), 0))</f>
        <v/>
      </c>
      <c r="HZL224" s="23" t="str">
        <f>IF(HZL220 = "", "", IFERROR(HZL220 / SUMIFS(Aux_Totales!$N:$N, Aux_Totales!$F:$F, $F224, Aux_Totales!$A:$A, Aperturas!$A$2), 0))</f>
        <v/>
      </c>
      <c r="HZM224" s="23" t="str">
        <f>IF(HZM220 = "", "", IFERROR(HZM220 / SUMIFS(Aux_Totales!$N:$N, Aux_Totales!$F:$F, $F224, Aux_Totales!$A:$A, Aperturas!$A$2), 0))</f>
        <v/>
      </c>
      <c r="HZN224" s="23" t="str">
        <f>IF(HZN220 = "", "", IFERROR(HZN220 / SUMIFS(Aux_Totales!$N:$N, Aux_Totales!$F:$F, $F224, Aux_Totales!$A:$A, Aperturas!$A$2), 0))</f>
        <v/>
      </c>
      <c r="HZO224" s="23" t="str">
        <f>IF(HZO220 = "", "", IFERROR(HZO220 / SUMIFS(Aux_Totales!$N:$N, Aux_Totales!$F:$F, $F224, Aux_Totales!$A:$A, Aperturas!$A$2), 0))</f>
        <v/>
      </c>
      <c r="HZP224" s="23" t="str">
        <f>IF(HZP220 = "", "", IFERROR(HZP220 / SUMIFS(Aux_Totales!$N:$N, Aux_Totales!$F:$F, $F224, Aux_Totales!$A:$A, Aperturas!$A$2), 0))</f>
        <v/>
      </c>
      <c r="HZQ224" s="23" t="str">
        <f>IF(HZQ220 = "", "", IFERROR(HZQ220 / SUMIFS(Aux_Totales!$N:$N, Aux_Totales!$F:$F, $F224, Aux_Totales!$A:$A, Aperturas!$A$2), 0))</f>
        <v/>
      </c>
      <c r="HZR224" s="23" t="str">
        <f>IF(HZR220 = "", "", IFERROR(HZR220 / SUMIFS(Aux_Totales!$N:$N, Aux_Totales!$F:$F, $F224, Aux_Totales!$A:$A, Aperturas!$A$2), 0))</f>
        <v/>
      </c>
      <c r="HZS224" s="23" t="str">
        <f>IF(HZS220 = "", "", IFERROR(HZS220 / SUMIFS(Aux_Totales!$N:$N, Aux_Totales!$F:$F, $F224, Aux_Totales!$A:$A, Aperturas!$A$2), 0))</f>
        <v/>
      </c>
      <c r="HZT224" s="23" t="str">
        <f>IF(HZT220 = "", "", IFERROR(HZT220 / SUMIFS(Aux_Totales!$N:$N, Aux_Totales!$F:$F, $F224, Aux_Totales!$A:$A, Aperturas!$A$2), 0))</f>
        <v/>
      </c>
      <c r="HZU224" s="23" t="str">
        <f>IF(HZU220 = "", "", IFERROR(HZU220 / SUMIFS(Aux_Totales!$N:$N, Aux_Totales!$F:$F, $F224, Aux_Totales!$A:$A, Aperturas!$A$2), 0))</f>
        <v/>
      </c>
      <c r="HZV224" s="23" t="str">
        <f>IF(HZV220 = "", "", IFERROR(HZV220 / SUMIFS(Aux_Totales!$N:$N, Aux_Totales!$F:$F, $F224, Aux_Totales!$A:$A, Aperturas!$A$2), 0))</f>
        <v/>
      </c>
      <c r="HZW224" s="23" t="str">
        <f>IF(HZW220 = "", "", IFERROR(HZW220 / SUMIFS(Aux_Totales!$N:$N, Aux_Totales!$F:$F, $F224, Aux_Totales!$A:$A, Aperturas!$A$2), 0))</f>
        <v/>
      </c>
      <c r="HZX224" s="23" t="str">
        <f>IF(HZX220 = "", "", IFERROR(HZX220 / SUMIFS(Aux_Totales!$N:$N, Aux_Totales!$F:$F, $F224, Aux_Totales!$A:$A, Aperturas!$A$2), 0))</f>
        <v/>
      </c>
      <c r="HZY224" s="23" t="str">
        <f>IF(HZY220 = "", "", IFERROR(HZY220 / SUMIFS(Aux_Totales!$N:$N, Aux_Totales!$F:$F, $F224, Aux_Totales!$A:$A, Aperturas!$A$2), 0))</f>
        <v/>
      </c>
      <c r="HZZ224" s="23" t="str">
        <f>IF(HZZ220 = "", "", IFERROR(HZZ220 / SUMIFS(Aux_Totales!$N:$N, Aux_Totales!$F:$F, $F224, Aux_Totales!$A:$A, Aperturas!$A$2), 0))</f>
        <v/>
      </c>
      <c r="IAA224" s="23" t="str">
        <f>IF(IAA220 = "", "", IFERROR(IAA220 / SUMIFS(Aux_Totales!$N:$N, Aux_Totales!$F:$F, $F224, Aux_Totales!$A:$A, Aperturas!$A$2), 0))</f>
        <v/>
      </c>
      <c r="IAB224" s="23" t="str">
        <f>IF(IAB220 = "", "", IFERROR(IAB220 / SUMIFS(Aux_Totales!$N:$N, Aux_Totales!$F:$F, $F224, Aux_Totales!$A:$A, Aperturas!$A$2), 0))</f>
        <v/>
      </c>
      <c r="IAC224" s="23" t="str">
        <f>IF(IAC220 = "", "", IFERROR(IAC220 / SUMIFS(Aux_Totales!$N:$N, Aux_Totales!$F:$F, $F224, Aux_Totales!$A:$A, Aperturas!$A$2), 0))</f>
        <v/>
      </c>
      <c r="IAD224" s="23" t="str">
        <f>IF(IAD220 = "", "", IFERROR(IAD220 / SUMIFS(Aux_Totales!$N:$N, Aux_Totales!$F:$F, $F224, Aux_Totales!$A:$A, Aperturas!$A$2), 0))</f>
        <v/>
      </c>
      <c r="IAE224" s="23" t="str">
        <f>IF(IAE220 = "", "", IFERROR(IAE220 / SUMIFS(Aux_Totales!$N:$N, Aux_Totales!$F:$F, $F224, Aux_Totales!$A:$A, Aperturas!$A$2), 0))</f>
        <v/>
      </c>
      <c r="IAF224" s="23" t="str">
        <f>IF(IAF220 = "", "", IFERROR(IAF220 / SUMIFS(Aux_Totales!$N:$N, Aux_Totales!$F:$F, $F224, Aux_Totales!$A:$A, Aperturas!$A$2), 0))</f>
        <v/>
      </c>
      <c r="IAG224" s="23" t="str">
        <f>IF(IAG220 = "", "", IFERROR(IAG220 / SUMIFS(Aux_Totales!$N:$N, Aux_Totales!$F:$F, $F224, Aux_Totales!$A:$A, Aperturas!$A$2), 0))</f>
        <v/>
      </c>
      <c r="IAH224" s="23" t="str">
        <f>IF(IAH220 = "", "", IFERROR(IAH220 / SUMIFS(Aux_Totales!$N:$N, Aux_Totales!$F:$F, $F224, Aux_Totales!$A:$A, Aperturas!$A$2), 0))</f>
        <v/>
      </c>
      <c r="IAI224" s="23" t="str">
        <f>IF(IAI220 = "", "", IFERROR(IAI220 / SUMIFS(Aux_Totales!$N:$N, Aux_Totales!$F:$F, $F224, Aux_Totales!$A:$A, Aperturas!$A$2), 0))</f>
        <v/>
      </c>
      <c r="IAJ224" s="23" t="str">
        <f>IF(IAJ220 = "", "", IFERROR(IAJ220 / SUMIFS(Aux_Totales!$N:$N, Aux_Totales!$F:$F, $F224, Aux_Totales!$A:$A, Aperturas!$A$2), 0))</f>
        <v/>
      </c>
      <c r="IAK224" s="23" t="str">
        <f>IF(IAK220 = "", "", IFERROR(IAK220 / SUMIFS(Aux_Totales!$N:$N, Aux_Totales!$F:$F, $F224, Aux_Totales!$A:$A, Aperturas!$A$2), 0))</f>
        <v/>
      </c>
      <c r="IAL224" s="23" t="str">
        <f>IF(IAL220 = "", "", IFERROR(IAL220 / SUMIFS(Aux_Totales!$N:$N, Aux_Totales!$F:$F, $F224, Aux_Totales!$A:$A, Aperturas!$A$2), 0))</f>
        <v/>
      </c>
      <c r="IAM224" s="23" t="str">
        <f>IF(IAM220 = "", "", IFERROR(IAM220 / SUMIFS(Aux_Totales!$N:$N, Aux_Totales!$F:$F, $F224, Aux_Totales!$A:$A, Aperturas!$A$2), 0))</f>
        <v/>
      </c>
      <c r="IAN224" s="23" t="str">
        <f>IF(IAN220 = "", "", IFERROR(IAN220 / SUMIFS(Aux_Totales!$N:$N, Aux_Totales!$F:$F, $F224, Aux_Totales!$A:$A, Aperturas!$A$2), 0))</f>
        <v/>
      </c>
      <c r="IAO224" s="23" t="str">
        <f>IF(IAO220 = "", "", IFERROR(IAO220 / SUMIFS(Aux_Totales!$N:$N, Aux_Totales!$F:$F, $F224, Aux_Totales!$A:$A, Aperturas!$A$2), 0))</f>
        <v/>
      </c>
      <c r="IAP224" s="23" t="str">
        <f>IF(IAP220 = "", "", IFERROR(IAP220 / SUMIFS(Aux_Totales!$N:$N, Aux_Totales!$F:$F, $F224, Aux_Totales!$A:$A, Aperturas!$A$2), 0))</f>
        <v/>
      </c>
      <c r="IAQ224" s="23" t="str">
        <f>IF(IAQ220 = "", "", IFERROR(IAQ220 / SUMIFS(Aux_Totales!$N:$N, Aux_Totales!$F:$F, $F224, Aux_Totales!$A:$A, Aperturas!$A$2), 0))</f>
        <v/>
      </c>
      <c r="IAR224" s="23" t="str">
        <f>IF(IAR220 = "", "", IFERROR(IAR220 / SUMIFS(Aux_Totales!$N:$N, Aux_Totales!$F:$F, $F224, Aux_Totales!$A:$A, Aperturas!$A$2), 0))</f>
        <v/>
      </c>
      <c r="IAS224" s="23" t="str">
        <f>IF(IAS220 = "", "", IFERROR(IAS220 / SUMIFS(Aux_Totales!$N:$N, Aux_Totales!$F:$F, $F224, Aux_Totales!$A:$A, Aperturas!$A$2), 0))</f>
        <v/>
      </c>
      <c r="IAT224" s="23" t="str">
        <f>IF(IAT220 = "", "", IFERROR(IAT220 / SUMIFS(Aux_Totales!$N:$N, Aux_Totales!$F:$F, $F224, Aux_Totales!$A:$A, Aperturas!$A$2), 0))</f>
        <v/>
      </c>
      <c r="IAU224" s="23" t="str">
        <f>IF(IAU220 = "", "", IFERROR(IAU220 / SUMIFS(Aux_Totales!$N:$N, Aux_Totales!$F:$F, $F224, Aux_Totales!$A:$A, Aperturas!$A$2), 0))</f>
        <v/>
      </c>
      <c r="IAV224" s="23" t="str">
        <f>IF(IAV220 = "", "", IFERROR(IAV220 / SUMIFS(Aux_Totales!$N:$N, Aux_Totales!$F:$F, $F224, Aux_Totales!$A:$A, Aperturas!$A$2), 0))</f>
        <v/>
      </c>
      <c r="IAW224" s="23" t="str">
        <f>IF(IAW220 = "", "", IFERROR(IAW220 / SUMIFS(Aux_Totales!$N:$N, Aux_Totales!$F:$F, $F224, Aux_Totales!$A:$A, Aperturas!$A$2), 0))</f>
        <v/>
      </c>
      <c r="IAX224" s="23" t="str">
        <f>IF(IAX220 = "", "", IFERROR(IAX220 / SUMIFS(Aux_Totales!$N:$N, Aux_Totales!$F:$F, $F224, Aux_Totales!$A:$A, Aperturas!$A$2), 0))</f>
        <v/>
      </c>
      <c r="IAY224" s="23" t="str">
        <f>IF(IAY220 = "", "", IFERROR(IAY220 / SUMIFS(Aux_Totales!$N:$N, Aux_Totales!$F:$F, $F224, Aux_Totales!$A:$A, Aperturas!$A$2), 0))</f>
        <v/>
      </c>
      <c r="IAZ224" s="23" t="str">
        <f>IF(IAZ220 = "", "", IFERROR(IAZ220 / SUMIFS(Aux_Totales!$N:$N, Aux_Totales!$F:$F, $F224, Aux_Totales!$A:$A, Aperturas!$A$2), 0))</f>
        <v/>
      </c>
      <c r="IBA224" s="23" t="str">
        <f>IF(IBA220 = "", "", IFERROR(IBA220 / SUMIFS(Aux_Totales!$N:$N, Aux_Totales!$F:$F, $F224, Aux_Totales!$A:$A, Aperturas!$A$2), 0))</f>
        <v/>
      </c>
      <c r="IBB224" s="23" t="str">
        <f>IF(IBB220 = "", "", IFERROR(IBB220 / SUMIFS(Aux_Totales!$N:$N, Aux_Totales!$F:$F, $F224, Aux_Totales!$A:$A, Aperturas!$A$2), 0))</f>
        <v/>
      </c>
      <c r="IBC224" s="23" t="str">
        <f>IF(IBC220 = "", "", IFERROR(IBC220 / SUMIFS(Aux_Totales!$N:$N, Aux_Totales!$F:$F, $F224, Aux_Totales!$A:$A, Aperturas!$A$2), 0))</f>
        <v/>
      </c>
      <c r="IBD224" s="23" t="str">
        <f>IF(IBD220 = "", "", IFERROR(IBD220 / SUMIFS(Aux_Totales!$N:$N, Aux_Totales!$F:$F, $F224, Aux_Totales!$A:$A, Aperturas!$A$2), 0))</f>
        <v/>
      </c>
      <c r="IBE224" s="23" t="str">
        <f>IF(IBE220 = "", "", IFERROR(IBE220 / SUMIFS(Aux_Totales!$N:$N, Aux_Totales!$F:$F, $F224, Aux_Totales!$A:$A, Aperturas!$A$2), 0))</f>
        <v/>
      </c>
      <c r="IBF224" s="23" t="str">
        <f>IF(IBF220 = "", "", IFERROR(IBF220 / SUMIFS(Aux_Totales!$N:$N, Aux_Totales!$F:$F, $F224, Aux_Totales!$A:$A, Aperturas!$A$2), 0))</f>
        <v/>
      </c>
      <c r="IBG224" s="23" t="str">
        <f>IF(IBG220 = "", "", IFERROR(IBG220 / SUMIFS(Aux_Totales!$N:$N, Aux_Totales!$F:$F, $F224, Aux_Totales!$A:$A, Aperturas!$A$2), 0))</f>
        <v/>
      </c>
      <c r="IBH224" s="23" t="str">
        <f>IF(IBH220 = "", "", IFERROR(IBH220 / SUMIFS(Aux_Totales!$N:$N, Aux_Totales!$F:$F, $F224, Aux_Totales!$A:$A, Aperturas!$A$2), 0))</f>
        <v/>
      </c>
      <c r="IBI224" s="23" t="str">
        <f>IF(IBI220 = "", "", IFERROR(IBI220 / SUMIFS(Aux_Totales!$N:$N, Aux_Totales!$F:$F, $F224, Aux_Totales!$A:$A, Aperturas!$A$2), 0))</f>
        <v/>
      </c>
      <c r="IBJ224" s="23" t="str">
        <f>IF(IBJ220 = "", "", IFERROR(IBJ220 / SUMIFS(Aux_Totales!$N:$N, Aux_Totales!$F:$F, $F224, Aux_Totales!$A:$A, Aperturas!$A$2), 0))</f>
        <v/>
      </c>
      <c r="IBK224" s="23" t="str">
        <f>IF(IBK220 = "", "", IFERROR(IBK220 / SUMIFS(Aux_Totales!$N:$N, Aux_Totales!$F:$F, $F224, Aux_Totales!$A:$A, Aperturas!$A$2), 0))</f>
        <v/>
      </c>
      <c r="IBL224" s="23" t="str">
        <f>IF(IBL220 = "", "", IFERROR(IBL220 / SUMIFS(Aux_Totales!$N:$N, Aux_Totales!$F:$F, $F224, Aux_Totales!$A:$A, Aperturas!$A$2), 0))</f>
        <v/>
      </c>
      <c r="IBM224" s="23" t="str">
        <f>IF(IBM220 = "", "", IFERROR(IBM220 / SUMIFS(Aux_Totales!$N:$N, Aux_Totales!$F:$F, $F224, Aux_Totales!$A:$A, Aperturas!$A$2), 0))</f>
        <v/>
      </c>
      <c r="IBN224" s="23" t="str">
        <f>IF(IBN220 = "", "", IFERROR(IBN220 / SUMIFS(Aux_Totales!$N:$N, Aux_Totales!$F:$F, $F224, Aux_Totales!$A:$A, Aperturas!$A$2), 0))</f>
        <v/>
      </c>
      <c r="IBO224" s="23" t="str">
        <f>IF(IBO220 = "", "", IFERROR(IBO220 / SUMIFS(Aux_Totales!$N:$N, Aux_Totales!$F:$F, $F224, Aux_Totales!$A:$A, Aperturas!$A$2), 0))</f>
        <v/>
      </c>
      <c r="IBP224" s="23" t="str">
        <f>IF(IBP220 = "", "", IFERROR(IBP220 / SUMIFS(Aux_Totales!$N:$N, Aux_Totales!$F:$F, $F224, Aux_Totales!$A:$A, Aperturas!$A$2), 0))</f>
        <v/>
      </c>
      <c r="IBQ224" s="23" t="str">
        <f>IF(IBQ220 = "", "", IFERROR(IBQ220 / SUMIFS(Aux_Totales!$N:$N, Aux_Totales!$F:$F, $F224, Aux_Totales!$A:$A, Aperturas!$A$2), 0))</f>
        <v/>
      </c>
      <c r="IBR224" s="23" t="str">
        <f>IF(IBR220 = "", "", IFERROR(IBR220 / SUMIFS(Aux_Totales!$N:$N, Aux_Totales!$F:$F, $F224, Aux_Totales!$A:$A, Aperturas!$A$2), 0))</f>
        <v/>
      </c>
      <c r="IBS224" s="23" t="str">
        <f>IF(IBS220 = "", "", IFERROR(IBS220 / SUMIFS(Aux_Totales!$N:$N, Aux_Totales!$F:$F, $F224, Aux_Totales!$A:$A, Aperturas!$A$2), 0))</f>
        <v/>
      </c>
      <c r="IBT224" s="23" t="str">
        <f>IF(IBT220 = "", "", IFERROR(IBT220 / SUMIFS(Aux_Totales!$N:$N, Aux_Totales!$F:$F, $F224, Aux_Totales!$A:$A, Aperturas!$A$2), 0))</f>
        <v/>
      </c>
      <c r="IBU224" s="23" t="str">
        <f>IF(IBU220 = "", "", IFERROR(IBU220 / SUMIFS(Aux_Totales!$N:$N, Aux_Totales!$F:$F, $F224, Aux_Totales!$A:$A, Aperturas!$A$2), 0))</f>
        <v/>
      </c>
      <c r="IBV224" s="23" t="str">
        <f>IF(IBV220 = "", "", IFERROR(IBV220 / SUMIFS(Aux_Totales!$N:$N, Aux_Totales!$F:$F, $F224, Aux_Totales!$A:$A, Aperturas!$A$2), 0))</f>
        <v/>
      </c>
      <c r="IBW224" s="23" t="str">
        <f>IF(IBW220 = "", "", IFERROR(IBW220 / SUMIFS(Aux_Totales!$N:$N, Aux_Totales!$F:$F, $F224, Aux_Totales!$A:$A, Aperturas!$A$2), 0))</f>
        <v/>
      </c>
      <c r="IBX224" s="23" t="str">
        <f>IF(IBX220 = "", "", IFERROR(IBX220 / SUMIFS(Aux_Totales!$N:$N, Aux_Totales!$F:$F, $F224, Aux_Totales!$A:$A, Aperturas!$A$2), 0))</f>
        <v/>
      </c>
      <c r="IBY224" s="23" t="str">
        <f>IF(IBY220 = "", "", IFERROR(IBY220 / SUMIFS(Aux_Totales!$N:$N, Aux_Totales!$F:$F, $F224, Aux_Totales!$A:$A, Aperturas!$A$2), 0))</f>
        <v/>
      </c>
      <c r="IBZ224" s="23" t="str">
        <f>IF(IBZ220 = "", "", IFERROR(IBZ220 / SUMIFS(Aux_Totales!$N:$N, Aux_Totales!$F:$F, $F224, Aux_Totales!$A:$A, Aperturas!$A$2), 0))</f>
        <v/>
      </c>
      <c r="ICA224" s="23" t="str">
        <f>IF(ICA220 = "", "", IFERROR(ICA220 / SUMIFS(Aux_Totales!$N:$N, Aux_Totales!$F:$F, $F224, Aux_Totales!$A:$A, Aperturas!$A$2), 0))</f>
        <v/>
      </c>
      <c r="ICB224" s="23" t="str">
        <f>IF(ICB220 = "", "", IFERROR(ICB220 / SUMIFS(Aux_Totales!$N:$N, Aux_Totales!$F:$F, $F224, Aux_Totales!$A:$A, Aperturas!$A$2), 0))</f>
        <v/>
      </c>
      <c r="ICC224" s="23" t="str">
        <f>IF(ICC220 = "", "", IFERROR(ICC220 / SUMIFS(Aux_Totales!$N:$N, Aux_Totales!$F:$F, $F224, Aux_Totales!$A:$A, Aperturas!$A$2), 0))</f>
        <v/>
      </c>
      <c r="ICD224" s="23" t="str">
        <f>IF(ICD220 = "", "", IFERROR(ICD220 / SUMIFS(Aux_Totales!$N:$N, Aux_Totales!$F:$F, $F224, Aux_Totales!$A:$A, Aperturas!$A$2), 0))</f>
        <v/>
      </c>
      <c r="ICE224" s="23" t="str">
        <f>IF(ICE220 = "", "", IFERROR(ICE220 / SUMIFS(Aux_Totales!$N:$N, Aux_Totales!$F:$F, $F224, Aux_Totales!$A:$A, Aperturas!$A$2), 0))</f>
        <v/>
      </c>
      <c r="ICF224" s="23" t="str">
        <f>IF(ICF220 = "", "", IFERROR(ICF220 / SUMIFS(Aux_Totales!$N:$N, Aux_Totales!$F:$F, $F224, Aux_Totales!$A:$A, Aperturas!$A$2), 0))</f>
        <v/>
      </c>
      <c r="ICG224" s="23" t="str">
        <f>IF(ICG220 = "", "", IFERROR(ICG220 / SUMIFS(Aux_Totales!$N:$N, Aux_Totales!$F:$F, $F224, Aux_Totales!$A:$A, Aperturas!$A$2), 0))</f>
        <v/>
      </c>
      <c r="ICH224" s="23" t="str">
        <f>IF(ICH220 = "", "", IFERROR(ICH220 / SUMIFS(Aux_Totales!$N:$N, Aux_Totales!$F:$F, $F224, Aux_Totales!$A:$A, Aperturas!$A$2), 0))</f>
        <v/>
      </c>
      <c r="ICI224" s="23" t="str">
        <f>IF(ICI220 = "", "", IFERROR(ICI220 / SUMIFS(Aux_Totales!$N:$N, Aux_Totales!$F:$F, $F224, Aux_Totales!$A:$A, Aperturas!$A$2), 0))</f>
        <v/>
      </c>
      <c r="ICJ224" s="23" t="str">
        <f>IF(ICJ220 = "", "", IFERROR(ICJ220 / SUMIFS(Aux_Totales!$N:$N, Aux_Totales!$F:$F, $F224, Aux_Totales!$A:$A, Aperturas!$A$2), 0))</f>
        <v/>
      </c>
      <c r="ICK224" s="23" t="str">
        <f>IF(ICK220 = "", "", IFERROR(ICK220 / SUMIFS(Aux_Totales!$N:$N, Aux_Totales!$F:$F, $F224, Aux_Totales!$A:$A, Aperturas!$A$2), 0))</f>
        <v/>
      </c>
      <c r="ICL224" s="23" t="str">
        <f>IF(ICL220 = "", "", IFERROR(ICL220 / SUMIFS(Aux_Totales!$N:$N, Aux_Totales!$F:$F, $F224, Aux_Totales!$A:$A, Aperturas!$A$2), 0))</f>
        <v/>
      </c>
      <c r="ICM224" s="23" t="str">
        <f>IF(ICM220 = "", "", IFERROR(ICM220 / SUMIFS(Aux_Totales!$N:$N, Aux_Totales!$F:$F, $F224, Aux_Totales!$A:$A, Aperturas!$A$2), 0))</f>
        <v/>
      </c>
      <c r="ICN224" s="23" t="str">
        <f>IF(ICN220 = "", "", IFERROR(ICN220 / SUMIFS(Aux_Totales!$N:$N, Aux_Totales!$F:$F, $F224, Aux_Totales!$A:$A, Aperturas!$A$2), 0))</f>
        <v/>
      </c>
      <c r="ICO224" s="23" t="str">
        <f>IF(ICO220 = "", "", IFERROR(ICO220 / SUMIFS(Aux_Totales!$N:$N, Aux_Totales!$F:$F, $F224, Aux_Totales!$A:$A, Aperturas!$A$2), 0))</f>
        <v/>
      </c>
      <c r="ICP224" s="23" t="str">
        <f>IF(ICP220 = "", "", IFERROR(ICP220 / SUMIFS(Aux_Totales!$N:$N, Aux_Totales!$F:$F, $F224, Aux_Totales!$A:$A, Aperturas!$A$2), 0))</f>
        <v/>
      </c>
      <c r="ICQ224" s="23" t="str">
        <f>IF(ICQ220 = "", "", IFERROR(ICQ220 / SUMIFS(Aux_Totales!$N:$N, Aux_Totales!$F:$F, $F224, Aux_Totales!$A:$A, Aperturas!$A$2), 0))</f>
        <v/>
      </c>
      <c r="ICR224" s="23" t="str">
        <f>IF(ICR220 = "", "", IFERROR(ICR220 / SUMIFS(Aux_Totales!$N:$N, Aux_Totales!$F:$F, $F224, Aux_Totales!$A:$A, Aperturas!$A$2), 0))</f>
        <v/>
      </c>
      <c r="ICS224" s="23" t="str">
        <f>IF(ICS220 = "", "", IFERROR(ICS220 / SUMIFS(Aux_Totales!$N:$N, Aux_Totales!$F:$F, $F224, Aux_Totales!$A:$A, Aperturas!$A$2), 0))</f>
        <v/>
      </c>
      <c r="ICT224" s="23" t="str">
        <f>IF(ICT220 = "", "", IFERROR(ICT220 / SUMIFS(Aux_Totales!$N:$N, Aux_Totales!$F:$F, $F224, Aux_Totales!$A:$A, Aperturas!$A$2), 0))</f>
        <v/>
      </c>
      <c r="ICU224" s="23" t="str">
        <f>IF(ICU220 = "", "", IFERROR(ICU220 / SUMIFS(Aux_Totales!$N:$N, Aux_Totales!$F:$F, $F224, Aux_Totales!$A:$A, Aperturas!$A$2), 0))</f>
        <v/>
      </c>
      <c r="ICV224" s="23" t="str">
        <f>IF(ICV220 = "", "", IFERROR(ICV220 / SUMIFS(Aux_Totales!$N:$N, Aux_Totales!$F:$F, $F224, Aux_Totales!$A:$A, Aperturas!$A$2), 0))</f>
        <v/>
      </c>
      <c r="ICW224" s="23" t="str">
        <f>IF(ICW220 = "", "", IFERROR(ICW220 / SUMIFS(Aux_Totales!$N:$N, Aux_Totales!$F:$F, $F224, Aux_Totales!$A:$A, Aperturas!$A$2), 0))</f>
        <v/>
      </c>
      <c r="ICX224" s="23" t="str">
        <f>IF(ICX220 = "", "", IFERROR(ICX220 / SUMIFS(Aux_Totales!$N:$N, Aux_Totales!$F:$F, $F224, Aux_Totales!$A:$A, Aperturas!$A$2), 0))</f>
        <v/>
      </c>
      <c r="ICY224" s="23" t="str">
        <f>IF(ICY220 = "", "", IFERROR(ICY220 / SUMIFS(Aux_Totales!$N:$N, Aux_Totales!$F:$F, $F224, Aux_Totales!$A:$A, Aperturas!$A$2), 0))</f>
        <v/>
      </c>
      <c r="ICZ224" s="23" t="str">
        <f>IF(ICZ220 = "", "", IFERROR(ICZ220 / SUMIFS(Aux_Totales!$N:$N, Aux_Totales!$F:$F, $F224, Aux_Totales!$A:$A, Aperturas!$A$2), 0))</f>
        <v/>
      </c>
      <c r="IDA224" s="23" t="str">
        <f>IF(IDA220 = "", "", IFERROR(IDA220 / SUMIFS(Aux_Totales!$N:$N, Aux_Totales!$F:$F, $F224, Aux_Totales!$A:$A, Aperturas!$A$2), 0))</f>
        <v/>
      </c>
      <c r="IDB224" s="23" t="str">
        <f>IF(IDB220 = "", "", IFERROR(IDB220 / SUMIFS(Aux_Totales!$N:$N, Aux_Totales!$F:$F, $F224, Aux_Totales!$A:$A, Aperturas!$A$2), 0))</f>
        <v/>
      </c>
      <c r="IDC224" s="23" t="str">
        <f>IF(IDC220 = "", "", IFERROR(IDC220 / SUMIFS(Aux_Totales!$N:$N, Aux_Totales!$F:$F, $F224, Aux_Totales!$A:$A, Aperturas!$A$2), 0))</f>
        <v/>
      </c>
      <c r="IDD224" s="23" t="str">
        <f>IF(IDD220 = "", "", IFERROR(IDD220 / SUMIFS(Aux_Totales!$N:$N, Aux_Totales!$F:$F, $F224, Aux_Totales!$A:$A, Aperturas!$A$2), 0))</f>
        <v/>
      </c>
      <c r="IDE224" s="23" t="str">
        <f>IF(IDE220 = "", "", IFERROR(IDE220 / SUMIFS(Aux_Totales!$N:$N, Aux_Totales!$F:$F, $F224, Aux_Totales!$A:$A, Aperturas!$A$2), 0))</f>
        <v/>
      </c>
      <c r="IDF224" s="23" t="str">
        <f>IF(IDF220 = "", "", IFERROR(IDF220 / SUMIFS(Aux_Totales!$N:$N, Aux_Totales!$F:$F, $F224, Aux_Totales!$A:$A, Aperturas!$A$2), 0))</f>
        <v/>
      </c>
      <c r="IDG224" s="23" t="str">
        <f>IF(IDG220 = "", "", IFERROR(IDG220 / SUMIFS(Aux_Totales!$N:$N, Aux_Totales!$F:$F, $F224, Aux_Totales!$A:$A, Aperturas!$A$2), 0))</f>
        <v/>
      </c>
      <c r="IDH224" s="23" t="str">
        <f>IF(IDH220 = "", "", IFERROR(IDH220 / SUMIFS(Aux_Totales!$N:$N, Aux_Totales!$F:$F, $F224, Aux_Totales!$A:$A, Aperturas!$A$2), 0))</f>
        <v/>
      </c>
      <c r="IDI224" s="23" t="str">
        <f>IF(IDI220 = "", "", IFERROR(IDI220 / SUMIFS(Aux_Totales!$N:$N, Aux_Totales!$F:$F, $F224, Aux_Totales!$A:$A, Aperturas!$A$2), 0))</f>
        <v/>
      </c>
      <c r="IDJ224" s="23" t="str">
        <f>IF(IDJ220 = "", "", IFERROR(IDJ220 / SUMIFS(Aux_Totales!$N:$N, Aux_Totales!$F:$F, $F224, Aux_Totales!$A:$A, Aperturas!$A$2), 0))</f>
        <v/>
      </c>
      <c r="IDK224" s="23" t="str">
        <f>IF(IDK220 = "", "", IFERROR(IDK220 / SUMIFS(Aux_Totales!$N:$N, Aux_Totales!$F:$F, $F224, Aux_Totales!$A:$A, Aperturas!$A$2), 0))</f>
        <v/>
      </c>
      <c r="IDL224" s="23" t="str">
        <f>IF(IDL220 = "", "", IFERROR(IDL220 / SUMIFS(Aux_Totales!$N:$N, Aux_Totales!$F:$F, $F224, Aux_Totales!$A:$A, Aperturas!$A$2), 0))</f>
        <v/>
      </c>
      <c r="IDM224" s="23" t="str">
        <f>IF(IDM220 = "", "", IFERROR(IDM220 / SUMIFS(Aux_Totales!$N:$N, Aux_Totales!$F:$F, $F224, Aux_Totales!$A:$A, Aperturas!$A$2), 0))</f>
        <v/>
      </c>
      <c r="IDN224" s="23" t="str">
        <f>IF(IDN220 = "", "", IFERROR(IDN220 / SUMIFS(Aux_Totales!$N:$N, Aux_Totales!$F:$F, $F224, Aux_Totales!$A:$A, Aperturas!$A$2), 0))</f>
        <v/>
      </c>
      <c r="IDO224" s="23" t="str">
        <f>IF(IDO220 = "", "", IFERROR(IDO220 / SUMIFS(Aux_Totales!$N:$N, Aux_Totales!$F:$F, $F224, Aux_Totales!$A:$A, Aperturas!$A$2), 0))</f>
        <v/>
      </c>
      <c r="IDP224" s="23" t="str">
        <f>IF(IDP220 = "", "", IFERROR(IDP220 / SUMIFS(Aux_Totales!$N:$N, Aux_Totales!$F:$F, $F224, Aux_Totales!$A:$A, Aperturas!$A$2), 0))</f>
        <v/>
      </c>
      <c r="IDQ224" s="23" t="str">
        <f>IF(IDQ220 = "", "", IFERROR(IDQ220 / SUMIFS(Aux_Totales!$N:$N, Aux_Totales!$F:$F, $F224, Aux_Totales!$A:$A, Aperturas!$A$2), 0))</f>
        <v/>
      </c>
      <c r="IDR224" s="23" t="str">
        <f>IF(IDR220 = "", "", IFERROR(IDR220 / SUMIFS(Aux_Totales!$N:$N, Aux_Totales!$F:$F, $F224, Aux_Totales!$A:$A, Aperturas!$A$2), 0))</f>
        <v/>
      </c>
      <c r="IDS224" s="23" t="str">
        <f>IF(IDS220 = "", "", IFERROR(IDS220 / SUMIFS(Aux_Totales!$N:$N, Aux_Totales!$F:$F, $F224, Aux_Totales!$A:$A, Aperturas!$A$2), 0))</f>
        <v/>
      </c>
      <c r="IDT224" s="23" t="str">
        <f>IF(IDT220 = "", "", IFERROR(IDT220 / SUMIFS(Aux_Totales!$N:$N, Aux_Totales!$F:$F, $F224, Aux_Totales!$A:$A, Aperturas!$A$2), 0))</f>
        <v/>
      </c>
      <c r="IDU224" s="23" t="str">
        <f>IF(IDU220 = "", "", IFERROR(IDU220 / SUMIFS(Aux_Totales!$N:$N, Aux_Totales!$F:$F, $F224, Aux_Totales!$A:$A, Aperturas!$A$2), 0))</f>
        <v/>
      </c>
      <c r="IDV224" s="23" t="str">
        <f>IF(IDV220 = "", "", IFERROR(IDV220 / SUMIFS(Aux_Totales!$N:$N, Aux_Totales!$F:$F, $F224, Aux_Totales!$A:$A, Aperturas!$A$2), 0))</f>
        <v/>
      </c>
      <c r="IDW224" s="23" t="str">
        <f>IF(IDW220 = "", "", IFERROR(IDW220 / SUMIFS(Aux_Totales!$N:$N, Aux_Totales!$F:$F, $F224, Aux_Totales!$A:$A, Aperturas!$A$2), 0))</f>
        <v/>
      </c>
      <c r="IDX224" s="23" t="str">
        <f>IF(IDX220 = "", "", IFERROR(IDX220 / SUMIFS(Aux_Totales!$N:$N, Aux_Totales!$F:$F, $F224, Aux_Totales!$A:$A, Aperturas!$A$2), 0))</f>
        <v/>
      </c>
      <c r="IDY224" s="23" t="str">
        <f>IF(IDY220 = "", "", IFERROR(IDY220 / SUMIFS(Aux_Totales!$N:$N, Aux_Totales!$F:$F, $F224, Aux_Totales!$A:$A, Aperturas!$A$2), 0))</f>
        <v/>
      </c>
      <c r="IDZ224" s="23" t="str">
        <f>IF(IDZ220 = "", "", IFERROR(IDZ220 / SUMIFS(Aux_Totales!$N:$N, Aux_Totales!$F:$F, $F224, Aux_Totales!$A:$A, Aperturas!$A$2), 0))</f>
        <v/>
      </c>
      <c r="IEA224" s="23" t="str">
        <f>IF(IEA220 = "", "", IFERROR(IEA220 / SUMIFS(Aux_Totales!$N:$N, Aux_Totales!$F:$F, $F224, Aux_Totales!$A:$A, Aperturas!$A$2), 0))</f>
        <v/>
      </c>
      <c r="IEB224" s="23" t="str">
        <f>IF(IEB220 = "", "", IFERROR(IEB220 / SUMIFS(Aux_Totales!$N:$N, Aux_Totales!$F:$F, $F224, Aux_Totales!$A:$A, Aperturas!$A$2), 0))</f>
        <v/>
      </c>
      <c r="IEC224" s="23" t="str">
        <f>IF(IEC220 = "", "", IFERROR(IEC220 / SUMIFS(Aux_Totales!$N:$N, Aux_Totales!$F:$F, $F224, Aux_Totales!$A:$A, Aperturas!$A$2), 0))</f>
        <v/>
      </c>
      <c r="IED224" s="23" t="str">
        <f>IF(IED220 = "", "", IFERROR(IED220 / SUMIFS(Aux_Totales!$N:$N, Aux_Totales!$F:$F, $F224, Aux_Totales!$A:$A, Aperturas!$A$2), 0))</f>
        <v/>
      </c>
      <c r="IEE224" s="23" t="str">
        <f>IF(IEE220 = "", "", IFERROR(IEE220 / SUMIFS(Aux_Totales!$N:$N, Aux_Totales!$F:$F, $F224, Aux_Totales!$A:$A, Aperturas!$A$2), 0))</f>
        <v/>
      </c>
      <c r="IEF224" s="23" t="str">
        <f>IF(IEF220 = "", "", IFERROR(IEF220 / SUMIFS(Aux_Totales!$N:$N, Aux_Totales!$F:$F, $F224, Aux_Totales!$A:$A, Aperturas!$A$2), 0))</f>
        <v/>
      </c>
      <c r="IEG224" s="23" t="str">
        <f>IF(IEG220 = "", "", IFERROR(IEG220 / SUMIFS(Aux_Totales!$N:$N, Aux_Totales!$F:$F, $F224, Aux_Totales!$A:$A, Aperturas!$A$2), 0))</f>
        <v/>
      </c>
      <c r="IEH224" s="23" t="str">
        <f>IF(IEH220 = "", "", IFERROR(IEH220 / SUMIFS(Aux_Totales!$N:$N, Aux_Totales!$F:$F, $F224, Aux_Totales!$A:$A, Aperturas!$A$2), 0))</f>
        <v/>
      </c>
      <c r="IEI224" s="23" t="str">
        <f>IF(IEI220 = "", "", IFERROR(IEI220 / SUMIFS(Aux_Totales!$N:$N, Aux_Totales!$F:$F, $F224, Aux_Totales!$A:$A, Aperturas!$A$2), 0))</f>
        <v/>
      </c>
      <c r="IEJ224" s="23" t="str">
        <f>IF(IEJ220 = "", "", IFERROR(IEJ220 / SUMIFS(Aux_Totales!$N:$N, Aux_Totales!$F:$F, $F224, Aux_Totales!$A:$A, Aperturas!$A$2), 0))</f>
        <v/>
      </c>
      <c r="IEK224" s="23" t="str">
        <f>IF(IEK220 = "", "", IFERROR(IEK220 / SUMIFS(Aux_Totales!$N:$N, Aux_Totales!$F:$F, $F224, Aux_Totales!$A:$A, Aperturas!$A$2), 0))</f>
        <v/>
      </c>
      <c r="IEL224" s="23" t="str">
        <f>IF(IEL220 = "", "", IFERROR(IEL220 / SUMIFS(Aux_Totales!$N:$N, Aux_Totales!$F:$F, $F224, Aux_Totales!$A:$A, Aperturas!$A$2), 0))</f>
        <v/>
      </c>
      <c r="IEM224" s="23" t="str">
        <f>IF(IEM220 = "", "", IFERROR(IEM220 / SUMIFS(Aux_Totales!$N:$N, Aux_Totales!$F:$F, $F224, Aux_Totales!$A:$A, Aperturas!$A$2), 0))</f>
        <v/>
      </c>
      <c r="IEN224" s="23" t="str">
        <f>IF(IEN220 = "", "", IFERROR(IEN220 / SUMIFS(Aux_Totales!$N:$N, Aux_Totales!$F:$F, $F224, Aux_Totales!$A:$A, Aperturas!$A$2), 0))</f>
        <v/>
      </c>
      <c r="IEO224" s="23" t="str">
        <f>IF(IEO220 = "", "", IFERROR(IEO220 / SUMIFS(Aux_Totales!$N:$N, Aux_Totales!$F:$F, $F224, Aux_Totales!$A:$A, Aperturas!$A$2), 0))</f>
        <v/>
      </c>
      <c r="IEP224" s="23" t="str">
        <f>IF(IEP220 = "", "", IFERROR(IEP220 / SUMIFS(Aux_Totales!$N:$N, Aux_Totales!$F:$F, $F224, Aux_Totales!$A:$A, Aperturas!$A$2), 0))</f>
        <v/>
      </c>
      <c r="IEQ224" s="23" t="str">
        <f>IF(IEQ220 = "", "", IFERROR(IEQ220 / SUMIFS(Aux_Totales!$N:$N, Aux_Totales!$F:$F, $F224, Aux_Totales!$A:$A, Aperturas!$A$2), 0))</f>
        <v/>
      </c>
      <c r="IER224" s="23" t="str">
        <f>IF(IER220 = "", "", IFERROR(IER220 / SUMIFS(Aux_Totales!$N:$N, Aux_Totales!$F:$F, $F224, Aux_Totales!$A:$A, Aperturas!$A$2), 0))</f>
        <v/>
      </c>
      <c r="IES224" s="23" t="str">
        <f>IF(IES220 = "", "", IFERROR(IES220 / SUMIFS(Aux_Totales!$N:$N, Aux_Totales!$F:$F, $F224, Aux_Totales!$A:$A, Aperturas!$A$2), 0))</f>
        <v/>
      </c>
      <c r="IET224" s="23" t="str">
        <f>IF(IET220 = "", "", IFERROR(IET220 / SUMIFS(Aux_Totales!$N:$N, Aux_Totales!$F:$F, $F224, Aux_Totales!$A:$A, Aperturas!$A$2), 0))</f>
        <v/>
      </c>
      <c r="IEU224" s="23" t="str">
        <f>IF(IEU220 = "", "", IFERROR(IEU220 / SUMIFS(Aux_Totales!$N:$N, Aux_Totales!$F:$F, $F224, Aux_Totales!$A:$A, Aperturas!$A$2), 0))</f>
        <v/>
      </c>
      <c r="IEV224" s="23" t="str">
        <f>IF(IEV220 = "", "", IFERROR(IEV220 / SUMIFS(Aux_Totales!$N:$N, Aux_Totales!$F:$F, $F224, Aux_Totales!$A:$A, Aperturas!$A$2), 0))</f>
        <v/>
      </c>
      <c r="IEW224" s="23" t="str">
        <f>IF(IEW220 = "", "", IFERROR(IEW220 / SUMIFS(Aux_Totales!$N:$N, Aux_Totales!$F:$F, $F224, Aux_Totales!$A:$A, Aperturas!$A$2), 0))</f>
        <v/>
      </c>
      <c r="IEX224" s="23" t="str">
        <f>IF(IEX220 = "", "", IFERROR(IEX220 / SUMIFS(Aux_Totales!$N:$N, Aux_Totales!$F:$F, $F224, Aux_Totales!$A:$A, Aperturas!$A$2), 0))</f>
        <v/>
      </c>
      <c r="IEY224" s="23" t="str">
        <f>IF(IEY220 = "", "", IFERROR(IEY220 / SUMIFS(Aux_Totales!$N:$N, Aux_Totales!$F:$F, $F224, Aux_Totales!$A:$A, Aperturas!$A$2), 0))</f>
        <v/>
      </c>
      <c r="IEZ224" s="23" t="str">
        <f>IF(IEZ220 = "", "", IFERROR(IEZ220 / SUMIFS(Aux_Totales!$N:$N, Aux_Totales!$F:$F, $F224, Aux_Totales!$A:$A, Aperturas!$A$2), 0))</f>
        <v/>
      </c>
      <c r="IFA224" s="23" t="str">
        <f>IF(IFA220 = "", "", IFERROR(IFA220 / SUMIFS(Aux_Totales!$N:$N, Aux_Totales!$F:$F, $F224, Aux_Totales!$A:$A, Aperturas!$A$2), 0))</f>
        <v/>
      </c>
      <c r="IFB224" s="23" t="str">
        <f>IF(IFB220 = "", "", IFERROR(IFB220 / SUMIFS(Aux_Totales!$N:$N, Aux_Totales!$F:$F, $F224, Aux_Totales!$A:$A, Aperturas!$A$2), 0))</f>
        <v/>
      </c>
      <c r="IFC224" s="23" t="str">
        <f>IF(IFC220 = "", "", IFERROR(IFC220 / SUMIFS(Aux_Totales!$N:$N, Aux_Totales!$F:$F, $F224, Aux_Totales!$A:$A, Aperturas!$A$2), 0))</f>
        <v/>
      </c>
      <c r="IFD224" s="23" t="str">
        <f>IF(IFD220 = "", "", IFERROR(IFD220 / SUMIFS(Aux_Totales!$N:$N, Aux_Totales!$F:$F, $F224, Aux_Totales!$A:$A, Aperturas!$A$2), 0))</f>
        <v/>
      </c>
      <c r="IFE224" s="23" t="str">
        <f>IF(IFE220 = "", "", IFERROR(IFE220 / SUMIFS(Aux_Totales!$N:$N, Aux_Totales!$F:$F, $F224, Aux_Totales!$A:$A, Aperturas!$A$2), 0))</f>
        <v/>
      </c>
      <c r="IFF224" s="23" t="str">
        <f>IF(IFF220 = "", "", IFERROR(IFF220 / SUMIFS(Aux_Totales!$N:$N, Aux_Totales!$F:$F, $F224, Aux_Totales!$A:$A, Aperturas!$A$2), 0))</f>
        <v/>
      </c>
      <c r="IFG224" s="23" t="str">
        <f>IF(IFG220 = "", "", IFERROR(IFG220 / SUMIFS(Aux_Totales!$N:$N, Aux_Totales!$F:$F, $F224, Aux_Totales!$A:$A, Aperturas!$A$2), 0))</f>
        <v/>
      </c>
      <c r="IFH224" s="23" t="str">
        <f>IF(IFH220 = "", "", IFERROR(IFH220 / SUMIFS(Aux_Totales!$N:$N, Aux_Totales!$F:$F, $F224, Aux_Totales!$A:$A, Aperturas!$A$2), 0))</f>
        <v/>
      </c>
      <c r="IFI224" s="23" t="str">
        <f>IF(IFI220 = "", "", IFERROR(IFI220 / SUMIFS(Aux_Totales!$N:$N, Aux_Totales!$F:$F, $F224, Aux_Totales!$A:$A, Aperturas!$A$2), 0))</f>
        <v/>
      </c>
      <c r="IFJ224" s="23" t="str">
        <f>IF(IFJ220 = "", "", IFERROR(IFJ220 / SUMIFS(Aux_Totales!$N:$N, Aux_Totales!$F:$F, $F224, Aux_Totales!$A:$A, Aperturas!$A$2), 0))</f>
        <v/>
      </c>
      <c r="IFK224" s="23" t="str">
        <f>IF(IFK220 = "", "", IFERROR(IFK220 / SUMIFS(Aux_Totales!$N:$N, Aux_Totales!$F:$F, $F224, Aux_Totales!$A:$A, Aperturas!$A$2), 0))</f>
        <v/>
      </c>
      <c r="IFL224" s="23" t="str">
        <f>IF(IFL220 = "", "", IFERROR(IFL220 / SUMIFS(Aux_Totales!$N:$N, Aux_Totales!$F:$F, $F224, Aux_Totales!$A:$A, Aperturas!$A$2), 0))</f>
        <v/>
      </c>
      <c r="IFM224" s="23" t="str">
        <f>IF(IFM220 = "", "", IFERROR(IFM220 / SUMIFS(Aux_Totales!$N:$N, Aux_Totales!$F:$F, $F224, Aux_Totales!$A:$A, Aperturas!$A$2), 0))</f>
        <v/>
      </c>
      <c r="IFN224" s="23" t="str">
        <f>IF(IFN220 = "", "", IFERROR(IFN220 / SUMIFS(Aux_Totales!$N:$N, Aux_Totales!$F:$F, $F224, Aux_Totales!$A:$A, Aperturas!$A$2), 0))</f>
        <v/>
      </c>
      <c r="IFO224" s="23" t="str">
        <f>IF(IFO220 = "", "", IFERROR(IFO220 / SUMIFS(Aux_Totales!$N:$N, Aux_Totales!$F:$F, $F224, Aux_Totales!$A:$A, Aperturas!$A$2), 0))</f>
        <v/>
      </c>
      <c r="IFP224" s="23" t="str">
        <f>IF(IFP220 = "", "", IFERROR(IFP220 / SUMIFS(Aux_Totales!$N:$N, Aux_Totales!$F:$F, $F224, Aux_Totales!$A:$A, Aperturas!$A$2), 0))</f>
        <v/>
      </c>
      <c r="IFQ224" s="23" t="str">
        <f>IF(IFQ220 = "", "", IFERROR(IFQ220 / SUMIFS(Aux_Totales!$N:$N, Aux_Totales!$F:$F, $F224, Aux_Totales!$A:$A, Aperturas!$A$2), 0))</f>
        <v/>
      </c>
      <c r="IFR224" s="23" t="str">
        <f>IF(IFR220 = "", "", IFERROR(IFR220 / SUMIFS(Aux_Totales!$N:$N, Aux_Totales!$F:$F, $F224, Aux_Totales!$A:$A, Aperturas!$A$2), 0))</f>
        <v/>
      </c>
      <c r="IFS224" s="23" t="str">
        <f>IF(IFS220 = "", "", IFERROR(IFS220 / SUMIFS(Aux_Totales!$N:$N, Aux_Totales!$F:$F, $F224, Aux_Totales!$A:$A, Aperturas!$A$2), 0))</f>
        <v/>
      </c>
      <c r="IFT224" s="23" t="str">
        <f>IF(IFT220 = "", "", IFERROR(IFT220 / SUMIFS(Aux_Totales!$N:$N, Aux_Totales!$F:$F, $F224, Aux_Totales!$A:$A, Aperturas!$A$2), 0))</f>
        <v/>
      </c>
      <c r="IFU224" s="23" t="str">
        <f>IF(IFU220 = "", "", IFERROR(IFU220 / SUMIFS(Aux_Totales!$N:$N, Aux_Totales!$F:$F, $F224, Aux_Totales!$A:$A, Aperturas!$A$2), 0))</f>
        <v/>
      </c>
      <c r="IFV224" s="23" t="str">
        <f>IF(IFV220 = "", "", IFERROR(IFV220 / SUMIFS(Aux_Totales!$N:$N, Aux_Totales!$F:$F, $F224, Aux_Totales!$A:$A, Aperturas!$A$2), 0))</f>
        <v/>
      </c>
      <c r="IFW224" s="23" t="str">
        <f>IF(IFW220 = "", "", IFERROR(IFW220 / SUMIFS(Aux_Totales!$N:$N, Aux_Totales!$F:$F, $F224, Aux_Totales!$A:$A, Aperturas!$A$2), 0))</f>
        <v/>
      </c>
      <c r="IFX224" s="23" t="str">
        <f>IF(IFX220 = "", "", IFERROR(IFX220 / SUMIFS(Aux_Totales!$N:$N, Aux_Totales!$F:$F, $F224, Aux_Totales!$A:$A, Aperturas!$A$2), 0))</f>
        <v/>
      </c>
      <c r="IFY224" s="23" t="str">
        <f>IF(IFY220 = "", "", IFERROR(IFY220 / SUMIFS(Aux_Totales!$N:$N, Aux_Totales!$F:$F, $F224, Aux_Totales!$A:$A, Aperturas!$A$2), 0))</f>
        <v/>
      </c>
      <c r="IFZ224" s="23" t="str">
        <f>IF(IFZ220 = "", "", IFERROR(IFZ220 / SUMIFS(Aux_Totales!$N:$N, Aux_Totales!$F:$F, $F224, Aux_Totales!$A:$A, Aperturas!$A$2), 0))</f>
        <v/>
      </c>
      <c r="IGA224" s="23" t="str">
        <f>IF(IGA220 = "", "", IFERROR(IGA220 / SUMIFS(Aux_Totales!$N:$N, Aux_Totales!$F:$F, $F224, Aux_Totales!$A:$A, Aperturas!$A$2), 0))</f>
        <v/>
      </c>
      <c r="IGB224" s="23" t="str">
        <f>IF(IGB220 = "", "", IFERROR(IGB220 / SUMIFS(Aux_Totales!$N:$N, Aux_Totales!$F:$F, $F224, Aux_Totales!$A:$A, Aperturas!$A$2), 0))</f>
        <v/>
      </c>
      <c r="IGC224" s="23" t="str">
        <f>IF(IGC220 = "", "", IFERROR(IGC220 / SUMIFS(Aux_Totales!$N:$N, Aux_Totales!$F:$F, $F224, Aux_Totales!$A:$A, Aperturas!$A$2), 0))</f>
        <v/>
      </c>
      <c r="IGD224" s="23" t="str">
        <f>IF(IGD220 = "", "", IFERROR(IGD220 / SUMIFS(Aux_Totales!$N:$N, Aux_Totales!$F:$F, $F224, Aux_Totales!$A:$A, Aperturas!$A$2), 0))</f>
        <v/>
      </c>
      <c r="IGE224" s="23" t="str">
        <f>IF(IGE220 = "", "", IFERROR(IGE220 / SUMIFS(Aux_Totales!$N:$N, Aux_Totales!$F:$F, $F224, Aux_Totales!$A:$A, Aperturas!$A$2), 0))</f>
        <v/>
      </c>
      <c r="IGF224" s="23" t="str">
        <f>IF(IGF220 = "", "", IFERROR(IGF220 / SUMIFS(Aux_Totales!$N:$N, Aux_Totales!$F:$F, $F224, Aux_Totales!$A:$A, Aperturas!$A$2), 0))</f>
        <v/>
      </c>
      <c r="IGG224" s="23" t="str">
        <f>IF(IGG220 = "", "", IFERROR(IGG220 / SUMIFS(Aux_Totales!$N:$N, Aux_Totales!$F:$F, $F224, Aux_Totales!$A:$A, Aperturas!$A$2), 0))</f>
        <v/>
      </c>
      <c r="IGH224" s="23" t="str">
        <f>IF(IGH220 = "", "", IFERROR(IGH220 / SUMIFS(Aux_Totales!$N:$N, Aux_Totales!$F:$F, $F224, Aux_Totales!$A:$A, Aperturas!$A$2), 0))</f>
        <v/>
      </c>
      <c r="IGI224" s="23" t="str">
        <f>IF(IGI220 = "", "", IFERROR(IGI220 / SUMIFS(Aux_Totales!$N:$N, Aux_Totales!$F:$F, $F224, Aux_Totales!$A:$A, Aperturas!$A$2), 0))</f>
        <v/>
      </c>
      <c r="IGJ224" s="23" t="str">
        <f>IF(IGJ220 = "", "", IFERROR(IGJ220 / SUMIFS(Aux_Totales!$N:$N, Aux_Totales!$F:$F, $F224, Aux_Totales!$A:$A, Aperturas!$A$2), 0))</f>
        <v/>
      </c>
      <c r="IGK224" s="23" t="str">
        <f>IF(IGK220 = "", "", IFERROR(IGK220 / SUMIFS(Aux_Totales!$N:$N, Aux_Totales!$F:$F, $F224, Aux_Totales!$A:$A, Aperturas!$A$2), 0))</f>
        <v/>
      </c>
      <c r="IGL224" s="23" t="str">
        <f>IF(IGL220 = "", "", IFERROR(IGL220 / SUMIFS(Aux_Totales!$N:$N, Aux_Totales!$F:$F, $F224, Aux_Totales!$A:$A, Aperturas!$A$2), 0))</f>
        <v/>
      </c>
      <c r="IGM224" s="23" t="str">
        <f>IF(IGM220 = "", "", IFERROR(IGM220 / SUMIFS(Aux_Totales!$N:$N, Aux_Totales!$F:$F, $F224, Aux_Totales!$A:$A, Aperturas!$A$2), 0))</f>
        <v/>
      </c>
      <c r="IGN224" s="23" t="str">
        <f>IF(IGN220 = "", "", IFERROR(IGN220 / SUMIFS(Aux_Totales!$N:$N, Aux_Totales!$F:$F, $F224, Aux_Totales!$A:$A, Aperturas!$A$2), 0))</f>
        <v/>
      </c>
      <c r="IGO224" s="23" t="str">
        <f>IF(IGO220 = "", "", IFERROR(IGO220 / SUMIFS(Aux_Totales!$N:$N, Aux_Totales!$F:$F, $F224, Aux_Totales!$A:$A, Aperturas!$A$2), 0))</f>
        <v/>
      </c>
      <c r="IGP224" s="23" t="str">
        <f>IF(IGP220 = "", "", IFERROR(IGP220 / SUMIFS(Aux_Totales!$N:$N, Aux_Totales!$F:$F, $F224, Aux_Totales!$A:$A, Aperturas!$A$2), 0))</f>
        <v/>
      </c>
      <c r="IGQ224" s="23" t="str">
        <f>IF(IGQ220 = "", "", IFERROR(IGQ220 / SUMIFS(Aux_Totales!$N:$N, Aux_Totales!$F:$F, $F224, Aux_Totales!$A:$A, Aperturas!$A$2), 0))</f>
        <v/>
      </c>
      <c r="IGR224" s="23" t="str">
        <f>IF(IGR220 = "", "", IFERROR(IGR220 / SUMIFS(Aux_Totales!$N:$N, Aux_Totales!$F:$F, $F224, Aux_Totales!$A:$A, Aperturas!$A$2), 0))</f>
        <v/>
      </c>
      <c r="IGS224" s="23" t="str">
        <f>IF(IGS220 = "", "", IFERROR(IGS220 / SUMIFS(Aux_Totales!$N:$N, Aux_Totales!$F:$F, $F224, Aux_Totales!$A:$A, Aperturas!$A$2), 0))</f>
        <v/>
      </c>
      <c r="IGT224" s="23" t="str">
        <f>IF(IGT220 = "", "", IFERROR(IGT220 / SUMIFS(Aux_Totales!$N:$N, Aux_Totales!$F:$F, $F224, Aux_Totales!$A:$A, Aperturas!$A$2), 0))</f>
        <v/>
      </c>
      <c r="IGU224" s="23" t="str">
        <f>IF(IGU220 = "", "", IFERROR(IGU220 / SUMIFS(Aux_Totales!$N:$N, Aux_Totales!$F:$F, $F224, Aux_Totales!$A:$A, Aperturas!$A$2), 0))</f>
        <v/>
      </c>
      <c r="IGV224" s="23" t="str">
        <f>IF(IGV220 = "", "", IFERROR(IGV220 / SUMIFS(Aux_Totales!$N:$N, Aux_Totales!$F:$F, $F224, Aux_Totales!$A:$A, Aperturas!$A$2), 0))</f>
        <v/>
      </c>
      <c r="IGW224" s="23" t="str">
        <f>IF(IGW220 = "", "", IFERROR(IGW220 / SUMIFS(Aux_Totales!$N:$N, Aux_Totales!$F:$F, $F224, Aux_Totales!$A:$A, Aperturas!$A$2), 0))</f>
        <v/>
      </c>
      <c r="IGX224" s="23" t="str">
        <f>IF(IGX220 = "", "", IFERROR(IGX220 / SUMIFS(Aux_Totales!$N:$N, Aux_Totales!$F:$F, $F224, Aux_Totales!$A:$A, Aperturas!$A$2), 0))</f>
        <v/>
      </c>
      <c r="IGY224" s="23" t="str">
        <f>IF(IGY220 = "", "", IFERROR(IGY220 / SUMIFS(Aux_Totales!$N:$N, Aux_Totales!$F:$F, $F224, Aux_Totales!$A:$A, Aperturas!$A$2), 0))</f>
        <v/>
      </c>
      <c r="IGZ224" s="23" t="str">
        <f>IF(IGZ220 = "", "", IFERROR(IGZ220 / SUMIFS(Aux_Totales!$N:$N, Aux_Totales!$F:$F, $F224, Aux_Totales!$A:$A, Aperturas!$A$2), 0))</f>
        <v/>
      </c>
      <c r="IHA224" s="23" t="str">
        <f>IF(IHA220 = "", "", IFERROR(IHA220 / SUMIFS(Aux_Totales!$N:$N, Aux_Totales!$F:$F, $F224, Aux_Totales!$A:$A, Aperturas!$A$2), 0))</f>
        <v/>
      </c>
      <c r="IHB224" s="23" t="str">
        <f>IF(IHB220 = "", "", IFERROR(IHB220 / SUMIFS(Aux_Totales!$N:$N, Aux_Totales!$F:$F, $F224, Aux_Totales!$A:$A, Aperturas!$A$2), 0))</f>
        <v/>
      </c>
      <c r="IHC224" s="23" t="str">
        <f>IF(IHC220 = "", "", IFERROR(IHC220 / SUMIFS(Aux_Totales!$N:$N, Aux_Totales!$F:$F, $F224, Aux_Totales!$A:$A, Aperturas!$A$2), 0))</f>
        <v/>
      </c>
      <c r="IHD224" s="23" t="str">
        <f>IF(IHD220 = "", "", IFERROR(IHD220 / SUMIFS(Aux_Totales!$N:$N, Aux_Totales!$F:$F, $F224, Aux_Totales!$A:$A, Aperturas!$A$2), 0))</f>
        <v/>
      </c>
      <c r="IHE224" s="23" t="str">
        <f>IF(IHE220 = "", "", IFERROR(IHE220 / SUMIFS(Aux_Totales!$N:$N, Aux_Totales!$F:$F, $F224, Aux_Totales!$A:$A, Aperturas!$A$2), 0))</f>
        <v/>
      </c>
      <c r="IHF224" s="23" t="str">
        <f>IF(IHF220 = "", "", IFERROR(IHF220 / SUMIFS(Aux_Totales!$N:$N, Aux_Totales!$F:$F, $F224, Aux_Totales!$A:$A, Aperturas!$A$2), 0))</f>
        <v/>
      </c>
      <c r="IHG224" s="23" t="str">
        <f>IF(IHG220 = "", "", IFERROR(IHG220 / SUMIFS(Aux_Totales!$N:$N, Aux_Totales!$F:$F, $F224, Aux_Totales!$A:$A, Aperturas!$A$2), 0))</f>
        <v/>
      </c>
      <c r="IHH224" s="23" t="str">
        <f>IF(IHH220 = "", "", IFERROR(IHH220 / SUMIFS(Aux_Totales!$N:$N, Aux_Totales!$F:$F, $F224, Aux_Totales!$A:$A, Aperturas!$A$2), 0))</f>
        <v/>
      </c>
      <c r="IHI224" s="23" t="str">
        <f>IF(IHI220 = "", "", IFERROR(IHI220 / SUMIFS(Aux_Totales!$N:$N, Aux_Totales!$F:$F, $F224, Aux_Totales!$A:$A, Aperturas!$A$2), 0))</f>
        <v/>
      </c>
      <c r="IHJ224" s="23" t="str">
        <f>IF(IHJ220 = "", "", IFERROR(IHJ220 / SUMIFS(Aux_Totales!$N:$N, Aux_Totales!$F:$F, $F224, Aux_Totales!$A:$A, Aperturas!$A$2), 0))</f>
        <v/>
      </c>
      <c r="IHK224" s="23" t="str">
        <f>IF(IHK220 = "", "", IFERROR(IHK220 / SUMIFS(Aux_Totales!$N:$N, Aux_Totales!$F:$F, $F224, Aux_Totales!$A:$A, Aperturas!$A$2), 0))</f>
        <v/>
      </c>
      <c r="IHL224" s="23" t="str">
        <f>IF(IHL220 = "", "", IFERROR(IHL220 / SUMIFS(Aux_Totales!$N:$N, Aux_Totales!$F:$F, $F224, Aux_Totales!$A:$A, Aperturas!$A$2), 0))</f>
        <v/>
      </c>
      <c r="IHM224" s="23" t="str">
        <f>IF(IHM220 = "", "", IFERROR(IHM220 / SUMIFS(Aux_Totales!$N:$N, Aux_Totales!$F:$F, $F224, Aux_Totales!$A:$A, Aperturas!$A$2), 0))</f>
        <v/>
      </c>
      <c r="IHN224" s="23" t="str">
        <f>IF(IHN220 = "", "", IFERROR(IHN220 / SUMIFS(Aux_Totales!$N:$N, Aux_Totales!$F:$F, $F224, Aux_Totales!$A:$A, Aperturas!$A$2), 0))</f>
        <v/>
      </c>
      <c r="IHO224" s="23" t="str">
        <f>IF(IHO220 = "", "", IFERROR(IHO220 / SUMIFS(Aux_Totales!$N:$N, Aux_Totales!$F:$F, $F224, Aux_Totales!$A:$A, Aperturas!$A$2), 0))</f>
        <v/>
      </c>
      <c r="IHP224" s="23" t="str">
        <f>IF(IHP220 = "", "", IFERROR(IHP220 / SUMIFS(Aux_Totales!$N:$N, Aux_Totales!$F:$F, $F224, Aux_Totales!$A:$A, Aperturas!$A$2), 0))</f>
        <v/>
      </c>
      <c r="IHQ224" s="23" t="str">
        <f>IF(IHQ220 = "", "", IFERROR(IHQ220 / SUMIFS(Aux_Totales!$N:$N, Aux_Totales!$F:$F, $F224, Aux_Totales!$A:$A, Aperturas!$A$2), 0))</f>
        <v/>
      </c>
      <c r="IHR224" s="23" t="str">
        <f>IF(IHR220 = "", "", IFERROR(IHR220 / SUMIFS(Aux_Totales!$N:$N, Aux_Totales!$F:$F, $F224, Aux_Totales!$A:$A, Aperturas!$A$2), 0))</f>
        <v/>
      </c>
      <c r="IHS224" s="23" t="str">
        <f>IF(IHS220 = "", "", IFERROR(IHS220 / SUMIFS(Aux_Totales!$N:$N, Aux_Totales!$F:$F, $F224, Aux_Totales!$A:$A, Aperturas!$A$2), 0))</f>
        <v/>
      </c>
      <c r="IHT224" s="23" t="str">
        <f>IF(IHT220 = "", "", IFERROR(IHT220 / SUMIFS(Aux_Totales!$N:$N, Aux_Totales!$F:$F, $F224, Aux_Totales!$A:$A, Aperturas!$A$2), 0))</f>
        <v/>
      </c>
      <c r="IHU224" s="23" t="str">
        <f>IF(IHU220 = "", "", IFERROR(IHU220 / SUMIFS(Aux_Totales!$N:$N, Aux_Totales!$F:$F, $F224, Aux_Totales!$A:$A, Aperturas!$A$2), 0))</f>
        <v/>
      </c>
      <c r="IHV224" s="23" t="str">
        <f>IF(IHV220 = "", "", IFERROR(IHV220 / SUMIFS(Aux_Totales!$N:$N, Aux_Totales!$F:$F, $F224, Aux_Totales!$A:$A, Aperturas!$A$2), 0))</f>
        <v/>
      </c>
      <c r="IHW224" s="23" t="str">
        <f>IF(IHW220 = "", "", IFERROR(IHW220 / SUMIFS(Aux_Totales!$N:$N, Aux_Totales!$F:$F, $F224, Aux_Totales!$A:$A, Aperturas!$A$2), 0))</f>
        <v/>
      </c>
      <c r="IHX224" s="23" t="str">
        <f>IF(IHX220 = "", "", IFERROR(IHX220 / SUMIFS(Aux_Totales!$N:$N, Aux_Totales!$F:$F, $F224, Aux_Totales!$A:$A, Aperturas!$A$2), 0))</f>
        <v/>
      </c>
      <c r="IHY224" s="23" t="str">
        <f>IF(IHY220 = "", "", IFERROR(IHY220 / SUMIFS(Aux_Totales!$N:$N, Aux_Totales!$F:$F, $F224, Aux_Totales!$A:$A, Aperturas!$A$2), 0))</f>
        <v/>
      </c>
      <c r="IHZ224" s="23" t="str">
        <f>IF(IHZ220 = "", "", IFERROR(IHZ220 / SUMIFS(Aux_Totales!$N:$N, Aux_Totales!$F:$F, $F224, Aux_Totales!$A:$A, Aperturas!$A$2), 0))</f>
        <v/>
      </c>
      <c r="IIA224" s="23" t="str">
        <f>IF(IIA220 = "", "", IFERROR(IIA220 / SUMIFS(Aux_Totales!$N:$N, Aux_Totales!$F:$F, $F224, Aux_Totales!$A:$A, Aperturas!$A$2), 0))</f>
        <v/>
      </c>
      <c r="IIB224" s="23" t="str">
        <f>IF(IIB220 = "", "", IFERROR(IIB220 / SUMIFS(Aux_Totales!$N:$N, Aux_Totales!$F:$F, $F224, Aux_Totales!$A:$A, Aperturas!$A$2), 0))</f>
        <v/>
      </c>
      <c r="IIC224" s="23" t="str">
        <f>IF(IIC220 = "", "", IFERROR(IIC220 / SUMIFS(Aux_Totales!$N:$N, Aux_Totales!$F:$F, $F224, Aux_Totales!$A:$A, Aperturas!$A$2), 0))</f>
        <v/>
      </c>
      <c r="IID224" s="23" t="str">
        <f>IF(IID220 = "", "", IFERROR(IID220 / SUMIFS(Aux_Totales!$N:$N, Aux_Totales!$F:$F, $F224, Aux_Totales!$A:$A, Aperturas!$A$2), 0))</f>
        <v/>
      </c>
      <c r="IIE224" s="23" t="str">
        <f>IF(IIE220 = "", "", IFERROR(IIE220 / SUMIFS(Aux_Totales!$N:$N, Aux_Totales!$F:$F, $F224, Aux_Totales!$A:$A, Aperturas!$A$2), 0))</f>
        <v/>
      </c>
      <c r="IIF224" s="23" t="str">
        <f>IF(IIF220 = "", "", IFERROR(IIF220 / SUMIFS(Aux_Totales!$N:$N, Aux_Totales!$F:$F, $F224, Aux_Totales!$A:$A, Aperturas!$A$2), 0))</f>
        <v/>
      </c>
      <c r="IIG224" s="23" t="str">
        <f>IF(IIG220 = "", "", IFERROR(IIG220 / SUMIFS(Aux_Totales!$N:$N, Aux_Totales!$F:$F, $F224, Aux_Totales!$A:$A, Aperturas!$A$2), 0))</f>
        <v/>
      </c>
      <c r="IIH224" s="23" t="str">
        <f>IF(IIH220 = "", "", IFERROR(IIH220 / SUMIFS(Aux_Totales!$N:$N, Aux_Totales!$F:$F, $F224, Aux_Totales!$A:$A, Aperturas!$A$2), 0))</f>
        <v/>
      </c>
      <c r="III224" s="23" t="str">
        <f>IF(III220 = "", "", IFERROR(III220 / SUMIFS(Aux_Totales!$N:$N, Aux_Totales!$F:$F, $F224, Aux_Totales!$A:$A, Aperturas!$A$2), 0))</f>
        <v/>
      </c>
      <c r="IIJ224" s="23" t="str">
        <f>IF(IIJ220 = "", "", IFERROR(IIJ220 / SUMIFS(Aux_Totales!$N:$N, Aux_Totales!$F:$F, $F224, Aux_Totales!$A:$A, Aperturas!$A$2), 0))</f>
        <v/>
      </c>
      <c r="IIK224" s="23" t="str">
        <f>IF(IIK220 = "", "", IFERROR(IIK220 / SUMIFS(Aux_Totales!$N:$N, Aux_Totales!$F:$F, $F224, Aux_Totales!$A:$A, Aperturas!$A$2), 0))</f>
        <v/>
      </c>
      <c r="IIL224" s="23" t="str">
        <f>IF(IIL220 = "", "", IFERROR(IIL220 / SUMIFS(Aux_Totales!$N:$N, Aux_Totales!$F:$F, $F224, Aux_Totales!$A:$A, Aperturas!$A$2), 0))</f>
        <v/>
      </c>
      <c r="IIM224" s="23" t="str">
        <f>IF(IIM220 = "", "", IFERROR(IIM220 / SUMIFS(Aux_Totales!$N:$N, Aux_Totales!$F:$F, $F224, Aux_Totales!$A:$A, Aperturas!$A$2), 0))</f>
        <v/>
      </c>
      <c r="IIN224" s="23" t="str">
        <f>IF(IIN220 = "", "", IFERROR(IIN220 / SUMIFS(Aux_Totales!$N:$N, Aux_Totales!$F:$F, $F224, Aux_Totales!$A:$A, Aperturas!$A$2), 0))</f>
        <v/>
      </c>
      <c r="IIO224" s="23" t="str">
        <f>IF(IIO220 = "", "", IFERROR(IIO220 / SUMIFS(Aux_Totales!$N:$N, Aux_Totales!$F:$F, $F224, Aux_Totales!$A:$A, Aperturas!$A$2), 0))</f>
        <v/>
      </c>
      <c r="IIP224" s="23" t="str">
        <f>IF(IIP220 = "", "", IFERROR(IIP220 / SUMIFS(Aux_Totales!$N:$N, Aux_Totales!$F:$F, $F224, Aux_Totales!$A:$A, Aperturas!$A$2), 0))</f>
        <v/>
      </c>
      <c r="IIQ224" s="23" t="str">
        <f>IF(IIQ220 = "", "", IFERROR(IIQ220 / SUMIFS(Aux_Totales!$N:$N, Aux_Totales!$F:$F, $F224, Aux_Totales!$A:$A, Aperturas!$A$2), 0))</f>
        <v/>
      </c>
      <c r="IIR224" s="23" t="str">
        <f>IF(IIR220 = "", "", IFERROR(IIR220 / SUMIFS(Aux_Totales!$N:$N, Aux_Totales!$F:$F, $F224, Aux_Totales!$A:$A, Aperturas!$A$2), 0))</f>
        <v/>
      </c>
      <c r="IIS224" s="23" t="str">
        <f>IF(IIS220 = "", "", IFERROR(IIS220 / SUMIFS(Aux_Totales!$N:$N, Aux_Totales!$F:$F, $F224, Aux_Totales!$A:$A, Aperturas!$A$2), 0))</f>
        <v/>
      </c>
      <c r="IIT224" s="23" t="str">
        <f>IF(IIT220 = "", "", IFERROR(IIT220 / SUMIFS(Aux_Totales!$N:$N, Aux_Totales!$F:$F, $F224, Aux_Totales!$A:$A, Aperturas!$A$2), 0))</f>
        <v/>
      </c>
      <c r="IIU224" s="23" t="str">
        <f>IF(IIU220 = "", "", IFERROR(IIU220 / SUMIFS(Aux_Totales!$N:$N, Aux_Totales!$F:$F, $F224, Aux_Totales!$A:$A, Aperturas!$A$2), 0))</f>
        <v/>
      </c>
      <c r="IIV224" s="23" t="str">
        <f>IF(IIV220 = "", "", IFERROR(IIV220 / SUMIFS(Aux_Totales!$N:$N, Aux_Totales!$F:$F, $F224, Aux_Totales!$A:$A, Aperturas!$A$2), 0))</f>
        <v/>
      </c>
      <c r="IIW224" s="23" t="str">
        <f>IF(IIW220 = "", "", IFERROR(IIW220 / SUMIFS(Aux_Totales!$N:$N, Aux_Totales!$F:$F, $F224, Aux_Totales!$A:$A, Aperturas!$A$2), 0))</f>
        <v/>
      </c>
      <c r="IIX224" s="23" t="str">
        <f>IF(IIX220 = "", "", IFERROR(IIX220 / SUMIFS(Aux_Totales!$N:$N, Aux_Totales!$F:$F, $F224, Aux_Totales!$A:$A, Aperturas!$A$2), 0))</f>
        <v/>
      </c>
      <c r="IIY224" s="23" t="str">
        <f>IF(IIY220 = "", "", IFERROR(IIY220 / SUMIFS(Aux_Totales!$N:$N, Aux_Totales!$F:$F, $F224, Aux_Totales!$A:$A, Aperturas!$A$2), 0))</f>
        <v/>
      </c>
      <c r="IIZ224" s="23" t="str">
        <f>IF(IIZ220 = "", "", IFERROR(IIZ220 / SUMIFS(Aux_Totales!$N:$N, Aux_Totales!$F:$F, $F224, Aux_Totales!$A:$A, Aperturas!$A$2), 0))</f>
        <v/>
      </c>
      <c r="IJA224" s="23" t="str">
        <f>IF(IJA220 = "", "", IFERROR(IJA220 / SUMIFS(Aux_Totales!$N:$N, Aux_Totales!$F:$F, $F224, Aux_Totales!$A:$A, Aperturas!$A$2), 0))</f>
        <v/>
      </c>
      <c r="IJB224" s="23" t="str">
        <f>IF(IJB220 = "", "", IFERROR(IJB220 / SUMIFS(Aux_Totales!$N:$N, Aux_Totales!$F:$F, $F224, Aux_Totales!$A:$A, Aperturas!$A$2), 0))</f>
        <v/>
      </c>
      <c r="IJC224" s="23" t="str">
        <f>IF(IJC220 = "", "", IFERROR(IJC220 / SUMIFS(Aux_Totales!$N:$N, Aux_Totales!$F:$F, $F224, Aux_Totales!$A:$A, Aperturas!$A$2), 0))</f>
        <v/>
      </c>
      <c r="IJD224" s="23" t="str">
        <f>IF(IJD220 = "", "", IFERROR(IJD220 / SUMIFS(Aux_Totales!$N:$N, Aux_Totales!$F:$F, $F224, Aux_Totales!$A:$A, Aperturas!$A$2), 0))</f>
        <v/>
      </c>
      <c r="IJE224" s="23" t="str">
        <f>IF(IJE220 = "", "", IFERROR(IJE220 / SUMIFS(Aux_Totales!$N:$N, Aux_Totales!$F:$F, $F224, Aux_Totales!$A:$A, Aperturas!$A$2), 0))</f>
        <v/>
      </c>
      <c r="IJF224" s="23" t="str">
        <f>IF(IJF220 = "", "", IFERROR(IJF220 / SUMIFS(Aux_Totales!$N:$N, Aux_Totales!$F:$F, $F224, Aux_Totales!$A:$A, Aperturas!$A$2), 0))</f>
        <v/>
      </c>
      <c r="IJG224" s="23" t="str">
        <f>IF(IJG220 = "", "", IFERROR(IJG220 / SUMIFS(Aux_Totales!$N:$N, Aux_Totales!$F:$F, $F224, Aux_Totales!$A:$A, Aperturas!$A$2), 0))</f>
        <v/>
      </c>
      <c r="IJH224" s="23" t="str">
        <f>IF(IJH220 = "", "", IFERROR(IJH220 / SUMIFS(Aux_Totales!$N:$N, Aux_Totales!$F:$F, $F224, Aux_Totales!$A:$A, Aperturas!$A$2), 0))</f>
        <v/>
      </c>
      <c r="IJI224" s="23" t="str">
        <f>IF(IJI220 = "", "", IFERROR(IJI220 / SUMIFS(Aux_Totales!$N:$N, Aux_Totales!$F:$F, $F224, Aux_Totales!$A:$A, Aperturas!$A$2), 0))</f>
        <v/>
      </c>
      <c r="IJJ224" s="23" t="str">
        <f>IF(IJJ220 = "", "", IFERROR(IJJ220 / SUMIFS(Aux_Totales!$N:$N, Aux_Totales!$F:$F, $F224, Aux_Totales!$A:$A, Aperturas!$A$2), 0))</f>
        <v/>
      </c>
      <c r="IJK224" s="23" t="str">
        <f>IF(IJK220 = "", "", IFERROR(IJK220 / SUMIFS(Aux_Totales!$N:$N, Aux_Totales!$F:$F, $F224, Aux_Totales!$A:$A, Aperturas!$A$2), 0))</f>
        <v/>
      </c>
      <c r="IJL224" s="23" t="str">
        <f>IF(IJL220 = "", "", IFERROR(IJL220 / SUMIFS(Aux_Totales!$N:$N, Aux_Totales!$F:$F, $F224, Aux_Totales!$A:$A, Aperturas!$A$2), 0))</f>
        <v/>
      </c>
      <c r="IJM224" s="23" t="str">
        <f>IF(IJM220 = "", "", IFERROR(IJM220 / SUMIFS(Aux_Totales!$N:$N, Aux_Totales!$F:$F, $F224, Aux_Totales!$A:$A, Aperturas!$A$2), 0))</f>
        <v/>
      </c>
      <c r="IJN224" s="23" t="str">
        <f>IF(IJN220 = "", "", IFERROR(IJN220 / SUMIFS(Aux_Totales!$N:$N, Aux_Totales!$F:$F, $F224, Aux_Totales!$A:$A, Aperturas!$A$2), 0))</f>
        <v/>
      </c>
      <c r="IJO224" s="23" t="str">
        <f>IF(IJO220 = "", "", IFERROR(IJO220 / SUMIFS(Aux_Totales!$N:$N, Aux_Totales!$F:$F, $F224, Aux_Totales!$A:$A, Aperturas!$A$2), 0))</f>
        <v/>
      </c>
      <c r="IJP224" s="23" t="str">
        <f>IF(IJP220 = "", "", IFERROR(IJP220 / SUMIFS(Aux_Totales!$N:$N, Aux_Totales!$F:$F, $F224, Aux_Totales!$A:$A, Aperturas!$A$2), 0))</f>
        <v/>
      </c>
      <c r="IJQ224" s="23" t="str">
        <f>IF(IJQ220 = "", "", IFERROR(IJQ220 / SUMIFS(Aux_Totales!$N:$N, Aux_Totales!$F:$F, $F224, Aux_Totales!$A:$A, Aperturas!$A$2), 0))</f>
        <v/>
      </c>
      <c r="IJR224" s="23" t="str">
        <f>IF(IJR220 = "", "", IFERROR(IJR220 / SUMIFS(Aux_Totales!$N:$N, Aux_Totales!$F:$F, $F224, Aux_Totales!$A:$A, Aperturas!$A$2), 0))</f>
        <v/>
      </c>
      <c r="IJS224" s="23" t="str">
        <f>IF(IJS220 = "", "", IFERROR(IJS220 / SUMIFS(Aux_Totales!$N:$N, Aux_Totales!$F:$F, $F224, Aux_Totales!$A:$A, Aperturas!$A$2), 0))</f>
        <v/>
      </c>
      <c r="IJT224" s="23" t="str">
        <f>IF(IJT220 = "", "", IFERROR(IJT220 / SUMIFS(Aux_Totales!$N:$N, Aux_Totales!$F:$F, $F224, Aux_Totales!$A:$A, Aperturas!$A$2), 0))</f>
        <v/>
      </c>
      <c r="IJU224" s="23" t="str">
        <f>IF(IJU220 = "", "", IFERROR(IJU220 / SUMIFS(Aux_Totales!$N:$N, Aux_Totales!$F:$F, $F224, Aux_Totales!$A:$A, Aperturas!$A$2), 0))</f>
        <v/>
      </c>
      <c r="IJV224" s="23" t="str">
        <f>IF(IJV220 = "", "", IFERROR(IJV220 / SUMIFS(Aux_Totales!$N:$N, Aux_Totales!$F:$F, $F224, Aux_Totales!$A:$A, Aperturas!$A$2), 0))</f>
        <v/>
      </c>
      <c r="IJW224" s="23" t="str">
        <f>IF(IJW220 = "", "", IFERROR(IJW220 / SUMIFS(Aux_Totales!$N:$N, Aux_Totales!$F:$F, $F224, Aux_Totales!$A:$A, Aperturas!$A$2), 0))</f>
        <v/>
      </c>
      <c r="IJX224" s="23" t="str">
        <f>IF(IJX220 = "", "", IFERROR(IJX220 / SUMIFS(Aux_Totales!$N:$N, Aux_Totales!$F:$F, $F224, Aux_Totales!$A:$A, Aperturas!$A$2), 0))</f>
        <v/>
      </c>
      <c r="IJY224" s="23" t="str">
        <f>IF(IJY220 = "", "", IFERROR(IJY220 / SUMIFS(Aux_Totales!$N:$N, Aux_Totales!$F:$F, $F224, Aux_Totales!$A:$A, Aperturas!$A$2), 0))</f>
        <v/>
      </c>
      <c r="IJZ224" s="23" t="str">
        <f>IF(IJZ220 = "", "", IFERROR(IJZ220 / SUMIFS(Aux_Totales!$N:$N, Aux_Totales!$F:$F, $F224, Aux_Totales!$A:$A, Aperturas!$A$2), 0))</f>
        <v/>
      </c>
      <c r="IKA224" s="23" t="str">
        <f>IF(IKA220 = "", "", IFERROR(IKA220 / SUMIFS(Aux_Totales!$N:$N, Aux_Totales!$F:$F, $F224, Aux_Totales!$A:$A, Aperturas!$A$2), 0))</f>
        <v/>
      </c>
      <c r="IKB224" s="23" t="str">
        <f>IF(IKB220 = "", "", IFERROR(IKB220 / SUMIFS(Aux_Totales!$N:$N, Aux_Totales!$F:$F, $F224, Aux_Totales!$A:$A, Aperturas!$A$2), 0))</f>
        <v/>
      </c>
      <c r="IKC224" s="23" t="str">
        <f>IF(IKC220 = "", "", IFERROR(IKC220 / SUMIFS(Aux_Totales!$N:$N, Aux_Totales!$F:$F, $F224, Aux_Totales!$A:$A, Aperturas!$A$2), 0))</f>
        <v/>
      </c>
      <c r="IKD224" s="23" t="str">
        <f>IF(IKD220 = "", "", IFERROR(IKD220 / SUMIFS(Aux_Totales!$N:$N, Aux_Totales!$F:$F, $F224, Aux_Totales!$A:$A, Aperturas!$A$2), 0))</f>
        <v/>
      </c>
      <c r="IKE224" s="23" t="str">
        <f>IF(IKE220 = "", "", IFERROR(IKE220 / SUMIFS(Aux_Totales!$N:$N, Aux_Totales!$F:$F, $F224, Aux_Totales!$A:$A, Aperturas!$A$2), 0))</f>
        <v/>
      </c>
      <c r="IKF224" s="23" t="str">
        <f>IF(IKF220 = "", "", IFERROR(IKF220 / SUMIFS(Aux_Totales!$N:$N, Aux_Totales!$F:$F, $F224, Aux_Totales!$A:$A, Aperturas!$A$2), 0))</f>
        <v/>
      </c>
      <c r="IKG224" s="23" t="str">
        <f>IF(IKG220 = "", "", IFERROR(IKG220 / SUMIFS(Aux_Totales!$N:$N, Aux_Totales!$F:$F, $F224, Aux_Totales!$A:$A, Aperturas!$A$2), 0))</f>
        <v/>
      </c>
      <c r="IKH224" s="23" t="str">
        <f>IF(IKH220 = "", "", IFERROR(IKH220 / SUMIFS(Aux_Totales!$N:$N, Aux_Totales!$F:$F, $F224, Aux_Totales!$A:$A, Aperturas!$A$2), 0))</f>
        <v/>
      </c>
      <c r="IKI224" s="23" t="str">
        <f>IF(IKI220 = "", "", IFERROR(IKI220 / SUMIFS(Aux_Totales!$N:$N, Aux_Totales!$F:$F, $F224, Aux_Totales!$A:$A, Aperturas!$A$2), 0))</f>
        <v/>
      </c>
      <c r="IKJ224" s="23" t="str">
        <f>IF(IKJ220 = "", "", IFERROR(IKJ220 / SUMIFS(Aux_Totales!$N:$N, Aux_Totales!$F:$F, $F224, Aux_Totales!$A:$A, Aperturas!$A$2), 0))</f>
        <v/>
      </c>
      <c r="IKK224" s="23" t="str">
        <f>IF(IKK220 = "", "", IFERROR(IKK220 / SUMIFS(Aux_Totales!$N:$N, Aux_Totales!$F:$F, $F224, Aux_Totales!$A:$A, Aperturas!$A$2), 0))</f>
        <v/>
      </c>
      <c r="IKL224" s="23" t="str">
        <f>IF(IKL220 = "", "", IFERROR(IKL220 / SUMIFS(Aux_Totales!$N:$N, Aux_Totales!$F:$F, $F224, Aux_Totales!$A:$A, Aperturas!$A$2), 0))</f>
        <v/>
      </c>
      <c r="IKM224" s="23" t="str">
        <f>IF(IKM220 = "", "", IFERROR(IKM220 / SUMIFS(Aux_Totales!$N:$N, Aux_Totales!$F:$F, $F224, Aux_Totales!$A:$A, Aperturas!$A$2), 0))</f>
        <v/>
      </c>
      <c r="IKN224" s="23" t="str">
        <f>IF(IKN220 = "", "", IFERROR(IKN220 / SUMIFS(Aux_Totales!$N:$N, Aux_Totales!$F:$F, $F224, Aux_Totales!$A:$A, Aperturas!$A$2), 0))</f>
        <v/>
      </c>
      <c r="IKO224" s="23" t="str">
        <f>IF(IKO220 = "", "", IFERROR(IKO220 / SUMIFS(Aux_Totales!$N:$N, Aux_Totales!$F:$F, $F224, Aux_Totales!$A:$A, Aperturas!$A$2), 0))</f>
        <v/>
      </c>
      <c r="IKP224" s="23" t="str">
        <f>IF(IKP220 = "", "", IFERROR(IKP220 / SUMIFS(Aux_Totales!$N:$N, Aux_Totales!$F:$F, $F224, Aux_Totales!$A:$A, Aperturas!$A$2), 0))</f>
        <v/>
      </c>
      <c r="IKQ224" s="23" t="str">
        <f>IF(IKQ220 = "", "", IFERROR(IKQ220 / SUMIFS(Aux_Totales!$N:$N, Aux_Totales!$F:$F, $F224, Aux_Totales!$A:$A, Aperturas!$A$2), 0))</f>
        <v/>
      </c>
      <c r="IKR224" s="23" t="str">
        <f>IF(IKR220 = "", "", IFERROR(IKR220 / SUMIFS(Aux_Totales!$N:$N, Aux_Totales!$F:$F, $F224, Aux_Totales!$A:$A, Aperturas!$A$2), 0))</f>
        <v/>
      </c>
      <c r="IKS224" s="23" t="str">
        <f>IF(IKS220 = "", "", IFERROR(IKS220 / SUMIFS(Aux_Totales!$N:$N, Aux_Totales!$F:$F, $F224, Aux_Totales!$A:$A, Aperturas!$A$2), 0))</f>
        <v/>
      </c>
      <c r="IKT224" s="23" t="str">
        <f>IF(IKT220 = "", "", IFERROR(IKT220 / SUMIFS(Aux_Totales!$N:$N, Aux_Totales!$F:$F, $F224, Aux_Totales!$A:$A, Aperturas!$A$2), 0))</f>
        <v/>
      </c>
      <c r="IKU224" s="23" t="str">
        <f>IF(IKU220 = "", "", IFERROR(IKU220 / SUMIFS(Aux_Totales!$N:$N, Aux_Totales!$F:$F, $F224, Aux_Totales!$A:$A, Aperturas!$A$2), 0))</f>
        <v/>
      </c>
      <c r="IKV224" s="23" t="str">
        <f>IF(IKV220 = "", "", IFERROR(IKV220 / SUMIFS(Aux_Totales!$N:$N, Aux_Totales!$F:$F, $F224, Aux_Totales!$A:$A, Aperturas!$A$2), 0))</f>
        <v/>
      </c>
      <c r="IKW224" s="23" t="str">
        <f>IF(IKW220 = "", "", IFERROR(IKW220 / SUMIFS(Aux_Totales!$N:$N, Aux_Totales!$F:$F, $F224, Aux_Totales!$A:$A, Aperturas!$A$2), 0))</f>
        <v/>
      </c>
      <c r="IKX224" s="23" t="str">
        <f>IF(IKX220 = "", "", IFERROR(IKX220 / SUMIFS(Aux_Totales!$N:$N, Aux_Totales!$F:$F, $F224, Aux_Totales!$A:$A, Aperturas!$A$2), 0))</f>
        <v/>
      </c>
      <c r="IKY224" s="23" t="str">
        <f>IF(IKY220 = "", "", IFERROR(IKY220 / SUMIFS(Aux_Totales!$N:$N, Aux_Totales!$F:$F, $F224, Aux_Totales!$A:$A, Aperturas!$A$2), 0))</f>
        <v/>
      </c>
      <c r="IKZ224" s="23" t="str">
        <f>IF(IKZ220 = "", "", IFERROR(IKZ220 / SUMIFS(Aux_Totales!$N:$N, Aux_Totales!$F:$F, $F224, Aux_Totales!$A:$A, Aperturas!$A$2), 0))</f>
        <v/>
      </c>
      <c r="ILA224" s="23" t="str">
        <f>IF(ILA220 = "", "", IFERROR(ILA220 / SUMIFS(Aux_Totales!$N:$N, Aux_Totales!$F:$F, $F224, Aux_Totales!$A:$A, Aperturas!$A$2), 0))</f>
        <v/>
      </c>
      <c r="ILB224" s="23" t="str">
        <f>IF(ILB220 = "", "", IFERROR(ILB220 / SUMIFS(Aux_Totales!$N:$N, Aux_Totales!$F:$F, $F224, Aux_Totales!$A:$A, Aperturas!$A$2), 0))</f>
        <v/>
      </c>
      <c r="ILC224" s="23" t="str">
        <f>IF(ILC220 = "", "", IFERROR(ILC220 / SUMIFS(Aux_Totales!$N:$N, Aux_Totales!$F:$F, $F224, Aux_Totales!$A:$A, Aperturas!$A$2), 0))</f>
        <v/>
      </c>
      <c r="ILD224" s="23" t="str">
        <f>IF(ILD220 = "", "", IFERROR(ILD220 / SUMIFS(Aux_Totales!$N:$N, Aux_Totales!$F:$F, $F224, Aux_Totales!$A:$A, Aperturas!$A$2), 0))</f>
        <v/>
      </c>
      <c r="ILE224" s="23" t="str">
        <f>IF(ILE220 = "", "", IFERROR(ILE220 / SUMIFS(Aux_Totales!$N:$N, Aux_Totales!$F:$F, $F224, Aux_Totales!$A:$A, Aperturas!$A$2), 0))</f>
        <v/>
      </c>
      <c r="ILF224" s="23" t="str">
        <f>IF(ILF220 = "", "", IFERROR(ILF220 / SUMIFS(Aux_Totales!$N:$N, Aux_Totales!$F:$F, $F224, Aux_Totales!$A:$A, Aperturas!$A$2), 0))</f>
        <v/>
      </c>
      <c r="ILG224" s="23" t="str">
        <f>IF(ILG220 = "", "", IFERROR(ILG220 / SUMIFS(Aux_Totales!$N:$N, Aux_Totales!$F:$F, $F224, Aux_Totales!$A:$A, Aperturas!$A$2), 0))</f>
        <v/>
      </c>
      <c r="ILH224" s="23" t="str">
        <f>IF(ILH220 = "", "", IFERROR(ILH220 / SUMIFS(Aux_Totales!$N:$N, Aux_Totales!$F:$F, $F224, Aux_Totales!$A:$A, Aperturas!$A$2), 0))</f>
        <v/>
      </c>
      <c r="ILI224" s="23" t="str">
        <f>IF(ILI220 = "", "", IFERROR(ILI220 / SUMIFS(Aux_Totales!$N:$N, Aux_Totales!$F:$F, $F224, Aux_Totales!$A:$A, Aperturas!$A$2), 0))</f>
        <v/>
      </c>
      <c r="ILJ224" s="23" t="str">
        <f>IF(ILJ220 = "", "", IFERROR(ILJ220 / SUMIFS(Aux_Totales!$N:$N, Aux_Totales!$F:$F, $F224, Aux_Totales!$A:$A, Aperturas!$A$2), 0))</f>
        <v/>
      </c>
      <c r="ILK224" s="23" t="str">
        <f>IF(ILK220 = "", "", IFERROR(ILK220 / SUMIFS(Aux_Totales!$N:$N, Aux_Totales!$F:$F, $F224, Aux_Totales!$A:$A, Aperturas!$A$2), 0))</f>
        <v/>
      </c>
      <c r="ILL224" s="23" t="str">
        <f>IF(ILL220 = "", "", IFERROR(ILL220 / SUMIFS(Aux_Totales!$N:$N, Aux_Totales!$F:$F, $F224, Aux_Totales!$A:$A, Aperturas!$A$2), 0))</f>
        <v/>
      </c>
      <c r="ILM224" s="23" t="str">
        <f>IF(ILM220 = "", "", IFERROR(ILM220 / SUMIFS(Aux_Totales!$N:$N, Aux_Totales!$F:$F, $F224, Aux_Totales!$A:$A, Aperturas!$A$2), 0))</f>
        <v/>
      </c>
      <c r="ILN224" s="23" t="str">
        <f>IF(ILN220 = "", "", IFERROR(ILN220 / SUMIFS(Aux_Totales!$N:$N, Aux_Totales!$F:$F, $F224, Aux_Totales!$A:$A, Aperturas!$A$2), 0))</f>
        <v/>
      </c>
      <c r="ILO224" s="23" t="str">
        <f>IF(ILO220 = "", "", IFERROR(ILO220 / SUMIFS(Aux_Totales!$N:$N, Aux_Totales!$F:$F, $F224, Aux_Totales!$A:$A, Aperturas!$A$2), 0))</f>
        <v/>
      </c>
      <c r="ILP224" s="23" t="str">
        <f>IF(ILP220 = "", "", IFERROR(ILP220 / SUMIFS(Aux_Totales!$N:$N, Aux_Totales!$F:$F, $F224, Aux_Totales!$A:$A, Aperturas!$A$2), 0))</f>
        <v/>
      </c>
      <c r="ILQ224" s="23" t="str">
        <f>IF(ILQ220 = "", "", IFERROR(ILQ220 / SUMIFS(Aux_Totales!$N:$N, Aux_Totales!$F:$F, $F224, Aux_Totales!$A:$A, Aperturas!$A$2), 0))</f>
        <v/>
      </c>
      <c r="ILR224" s="23" t="str">
        <f>IF(ILR220 = "", "", IFERROR(ILR220 / SUMIFS(Aux_Totales!$N:$N, Aux_Totales!$F:$F, $F224, Aux_Totales!$A:$A, Aperturas!$A$2), 0))</f>
        <v/>
      </c>
      <c r="ILS224" s="23" t="str">
        <f>IF(ILS220 = "", "", IFERROR(ILS220 / SUMIFS(Aux_Totales!$N:$N, Aux_Totales!$F:$F, $F224, Aux_Totales!$A:$A, Aperturas!$A$2), 0))</f>
        <v/>
      </c>
      <c r="ILT224" s="23" t="str">
        <f>IF(ILT220 = "", "", IFERROR(ILT220 / SUMIFS(Aux_Totales!$N:$N, Aux_Totales!$F:$F, $F224, Aux_Totales!$A:$A, Aperturas!$A$2), 0))</f>
        <v/>
      </c>
      <c r="ILU224" s="23" t="str">
        <f>IF(ILU220 = "", "", IFERROR(ILU220 / SUMIFS(Aux_Totales!$N:$N, Aux_Totales!$F:$F, $F224, Aux_Totales!$A:$A, Aperturas!$A$2), 0))</f>
        <v/>
      </c>
      <c r="ILV224" s="23" t="str">
        <f>IF(ILV220 = "", "", IFERROR(ILV220 / SUMIFS(Aux_Totales!$N:$N, Aux_Totales!$F:$F, $F224, Aux_Totales!$A:$A, Aperturas!$A$2), 0))</f>
        <v/>
      </c>
      <c r="ILW224" s="23" t="str">
        <f>IF(ILW220 = "", "", IFERROR(ILW220 / SUMIFS(Aux_Totales!$N:$N, Aux_Totales!$F:$F, $F224, Aux_Totales!$A:$A, Aperturas!$A$2), 0))</f>
        <v/>
      </c>
      <c r="ILX224" s="23" t="str">
        <f>IF(ILX220 = "", "", IFERROR(ILX220 / SUMIFS(Aux_Totales!$N:$N, Aux_Totales!$F:$F, $F224, Aux_Totales!$A:$A, Aperturas!$A$2), 0))</f>
        <v/>
      </c>
      <c r="ILY224" s="23" t="str">
        <f>IF(ILY220 = "", "", IFERROR(ILY220 / SUMIFS(Aux_Totales!$N:$N, Aux_Totales!$F:$F, $F224, Aux_Totales!$A:$A, Aperturas!$A$2), 0))</f>
        <v/>
      </c>
      <c r="ILZ224" s="23" t="str">
        <f>IF(ILZ220 = "", "", IFERROR(ILZ220 / SUMIFS(Aux_Totales!$N:$N, Aux_Totales!$F:$F, $F224, Aux_Totales!$A:$A, Aperturas!$A$2), 0))</f>
        <v/>
      </c>
      <c r="IMA224" s="23" t="str">
        <f>IF(IMA220 = "", "", IFERROR(IMA220 / SUMIFS(Aux_Totales!$N:$N, Aux_Totales!$F:$F, $F224, Aux_Totales!$A:$A, Aperturas!$A$2), 0))</f>
        <v/>
      </c>
      <c r="IMB224" s="23" t="str">
        <f>IF(IMB220 = "", "", IFERROR(IMB220 / SUMIFS(Aux_Totales!$N:$N, Aux_Totales!$F:$F, $F224, Aux_Totales!$A:$A, Aperturas!$A$2), 0))</f>
        <v/>
      </c>
      <c r="IMC224" s="23" t="str">
        <f>IF(IMC220 = "", "", IFERROR(IMC220 / SUMIFS(Aux_Totales!$N:$N, Aux_Totales!$F:$F, $F224, Aux_Totales!$A:$A, Aperturas!$A$2), 0))</f>
        <v/>
      </c>
      <c r="IMD224" s="23" t="str">
        <f>IF(IMD220 = "", "", IFERROR(IMD220 / SUMIFS(Aux_Totales!$N:$N, Aux_Totales!$F:$F, $F224, Aux_Totales!$A:$A, Aperturas!$A$2), 0))</f>
        <v/>
      </c>
      <c r="IME224" s="23" t="str">
        <f>IF(IME220 = "", "", IFERROR(IME220 / SUMIFS(Aux_Totales!$N:$N, Aux_Totales!$F:$F, $F224, Aux_Totales!$A:$A, Aperturas!$A$2), 0))</f>
        <v/>
      </c>
      <c r="IMF224" s="23" t="str">
        <f>IF(IMF220 = "", "", IFERROR(IMF220 / SUMIFS(Aux_Totales!$N:$N, Aux_Totales!$F:$F, $F224, Aux_Totales!$A:$A, Aperturas!$A$2), 0))</f>
        <v/>
      </c>
      <c r="IMG224" s="23" t="str">
        <f>IF(IMG220 = "", "", IFERROR(IMG220 / SUMIFS(Aux_Totales!$N:$N, Aux_Totales!$F:$F, $F224, Aux_Totales!$A:$A, Aperturas!$A$2), 0))</f>
        <v/>
      </c>
      <c r="IMH224" s="23" t="str">
        <f>IF(IMH220 = "", "", IFERROR(IMH220 / SUMIFS(Aux_Totales!$N:$N, Aux_Totales!$F:$F, $F224, Aux_Totales!$A:$A, Aperturas!$A$2), 0))</f>
        <v/>
      </c>
      <c r="IMI224" s="23" t="str">
        <f>IF(IMI220 = "", "", IFERROR(IMI220 / SUMIFS(Aux_Totales!$N:$N, Aux_Totales!$F:$F, $F224, Aux_Totales!$A:$A, Aperturas!$A$2), 0))</f>
        <v/>
      </c>
      <c r="IMJ224" s="23" t="str">
        <f>IF(IMJ220 = "", "", IFERROR(IMJ220 / SUMIFS(Aux_Totales!$N:$N, Aux_Totales!$F:$F, $F224, Aux_Totales!$A:$A, Aperturas!$A$2), 0))</f>
        <v/>
      </c>
      <c r="IMK224" s="23" t="str">
        <f>IF(IMK220 = "", "", IFERROR(IMK220 / SUMIFS(Aux_Totales!$N:$N, Aux_Totales!$F:$F, $F224, Aux_Totales!$A:$A, Aperturas!$A$2), 0))</f>
        <v/>
      </c>
      <c r="IML224" s="23" t="str">
        <f>IF(IML220 = "", "", IFERROR(IML220 / SUMIFS(Aux_Totales!$N:$N, Aux_Totales!$F:$F, $F224, Aux_Totales!$A:$A, Aperturas!$A$2), 0))</f>
        <v/>
      </c>
      <c r="IMM224" s="23" t="str">
        <f>IF(IMM220 = "", "", IFERROR(IMM220 / SUMIFS(Aux_Totales!$N:$N, Aux_Totales!$F:$F, $F224, Aux_Totales!$A:$A, Aperturas!$A$2), 0))</f>
        <v/>
      </c>
      <c r="IMN224" s="23" t="str">
        <f>IF(IMN220 = "", "", IFERROR(IMN220 / SUMIFS(Aux_Totales!$N:$N, Aux_Totales!$F:$F, $F224, Aux_Totales!$A:$A, Aperturas!$A$2), 0))</f>
        <v/>
      </c>
      <c r="IMO224" s="23" t="str">
        <f>IF(IMO220 = "", "", IFERROR(IMO220 / SUMIFS(Aux_Totales!$N:$N, Aux_Totales!$F:$F, $F224, Aux_Totales!$A:$A, Aperturas!$A$2), 0))</f>
        <v/>
      </c>
      <c r="IMP224" s="23" t="str">
        <f>IF(IMP220 = "", "", IFERROR(IMP220 / SUMIFS(Aux_Totales!$N:$N, Aux_Totales!$F:$F, $F224, Aux_Totales!$A:$A, Aperturas!$A$2), 0))</f>
        <v/>
      </c>
      <c r="IMQ224" s="23" t="str">
        <f>IF(IMQ220 = "", "", IFERROR(IMQ220 / SUMIFS(Aux_Totales!$N:$N, Aux_Totales!$F:$F, $F224, Aux_Totales!$A:$A, Aperturas!$A$2), 0))</f>
        <v/>
      </c>
      <c r="IMR224" s="23" t="str">
        <f>IF(IMR220 = "", "", IFERROR(IMR220 / SUMIFS(Aux_Totales!$N:$N, Aux_Totales!$F:$F, $F224, Aux_Totales!$A:$A, Aperturas!$A$2), 0))</f>
        <v/>
      </c>
      <c r="IMS224" s="23" t="str">
        <f>IF(IMS220 = "", "", IFERROR(IMS220 / SUMIFS(Aux_Totales!$N:$N, Aux_Totales!$F:$F, $F224, Aux_Totales!$A:$A, Aperturas!$A$2), 0))</f>
        <v/>
      </c>
      <c r="IMT224" s="23" t="str">
        <f>IF(IMT220 = "", "", IFERROR(IMT220 / SUMIFS(Aux_Totales!$N:$N, Aux_Totales!$F:$F, $F224, Aux_Totales!$A:$A, Aperturas!$A$2), 0))</f>
        <v/>
      </c>
      <c r="IMU224" s="23" t="str">
        <f>IF(IMU220 = "", "", IFERROR(IMU220 / SUMIFS(Aux_Totales!$N:$N, Aux_Totales!$F:$F, $F224, Aux_Totales!$A:$A, Aperturas!$A$2), 0))</f>
        <v/>
      </c>
      <c r="IMV224" s="23" t="str">
        <f>IF(IMV220 = "", "", IFERROR(IMV220 / SUMIFS(Aux_Totales!$N:$N, Aux_Totales!$F:$F, $F224, Aux_Totales!$A:$A, Aperturas!$A$2), 0))</f>
        <v/>
      </c>
      <c r="IMW224" s="23" t="str">
        <f>IF(IMW220 = "", "", IFERROR(IMW220 / SUMIFS(Aux_Totales!$N:$N, Aux_Totales!$F:$F, $F224, Aux_Totales!$A:$A, Aperturas!$A$2), 0))</f>
        <v/>
      </c>
      <c r="IMX224" s="23" t="str">
        <f>IF(IMX220 = "", "", IFERROR(IMX220 / SUMIFS(Aux_Totales!$N:$N, Aux_Totales!$F:$F, $F224, Aux_Totales!$A:$A, Aperturas!$A$2), 0))</f>
        <v/>
      </c>
      <c r="IMY224" s="23" t="str">
        <f>IF(IMY220 = "", "", IFERROR(IMY220 / SUMIFS(Aux_Totales!$N:$N, Aux_Totales!$F:$F, $F224, Aux_Totales!$A:$A, Aperturas!$A$2), 0))</f>
        <v/>
      </c>
      <c r="IMZ224" s="23" t="str">
        <f>IF(IMZ220 = "", "", IFERROR(IMZ220 / SUMIFS(Aux_Totales!$N:$N, Aux_Totales!$F:$F, $F224, Aux_Totales!$A:$A, Aperturas!$A$2), 0))</f>
        <v/>
      </c>
      <c r="INA224" s="23" t="str">
        <f>IF(INA220 = "", "", IFERROR(INA220 / SUMIFS(Aux_Totales!$N:$N, Aux_Totales!$F:$F, $F224, Aux_Totales!$A:$A, Aperturas!$A$2), 0))</f>
        <v/>
      </c>
      <c r="INB224" s="23" t="str">
        <f>IF(INB220 = "", "", IFERROR(INB220 / SUMIFS(Aux_Totales!$N:$N, Aux_Totales!$F:$F, $F224, Aux_Totales!$A:$A, Aperturas!$A$2), 0))</f>
        <v/>
      </c>
      <c r="INC224" s="23" t="str">
        <f>IF(INC220 = "", "", IFERROR(INC220 / SUMIFS(Aux_Totales!$N:$N, Aux_Totales!$F:$F, $F224, Aux_Totales!$A:$A, Aperturas!$A$2), 0))</f>
        <v/>
      </c>
      <c r="IND224" s="23" t="str">
        <f>IF(IND220 = "", "", IFERROR(IND220 / SUMIFS(Aux_Totales!$N:$N, Aux_Totales!$F:$F, $F224, Aux_Totales!$A:$A, Aperturas!$A$2), 0))</f>
        <v/>
      </c>
      <c r="INE224" s="23" t="str">
        <f>IF(INE220 = "", "", IFERROR(INE220 / SUMIFS(Aux_Totales!$N:$N, Aux_Totales!$F:$F, $F224, Aux_Totales!$A:$A, Aperturas!$A$2), 0))</f>
        <v/>
      </c>
      <c r="INF224" s="23" t="str">
        <f>IF(INF220 = "", "", IFERROR(INF220 / SUMIFS(Aux_Totales!$N:$N, Aux_Totales!$F:$F, $F224, Aux_Totales!$A:$A, Aperturas!$A$2), 0))</f>
        <v/>
      </c>
      <c r="ING224" s="23" t="str">
        <f>IF(ING220 = "", "", IFERROR(ING220 / SUMIFS(Aux_Totales!$N:$N, Aux_Totales!$F:$F, $F224, Aux_Totales!$A:$A, Aperturas!$A$2), 0))</f>
        <v/>
      </c>
      <c r="INH224" s="23" t="str">
        <f>IF(INH220 = "", "", IFERROR(INH220 / SUMIFS(Aux_Totales!$N:$N, Aux_Totales!$F:$F, $F224, Aux_Totales!$A:$A, Aperturas!$A$2), 0))</f>
        <v/>
      </c>
      <c r="INI224" s="23" t="str">
        <f>IF(INI220 = "", "", IFERROR(INI220 / SUMIFS(Aux_Totales!$N:$N, Aux_Totales!$F:$F, $F224, Aux_Totales!$A:$A, Aperturas!$A$2), 0))</f>
        <v/>
      </c>
      <c r="INJ224" s="23" t="str">
        <f>IF(INJ220 = "", "", IFERROR(INJ220 / SUMIFS(Aux_Totales!$N:$N, Aux_Totales!$F:$F, $F224, Aux_Totales!$A:$A, Aperturas!$A$2), 0))</f>
        <v/>
      </c>
      <c r="INK224" s="23" t="str">
        <f>IF(INK220 = "", "", IFERROR(INK220 / SUMIFS(Aux_Totales!$N:$N, Aux_Totales!$F:$F, $F224, Aux_Totales!$A:$A, Aperturas!$A$2), 0))</f>
        <v/>
      </c>
      <c r="INL224" s="23" t="str">
        <f>IF(INL220 = "", "", IFERROR(INL220 / SUMIFS(Aux_Totales!$N:$N, Aux_Totales!$F:$F, $F224, Aux_Totales!$A:$A, Aperturas!$A$2), 0))</f>
        <v/>
      </c>
      <c r="INM224" s="23" t="str">
        <f>IF(INM220 = "", "", IFERROR(INM220 / SUMIFS(Aux_Totales!$N:$N, Aux_Totales!$F:$F, $F224, Aux_Totales!$A:$A, Aperturas!$A$2), 0))</f>
        <v/>
      </c>
      <c r="INN224" s="23" t="str">
        <f>IF(INN220 = "", "", IFERROR(INN220 / SUMIFS(Aux_Totales!$N:$N, Aux_Totales!$F:$F, $F224, Aux_Totales!$A:$A, Aperturas!$A$2), 0))</f>
        <v/>
      </c>
      <c r="INO224" s="23" t="str">
        <f>IF(INO220 = "", "", IFERROR(INO220 / SUMIFS(Aux_Totales!$N:$N, Aux_Totales!$F:$F, $F224, Aux_Totales!$A:$A, Aperturas!$A$2), 0))</f>
        <v/>
      </c>
      <c r="INP224" s="23" t="str">
        <f>IF(INP220 = "", "", IFERROR(INP220 / SUMIFS(Aux_Totales!$N:$N, Aux_Totales!$F:$F, $F224, Aux_Totales!$A:$A, Aperturas!$A$2), 0))</f>
        <v/>
      </c>
      <c r="INQ224" s="23" t="str">
        <f>IF(INQ220 = "", "", IFERROR(INQ220 / SUMIFS(Aux_Totales!$N:$N, Aux_Totales!$F:$F, $F224, Aux_Totales!$A:$A, Aperturas!$A$2), 0))</f>
        <v/>
      </c>
      <c r="INR224" s="23" t="str">
        <f>IF(INR220 = "", "", IFERROR(INR220 / SUMIFS(Aux_Totales!$N:$N, Aux_Totales!$F:$F, $F224, Aux_Totales!$A:$A, Aperturas!$A$2), 0))</f>
        <v/>
      </c>
      <c r="INS224" s="23" t="str">
        <f>IF(INS220 = "", "", IFERROR(INS220 / SUMIFS(Aux_Totales!$N:$N, Aux_Totales!$F:$F, $F224, Aux_Totales!$A:$A, Aperturas!$A$2), 0))</f>
        <v/>
      </c>
      <c r="INT224" s="23" t="str">
        <f>IF(INT220 = "", "", IFERROR(INT220 / SUMIFS(Aux_Totales!$N:$N, Aux_Totales!$F:$F, $F224, Aux_Totales!$A:$A, Aperturas!$A$2), 0))</f>
        <v/>
      </c>
      <c r="INU224" s="23" t="str">
        <f>IF(INU220 = "", "", IFERROR(INU220 / SUMIFS(Aux_Totales!$N:$N, Aux_Totales!$F:$F, $F224, Aux_Totales!$A:$A, Aperturas!$A$2), 0))</f>
        <v/>
      </c>
      <c r="INV224" s="23" t="str">
        <f>IF(INV220 = "", "", IFERROR(INV220 / SUMIFS(Aux_Totales!$N:$N, Aux_Totales!$F:$F, $F224, Aux_Totales!$A:$A, Aperturas!$A$2), 0))</f>
        <v/>
      </c>
      <c r="INW224" s="23" t="str">
        <f>IF(INW220 = "", "", IFERROR(INW220 / SUMIFS(Aux_Totales!$N:$N, Aux_Totales!$F:$F, $F224, Aux_Totales!$A:$A, Aperturas!$A$2), 0))</f>
        <v/>
      </c>
      <c r="INX224" s="23" t="str">
        <f>IF(INX220 = "", "", IFERROR(INX220 / SUMIFS(Aux_Totales!$N:$N, Aux_Totales!$F:$F, $F224, Aux_Totales!$A:$A, Aperturas!$A$2), 0))</f>
        <v/>
      </c>
      <c r="INY224" s="23" t="str">
        <f>IF(INY220 = "", "", IFERROR(INY220 / SUMIFS(Aux_Totales!$N:$N, Aux_Totales!$F:$F, $F224, Aux_Totales!$A:$A, Aperturas!$A$2), 0))</f>
        <v/>
      </c>
      <c r="INZ224" s="23" t="str">
        <f>IF(INZ220 = "", "", IFERROR(INZ220 / SUMIFS(Aux_Totales!$N:$N, Aux_Totales!$F:$F, $F224, Aux_Totales!$A:$A, Aperturas!$A$2), 0))</f>
        <v/>
      </c>
      <c r="IOA224" s="23" t="str">
        <f>IF(IOA220 = "", "", IFERROR(IOA220 / SUMIFS(Aux_Totales!$N:$N, Aux_Totales!$F:$F, $F224, Aux_Totales!$A:$A, Aperturas!$A$2), 0))</f>
        <v/>
      </c>
      <c r="IOB224" s="23" t="str">
        <f>IF(IOB220 = "", "", IFERROR(IOB220 / SUMIFS(Aux_Totales!$N:$N, Aux_Totales!$F:$F, $F224, Aux_Totales!$A:$A, Aperturas!$A$2), 0))</f>
        <v/>
      </c>
      <c r="IOC224" s="23" t="str">
        <f>IF(IOC220 = "", "", IFERROR(IOC220 / SUMIFS(Aux_Totales!$N:$N, Aux_Totales!$F:$F, $F224, Aux_Totales!$A:$A, Aperturas!$A$2), 0))</f>
        <v/>
      </c>
      <c r="IOD224" s="23" t="str">
        <f>IF(IOD220 = "", "", IFERROR(IOD220 / SUMIFS(Aux_Totales!$N:$N, Aux_Totales!$F:$F, $F224, Aux_Totales!$A:$A, Aperturas!$A$2), 0))</f>
        <v/>
      </c>
      <c r="IOE224" s="23" t="str">
        <f>IF(IOE220 = "", "", IFERROR(IOE220 / SUMIFS(Aux_Totales!$N:$N, Aux_Totales!$F:$F, $F224, Aux_Totales!$A:$A, Aperturas!$A$2), 0))</f>
        <v/>
      </c>
      <c r="IOF224" s="23" t="str">
        <f>IF(IOF220 = "", "", IFERROR(IOF220 / SUMIFS(Aux_Totales!$N:$N, Aux_Totales!$F:$F, $F224, Aux_Totales!$A:$A, Aperturas!$A$2), 0))</f>
        <v/>
      </c>
      <c r="IOG224" s="23" t="str">
        <f>IF(IOG220 = "", "", IFERROR(IOG220 / SUMIFS(Aux_Totales!$N:$N, Aux_Totales!$F:$F, $F224, Aux_Totales!$A:$A, Aperturas!$A$2), 0))</f>
        <v/>
      </c>
      <c r="IOH224" s="23" t="str">
        <f>IF(IOH220 = "", "", IFERROR(IOH220 / SUMIFS(Aux_Totales!$N:$N, Aux_Totales!$F:$F, $F224, Aux_Totales!$A:$A, Aperturas!$A$2), 0))</f>
        <v/>
      </c>
      <c r="IOI224" s="23" t="str">
        <f>IF(IOI220 = "", "", IFERROR(IOI220 / SUMIFS(Aux_Totales!$N:$N, Aux_Totales!$F:$F, $F224, Aux_Totales!$A:$A, Aperturas!$A$2), 0))</f>
        <v/>
      </c>
      <c r="IOJ224" s="23" t="str">
        <f>IF(IOJ220 = "", "", IFERROR(IOJ220 / SUMIFS(Aux_Totales!$N:$N, Aux_Totales!$F:$F, $F224, Aux_Totales!$A:$A, Aperturas!$A$2), 0))</f>
        <v/>
      </c>
      <c r="IOK224" s="23" t="str">
        <f>IF(IOK220 = "", "", IFERROR(IOK220 / SUMIFS(Aux_Totales!$N:$N, Aux_Totales!$F:$F, $F224, Aux_Totales!$A:$A, Aperturas!$A$2), 0))</f>
        <v/>
      </c>
      <c r="IOL224" s="23" t="str">
        <f>IF(IOL220 = "", "", IFERROR(IOL220 / SUMIFS(Aux_Totales!$N:$N, Aux_Totales!$F:$F, $F224, Aux_Totales!$A:$A, Aperturas!$A$2), 0))</f>
        <v/>
      </c>
      <c r="IOM224" s="23" t="str">
        <f>IF(IOM220 = "", "", IFERROR(IOM220 / SUMIFS(Aux_Totales!$N:$N, Aux_Totales!$F:$F, $F224, Aux_Totales!$A:$A, Aperturas!$A$2), 0))</f>
        <v/>
      </c>
      <c r="ION224" s="23" t="str">
        <f>IF(ION220 = "", "", IFERROR(ION220 / SUMIFS(Aux_Totales!$N:$N, Aux_Totales!$F:$F, $F224, Aux_Totales!$A:$A, Aperturas!$A$2), 0))</f>
        <v/>
      </c>
      <c r="IOO224" s="23" t="str">
        <f>IF(IOO220 = "", "", IFERROR(IOO220 / SUMIFS(Aux_Totales!$N:$N, Aux_Totales!$F:$F, $F224, Aux_Totales!$A:$A, Aperturas!$A$2), 0))</f>
        <v/>
      </c>
      <c r="IOP224" s="23" t="str">
        <f>IF(IOP220 = "", "", IFERROR(IOP220 / SUMIFS(Aux_Totales!$N:$N, Aux_Totales!$F:$F, $F224, Aux_Totales!$A:$A, Aperturas!$A$2), 0))</f>
        <v/>
      </c>
      <c r="IOQ224" s="23" t="str">
        <f>IF(IOQ220 = "", "", IFERROR(IOQ220 / SUMIFS(Aux_Totales!$N:$N, Aux_Totales!$F:$F, $F224, Aux_Totales!$A:$A, Aperturas!$A$2), 0))</f>
        <v/>
      </c>
      <c r="IOR224" s="23" t="str">
        <f>IF(IOR220 = "", "", IFERROR(IOR220 / SUMIFS(Aux_Totales!$N:$N, Aux_Totales!$F:$F, $F224, Aux_Totales!$A:$A, Aperturas!$A$2), 0))</f>
        <v/>
      </c>
      <c r="IOS224" s="23" t="str">
        <f>IF(IOS220 = "", "", IFERROR(IOS220 / SUMIFS(Aux_Totales!$N:$N, Aux_Totales!$F:$F, $F224, Aux_Totales!$A:$A, Aperturas!$A$2), 0))</f>
        <v/>
      </c>
      <c r="IOT224" s="23" t="str">
        <f>IF(IOT220 = "", "", IFERROR(IOT220 / SUMIFS(Aux_Totales!$N:$N, Aux_Totales!$F:$F, $F224, Aux_Totales!$A:$A, Aperturas!$A$2), 0))</f>
        <v/>
      </c>
      <c r="IOU224" s="23" t="str">
        <f>IF(IOU220 = "", "", IFERROR(IOU220 / SUMIFS(Aux_Totales!$N:$N, Aux_Totales!$F:$F, $F224, Aux_Totales!$A:$A, Aperturas!$A$2), 0))</f>
        <v/>
      </c>
      <c r="IOV224" s="23" t="str">
        <f>IF(IOV220 = "", "", IFERROR(IOV220 / SUMIFS(Aux_Totales!$N:$N, Aux_Totales!$F:$F, $F224, Aux_Totales!$A:$A, Aperturas!$A$2), 0))</f>
        <v/>
      </c>
      <c r="IOW224" s="23" t="str">
        <f>IF(IOW220 = "", "", IFERROR(IOW220 / SUMIFS(Aux_Totales!$N:$N, Aux_Totales!$F:$F, $F224, Aux_Totales!$A:$A, Aperturas!$A$2), 0))</f>
        <v/>
      </c>
      <c r="IOX224" s="23" t="str">
        <f>IF(IOX220 = "", "", IFERROR(IOX220 / SUMIFS(Aux_Totales!$N:$N, Aux_Totales!$F:$F, $F224, Aux_Totales!$A:$A, Aperturas!$A$2), 0))</f>
        <v/>
      </c>
      <c r="IOY224" s="23" t="str">
        <f>IF(IOY220 = "", "", IFERROR(IOY220 / SUMIFS(Aux_Totales!$N:$N, Aux_Totales!$F:$F, $F224, Aux_Totales!$A:$A, Aperturas!$A$2), 0))</f>
        <v/>
      </c>
      <c r="IOZ224" s="23" t="str">
        <f>IF(IOZ220 = "", "", IFERROR(IOZ220 / SUMIFS(Aux_Totales!$N:$N, Aux_Totales!$F:$F, $F224, Aux_Totales!$A:$A, Aperturas!$A$2), 0))</f>
        <v/>
      </c>
      <c r="IPA224" s="23" t="str">
        <f>IF(IPA220 = "", "", IFERROR(IPA220 / SUMIFS(Aux_Totales!$N:$N, Aux_Totales!$F:$F, $F224, Aux_Totales!$A:$A, Aperturas!$A$2), 0))</f>
        <v/>
      </c>
      <c r="IPB224" s="23" t="str">
        <f>IF(IPB220 = "", "", IFERROR(IPB220 / SUMIFS(Aux_Totales!$N:$N, Aux_Totales!$F:$F, $F224, Aux_Totales!$A:$A, Aperturas!$A$2), 0))</f>
        <v/>
      </c>
      <c r="IPC224" s="23" t="str">
        <f>IF(IPC220 = "", "", IFERROR(IPC220 / SUMIFS(Aux_Totales!$N:$N, Aux_Totales!$F:$F, $F224, Aux_Totales!$A:$A, Aperturas!$A$2), 0))</f>
        <v/>
      </c>
      <c r="IPD224" s="23" t="str">
        <f>IF(IPD220 = "", "", IFERROR(IPD220 / SUMIFS(Aux_Totales!$N:$N, Aux_Totales!$F:$F, $F224, Aux_Totales!$A:$A, Aperturas!$A$2), 0))</f>
        <v/>
      </c>
      <c r="IPE224" s="23" t="str">
        <f>IF(IPE220 = "", "", IFERROR(IPE220 / SUMIFS(Aux_Totales!$N:$N, Aux_Totales!$F:$F, $F224, Aux_Totales!$A:$A, Aperturas!$A$2), 0))</f>
        <v/>
      </c>
      <c r="IPF224" s="23" t="str">
        <f>IF(IPF220 = "", "", IFERROR(IPF220 / SUMIFS(Aux_Totales!$N:$N, Aux_Totales!$F:$F, $F224, Aux_Totales!$A:$A, Aperturas!$A$2), 0))</f>
        <v/>
      </c>
      <c r="IPG224" s="23" t="str">
        <f>IF(IPG220 = "", "", IFERROR(IPG220 / SUMIFS(Aux_Totales!$N:$N, Aux_Totales!$F:$F, $F224, Aux_Totales!$A:$A, Aperturas!$A$2), 0))</f>
        <v/>
      </c>
      <c r="IPH224" s="23" t="str">
        <f>IF(IPH220 = "", "", IFERROR(IPH220 / SUMIFS(Aux_Totales!$N:$N, Aux_Totales!$F:$F, $F224, Aux_Totales!$A:$A, Aperturas!$A$2), 0))</f>
        <v/>
      </c>
      <c r="IPI224" s="23" t="str">
        <f>IF(IPI220 = "", "", IFERROR(IPI220 / SUMIFS(Aux_Totales!$N:$N, Aux_Totales!$F:$F, $F224, Aux_Totales!$A:$A, Aperturas!$A$2), 0))</f>
        <v/>
      </c>
      <c r="IPJ224" s="23" t="str">
        <f>IF(IPJ220 = "", "", IFERROR(IPJ220 / SUMIFS(Aux_Totales!$N:$N, Aux_Totales!$F:$F, $F224, Aux_Totales!$A:$A, Aperturas!$A$2), 0))</f>
        <v/>
      </c>
      <c r="IPK224" s="23" t="str">
        <f>IF(IPK220 = "", "", IFERROR(IPK220 / SUMIFS(Aux_Totales!$N:$N, Aux_Totales!$F:$F, $F224, Aux_Totales!$A:$A, Aperturas!$A$2), 0))</f>
        <v/>
      </c>
      <c r="IPL224" s="23" t="str">
        <f>IF(IPL220 = "", "", IFERROR(IPL220 / SUMIFS(Aux_Totales!$N:$N, Aux_Totales!$F:$F, $F224, Aux_Totales!$A:$A, Aperturas!$A$2), 0))</f>
        <v/>
      </c>
      <c r="IPM224" s="23" t="str">
        <f>IF(IPM220 = "", "", IFERROR(IPM220 / SUMIFS(Aux_Totales!$N:$N, Aux_Totales!$F:$F, $F224, Aux_Totales!$A:$A, Aperturas!$A$2), 0))</f>
        <v/>
      </c>
      <c r="IPN224" s="23" t="str">
        <f>IF(IPN220 = "", "", IFERROR(IPN220 / SUMIFS(Aux_Totales!$N:$N, Aux_Totales!$F:$F, $F224, Aux_Totales!$A:$A, Aperturas!$A$2), 0))</f>
        <v/>
      </c>
      <c r="IPO224" s="23" t="str">
        <f>IF(IPO220 = "", "", IFERROR(IPO220 / SUMIFS(Aux_Totales!$N:$N, Aux_Totales!$F:$F, $F224, Aux_Totales!$A:$A, Aperturas!$A$2), 0))</f>
        <v/>
      </c>
      <c r="IPP224" s="23" t="str">
        <f>IF(IPP220 = "", "", IFERROR(IPP220 / SUMIFS(Aux_Totales!$N:$N, Aux_Totales!$F:$F, $F224, Aux_Totales!$A:$A, Aperturas!$A$2), 0))</f>
        <v/>
      </c>
      <c r="IPQ224" s="23" t="str">
        <f>IF(IPQ220 = "", "", IFERROR(IPQ220 / SUMIFS(Aux_Totales!$N:$N, Aux_Totales!$F:$F, $F224, Aux_Totales!$A:$A, Aperturas!$A$2), 0))</f>
        <v/>
      </c>
      <c r="IPR224" s="23" t="str">
        <f>IF(IPR220 = "", "", IFERROR(IPR220 / SUMIFS(Aux_Totales!$N:$N, Aux_Totales!$F:$F, $F224, Aux_Totales!$A:$A, Aperturas!$A$2), 0))</f>
        <v/>
      </c>
      <c r="IPS224" s="23" t="str">
        <f>IF(IPS220 = "", "", IFERROR(IPS220 / SUMIFS(Aux_Totales!$N:$N, Aux_Totales!$F:$F, $F224, Aux_Totales!$A:$A, Aperturas!$A$2), 0))</f>
        <v/>
      </c>
      <c r="IPT224" s="23" t="str">
        <f>IF(IPT220 = "", "", IFERROR(IPT220 / SUMIFS(Aux_Totales!$N:$N, Aux_Totales!$F:$F, $F224, Aux_Totales!$A:$A, Aperturas!$A$2), 0))</f>
        <v/>
      </c>
      <c r="IPU224" s="23" t="str">
        <f>IF(IPU220 = "", "", IFERROR(IPU220 / SUMIFS(Aux_Totales!$N:$N, Aux_Totales!$F:$F, $F224, Aux_Totales!$A:$A, Aperturas!$A$2), 0))</f>
        <v/>
      </c>
      <c r="IPV224" s="23" t="str">
        <f>IF(IPV220 = "", "", IFERROR(IPV220 / SUMIFS(Aux_Totales!$N:$N, Aux_Totales!$F:$F, $F224, Aux_Totales!$A:$A, Aperturas!$A$2), 0))</f>
        <v/>
      </c>
      <c r="IPW224" s="23" t="str">
        <f>IF(IPW220 = "", "", IFERROR(IPW220 / SUMIFS(Aux_Totales!$N:$N, Aux_Totales!$F:$F, $F224, Aux_Totales!$A:$A, Aperturas!$A$2), 0))</f>
        <v/>
      </c>
      <c r="IPX224" s="23" t="str">
        <f>IF(IPX220 = "", "", IFERROR(IPX220 / SUMIFS(Aux_Totales!$N:$N, Aux_Totales!$F:$F, $F224, Aux_Totales!$A:$A, Aperturas!$A$2), 0))</f>
        <v/>
      </c>
      <c r="IPY224" s="23" t="str">
        <f>IF(IPY220 = "", "", IFERROR(IPY220 / SUMIFS(Aux_Totales!$N:$N, Aux_Totales!$F:$F, $F224, Aux_Totales!$A:$A, Aperturas!$A$2), 0))</f>
        <v/>
      </c>
      <c r="IPZ224" s="23" t="str">
        <f>IF(IPZ220 = "", "", IFERROR(IPZ220 / SUMIFS(Aux_Totales!$N:$N, Aux_Totales!$F:$F, $F224, Aux_Totales!$A:$A, Aperturas!$A$2), 0))</f>
        <v/>
      </c>
      <c r="IQA224" s="23" t="str">
        <f>IF(IQA220 = "", "", IFERROR(IQA220 / SUMIFS(Aux_Totales!$N:$N, Aux_Totales!$F:$F, $F224, Aux_Totales!$A:$A, Aperturas!$A$2), 0))</f>
        <v/>
      </c>
      <c r="IQB224" s="23" t="str">
        <f>IF(IQB220 = "", "", IFERROR(IQB220 / SUMIFS(Aux_Totales!$N:$N, Aux_Totales!$F:$F, $F224, Aux_Totales!$A:$A, Aperturas!$A$2), 0))</f>
        <v/>
      </c>
      <c r="IQC224" s="23" t="str">
        <f>IF(IQC220 = "", "", IFERROR(IQC220 / SUMIFS(Aux_Totales!$N:$N, Aux_Totales!$F:$F, $F224, Aux_Totales!$A:$A, Aperturas!$A$2), 0))</f>
        <v/>
      </c>
      <c r="IQD224" s="23" t="str">
        <f>IF(IQD220 = "", "", IFERROR(IQD220 / SUMIFS(Aux_Totales!$N:$N, Aux_Totales!$F:$F, $F224, Aux_Totales!$A:$A, Aperturas!$A$2), 0))</f>
        <v/>
      </c>
      <c r="IQE224" s="23" t="str">
        <f>IF(IQE220 = "", "", IFERROR(IQE220 / SUMIFS(Aux_Totales!$N:$N, Aux_Totales!$F:$F, $F224, Aux_Totales!$A:$A, Aperturas!$A$2), 0))</f>
        <v/>
      </c>
      <c r="IQF224" s="23" t="str">
        <f>IF(IQF220 = "", "", IFERROR(IQF220 / SUMIFS(Aux_Totales!$N:$N, Aux_Totales!$F:$F, $F224, Aux_Totales!$A:$A, Aperturas!$A$2), 0))</f>
        <v/>
      </c>
      <c r="IQG224" s="23" t="str">
        <f>IF(IQG220 = "", "", IFERROR(IQG220 / SUMIFS(Aux_Totales!$N:$N, Aux_Totales!$F:$F, $F224, Aux_Totales!$A:$A, Aperturas!$A$2), 0))</f>
        <v/>
      </c>
      <c r="IQH224" s="23" t="str">
        <f>IF(IQH220 = "", "", IFERROR(IQH220 / SUMIFS(Aux_Totales!$N:$N, Aux_Totales!$F:$F, $F224, Aux_Totales!$A:$A, Aperturas!$A$2), 0))</f>
        <v/>
      </c>
      <c r="IQI224" s="23" t="str">
        <f>IF(IQI220 = "", "", IFERROR(IQI220 / SUMIFS(Aux_Totales!$N:$N, Aux_Totales!$F:$F, $F224, Aux_Totales!$A:$A, Aperturas!$A$2), 0))</f>
        <v/>
      </c>
      <c r="IQJ224" s="23" t="str">
        <f>IF(IQJ220 = "", "", IFERROR(IQJ220 / SUMIFS(Aux_Totales!$N:$N, Aux_Totales!$F:$F, $F224, Aux_Totales!$A:$A, Aperturas!$A$2), 0))</f>
        <v/>
      </c>
      <c r="IQK224" s="23" t="str">
        <f>IF(IQK220 = "", "", IFERROR(IQK220 / SUMIFS(Aux_Totales!$N:$N, Aux_Totales!$F:$F, $F224, Aux_Totales!$A:$A, Aperturas!$A$2), 0))</f>
        <v/>
      </c>
      <c r="IQL224" s="23" t="str">
        <f>IF(IQL220 = "", "", IFERROR(IQL220 / SUMIFS(Aux_Totales!$N:$N, Aux_Totales!$F:$F, $F224, Aux_Totales!$A:$A, Aperturas!$A$2), 0))</f>
        <v/>
      </c>
      <c r="IQM224" s="23" t="str">
        <f>IF(IQM220 = "", "", IFERROR(IQM220 / SUMIFS(Aux_Totales!$N:$N, Aux_Totales!$F:$F, $F224, Aux_Totales!$A:$A, Aperturas!$A$2), 0))</f>
        <v/>
      </c>
      <c r="IQN224" s="23" t="str">
        <f>IF(IQN220 = "", "", IFERROR(IQN220 / SUMIFS(Aux_Totales!$N:$N, Aux_Totales!$F:$F, $F224, Aux_Totales!$A:$A, Aperturas!$A$2), 0))</f>
        <v/>
      </c>
      <c r="IQO224" s="23" t="str">
        <f>IF(IQO220 = "", "", IFERROR(IQO220 / SUMIFS(Aux_Totales!$N:$N, Aux_Totales!$F:$F, $F224, Aux_Totales!$A:$A, Aperturas!$A$2), 0))</f>
        <v/>
      </c>
      <c r="IQP224" s="23" t="str">
        <f>IF(IQP220 = "", "", IFERROR(IQP220 / SUMIFS(Aux_Totales!$N:$N, Aux_Totales!$F:$F, $F224, Aux_Totales!$A:$A, Aperturas!$A$2), 0))</f>
        <v/>
      </c>
      <c r="IQQ224" s="23" t="str">
        <f>IF(IQQ220 = "", "", IFERROR(IQQ220 / SUMIFS(Aux_Totales!$N:$N, Aux_Totales!$F:$F, $F224, Aux_Totales!$A:$A, Aperturas!$A$2), 0))</f>
        <v/>
      </c>
      <c r="IQR224" s="23" t="str">
        <f>IF(IQR220 = "", "", IFERROR(IQR220 / SUMIFS(Aux_Totales!$N:$N, Aux_Totales!$F:$F, $F224, Aux_Totales!$A:$A, Aperturas!$A$2), 0))</f>
        <v/>
      </c>
      <c r="IQS224" s="23" t="str">
        <f>IF(IQS220 = "", "", IFERROR(IQS220 / SUMIFS(Aux_Totales!$N:$N, Aux_Totales!$F:$F, $F224, Aux_Totales!$A:$A, Aperturas!$A$2), 0))</f>
        <v/>
      </c>
      <c r="IQT224" s="23" t="str">
        <f>IF(IQT220 = "", "", IFERROR(IQT220 / SUMIFS(Aux_Totales!$N:$N, Aux_Totales!$F:$F, $F224, Aux_Totales!$A:$A, Aperturas!$A$2), 0))</f>
        <v/>
      </c>
      <c r="IQU224" s="23" t="str">
        <f>IF(IQU220 = "", "", IFERROR(IQU220 / SUMIFS(Aux_Totales!$N:$N, Aux_Totales!$F:$F, $F224, Aux_Totales!$A:$A, Aperturas!$A$2), 0))</f>
        <v/>
      </c>
      <c r="IQV224" s="23" t="str">
        <f>IF(IQV220 = "", "", IFERROR(IQV220 / SUMIFS(Aux_Totales!$N:$N, Aux_Totales!$F:$F, $F224, Aux_Totales!$A:$A, Aperturas!$A$2), 0))</f>
        <v/>
      </c>
      <c r="IQW224" s="23" t="str">
        <f>IF(IQW220 = "", "", IFERROR(IQW220 / SUMIFS(Aux_Totales!$N:$N, Aux_Totales!$F:$F, $F224, Aux_Totales!$A:$A, Aperturas!$A$2), 0))</f>
        <v/>
      </c>
      <c r="IQX224" s="23" t="str">
        <f>IF(IQX220 = "", "", IFERROR(IQX220 / SUMIFS(Aux_Totales!$N:$N, Aux_Totales!$F:$F, $F224, Aux_Totales!$A:$A, Aperturas!$A$2), 0))</f>
        <v/>
      </c>
      <c r="IQY224" s="23" t="str">
        <f>IF(IQY220 = "", "", IFERROR(IQY220 / SUMIFS(Aux_Totales!$N:$N, Aux_Totales!$F:$F, $F224, Aux_Totales!$A:$A, Aperturas!$A$2), 0))</f>
        <v/>
      </c>
      <c r="IQZ224" s="23" t="str">
        <f>IF(IQZ220 = "", "", IFERROR(IQZ220 / SUMIFS(Aux_Totales!$N:$N, Aux_Totales!$F:$F, $F224, Aux_Totales!$A:$A, Aperturas!$A$2), 0))</f>
        <v/>
      </c>
      <c r="IRA224" s="23" t="str">
        <f>IF(IRA220 = "", "", IFERROR(IRA220 / SUMIFS(Aux_Totales!$N:$N, Aux_Totales!$F:$F, $F224, Aux_Totales!$A:$A, Aperturas!$A$2), 0))</f>
        <v/>
      </c>
      <c r="IRB224" s="23" t="str">
        <f>IF(IRB220 = "", "", IFERROR(IRB220 / SUMIFS(Aux_Totales!$N:$N, Aux_Totales!$F:$F, $F224, Aux_Totales!$A:$A, Aperturas!$A$2), 0))</f>
        <v/>
      </c>
      <c r="IRC224" s="23" t="str">
        <f>IF(IRC220 = "", "", IFERROR(IRC220 / SUMIFS(Aux_Totales!$N:$N, Aux_Totales!$F:$F, $F224, Aux_Totales!$A:$A, Aperturas!$A$2), 0))</f>
        <v/>
      </c>
      <c r="IRD224" s="23" t="str">
        <f>IF(IRD220 = "", "", IFERROR(IRD220 / SUMIFS(Aux_Totales!$N:$N, Aux_Totales!$F:$F, $F224, Aux_Totales!$A:$A, Aperturas!$A$2), 0))</f>
        <v/>
      </c>
      <c r="IRE224" s="23" t="str">
        <f>IF(IRE220 = "", "", IFERROR(IRE220 / SUMIFS(Aux_Totales!$N:$N, Aux_Totales!$F:$F, $F224, Aux_Totales!$A:$A, Aperturas!$A$2), 0))</f>
        <v/>
      </c>
      <c r="IRF224" s="23" t="str">
        <f>IF(IRF220 = "", "", IFERROR(IRF220 / SUMIFS(Aux_Totales!$N:$N, Aux_Totales!$F:$F, $F224, Aux_Totales!$A:$A, Aperturas!$A$2), 0))</f>
        <v/>
      </c>
      <c r="IRG224" s="23" t="str">
        <f>IF(IRG220 = "", "", IFERROR(IRG220 / SUMIFS(Aux_Totales!$N:$N, Aux_Totales!$F:$F, $F224, Aux_Totales!$A:$A, Aperturas!$A$2), 0))</f>
        <v/>
      </c>
      <c r="IRH224" s="23" t="str">
        <f>IF(IRH220 = "", "", IFERROR(IRH220 / SUMIFS(Aux_Totales!$N:$N, Aux_Totales!$F:$F, $F224, Aux_Totales!$A:$A, Aperturas!$A$2), 0))</f>
        <v/>
      </c>
      <c r="IRI224" s="23" t="str">
        <f>IF(IRI220 = "", "", IFERROR(IRI220 / SUMIFS(Aux_Totales!$N:$N, Aux_Totales!$F:$F, $F224, Aux_Totales!$A:$A, Aperturas!$A$2), 0))</f>
        <v/>
      </c>
      <c r="IRJ224" s="23" t="str">
        <f>IF(IRJ220 = "", "", IFERROR(IRJ220 / SUMIFS(Aux_Totales!$N:$N, Aux_Totales!$F:$F, $F224, Aux_Totales!$A:$A, Aperturas!$A$2), 0))</f>
        <v/>
      </c>
      <c r="IRK224" s="23" t="str">
        <f>IF(IRK220 = "", "", IFERROR(IRK220 / SUMIFS(Aux_Totales!$N:$N, Aux_Totales!$F:$F, $F224, Aux_Totales!$A:$A, Aperturas!$A$2), 0))</f>
        <v/>
      </c>
      <c r="IRL224" s="23" t="str">
        <f>IF(IRL220 = "", "", IFERROR(IRL220 / SUMIFS(Aux_Totales!$N:$N, Aux_Totales!$F:$F, $F224, Aux_Totales!$A:$A, Aperturas!$A$2), 0))</f>
        <v/>
      </c>
      <c r="IRM224" s="23" t="str">
        <f>IF(IRM220 = "", "", IFERROR(IRM220 / SUMIFS(Aux_Totales!$N:$N, Aux_Totales!$F:$F, $F224, Aux_Totales!$A:$A, Aperturas!$A$2), 0))</f>
        <v/>
      </c>
      <c r="IRN224" s="23" t="str">
        <f>IF(IRN220 = "", "", IFERROR(IRN220 / SUMIFS(Aux_Totales!$N:$N, Aux_Totales!$F:$F, $F224, Aux_Totales!$A:$A, Aperturas!$A$2), 0))</f>
        <v/>
      </c>
      <c r="IRO224" s="23" t="str">
        <f>IF(IRO220 = "", "", IFERROR(IRO220 / SUMIFS(Aux_Totales!$N:$N, Aux_Totales!$F:$F, $F224, Aux_Totales!$A:$A, Aperturas!$A$2), 0))</f>
        <v/>
      </c>
      <c r="IRP224" s="23" t="str">
        <f>IF(IRP220 = "", "", IFERROR(IRP220 / SUMIFS(Aux_Totales!$N:$N, Aux_Totales!$F:$F, $F224, Aux_Totales!$A:$A, Aperturas!$A$2), 0))</f>
        <v/>
      </c>
      <c r="IRQ224" s="23" t="str">
        <f>IF(IRQ220 = "", "", IFERROR(IRQ220 / SUMIFS(Aux_Totales!$N:$N, Aux_Totales!$F:$F, $F224, Aux_Totales!$A:$A, Aperturas!$A$2), 0))</f>
        <v/>
      </c>
      <c r="IRR224" s="23" t="str">
        <f>IF(IRR220 = "", "", IFERROR(IRR220 / SUMIFS(Aux_Totales!$N:$N, Aux_Totales!$F:$F, $F224, Aux_Totales!$A:$A, Aperturas!$A$2), 0))</f>
        <v/>
      </c>
      <c r="IRS224" s="23" t="str">
        <f>IF(IRS220 = "", "", IFERROR(IRS220 / SUMIFS(Aux_Totales!$N:$N, Aux_Totales!$F:$F, $F224, Aux_Totales!$A:$A, Aperturas!$A$2), 0))</f>
        <v/>
      </c>
      <c r="IRT224" s="23" t="str">
        <f>IF(IRT220 = "", "", IFERROR(IRT220 / SUMIFS(Aux_Totales!$N:$N, Aux_Totales!$F:$F, $F224, Aux_Totales!$A:$A, Aperturas!$A$2), 0))</f>
        <v/>
      </c>
      <c r="IRU224" s="23" t="str">
        <f>IF(IRU220 = "", "", IFERROR(IRU220 / SUMIFS(Aux_Totales!$N:$N, Aux_Totales!$F:$F, $F224, Aux_Totales!$A:$A, Aperturas!$A$2), 0))</f>
        <v/>
      </c>
      <c r="IRV224" s="23" t="str">
        <f>IF(IRV220 = "", "", IFERROR(IRV220 / SUMIFS(Aux_Totales!$N:$N, Aux_Totales!$F:$F, $F224, Aux_Totales!$A:$A, Aperturas!$A$2), 0))</f>
        <v/>
      </c>
      <c r="IRW224" s="23" t="str">
        <f>IF(IRW220 = "", "", IFERROR(IRW220 / SUMIFS(Aux_Totales!$N:$N, Aux_Totales!$F:$F, $F224, Aux_Totales!$A:$A, Aperturas!$A$2), 0))</f>
        <v/>
      </c>
      <c r="IRX224" s="23" t="str">
        <f>IF(IRX220 = "", "", IFERROR(IRX220 / SUMIFS(Aux_Totales!$N:$N, Aux_Totales!$F:$F, $F224, Aux_Totales!$A:$A, Aperturas!$A$2), 0))</f>
        <v/>
      </c>
      <c r="IRY224" s="23" t="str">
        <f>IF(IRY220 = "", "", IFERROR(IRY220 / SUMIFS(Aux_Totales!$N:$N, Aux_Totales!$F:$F, $F224, Aux_Totales!$A:$A, Aperturas!$A$2), 0))</f>
        <v/>
      </c>
      <c r="IRZ224" s="23" t="str">
        <f>IF(IRZ220 = "", "", IFERROR(IRZ220 / SUMIFS(Aux_Totales!$N:$N, Aux_Totales!$F:$F, $F224, Aux_Totales!$A:$A, Aperturas!$A$2), 0))</f>
        <v/>
      </c>
      <c r="ISA224" s="23" t="str">
        <f>IF(ISA220 = "", "", IFERROR(ISA220 / SUMIFS(Aux_Totales!$N:$N, Aux_Totales!$F:$F, $F224, Aux_Totales!$A:$A, Aperturas!$A$2), 0))</f>
        <v/>
      </c>
      <c r="ISB224" s="23" t="str">
        <f>IF(ISB220 = "", "", IFERROR(ISB220 / SUMIFS(Aux_Totales!$N:$N, Aux_Totales!$F:$F, $F224, Aux_Totales!$A:$A, Aperturas!$A$2), 0))</f>
        <v/>
      </c>
      <c r="ISC224" s="23" t="str">
        <f>IF(ISC220 = "", "", IFERROR(ISC220 / SUMIFS(Aux_Totales!$N:$N, Aux_Totales!$F:$F, $F224, Aux_Totales!$A:$A, Aperturas!$A$2), 0))</f>
        <v/>
      </c>
      <c r="ISD224" s="23" t="str">
        <f>IF(ISD220 = "", "", IFERROR(ISD220 / SUMIFS(Aux_Totales!$N:$N, Aux_Totales!$F:$F, $F224, Aux_Totales!$A:$A, Aperturas!$A$2), 0))</f>
        <v/>
      </c>
      <c r="ISE224" s="23" t="str">
        <f>IF(ISE220 = "", "", IFERROR(ISE220 / SUMIFS(Aux_Totales!$N:$N, Aux_Totales!$F:$F, $F224, Aux_Totales!$A:$A, Aperturas!$A$2), 0))</f>
        <v/>
      </c>
      <c r="ISF224" s="23" t="str">
        <f>IF(ISF220 = "", "", IFERROR(ISF220 / SUMIFS(Aux_Totales!$N:$N, Aux_Totales!$F:$F, $F224, Aux_Totales!$A:$A, Aperturas!$A$2), 0))</f>
        <v/>
      </c>
      <c r="ISG224" s="23" t="str">
        <f>IF(ISG220 = "", "", IFERROR(ISG220 / SUMIFS(Aux_Totales!$N:$N, Aux_Totales!$F:$F, $F224, Aux_Totales!$A:$A, Aperturas!$A$2), 0))</f>
        <v/>
      </c>
      <c r="ISH224" s="23" t="str">
        <f>IF(ISH220 = "", "", IFERROR(ISH220 / SUMIFS(Aux_Totales!$N:$N, Aux_Totales!$F:$F, $F224, Aux_Totales!$A:$A, Aperturas!$A$2), 0))</f>
        <v/>
      </c>
      <c r="ISI224" s="23" t="str">
        <f>IF(ISI220 = "", "", IFERROR(ISI220 / SUMIFS(Aux_Totales!$N:$N, Aux_Totales!$F:$F, $F224, Aux_Totales!$A:$A, Aperturas!$A$2), 0))</f>
        <v/>
      </c>
      <c r="ISJ224" s="23" t="str">
        <f>IF(ISJ220 = "", "", IFERROR(ISJ220 / SUMIFS(Aux_Totales!$N:$N, Aux_Totales!$F:$F, $F224, Aux_Totales!$A:$A, Aperturas!$A$2), 0))</f>
        <v/>
      </c>
      <c r="ISK224" s="23" t="str">
        <f>IF(ISK220 = "", "", IFERROR(ISK220 / SUMIFS(Aux_Totales!$N:$N, Aux_Totales!$F:$F, $F224, Aux_Totales!$A:$A, Aperturas!$A$2), 0))</f>
        <v/>
      </c>
      <c r="ISL224" s="23" t="str">
        <f>IF(ISL220 = "", "", IFERROR(ISL220 / SUMIFS(Aux_Totales!$N:$N, Aux_Totales!$F:$F, $F224, Aux_Totales!$A:$A, Aperturas!$A$2), 0))</f>
        <v/>
      </c>
      <c r="ISM224" s="23" t="str">
        <f>IF(ISM220 = "", "", IFERROR(ISM220 / SUMIFS(Aux_Totales!$N:$N, Aux_Totales!$F:$F, $F224, Aux_Totales!$A:$A, Aperturas!$A$2), 0))</f>
        <v/>
      </c>
      <c r="ISN224" s="23" t="str">
        <f>IF(ISN220 = "", "", IFERROR(ISN220 / SUMIFS(Aux_Totales!$N:$N, Aux_Totales!$F:$F, $F224, Aux_Totales!$A:$A, Aperturas!$A$2), 0))</f>
        <v/>
      </c>
      <c r="ISO224" s="23" t="str">
        <f>IF(ISO220 = "", "", IFERROR(ISO220 / SUMIFS(Aux_Totales!$N:$N, Aux_Totales!$F:$F, $F224, Aux_Totales!$A:$A, Aperturas!$A$2), 0))</f>
        <v/>
      </c>
      <c r="ISP224" s="23" t="str">
        <f>IF(ISP220 = "", "", IFERROR(ISP220 / SUMIFS(Aux_Totales!$N:$N, Aux_Totales!$F:$F, $F224, Aux_Totales!$A:$A, Aperturas!$A$2), 0))</f>
        <v/>
      </c>
      <c r="ISQ224" s="23" t="str">
        <f>IF(ISQ220 = "", "", IFERROR(ISQ220 / SUMIFS(Aux_Totales!$N:$N, Aux_Totales!$F:$F, $F224, Aux_Totales!$A:$A, Aperturas!$A$2), 0))</f>
        <v/>
      </c>
      <c r="ISR224" s="23" t="str">
        <f>IF(ISR220 = "", "", IFERROR(ISR220 / SUMIFS(Aux_Totales!$N:$N, Aux_Totales!$F:$F, $F224, Aux_Totales!$A:$A, Aperturas!$A$2), 0))</f>
        <v/>
      </c>
      <c r="ISS224" s="23" t="str">
        <f>IF(ISS220 = "", "", IFERROR(ISS220 / SUMIFS(Aux_Totales!$N:$N, Aux_Totales!$F:$F, $F224, Aux_Totales!$A:$A, Aperturas!$A$2), 0))</f>
        <v/>
      </c>
      <c r="IST224" s="23" t="str">
        <f>IF(IST220 = "", "", IFERROR(IST220 / SUMIFS(Aux_Totales!$N:$N, Aux_Totales!$F:$F, $F224, Aux_Totales!$A:$A, Aperturas!$A$2), 0))</f>
        <v/>
      </c>
      <c r="ISU224" s="23" t="str">
        <f>IF(ISU220 = "", "", IFERROR(ISU220 / SUMIFS(Aux_Totales!$N:$N, Aux_Totales!$F:$F, $F224, Aux_Totales!$A:$A, Aperturas!$A$2), 0))</f>
        <v/>
      </c>
      <c r="ISV224" s="23" t="str">
        <f>IF(ISV220 = "", "", IFERROR(ISV220 / SUMIFS(Aux_Totales!$N:$N, Aux_Totales!$F:$F, $F224, Aux_Totales!$A:$A, Aperturas!$A$2), 0))</f>
        <v/>
      </c>
      <c r="ISW224" s="23" t="str">
        <f>IF(ISW220 = "", "", IFERROR(ISW220 / SUMIFS(Aux_Totales!$N:$N, Aux_Totales!$F:$F, $F224, Aux_Totales!$A:$A, Aperturas!$A$2), 0))</f>
        <v/>
      </c>
      <c r="ISX224" s="23" t="str">
        <f>IF(ISX220 = "", "", IFERROR(ISX220 / SUMIFS(Aux_Totales!$N:$N, Aux_Totales!$F:$F, $F224, Aux_Totales!$A:$A, Aperturas!$A$2), 0))</f>
        <v/>
      </c>
      <c r="ISY224" s="23" t="str">
        <f>IF(ISY220 = "", "", IFERROR(ISY220 / SUMIFS(Aux_Totales!$N:$N, Aux_Totales!$F:$F, $F224, Aux_Totales!$A:$A, Aperturas!$A$2), 0))</f>
        <v/>
      </c>
      <c r="ISZ224" s="23" t="str">
        <f>IF(ISZ220 = "", "", IFERROR(ISZ220 / SUMIFS(Aux_Totales!$N:$N, Aux_Totales!$F:$F, $F224, Aux_Totales!$A:$A, Aperturas!$A$2), 0))</f>
        <v/>
      </c>
      <c r="ITA224" s="23" t="str">
        <f>IF(ITA220 = "", "", IFERROR(ITA220 / SUMIFS(Aux_Totales!$N:$N, Aux_Totales!$F:$F, $F224, Aux_Totales!$A:$A, Aperturas!$A$2), 0))</f>
        <v/>
      </c>
      <c r="ITB224" s="23" t="str">
        <f>IF(ITB220 = "", "", IFERROR(ITB220 / SUMIFS(Aux_Totales!$N:$N, Aux_Totales!$F:$F, $F224, Aux_Totales!$A:$A, Aperturas!$A$2), 0))</f>
        <v/>
      </c>
      <c r="ITC224" s="23" t="str">
        <f>IF(ITC220 = "", "", IFERROR(ITC220 / SUMIFS(Aux_Totales!$N:$N, Aux_Totales!$F:$F, $F224, Aux_Totales!$A:$A, Aperturas!$A$2), 0))</f>
        <v/>
      </c>
      <c r="ITD224" s="23" t="str">
        <f>IF(ITD220 = "", "", IFERROR(ITD220 / SUMIFS(Aux_Totales!$N:$N, Aux_Totales!$F:$F, $F224, Aux_Totales!$A:$A, Aperturas!$A$2), 0))</f>
        <v/>
      </c>
      <c r="ITE224" s="23" t="str">
        <f>IF(ITE220 = "", "", IFERROR(ITE220 / SUMIFS(Aux_Totales!$N:$N, Aux_Totales!$F:$F, $F224, Aux_Totales!$A:$A, Aperturas!$A$2), 0))</f>
        <v/>
      </c>
      <c r="ITF224" s="23" t="str">
        <f>IF(ITF220 = "", "", IFERROR(ITF220 / SUMIFS(Aux_Totales!$N:$N, Aux_Totales!$F:$F, $F224, Aux_Totales!$A:$A, Aperturas!$A$2), 0))</f>
        <v/>
      </c>
      <c r="ITG224" s="23" t="str">
        <f>IF(ITG220 = "", "", IFERROR(ITG220 / SUMIFS(Aux_Totales!$N:$N, Aux_Totales!$F:$F, $F224, Aux_Totales!$A:$A, Aperturas!$A$2), 0))</f>
        <v/>
      </c>
      <c r="ITH224" s="23" t="str">
        <f>IF(ITH220 = "", "", IFERROR(ITH220 / SUMIFS(Aux_Totales!$N:$N, Aux_Totales!$F:$F, $F224, Aux_Totales!$A:$A, Aperturas!$A$2), 0))</f>
        <v/>
      </c>
      <c r="ITI224" s="23" t="str">
        <f>IF(ITI220 = "", "", IFERROR(ITI220 / SUMIFS(Aux_Totales!$N:$N, Aux_Totales!$F:$F, $F224, Aux_Totales!$A:$A, Aperturas!$A$2), 0))</f>
        <v/>
      </c>
      <c r="ITJ224" s="23" t="str">
        <f>IF(ITJ220 = "", "", IFERROR(ITJ220 / SUMIFS(Aux_Totales!$N:$N, Aux_Totales!$F:$F, $F224, Aux_Totales!$A:$A, Aperturas!$A$2), 0))</f>
        <v/>
      </c>
      <c r="ITK224" s="23" t="str">
        <f>IF(ITK220 = "", "", IFERROR(ITK220 / SUMIFS(Aux_Totales!$N:$N, Aux_Totales!$F:$F, $F224, Aux_Totales!$A:$A, Aperturas!$A$2), 0))</f>
        <v/>
      </c>
      <c r="ITL224" s="23" t="str">
        <f>IF(ITL220 = "", "", IFERROR(ITL220 / SUMIFS(Aux_Totales!$N:$N, Aux_Totales!$F:$F, $F224, Aux_Totales!$A:$A, Aperturas!$A$2), 0))</f>
        <v/>
      </c>
      <c r="ITM224" s="23" t="str">
        <f>IF(ITM220 = "", "", IFERROR(ITM220 / SUMIFS(Aux_Totales!$N:$N, Aux_Totales!$F:$F, $F224, Aux_Totales!$A:$A, Aperturas!$A$2), 0))</f>
        <v/>
      </c>
      <c r="ITN224" s="23" t="str">
        <f>IF(ITN220 = "", "", IFERROR(ITN220 / SUMIFS(Aux_Totales!$N:$N, Aux_Totales!$F:$F, $F224, Aux_Totales!$A:$A, Aperturas!$A$2), 0))</f>
        <v/>
      </c>
      <c r="ITO224" s="23" t="str">
        <f>IF(ITO220 = "", "", IFERROR(ITO220 / SUMIFS(Aux_Totales!$N:$N, Aux_Totales!$F:$F, $F224, Aux_Totales!$A:$A, Aperturas!$A$2), 0))</f>
        <v/>
      </c>
      <c r="ITP224" s="23" t="str">
        <f>IF(ITP220 = "", "", IFERROR(ITP220 / SUMIFS(Aux_Totales!$N:$N, Aux_Totales!$F:$F, $F224, Aux_Totales!$A:$A, Aperturas!$A$2), 0))</f>
        <v/>
      </c>
      <c r="ITQ224" s="23" t="str">
        <f>IF(ITQ220 = "", "", IFERROR(ITQ220 / SUMIFS(Aux_Totales!$N:$N, Aux_Totales!$F:$F, $F224, Aux_Totales!$A:$A, Aperturas!$A$2), 0))</f>
        <v/>
      </c>
      <c r="ITR224" s="23" t="str">
        <f>IF(ITR220 = "", "", IFERROR(ITR220 / SUMIFS(Aux_Totales!$N:$N, Aux_Totales!$F:$F, $F224, Aux_Totales!$A:$A, Aperturas!$A$2), 0))</f>
        <v/>
      </c>
      <c r="ITS224" s="23" t="str">
        <f>IF(ITS220 = "", "", IFERROR(ITS220 / SUMIFS(Aux_Totales!$N:$N, Aux_Totales!$F:$F, $F224, Aux_Totales!$A:$A, Aperturas!$A$2), 0))</f>
        <v/>
      </c>
      <c r="ITT224" s="23" t="str">
        <f>IF(ITT220 = "", "", IFERROR(ITT220 / SUMIFS(Aux_Totales!$N:$N, Aux_Totales!$F:$F, $F224, Aux_Totales!$A:$A, Aperturas!$A$2), 0))</f>
        <v/>
      </c>
      <c r="ITU224" s="23" t="str">
        <f>IF(ITU220 = "", "", IFERROR(ITU220 / SUMIFS(Aux_Totales!$N:$N, Aux_Totales!$F:$F, $F224, Aux_Totales!$A:$A, Aperturas!$A$2), 0))</f>
        <v/>
      </c>
      <c r="ITV224" s="23" t="str">
        <f>IF(ITV220 = "", "", IFERROR(ITV220 / SUMIFS(Aux_Totales!$N:$N, Aux_Totales!$F:$F, $F224, Aux_Totales!$A:$A, Aperturas!$A$2), 0))</f>
        <v/>
      </c>
      <c r="ITW224" s="23" t="str">
        <f>IF(ITW220 = "", "", IFERROR(ITW220 / SUMIFS(Aux_Totales!$N:$N, Aux_Totales!$F:$F, $F224, Aux_Totales!$A:$A, Aperturas!$A$2), 0))</f>
        <v/>
      </c>
      <c r="ITX224" s="23" t="str">
        <f>IF(ITX220 = "", "", IFERROR(ITX220 / SUMIFS(Aux_Totales!$N:$N, Aux_Totales!$F:$F, $F224, Aux_Totales!$A:$A, Aperturas!$A$2), 0))</f>
        <v/>
      </c>
      <c r="ITY224" s="23" t="str">
        <f>IF(ITY220 = "", "", IFERROR(ITY220 / SUMIFS(Aux_Totales!$N:$N, Aux_Totales!$F:$F, $F224, Aux_Totales!$A:$A, Aperturas!$A$2), 0))</f>
        <v/>
      </c>
      <c r="ITZ224" s="23" t="str">
        <f>IF(ITZ220 = "", "", IFERROR(ITZ220 / SUMIFS(Aux_Totales!$N:$N, Aux_Totales!$F:$F, $F224, Aux_Totales!$A:$A, Aperturas!$A$2), 0))</f>
        <v/>
      </c>
      <c r="IUA224" s="23" t="str">
        <f>IF(IUA220 = "", "", IFERROR(IUA220 / SUMIFS(Aux_Totales!$N:$N, Aux_Totales!$F:$F, $F224, Aux_Totales!$A:$A, Aperturas!$A$2), 0))</f>
        <v/>
      </c>
      <c r="IUB224" s="23" t="str">
        <f>IF(IUB220 = "", "", IFERROR(IUB220 / SUMIFS(Aux_Totales!$N:$N, Aux_Totales!$F:$F, $F224, Aux_Totales!$A:$A, Aperturas!$A$2), 0))</f>
        <v/>
      </c>
      <c r="IUC224" s="23" t="str">
        <f>IF(IUC220 = "", "", IFERROR(IUC220 / SUMIFS(Aux_Totales!$N:$N, Aux_Totales!$F:$F, $F224, Aux_Totales!$A:$A, Aperturas!$A$2), 0))</f>
        <v/>
      </c>
      <c r="IUD224" s="23" t="str">
        <f>IF(IUD220 = "", "", IFERROR(IUD220 / SUMIFS(Aux_Totales!$N:$N, Aux_Totales!$F:$F, $F224, Aux_Totales!$A:$A, Aperturas!$A$2), 0))</f>
        <v/>
      </c>
      <c r="IUE224" s="23" t="str">
        <f>IF(IUE220 = "", "", IFERROR(IUE220 / SUMIFS(Aux_Totales!$N:$N, Aux_Totales!$F:$F, $F224, Aux_Totales!$A:$A, Aperturas!$A$2), 0))</f>
        <v/>
      </c>
      <c r="IUF224" s="23" t="str">
        <f>IF(IUF220 = "", "", IFERROR(IUF220 / SUMIFS(Aux_Totales!$N:$N, Aux_Totales!$F:$F, $F224, Aux_Totales!$A:$A, Aperturas!$A$2), 0))</f>
        <v/>
      </c>
      <c r="IUG224" s="23" t="str">
        <f>IF(IUG220 = "", "", IFERROR(IUG220 / SUMIFS(Aux_Totales!$N:$N, Aux_Totales!$F:$F, $F224, Aux_Totales!$A:$A, Aperturas!$A$2), 0))</f>
        <v/>
      </c>
      <c r="IUH224" s="23" t="str">
        <f>IF(IUH220 = "", "", IFERROR(IUH220 / SUMIFS(Aux_Totales!$N:$N, Aux_Totales!$F:$F, $F224, Aux_Totales!$A:$A, Aperturas!$A$2), 0))</f>
        <v/>
      </c>
      <c r="IUI224" s="23" t="str">
        <f>IF(IUI220 = "", "", IFERROR(IUI220 / SUMIFS(Aux_Totales!$N:$N, Aux_Totales!$F:$F, $F224, Aux_Totales!$A:$A, Aperturas!$A$2), 0))</f>
        <v/>
      </c>
      <c r="IUJ224" s="23" t="str">
        <f>IF(IUJ220 = "", "", IFERROR(IUJ220 / SUMIFS(Aux_Totales!$N:$N, Aux_Totales!$F:$F, $F224, Aux_Totales!$A:$A, Aperturas!$A$2), 0))</f>
        <v/>
      </c>
      <c r="IUK224" s="23" t="str">
        <f>IF(IUK220 = "", "", IFERROR(IUK220 / SUMIFS(Aux_Totales!$N:$N, Aux_Totales!$F:$F, $F224, Aux_Totales!$A:$A, Aperturas!$A$2), 0))</f>
        <v/>
      </c>
      <c r="IUL224" s="23" t="str">
        <f>IF(IUL220 = "", "", IFERROR(IUL220 / SUMIFS(Aux_Totales!$N:$N, Aux_Totales!$F:$F, $F224, Aux_Totales!$A:$A, Aperturas!$A$2), 0))</f>
        <v/>
      </c>
      <c r="IUM224" s="23" t="str">
        <f>IF(IUM220 = "", "", IFERROR(IUM220 / SUMIFS(Aux_Totales!$N:$N, Aux_Totales!$F:$F, $F224, Aux_Totales!$A:$A, Aperturas!$A$2), 0))</f>
        <v/>
      </c>
      <c r="IUN224" s="23" t="str">
        <f>IF(IUN220 = "", "", IFERROR(IUN220 / SUMIFS(Aux_Totales!$N:$N, Aux_Totales!$F:$F, $F224, Aux_Totales!$A:$A, Aperturas!$A$2), 0))</f>
        <v/>
      </c>
      <c r="IUO224" s="23" t="str">
        <f>IF(IUO220 = "", "", IFERROR(IUO220 / SUMIFS(Aux_Totales!$N:$N, Aux_Totales!$F:$F, $F224, Aux_Totales!$A:$A, Aperturas!$A$2), 0))</f>
        <v/>
      </c>
      <c r="IUP224" s="23" t="str">
        <f>IF(IUP220 = "", "", IFERROR(IUP220 / SUMIFS(Aux_Totales!$N:$N, Aux_Totales!$F:$F, $F224, Aux_Totales!$A:$A, Aperturas!$A$2), 0))</f>
        <v/>
      </c>
      <c r="IUQ224" s="23" t="str">
        <f>IF(IUQ220 = "", "", IFERROR(IUQ220 / SUMIFS(Aux_Totales!$N:$N, Aux_Totales!$F:$F, $F224, Aux_Totales!$A:$A, Aperturas!$A$2), 0))</f>
        <v/>
      </c>
      <c r="IUR224" s="23" t="str">
        <f>IF(IUR220 = "", "", IFERROR(IUR220 / SUMIFS(Aux_Totales!$N:$N, Aux_Totales!$F:$F, $F224, Aux_Totales!$A:$A, Aperturas!$A$2), 0))</f>
        <v/>
      </c>
      <c r="IUS224" s="23" t="str">
        <f>IF(IUS220 = "", "", IFERROR(IUS220 / SUMIFS(Aux_Totales!$N:$N, Aux_Totales!$F:$F, $F224, Aux_Totales!$A:$A, Aperturas!$A$2), 0))</f>
        <v/>
      </c>
      <c r="IUT224" s="23" t="str">
        <f>IF(IUT220 = "", "", IFERROR(IUT220 / SUMIFS(Aux_Totales!$N:$N, Aux_Totales!$F:$F, $F224, Aux_Totales!$A:$A, Aperturas!$A$2), 0))</f>
        <v/>
      </c>
      <c r="IUU224" s="23" t="str">
        <f>IF(IUU220 = "", "", IFERROR(IUU220 / SUMIFS(Aux_Totales!$N:$N, Aux_Totales!$F:$F, $F224, Aux_Totales!$A:$A, Aperturas!$A$2), 0))</f>
        <v/>
      </c>
      <c r="IUV224" s="23" t="str">
        <f>IF(IUV220 = "", "", IFERROR(IUV220 / SUMIFS(Aux_Totales!$N:$N, Aux_Totales!$F:$F, $F224, Aux_Totales!$A:$A, Aperturas!$A$2), 0))</f>
        <v/>
      </c>
      <c r="IUW224" s="23" t="str">
        <f>IF(IUW220 = "", "", IFERROR(IUW220 / SUMIFS(Aux_Totales!$N:$N, Aux_Totales!$F:$F, $F224, Aux_Totales!$A:$A, Aperturas!$A$2), 0))</f>
        <v/>
      </c>
      <c r="IUX224" s="23" t="str">
        <f>IF(IUX220 = "", "", IFERROR(IUX220 / SUMIFS(Aux_Totales!$N:$N, Aux_Totales!$F:$F, $F224, Aux_Totales!$A:$A, Aperturas!$A$2), 0))</f>
        <v/>
      </c>
      <c r="IUY224" s="23" t="str">
        <f>IF(IUY220 = "", "", IFERROR(IUY220 / SUMIFS(Aux_Totales!$N:$N, Aux_Totales!$F:$F, $F224, Aux_Totales!$A:$A, Aperturas!$A$2), 0))</f>
        <v/>
      </c>
      <c r="IUZ224" s="23" t="str">
        <f>IF(IUZ220 = "", "", IFERROR(IUZ220 / SUMIFS(Aux_Totales!$N:$N, Aux_Totales!$F:$F, $F224, Aux_Totales!$A:$A, Aperturas!$A$2), 0))</f>
        <v/>
      </c>
      <c r="IVA224" s="23" t="str">
        <f>IF(IVA220 = "", "", IFERROR(IVA220 / SUMIFS(Aux_Totales!$N:$N, Aux_Totales!$F:$F, $F224, Aux_Totales!$A:$A, Aperturas!$A$2), 0))</f>
        <v/>
      </c>
      <c r="IVB224" s="23" t="str">
        <f>IF(IVB220 = "", "", IFERROR(IVB220 / SUMIFS(Aux_Totales!$N:$N, Aux_Totales!$F:$F, $F224, Aux_Totales!$A:$A, Aperturas!$A$2), 0))</f>
        <v/>
      </c>
      <c r="IVC224" s="23" t="str">
        <f>IF(IVC220 = "", "", IFERROR(IVC220 / SUMIFS(Aux_Totales!$N:$N, Aux_Totales!$F:$F, $F224, Aux_Totales!$A:$A, Aperturas!$A$2), 0))</f>
        <v/>
      </c>
      <c r="IVD224" s="23" t="str">
        <f>IF(IVD220 = "", "", IFERROR(IVD220 / SUMIFS(Aux_Totales!$N:$N, Aux_Totales!$F:$F, $F224, Aux_Totales!$A:$A, Aperturas!$A$2), 0))</f>
        <v/>
      </c>
      <c r="IVE224" s="23" t="str">
        <f>IF(IVE220 = "", "", IFERROR(IVE220 / SUMIFS(Aux_Totales!$N:$N, Aux_Totales!$F:$F, $F224, Aux_Totales!$A:$A, Aperturas!$A$2), 0))</f>
        <v/>
      </c>
      <c r="IVF224" s="23" t="str">
        <f>IF(IVF220 = "", "", IFERROR(IVF220 / SUMIFS(Aux_Totales!$N:$N, Aux_Totales!$F:$F, $F224, Aux_Totales!$A:$A, Aperturas!$A$2), 0))</f>
        <v/>
      </c>
      <c r="IVG224" s="23" t="str">
        <f>IF(IVG220 = "", "", IFERROR(IVG220 / SUMIFS(Aux_Totales!$N:$N, Aux_Totales!$F:$F, $F224, Aux_Totales!$A:$A, Aperturas!$A$2), 0))</f>
        <v/>
      </c>
      <c r="IVH224" s="23" t="str">
        <f>IF(IVH220 = "", "", IFERROR(IVH220 / SUMIFS(Aux_Totales!$N:$N, Aux_Totales!$F:$F, $F224, Aux_Totales!$A:$A, Aperturas!$A$2), 0))</f>
        <v/>
      </c>
      <c r="IVI224" s="23" t="str">
        <f>IF(IVI220 = "", "", IFERROR(IVI220 / SUMIFS(Aux_Totales!$N:$N, Aux_Totales!$F:$F, $F224, Aux_Totales!$A:$A, Aperturas!$A$2), 0))</f>
        <v/>
      </c>
      <c r="IVJ224" s="23" t="str">
        <f>IF(IVJ220 = "", "", IFERROR(IVJ220 / SUMIFS(Aux_Totales!$N:$N, Aux_Totales!$F:$F, $F224, Aux_Totales!$A:$A, Aperturas!$A$2), 0))</f>
        <v/>
      </c>
      <c r="IVK224" s="23" t="str">
        <f>IF(IVK220 = "", "", IFERROR(IVK220 / SUMIFS(Aux_Totales!$N:$N, Aux_Totales!$F:$F, $F224, Aux_Totales!$A:$A, Aperturas!$A$2), 0))</f>
        <v/>
      </c>
      <c r="IVL224" s="23" t="str">
        <f>IF(IVL220 = "", "", IFERROR(IVL220 / SUMIFS(Aux_Totales!$N:$N, Aux_Totales!$F:$F, $F224, Aux_Totales!$A:$A, Aperturas!$A$2), 0))</f>
        <v/>
      </c>
      <c r="IVM224" s="23" t="str">
        <f>IF(IVM220 = "", "", IFERROR(IVM220 / SUMIFS(Aux_Totales!$N:$N, Aux_Totales!$F:$F, $F224, Aux_Totales!$A:$A, Aperturas!$A$2), 0))</f>
        <v/>
      </c>
      <c r="IVN224" s="23" t="str">
        <f>IF(IVN220 = "", "", IFERROR(IVN220 / SUMIFS(Aux_Totales!$N:$N, Aux_Totales!$F:$F, $F224, Aux_Totales!$A:$A, Aperturas!$A$2), 0))</f>
        <v/>
      </c>
      <c r="IVO224" s="23" t="str">
        <f>IF(IVO220 = "", "", IFERROR(IVO220 / SUMIFS(Aux_Totales!$N:$N, Aux_Totales!$F:$F, $F224, Aux_Totales!$A:$A, Aperturas!$A$2), 0))</f>
        <v/>
      </c>
      <c r="IVP224" s="23" t="str">
        <f>IF(IVP220 = "", "", IFERROR(IVP220 / SUMIFS(Aux_Totales!$N:$N, Aux_Totales!$F:$F, $F224, Aux_Totales!$A:$A, Aperturas!$A$2), 0))</f>
        <v/>
      </c>
      <c r="IVQ224" s="23" t="str">
        <f>IF(IVQ220 = "", "", IFERROR(IVQ220 / SUMIFS(Aux_Totales!$N:$N, Aux_Totales!$F:$F, $F224, Aux_Totales!$A:$A, Aperturas!$A$2), 0))</f>
        <v/>
      </c>
      <c r="IVR224" s="23" t="str">
        <f>IF(IVR220 = "", "", IFERROR(IVR220 / SUMIFS(Aux_Totales!$N:$N, Aux_Totales!$F:$F, $F224, Aux_Totales!$A:$A, Aperturas!$A$2), 0))</f>
        <v/>
      </c>
      <c r="IVS224" s="23" t="str">
        <f>IF(IVS220 = "", "", IFERROR(IVS220 / SUMIFS(Aux_Totales!$N:$N, Aux_Totales!$F:$F, $F224, Aux_Totales!$A:$A, Aperturas!$A$2), 0))</f>
        <v/>
      </c>
      <c r="IVT224" s="23" t="str">
        <f>IF(IVT220 = "", "", IFERROR(IVT220 / SUMIFS(Aux_Totales!$N:$N, Aux_Totales!$F:$F, $F224, Aux_Totales!$A:$A, Aperturas!$A$2), 0))</f>
        <v/>
      </c>
      <c r="IVU224" s="23" t="str">
        <f>IF(IVU220 = "", "", IFERROR(IVU220 / SUMIFS(Aux_Totales!$N:$N, Aux_Totales!$F:$F, $F224, Aux_Totales!$A:$A, Aperturas!$A$2), 0))</f>
        <v/>
      </c>
      <c r="IVV224" s="23" t="str">
        <f>IF(IVV220 = "", "", IFERROR(IVV220 / SUMIFS(Aux_Totales!$N:$N, Aux_Totales!$F:$F, $F224, Aux_Totales!$A:$A, Aperturas!$A$2), 0))</f>
        <v/>
      </c>
      <c r="IVW224" s="23" t="str">
        <f>IF(IVW220 = "", "", IFERROR(IVW220 / SUMIFS(Aux_Totales!$N:$N, Aux_Totales!$F:$F, $F224, Aux_Totales!$A:$A, Aperturas!$A$2), 0))</f>
        <v/>
      </c>
      <c r="IVX224" s="23" t="str">
        <f>IF(IVX220 = "", "", IFERROR(IVX220 / SUMIFS(Aux_Totales!$N:$N, Aux_Totales!$F:$F, $F224, Aux_Totales!$A:$A, Aperturas!$A$2), 0))</f>
        <v/>
      </c>
      <c r="IVY224" s="23" t="str">
        <f>IF(IVY220 = "", "", IFERROR(IVY220 / SUMIFS(Aux_Totales!$N:$N, Aux_Totales!$F:$F, $F224, Aux_Totales!$A:$A, Aperturas!$A$2), 0))</f>
        <v/>
      </c>
      <c r="IVZ224" s="23" t="str">
        <f>IF(IVZ220 = "", "", IFERROR(IVZ220 / SUMIFS(Aux_Totales!$N:$N, Aux_Totales!$F:$F, $F224, Aux_Totales!$A:$A, Aperturas!$A$2), 0))</f>
        <v/>
      </c>
      <c r="IWA224" s="23" t="str">
        <f>IF(IWA220 = "", "", IFERROR(IWA220 / SUMIFS(Aux_Totales!$N:$N, Aux_Totales!$F:$F, $F224, Aux_Totales!$A:$A, Aperturas!$A$2), 0))</f>
        <v/>
      </c>
      <c r="IWB224" s="23" t="str">
        <f>IF(IWB220 = "", "", IFERROR(IWB220 / SUMIFS(Aux_Totales!$N:$N, Aux_Totales!$F:$F, $F224, Aux_Totales!$A:$A, Aperturas!$A$2), 0))</f>
        <v/>
      </c>
      <c r="IWC224" s="23" t="str">
        <f>IF(IWC220 = "", "", IFERROR(IWC220 / SUMIFS(Aux_Totales!$N:$N, Aux_Totales!$F:$F, $F224, Aux_Totales!$A:$A, Aperturas!$A$2), 0))</f>
        <v/>
      </c>
      <c r="IWD224" s="23" t="str">
        <f>IF(IWD220 = "", "", IFERROR(IWD220 / SUMIFS(Aux_Totales!$N:$N, Aux_Totales!$F:$F, $F224, Aux_Totales!$A:$A, Aperturas!$A$2), 0))</f>
        <v/>
      </c>
      <c r="IWE224" s="23" t="str">
        <f>IF(IWE220 = "", "", IFERROR(IWE220 / SUMIFS(Aux_Totales!$N:$N, Aux_Totales!$F:$F, $F224, Aux_Totales!$A:$A, Aperturas!$A$2), 0))</f>
        <v/>
      </c>
      <c r="IWF224" s="23" t="str">
        <f>IF(IWF220 = "", "", IFERROR(IWF220 / SUMIFS(Aux_Totales!$N:$N, Aux_Totales!$F:$F, $F224, Aux_Totales!$A:$A, Aperturas!$A$2), 0))</f>
        <v/>
      </c>
      <c r="IWG224" s="23" t="str">
        <f>IF(IWG220 = "", "", IFERROR(IWG220 / SUMIFS(Aux_Totales!$N:$N, Aux_Totales!$F:$F, $F224, Aux_Totales!$A:$A, Aperturas!$A$2), 0))</f>
        <v/>
      </c>
      <c r="IWH224" s="23" t="str">
        <f>IF(IWH220 = "", "", IFERROR(IWH220 / SUMIFS(Aux_Totales!$N:$N, Aux_Totales!$F:$F, $F224, Aux_Totales!$A:$A, Aperturas!$A$2), 0))</f>
        <v/>
      </c>
      <c r="IWI224" s="23" t="str">
        <f>IF(IWI220 = "", "", IFERROR(IWI220 / SUMIFS(Aux_Totales!$N:$N, Aux_Totales!$F:$F, $F224, Aux_Totales!$A:$A, Aperturas!$A$2), 0))</f>
        <v/>
      </c>
      <c r="IWJ224" s="23" t="str">
        <f>IF(IWJ220 = "", "", IFERROR(IWJ220 / SUMIFS(Aux_Totales!$N:$N, Aux_Totales!$F:$F, $F224, Aux_Totales!$A:$A, Aperturas!$A$2), 0))</f>
        <v/>
      </c>
      <c r="IWK224" s="23" t="str">
        <f>IF(IWK220 = "", "", IFERROR(IWK220 / SUMIFS(Aux_Totales!$N:$N, Aux_Totales!$F:$F, $F224, Aux_Totales!$A:$A, Aperturas!$A$2), 0))</f>
        <v/>
      </c>
      <c r="IWL224" s="23" t="str">
        <f>IF(IWL220 = "", "", IFERROR(IWL220 / SUMIFS(Aux_Totales!$N:$N, Aux_Totales!$F:$F, $F224, Aux_Totales!$A:$A, Aperturas!$A$2), 0))</f>
        <v/>
      </c>
      <c r="IWM224" s="23" t="str">
        <f>IF(IWM220 = "", "", IFERROR(IWM220 / SUMIFS(Aux_Totales!$N:$N, Aux_Totales!$F:$F, $F224, Aux_Totales!$A:$A, Aperturas!$A$2), 0))</f>
        <v/>
      </c>
      <c r="IWN224" s="23" t="str">
        <f>IF(IWN220 = "", "", IFERROR(IWN220 / SUMIFS(Aux_Totales!$N:$N, Aux_Totales!$F:$F, $F224, Aux_Totales!$A:$A, Aperturas!$A$2), 0))</f>
        <v/>
      </c>
      <c r="IWO224" s="23" t="str">
        <f>IF(IWO220 = "", "", IFERROR(IWO220 / SUMIFS(Aux_Totales!$N:$N, Aux_Totales!$F:$F, $F224, Aux_Totales!$A:$A, Aperturas!$A$2), 0))</f>
        <v/>
      </c>
      <c r="IWP224" s="23" t="str">
        <f>IF(IWP220 = "", "", IFERROR(IWP220 / SUMIFS(Aux_Totales!$N:$N, Aux_Totales!$F:$F, $F224, Aux_Totales!$A:$A, Aperturas!$A$2), 0))</f>
        <v/>
      </c>
      <c r="IWQ224" s="23" t="str">
        <f>IF(IWQ220 = "", "", IFERROR(IWQ220 / SUMIFS(Aux_Totales!$N:$N, Aux_Totales!$F:$F, $F224, Aux_Totales!$A:$A, Aperturas!$A$2), 0))</f>
        <v/>
      </c>
      <c r="IWR224" s="23" t="str">
        <f>IF(IWR220 = "", "", IFERROR(IWR220 / SUMIFS(Aux_Totales!$N:$N, Aux_Totales!$F:$F, $F224, Aux_Totales!$A:$A, Aperturas!$A$2), 0))</f>
        <v/>
      </c>
      <c r="IWS224" s="23" t="str">
        <f>IF(IWS220 = "", "", IFERROR(IWS220 / SUMIFS(Aux_Totales!$N:$N, Aux_Totales!$F:$F, $F224, Aux_Totales!$A:$A, Aperturas!$A$2), 0))</f>
        <v/>
      </c>
      <c r="IWT224" s="23" t="str">
        <f>IF(IWT220 = "", "", IFERROR(IWT220 / SUMIFS(Aux_Totales!$N:$N, Aux_Totales!$F:$F, $F224, Aux_Totales!$A:$A, Aperturas!$A$2), 0))</f>
        <v/>
      </c>
      <c r="IWU224" s="23" t="str">
        <f>IF(IWU220 = "", "", IFERROR(IWU220 / SUMIFS(Aux_Totales!$N:$N, Aux_Totales!$F:$F, $F224, Aux_Totales!$A:$A, Aperturas!$A$2), 0))</f>
        <v/>
      </c>
      <c r="IWV224" s="23" t="str">
        <f>IF(IWV220 = "", "", IFERROR(IWV220 / SUMIFS(Aux_Totales!$N:$N, Aux_Totales!$F:$F, $F224, Aux_Totales!$A:$A, Aperturas!$A$2), 0))</f>
        <v/>
      </c>
      <c r="IWW224" s="23" t="str">
        <f>IF(IWW220 = "", "", IFERROR(IWW220 / SUMIFS(Aux_Totales!$N:$N, Aux_Totales!$F:$F, $F224, Aux_Totales!$A:$A, Aperturas!$A$2), 0))</f>
        <v/>
      </c>
      <c r="IWX224" s="23" t="str">
        <f>IF(IWX220 = "", "", IFERROR(IWX220 / SUMIFS(Aux_Totales!$N:$N, Aux_Totales!$F:$F, $F224, Aux_Totales!$A:$A, Aperturas!$A$2), 0))</f>
        <v/>
      </c>
      <c r="IWY224" s="23" t="str">
        <f>IF(IWY220 = "", "", IFERROR(IWY220 / SUMIFS(Aux_Totales!$N:$N, Aux_Totales!$F:$F, $F224, Aux_Totales!$A:$A, Aperturas!$A$2), 0))</f>
        <v/>
      </c>
      <c r="IWZ224" s="23" t="str">
        <f>IF(IWZ220 = "", "", IFERROR(IWZ220 / SUMIFS(Aux_Totales!$N:$N, Aux_Totales!$F:$F, $F224, Aux_Totales!$A:$A, Aperturas!$A$2), 0))</f>
        <v/>
      </c>
      <c r="IXA224" s="23" t="str">
        <f>IF(IXA220 = "", "", IFERROR(IXA220 / SUMIFS(Aux_Totales!$N:$N, Aux_Totales!$F:$F, $F224, Aux_Totales!$A:$A, Aperturas!$A$2), 0))</f>
        <v/>
      </c>
      <c r="IXB224" s="23" t="str">
        <f>IF(IXB220 = "", "", IFERROR(IXB220 / SUMIFS(Aux_Totales!$N:$N, Aux_Totales!$F:$F, $F224, Aux_Totales!$A:$A, Aperturas!$A$2), 0))</f>
        <v/>
      </c>
      <c r="IXC224" s="23" t="str">
        <f>IF(IXC220 = "", "", IFERROR(IXC220 / SUMIFS(Aux_Totales!$N:$N, Aux_Totales!$F:$F, $F224, Aux_Totales!$A:$A, Aperturas!$A$2), 0))</f>
        <v/>
      </c>
      <c r="IXD224" s="23" t="str">
        <f>IF(IXD220 = "", "", IFERROR(IXD220 / SUMIFS(Aux_Totales!$N:$N, Aux_Totales!$F:$F, $F224, Aux_Totales!$A:$A, Aperturas!$A$2), 0))</f>
        <v/>
      </c>
      <c r="IXE224" s="23" t="str">
        <f>IF(IXE220 = "", "", IFERROR(IXE220 / SUMIFS(Aux_Totales!$N:$N, Aux_Totales!$F:$F, $F224, Aux_Totales!$A:$A, Aperturas!$A$2), 0))</f>
        <v/>
      </c>
      <c r="IXF224" s="23" t="str">
        <f>IF(IXF220 = "", "", IFERROR(IXF220 / SUMIFS(Aux_Totales!$N:$N, Aux_Totales!$F:$F, $F224, Aux_Totales!$A:$A, Aperturas!$A$2), 0))</f>
        <v/>
      </c>
      <c r="IXG224" s="23" t="str">
        <f>IF(IXG220 = "", "", IFERROR(IXG220 / SUMIFS(Aux_Totales!$N:$N, Aux_Totales!$F:$F, $F224, Aux_Totales!$A:$A, Aperturas!$A$2), 0))</f>
        <v/>
      </c>
      <c r="IXH224" s="23" t="str">
        <f>IF(IXH220 = "", "", IFERROR(IXH220 / SUMIFS(Aux_Totales!$N:$N, Aux_Totales!$F:$F, $F224, Aux_Totales!$A:$A, Aperturas!$A$2), 0))</f>
        <v/>
      </c>
      <c r="IXI224" s="23" t="str">
        <f>IF(IXI220 = "", "", IFERROR(IXI220 / SUMIFS(Aux_Totales!$N:$N, Aux_Totales!$F:$F, $F224, Aux_Totales!$A:$A, Aperturas!$A$2), 0))</f>
        <v/>
      </c>
      <c r="IXJ224" s="23" t="str">
        <f>IF(IXJ220 = "", "", IFERROR(IXJ220 / SUMIFS(Aux_Totales!$N:$N, Aux_Totales!$F:$F, $F224, Aux_Totales!$A:$A, Aperturas!$A$2), 0))</f>
        <v/>
      </c>
      <c r="IXK224" s="23" t="str">
        <f>IF(IXK220 = "", "", IFERROR(IXK220 / SUMIFS(Aux_Totales!$N:$N, Aux_Totales!$F:$F, $F224, Aux_Totales!$A:$A, Aperturas!$A$2), 0))</f>
        <v/>
      </c>
      <c r="IXL224" s="23" t="str">
        <f>IF(IXL220 = "", "", IFERROR(IXL220 / SUMIFS(Aux_Totales!$N:$N, Aux_Totales!$F:$F, $F224, Aux_Totales!$A:$A, Aperturas!$A$2), 0))</f>
        <v/>
      </c>
      <c r="IXM224" s="23" t="str">
        <f>IF(IXM220 = "", "", IFERROR(IXM220 / SUMIFS(Aux_Totales!$N:$N, Aux_Totales!$F:$F, $F224, Aux_Totales!$A:$A, Aperturas!$A$2), 0))</f>
        <v/>
      </c>
      <c r="IXN224" s="23" t="str">
        <f>IF(IXN220 = "", "", IFERROR(IXN220 / SUMIFS(Aux_Totales!$N:$N, Aux_Totales!$F:$F, $F224, Aux_Totales!$A:$A, Aperturas!$A$2), 0))</f>
        <v/>
      </c>
      <c r="IXO224" s="23" t="str">
        <f>IF(IXO220 = "", "", IFERROR(IXO220 / SUMIFS(Aux_Totales!$N:$N, Aux_Totales!$F:$F, $F224, Aux_Totales!$A:$A, Aperturas!$A$2), 0))</f>
        <v/>
      </c>
      <c r="IXP224" s="23" t="str">
        <f>IF(IXP220 = "", "", IFERROR(IXP220 / SUMIFS(Aux_Totales!$N:$N, Aux_Totales!$F:$F, $F224, Aux_Totales!$A:$A, Aperturas!$A$2), 0))</f>
        <v/>
      </c>
      <c r="IXQ224" s="23" t="str">
        <f>IF(IXQ220 = "", "", IFERROR(IXQ220 / SUMIFS(Aux_Totales!$N:$N, Aux_Totales!$F:$F, $F224, Aux_Totales!$A:$A, Aperturas!$A$2), 0))</f>
        <v/>
      </c>
      <c r="IXR224" s="23" t="str">
        <f>IF(IXR220 = "", "", IFERROR(IXR220 / SUMIFS(Aux_Totales!$N:$N, Aux_Totales!$F:$F, $F224, Aux_Totales!$A:$A, Aperturas!$A$2), 0))</f>
        <v/>
      </c>
      <c r="IXS224" s="23" t="str">
        <f>IF(IXS220 = "", "", IFERROR(IXS220 / SUMIFS(Aux_Totales!$N:$N, Aux_Totales!$F:$F, $F224, Aux_Totales!$A:$A, Aperturas!$A$2), 0))</f>
        <v/>
      </c>
      <c r="IXT224" s="23" t="str">
        <f>IF(IXT220 = "", "", IFERROR(IXT220 / SUMIFS(Aux_Totales!$N:$N, Aux_Totales!$F:$F, $F224, Aux_Totales!$A:$A, Aperturas!$A$2), 0))</f>
        <v/>
      </c>
      <c r="IXU224" s="23" t="str">
        <f>IF(IXU220 = "", "", IFERROR(IXU220 / SUMIFS(Aux_Totales!$N:$N, Aux_Totales!$F:$F, $F224, Aux_Totales!$A:$A, Aperturas!$A$2), 0))</f>
        <v/>
      </c>
      <c r="IXV224" s="23" t="str">
        <f>IF(IXV220 = "", "", IFERROR(IXV220 / SUMIFS(Aux_Totales!$N:$N, Aux_Totales!$F:$F, $F224, Aux_Totales!$A:$A, Aperturas!$A$2), 0))</f>
        <v/>
      </c>
      <c r="IXW224" s="23" t="str">
        <f>IF(IXW220 = "", "", IFERROR(IXW220 / SUMIFS(Aux_Totales!$N:$N, Aux_Totales!$F:$F, $F224, Aux_Totales!$A:$A, Aperturas!$A$2), 0))</f>
        <v/>
      </c>
      <c r="IXX224" s="23" t="str">
        <f>IF(IXX220 = "", "", IFERROR(IXX220 / SUMIFS(Aux_Totales!$N:$N, Aux_Totales!$F:$F, $F224, Aux_Totales!$A:$A, Aperturas!$A$2), 0))</f>
        <v/>
      </c>
      <c r="IXY224" s="23" t="str">
        <f>IF(IXY220 = "", "", IFERROR(IXY220 / SUMIFS(Aux_Totales!$N:$N, Aux_Totales!$F:$F, $F224, Aux_Totales!$A:$A, Aperturas!$A$2), 0))</f>
        <v/>
      </c>
      <c r="IXZ224" s="23" t="str">
        <f>IF(IXZ220 = "", "", IFERROR(IXZ220 / SUMIFS(Aux_Totales!$N:$N, Aux_Totales!$F:$F, $F224, Aux_Totales!$A:$A, Aperturas!$A$2), 0))</f>
        <v/>
      </c>
      <c r="IYA224" s="23" t="str">
        <f>IF(IYA220 = "", "", IFERROR(IYA220 / SUMIFS(Aux_Totales!$N:$N, Aux_Totales!$F:$F, $F224, Aux_Totales!$A:$A, Aperturas!$A$2), 0))</f>
        <v/>
      </c>
      <c r="IYB224" s="23" t="str">
        <f>IF(IYB220 = "", "", IFERROR(IYB220 / SUMIFS(Aux_Totales!$N:$N, Aux_Totales!$F:$F, $F224, Aux_Totales!$A:$A, Aperturas!$A$2), 0))</f>
        <v/>
      </c>
      <c r="IYC224" s="23" t="str">
        <f>IF(IYC220 = "", "", IFERROR(IYC220 / SUMIFS(Aux_Totales!$N:$N, Aux_Totales!$F:$F, $F224, Aux_Totales!$A:$A, Aperturas!$A$2), 0))</f>
        <v/>
      </c>
      <c r="IYD224" s="23" t="str">
        <f>IF(IYD220 = "", "", IFERROR(IYD220 / SUMIFS(Aux_Totales!$N:$N, Aux_Totales!$F:$F, $F224, Aux_Totales!$A:$A, Aperturas!$A$2), 0))</f>
        <v/>
      </c>
      <c r="IYE224" s="23" t="str">
        <f>IF(IYE220 = "", "", IFERROR(IYE220 / SUMIFS(Aux_Totales!$N:$N, Aux_Totales!$F:$F, $F224, Aux_Totales!$A:$A, Aperturas!$A$2), 0))</f>
        <v/>
      </c>
      <c r="IYF224" s="23" t="str">
        <f>IF(IYF220 = "", "", IFERROR(IYF220 / SUMIFS(Aux_Totales!$N:$N, Aux_Totales!$F:$F, $F224, Aux_Totales!$A:$A, Aperturas!$A$2), 0))</f>
        <v/>
      </c>
      <c r="IYG224" s="23" t="str">
        <f>IF(IYG220 = "", "", IFERROR(IYG220 / SUMIFS(Aux_Totales!$N:$N, Aux_Totales!$F:$F, $F224, Aux_Totales!$A:$A, Aperturas!$A$2), 0))</f>
        <v/>
      </c>
      <c r="IYH224" s="23" t="str">
        <f>IF(IYH220 = "", "", IFERROR(IYH220 / SUMIFS(Aux_Totales!$N:$N, Aux_Totales!$F:$F, $F224, Aux_Totales!$A:$A, Aperturas!$A$2), 0))</f>
        <v/>
      </c>
      <c r="IYI224" s="23" t="str">
        <f>IF(IYI220 = "", "", IFERROR(IYI220 / SUMIFS(Aux_Totales!$N:$N, Aux_Totales!$F:$F, $F224, Aux_Totales!$A:$A, Aperturas!$A$2), 0))</f>
        <v/>
      </c>
      <c r="IYJ224" s="23" t="str">
        <f>IF(IYJ220 = "", "", IFERROR(IYJ220 / SUMIFS(Aux_Totales!$N:$N, Aux_Totales!$F:$F, $F224, Aux_Totales!$A:$A, Aperturas!$A$2), 0))</f>
        <v/>
      </c>
      <c r="IYK224" s="23" t="str">
        <f>IF(IYK220 = "", "", IFERROR(IYK220 / SUMIFS(Aux_Totales!$N:$N, Aux_Totales!$F:$F, $F224, Aux_Totales!$A:$A, Aperturas!$A$2), 0))</f>
        <v/>
      </c>
      <c r="IYL224" s="23" t="str">
        <f>IF(IYL220 = "", "", IFERROR(IYL220 / SUMIFS(Aux_Totales!$N:$N, Aux_Totales!$F:$F, $F224, Aux_Totales!$A:$A, Aperturas!$A$2), 0))</f>
        <v/>
      </c>
      <c r="IYM224" s="23" t="str">
        <f>IF(IYM220 = "", "", IFERROR(IYM220 / SUMIFS(Aux_Totales!$N:$N, Aux_Totales!$F:$F, $F224, Aux_Totales!$A:$A, Aperturas!$A$2), 0))</f>
        <v/>
      </c>
      <c r="IYN224" s="23" t="str">
        <f>IF(IYN220 = "", "", IFERROR(IYN220 / SUMIFS(Aux_Totales!$N:$N, Aux_Totales!$F:$F, $F224, Aux_Totales!$A:$A, Aperturas!$A$2), 0))</f>
        <v/>
      </c>
      <c r="IYO224" s="23" t="str">
        <f>IF(IYO220 = "", "", IFERROR(IYO220 / SUMIFS(Aux_Totales!$N:$N, Aux_Totales!$F:$F, $F224, Aux_Totales!$A:$A, Aperturas!$A$2), 0))</f>
        <v/>
      </c>
      <c r="IYP224" s="23" t="str">
        <f>IF(IYP220 = "", "", IFERROR(IYP220 / SUMIFS(Aux_Totales!$N:$N, Aux_Totales!$F:$F, $F224, Aux_Totales!$A:$A, Aperturas!$A$2), 0))</f>
        <v/>
      </c>
      <c r="IYQ224" s="23" t="str">
        <f>IF(IYQ220 = "", "", IFERROR(IYQ220 / SUMIFS(Aux_Totales!$N:$N, Aux_Totales!$F:$F, $F224, Aux_Totales!$A:$A, Aperturas!$A$2), 0))</f>
        <v/>
      </c>
      <c r="IYR224" s="23" t="str">
        <f>IF(IYR220 = "", "", IFERROR(IYR220 / SUMIFS(Aux_Totales!$N:$N, Aux_Totales!$F:$F, $F224, Aux_Totales!$A:$A, Aperturas!$A$2), 0))</f>
        <v/>
      </c>
      <c r="IYS224" s="23" t="str">
        <f>IF(IYS220 = "", "", IFERROR(IYS220 / SUMIFS(Aux_Totales!$N:$N, Aux_Totales!$F:$F, $F224, Aux_Totales!$A:$A, Aperturas!$A$2), 0))</f>
        <v/>
      </c>
      <c r="IYT224" s="23" t="str">
        <f>IF(IYT220 = "", "", IFERROR(IYT220 / SUMIFS(Aux_Totales!$N:$N, Aux_Totales!$F:$F, $F224, Aux_Totales!$A:$A, Aperturas!$A$2), 0))</f>
        <v/>
      </c>
      <c r="IYU224" s="23" t="str">
        <f>IF(IYU220 = "", "", IFERROR(IYU220 / SUMIFS(Aux_Totales!$N:$N, Aux_Totales!$F:$F, $F224, Aux_Totales!$A:$A, Aperturas!$A$2), 0))</f>
        <v/>
      </c>
      <c r="IYV224" s="23" t="str">
        <f>IF(IYV220 = "", "", IFERROR(IYV220 / SUMIFS(Aux_Totales!$N:$N, Aux_Totales!$F:$F, $F224, Aux_Totales!$A:$A, Aperturas!$A$2), 0))</f>
        <v/>
      </c>
      <c r="IYW224" s="23" t="str">
        <f>IF(IYW220 = "", "", IFERROR(IYW220 / SUMIFS(Aux_Totales!$N:$N, Aux_Totales!$F:$F, $F224, Aux_Totales!$A:$A, Aperturas!$A$2), 0))</f>
        <v/>
      </c>
      <c r="IYX224" s="23" t="str">
        <f>IF(IYX220 = "", "", IFERROR(IYX220 / SUMIFS(Aux_Totales!$N:$N, Aux_Totales!$F:$F, $F224, Aux_Totales!$A:$A, Aperturas!$A$2), 0))</f>
        <v/>
      </c>
      <c r="IYY224" s="23" t="str">
        <f>IF(IYY220 = "", "", IFERROR(IYY220 / SUMIFS(Aux_Totales!$N:$N, Aux_Totales!$F:$F, $F224, Aux_Totales!$A:$A, Aperturas!$A$2), 0))</f>
        <v/>
      </c>
      <c r="IYZ224" s="23" t="str">
        <f>IF(IYZ220 = "", "", IFERROR(IYZ220 / SUMIFS(Aux_Totales!$N:$N, Aux_Totales!$F:$F, $F224, Aux_Totales!$A:$A, Aperturas!$A$2), 0))</f>
        <v/>
      </c>
      <c r="IZA224" s="23" t="str">
        <f>IF(IZA220 = "", "", IFERROR(IZA220 / SUMIFS(Aux_Totales!$N:$N, Aux_Totales!$F:$F, $F224, Aux_Totales!$A:$A, Aperturas!$A$2), 0))</f>
        <v/>
      </c>
      <c r="IZB224" s="23" t="str">
        <f>IF(IZB220 = "", "", IFERROR(IZB220 / SUMIFS(Aux_Totales!$N:$N, Aux_Totales!$F:$F, $F224, Aux_Totales!$A:$A, Aperturas!$A$2), 0))</f>
        <v/>
      </c>
      <c r="IZC224" s="23" t="str">
        <f>IF(IZC220 = "", "", IFERROR(IZC220 / SUMIFS(Aux_Totales!$N:$N, Aux_Totales!$F:$F, $F224, Aux_Totales!$A:$A, Aperturas!$A$2), 0))</f>
        <v/>
      </c>
      <c r="IZD224" s="23" t="str">
        <f>IF(IZD220 = "", "", IFERROR(IZD220 / SUMIFS(Aux_Totales!$N:$N, Aux_Totales!$F:$F, $F224, Aux_Totales!$A:$A, Aperturas!$A$2), 0))</f>
        <v/>
      </c>
      <c r="IZE224" s="23" t="str">
        <f>IF(IZE220 = "", "", IFERROR(IZE220 / SUMIFS(Aux_Totales!$N:$N, Aux_Totales!$F:$F, $F224, Aux_Totales!$A:$A, Aperturas!$A$2), 0))</f>
        <v/>
      </c>
      <c r="IZF224" s="23" t="str">
        <f>IF(IZF220 = "", "", IFERROR(IZF220 / SUMIFS(Aux_Totales!$N:$N, Aux_Totales!$F:$F, $F224, Aux_Totales!$A:$A, Aperturas!$A$2), 0))</f>
        <v/>
      </c>
      <c r="IZG224" s="23" t="str">
        <f>IF(IZG220 = "", "", IFERROR(IZG220 / SUMIFS(Aux_Totales!$N:$N, Aux_Totales!$F:$F, $F224, Aux_Totales!$A:$A, Aperturas!$A$2), 0))</f>
        <v/>
      </c>
      <c r="IZH224" s="23" t="str">
        <f>IF(IZH220 = "", "", IFERROR(IZH220 / SUMIFS(Aux_Totales!$N:$N, Aux_Totales!$F:$F, $F224, Aux_Totales!$A:$A, Aperturas!$A$2), 0))</f>
        <v/>
      </c>
      <c r="IZI224" s="23" t="str">
        <f>IF(IZI220 = "", "", IFERROR(IZI220 / SUMIFS(Aux_Totales!$N:$N, Aux_Totales!$F:$F, $F224, Aux_Totales!$A:$A, Aperturas!$A$2), 0))</f>
        <v/>
      </c>
      <c r="IZJ224" s="23" t="str">
        <f>IF(IZJ220 = "", "", IFERROR(IZJ220 / SUMIFS(Aux_Totales!$N:$N, Aux_Totales!$F:$F, $F224, Aux_Totales!$A:$A, Aperturas!$A$2), 0))</f>
        <v/>
      </c>
      <c r="IZK224" s="23" t="str">
        <f>IF(IZK220 = "", "", IFERROR(IZK220 / SUMIFS(Aux_Totales!$N:$N, Aux_Totales!$F:$F, $F224, Aux_Totales!$A:$A, Aperturas!$A$2), 0))</f>
        <v/>
      </c>
      <c r="IZL224" s="23" t="str">
        <f>IF(IZL220 = "", "", IFERROR(IZL220 / SUMIFS(Aux_Totales!$N:$N, Aux_Totales!$F:$F, $F224, Aux_Totales!$A:$A, Aperturas!$A$2), 0))</f>
        <v/>
      </c>
      <c r="IZM224" s="23" t="str">
        <f>IF(IZM220 = "", "", IFERROR(IZM220 / SUMIFS(Aux_Totales!$N:$N, Aux_Totales!$F:$F, $F224, Aux_Totales!$A:$A, Aperturas!$A$2), 0))</f>
        <v/>
      </c>
      <c r="IZN224" s="23" t="str">
        <f>IF(IZN220 = "", "", IFERROR(IZN220 / SUMIFS(Aux_Totales!$N:$N, Aux_Totales!$F:$F, $F224, Aux_Totales!$A:$A, Aperturas!$A$2), 0))</f>
        <v/>
      </c>
      <c r="IZO224" s="23" t="str">
        <f>IF(IZO220 = "", "", IFERROR(IZO220 / SUMIFS(Aux_Totales!$N:$N, Aux_Totales!$F:$F, $F224, Aux_Totales!$A:$A, Aperturas!$A$2), 0))</f>
        <v/>
      </c>
      <c r="IZP224" s="23" t="str">
        <f>IF(IZP220 = "", "", IFERROR(IZP220 / SUMIFS(Aux_Totales!$N:$N, Aux_Totales!$F:$F, $F224, Aux_Totales!$A:$A, Aperturas!$A$2), 0))</f>
        <v/>
      </c>
      <c r="IZQ224" s="23" t="str">
        <f>IF(IZQ220 = "", "", IFERROR(IZQ220 / SUMIFS(Aux_Totales!$N:$N, Aux_Totales!$F:$F, $F224, Aux_Totales!$A:$A, Aperturas!$A$2), 0))</f>
        <v/>
      </c>
      <c r="IZR224" s="23" t="str">
        <f>IF(IZR220 = "", "", IFERROR(IZR220 / SUMIFS(Aux_Totales!$N:$N, Aux_Totales!$F:$F, $F224, Aux_Totales!$A:$A, Aperturas!$A$2), 0))</f>
        <v/>
      </c>
      <c r="IZS224" s="23" t="str">
        <f>IF(IZS220 = "", "", IFERROR(IZS220 / SUMIFS(Aux_Totales!$N:$N, Aux_Totales!$F:$F, $F224, Aux_Totales!$A:$A, Aperturas!$A$2), 0))</f>
        <v/>
      </c>
      <c r="IZT224" s="23" t="str">
        <f>IF(IZT220 = "", "", IFERROR(IZT220 / SUMIFS(Aux_Totales!$N:$N, Aux_Totales!$F:$F, $F224, Aux_Totales!$A:$A, Aperturas!$A$2), 0))</f>
        <v/>
      </c>
      <c r="IZU224" s="23" t="str">
        <f>IF(IZU220 = "", "", IFERROR(IZU220 / SUMIFS(Aux_Totales!$N:$N, Aux_Totales!$F:$F, $F224, Aux_Totales!$A:$A, Aperturas!$A$2), 0))</f>
        <v/>
      </c>
      <c r="IZV224" s="23" t="str">
        <f>IF(IZV220 = "", "", IFERROR(IZV220 / SUMIFS(Aux_Totales!$N:$N, Aux_Totales!$F:$F, $F224, Aux_Totales!$A:$A, Aperturas!$A$2), 0))</f>
        <v/>
      </c>
      <c r="IZW224" s="23" t="str">
        <f>IF(IZW220 = "", "", IFERROR(IZW220 / SUMIFS(Aux_Totales!$N:$N, Aux_Totales!$F:$F, $F224, Aux_Totales!$A:$A, Aperturas!$A$2), 0))</f>
        <v/>
      </c>
      <c r="IZX224" s="23" t="str">
        <f>IF(IZX220 = "", "", IFERROR(IZX220 / SUMIFS(Aux_Totales!$N:$N, Aux_Totales!$F:$F, $F224, Aux_Totales!$A:$A, Aperturas!$A$2), 0))</f>
        <v/>
      </c>
      <c r="IZY224" s="23" t="str">
        <f>IF(IZY220 = "", "", IFERROR(IZY220 / SUMIFS(Aux_Totales!$N:$N, Aux_Totales!$F:$F, $F224, Aux_Totales!$A:$A, Aperturas!$A$2), 0))</f>
        <v/>
      </c>
      <c r="IZZ224" s="23" t="str">
        <f>IF(IZZ220 = "", "", IFERROR(IZZ220 / SUMIFS(Aux_Totales!$N:$N, Aux_Totales!$F:$F, $F224, Aux_Totales!$A:$A, Aperturas!$A$2), 0))</f>
        <v/>
      </c>
      <c r="JAA224" s="23" t="str">
        <f>IF(JAA220 = "", "", IFERROR(JAA220 / SUMIFS(Aux_Totales!$N:$N, Aux_Totales!$F:$F, $F224, Aux_Totales!$A:$A, Aperturas!$A$2), 0))</f>
        <v/>
      </c>
      <c r="JAB224" s="23" t="str">
        <f>IF(JAB220 = "", "", IFERROR(JAB220 / SUMIFS(Aux_Totales!$N:$N, Aux_Totales!$F:$F, $F224, Aux_Totales!$A:$A, Aperturas!$A$2), 0))</f>
        <v/>
      </c>
      <c r="JAC224" s="23" t="str">
        <f>IF(JAC220 = "", "", IFERROR(JAC220 / SUMIFS(Aux_Totales!$N:$N, Aux_Totales!$F:$F, $F224, Aux_Totales!$A:$A, Aperturas!$A$2), 0))</f>
        <v/>
      </c>
      <c r="JAD224" s="23" t="str">
        <f>IF(JAD220 = "", "", IFERROR(JAD220 / SUMIFS(Aux_Totales!$N:$N, Aux_Totales!$F:$F, $F224, Aux_Totales!$A:$A, Aperturas!$A$2), 0))</f>
        <v/>
      </c>
      <c r="JAE224" s="23" t="str">
        <f>IF(JAE220 = "", "", IFERROR(JAE220 / SUMIFS(Aux_Totales!$N:$N, Aux_Totales!$F:$F, $F224, Aux_Totales!$A:$A, Aperturas!$A$2), 0))</f>
        <v/>
      </c>
      <c r="JAF224" s="23" t="str">
        <f>IF(JAF220 = "", "", IFERROR(JAF220 / SUMIFS(Aux_Totales!$N:$N, Aux_Totales!$F:$F, $F224, Aux_Totales!$A:$A, Aperturas!$A$2), 0))</f>
        <v/>
      </c>
      <c r="JAG224" s="23" t="str">
        <f>IF(JAG220 = "", "", IFERROR(JAG220 / SUMIFS(Aux_Totales!$N:$N, Aux_Totales!$F:$F, $F224, Aux_Totales!$A:$A, Aperturas!$A$2), 0))</f>
        <v/>
      </c>
      <c r="JAH224" s="23" t="str">
        <f>IF(JAH220 = "", "", IFERROR(JAH220 / SUMIFS(Aux_Totales!$N:$N, Aux_Totales!$F:$F, $F224, Aux_Totales!$A:$A, Aperturas!$A$2), 0))</f>
        <v/>
      </c>
      <c r="JAI224" s="23" t="str">
        <f>IF(JAI220 = "", "", IFERROR(JAI220 / SUMIFS(Aux_Totales!$N:$N, Aux_Totales!$F:$F, $F224, Aux_Totales!$A:$A, Aperturas!$A$2), 0))</f>
        <v/>
      </c>
      <c r="JAJ224" s="23" t="str">
        <f>IF(JAJ220 = "", "", IFERROR(JAJ220 / SUMIFS(Aux_Totales!$N:$N, Aux_Totales!$F:$F, $F224, Aux_Totales!$A:$A, Aperturas!$A$2), 0))</f>
        <v/>
      </c>
      <c r="JAK224" s="23" t="str">
        <f>IF(JAK220 = "", "", IFERROR(JAK220 / SUMIFS(Aux_Totales!$N:$N, Aux_Totales!$F:$F, $F224, Aux_Totales!$A:$A, Aperturas!$A$2), 0))</f>
        <v/>
      </c>
      <c r="JAL224" s="23" t="str">
        <f>IF(JAL220 = "", "", IFERROR(JAL220 / SUMIFS(Aux_Totales!$N:$N, Aux_Totales!$F:$F, $F224, Aux_Totales!$A:$A, Aperturas!$A$2), 0))</f>
        <v/>
      </c>
      <c r="JAM224" s="23" t="str">
        <f>IF(JAM220 = "", "", IFERROR(JAM220 / SUMIFS(Aux_Totales!$N:$N, Aux_Totales!$F:$F, $F224, Aux_Totales!$A:$A, Aperturas!$A$2), 0))</f>
        <v/>
      </c>
      <c r="JAN224" s="23" t="str">
        <f>IF(JAN220 = "", "", IFERROR(JAN220 / SUMIFS(Aux_Totales!$N:$N, Aux_Totales!$F:$F, $F224, Aux_Totales!$A:$A, Aperturas!$A$2), 0))</f>
        <v/>
      </c>
      <c r="JAO224" s="23" t="str">
        <f>IF(JAO220 = "", "", IFERROR(JAO220 / SUMIFS(Aux_Totales!$N:$N, Aux_Totales!$F:$F, $F224, Aux_Totales!$A:$A, Aperturas!$A$2), 0))</f>
        <v/>
      </c>
      <c r="JAP224" s="23" t="str">
        <f>IF(JAP220 = "", "", IFERROR(JAP220 / SUMIFS(Aux_Totales!$N:$N, Aux_Totales!$F:$F, $F224, Aux_Totales!$A:$A, Aperturas!$A$2), 0))</f>
        <v/>
      </c>
      <c r="JAQ224" s="23" t="str">
        <f>IF(JAQ220 = "", "", IFERROR(JAQ220 / SUMIFS(Aux_Totales!$N:$N, Aux_Totales!$F:$F, $F224, Aux_Totales!$A:$A, Aperturas!$A$2), 0))</f>
        <v/>
      </c>
      <c r="JAR224" s="23" t="str">
        <f>IF(JAR220 = "", "", IFERROR(JAR220 / SUMIFS(Aux_Totales!$N:$N, Aux_Totales!$F:$F, $F224, Aux_Totales!$A:$A, Aperturas!$A$2), 0))</f>
        <v/>
      </c>
      <c r="JAS224" s="23" t="str">
        <f>IF(JAS220 = "", "", IFERROR(JAS220 / SUMIFS(Aux_Totales!$N:$N, Aux_Totales!$F:$F, $F224, Aux_Totales!$A:$A, Aperturas!$A$2), 0))</f>
        <v/>
      </c>
      <c r="JAT224" s="23" t="str">
        <f>IF(JAT220 = "", "", IFERROR(JAT220 / SUMIFS(Aux_Totales!$N:$N, Aux_Totales!$F:$F, $F224, Aux_Totales!$A:$A, Aperturas!$A$2), 0))</f>
        <v/>
      </c>
      <c r="JAU224" s="23" t="str">
        <f>IF(JAU220 = "", "", IFERROR(JAU220 / SUMIFS(Aux_Totales!$N:$N, Aux_Totales!$F:$F, $F224, Aux_Totales!$A:$A, Aperturas!$A$2), 0))</f>
        <v/>
      </c>
      <c r="JAV224" s="23" t="str">
        <f>IF(JAV220 = "", "", IFERROR(JAV220 / SUMIFS(Aux_Totales!$N:$N, Aux_Totales!$F:$F, $F224, Aux_Totales!$A:$A, Aperturas!$A$2), 0))</f>
        <v/>
      </c>
      <c r="JAW224" s="23" t="str">
        <f>IF(JAW220 = "", "", IFERROR(JAW220 / SUMIFS(Aux_Totales!$N:$N, Aux_Totales!$F:$F, $F224, Aux_Totales!$A:$A, Aperturas!$A$2), 0))</f>
        <v/>
      </c>
      <c r="JAX224" s="23" t="str">
        <f>IF(JAX220 = "", "", IFERROR(JAX220 / SUMIFS(Aux_Totales!$N:$N, Aux_Totales!$F:$F, $F224, Aux_Totales!$A:$A, Aperturas!$A$2), 0))</f>
        <v/>
      </c>
      <c r="JAY224" s="23" t="str">
        <f>IF(JAY220 = "", "", IFERROR(JAY220 / SUMIFS(Aux_Totales!$N:$N, Aux_Totales!$F:$F, $F224, Aux_Totales!$A:$A, Aperturas!$A$2), 0))</f>
        <v/>
      </c>
      <c r="JAZ224" s="23" t="str">
        <f>IF(JAZ220 = "", "", IFERROR(JAZ220 / SUMIFS(Aux_Totales!$N:$N, Aux_Totales!$F:$F, $F224, Aux_Totales!$A:$A, Aperturas!$A$2), 0))</f>
        <v/>
      </c>
      <c r="JBA224" s="23" t="str">
        <f>IF(JBA220 = "", "", IFERROR(JBA220 / SUMIFS(Aux_Totales!$N:$N, Aux_Totales!$F:$F, $F224, Aux_Totales!$A:$A, Aperturas!$A$2), 0))</f>
        <v/>
      </c>
      <c r="JBB224" s="23" t="str">
        <f>IF(JBB220 = "", "", IFERROR(JBB220 / SUMIFS(Aux_Totales!$N:$N, Aux_Totales!$F:$F, $F224, Aux_Totales!$A:$A, Aperturas!$A$2), 0))</f>
        <v/>
      </c>
      <c r="JBC224" s="23" t="str">
        <f>IF(JBC220 = "", "", IFERROR(JBC220 / SUMIFS(Aux_Totales!$N:$N, Aux_Totales!$F:$F, $F224, Aux_Totales!$A:$A, Aperturas!$A$2), 0))</f>
        <v/>
      </c>
      <c r="JBD224" s="23" t="str">
        <f>IF(JBD220 = "", "", IFERROR(JBD220 / SUMIFS(Aux_Totales!$N:$N, Aux_Totales!$F:$F, $F224, Aux_Totales!$A:$A, Aperturas!$A$2), 0))</f>
        <v/>
      </c>
      <c r="JBE224" s="23" t="str">
        <f>IF(JBE220 = "", "", IFERROR(JBE220 / SUMIFS(Aux_Totales!$N:$N, Aux_Totales!$F:$F, $F224, Aux_Totales!$A:$A, Aperturas!$A$2), 0))</f>
        <v/>
      </c>
      <c r="JBF224" s="23" t="str">
        <f>IF(JBF220 = "", "", IFERROR(JBF220 / SUMIFS(Aux_Totales!$N:$N, Aux_Totales!$F:$F, $F224, Aux_Totales!$A:$A, Aperturas!$A$2), 0))</f>
        <v/>
      </c>
      <c r="JBG224" s="23" t="str">
        <f>IF(JBG220 = "", "", IFERROR(JBG220 / SUMIFS(Aux_Totales!$N:$N, Aux_Totales!$F:$F, $F224, Aux_Totales!$A:$A, Aperturas!$A$2), 0))</f>
        <v/>
      </c>
      <c r="JBH224" s="23" t="str">
        <f>IF(JBH220 = "", "", IFERROR(JBH220 / SUMIFS(Aux_Totales!$N:$N, Aux_Totales!$F:$F, $F224, Aux_Totales!$A:$A, Aperturas!$A$2), 0))</f>
        <v/>
      </c>
      <c r="JBI224" s="23" t="str">
        <f>IF(JBI220 = "", "", IFERROR(JBI220 / SUMIFS(Aux_Totales!$N:$N, Aux_Totales!$F:$F, $F224, Aux_Totales!$A:$A, Aperturas!$A$2), 0))</f>
        <v/>
      </c>
      <c r="JBJ224" s="23" t="str">
        <f>IF(JBJ220 = "", "", IFERROR(JBJ220 / SUMIFS(Aux_Totales!$N:$N, Aux_Totales!$F:$F, $F224, Aux_Totales!$A:$A, Aperturas!$A$2), 0))</f>
        <v/>
      </c>
      <c r="JBK224" s="23" t="str">
        <f>IF(JBK220 = "", "", IFERROR(JBK220 / SUMIFS(Aux_Totales!$N:$N, Aux_Totales!$F:$F, $F224, Aux_Totales!$A:$A, Aperturas!$A$2), 0))</f>
        <v/>
      </c>
      <c r="JBL224" s="23" t="str">
        <f>IF(JBL220 = "", "", IFERROR(JBL220 / SUMIFS(Aux_Totales!$N:$N, Aux_Totales!$F:$F, $F224, Aux_Totales!$A:$A, Aperturas!$A$2), 0))</f>
        <v/>
      </c>
      <c r="JBM224" s="23" t="str">
        <f>IF(JBM220 = "", "", IFERROR(JBM220 / SUMIFS(Aux_Totales!$N:$N, Aux_Totales!$F:$F, $F224, Aux_Totales!$A:$A, Aperturas!$A$2), 0))</f>
        <v/>
      </c>
      <c r="JBN224" s="23" t="str">
        <f>IF(JBN220 = "", "", IFERROR(JBN220 / SUMIFS(Aux_Totales!$N:$N, Aux_Totales!$F:$F, $F224, Aux_Totales!$A:$A, Aperturas!$A$2), 0))</f>
        <v/>
      </c>
      <c r="JBO224" s="23" t="str">
        <f>IF(JBO220 = "", "", IFERROR(JBO220 / SUMIFS(Aux_Totales!$N:$N, Aux_Totales!$F:$F, $F224, Aux_Totales!$A:$A, Aperturas!$A$2), 0))</f>
        <v/>
      </c>
      <c r="JBP224" s="23" t="str">
        <f>IF(JBP220 = "", "", IFERROR(JBP220 / SUMIFS(Aux_Totales!$N:$N, Aux_Totales!$F:$F, $F224, Aux_Totales!$A:$A, Aperturas!$A$2), 0))</f>
        <v/>
      </c>
      <c r="JBQ224" s="23" t="str">
        <f>IF(JBQ220 = "", "", IFERROR(JBQ220 / SUMIFS(Aux_Totales!$N:$N, Aux_Totales!$F:$F, $F224, Aux_Totales!$A:$A, Aperturas!$A$2), 0))</f>
        <v/>
      </c>
      <c r="JBR224" s="23" t="str">
        <f>IF(JBR220 = "", "", IFERROR(JBR220 / SUMIFS(Aux_Totales!$N:$N, Aux_Totales!$F:$F, $F224, Aux_Totales!$A:$A, Aperturas!$A$2), 0))</f>
        <v/>
      </c>
      <c r="JBS224" s="23" t="str">
        <f>IF(JBS220 = "", "", IFERROR(JBS220 / SUMIFS(Aux_Totales!$N:$N, Aux_Totales!$F:$F, $F224, Aux_Totales!$A:$A, Aperturas!$A$2), 0))</f>
        <v/>
      </c>
      <c r="JBT224" s="23" t="str">
        <f>IF(JBT220 = "", "", IFERROR(JBT220 / SUMIFS(Aux_Totales!$N:$N, Aux_Totales!$F:$F, $F224, Aux_Totales!$A:$A, Aperturas!$A$2), 0))</f>
        <v/>
      </c>
      <c r="JBU224" s="23" t="str">
        <f>IF(JBU220 = "", "", IFERROR(JBU220 / SUMIFS(Aux_Totales!$N:$N, Aux_Totales!$F:$F, $F224, Aux_Totales!$A:$A, Aperturas!$A$2), 0))</f>
        <v/>
      </c>
      <c r="JBV224" s="23" t="str">
        <f>IF(JBV220 = "", "", IFERROR(JBV220 / SUMIFS(Aux_Totales!$N:$N, Aux_Totales!$F:$F, $F224, Aux_Totales!$A:$A, Aperturas!$A$2), 0))</f>
        <v/>
      </c>
      <c r="JBW224" s="23" t="str">
        <f>IF(JBW220 = "", "", IFERROR(JBW220 / SUMIFS(Aux_Totales!$N:$N, Aux_Totales!$F:$F, $F224, Aux_Totales!$A:$A, Aperturas!$A$2), 0))</f>
        <v/>
      </c>
      <c r="JBX224" s="23" t="str">
        <f>IF(JBX220 = "", "", IFERROR(JBX220 / SUMIFS(Aux_Totales!$N:$N, Aux_Totales!$F:$F, $F224, Aux_Totales!$A:$A, Aperturas!$A$2), 0))</f>
        <v/>
      </c>
      <c r="JBY224" s="23" t="str">
        <f>IF(JBY220 = "", "", IFERROR(JBY220 / SUMIFS(Aux_Totales!$N:$N, Aux_Totales!$F:$F, $F224, Aux_Totales!$A:$A, Aperturas!$A$2), 0))</f>
        <v/>
      </c>
      <c r="JBZ224" s="23" t="str">
        <f>IF(JBZ220 = "", "", IFERROR(JBZ220 / SUMIFS(Aux_Totales!$N:$N, Aux_Totales!$F:$F, $F224, Aux_Totales!$A:$A, Aperturas!$A$2), 0))</f>
        <v/>
      </c>
      <c r="JCA224" s="23" t="str">
        <f>IF(JCA220 = "", "", IFERROR(JCA220 / SUMIFS(Aux_Totales!$N:$N, Aux_Totales!$F:$F, $F224, Aux_Totales!$A:$A, Aperturas!$A$2), 0))</f>
        <v/>
      </c>
      <c r="JCB224" s="23" t="str">
        <f>IF(JCB220 = "", "", IFERROR(JCB220 / SUMIFS(Aux_Totales!$N:$N, Aux_Totales!$F:$F, $F224, Aux_Totales!$A:$A, Aperturas!$A$2), 0))</f>
        <v/>
      </c>
      <c r="JCC224" s="23" t="str">
        <f>IF(JCC220 = "", "", IFERROR(JCC220 / SUMIFS(Aux_Totales!$N:$N, Aux_Totales!$F:$F, $F224, Aux_Totales!$A:$A, Aperturas!$A$2), 0))</f>
        <v/>
      </c>
      <c r="JCD224" s="23" t="str">
        <f>IF(JCD220 = "", "", IFERROR(JCD220 / SUMIFS(Aux_Totales!$N:$N, Aux_Totales!$F:$F, $F224, Aux_Totales!$A:$A, Aperturas!$A$2), 0))</f>
        <v/>
      </c>
      <c r="JCE224" s="23" t="str">
        <f>IF(JCE220 = "", "", IFERROR(JCE220 / SUMIFS(Aux_Totales!$N:$N, Aux_Totales!$F:$F, $F224, Aux_Totales!$A:$A, Aperturas!$A$2), 0))</f>
        <v/>
      </c>
      <c r="JCF224" s="23" t="str">
        <f>IF(JCF220 = "", "", IFERROR(JCF220 / SUMIFS(Aux_Totales!$N:$N, Aux_Totales!$F:$F, $F224, Aux_Totales!$A:$A, Aperturas!$A$2), 0))</f>
        <v/>
      </c>
      <c r="JCG224" s="23" t="str">
        <f>IF(JCG220 = "", "", IFERROR(JCG220 / SUMIFS(Aux_Totales!$N:$N, Aux_Totales!$F:$F, $F224, Aux_Totales!$A:$A, Aperturas!$A$2), 0))</f>
        <v/>
      </c>
      <c r="JCH224" s="23" t="str">
        <f>IF(JCH220 = "", "", IFERROR(JCH220 / SUMIFS(Aux_Totales!$N:$N, Aux_Totales!$F:$F, $F224, Aux_Totales!$A:$A, Aperturas!$A$2), 0))</f>
        <v/>
      </c>
      <c r="JCI224" s="23" t="str">
        <f>IF(JCI220 = "", "", IFERROR(JCI220 / SUMIFS(Aux_Totales!$N:$N, Aux_Totales!$F:$F, $F224, Aux_Totales!$A:$A, Aperturas!$A$2), 0))</f>
        <v/>
      </c>
      <c r="JCJ224" s="23" t="str">
        <f>IF(JCJ220 = "", "", IFERROR(JCJ220 / SUMIFS(Aux_Totales!$N:$N, Aux_Totales!$F:$F, $F224, Aux_Totales!$A:$A, Aperturas!$A$2), 0))</f>
        <v/>
      </c>
      <c r="JCK224" s="23" t="str">
        <f>IF(JCK220 = "", "", IFERROR(JCK220 / SUMIFS(Aux_Totales!$N:$N, Aux_Totales!$F:$F, $F224, Aux_Totales!$A:$A, Aperturas!$A$2), 0))</f>
        <v/>
      </c>
      <c r="JCL224" s="23" t="str">
        <f>IF(JCL220 = "", "", IFERROR(JCL220 / SUMIFS(Aux_Totales!$N:$N, Aux_Totales!$F:$F, $F224, Aux_Totales!$A:$A, Aperturas!$A$2), 0))</f>
        <v/>
      </c>
      <c r="JCM224" s="23" t="str">
        <f>IF(JCM220 = "", "", IFERROR(JCM220 / SUMIFS(Aux_Totales!$N:$N, Aux_Totales!$F:$F, $F224, Aux_Totales!$A:$A, Aperturas!$A$2), 0))</f>
        <v/>
      </c>
      <c r="JCN224" s="23" t="str">
        <f>IF(JCN220 = "", "", IFERROR(JCN220 / SUMIFS(Aux_Totales!$N:$N, Aux_Totales!$F:$F, $F224, Aux_Totales!$A:$A, Aperturas!$A$2), 0))</f>
        <v/>
      </c>
      <c r="JCO224" s="23" t="str">
        <f>IF(JCO220 = "", "", IFERROR(JCO220 / SUMIFS(Aux_Totales!$N:$N, Aux_Totales!$F:$F, $F224, Aux_Totales!$A:$A, Aperturas!$A$2), 0))</f>
        <v/>
      </c>
      <c r="JCP224" s="23" t="str">
        <f>IF(JCP220 = "", "", IFERROR(JCP220 / SUMIFS(Aux_Totales!$N:$N, Aux_Totales!$F:$F, $F224, Aux_Totales!$A:$A, Aperturas!$A$2), 0))</f>
        <v/>
      </c>
      <c r="JCQ224" s="23" t="str">
        <f>IF(JCQ220 = "", "", IFERROR(JCQ220 / SUMIFS(Aux_Totales!$N:$N, Aux_Totales!$F:$F, $F224, Aux_Totales!$A:$A, Aperturas!$A$2), 0))</f>
        <v/>
      </c>
      <c r="JCR224" s="23" t="str">
        <f>IF(JCR220 = "", "", IFERROR(JCR220 / SUMIFS(Aux_Totales!$N:$N, Aux_Totales!$F:$F, $F224, Aux_Totales!$A:$A, Aperturas!$A$2), 0))</f>
        <v/>
      </c>
      <c r="JCS224" s="23" t="str">
        <f>IF(JCS220 = "", "", IFERROR(JCS220 / SUMIFS(Aux_Totales!$N:$N, Aux_Totales!$F:$F, $F224, Aux_Totales!$A:$A, Aperturas!$A$2), 0))</f>
        <v/>
      </c>
      <c r="JCT224" s="23" t="str">
        <f>IF(JCT220 = "", "", IFERROR(JCT220 / SUMIFS(Aux_Totales!$N:$N, Aux_Totales!$F:$F, $F224, Aux_Totales!$A:$A, Aperturas!$A$2), 0))</f>
        <v/>
      </c>
      <c r="JCU224" s="23" t="str">
        <f>IF(JCU220 = "", "", IFERROR(JCU220 / SUMIFS(Aux_Totales!$N:$N, Aux_Totales!$F:$F, $F224, Aux_Totales!$A:$A, Aperturas!$A$2), 0))</f>
        <v/>
      </c>
      <c r="JCV224" s="23" t="str">
        <f>IF(JCV220 = "", "", IFERROR(JCV220 / SUMIFS(Aux_Totales!$N:$N, Aux_Totales!$F:$F, $F224, Aux_Totales!$A:$A, Aperturas!$A$2), 0))</f>
        <v/>
      </c>
      <c r="JCW224" s="23" t="str">
        <f>IF(JCW220 = "", "", IFERROR(JCW220 / SUMIFS(Aux_Totales!$N:$N, Aux_Totales!$F:$F, $F224, Aux_Totales!$A:$A, Aperturas!$A$2), 0))</f>
        <v/>
      </c>
      <c r="JCX224" s="23" t="str">
        <f>IF(JCX220 = "", "", IFERROR(JCX220 / SUMIFS(Aux_Totales!$N:$N, Aux_Totales!$F:$F, $F224, Aux_Totales!$A:$A, Aperturas!$A$2), 0))</f>
        <v/>
      </c>
      <c r="JCY224" s="23" t="str">
        <f>IF(JCY220 = "", "", IFERROR(JCY220 / SUMIFS(Aux_Totales!$N:$N, Aux_Totales!$F:$F, $F224, Aux_Totales!$A:$A, Aperturas!$A$2), 0))</f>
        <v/>
      </c>
      <c r="JCZ224" s="23" t="str">
        <f>IF(JCZ220 = "", "", IFERROR(JCZ220 / SUMIFS(Aux_Totales!$N:$N, Aux_Totales!$F:$F, $F224, Aux_Totales!$A:$A, Aperturas!$A$2), 0))</f>
        <v/>
      </c>
      <c r="JDA224" s="23" t="str">
        <f>IF(JDA220 = "", "", IFERROR(JDA220 / SUMIFS(Aux_Totales!$N:$N, Aux_Totales!$F:$F, $F224, Aux_Totales!$A:$A, Aperturas!$A$2), 0))</f>
        <v/>
      </c>
      <c r="JDB224" s="23" t="str">
        <f>IF(JDB220 = "", "", IFERROR(JDB220 / SUMIFS(Aux_Totales!$N:$N, Aux_Totales!$F:$F, $F224, Aux_Totales!$A:$A, Aperturas!$A$2), 0))</f>
        <v/>
      </c>
      <c r="JDC224" s="23" t="str">
        <f>IF(JDC220 = "", "", IFERROR(JDC220 / SUMIFS(Aux_Totales!$N:$N, Aux_Totales!$F:$F, $F224, Aux_Totales!$A:$A, Aperturas!$A$2), 0))</f>
        <v/>
      </c>
      <c r="JDD224" s="23" t="str">
        <f>IF(JDD220 = "", "", IFERROR(JDD220 / SUMIFS(Aux_Totales!$N:$N, Aux_Totales!$F:$F, $F224, Aux_Totales!$A:$A, Aperturas!$A$2), 0))</f>
        <v/>
      </c>
      <c r="JDE224" s="23" t="str">
        <f>IF(JDE220 = "", "", IFERROR(JDE220 / SUMIFS(Aux_Totales!$N:$N, Aux_Totales!$F:$F, $F224, Aux_Totales!$A:$A, Aperturas!$A$2), 0))</f>
        <v/>
      </c>
      <c r="JDF224" s="23" t="str">
        <f>IF(JDF220 = "", "", IFERROR(JDF220 / SUMIFS(Aux_Totales!$N:$N, Aux_Totales!$F:$F, $F224, Aux_Totales!$A:$A, Aperturas!$A$2), 0))</f>
        <v/>
      </c>
      <c r="JDG224" s="23" t="str">
        <f>IF(JDG220 = "", "", IFERROR(JDG220 / SUMIFS(Aux_Totales!$N:$N, Aux_Totales!$F:$F, $F224, Aux_Totales!$A:$A, Aperturas!$A$2), 0))</f>
        <v/>
      </c>
      <c r="JDH224" s="23" t="str">
        <f>IF(JDH220 = "", "", IFERROR(JDH220 / SUMIFS(Aux_Totales!$N:$N, Aux_Totales!$F:$F, $F224, Aux_Totales!$A:$A, Aperturas!$A$2), 0))</f>
        <v/>
      </c>
      <c r="JDI224" s="23" t="str">
        <f>IF(JDI220 = "", "", IFERROR(JDI220 / SUMIFS(Aux_Totales!$N:$N, Aux_Totales!$F:$F, $F224, Aux_Totales!$A:$A, Aperturas!$A$2), 0))</f>
        <v/>
      </c>
      <c r="JDJ224" s="23" t="str">
        <f>IF(JDJ220 = "", "", IFERROR(JDJ220 / SUMIFS(Aux_Totales!$N:$N, Aux_Totales!$F:$F, $F224, Aux_Totales!$A:$A, Aperturas!$A$2), 0))</f>
        <v/>
      </c>
      <c r="JDK224" s="23" t="str">
        <f>IF(JDK220 = "", "", IFERROR(JDK220 / SUMIFS(Aux_Totales!$N:$N, Aux_Totales!$F:$F, $F224, Aux_Totales!$A:$A, Aperturas!$A$2), 0))</f>
        <v/>
      </c>
      <c r="JDL224" s="23" t="str">
        <f>IF(JDL220 = "", "", IFERROR(JDL220 / SUMIFS(Aux_Totales!$N:$N, Aux_Totales!$F:$F, $F224, Aux_Totales!$A:$A, Aperturas!$A$2), 0))</f>
        <v/>
      </c>
      <c r="JDM224" s="23" t="str">
        <f>IF(JDM220 = "", "", IFERROR(JDM220 / SUMIFS(Aux_Totales!$N:$N, Aux_Totales!$F:$F, $F224, Aux_Totales!$A:$A, Aperturas!$A$2), 0))</f>
        <v/>
      </c>
      <c r="JDN224" s="23" t="str">
        <f>IF(JDN220 = "", "", IFERROR(JDN220 / SUMIFS(Aux_Totales!$N:$N, Aux_Totales!$F:$F, $F224, Aux_Totales!$A:$A, Aperturas!$A$2), 0))</f>
        <v/>
      </c>
      <c r="JDO224" s="23" t="str">
        <f>IF(JDO220 = "", "", IFERROR(JDO220 / SUMIFS(Aux_Totales!$N:$N, Aux_Totales!$F:$F, $F224, Aux_Totales!$A:$A, Aperturas!$A$2), 0))</f>
        <v/>
      </c>
      <c r="JDP224" s="23" t="str">
        <f>IF(JDP220 = "", "", IFERROR(JDP220 / SUMIFS(Aux_Totales!$N:$N, Aux_Totales!$F:$F, $F224, Aux_Totales!$A:$A, Aperturas!$A$2), 0))</f>
        <v/>
      </c>
      <c r="JDQ224" s="23" t="str">
        <f>IF(JDQ220 = "", "", IFERROR(JDQ220 / SUMIFS(Aux_Totales!$N:$N, Aux_Totales!$F:$F, $F224, Aux_Totales!$A:$A, Aperturas!$A$2), 0))</f>
        <v/>
      </c>
      <c r="JDR224" s="23" t="str">
        <f>IF(JDR220 = "", "", IFERROR(JDR220 / SUMIFS(Aux_Totales!$N:$N, Aux_Totales!$F:$F, $F224, Aux_Totales!$A:$A, Aperturas!$A$2), 0))</f>
        <v/>
      </c>
      <c r="JDS224" s="23" t="str">
        <f>IF(JDS220 = "", "", IFERROR(JDS220 / SUMIFS(Aux_Totales!$N:$N, Aux_Totales!$F:$F, $F224, Aux_Totales!$A:$A, Aperturas!$A$2), 0))</f>
        <v/>
      </c>
      <c r="JDT224" s="23" t="str">
        <f>IF(JDT220 = "", "", IFERROR(JDT220 / SUMIFS(Aux_Totales!$N:$N, Aux_Totales!$F:$F, $F224, Aux_Totales!$A:$A, Aperturas!$A$2), 0))</f>
        <v/>
      </c>
      <c r="JDU224" s="23" t="str">
        <f>IF(JDU220 = "", "", IFERROR(JDU220 / SUMIFS(Aux_Totales!$N:$N, Aux_Totales!$F:$F, $F224, Aux_Totales!$A:$A, Aperturas!$A$2), 0))</f>
        <v/>
      </c>
      <c r="JDV224" s="23" t="str">
        <f>IF(JDV220 = "", "", IFERROR(JDV220 / SUMIFS(Aux_Totales!$N:$N, Aux_Totales!$F:$F, $F224, Aux_Totales!$A:$A, Aperturas!$A$2), 0))</f>
        <v/>
      </c>
      <c r="JDW224" s="23" t="str">
        <f>IF(JDW220 = "", "", IFERROR(JDW220 / SUMIFS(Aux_Totales!$N:$N, Aux_Totales!$F:$F, $F224, Aux_Totales!$A:$A, Aperturas!$A$2), 0))</f>
        <v/>
      </c>
      <c r="JDX224" s="23" t="str">
        <f>IF(JDX220 = "", "", IFERROR(JDX220 / SUMIFS(Aux_Totales!$N:$N, Aux_Totales!$F:$F, $F224, Aux_Totales!$A:$A, Aperturas!$A$2), 0))</f>
        <v/>
      </c>
      <c r="JDY224" s="23" t="str">
        <f>IF(JDY220 = "", "", IFERROR(JDY220 / SUMIFS(Aux_Totales!$N:$N, Aux_Totales!$F:$F, $F224, Aux_Totales!$A:$A, Aperturas!$A$2), 0))</f>
        <v/>
      </c>
      <c r="JDZ224" s="23" t="str">
        <f>IF(JDZ220 = "", "", IFERROR(JDZ220 / SUMIFS(Aux_Totales!$N:$N, Aux_Totales!$F:$F, $F224, Aux_Totales!$A:$A, Aperturas!$A$2), 0))</f>
        <v/>
      </c>
      <c r="JEA224" s="23" t="str">
        <f>IF(JEA220 = "", "", IFERROR(JEA220 / SUMIFS(Aux_Totales!$N:$N, Aux_Totales!$F:$F, $F224, Aux_Totales!$A:$A, Aperturas!$A$2), 0))</f>
        <v/>
      </c>
      <c r="JEB224" s="23" t="str">
        <f>IF(JEB220 = "", "", IFERROR(JEB220 / SUMIFS(Aux_Totales!$N:$N, Aux_Totales!$F:$F, $F224, Aux_Totales!$A:$A, Aperturas!$A$2), 0))</f>
        <v/>
      </c>
      <c r="JEC224" s="23" t="str">
        <f>IF(JEC220 = "", "", IFERROR(JEC220 / SUMIFS(Aux_Totales!$N:$N, Aux_Totales!$F:$F, $F224, Aux_Totales!$A:$A, Aperturas!$A$2), 0))</f>
        <v/>
      </c>
      <c r="JED224" s="23" t="str">
        <f>IF(JED220 = "", "", IFERROR(JED220 / SUMIFS(Aux_Totales!$N:$N, Aux_Totales!$F:$F, $F224, Aux_Totales!$A:$A, Aperturas!$A$2), 0))</f>
        <v/>
      </c>
      <c r="JEE224" s="23" t="str">
        <f>IF(JEE220 = "", "", IFERROR(JEE220 / SUMIFS(Aux_Totales!$N:$N, Aux_Totales!$F:$F, $F224, Aux_Totales!$A:$A, Aperturas!$A$2), 0))</f>
        <v/>
      </c>
      <c r="JEF224" s="23" t="str">
        <f>IF(JEF220 = "", "", IFERROR(JEF220 / SUMIFS(Aux_Totales!$N:$N, Aux_Totales!$F:$F, $F224, Aux_Totales!$A:$A, Aperturas!$A$2), 0))</f>
        <v/>
      </c>
      <c r="JEG224" s="23" t="str">
        <f>IF(JEG220 = "", "", IFERROR(JEG220 / SUMIFS(Aux_Totales!$N:$N, Aux_Totales!$F:$F, $F224, Aux_Totales!$A:$A, Aperturas!$A$2), 0))</f>
        <v/>
      </c>
      <c r="JEH224" s="23" t="str">
        <f>IF(JEH220 = "", "", IFERROR(JEH220 / SUMIFS(Aux_Totales!$N:$N, Aux_Totales!$F:$F, $F224, Aux_Totales!$A:$A, Aperturas!$A$2), 0))</f>
        <v/>
      </c>
      <c r="JEI224" s="23" t="str">
        <f>IF(JEI220 = "", "", IFERROR(JEI220 / SUMIFS(Aux_Totales!$N:$N, Aux_Totales!$F:$F, $F224, Aux_Totales!$A:$A, Aperturas!$A$2), 0))</f>
        <v/>
      </c>
      <c r="JEJ224" s="23" t="str">
        <f>IF(JEJ220 = "", "", IFERROR(JEJ220 / SUMIFS(Aux_Totales!$N:$N, Aux_Totales!$F:$F, $F224, Aux_Totales!$A:$A, Aperturas!$A$2), 0))</f>
        <v/>
      </c>
      <c r="JEK224" s="23" t="str">
        <f>IF(JEK220 = "", "", IFERROR(JEK220 / SUMIFS(Aux_Totales!$N:$N, Aux_Totales!$F:$F, $F224, Aux_Totales!$A:$A, Aperturas!$A$2), 0))</f>
        <v/>
      </c>
      <c r="JEL224" s="23" t="str">
        <f>IF(JEL220 = "", "", IFERROR(JEL220 / SUMIFS(Aux_Totales!$N:$N, Aux_Totales!$F:$F, $F224, Aux_Totales!$A:$A, Aperturas!$A$2), 0))</f>
        <v/>
      </c>
      <c r="JEM224" s="23" t="str">
        <f>IF(JEM220 = "", "", IFERROR(JEM220 / SUMIFS(Aux_Totales!$N:$N, Aux_Totales!$F:$F, $F224, Aux_Totales!$A:$A, Aperturas!$A$2), 0))</f>
        <v/>
      </c>
      <c r="JEN224" s="23" t="str">
        <f>IF(JEN220 = "", "", IFERROR(JEN220 / SUMIFS(Aux_Totales!$N:$N, Aux_Totales!$F:$F, $F224, Aux_Totales!$A:$A, Aperturas!$A$2), 0))</f>
        <v/>
      </c>
      <c r="JEO224" s="23" t="str">
        <f>IF(JEO220 = "", "", IFERROR(JEO220 / SUMIFS(Aux_Totales!$N:$N, Aux_Totales!$F:$F, $F224, Aux_Totales!$A:$A, Aperturas!$A$2), 0))</f>
        <v/>
      </c>
      <c r="JEP224" s="23" t="str">
        <f>IF(JEP220 = "", "", IFERROR(JEP220 / SUMIFS(Aux_Totales!$N:$N, Aux_Totales!$F:$F, $F224, Aux_Totales!$A:$A, Aperturas!$A$2), 0))</f>
        <v/>
      </c>
      <c r="JEQ224" s="23" t="str">
        <f>IF(JEQ220 = "", "", IFERROR(JEQ220 / SUMIFS(Aux_Totales!$N:$N, Aux_Totales!$F:$F, $F224, Aux_Totales!$A:$A, Aperturas!$A$2), 0))</f>
        <v/>
      </c>
      <c r="JER224" s="23" t="str">
        <f>IF(JER220 = "", "", IFERROR(JER220 / SUMIFS(Aux_Totales!$N:$N, Aux_Totales!$F:$F, $F224, Aux_Totales!$A:$A, Aperturas!$A$2), 0))</f>
        <v/>
      </c>
      <c r="JES224" s="23" t="str">
        <f>IF(JES220 = "", "", IFERROR(JES220 / SUMIFS(Aux_Totales!$N:$N, Aux_Totales!$F:$F, $F224, Aux_Totales!$A:$A, Aperturas!$A$2), 0))</f>
        <v/>
      </c>
      <c r="JET224" s="23" t="str">
        <f>IF(JET220 = "", "", IFERROR(JET220 / SUMIFS(Aux_Totales!$N:$N, Aux_Totales!$F:$F, $F224, Aux_Totales!$A:$A, Aperturas!$A$2), 0))</f>
        <v/>
      </c>
      <c r="JEU224" s="23" t="str">
        <f>IF(JEU220 = "", "", IFERROR(JEU220 / SUMIFS(Aux_Totales!$N:$N, Aux_Totales!$F:$F, $F224, Aux_Totales!$A:$A, Aperturas!$A$2), 0))</f>
        <v/>
      </c>
      <c r="JEV224" s="23" t="str">
        <f>IF(JEV220 = "", "", IFERROR(JEV220 / SUMIFS(Aux_Totales!$N:$N, Aux_Totales!$F:$F, $F224, Aux_Totales!$A:$A, Aperturas!$A$2), 0))</f>
        <v/>
      </c>
      <c r="JEW224" s="23" t="str">
        <f>IF(JEW220 = "", "", IFERROR(JEW220 / SUMIFS(Aux_Totales!$N:$N, Aux_Totales!$F:$F, $F224, Aux_Totales!$A:$A, Aperturas!$A$2), 0))</f>
        <v/>
      </c>
      <c r="JEX224" s="23" t="str">
        <f>IF(JEX220 = "", "", IFERROR(JEX220 / SUMIFS(Aux_Totales!$N:$N, Aux_Totales!$F:$F, $F224, Aux_Totales!$A:$A, Aperturas!$A$2), 0))</f>
        <v/>
      </c>
      <c r="JEY224" s="23" t="str">
        <f>IF(JEY220 = "", "", IFERROR(JEY220 / SUMIFS(Aux_Totales!$N:$N, Aux_Totales!$F:$F, $F224, Aux_Totales!$A:$A, Aperturas!$A$2), 0))</f>
        <v/>
      </c>
      <c r="JEZ224" s="23" t="str">
        <f>IF(JEZ220 = "", "", IFERROR(JEZ220 / SUMIFS(Aux_Totales!$N:$N, Aux_Totales!$F:$F, $F224, Aux_Totales!$A:$A, Aperturas!$A$2), 0))</f>
        <v/>
      </c>
      <c r="JFA224" s="23" t="str">
        <f>IF(JFA220 = "", "", IFERROR(JFA220 / SUMIFS(Aux_Totales!$N:$N, Aux_Totales!$F:$F, $F224, Aux_Totales!$A:$A, Aperturas!$A$2), 0))</f>
        <v/>
      </c>
      <c r="JFB224" s="23" t="str">
        <f>IF(JFB220 = "", "", IFERROR(JFB220 / SUMIFS(Aux_Totales!$N:$N, Aux_Totales!$F:$F, $F224, Aux_Totales!$A:$A, Aperturas!$A$2), 0))</f>
        <v/>
      </c>
      <c r="JFC224" s="23" t="str">
        <f>IF(JFC220 = "", "", IFERROR(JFC220 / SUMIFS(Aux_Totales!$N:$N, Aux_Totales!$F:$F, $F224, Aux_Totales!$A:$A, Aperturas!$A$2), 0))</f>
        <v/>
      </c>
      <c r="JFD224" s="23" t="str">
        <f>IF(JFD220 = "", "", IFERROR(JFD220 / SUMIFS(Aux_Totales!$N:$N, Aux_Totales!$F:$F, $F224, Aux_Totales!$A:$A, Aperturas!$A$2), 0))</f>
        <v/>
      </c>
      <c r="JFE224" s="23" t="str">
        <f>IF(JFE220 = "", "", IFERROR(JFE220 / SUMIFS(Aux_Totales!$N:$N, Aux_Totales!$F:$F, $F224, Aux_Totales!$A:$A, Aperturas!$A$2), 0))</f>
        <v/>
      </c>
      <c r="JFF224" s="23" t="str">
        <f>IF(JFF220 = "", "", IFERROR(JFF220 / SUMIFS(Aux_Totales!$N:$N, Aux_Totales!$F:$F, $F224, Aux_Totales!$A:$A, Aperturas!$A$2), 0))</f>
        <v/>
      </c>
      <c r="JFG224" s="23" t="str">
        <f>IF(JFG220 = "", "", IFERROR(JFG220 / SUMIFS(Aux_Totales!$N:$N, Aux_Totales!$F:$F, $F224, Aux_Totales!$A:$A, Aperturas!$A$2), 0))</f>
        <v/>
      </c>
      <c r="JFH224" s="23" t="str">
        <f>IF(JFH220 = "", "", IFERROR(JFH220 / SUMIFS(Aux_Totales!$N:$N, Aux_Totales!$F:$F, $F224, Aux_Totales!$A:$A, Aperturas!$A$2), 0))</f>
        <v/>
      </c>
      <c r="JFI224" s="23" t="str">
        <f>IF(JFI220 = "", "", IFERROR(JFI220 / SUMIFS(Aux_Totales!$N:$N, Aux_Totales!$F:$F, $F224, Aux_Totales!$A:$A, Aperturas!$A$2), 0))</f>
        <v/>
      </c>
      <c r="JFJ224" s="23" t="str">
        <f>IF(JFJ220 = "", "", IFERROR(JFJ220 / SUMIFS(Aux_Totales!$N:$N, Aux_Totales!$F:$F, $F224, Aux_Totales!$A:$A, Aperturas!$A$2), 0))</f>
        <v/>
      </c>
      <c r="JFK224" s="23" t="str">
        <f>IF(JFK220 = "", "", IFERROR(JFK220 / SUMIFS(Aux_Totales!$N:$N, Aux_Totales!$F:$F, $F224, Aux_Totales!$A:$A, Aperturas!$A$2), 0))</f>
        <v/>
      </c>
      <c r="JFL224" s="23" t="str">
        <f>IF(JFL220 = "", "", IFERROR(JFL220 / SUMIFS(Aux_Totales!$N:$N, Aux_Totales!$F:$F, $F224, Aux_Totales!$A:$A, Aperturas!$A$2), 0))</f>
        <v/>
      </c>
      <c r="JFM224" s="23" t="str">
        <f>IF(JFM220 = "", "", IFERROR(JFM220 / SUMIFS(Aux_Totales!$N:$N, Aux_Totales!$F:$F, $F224, Aux_Totales!$A:$A, Aperturas!$A$2), 0))</f>
        <v/>
      </c>
      <c r="JFN224" s="23" t="str">
        <f>IF(JFN220 = "", "", IFERROR(JFN220 / SUMIFS(Aux_Totales!$N:$N, Aux_Totales!$F:$F, $F224, Aux_Totales!$A:$A, Aperturas!$A$2), 0))</f>
        <v/>
      </c>
      <c r="JFO224" s="23" t="str">
        <f>IF(JFO220 = "", "", IFERROR(JFO220 / SUMIFS(Aux_Totales!$N:$N, Aux_Totales!$F:$F, $F224, Aux_Totales!$A:$A, Aperturas!$A$2), 0))</f>
        <v/>
      </c>
      <c r="JFP224" s="23" t="str">
        <f>IF(JFP220 = "", "", IFERROR(JFP220 / SUMIFS(Aux_Totales!$N:$N, Aux_Totales!$F:$F, $F224, Aux_Totales!$A:$A, Aperturas!$A$2), 0))</f>
        <v/>
      </c>
      <c r="JFQ224" s="23" t="str">
        <f>IF(JFQ220 = "", "", IFERROR(JFQ220 / SUMIFS(Aux_Totales!$N:$N, Aux_Totales!$F:$F, $F224, Aux_Totales!$A:$A, Aperturas!$A$2), 0))</f>
        <v/>
      </c>
      <c r="JFR224" s="23" t="str">
        <f>IF(JFR220 = "", "", IFERROR(JFR220 / SUMIFS(Aux_Totales!$N:$N, Aux_Totales!$F:$F, $F224, Aux_Totales!$A:$A, Aperturas!$A$2), 0))</f>
        <v/>
      </c>
      <c r="JFS224" s="23" t="str">
        <f>IF(JFS220 = "", "", IFERROR(JFS220 / SUMIFS(Aux_Totales!$N:$N, Aux_Totales!$F:$F, $F224, Aux_Totales!$A:$A, Aperturas!$A$2), 0))</f>
        <v/>
      </c>
      <c r="JFT224" s="23" t="str">
        <f>IF(JFT220 = "", "", IFERROR(JFT220 / SUMIFS(Aux_Totales!$N:$N, Aux_Totales!$F:$F, $F224, Aux_Totales!$A:$A, Aperturas!$A$2), 0))</f>
        <v/>
      </c>
      <c r="JFU224" s="23" t="str">
        <f>IF(JFU220 = "", "", IFERROR(JFU220 / SUMIFS(Aux_Totales!$N:$N, Aux_Totales!$F:$F, $F224, Aux_Totales!$A:$A, Aperturas!$A$2), 0))</f>
        <v/>
      </c>
      <c r="JFV224" s="23" t="str">
        <f>IF(JFV220 = "", "", IFERROR(JFV220 / SUMIFS(Aux_Totales!$N:$N, Aux_Totales!$F:$F, $F224, Aux_Totales!$A:$A, Aperturas!$A$2), 0))</f>
        <v/>
      </c>
      <c r="JFW224" s="23" t="str">
        <f>IF(JFW220 = "", "", IFERROR(JFW220 / SUMIFS(Aux_Totales!$N:$N, Aux_Totales!$F:$F, $F224, Aux_Totales!$A:$A, Aperturas!$A$2), 0))</f>
        <v/>
      </c>
      <c r="JFX224" s="23" t="str">
        <f>IF(JFX220 = "", "", IFERROR(JFX220 / SUMIFS(Aux_Totales!$N:$N, Aux_Totales!$F:$F, $F224, Aux_Totales!$A:$A, Aperturas!$A$2), 0))</f>
        <v/>
      </c>
      <c r="JFY224" s="23" t="str">
        <f>IF(JFY220 = "", "", IFERROR(JFY220 / SUMIFS(Aux_Totales!$N:$N, Aux_Totales!$F:$F, $F224, Aux_Totales!$A:$A, Aperturas!$A$2), 0))</f>
        <v/>
      </c>
      <c r="JFZ224" s="23" t="str">
        <f>IF(JFZ220 = "", "", IFERROR(JFZ220 / SUMIFS(Aux_Totales!$N:$N, Aux_Totales!$F:$F, $F224, Aux_Totales!$A:$A, Aperturas!$A$2), 0))</f>
        <v/>
      </c>
      <c r="JGA224" s="23" t="str">
        <f>IF(JGA220 = "", "", IFERROR(JGA220 / SUMIFS(Aux_Totales!$N:$N, Aux_Totales!$F:$F, $F224, Aux_Totales!$A:$A, Aperturas!$A$2), 0))</f>
        <v/>
      </c>
      <c r="JGB224" s="23" t="str">
        <f>IF(JGB220 = "", "", IFERROR(JGB220 / SUMIFS(Aux_Totales!$N:$N, Aux_Totales!$F:$F, $F224, Aux_Totales!$A:$A, Aperturas!$A$2), 0))</f>
        <v/>
      </c>
      <c r="JGC224" s="23" t="str">
        <f>IF(JGC220 = "", "", IFERROR(JGC220 / SUMIFS(Aux_Totales!$N:$N, Aux_Totales!$F:$F, $F224, Aux_Totales!$A:$A, Aperturas!$A$2), 0))</f>
        <v/>
      </c>
      <c r="JGD224" s="23" t="str">
        <f>IF(JGD220 = "", "", IFERROR(JGD220 / SUMIFS(Aux_Totales!$N:$N, Aux_Totales!$F:$F, $F224, Aux_Totales!$A:$A, Aperturas!$A$2), 0))</f>
        <v/>
      </c>
      <c r="JGE224" s="23" t="str">
        <f>IF(JGE220 = "", "", IFERROR(JGE220 / SUMIFS(Aux_Totales!$N:$N, Aux_Totales!$F:$F, $F224, Aux_Totales!$A:$A, Aperturas!$A$2), 0))</f>
        <v/>
      </c>
      <c r="JGF224" s="23" t="str">
        <f>IF(JGF220 = "", "", IFERROR(JGF220 / SUMIFS(Aux_Totales!$N:$N, Aux_Totales!$F:$F, $F224, Aux_Totales!$A:$A, Aperturas!$A$2), 0))</f>
        <v/>
      </c>
      <c r="JGG224" s="23" t="str">
        <f>IF(JGG220 = "", "", IFERROR(JGG220 / SUMIFS(Aux_Totales!$N:$N, Aux_Totales!$F:$F, $F224, Aux_Totales!$A:$A, Aperturas!$A$2), 0))</f>
        <v/>
      </c>
      <c r="JGH224" s="23" t="str">
        <f>IF(JGH220 = "", "", IFERROR(JGH220 / SUMIFS(Aux_Totales!$N:$N, Aux_Totales!$F:$F, $F224, Aux_Totales!$A:$A, Aperturas!$A$2), 0))</f>
        <v/>
      </c>
      <c r="JGI224" s="23" t="str">
        <f>IF(JGI220 = "", "", IFERROR(JGI220 / SUMIFS(Aux_Totales!$N:$N, Aux_Totales!$F:$F, $F224, Aux_Totales!$A:$A, Aperturas!$A$2), 0))</f>
        <v/>
      </c>
      <c r="JGJ224" s="23" t="str">
        <f>IF(JGJ220 = "", "", IFERROR(JGJ220 / SUMIFS(Aux_Totales!$N:$N, Aux_Totales!$F:$F, $F224, Aux_Totales!$A:$A, Aperturas!$A$2), 0))</f>
        <v/>
      </c>
      <c r="JGK224" s="23" t="str">
        <f>IF(JGK220 = "", "", IFERROR(JGK220 / SUMIFS(Aux_Totales!$N:$N, Aux_Totales!$F:$F, $F224, Aux_Totales!$A:$A, Aperturas!$A$2), 0))</f>
        <v/>
      </c>
      <c r="JGL224" s="23" t="str">
        <f>IF(JGL220 = "", "", IFERROR(JGL220 / SUMIFS(Aux_Totales!$N:$N, Aux_Totales!$F:$F, $F224, Aux_Totales!$A:$A, Aperturas!$A$2), 0))</f>
        <v/>
      </c>
      <c r="JGM224" s="23" t="str">
        <f>IF(JGM220 = "", "", IFERROR(JGM220 / SUMIFS(Aux_Totales!$N:$N, Aux_Totales!$F:$F, $F224, Aux_Totales!$A:$A, Aperturas!$A$2), 0))</f>
        <v/>
      </c>
      <c r="JGN224" s="23" t="str">
        <f>IF(JGN220 = "", "", IFERROR(JGN220 / SUMIFS(Aux_Totales!$N:$N, Aux_Totales!$F:$F, $F224, Aux_Totales!$A:$A, Aperturas!$A$2), 0))</f>
        <v/>
      </c>
      <c r="JGO224" s="23" t="str">
        <f>IF(JGO220 = "", "", IFERROR(JGO220 / SUMIFS(Aux_Totales!$N:$N, Aux_Totales!$F:$F, $F224, Aux_Totales!$A:$A, Aperturas!$A$2), 0))</f>
        <v/>
      </c>
      <c r="JGP224" s="23" t="str">
        <f>IF(JGP220 = "", "", IFERROR(JGP220 / SUMIFS(Aux_Totales!$N:$N, Aux_Totales!$F:$F, $F224, Aux_Totales!$A:$A, Aperturas!$A$2), 0))</f>
        <v/>
      </c>
      <c r="JGQ224" s="23" t="str">
        <f>IF(JGQ220 = "", "", IFERROR(JGQ220 / SUMIFS(Aux_Totales!$N:$N, Aux_Totales!$F:$F, $F224, Aux_Totales!$A:$A, Aperturas!$A$2), 0))</f>
        <v/>
      </c>
      <c r="JGR224" s="23" t="str">
        <f>IF(JGR220 = "", "", IFERROR(JGR220 / SUMIFS(Aux_Totales!$N:$N, Aux_Totales!$F:$F, $F224, Aux_Totales!$A:$A, Aperturas!$A$2), 0))</f>
        <v/>
      </c>
      <c r="JGS224" s="23" t="str">
        <f>IF(JGS220 = "", "", IFERROR(JGS220 / SUMIFS(Aux_Totales!$N:$N, Aux_Totales!$F:$F, $F224, Aux_Totales!$A:$A, Aperturas!$A$2), 0))</f>
        <v/>
      </c>
      <c r="JGT224" s="23" t="str">
        <f>IF(JGT220 = "", "", IFERROR(JGT220 / SUMIFS(Aux_Totales!$N:$N, Aux_Totales!$F:$F, $F224, Aux_Totales!$A:$A, Aperturas!$A$2), 0))</f>
        <v/>
      </c>
      <c r="JGU224" s="23" t="str">
        <f>IF(JGU220 = "", "", IFERROR(JGU220 / SUMIFS(Aux_Totales!$N:$N, Aux_Totales!$F:$F, $F224, Aux_Totales!$A:$A, Aperturas!$A$2), 0))</f>
        <v/>
      </c>
      <c r="JGV224" s="23" t="str">
        <f>IF(JGV220 = "", "", IFERROR(JGV220 / SUMIFS(Aux_Totales!$N:$N, Aux_Totales!$F:$F, $F224, Aux_Totales!$A:$A, Aperturas!$A$2), 0))</f>
        <v/>
      </c>
      <c r="JGW224" s="23" t="str">
        <f>IF(JGW220 = "", "", IFERROR(JGW220 / SUMIFS(Aux_Totales!$N:$N, Aux_Totales!$F:$F, $F224, Aux_Totales!$A:$A, Aperturas!$A$2), 0))</f>
        <v/>
      </c>
      <c r="JGX224" s="23" t="str">
        <f>IF(JGX220 = "", "", IFERROR(JGX220 / SUMIFS(Aux_Totales!$N:$N, Aux_Totales!$F:$F, $F224, Aux_Totales!$A:$A, Aperturas!$A$2), 0))</f>
        <v/>
      </c>
      <c r="JGY224" s="23" t="str">
        <f>IF(JGY220 = "", "", IFERROR(JGY220 / SUMIFS(Aux_Totales!$N:$N, Aux_Totales!$F:$F, $F224, Aux_Totales!$A:$A, Aperturas!$A$2), 0))</f>
        <v/>
      </c>
      <c r="JGZ224" s="23" t="str">
        <f>IF(JGZ220 = "", "", IFERROR(JGZ220 / SUMIFS(Aux_Totales!$N:$N, Aux_Totales!$F:$F, $F224, Aux_Totales!$A:$A, Aperturas!$A$2), 0))</f>
        <v/>
      </c>
      <c r="JHA224" s="23" t="str">
        <f>IF(JHA220 = "", "", IFERROR(JHA220 / SUMIFS(Aux_Totales!$N:$N, Aux_Totales!$F:$F, $F224, Aux_Totales!$A:$A, Aperturas!$A$2), 0))</f>
        <v/>
      </c>
      <c r="JHB224" s="23" t="str">
        <f>IF(JHB220 = "", "", IFERROR(JHB220 / SUMIFS(Aux_Totales!$N:$N, Aux_Totales!$F:$F, $F224, Aux_Totales!$A:$A, Aperturas!$A$2), 0))</f>
        <v/>
      </c>
      <c r="JHC224" s="23" t="str">
        <f>IF(JHC220 = "", "", IFERROR(JHC220 / SUMIFS(Aux_Totales!$N:$N, Aux_Totales!$F:$F, $F224, Aux_Totales!$A:$A, Aperturas!$A$2), 0))</f>
        <v/>
      </c>
      <c r="JHD224" s="23" t="str">
        <f>IF(JHD220 = "", "", IFERROR(JHD220 / SUMIFS(Aux_Totales!$N:$N, Aux_Totales!$F:$F, $F224, Aux_Totales!$A:$A, Aperturas!$A$2), 0))</f>
        <v/>
      </c>
      <c r="JHE224" s="23" t="str">
        <f>IF(JHE220 = "", "", IFERROR(JHE220 / SUMIFS(Aux_Totales!$N:$N, Aux_Totales!$F:$F, $F224, Aux_Totales!$A:$A, Aperturas!$A$2), 0))</f>
        <v/>
      </c>
      <c r="JHF224" s="23" t="str">
        <f>IF(JHF220 = "", "", IFERROR(JHF220 / SUMIFS(Aux_Totales!$N:$N, Aux_Totales!$F:$F, $F224, Aux_Totales!$A:$A, Aperturas!$A$2), 0))</f>
        <v/>
      </c>
      <c r="JHG224" s="23" t="str">
        <f>IF(JHG220 = "", "", IFERROR(JHG220 / SUMIFS(Aux_Totales!$N:$N, Aux_Totales!$F:$F, $F224, Aux_Totales!$A:$A, Aperturas!$A$2), 0))</f>
        <v/>
      </c>
      <c r="JHH224" s="23" t="str">
        <f>IF(JHH220 = "", "", IFERROR(JHH220 / SUMIFS(Aux_Totales!$N:$N, Aux_Totales!$F:$F, $F224, Aux_Totales!$A:$A, Aperturas!$A$2), 0))</f>
        <v/>
      </c>
      <c r="JHI224" s="23" t="str">
        <f>IF(JHI220 = "", "", IFERROR(JHI220 / SUMIFS(Aux_Totales!$N:$N, Aux_Totales!$F:$F, $F224, Aux_Totales!$A:$A, Aperturas!$A$2), 0))</f>
        <v/>
      </c>
      <c r="JHJ224" s="23" t="str">
        <f>IF(JHJ220 = "", "", IFERROR(JHJ220 / SUMIFS(Aux_Totales!$N:$N, Aux_Totales!$F:$F, $F224, Aux_Totales!$A:$A, Aperturas!$A$2), 0))</f>
        <v/>
      </c>
      <c r="JHK224" s="23" t="str">
        <f>IF(JHK220 = "", "", IFERROR(JHK220 / SUMIFS(Aux_Totales!$N:$N, Aux_Totales!$F:$F, $F224, Aux_Totales!$A:$A, Aperturas!$A$2), 0))</f>
        <v/>
      </c>
      <c r="JHL224" s="23" t="str">
        <f>IF(JHL220 = "", "", IFERROR(JHL220 / SUMIFS(Aux_Totales!$N:$N, Aux_Totales!$F:$F, $F224, Aux_Totales!$A:$A, Aperturas!$A$2), 0))</f>
        <v/>
      </c>
      <c r="JHM224" s="23" t="str">
        <f>IF(JHM220 = "", "", IFERROR(JHM220 / SUMIFS(Aux_Totales!$N:$N, Aux_Totales!$F:$F, $F224, Aux_Totales!$A:$A, Aperturas!$A$2), 0))</f>
        <v/>
      </c>
      <c r="JHN224" s="23" t="str">
        <f>IF(JHN220 = "", "", IFERROR(JHN220 / SUMIFS(Aux_Totales!$N:$N, Aux_Totales!$F:$F, $F224, Aux_Totales!$A:$A, Aperturas!$A$2), 0))</f>
        <v/>
      </c>
      <c r="JHO224" s="23" t="str">
        <f>IF(JHO220 = "", "", IFERROR(JHO220 / SUMIFS(Aux_Totales!$N:$N, Aux_Totales!$F:$F, $F224, Aux_Totales!$A:$A, Aperturas!$A$2), 0))</f>
        <v/>
      </c>
      <c r="JHP224" s="23" t="str">
        <f>IF(JHP220 = "", "", IFERROR(JHP220 / SUMIFS(Aux_Totales!$N:$N, Aux_Totales!$F:$F, $F224, Aux_Totales!$A:$A, Aperturas!$A$2), 0))</f>
        <v/>
      </c>
      <c r="JHQ224" s="23" t="str">
        <f>IF(JHQ220 = "", "", IFERROR(JHQ220 / SUMIFS(Aux_Totales!$N:$N, Aux_Totales!$F:$F, $F224, Aux_Totales!$A:$A, Aperturas!$A$2), 0))</f>
        <v/>
      </c>
      <c r="JHR224" s="23" t="str">
        <f>IF(JHR220 = "", "", IFERROR(JHR220 / SUMIFS(Aux_Totales!$N:$N, Aux_Totales!$F:$F, $F224, Aux_Totales!$A:$A, Aperturas!$A$2), 0))</f>
        <v/>
      </c>
      <c r="JHS224" s="23" t="str">
        <f>IF(JHS220 = "", "", IFERROR(JHS220 / SUMIFS(Aux_Totales!$N:$N, Aux_Totales!$F:$F, $F224, Aux_Totales!$A:$A, Aperturas!$A$2), 0))</f>
        <v/>
      </c>
      <c r="JHT224" s="23" t="str">
        <f>IF(JHT220 = "", "", IFERROR(JHT220 / SUMIFS(Aux_Totales!$N:$N, Aux_Totales!$F:$F, $F224, Aux_Totales!$A:$A, Aperturas!$A$2), 0))</f>
        <v/>
      </c>
      <c r="JHU224" s="23" t="str">
        <f>IF(JHU220 = "", "", IFERROR(JHU220 / SUMIFS(Aux_Totales!$N:$N, Aux_Totales!$F:$F, $F224, Aux_Totales!$A:$A, Aperturas!$A$2), 0))</f>
        <v/>
      </c>
      <c r="JHV224" s="23" t="str">
        <f>IF(JHV220 = "", "", IFERROR(JHV220 / SUMIFS(Aux_Totales!$N:$N, Aux_Totales!$F:$F, $F224, Aux_Totales!$A:$A, Aperturas!$A$2), 0))</f>
        <v/>
      </c>
      <c r="JHW224" s="23" t="str">
        <f>IF(JHW220 = "", "", IFERROR(JHW220 / SUMIFS(Aux_Totales!$N:$N, Aux_Totales!$F:$F, $F224, Aux_Totales!$A:$A, Aperturas!$A$2), 0))</f>
        <v/>
      </c>
      <c r="JHX224" s="23" t="str">
        <f>IF(JHX220 = "", "", IFERROR(JHX220 / SUMIFS(Aux_Totales!$N:$N, Aux_Totales!$F:$F, $F224, Aux_Totales!$A:$A, Aperturas!$A$2), 0))</f>
        <v/>
      </c>
      <c r="JHY224" s="23" t="str">
        <f>IF(JHY220 = "", "", IFERROR(JHY220 / SUMIFS(Aux_Totales!$N:$N, Aux_Totales!$F:$F, $F224, Aux_Totales!$A:$A, Aperturas!$A$2), 0))</f>
        <v/>
      </c>
      <c r="JHZ224" s="23" t="str">
        <f>IF(JHZ220 = "", "", IFERROR(JHZ220 / SUMIFS(Aux_Totales!$N:$N, Aux_Totales!$F:$F, $F224, Aux_Totales!$A:$A, Aperturas!$A$2), 0))</f>
        <v/>
      </c>
      <c r="JIA224" s="23" t="str">
        <f>IF(JIA220 = "", "", IFERROR(JIA220 / SUMIFS(Aux_Totales!$N:$N, Aux_Totales!$F:$F, $F224, Aux_Totales!$A:$A, Aperturas!$A$2), 0))</f>
        <v/>
      </c>
      <c r="JIB224" s="23" t="str">
        <f>IF(JIB220 = "", "", IFERROR(JIB220 / SUMIFS(Aux_Totales!$N:$N, Aux_Totales!$F:$F, $F224, Aux_Totales!$A:$A, Aperturas!$A$2), 0))</f>
        <v/>
      </c>
      <c r="JIC224" s="23" t="str">
        <f>IF(JIC220 = "", "", IFERROR(JIC220 / SUMIFS(Aux_Totales!$N:$N, Aux_Totales!$F:$F, $F224, Aux_Totales!$A:$A, Aperturas!$A$2), 0))</f>
        <v/>
      </c>
      <c r="JID224" s="23" t="str">
        <f>IF(JID220 = "", "", IFERROR(JID220 / SUMIFS(Aux_Totales!$N:$N, Aux_Totales!$F:$F, $F224, Aux_Totales!$A:$A, Aperturas!$A$2), 0))</f>
        <v/>
      </c>
      <c r="JIE224" s="23" t="str">
        <f>IF(JIE220 = "", "", IFERROR(JIE220 / SUMIFS(Aux_Totales!$N:$N, Aux_Totales!$F:$F, $F224, Aux_Totales!$A:$A, Aperturas!$A$2), 0))</f>
        <v/>
      </c>
      <c r="JIF224" s="23" t="str">
        <f>IF(JIF220 = "", "", IFERROR(JIF220 / SUMIFS(Aux_Totales!$N:$N, Aux_Totales!$F:$F, $F224, Aux_Totales!$A:$A, Aperturas!$A$2), 0))</f>
        <v/>
      </c>
      <c r="JIG224" s="23" t="str">
        <f>IF(JIG220 = "", "", IFERROR(JIG220 / SUMIFS(Aux_Totales!$N:$N, Aux_Totales!$F:$F, $F224, Aux_Totales!$A:$A, Aperturas!$A$2), 0))</f>
        <v/>
      </c>
      <c r="JIH224" s="23" t="str">
        <f>IF(JIH220 = "", "", IFERROR(JIH220 / SUMIFS(Aux_Totales!$N:$N, Aux_Totales!$F:$F, $F224, Aux_Totales!$A:$A, Aperturas!$A$2), 0))</f>
        <v/>
      </c>
      <c r="JII224" s="23" t="str">
        <f>IF(JII220 = "", "", IFERROR(JII220 / SUMIFS(Aux_Totales!$N:$N, Aux_Totales!$F:$F, $F224, Aux_Totales!$A:$A, Aperturas!$A$2), 0))</f>
        <v/>
      </c>
      <c r="JIJ224" s="23" t="str">
        <f>IF(JIJ220 = "", "", IFERROR(JIJ220 / SUMIFS(Aux_Totales!$N:$N, Aux_Totales!$F:$F, $F224, Aux_Totales!$A:$A, Aperturas!$A$2), 0))</f>
        <v/>
      </c>
      <c r="JIK224" s="23" t="str">
        <f>IF(JIK220 = "", "", IFERROR(JIK220 / SUMIFS(Aux_Totales!$N:$N, Aux_Totales!$F:$F, $F224, Aux_Totales!$A:$A, Aperturas!$A$2), 0))</f>
        <v/>
      </c>
      <c r="JIL224" s="23" t="str">
        <f>IF(JIL220 = "", "", IFERROR(JIL220 / SUMIFS(Aux_Totales!$N:$N, Aux_Totales!$F:$F, $F224, Aux_Totales!$A:$A, Aperturas!$A$2), 0))</f>
        <v/>
      </c>
      <c r="JIM224" s="23" t="str">
        <f>IF(JIM220 = "", "", IFERROR(JIM220 / SUMIFS(Aux_Totales!$N:$N, Aux_Totales!$F:$F, $F224, Aux_Totales!$A:$A, Aperturas!$A$2), 0))</f>
        <v/>
      </c>
      <c r="JIN224" s="23" t="str">
        <f>IF(JIN220 = "", "", IFERROR(JIN220 / SUMIFS(Aux_Totales!$N:$N, Aux_Totales!$F:$F, $F224, Aux_Totales!$A:$A, Aperturas!$A$2), 0))</f>
        <v/>
      </c>
      <c r="JIO224" s="23" t="str">
        <f>IF(JIO220 = "", "", IFERROR(JIO220 / SUMIFS(Aux_Totales!$N:$N, Aux_Totales!$F:$F, $F224, Aux_Totales!$A:$A, Aperturas!$A$2), 0))</f>
        <v/>
      </c>
      <c r="JIP224" s="23" t="str">
        <f>IF(JIP220 = "", "", IFERROR(JIP220 / SUMIFS(Aux_Totales!$N:$N, Aux_Totales!$F:$F, $F224, Aux_Totales!$A:$A, Aperturas!$A$2), 0))</f>
        <v/>
      </c>
      <c r="JIQ224" s="23" t="str">
        <f>IF(JIQ220 = "", "", IFERROR(JIQ220 / SUMIFS(Aux_Totales!$N:$N, Aux_Totales!$F:$F, $F224, Aux_Totales!$A:$A, Aperturas!$A$2), 0))</f>
        <v/>
      </c>
      <c r="JIR224" s="23" t="str">
        <f>IF(JIR220 = "", "", IFERROR(JIR220 / SUMIFS(Aux_Totales!$N:$N, Aux_Totales!$F:$F, $F224, Aux_Totales!$A:$A, Aperturas!$A$2), 0))</f>
        <v/>
      </c>
      <c r="JIS224" s="23" t="str">
        <f>IF(JIS220 = "", "", IFERROR(JIS220 / SUMIFS(Aux_Totales!$N:$N, Aux_Totales!$F:$F, $F224, Aux_Totales!$A:$A, Aperturas!$A$2), 0))</f>
        <v/>
      </c>
      <c r="JIT224" s="23" t="str">
        <f>IF(JIT220 = "", "", IFERROR(JIT220 / SUMIFS(Aux_Totales!$N:$N, Aux_Totales!$F:$F, $F224, Aux_Totales!$A:$A, Aperturas!$A$2), 0))</f>
        <v/>
      </c>
      <c r="JIU224" s="23" t="str">
        <f>IF(JIU220 = "", "", IFERROR(JIU220 / SUMIFS(Aux_Totales!$N:$N, Aux_Totales!$F:$F, $F224, Aux_Totales!$A:$A, Aperturas!$A$2), 0))</f>
        <v/>
      </c>
      <c r="JIV224" s="23" t="str">
        <f>IF(JIV220 = "", "", IFERROR(JIV220 / SUMIFS(Aux_Totales!$N:$N, Aux_Totales!$F:$F, $F224, Aux_Totales!$A:$A, Aperturas!$A$2), 0))</f>
        <v/>
      </c>
      <c r="JIW224" s="23" t="str">
        <f>IF(JIW220 = "", "", IFERROR(JIW220 / SUMIFS(Aux_Totales!$N:$N, Aux_Totales!$F:$F, $F224, Aux_Totales!$A:$A, Aperturas!$A$2), 0))</f>
        <v/>
      </c>
      <c r="JIX224" s="23" t="str">
        <f>IF(JIX220 = "", "", IFERROR(JIX220 / SUMIFS(Aux_Totales!$N:$N, Aux_Totales!$F:$F, $F224, Aux_Totales!$A:$A, Aperturas!$A$2), 0))</f>
        <v/>
      </c>
      <c r="JIY224" s="23" t="str">
        <f>IF(JIY220 = "", "", IFERROR(JIY220 / SUMIFS(Aux_Totales!$N:$N, Aux_Totales!$F:$F, $F224, Aux_Totales!$A:$A, Aperturas!$A$2), 0))</f>
        <v/>
      </c>
      <c r="JIZ224" s="23" t="str">
        <f>IF(JIZ220 = "", "", IFERROR(JIZ220 / SUMIFS(Aux_Totales!$N:$N, Aux_Totales!$F:$F, $F224, Aux_Totales!$A:$A, Aperturas!$A$2), 0))</f>
        <v/>
      </c>
      <c r="JJA224" s="23" t="str">
        <f>IF(JJA220 = "", "", IFERROR(JJA220 / SUMIFS(Aux_Totales!$N:$N, Aux_Totales!$F:$F, $F224, Aux_Totales!$A:$A, Aperturas!$A$2), 0))</f>
        <v/>
      </c>
      <c r="JJB224" s="23" t="str">
        <f>IF(JJB220 = "", "", IFERROR(JJB220 / SUMIFS(Aux_Totales!$N:$N, Aux_Totales!$F:$F, $F224, Aux_Totales!$A:$A, Aperturas!$A$2), 0))</f>
        <v/>
      </c>
      <c r="JJC224" s="23" t="str">
        <f>IF(JJC220 = "", "", IFERROR(JJC220 / SUMIFS(Aux_Totales!$N:$N, Aux_Totales!$F:$F, $F224, Aux_Totales!$A:$A, Aperturas!$A$2), 0))</f>
        <v/>
      </c>
      <c r="JJD224" s="23" t="str">
        <f>IF(JJD220 = "", "", IFERROR(JJD220 / SUMIFS(Aux_Totales!$N:$N, Aux_Totales!$F:$F, $F224, Aux_Totales!$A:$A, Aperturas!$A$2), 0))</f>
        <v/>
      </c>
      <c r="JJE224" s="23" t="str">
        <f>IF(JJE220 = "", "", IFERROR(JJE220 / SUMIFS(Aux_Totales!$N:$N, Aux_Totales!$F:$F, $F224, Aux_Totales!$A:$A, Aperturas!$A$2), 0))</f>
        <v/>
      </c>
      <c r="JJF224" s="23" t="str">
        <f>IF(JJF220 = "", "", IFERROR(JJF220 / SUMIFS(Aux_Totales!$N:$N, Aux_Totales!$F:$F, $F224, Aux_Totales!$A:$A, Aperturas!$A$2), 0))</f>
        <v/>
      </c>
      <c r="JJG224" s="23" t="str">
        <f>IF(JJG220 = "", "", IFERROR(JJG220 / SUMIFS(Aux_Totales!$N:$N, Aux_Totales!$F:$F, $F224, Aux_Totales!$A:$A, Aperturas!$A$2), 0))</f>
        <v/>
      </c>
      <c r="JJH224" s="23" t="str">
        <f>IF(JJH220 = "", "", IFERROR(JJH220 / SUMIFS(Aux_Totales!$N:$N, Aux_Totales!$F:$F, $F224, Aux_Totales!$A:$A, Aperturas!$A$2), 0))</f>
        <v/>
      </c>
      <c r="JJI224" s="23" t="str">
        <f>IF(JJI220 = "", "", IFERROR(JJI220 / SUMIFS(Aux_Totales!$N:$N, Aux_Totales!$F:$F, $F224, Aux_Totales!$A:$A, Aperturas!$A$2), 0))</f>
        <v/>
      </c>
      <c r="JJJ224" s="23" t="str">
        <f>IF(JJJ220 = "", "", IFERROR(JJJ220 / SUMIFS(Aux_Totales!$N:$N, Aux_Totales!$F:$F, $F224, Aux_Totales!$A:$A, Aperturas!$A$2), 0))</f>
        <v/>
      </c>
      <c r="JJK224" s="23" t="str">
        <f>IF(JJK220 = "", "", IFERROR(JJK220 / SUMIFS(Aux_Totales!$N:$N, Aux_Totales!$F:$F, $F224, Aux_Totales!$A:$A, Aperturas!$A$2), 0))</f>
        <v/>
      </c>
      <c r="JJL224" s="23" t="str">
        <f>IF(JJL220 = "", "", IFERROR(JJL220 / SUMIFS(Aux_Totales!$N:$N, Aux_Totales!$F:$F, $F224, Aux_Totales!$A:$A, Aperturas!$A$2), 0))</f>
        <v/>
      </c>
      <c r="JJM224" s="23" t="str">
        <f>IF(JJM220 = "", "", IFERROR(JJM220 / SUMIFS(Aux_Totales!$N:$N, Aux_Totales!$F:$F, $F224, Aux_Totales!$A:$A, Aperturas!$A$2), 0))</f>
        <v/>
      </c>
      <c r="JJN224" s="23" t="str">
        <f>IF(JJN220 = "", "", IFERROR(JJN220 / SUMIFS(Aux_Totales!$N:$N, Aux_Totales!$F:$F, $F224, Aux_Totales!$A:$A, Aperturas!$A$2), 0))</f>
        <v/>
      </c>
      <c r="JJO224" s="23" t="str">
        <f>IF(JJO220 = "", "", IFERROR(JJO220 / SUMIFS(Aux_Totales!$N:$N, Aux_Totales!$F:$F, $F224, Aux_Totales!$A:$A, Aperturas!$A$2), 0))</f>
        <v/>
      </c>
      <c r="JJP224" s="23" t="str">
        <f>IF(JJP220 = "", "", IFERROR(JJP220 / SUMIFS(Aux_Totales!$N:$N, Aux_Totales!$F:$F, $F224, Aux_Totales!$A:$A, Aperturas!$A$2), 0))</f>
        <v/>
      </c>
      <c r="JJQ224" s="23" t="str">
        <f>IF(JJQ220 = "", "", IFERROR(JJQ220 / SUMIFS(Aux_Totales!$N:$N, Aux_Totales!$F:$F, $F224, Aux_Totales!$A:$A, Aperturas!$A$2), 0))</f>
        <v/>
      </c>
      <c r="JJR224" s="23" t="str">
        <f>IF(JJR220 = "", "", IFERROR(JJR220 / SUMIFS(Aux_Totales!$N:$N, Aux_Totales!$F:$F, $F224, Aux_Totales!$A:$A, Aperturas!$A$2), 0))</f>
        <v/>
      </c>
      <c r="JJS224" s="23" t="str">
        <f>IF(JJS220 = "", "", IFERROR(JJS220 / SUMIFS(Aux_Totales!$N:$N, Aux_Totales!$F:$F, $F224, Aux_Totales!$A:$A, Aperturas!$A$2), 0))</f>
        <v/>
      </c>
      <c r="JJT224" s="23" t="str">
        <f>IF(JJT220 = "", "", IFERROR(JJT220 / SUMIFS(Aux_Totales!$N:$N, Aux_Totales!$F:$F, $F224, Aux_Totales!$A:$A, Aperturas!$A$2), 0))</f>
        <v/>
      </c>
      <c r="JJU224" s="23" t="str">
        <f>IF(JJU220 = "", "", IFERROR(JJU220 / SUMIFS(Aux_Totales!$N:$N, Aux_Totales!$F:$F, $F224, Aux_Totales!$A:$A, Aperturas!$A$2), 0))</f>
        <v/>
      </c>
      <c r="JJV224" s="23" t="str">
        <f>IF(JJV220 = "", "", IFERROR(JJV220 / SUMIFS(Aux_Totales!$N:$N, Aux_Totales!$F:$F, $F224, Aux_Totales!$A:$A, Aperturas!$A$2), 0))</f>
        <v/>
      </c>
      <c r="JJW224" s="23" t="str">
        <f>IF(JJW220 = "", "", IFERROR(JJW220 / SUMIFS(Aux_Totales!$N:$N, Aux_Totales!$F:$F, $F224, Aux_Totales!$A:$A, Aperturas!$A$2), 0))</f>
        <v/>
      </c>
      <c r="JJX224" s="23" t="str">
        <f>IF(JJX220 = "", "", IFERROR(JJX220 / SUMIFS(Aux_Totales!$N:$N, Aux_Totales!$F:$F, $F224, Aux_Totales!$A:$A, Aperturas!$A$2), 0))</f>
        <v/>
      </c>
      <c r="JJY224" s="23" t="str">
        <f>IF(JJY220 = "", "", IFERROR(JJY220 / SUMIFS(Aux_Totales!$N:$N, Aux_Totales!$F:$F, $F224, Aux_Totales!$A:$A, Aperturas!$A$2), 0))</f>
        <v/>
      </c>
      <c r="JJZ224" s="23" t="str">
        <f>IF(JJZ220 = "", "", IFERROR(JJZ220 / SUMIFS(Aux_Totales!$N:$N, Aux_Totales!$F:$F, $F224, Aux_Totales!$A:$A, Aperturas!$A$2), 0))</f>
        <v/>
      </c>
      <c r="JKA224" s="23" t="str">
        <f>IF(JKA220 = "", "", IFERROR(JKA220 / SUMIFS(Aux_Totales!$N:$N, Aux_Totales!$F:$F, $F224, Aux_Totales!$A:$A, Aperturas!$A$2), 0))</f>
        <v/>
      </c>
      <c r="JKB224" s="23" t="str">
        <f>IF(JKB220 = "", "", IFERROR(JKB220 / SUMIFS(Aux_Totales!$N:$N, Aux_Totales!$F:$F, $F224, Aux_Totales!$A:$A, Aperturas!$A$2), 0))</f>
        <v/>
      </c>
      <c r="JKC224" s="23" t="str">
        <f>IF(JKC220 = "", "", IFERROR(JKC220 / SUMIFS(Aux_Totales!$N:$N, Aux_Totales!$F:$F, $F224, Aux_Totales!$A:$A, Aperturas!$A$2), 0))</f>
        <v/>
      </c>
      <c r="JKD224" s="23" t="str">
        <f>IF(JKD220 = "", "", IFERROR(JKD220 / SUMIFS(Aux_Totales!$N:$N, Aux_Totales!$F:$F, $F224, Aux_Totales!$A:$A, Aperturas!$A$2), 0))</f>
        <v/>
      </c>
      <c r="JKE224" s="23" t="str">
        <f>IF(JKE220 = "", "", IFERROR(JKE220 / SUMIFS(Aux_Totales!$N:$N, Aux_Totales!$F:$F, $F224, Aux_Totales!$A:$A, Aperturas!$A$2), 0))</f>
        <v/>
      </c>
      <c r="JKF224" s="23" t="str">
        <f>IF(JKF220 = "", "", IFERROR(JKF220 / SUMIFS(Aux_Totales!$N:$N, Aux_Totales!$F:$F, $F224, Aux_Totales!$A:$A, Aperturas!$A$2), 0))</f>
        <v/>
      </c>
      <c r="JKG224" s="23" t="str">
        <f>IF(JKG220 = "", "", IFERROR(JKG220 / SUMIFS(Aux_Totales!$N:$N, Aux_Totales!$F:$F, $F224, Aux_Totales!$A:$A, Aperturas!$A$2), 0))</f>
        <v/>
      </c>
      <c r="JKH224" s="23" t="str">
        <f>IF(JKH220 = "", "", IFERROR(JKH220 / SUMIFS(Aux_Totales!$N:$N, Aux_Totales!$F:$F, $F224, Aux_Totales!$A:$A, Aperturas!$A$2), 0))</f>
        <v/>
      </c>
      <c r="JKI224" s="23" t="str">
        <f>IF(JKI220 = "", "", IFERROR(JKI220 / SUMIFS(Aux_Totales!$N:$N, Aux_Totales!$F:$F, $F224, Aux_Totales!$A:$A, Aperturas!$A$2), 0))</f>
        <v/>
      </c>
      <c r="JKJ224" s="23" t="str">
        <f>IF(JKJ220 = "", "", IFERROR(JKJ220 / SUMIFS(Aux_Totales!$N:$N, Aux_Totales!$F:$F, $F224, Aux_Totales!$A:$A, Aperturas!$A$2), 0))</f>
        <v/>
      </c>
      <c r="JKK224" s="23" t="str">
        <f>IF(JKK220 = "", "", IFERROR(JKK220 / SUMIFS(Aux_Totales!$N:$N, Aux_Totales!$F:$F, $F224, Aux_Totales!$A:$A, Aperturas!$A$2), 0))</f>
        <v/>
      </c>
      <c r="JKL224" s="23" t="str">
        <f>IF(JKL220 = "", "", IFERROR(JKL220 / SUMIFS(Aux_Totales!$N:$N, Aux_Totales!$F:$F, $F224, Aux_Totales!$A:$A, Aperturas!$A$2), 0))</f>
        <v/>
      </c>
      <c r="JKM224" s="23" t="str">
        <f>IF(JKM220 = "", "", IFERROR(JKM220 / SUMIFS(Aux_Totales!$N:$N, Aux_Totales!$F:$F, $F224, Aux_Totales!$A:$A, Aperturas!$A$2), 0))</f>
        <v/>
      </c>
      <c r="JKN224" s="23" t="str">
        <f>IF(JKN220 = "", "", IFERROR(JKN220 / SUMIFS(Aux_Totales!$N:$N, Aux_Totales!$F:$F, $F224, Aux_Totales!$A:$A, Aperturas!$A$2), 0))</f>
        <v/>
      </c>
      <c r="JKO224" s="23" t="str">
        <f>IF(JKO220 = "", "", IFERROR(JKO220 / SUMIFS(Aux_Totales!$N:$N, Aux_Totales!$F:$F, $F224, Aux_Totales!$A:$A, Aperturas!$A$2), 0))</f>
        <v/>
      </c>
      <c r="JKP224" s="23" t="str">
        <f>IF(JKP220 = "", "", IFERROR(JKP220 / SUMIFS(Aux_Totales!$N:$N, Aux_Totales!$F:$F, $F224, Aux_Totales!$A:$A, Aperturas!$A$2), 0))</f>
        <v/>
      </c>
      <c r="JKQ224" s="23" t="str">
        <f>IF(JKQ220 = "", "", IFERROR(JKQ220 / SUMIFS(Aux_Totales!$N:$N, Aux_Totales!$F:$F, $F224, Aux_Totales!$A:$A, Aperturas!$A$2), 0))</f>
        <v/>
      </c>
      <c r="JKR224" s="23" t="str">
        <f>IF(JKR220 = "", "", IFERROR(JKR220 / SUMIFS(Aux_Totales!$N:$N, Aux_Totales!$F:$F, $F224, Aux_Totales!$A:$A, Aperturas!$A$2), 0))</f>
        <v/>
      </c>
      <c r="JKS224" s="23" t="str">
        <f>IF(JKS220 = "", "", IFERROR(JKS220 / SUMIFS(Aux_Totales!$N:$N, Aux_Totales!$F:$F, $F224, Aux_Totales!$A:$A, Aperturas!$A$2), 0))</f>
        <v/>
      </c>
      <c r="JKT224" s="23" t="str">
        <f>IF(JKT220 = "", "", IFERROR(JKT220 / SUMIFS(Aux_Totales!$N:$N, Aux_Totales!$F:$F, $F224, Aux_Totales!$A:$A, Aperturas!$A$2), 0))</f>
        <v/>
      </c>
      <c r="JKU224" s="23" t="str">
        <f>IF(JKU220 = "", "", IFERROR(JKU220 / SUMIFS(Aux_Totales!$N:$N, Aux_Totales!$F:$F, $F224, Aux_Totales!$A:$A, Aperturas!$A$2), 0))</f>
        <v/>
      </c>
      <c r="JKV224" s="23" t="str">
        <f>IF(JKV220 = "", "", IFERROR(JKV220 / SUMIFS(Aux_Totales!$N:$N, Aux_Totales!$F:$F, $F224, Aux_Totales!$A:$A, Aperturas!$A$2), 0))</f>
        <v/>
      </c>
      <c r="JKW224" s="23" t="str">
        <f>IF(JKW220 = "", "", IFERROR(JKW220 / SUMIFS(Aux_Totales!$N:$N, Aux_Totales!$F:$F, $F224, Aux_Totales!$A:$A, Aperturas!$A$2), 0))</f>
        <v/>
      </c>
      <c r="JKX224" s="23" t="str">
        <f>IF(JKX220 = "", "", IFERROR(JKX220 / SUMIFS(Aux_Totales!$N:$N, Aux_Totales!$F:$F, $F224, Aux_Totales!$A:$A, Aperturas!$A$2), 0))</f>
        <v/>
      </c>
      <c r="JKY224" s="23" t="str">
        <f>IF(JKY220 = "", "", IFERROR(JKY220 / SUMIFS(Aux_Totales!$N:$N, Aux_Totales!$F:$F, $F224, Aux_Totales!$A:$A, Aperturas!$A$2), 0))</f>
        <v/>
      </c>
      <c r="JKZ224" s="23" t="str">
        <f>IF(JKZ220 = "", "", IFERROR(JKZ220 / SUMIFS(Aux_Totales!$N:$N, Aux_Totales!$F:$F, $F224, Aux_Totales!$A:$A, Aperturas!$A$2), 0))</f>
        <v/>
      </c>
      <c r="JLA224" s="23" t="str">
        <f>IF(JLA220 = "", "", IFERROR(JLA220 / SUMIFS(Aux_Totales!$N:$N, Aux_Totales!$F:$F, $F224, Aux_Totales!$A:$A, Aperturas!$A$2), 0))</f>
        <v/>
      </c>
      <c r="JLB224" s="23" t="str">
        <f>IF(JLB220 = "", "", IFERROR(JLB220 / SUMIFS(Aux_Totales!$N:$N, Aux_Totales!$F:$F, $F224, Aux_Totales!$A:$A, Aperturas!$A$2), 0))</f>
        <v/>
      </c>
      <c r="JLC224" s="23" t="str">
        <f>IF(JLC220 = "", "", IFERROR(JLC220 / SUMIFS(Aux_Totales!$N:$N, Aux_Totales!$F:$F, $F224, Aux_Totales!$A:$A, Aperturas!$A$2), 0))</f>
        <v/>
      </c>
      <c r="JLD224" s="23" t="str">
        <f>IF(JLD220 = "", "", IFERROR(JLD220 / SUMIFS(Aux_Totales!$N:$N, Aux_Totales!$F:$F, $F224, Aux_Totales!$A:$A, Aperturas!$A$2), 0))</f>
        <v/>
      </c>
      <c r="JLE224" s="23" t="str">
        <f>IF(JLE220 = "", "", IFERROR(JLE220 / SUMIFS(Aux_Totales!$N:$N, Aux_Totales!$F:$F, $F224, Aux_Totales!$A:$A, Aperturas!$A$2), 0))</f>
        <v/>
      </c>
      <c r="JLF224" s="23" t="str">
        <f>IF(JLF220 = "", "", IFERROR(JLF220 / SUMIFS(Aux_Totales!$N:$N, Aux_Totales!$F:$F, $F224, Aux_Totales!$A:$A, Aperturas!$A$2), 0))</f>
        <v/>
      </c>
      <c r="JLG224" s="23" t="str">
        <f>IF(JLG220 = "", "", IFERROR(JLG220 / SUMIFS(Aux_Totales!$N:$N, Aux_Totales!$F:$F, $F224, Aux_Totales!$A:$A, Aperturas!$A$2), 0))</f>
        <v/>
      </c>
      <c r="JLH224" s="23" t="str">
        <f>IF(JLH220 = "", "", IFERROR(JLH220 / SUMIFS(Aux_Totales!$N:$N, Aux_Totales!$F:$F, $F224, Aux_Totales!$A:$A, Aperturas!$A$2), 0))</f>
        <v/>
      </c>
      <c r="JLI224" s="23" t="str">
        <f>IF(JLI220 = "", "", IFERROR(JLI220 / SUMIFS(Aux_Totales!$N:$N, Aux_Totales!$F:$F, $F224, Aux_Totales!$A:$A, Aperturas!$A$2), 0))</f>
        <v/>
      </c>
      <c r="JLJ224" s="23" t="str">
        <f>IF(JLJ220 = "", "", IFERROR(JLJ220 / SUMIFS(Aux_Totales!$N:$N, Aux_Totales!$F:$F, $F224, Aux_Totales!$A:$A, Aperturas!$A$2), 0))</f>
        <v/>
      </c>
      <c r="JLK224" s="23" t="str">
        <f>IF(JLK220 = "", "", IFERROR(JLK220 / SUMIFS(Aux_Totales!$N:$N, Aux_Totales!$F:$F, $F224, Aux_Totales!$A:$A, Aperturas!$A$2), 0))</f>
        <v/>
      </c>
      <c r="JLL224" s="23" t="str">
        <f>IF(JLL220 = "", "", IFERROR(JLL220 / SUMIFS(Aux_Totales!$N:$N, Aux_Totales!$F:$F, $F224, Aux_Totales!$A:$A, Aperturas!$A$2), 0))</f>
        <v/>
      </c>
      <c r="JLM224" s="23" t="str">
        <f>IF(JLM220 = "", "", IFERROR(JLM220 / SUMIFS(Aux_Totales!$N:$N, Aux_Totales!$F:$F, $F224, Aux_Totales!$A:$A, Aperturas!$A$2), 0))</f>
        <v/>
      </c>
      <c r="JLN224" s="23" t="str">
        <f>IF(JLN220 = "", "", IFERROR(JLN220 / SUMIFS(Aux_Totales!$N:$N, Aux_Totales!$F:$F, $F224, Aux_Totales!$A:$A, Aperturas!$A$2), 0))</f>
        <v/>
      </c>
      <c r="JLO224" s="23" t="str">
        <f>IF(JLO220 = "", "", IFERROR(JLO220 / SUMIFS(Aux_Totales!$N:$N, Aux_Totales!$F:$F, $F224, Aux_Totales!$A:$A, Aperturas!$A$2), 0))</f>
        <v/>
      </c>
      <c r="JLP224" s="23" t="str">
        <f>IF(JLP220 = "", "", IFERROR(JLP220 / SUMIFS(Aux_Totales!$N:$N, Aux_Totales!$F:$F, $F224, Aux_Totales!$A:$A, Aperturas!$A$2), 0))</f>
        <v/>
      </c>
      <c r="JLQ224" s="23" t="str">
        <f>IF(JLQ220 = "", "", IFERROR(JLQ220 / SUMIFS(Aux_Totales!$N:$N, Aux_Totales!$F:$F, $F224, Aux_Totales!$A:$A, Aperturas!$A$2), 0))</f>
        <v/>
      </c>
      <c r="JLR224" s="23" t="str">
        <f>IF(JLR220 = "", "", IFERROR(JLR220 / SUMIFS(Aux_Totales!$N:$N, Aux_Totales!$F:$F, $F224, Aux_Totales!$A:$A, Aperturas!$A$2), 0))</f>
        <v/>
      </c>
      <c r="JLS224" s="23" t="str">
        <f>IF(JLS220 = "", "", IFERROR(JLS220 / SUMIFS(Aux_Totales!$N:$N, Aux_Totales!$F:$F, $F224, Aux_Totales!$A:$A, Aperturas!$A$2), 0))</f>
        <v/>
      </c>
      <c r="JLT224" s="23" t="str">
        <f>IF(JLT220 = "", "", IFERROR(JLT220 / SUMIFS(Aux_Totales!$N:$N, Aux_Totales!$F:$F, $F224, Aux_Totales!$A:$A, Aperturas!$A$2), 0))</f>
        <v/>
      </c>
      <c r="JLU224" s="23" t="str">
        <f>IF(JLU220 = "", "", IFERROR(JLU220 / SUMIFS(Aux_Totales!$N:$N, Aux_Totales!$F:$F, $F224, Aux_Totales!$A:$A, Aperturas!$A$2), 0))</f>
        <v/>
      </c>
      <c r="JLV224" s="23" t="str">
        <f>IF(JLV220 = "", "", IFERROR(JLV220 / SUMIFS(Aux_Totales!$N:$N, Aux_Totales!$F:$F, $F224, Aux_Totales!$A:$A, Aperturas!$A$2), 0))</f>
        <v/>
      </c>
      <c r="JLW224" s="23" t="str">
        <f>IF(JLW220 = "", "", IFERROR(JLW220 / SUMIFS(Aux_Totales!$N:$N, Aux_Totales!$F:$F, $F224, Aux_Totales!$A:$A, Aperturas!$A$2), 0))</f>
        <v/>
      </c>
      <c r="JLX224" s="23" t="str">
        <f>IF(JLX220 = "", "", IFERROR(JLX220 / SUMIFS(Aux_Totales!$N:$N, Aux_Totales!$F:$F, $F224, Aux_Totales!$A:$A, Aperturas!$A$2), 0))</f>
        <v/>
      </c>
      <c r="JLY224" s="23" t="str">
        <f>IF(JLY220 = "", "", IFERROR(JLY220 / SUMIFS(Aux_Totales!$N:$N, Aux_Totales!$F:$F, $F224, Aux_Totales!$A:$A, Aperturas!$A$2), 0))</f>
        <v/>
      </c>
      <c r="JLZ224" s="23" t="str">
        <f>IF(JLZ220 = "", "", IFERROR(JLZ220 / SUMIFS(Aux_Totales!$N:$N, Aux_Totales!$F:$F, $F224, Aux_Totales!$A:$A, Aperturas!$A$2), 0))</f>
        <v/>
      </c>
      <c r="JMA224" s="23" t="str">
        <f>IF(JMA220 = "", "", IFERROR(JMA220 / SUMIFS(Aux_Totales!$N:$N, Aux_Totales!$F:$F, $F224, Aux_Totales!$A:$A, Aperturas!$A$2), 0))</f>
        <v/>
      </c>
      <c r="JMB224" s="23" t="str">
        <f>IF(JMB220 = "", "", IFERROR(JMB220 / SUMIFS(Aux_Totales!$N:$N, Aux_Totales!$F:$F, $F224, Aux_Totales!$A:$A, Aperturas!$A$2), 0))</f>
        <v/>
      </c>
      <c r="JMC224" s="23" t="str">
        <f>IF(JMC220 = "", "", IFERROR(JMC220 / SUMIFS(Aux_Totales!$N:$N, Aux_Totales!$F:$F, $F224, Aux_Totales!$A:$A, Aperturas!$A$2), 0))</f>
        <v/>
      </c>
      <c r="JMD224" s="23" t="str">
        <f>IF(JMD220 = "", "", IFERROR(JMD220 / SUMIFS(Aux_Totales!$N:$N, Aux_Totales!$F:$F, $F224, Aux_Totales!$A:$A, Aperturas!$A$2), 0))</f>
        <v/>
      </c>
      <c r="JME224" s="23" t="str">
        <f>IF(JME220 = "", "", IFERROR(JME220 / SUMIFS(Aux_Totales!$N:$N, Aux_Totales!$F:$F, $F224, Aux_Totales!$A:$A, Aperturas!$A$2), 0))</f>
        <v/>
      </c>
      <c r="JMF224" s="23" t="str">
        <f>IF(JMF220 = "", "", IFERROR(JMF220 / SUMIFS(Aux_Totales!$N:$N, Aux_Totales!$F:$F, $F224, Aux_Totales!$A:$A, Aperturas!$A$2), 0))</f>
        <v/>
      </c>
      <c r="JMG224" s="23" t="str">
        <f>IF(JMG220 = "", "", IFERROR(JMG220 / SUMIFS(Aux_Totales!$N:$N, Aux_Totales!$F:$F, $F224, Aux_Totales!$A:$A, Aperturas!$A$2), 0))</f>
        <v/>
      </c>
      <c r="JMH224" s="23" t="str">
        <f>IF(JMH220 = "", "", IFERROR(JMH220 / SUMIFS(Aux_Totales!$N:$N, Aux_Totales!$F:$F, $F224, Aux_Totales!$A:$A, Aperturas!$A$2), 0))</f>
        <v/>
      </c>
      <c r="JMI224" s="23" t="str">
        <f>IF(JMI220 = "", "", IFERROR(JMI220 / SUMIFS(Aux_Totales!$N:$N, Aux_Totales!$F:$F, $F224, Aux_Totales!$A:$A, Aperturas!$A$2), 0))</f>
        <v/>
      </c>
      <c r="JMJ224" s="23" t="str">
        <f>IF(JMJ220 = "", "", IFERROR(JMJ220 / SUMIFS(Aux_Totales!$N:$N, Aux_Totales!$F:$F, $F224, Aux_Totales!$A:$A, Aperturas!$A$2), 0))</f>
        <v/>
      </c>
      <c r="JMK224" s="23" t="str">
        <f>IF(JMK220 = "", "", IFERROR(JMK220 / SUMIFS(Aux_Totales!$N:$N, Aux_Totales!$F:$F, $F224, Aux_Totales!$A:$A, Aperturas!$A$2), 0))</f>
        <v/>
      </c>
      <c r="JML224" s="23" t="str">
        <f>IF(JML220 = "", "", IFERROR(JML220 / SUMIFS(Aux_Totales!$N:$N, Aux_Totales!$F:$F, $F224, Aux_Totales!$A:$A, Aperturas!$A$2), 0))</f>
        <v/>
      </c>
      <c r="JMM224" s="23" t="str">
        <f>IF(JMM220 = "", "", IFERROR(JMM220 / SUMIFS(Aux_Totales!$N:$N, Aux_Totales!$F:$F, $F224, Aux_Totales!$A:$A, Aperturas!$A$2), 0))</f>
        <v/>
      </c>
      <c r="JMN224" s="23" t="str">
        <f>IF(JMN220 = "", "", IFERROR(JMN220 / SUMIFS(Aux_Totales!$N:$N, Aux_Totales!$F:$F, $F224, Aux_Totales!$A:$A, Aperturas!$A$2), 0))</f>
        <v/>
      </c>
      <c r="JMO224" s="23" t="str">
        <f>IF(JMO220 = "", "", IFERROR(JMO220 / SUMIFS(Aux_Totales!$N:$N, Aux_Totales!$F:$F, $F224, Aux_Totales!$A:$A, Aperturas!$A$2), 0))</f>
        <v/>
      </c>
      <c r="JMP224" s="23" t="str">
        <f>IF(JMP220 = "", "", IFERROR(JMP220 / SUMIFS(Aux_Totales!$N:$N, Aux_Totales!$F:$F, $F224, Aux_Totales!$A:$A, Aperturas!$A$2), 0))</f>
        <v/>
      </c>
      <c r="JMQ224" s="23" t="str">
        <f>IF(JMQ220 = "", "", IFERROR(JMQ220 / SUMIFS(Aux_Totales!$N:$N, Aux_Totales!$F:$F, $F224, Aux_Totales!$A:$A, Aperturas!$A$2), 0))</f>
        <v/>
      </c>
      <c r="JMR224" s="23" t="str">
        <f>IF(JMR220 = "", "", IFERROR(JMR220 / SUMIFS(Aux_Totales!$N:$N, Aux_Totales!$F:$F, $F224, Aux_Totales!$A:$A, Aperturas!$A$2), 0))</f>
        <v/>
      </c>
      <c r="JMS224" s="23" t="str">
        <f>IF(JMS220 = "", "", IFERROR(JMS220 / SUMIFS(Aux_Totales!$N:$N, Aux_Totales!$F:$F, $F224, Aux_Totales!$A:$A, Aperturas!$A$2), 0))</f>
        <v/>
      </c>
      <c r="JMT224" s="23" t="str">
        <f>IF(JMT220 = "", "", IFERROR(JMT220 / SUMIFS(Aux_Totales!$N:$N, Aux_Totales!$F:$F, $F224, Aux_Totales!$A:$A, Aperturas!$A$2), 0))</f>
        <v/>
      </c>
      <c r="JMU224" s="23" t="str">
        <f>IF(JMU220 = "", "", IFERROR(JMU220 / SUMIFS(Aux_Totales!$N:$N, Aux_Totales!$F:$F, $F224, Aux_Totales!$A:$A, Aperturas!$A$2), 0))</f>
        <v/>
      </c>
      <c r="JMV224" s="23" t="str">
        <f>IF(JMV220 = "", "", IFERROR(JMV220 / SUMIFS(Aux_Totales!$N:$N, Aux_Totales!$F:$F, $F224, Aux_Totales!$A:$A, Aperturas!$A$2), 0))</f>
        <v/>
      </c>
      <c r="JMW224" s="23" t="str">
        <f>IF(JMW220 = "", "", IFERROR(JMW220 / SUMIFS(Aux_Totales!$N:$N, Aux_Totales!$F:$F, $F224, Aux_Totales!$A:$A, Aperturas!$A$2), 0))</f>
        <v/>
      </c>
      <c r="JMX224" s="23" t="str">
        <f>IF(JMX220 = "", "", IFERROR(JMX220 / SUMIFS(Aux_Totales!$N:$N, Aux_Totales!$F:$F, $F224, Aux_Totales!$A:$A, Aperturas!$A$2), 0))</f>
        <v/>
      </c>
      <c r="JMY224" s="23" t="str">
        <f>IF(JMY220 = "", "", IFERROR(JMY220 / SUMIFS(Aux_Totales!$N:$N, Aux_Totales!$F:$F, $F224, Aux_Totales!$A:$A, Aperturas!$A$2), 0))</f>
        <v/>
      </c>
      <c r="JMZ224" s="23" t="str">
        <f>IF(JMZ220 = "", "", IFERROR(JMZ220 / SUMIFS(Aux_Totales!$N:$N, Aux_Totales!$F:$F, $F224, Aux_Totales!$A:$A, Aperturas!$A$2), 0))</f>
        <v/>
      </c>
      <c r="JNA224" s="23" t="str">
        <f>IF(JNA220 = "", "", IFERROR(JNA220 / SUMIFS(Aux_Totales!$N:$N, Aux_Totales!$F:$F, $F224, Aux_Totales!$A:$A, Aperturas!$A$2), 0))</f>
        <v/>
      </c>
      <c r="JNB224" s="23" t="str">
        <f>IF(JNB220 = "", "", IFERROR(JNB220 / SUMIFS(Aux_Totales!$N:$N, Aux_Totales!$F:$F, $F224, Aux_Totales!$A:$A, Aperturas!$A$2), 0))</f>
        <v/>
      </c>
      <c r="JNC224" s="23" t="str">
        <f>IF(JNC220 = "", "", IFERROR(JNC220 / SUMIFS(Aux_Totales!$N:$N, Aux_Totales!$F:$F, $F224, Aux_Totales!$A:$A, Aperturas!$A$2), 0))</f>
        <v/>
      </c>
      <c r="JND224" s="23" t="str">
        <f>IF(JND220 = "", "", IFERROR(JND220 / SUMIFS(Aux_Totales!$N:$N, Aux_Totales!$F:$F, $F224, Aux_Totales!$A:$A, Aperturas!$A$2), 0))</f>
        <v/>
      </c>
      <c r="JNE224" s="23" t="str">
        <f>IF(JNE220 = "", "", IFERROR(JNE220 / SUMIFS(Aux_Totales!$N:$N, Aux_Totales!$F:$F, $F224, Aux_Totales!$A:$A, Aperturas!$A$2), 0))</f>
        <v/>
      </c>
      <c r="JNF224" s="23" t="str">
        <f>IF(JNF220 = "", "", IFERROR(JNF220 / SUMIFS(Aux_Totales!$N:$N, Aux_Totales!$F:$F, $F224, Aux_Totales!$A:$A, Aperturas!$A$2), 0))</f>
        <v/>
      </c>
      <c r="JNG224" s="23" t="str">
        <f>IF(JNG220 = "", "", IFERROR(JNG220 / SUMIFS(Aux_Totales!$N:$N, Aux_Totales!$F:$F, $F224, Aux_Totales!$A:$A, Aperturas!$A$2), 0))</f>
        <v/>
      </c>
      <c r="JNH224" s="23" t="str">
        <f>IF(JNH220 = "", "", IFERROR(JNH220 / SUMIFS(Aux_Totales!$N:$N, Aux_Totales!$F:$F, $F224, Aux_Totales!$A:$A, Aperturas!$A$2), 0))</f>
        <v/>
      </c>
      <c r="JNI224" s="23" t="str">
        <f>IF(JNI220 = "", "", IFERROR(JNI220 / SUMIFS(Aux_Totales!$N:$N, Aux_Totales!$F:$F, $F224, Aux_Totales!$A:$A, Aperturas!$A$2), 0))</f>
        <v/>
      </c>
      <c r="JNJ224" s="23" t="str">
        <f>IF(JNJ220 = "", "", IFERROR(JNJ220 / SUMIFS(Aux_Totales!$N:$N, Aux_Totales!$F:$F, $F224, Aux_Totales!$A:$A, Aperturas!$A$2), 0))</f>
        <v/>
      </c>
      <c r="JNK224" s="23" t="str">
        <f>IF(JNK220 = "", "", IFERROR(JNK220 / SUMIFS(Aux_Totales!$N:$N, Aux_Totales!$F:$F, $F224, Aux_Totales!$A:$A, Aperturas!$A$2), 0))</f>
        <v/>
      </c>
      <c r="JNL224" s="23" t="str">
        <f>IF(JNL220 = "", "", IFERROR(JNL220 / SUMIFS(Aux_Totales!$N:$N, Aux_Totales!$F:$F, $F224, Aux_Totales!$A:$A, Aperturas!$A$2), 0))</f>
        <v/>
      </c>
      <c r="JNM224" s="23" t="str">
        <f>IF(JNM220 = "", "", IFERROR(JNM220 / SUMIFS(Aux_Totales!$N:$N, Aux_Totales!$F:$F, $F224, Aux_Totales!$A:$A, Aperturas!$A$2), 0))</f>
        <v/>
      </c>
      <c r="JNN224" s="23" t="str">
        <f>IF(JNN220 = "", "", IFERROR(JNN220 / SUMIFS(Aux_Totales!$N:$N, Aux_Totales!$F:$F, $F224, Aux_Totales!$A:$A, Aperturas!$A$2), 0))</f>
        <v/>
      </c>
      <c r="JNO224" s="23" t="str">
        <f>IF(JNO220 = "", "", IFERROR(JNO220 / SUMIFS(Aux_Totales!$N:$N, Aux_Totales!$F:$F, $F224, Aux_Totales!$A:$A, Aperturas!$A$2), 0))</f>
        <v/>
      </c>
      <c r="JNP224" s="23" t="str">
        <f>IF(JNP220 = "", "", IFERROR(JNP220 / SUMIFS(Aux_Totales!$N:$N, Aux_Totales!$F:$F, $F224, Aux_Totales!$A:$A, Aperturas!$A$2), 0))</f>
        <v/>
      </c>
      <c r="JNQ224" s="23" t="str">
        <f>IF(JNQ220 = "", "", IFERROR(JNQ220 / SUMIFS(Aux_Totales!$N:$N, Aux_Totales!$F:$F, $F224, Aux_Totales!$A:$A, Aperturas!$A$2), 0))</f>
        <v/>
      </c>
      <c r="JNR224" s="23" t="str">
        <f>IF(JNR220 = "", "", IFERROR(JNR220 / SUMIFS(Aux_Totales!$N:$N, Aux_Totales!$F:$F, $F224, Aux_Totales!$A:$A, Aperturas!$A$2), 0))</f>
        <v/>
      </c>
      <c r="JNS224" s="23" t="str">
        <f>IF(JNS220 = "", "", IFERROR(JNS220 / SUMIFS(Aux_Totales!$N:$N, Aux_Totales!$F:$F, $F224, Aux_Totales!$A:$A, Aperturas!$A$2), 0))</f>
        <v/>
      </c>
      <c r="JNT224" s="23" t="str">
        <f>IF(JNT220 = "", "", IFERROR(JNT220 / SUMIFS(Aux_Totales!$N:$N, Aux_Totales!$F:$F, $F224, Aux_Totales!$A:$A, Aperturas!$A$2), 0))</f>
        <v/>
      </c>
      <c r="JNU224" s="23" t="str">
        <f>IF(JNU220 = "", "", IFERROR(JNU220 / SUMIFS(Aux_Totales!$N:$N, Aux_Totales!$F:$F, $F224, Aux_Totales!$A:$A, Aperturas!$A$2), 0))</f>
        <v/>
      </c>
      <c r="JNV224" s="23" t="str">
        <f>IF(JNV220 = "", "", IFERROR(JNV220 / SUMIFS(Aux_Totales!$N:$N, Aux_Totales!$F:$F, $F224, Aux_Totales!$A:$A, Aperturas!$A$2), 0))</f>
        <v/>
      </c>
      <c r="JNW224" s="23" t="str">
        <f>IF(JNW220 = "", "", IFERROR(JNW220 / SUMIFS(Aux_Totales!$N:$N, Aux_Totales!$F:$F, $F224, Aux_Totales!$A:$A, Aperturas!$A$2), 0))</f>
        <v/>
      </c>
      <c r="JNX224" s="23" t="str">
        <f>IF(JNX220 = "", "", IFERROR(JNX220 / SUMIFS(Aux_Totales!$N:$N, Aux_Totales!$F:$F, $F224, Aux_Totales!$A:$A, Aperturas!$A$2), 0))</f>
        <v/>
      </c>
      <c r="JNY224" s="23" t="str">
        <f>IF(JNY220 = "", "", IFERROR(JNY220 / SUMIFS(Aux_Totales!$N:$N, Aux_Totales!$F:$F, $F224, Aux_Totales!$A:$A, Aperturas!$A$2), 0))</f>
        <v/>
      </c>
      <c r="JNZ224" s="23" t="str">
        <f>IF(JNZ220 = "", "", IFERROR(JNZ220 / SUMIFS(Aux_Totales!$N:$N, Aux_Totales!$F:$F, $F224, Aux_Totales!$A:$A, Aperturas!$A$2), 0))</f>
        <v/>
      </c>
      <c r="JOA224" s="23" t="str">
        <f>IF(JOA220 = "", "", IFERROR(JOA220 / SUMIFS(Aux_Totales!$N:$N, Aux_Totales!$F:$F, $F224, Aux_Totales!$A:$A, Aperturas!$A$2), 0))</f>
        <v/>
      </c>
      <c r="JOB224" s="23" t="str">
        <f>IF(JOB220 = "", "", IFERROR(JOB220 / SUMIFS(Aux_Totales!$N:$N, Aux_Totales!$F:$F, $F224, Aux_Totales!$A:$A, Aperturas!$A$2), 0))</f>
        <v/>
      </c>
      <c r="JOC224" s="23" t="str">
        <f>IF(JOC220 = "", "", IFERROR(JOC220 / SUMIFS(Aux_Totales!$N:$N, Aux_Totales!$F:$F, $F224, Aux_Totales!$A:$A, Aperturas!$A$2), 0))</f>
        <v/>
      </c>
      <c r="JOD224" s="23" t="str">
        <f>IF(JOD220 = "", "", IFERROR(JOD220 / SUMIFS(Aux_Totales!$N:$N, Aux_Totales!$F:$F, $F224, Aux_Totales!$A:$A, Aperturas!$A$2), 0))</f>
        <v/>
      </c>
      <c r="JOE224" s="23" t="str">
        <f>IF(JOE220 = "", "", IFERROR(JOE220 / SUMIFS(Aux_Totales!$N:$N, Aux_Totales!$F:$F, $F224, Aux_Totales!$A:$A, Aperturas!$A$2), 0))</f>
        <v/>
      </c>
      <c r="JOF224" s="23" t="str">
        <f>IF(JOF220 = "", "", IFERROR(JOF220 / SUMIFS(Aux_Totales!$N:$N, Aux_Totales!$F:$F, $F224, Aux_Totales!$A:$A, Aperturas!$A$2), 0))</f>
        <v/>
      </c>
      <c r="JOG224" s="23" t="str">
        <f>IF(JOG220 = "", "", IFERROR(JOG220 / SUMIFS(Aux_Totales!$N:$N, Aux_Totales!$F:$F, $F224, Aux_Totales!$A:$A, Aperturas!$A$2), 0))</f>
        <v/>
      </c>
      <c r="JOH224" s="23" t="str">
        <f>IF(JOH220 = "", "", IFERROR(JOH220 / SUMIFS(Aux_Totales!$N:$N, Aux_Totales!$F:$F, $F224, Aux_Totales!$A:$A, Aperturas!$A$2), 0))</f>
        <v/>
      </c>
      <c r="JOI224" s="23" t="str">
        <f>IF(JOI220 = "", "", IFERROR(JOI220 / SUMIFS(Aux_Totales!$N:$N, Aux_Totales!$F:$F, $F224, Aux_Totales!$A:$A, Aperturas!$A$2), 0))</f>
        <v/>
      </c>
      <c r="JOJ224" s="23" t="str">
        <f>IF(JOJ220 = "", "", IFERROR(JOJ220 / SUMIFS(Aux_Totales!$N:$N, Aux_Totales!$F:$F, $F224, Aux_Totales!$A:$A, Aperturas!$A$2), 0))</f>
        <v/>
      </c>
      <c r="JOK224" s="23" t="str">
        <f>IF(JOK220 = "", "", IFERROR(JOK220 / SUMIFS(Aux_Totales!$N:$N, Aux_Totales!$F:$F, $F224, Aux_Totales!$A:$A, Aperturas!$A$2), 0))</f>
        <v/>
      </c>
      <c r="JOL224" s="23" t="str">
        <f>IF(JOL220 = "", "", IFERROR(JOL220 / SUMIFS(Aux_Totales!$N:$N, Aux_Totales!$F:$F, $F224, Aux_Totales!$A:$A, Aperturas!$A$2), 0))</f>
        <v/>
      </c>
      <c r="JOM224" s="23" t="str">
        <f>IF(JOM220 = "", "", IFERROR(JOM220 / SUMIFS(Aux_Totales!$N:$N, Aux_Totales!$F:$F, $F224, Aux_Totales!$A:$A, Aperturas!$A$2), 0))</f>
        <v/>
      </c>
      <c r="JON224" s="23" t="str">
        <f>IF(JON220 = "", "", IFERROR(JON220 / SUMIFS(Aux_Totales!$N:$N, Aux_Totales!$F:$F, $F224, Aux_Totales!$A:$A, Aperturas!$A$2), 0))</f>
        <v/>
      </c>
      <c r="JOO224" s="23" t="str">
        <f>IF(JOO220 = "", "", IFERROR(JOO220 / SUMIFS(Aux_Totales!$N:$N, Aux_Totales!$F:$F, $F224, Aux_Totales!$A:$A, Aperturas!$A$2), 0))</f>
        <v/>
      </c>
      <c r="JOP224" s="23" t="str">
        <f>IF(JOP220 = "", "", IFERROR(JOP220 / SUMIFS(Aux_Totales!$N:$N, Aux_Totales!$F:$F, $F224, Aux_Totales!$A:$A, Aperturas!$A$2), 0))</f>
        <v/>
      </c>
      <c r="JOQ224" s="23" t="str">
        <f>IF(JOQ220 = "", "", IFERROR(JOQ220 / SUMIFS(Aux_Totales!$N:$N, Aux_Totales!$F:$F, $F224, Aux_Totales!$A:$A, Aperturas!$A$2), 0))</f>
        <v/>
      </c>
      <c r="JOR224" s="23" t="str">
        <f>IF(JOR220 = "", "", IFERROR(JOR220 / SUMIFS(Aux_Totales!$N:$N, Aux_Totales!$F:$F, $F224, Aux_Totales!$A:$A, Aperturas!$A$2), 0))</f>
        <v/>
      </c>
      <c r="JOS224" s="23" t="str">
        <f>IF(JOS220 = "", "", IFERROR(JOS220 / SUMIFS(Aux_Totales!$N:$N, Aux_Totales!$F:$F, $F224, Aux_Totales!$A:$A, Aperturas!$A$2), 0))</f>
        <v/>
      </c>
      <c r="JOT224" s="23" t="str">
        <f>IF(JOT220 = "", "", IFERROR(JOT220 / SUMIFS(Aux_Totales!$N:$N, Aux_Totales!$F:$F, $F224, Aux_Totales!$A:$A, Aperturas!$A$2), 0))</f>
        <v/>
      </c>
      <c r="JOU224" s="23" t="str">
        <f>IF(JOU220 = "", "", IFERROR(JOU220 / SUMIFS(Aux_Totales!$N:$N, Aux_Totales!$F:$F, $F224, Aux_Totales!$A:$A, Aperturas!$A$2), 0))</f>
        <v/>
      </c>
      <c r="JOV224" s="23" t="str">
        <f>IF(JOV220 = "", "", IFERROR(JOV220 / SUMIFS(Aux_Totales!$N:$N, Aux_Totales!$F:$F, $F224, Aux_Totales!$A:$A, Aperturas!$A$2), 0))</f>
        <v/>
      </c>
      <c r="JOW224" s="23" t="str">
        <f>IF(JOW220 = "", "", IFERROR(JOW220 / SUMIFS(Aux_Totales!$N:$N, Aux_Totales!$F:$F, $F224, Aux_Totales!$A:$A, Aperturas!$A$2), 0))</f>
        <v/>
      </c>
      <c r="JOX224" s="23" t="str">
        <f>IF(JOX220 = "", "", IFERROR(JOX220 / SUMIFS(Aux_Totales!$N:$N, Aux_Totales!$F:$F, $F224, Aux_Totales!$A:$A, Aperturas!$A$2), 0))</f>
        <v/>
      </c>
      <c r="JOY224" s="23" t="str">
        <f>IF(JOY220 = "", "", IFERROR(JOY220 / SUMIFS(Aux_Totales!$N:$N, Aux_Totales!$F:$F, $F224, Aux_Totales!$A:$A, Aperturas!$A$2), 0))</f>
        <v/>
      </c>
      <c r="JOZ224" s="23" t="str">
        <f>IF(JOZ220 = "", "", IFERROR(JOZ220 / SUMIFS(Aux_Totales!$N:$N, Aux_Totales!$F:$F, $F224, Aux_Totales!$A:$A, Aperturas!$A$2), 0))</f>
        <v/>
      </c>
      <c r="JPA224" s="23" t="str">
        <f>IF(JPA220 = "", "", IFERROR(JPA220 / SUMIFS(Aux_Totales!$N:$N, Aux_Totales!$F:$F, $F224, Aux_Totales!$A:$A, Aperturas!$A$2), 0))</f>
        <v/>
      </c>
      <c r="JPB224" s="23" t="str">
        <f>IF(JPB220 = "", "", IFERROR(JPB220 / SUMIFS(Aux_Totales!$N:$N, Aux_Totales!$F:$F, $F224, Aux_Totales!$A:$A, Aperturas!$A$2), 0))</f>
        <v/>
      </c>
      <c r="JPC224" s="23" t="str">
        <f>IF(JPC220 = "", "", IFERROR(JPC220 / SUMIFS(Aux_Totales!$N:$N, Aux_Totales!$F:$F, $F224, Aux_Totales!$A:$A, Aperturas!$A$2), 0))</f>
        <v/>
      </c>
      <c r="JPD224" s="23" t="str">
        <f>IF(JPD220 = "", "", IFERROR(JPD220 / SUMIFS(Aux_Totales!$N:$N, Aux_Totales!$F:$F, $F224, Aux_Totales!$A:$A, Aperturas!$A$2), 0))</f>
        <v/>
      </c>
      <c r="JPE224" s="23" t="str">
        <f>IF(JPE220 = "", "", IFERROR(JPE220 / SUMIFS(Aux_Totales!$N:$N, Aux_Totales!$F:$F, $F224, Aux_Totales!$A:$A, Aperturas!$A$2), 0))</f>
        <v/>
      </c>
      <c r="JPF224" s="23" t="str">
        <f>IF(JPF220 = "", "", IFERROR(JPF220 / SUMIFS(Aux_Totales!$N:$N, Aux_Totales!$F:$F, $F224, Aux_Totales!$A:$A, Aperturas!$A$2), 0))</f>
        <v/>
      </c>
      <c r="JPG224" s="23" t="str">
        <f>IF(JPG220 = "", "", IFERROR(JPG220 / SUMIFS(Aux_Totales!$N:$N, Aux_Totales!$F:$F, $F224, Aux_Totales!$A:$A, Aperturas!$A$2), 0))</f>
        <v/>
      </c>
      <c r="JPH224" s="23" t="str">
        <f>IF(JPH220 = "", "", IFERROR(JPH220 / SUMIFS(Aux_Totales!$N:$N, Aux_Totales!$F:$F, $F224, Aux_Totales!$A:$A, Aperturas!$A$2), 0))</f>
        <v/>
      </c>
      <c r="JPI224" s="23" t="str">
        <f>IF(JPI220 = "", "", IFERROR(JPI220 / SUMIFS(Aux_Totales!$N:$N, Aux_Totales!$F:$F, $F224, Aux_Totales!$A:$A, Aperturas!$A$2), 0))</f>
        <v/>
      </c>
      <c r="JPJ224" s="23" t="str">
        <f>IF(JPJ220 = "", "", IFERROR(JPJ220 / SUMIFS(Aux_Totales!$N:$N, Aux_Totales!$F:$F, $F224, Aux_Totales!$A:$A, Aperturas!$A$2), 0))</f>
        <v/>
      </c>
      <c r="JPK224" s="23" t="str">
        <f>IF(JPK220 = "", "", IFERROR(JPK220 / SUMIFS(Aux_Totales!$N:$N, Aux_Totales!$F:$F, $F224, Aux_Totales!$A:$A, Aperturas!$A$2), 0))</f>
        <v/>
      </c>
      <c r="JPL224" s="23" t="str">
        <f>IF(JPL220 = "", "", IFERROR(JPL220 / SUMIFS(Aux_Totales!$N:$N, Aux_Totales!$F:$F, $F224, Aux_Totales!$A:$A, Aperturas!$A$2), 0))</f>
        <v/>
      </c>
      <c r="JPM224" s="23" t="str">
        <f>IF(JPM220 = "", "", IFERROR(JPM220 / SUMIFS(Aux_Totales!$N:$N, Aux_Totales!$F:$F, $F224, Aux_Totales!$A:$A, Aperturas!$A$2), 0))</f>
        <v/>
      </c>
      <c r="JPN224" s="23" t="str">
        <f>IF(JPN220 = "", "", IFERROR(JPN220 / SUMIFS(Aux_Totales!$N:$N, Aux_Totales!$F:$F, $F224, Aux_Totales!$A:$A, Aperturas!$A$2), 0))</f>
        <v/>
      </c>
      <c r="JPO224" s="23" t="str">
        <f>IF(JPO220 = "", "", IFERROR(JPO220 / SUMIFS(Aux_Totales!$N:$N, Aux_Totales!$F:$F, $F224, Aux_Totales!$A:$A, Aperturas!$A$2), 0))</f>
        <v/>
      </c>
      <c r="JPP224" s="23" t="str">
        <f>IF(JPP220 = "", "", IFERROR(JPP220 / SUMIFS(Aux_Totales!$N:$N, Aux_Totales!$F:$F, $F224, Aux_Totales!$A:$A, Aperturas!$A$2), 0))</f>
        <v/>
      </c>
      <c r="JPQ224" s="23" t="str">
        <f>IF(JPQ220 = "", "", IFERROR(JPQ220 / SUMIFS(Aux_Totales!$N:$N, Aux_Totales!$F:$F, $F224, Aux_Totales!$A:$A, Aperturas!$A$2), 0))</f>
        <v/>
      </c>
      <c r="JPR224" s="23" t="str">
        <f>IF(JPR220 = "", "", IFERROR(JPR220 / SUMIFS(Aux_Totales!$N:$N, Aux_Totales!$F:$F, $F224, Aux_Totales!$A:$A, Aperturas!$A$2), 0))</f>
        <v/>
      </c>
      <c r="JPS224" s="23" t="str">
        <f>IF(JPS220 = "", "", IFERROR(JPS220 / SUMIFS(Aux_Totales!$N:$N, Aux_Totales!$F:$F, $F224, Aux_Totales!$A:$A, Aperturas!$A$2), 0))</f>
        <v/>
      </c>
      <c r="JPT224" s="23" t="str">
        <f>IF(JPT220 = "", "", IFERROR(JPT220 / SUMIFS(Aux_Totales!$N:$N, Aux_Totales!$F:$F, $F224, Aux_Totales!$A:$A, Aperturas!$A$2), 0))</f>
        <v/>
      </c>
      <c r="JPU224" s="23" t="str">
        <f>IF(JPU220 = "", "", IFERROR(JPU220 / SUMIFS(Aux_Totales!$N:$N, Aux_Totales!$F:$F, $F224, Aux_Totales!$A:$A, Aperturas!$A$2), 0))</f>
        <v/>
      </c>
      <c r="JPV224" s="23" t="str">
        <f>IF(JPV220 = "", "", IFERROR(JPV220 / SUMIFS(Aux_Totales!$N:$N, Aux_Totales!$F:$F, $F224, Aux_Totales!$A:$A, Aperturas!$A$2), 0))</f>
        <v/>
      </c>
      <c r="JPW224" s="23" t="str">
        <f>IF(JPW220 = "", "", IFERROR(JPW220 / SUMIFS(Aux_Totales!$N:$N, Aux_Totales!$F:$F, $F224, Aux_Totales!$A:$A, Aperturas!$A$2), 0))</f>
        <v/>
      </c>
      <c r="JPX224" s="23" t="str">
        <f>IF(JPX220 = "", "", IFERROR(JPX220 / SUMIFS(Aux_Totales!$N:$N, Aux_Totales!$F:$F, $F224, Aux_Totales!$A:$A, Aperturas!$A$2), 0))</f>
        <v/>
      </c>
      <c r="JPY224" s="23" t="str">
        <f>IF(JPY220 = "", "", IFERROR(JPY220 / SUMIFS(Aux_Totales!$N:$N, Aux_Totales!$F:$F, $F224, Aux_Totales!$A:$A, Aperturas!$A$2), 0))</f>
        <v/>
      </c>
      <c r="JPZ224" s="23" t="str">
        <f>IF(JPZ220 = "", "", IFERROR(JPZ220 / SUMIFS(Aux_Totales!$N:$N, Aux_Totales!$F:$F, $F224, Aux_Totales!$A:$A, Aperturas!$A$2), 0))</f>
        <v/>
      </c>
      <c r="JQA224" s="23" t="str">
        <f>IF(JQA220 = "", "", IFERROR(JQA220 / SUMIFS(Aux_Totales!$N:$N, Aux_Totales!$F:$F, $F224, Aux_Totales!$A:$A, Aperturas!$A$2), 0))</f>
        <v/>
      </c>
      <c r="JQB224" s="23" t="str">
        <f>IF(JQB220 = "", "", IFERROR(JQB220 / SUMIFS(Aux_Totales!$N:$N, Aux_Totales!$F:$F, $F224, Aux_Totales!$A:$A, Aperturas!$A$2), 0))</f>
        <v/>
      </c>
      <c r="JQC224" s="23" t="str">
        <f>IF(JQC220 = "", "", IFERROR(JQC220 / SUMIFS(Aux_Totales!$N:$N, Aux_Totales!$F:$F, $F224, Aux_Totales!$A:$A, Aperturas!$A$2), 0))</f>
        <v/>
      </c>
      <c r="JQD224" s="23" t="str">
        <f>IF(JQD220 = "", "", IFERROR(JQD220 / SUMIFS(Aux_Totales!$N:$N, Aux_Totales!$F:$F, $F224, Aux_Totales!$A:$A, Aperturas!$A$2), 0))</f>
        <v/>
      </c>
      <c r="JQE224" s="23" t="str">
        <f>IF(JQE220 = "", "", IFERROR(JQE220 / SUMIFS(Aux_Totales!$N:$N, Aux_Totales!$F:$F, $F224, Aux_Totales!$A:$A, Aperturas!$A$2), 0))</f>
        <v/>
      </c>
      <c r="JQF224" s="23" t="str">
        <f>IF(JQF220 = "", "", IFERROR(JQF220 / SUMIFS(Aux_Totales!$N:$N, Aux_Totales!$F:$F, $F224, Aux_Totales!$A:$A, Aperturas!$A$2), 0))</f>
        <v/>
      </c>
      <c r="JQG224" s="23" t="str">
        <f>IF(JQG220 = "", "", IFERROR(JQG220 / SUMIFS(Aux_Totales!$N:$N, Aux_Totales!$F:$F, $F224, Aux_Totales!$A:$A, Aperturas!$A$2), 0))</f>
        <v/>
      </c>
      <c r="JQH224" s="23" t="str">
        <f>IF(JQH220 = "", "", IFERROR(JQH220 / SUMIFS(Aux_Totales!$N:$N, Aux_Totales!$F:$F, $F224, Aux_Totales!$A:$A, Aperturas!$A$2), 0))</f>
        <v/>
      </c>
      <c r="JQI224" s="23" t="str">
        <f>IF(JQI220 = "", "", IFERROR(JQI220 / SUMIFS(Aux_Totales!$N:$N, Aux_Totales!$F:$F, $F224, Aux_Totales!$A:$A, Aperturas!$A$2), 0))</f>
        <v/>
      </c>
      <c r="JQJ224" s="23" t="str">
        <f>IF(JQJ220 = "", "", IFERROR(JQJ220 / SUMIFS(Aux_Totales!$N:$N, Aux_Totales!$F:$F, $F224, Aux_Totales!$A:$A, Aperturas!$A$2), 0))</f>
        <v/>
      </c>
      <c r="JQK224" s="23" t="str">
        <f>IF(JQK220 = "", "", IFERROR(JQK220 / SUMIFS(Aux_Totales!$N:$N, Aux_Totales!$F:$F, $F224, Aux_Totales!$A:$A, Aperturas!$A$2), 0))</f>
        <v/>
      </c>
      <c r="JQL224" s="23" t="str">
        <f>IF(JQL220 = "", "", IFERROR(JQL220 / SUMIFS(Aux_Totales!$N:$N, Aux_Totales!$F:$F, $F224, Aux_Totales!$A:$A, Aperturas!$A$2), 0))</f>
        <v/>
      </c>
      <c r="JQM224" s="23" t="str">
        <f>IF(JQM220 = "", "", IFERROR(JQM220 / SUMIFS(Aux_Totales!$N:$N, Aux_Totales!$F:$F, $F224, Aux_Totales!$A:$A, Aperturas!$A$2), 0))</f>
        <v/>
      </c>
      <c r="JQN224" s="23" t="str">
        <f>IF(JQN220 = "", "", IFERROR(JQN220 / SUMIFS(Aux_Totales!$N:$N, Aux_Totales!$F:$F, $F224, Aux_Totales!$A:$A, Aperturas!$A$2), 0))</f>
        <v/>
      </c>
      <c r="JQO224" s="23" t="str">
        <f>IF(JQO220 = "", "", IFERROR(JQO220 / SUMIFS(Aux_Totales!$N:$N, Aux_Totales!$F:$F, $F224, Aux_Totales!$A:$A, Aperturas!$A$2), 0))</f>
        <v/>
      </c>
      <c r="JQP224" s="23" t="str">
        <f>IF(JQP220 = "", "", IFERROR(JQP220 / SUMIFS(Aux_Totales!$N:$N, Aux_Totales!$F:$F, $F224, Aux_Totales!$A:$A, Aperturas!$A$2), 0))</f>
        <v/>
      </c>
      <c r="JQQ224" s="23" t="str">
        <f>IF(JQQ220 = "", "", IFERROR(JQQ220 / SUMIFS(Aux_Totales!$N:$N, Aux_Totales!$F:$F, $F224, Aux_Totales!$A:$A, Aperturas!$A$2), 0))</f>
        <v/>
      </c>
      <c r="JQR224" s="23" t="str">
        <f>IF(JQR220 = "", "", IFERROR(JQR220 / SUMIFS(Aux_Totales!$N:$N, Aux_Totales!$F:$F, $F224, Aux_Totales!$A:$A, Aperturas!$A$2), 0))</f>
        <v/>
      </c>
      <c r="JQS224" s="23" t="str">
        <f>IF(JQS220 = "", "", IFERROR(JQS220 / SUMIFS(Aux_Totales!$N:$N, Aux_Totales!$F:$F, $F224, Aux_Totales!$A:$A, Aperturas!$A$2), 0))</f>
        <v/>
      </c>
      <c r="JQT224" s="23" t="str">
        <f>IF(JQT220 = "", "", IFERROR(JQT220 / SUMIFS(Aux_Totales!$N:$N, Aux_Totales!$F:$F, $F224, Aux_Totales!$A:$A, Aperturas!$A$2), 0))</f>
        <v/>
      </c>
      <c r="JQU224" s="23" t="str">
        <f>IF(JQU220 = "", "", IFERROR(JQU220 / SUMIFS(Aux_Totales!$N:$N, Aux_Totales!$F:$F, $F224, Aux_Totales!$A:$A, Aperturas!$A$2), 0))</f>
        <v/>
      </c>
      <c r="JQV224" s="23" t="str">
        <f>IF(JQV220 = "", "", IFERROR(JQV220 / SUMIFS(Aux_Totales!$N:$N, Aux_Totales!$F:$F, $F224, Aux_Totales!$A:$A, Aperturas!$A$2), 0))</f>
        <v/>
      </c>
      <c r="JQW224" s="23" t="str">
        <f>IF(JQW220 = "", "", IFERROR(JQW220 / SUMIFS(Aux_Totales!$N:$N, Aux_Totales!$F:$F, $F224, Aux_Totales!$A:$A, Aperturas!$A$2), 0))</f>
        <v/>
      </c>
      <c r="JQX224" s="23" t="str">
        <f>IF(JQX220 = "", "", IFERROR(JQX220 / SUMIFS(Aux_Totales!$N:$N, Aux_Totales!$F:$F, $F224, Aux_Totales!$A:$A, Aperturas!$A$2), 0))</f>
        <v/>
      </c>
      <c r="JQY224" s="23" t="str">
        <f>IF(JQY220 = "", "", IFERROR(JQY220 / SUMIFS(Aux_Totales!$N:$N, Aux_Totales!$F:$F, $F224, Aux_Totales!$A:$A, Aperturas!$A$2), 0))</f>
        <v/>
      </c>
      <c r="JQZ224" s="23" t="str">
        <f>IF(JQZ220 = "", "", IFERROR(JQZ220 / SUMIFS(Aux_Totales!$N:$N, Aux_Totales!$F:$F, $F224, Aux_Totales!$A:$A, Aperturas!$A$2), 0))</f>
        <v/>
      </c>
      <c r="JRA224" s="23" t="str">
        <f>IF(JRA220 = "", "", IFERROR(JRA220 / SUMIFS(Aux_Totales!$N:$N, Aux_Totales!$F:$F, $F224, Aux_Totales!$A:$A, Aperturas!$A$2), 0))</f>
        <v/>
      </c>
      <c r="JRB224" s="23" t="str">
        <f>IF(JRB220 = "", "", IFERROR(JRB220 / SUMIFS(Aux_Totales!$N:$N, Aux_Totales!$F:$F, $F224, Aux_Totales!$A:$A, Aperturas!$A$2), 0))</f>
        <v/>
      </c>
      <c r="JRC224" s="23" t="str">
        <f>IF(JRC220 = "", "", IFERROR(JRC220 / SUMIFS(Aux_Totales!$N:$N, Aux_Totales!$F:$F, $F224, Aux_Totales!$A:$A, Aperturas!$A$2), 0))</f>
        <v/>
      </c>
      <c r="JRD224" s="23" t="str">
        <f>IF(JRD220 = "", "", IFERROR(JRD220 / SUMIFS(Aux_Totales!$N:$N, Aux_Totales!$F:$F, $F224, Aux_Totales!$A:$A, Aperturas!$A$2), 0))</f>
        <v/>
      </c>
      <c r="JRE224" s="23" t="str">
        <f>IF(JRE220 = "", "", IFERROR(JRE220 / SUMIFS(Aux_Totales!$N:$N, Aux_Totales!$F:$F, $F224, Aux_Totales!$A:$A, Aperturas!$A$2), 0))</f>
        <v/>
      </c>
      <c r="JRF224" s="23" t="str">
        <f>IF(JRF220 = "", "", IFERROR(JRF220 / SUMIFS(Aux_Totales!$N:$N, Aux_Totales!$F:$F, $F224, Aux_Totales!$A:$A, Aperturas!$A$2), 0))</f>
        <v/>
      </c>
      <c r="JRG224" s="23" t="str">
        <f>IF(JRG220 = "", "", IFERROR(JRG220 / SUMIFS(Aux_Totales!$N:$N, Aux_Totales!$F:$F, $F224, Aux_Totales!$A:$A, Aperturas!$A$2), 0))</f>
        <v/>
      </c>
      <c r="JRH224" s="23" t="str">
        <f>IF(JRH220 = "", "", IFERROR(JRH220 / SUMIFS(Aux_Totales!$N:$N, Aux_Totales!$F:$F, $F224, Aux_Totales!$A:$A, Aperturas!$A$2), 0))</f>
        <v/>
      </c>
      <c r="JRI224" s="23" t="str">
        <f>IF(JRI220 = "", "", IFERROR(JRI220 / SUMIFS(Aux_Totales!$N:$N, Aux_Totales!$F:$F, $F224, Aux_Totales!$A:$A, Aperturas!$A$2), 0))</f>
        <v/>
      </c>
      <c r="JRJ224" s="23" t="str">
        <f>IF(JRJ220 = "", "", IFERROR(JRJ220 / SUMIFS(Aux_Totales!$N:$N, Aux_Totales!$F:$F, $F224, Aux_Totales!$A:$A, Aperturas!$A$2), 0))</f>
        <v/>
      </c>
      <c r="JRK224" s="23" t="str">
        <f>IF(JRK220 = "", "", IFERROR(JRK220 / SUMIFS(Aux_Totales!$N:$N, Aux_Totales!$F:$F, $F224, Aux_Totales!$A:$A, Aperturas!$A$2), 0))</f>
        <v/>
      </c>
      <c r="JRL224" s="23" t="str">
        <f>IF(JRL220 = "", "", IFERROR(JRL220 / SUMIFS(Aux_Totales!$N:$N, Aux_Totales!$F:$F, $F224, Aux_Totales!$A:$A, Aperturas!$A$2), 0))</f>
        <v/>
      </c>
      <c r="JRM224" s="23" t="str">
        <f>IF(JRM220 = "", "", IFERROR(JRM220 / SUMIFS(Aux_Totales!$N:$N, Aux_Totales!$F:$F, $F224, Aux_Totales!$A:$A, Aperturas!$A$2), 0))</f>
        <v/>
      </c>
      <c r="JRN224" s="23" t="str">
        <f>IF(JRN220 = "", "", IFERROR(JRN220 / SUMIFS(Aux_Totales!$N:$N, Aux_Totales!$F:$F, $F224, Aux_Totales!$A:$A, Aperturas!$A$2), 0))</f>
        <v/>
      </c>
      <c r="JRO224" s="23" t="str">
        <f>IF(JRO220 = "", "", IFERROR(JRO220 / SUMIFS(Aux_Totales!$N:$N, Aux_Totales!$F:$F, $F224, Aux_Totales!$A:$A, Aperturas!$A$2), 0))</f>
        <v/>
      </c>
      <c r="JRP224" s="23" t="str">
        <f>IF(JRP220 = "", "", IFERROR(JRP220 / SUMIFS(Aux_Totales!$N:$N, Aux_Totales!$F:$F, $F224, Aux_Totales!$A:$A, Aperturas!$A$2), 0))</f>
        <v/>
      </c>
      <c r="JRQ224" s="23" t="str">
        <f>IF(JRQ220 = "", "", IFERROR(JRQ220 / SUMIFS(Aux_Totales!$N:$N, Aux_Totales!$F:$F, $F224, Aux_Totales!$A:$A, Aperturas!$A$2), 0))</f>
        <v/>
      </c>
      <c r="JRR224" s="23" t="str">
        <f>IF(JRR220 = "", "", IFERROR(JRR220 / SUMIFS(Aux_Totales!$N:$N, Aux_Totales!$F:$F, $F224, Aux_Totales!$A:$A, Aperturas!$A$2), 0))</f>
        <v/>
      </c>
      <c r="JRS224" s="23" t="str">
        <f>IF(JRS220 = "", "", IFERROR(JRS220 / SUMIFS(Aux_Totales!$N:$N, Aux_Totales!$F:$F, $F224, Aux_Totales!$A:$A, Aperturas!$A$2), 0))</f>
        <v/>
      </c>
      <c r="JRT224" s="23" t="str">
        <f>IF(JRT220 = "", "", IFERROR(JRT220 / SUMIFS(Aux_Totales!$N:$N, Aux_Totales!$F:$F, $F224, Aux_Totales!$A:$A, Aperturas!$A$2), 0))</f>
        <v/>
      </c>
      <c r="JRU224" s="23" t="str">
        <f>IF(JRU220 = "", "", IFERROR(JRU220 / SUMIFS(Aux_Totales!$N:$N, Aux_Totales!$F:$F, $F224, Aux_Totales!$A:$A, Aperturas!$A$2), 0))</f>
        <v/>
      </c>
      <c r="JRV224" s="23" t="str">
        <f>IF(JRV220 = "", "", IFERROR(JRV220 / SUMIFS(Aux_Totales!$N:$N, Aux_Totales!$F:$F, $F224, Aux_Totales!$A:$A, Aperturas!$A$2), 0))</f>
        <v/>
      </c>
      <c r="JRW224" s="23" t="str">
        <f>IF(JRW220 = "", "", IFERROR(JRW220 / SUMIFS(Aux_Totales!$N:$N, Aux_Totales!$F:$F, $F224, Aux_Totales!$A:$A, Aperturas!$A$2), 0))</f>
        <v/>
      </c>
      <c r="JRX224" s="23" t="str">
        <f>IF(JRX220 = "", "", IFERROR(JRX220 / SUMIFS(Aux_Totales!$N:$N, Aux_Totales!$F:$F, $F224, Aux_Totales!$A:$A, Aperturas!$A$2), 0))</f>
        <v/>
      </c>
      <c r="JRY224" s="23" t="str">
        <f>IF(JRY220 = "", "", IFERROR(JRY220 / SUMIFS(Aux_Totales!$N:$N, Aux_Totales!$F:$F, $F224, Aux_Totales!$A:$A, Aperturas!$A$2), 0))</f>
        <v/>
      </c>
      <c r="JRZ224" s="23" t="str">
        <f>IF(JRZ220 = "", "", IFERROR(JRZ220 / SUMIFS(Aux_Totales!$N:$N, Aux_Totales!$F:$F, $F224, Aux_Totales!$A:$A, Aperturas!$A$2), 0))</f>
        <v/>
      </c>
      <c r="JSA224" s="23" t="str">
        <f>IF(JSA220 = "", "", IFERROR(JSA220 / SUMIFS(Aux_Totales!$N:$N, Aux_Totales!$F:$F, $F224, Aux_Totales!$A:$A, Aperturas!$A$2), 0))</f>
        <v/>
      </c>
      <c r="JSB224" s="23" t="str">
        <f>IF(JSB220 = "", "", IFERROR(JSB220 / SUMIFS(Aux_Totales!$N:$N, Aux_Totales!$F:$F, $F224, Aux_Totales!$A:$A, Aperturas!$A$2), 0))</f>
        <v/>
      </c>
      <c r="JSC224" s="23" t="str">
        <f>IF(JSC220 = "", "", IFERROR(JSC220 / SUMIFS(Aux_Totales!$N:$N, Aux_Totales!$F:$F, $F224, Aux_Totales!$A:$A, Aperturas!$A$2), 0))</f>
        <v/>
      </c>
      <c r="JSD224" s="23" t="str">
        <f>IF(JSD220 = "", "", IFERROR(JSD220 / SUMIFS(Aux_Totales!$N:$N, Aux_Totales!$F:$F, $F224, Aux_Totales!$A:$A, Aperturas!$A$2), 0))</f>
        <v/>
      </c>
      <c r="JSE224" s="23" t="str">
        <f>IF(JSE220 = "", "", IFERROR(JSE220 / SUMIFS(Aux_Totales!$N:$N, Aux_Totales!$F:$F, $F224, Aux_Totales!$A:$A, Aperturas!$A$2), 0))</f>
        <v/>
      </c>
      <c r="JSF224" s="23" t="str">
        <f>IF(JSF220 = "", "", IFERROR(JSF220 / SUMIFS(Aux_Totales!$N:$N, Aux_Totales!$F:$F, $F224, Aux_Totales!$A:$A, Aperturas!$A$2), 0))</f>
        <v/>
      </c>
      <c r="JSG224" s="23" t="str">
        <f>IF(JSG220 = "", "", IFERROR(JSG220 / SUMIFS(Aux_Totales!$N:$N, Aux_Totales!$F:$F, $F224, Aux_Totales!$A:$A, Aperturas!$A$2), 0))</f>
        <v/>
      </c>
      <c r="JSH224" s="23" t="str">
        <f>IF(JSH220 = "", "", IFERROR(JSH220 / SUMIFS(Aux_Totales!$N:$N, Aux_Totales!$F:$F, $F224, Aux_Totales!$A:$A, Aperturas!$A$2), 0))</f>
        <v/>
      </c>
      <c r="JSI224" s="23" t="str">
        <f>IF(JSI220 = "", "", IFERROR(JSI220 / SUMIFS(Aux_Totales!$N:$N, Aux_Totales!$F:$F, $F224, Aux_Totales!$A:$A, Aperturas!$A$2), 0))</f>
        <v/>
      </c>
      <c r="JSJ224" s="23" t="str">
        <f>IF(JSJ220 = "", "", IFERROR(JSJ220 / SUMIFS(Aux_Totales!$N:$N, Aux_Totales!$F:$F, $F224, Aux_Totales!$A:$A, Aperturas!$A$2), 0))</f>
        <v/>
      </c>
      <c r="JSK224" s="23" t="str">
        <f>IF(JSK220 = "", "", IFERROR(JSK220 / SUMIFS(Aux_Totales!$N:$N, Aux_Totales!$F:$F, $F224, Aux_Totales!$A:$A, Aperturas!$A$2), 0))</f>
        <v/>
      </c>
      <c r="JSL224" s="23" t="str">
        <f>IF(JSL220 = "", "", IFERROR(JSL220 / SUMIFS(Aux_Totales!$N:$N, Aux_Totales!$F:$F, $F224, Aux_Totales!$A:$A, Aperturas!$A$2), 0))</f>
        <v/>
      </c>
      <c r="JSM224" s="23" t="str">
        <f>IF(JSM220 = "", "", IFERROR(JSM220 / SUMIFS(Aux_Totales!$N:$N, Aux_Totales!$F:$F, $F224, Aux_Totales!$A:$A, Aperturas!$A$2), 0))</f>
        <v/>
      </c>
      <c r="JSN224" s="23" t="str">
        <f>IF(JSN220 = "", "", IFERROR(JSN220 / SUMIFS(Aux_Totales!$N:$N, Aux_Totales!$F:$F, $F224, Aux_Totales!$A:$A, Aperturas!$A$2), 0))</f>
        <v/>
      </c>
      <c r="JSO224" s="23" t="str">
        <f>IF(JSO220 = "", "", IFERROR(JSO220 / SUMIFS(Aux_Totales!$N:$N, Aux_Totales!$F:$F, $F224, Aux_Totales!$A:$A, Aperturas!$A$2), 0))</f>
        <v/>
      </c>
      <c r="JSP224" s="23" t="str">
        <f>IF(JSP220 = "", "", IFERROR(JSP220 / SUMIFS(Aux_Totales!$N:$N, Aux_Totales!$F:$F, $F224, Aux_Totales!$A:$A, Aperturas!$A$2), 0))</f>
        <v/>
      </c>
      <c r="JSQ224" s="23" t="str">
        <f>IF(JSQ220 = "", "", IFERROR(JSQ220 / SUMIFS(Aux_Totales!$N:$N, Aux_Totales!$F:$F, $F224, Aux_Totales!$A:$A, Aperturas!$A$2), 0))</f>
        <v/>
      </c>
      <c r="JSR224" s="23" t="str">
        <f>IF(JSR220 = "", "", IFERROR(JSR220 / SUMIFS(Aux_Totales!$N:$N, Aux_Totales!$F:$F, $F224, Aux_Totales!$A:$A, Aperturas!$A$2), 0))</f>
        <v/>
      </c>
      <c r="JSS224" s="23" t="str">
        <f>IF(JSS220 = "", "", IFERROR(JSS220 / SUMIFS(Aux_Totales!$N:$N, Aux_Totales!$F:$F, $F224, Aux_Totales!$A:$A, Aperturas!$A$2), 0))</f>
        <v/>
      </c>
      <c r="JST224" s="23" t="str">
        <f>IF(JST220 = "", "", IFERROR(JST220 / SUMIFS(Aux_Totales!$N:$N, Aux_Totales!$F:$F, $F224, Aux_Totales!$A:$A, Aperturas!$A$2), 0))</f>
        <v/>
      </c>
      <c r="JSU224" s="23" t="str">
        <f>IF(JSU220 = "", "", IFERROR(JSU220 / SUMIFS(Aux_Totales!$N:$N, Aux_Totales!$F:$F, $F224, Aux_Totales!$A:$A, Aperturas!$A$2), 0))</f>
        <v/>
      </c>
      <c r="JSV224" s="23" t="str">
        <f>IF(JSV220 = "", "", IFERROR(JSV220 / SUMIFS(Aux_Totales!$N:$N, Aux_Totales!$F:$F, $F224, Aux_Totales!$A:$A, Aperturas!$A$2), 0))</f>
        <v/>
      </c>
      <c r="JSW224" s="23" t="str">
        <f>IF(JSW220 = "", "", IFERROR(JSW220 / SUMIFS(Aux_Totales!$N:$N, Aux_Totales!$F:$F, $F224, Aux_Totales!$A:$A, Aperturas!$A$2), 0))</f>
        <v/>
      </c>
      <c r="JSX224" s="23" t="str">
        <f>IF(JSX220 = "", "", IFERROR(JSX220 / SUMIFS(Aux_Totales!$N:$N, Aux_Totales!$F:$F, $F224, Aux_Totales!$A:$A, Aperturas!$A$2), 0))</f>
        <v/>
      </c>
      <c r="JSY224" s="23" t="str">
        <f>IF(JSY220 = "", "", IFERROR(JSY220 / SUMIFS(Aux_Totales!$N:$N, Aux_Totales!$F:$F, $F224, Aux_Totales!$A:$A, Aperturas!$A$2), 0))</f>
        <v/>
      </c>
      <c r="JSZ224" s="23" t="str">
        <f>IF(JSZ220 = "", "", IFERROR(JSZ220 / SUMIFS(Aux_Totales!$N:$N, Aux_Totales!$F:$F, $F224, Aux_Totales!$A:$A, Aperturas!$A$2), 0))</f>
        <v/>
      </c>
      <c r="JTA224" s="23" t="str">
        <f>IF(JTA220 = "", "", IFERROR(JTA220 / SUMIFS(Aux_Totales!$N:$N, Aux_Totales!$F:$F, $F224, Aux_Totales!$A:$A, Aperturas!$A$2), 0))</f>
        <v/>
      </c>
      <c r="JTB224" s="23" t="str">
        <f>IF(JTB220 = "", "", IFERROR(JTB220 / SUMIFS(Aux_Totales!$N:$N, Aux_Totales!$F:$F, $F224, Aux_Totales!$A:$A, Aperturas!$A$2), 0))</f>
        <v/>
      </c>
      <c r="JTC224" s="23" t="str">
        <f>IF(JTC220 = "", "", IFERROR(JTC220 / SUMIFS(Aux_Totales!$N:$N, Aux_Totales!$F:$F, $F224, Aux_Totales!$A:$A, Aperturas!$A$2), 0))</f>
        <v/>
      </c>
      <c r="JTD224" s="23" t="str">
        <f>IF(JTD220 = "", "", IFERROR(JTD220 / SUMIFS(Aux_Totales!$N:$N, Aux_Totales!$F:$F, $F224, Aux_Totales!$A:$A, Aperturas!$A$2), 0))</f>
        <v/>
      </c>
      <c r="JTE224" s="23" t="str">
        <f>IF(JTE220 = "", "", IFERROR(JTE220 / SUMIFS(Aux_Totales!$N:$N, Aux_Totales!$F:$F, $F224, Aux_Totales!$A:$A, Aperturas!$A$2), 0))</f>
        <v/>
      </c>
      <c r="JTF224" s="23" t="str">
        <f>IF(JTF220 = "", "", IFERROR(JTF220 / SUMIFS(Aux_Totales!$N:$N, Aux_Totales!$F:$F, $F224, Aux_Totales!$A:$A, Aperturas!$A$2), 0))</f>
        <v/>
      </c>
      <c r="JTG224" s="23" t="str">
        <f>IF(JTG220 = "", "", IFERROR(JTG220 / SUMIFS(Aux_Totales!$N:$N, Aux_Totales!$F:$F, $F224, Aux_Totales!$A:$A, Aperturas!$A$2), 0))</f>
        <v/>
      </c>
      <c r="JTH224" s="23" t="str">
        <f>IF(JTH220 = "", "", IFERROR(JTH220 / SUMIFS(Aux_Totales!$N:$N, Aux_Totales!$F:$F, $F224, Aux_Totales!$A:$A, Aperturas!$A$2), 0))</f>
        <v/>
      </c>
      <c r="JTI224" s="23" t="str">
        <f>IF(JTI220 = "", "", IFERROR(JTI220 / SUMIFS(Aux_Totales!$N:$N, Aux_Totales!$F:$F, $F224, Aux_Totales!$A:$A, Aperturas!$A$2), 0))</f>
        <v/>
      </c>
      <c r="JTJ224" s="23" t="str">
        <f>IF(JTJ220 = "", "", IFERROR(JTJ220 / SUMIFS(Aux_Totales!$N:$N, Aux_Totales!$F:$F, $F224, Aux_Totales!$A:$A, Aperturas!$A$2), 0))</f>
        <v/>
      </c>
      <c r="JTK224" s="23" t="str">
        <f>IF(JTK220 = "", "", IFERROR(JTK220 / SUMIFS(Aux_Totales!$N:$N, Aux_Totales!$F:$F, $F224, Aux_Totales!$A:$A, Aperturas!$A$2), 0))</f>
        <v/>
      </c>
      <c r="JTL224" s="23" t="str">
        <f>IF(JTL220 = "", "", IFERROR(JTL220 / SUMIFS(Aux_Totales!$N:$N, Aux_Totales!$F:$F, $F224, Aux_Totales!$A:$A, Aperturas!$A$2), 0))</f>
        <v/>
      </c>
      <c r="JTM224" s="23" t="str">
        <f>IF(JTM220 = "", "", IFERROR(JTM220 / SUMIFS(Aux_Totales!$N:$N, Aux_Totales!$F:$F, $F224, Aux_Totales!$A:$A, Aperturas!$A$2), 0))</f>
        <v/>
      </c>
      <c r="JTN224" s="23" t="str">
        <f>IF(JTN220 = "", "", IFERROR(JTN220 / SUMIFS(Aux_Totales!$N:$N, Aux_Totales!$F:$F, $F224, Aux_Totales!$A:$A, Aperturas!$A$2), 0))</f>
        <v/>
      </c>
      <c r="JTO224" s="23" t="str">
        <f>IF(JTO220 = "", "", IFERROR(JTO220 / SUMIFS(Aux_Totales!$N:$N, Aux_Totales!$F:$F, $F224, Aux_Totales!$A:$A, Aperturas!$A$2), 0))</f>
        <v/>
      </c>
      <c r="JTP224" s="23" t="str">
        <f>IF(JTP220 = "", "", IFERROR(JTP220 / SUMIFS(Aux_Totales!$N:$N, Aux_Totales!$F:$F, $F224, Aux_Totales!$A:$A, Aperturas!$A$2), 0))</f>
        <v/>
      </c>
      <c r="JTQ224" s="23" t="str">
        <f>IF(JTQ220 = "", "", IFERROR(JTQ220 / SUMIFS(Aux_Totales!$N:$N, Aux_Totales!$F:$F, $F224, Aux_Totales!$A:$A, Aperturas!$A$2), 0))</f>
        <v/>
      </c>
      <c r="JTR224" s="23" t="str">
        <f>IF(JTR220 = "", "", IFERROR(JTR220 / SUMIFS(Aux_Totales!$N:$N, Aux_Totales!$F:$F, $F224, Aux_Totales!$A:$A, Aperturas!$A$2), 0))</f>
        <v/>
      </c>
      <c r="JTS224" s="23" t="str">
        <f>IF(JTS220 = "", "", IFERROR(JTS220 / SUMIFS(Aux_Totales!$N:$N, Aux_Totales!$F:$F, $F224, Aux_Totales!$A:$A, Aperturas!$A$2), 0))</f>
        <v/>
      </c>
      <c r="JTT224" s="23" t="str">
        <f>IF(JTT220 = "", "", IFERROR(JTT220 / SUMIFS(Aux_Totales!$N:$N, Aux_Totales!$F:$F, $F224, Aux_Totales!$A:$A, Aperturas!$A$2), 0))</f>
        <v/>
      </c>
      <c r="JTU224" s="23" t="str">
        <f>IF(JTU220 = "", "", IFERROR(JTU220 / SUMIFS(Aux_Totales!$N:$N, Aux_Totales!$F:$F, $F224, Aux_Totales!$A:$A, Aperturas!$A$2), 0))</f>
        <v/>
      </c>
      <c r="JTV224" s="23" t="str">
        <f>IF(JTV220 = "", "", IFERROR(JTV220 / SUMIFS(Aux_Totales!$N:$N, Aux_Totales!$F:$F, $F224, Aux_Totales!$A:$A, Aperturas!$A$2), 0))</f>
        <v/>
      </c>
      <c r="JTW224" s="23" t="str">
        <f>IF(JTW220 = "", "", IFERROR(JTW220 / SUMIFS(Aux_Totales!$N:$N, Aux_Totales!$F:$F, $F224, Aux_Totales!$A:$A, Aperturas!$A$2), 0))</f>
        <v/>
      </c>
      <c r="JTX224" s="23" t="str">
        <f>IF(JTX220 = "", "", IFERROR(JTX220 / SUMIFS(Aux_Totales!$N:$N, Aux_Totales!$F:$F, $F224, Aux_Totales!$A:$A, Aperturas!$A$2), 0))</f>
        <v/>
      </c>
      <c r="JTY224" s="23" t="str">
        <f>IF(JTY220 = "", "", IFERROR(JTY220 / SUMIFS(Aux_Totales!$N:$N, Aux_Totales!$F:$F, $F224, Aux_Totales!$A:$A, Aperturas!$A$2), 0))</f>
        <v/>
      </c>
      <c r="JTZ224" s="23" t="str">
        <f>IF(JTZ220 = "", "", IFERROR(JTZ220 / SUMIFS(Aux_Totales!$N:$N, Aux_Totales!$F:$F, $F224, Aux_Totales!$A:$A, Aperturas!$A$2), 0))</f>
        <v/>
      </c>
      <c r="JUA224" s="23" t="str">
        <f>IF(JUA220 = "", "", IFERROR(JUA220 / SUMIFS(Aux_Totales!$N:$N, Aux_Totales!$F:$F, $F224, Aux_Totales!$A:$A, Aperturas!$A$2), 0))</f>
        <v/>
      </c>
      <c r="JUB224" s="23" t="str">
        <f>IF(JUB220 = "", "", IFERROR(JUB220 / SUMIFS(Aux_Totales!$N:$N, Aux_Totales!$F:$F, $F224, Aux_Totales!$A:$A, Aperturas!$A$2), 0))</f>
        <v/>
      </c>
      <c r="JUC224" s="23" t="str">
        <f>IF(JUC220 = "", "", IFERROR(JUC220 / SUMIFS(Aux_Totales!$N:$N, Aux_Totales!$F:$F, $F224, Aux_Totales!$A:$A, Aperturas!$A$2), 0))</f>
        <v/>
      </c>
      <c r="JUD224" s="23" t="str">
        <f>IF(JUD220 = "", "", IFERROR(JUD220 / SUMIFS(Aux_Totales!$N:$N, Aux_Totales!$F:$F, $F224, Aux_Totales!$A:$A, Aperturas!$A$2), 0))</f>
        <v/>
      </c>
      <c r="JUE224" s="23" t="str">
        <f>IF(JUE220 = "", "", IFERROR(JUE220 / SUMIFS(Aux_Totales!$N:$N, Aux_Totales!$F:$F, $F224, Aux_Totales!$A:$A, Aperturas!$A$2), 0))</f>
        <v/>
      </c>
      <c r="JUF224" s="23" t="str">
        <f>IF(JUF220 = "", "", IFERROR(JUF220 / SUMIFS(Aux_Totales!$N:$N, Aux_Totales!$F:$F, $F224, Aux_Totales!$A:$A, Aperturas!$A$2), 0))</f>
        <v/>
      </c>
      <c r="JUG224" s="23" t="str">
        <f>IF(JUG220 = "", "", IFERROR(JUG220 / SUMIFS(Aux_Totales!$N:$N, Aux_Totales!$F:$F, $F224, Aux_Totales!$A:$A, Aperturas!$A$2), 0))</f>
        <v/>
      </c>
      <c r="JUH224" s="23" t="str">
        <f>IF(JUH220 = "", "", IFERROR(JUH220 / SUMIFS(Aux_Totales!$N:$N, Aux_Totales!$F:$F, $F224, Aux_Totales!$A:$A, Aperturas!$A$2), 0))</f>
        <v/>
      </c>
      <c r="JUI224" s="23" t="str">
        <f>IF(JUI220 = "", "", IFERROR(JUI220 / SUMIFS(Aux_Totales!$N:$N, Aux_Totales!$F:$F, $F224, Aux_Totales!$A:$A, Aperturas!$A$2), 0))</f>
        <v/>
      </c>
      <c r="JUJ224" s="23" t="str">
        <f>IF(JUJ220 = "", "", IFERROR(JUJ220 / SUMIFS(Aux_Totales!$N:$N, Aux_Totales!$F:$F, $F224, Aux_Totales!$A:$A, Aperturas!$A$2), 0))</f>
        <v/>
      </c>
      <c r="JUK224" s="23" t="str">
        <f>IF(JUK220 = "", "", IFERROR(JUK220 / SUMIFS(Aux_Totales!$N:$N, Aux_Totales!$F:$F, $F224, Aux_Totales!$A:$A, Aperturas!$A$2), 0))</f>
        <v/>
      </c>
      <c r="JUL224" s="23" t="str">
        <f>IF(JUL220 = "", "", IFERROR(JUL220 / SUMIFS(Aux_Totales!$N:$N, Aux_Totales!$F:$F, $F224, Aux_Totales!$A:$A, Aperturas!$A$2), 0))</f>
        <v/>
      </c>
      <c r="JUM224" s="23" t="str">
        <f>IF(JUM220 = "", "", IFERROR(JUM220 / SUMIFS(Aux_Totales!$N:$N, Aux_Totales!$F:$F, $F224, Aux_Totales!$A:$A, Aperturas!$A$2), 0))</f>
        <v/>
      </c>
      <c r="JUN224" s="23" t="str">
        <f>IF(JUN220 = "", "", IFERROR(JUN220 / SUMIFS(Aux_Totales!$N:$N, Aux_Totales!$F:$F, $F224, Aux_Totales!$A:$A, Aperturas!$A$2), 0))</f>
        <v/>
      </c>
      <c r="JUO224" s="23" t="str">
        <f>IF(JUO220 = "", "", IFERROR(JUO220 / SUMIFS(Aux_Totales!$N:$N, Aux_Totales!$F:$F, $F224, Aux_Totales!$A:$A, Aperturas!$A$2), 0))</f>
        <v/>
      </c>
      <c r="JUP224" s="23" t="str">
        <f>IF(JUP220 = "", "", IFERROR(JUP220 / SUMIFS(Aux_Totales!$N:$N, Aux_Totales!$F:$F, $F224, Aux_Totales!$A:$A, Aperturas!$A$2), 0))</f>
        <v/>
      </c>
      <c r="JUQ224" s="23" t="str">
        <f>IF(JUQ220 = "", "", IFERROR(JUQ220 / SUMIFS(Aux_Totales!$N:$N, Aux_Totales!$F:$F, $F224, Aux_Totales!$A:$A, Aperturas!$A$2), 0))</f>
        <v/>
      </c>
      <c r="JUR224" s="23" t="str">
        <f>IF(JUR220 = "", "", IFERROR(JUR220 / SUMIFS(Aux_Totales!$N:$N, Aux_Totales!$F:$F, $F224, Aux_Totales!$A:$A, Aperturas!$A$2), 0))</f>
        <v/>
      </c>
      <c r="JUS224" s="23" t="str">
        <f>IF(JUS220 = "", "", IFERROR(JUS220 / SUMIFS(Aux_Totales!$N:$N, Aux_Totales!$F:$F, $F224, Aux_Totales!$A:$A, Aperturas!$A$2), 0))</f>
        <v/>
      </c>
      <c r="JUT224" s="23" t="str">
        <f>IF(JUT220 = "", "", IFERROR(JUT220 / SUMIFS(Aux_Totales!$N:$N, Aux_Totales!$F:$F, $F224, Aux_Totales!$A:$A, Aperturas!$A$2), 0))</f>
        <v/>
      </c>
      <c r="JUU224" s="23" t="str">
        <f>IF(JUU220 = "", "", IFERROR(JUU220 / SUMIFS(Aux_Totales!$N:$N, Aux_Totales!$F:$F, $F224, Aux_Totales!$A:$A, Aperturas!$A$2), 0))</f>
        <v/>
      </c>
      <c r="JUV224" s="23" t="str">
        <f>IF(JUV220 = "", "", IFERROR(JUV220 / SUMIFS(Aux_Totales!$N:$N, Aux_Totales!$F:$F, $F224, Aux_Totales!$A:$A, Aperturas!$A$2), 0))</f>
        <v/>
      </c>
      <c r="JUW224" s="23" t="str">
        <f>IF(JUW220 = "", "", IFERROR(JUW220 / SUMIFS(Aux_Totales!$N:$N, Aux_Totales!$F:$F, $F224, Aux_Totales!$A:$A, Aperturas!$A$2), 0))</f>
        <v/>
      </c>
      <c r="JUX224" s="23" t="str">
        <f>IF(JUX220 = "", "", IFERROR(JUX220 / SUMIFS(Aux_Totales!$N:$N, Aux_Totales!$F:$F, $F224, Aux_Totales!$A:$A, Aperturas!$A$2), 0))</f>
        <v/>
      </c>
      <c r="JUY224" s="23" t="str">
        <f>IF(JUY220 = "", "", IFERROR(JUY220 / SUMIFS(Aux_Totales!$N:$N, Aux_Totales!$F:$F, $F224, Aux_Totales!$A:$A, Aperturas!$A$2), 0))</f>
        <v/>
      </c>
      <c r="JUZ224" s="23" t="str">
        <f>IF(JUZ220 = "", "", IFERROR(JUZ220 / SUMIFS(Aux_Totales!$N:$N, Aux_Totales!$F:$F, $F224, Aux_Totales!$A:$A, Aperturas!$A$2), 0))</f>
        <v/>
      </c>
      <c r="JVA224" s="23" t="str">
        <f>IF(JVA220 = "", "", IFERROR(JVA220 / SUMIFS(Aux_Totales!$N:$N, Aux_Totales!$F:$F, $F224, Aux_Totales!$A:$A, Aperturas!$A$2), 0))</f>
        <v/>
      </c>
      <c r="JVB224" s="23" t="str">
        <f>IF(JVB220 = "", "", IFERROR(JVB220 / SUMIFS(Aux_Totales!$N:$N, Aux_Totales!$F:$F, $F224, Aux_Totales!$A:$A, Aperturas!$A$2), 0))</f>
        <v/>
      </c>
      <c r="JVC224" s="23" t="str">
        <f>IF(JVC220 = "", "", IFERROR(JVC220 / SUMIFS(Aux_Totales!$N:$N, Aux_Totales!$F:$F, $F224, Aux_Totales!$A:$A, Aperturas!$A$2), 0))</f>
        <v/>
      </c>
      <c r="JVD224" s="23" t="str">
        <f>IF(JVD220 = "", "", IFERROR(JVD220 / SUMIFS(Aux_Totales!$N:$N, Aux_Totales!$F:$F, $F224, Aux_Totales!$A:$A, Aperturas!$A$2), 0))</f>
        <v/>
      </c>
      <c r="JVE224" s="23" t="str">
        <f>IF(JVE220 = "", "", IFERROR(JVE220 / SUMIFS(Aux_Totales!$N:$N, Aux_Totales!$F:$F, $F224, Aux_Totales!$A:$A, Aperturas!$A$2), 0))</f>
        <v/>
      </c>
      <c r="JVF224" s="23" t="str">
        <f>IF(JVF220 = "", "", IFERROR(JVF220 / SUMIFS(Aux_Totales!$N:$N, Aux_Totales!$F:$F, $F224, Aux_Totales!$A:$A, Aperturas!$A$2), 0))</f>
        <v/>
      </c>
      <c r="JVG224" s="23" t="str">
        <f>IF(JVG220 = "", "", IFERROR(JVG220 / SUMIFS(Aux_Totales!$N:$N, Aux_Totales!$F:$F, $F224, Aux_Totales!$A:$A, Aperturas!$A$2), 0))</f>
        <v/>
      </c>
      <c r="JVH224" s="23" t="str">
        <f>IF(JVH220 = "", "", IFERROR(JVH220 / SUMIFS(Aux_Totales!$N:$N, Aux_Totales!$F:$F, $F224, Aux_Totales!$A:$A, Aperturas!$A$2), 0))</f>
        <v/>
      </c>
      <c r="JVI224" s="23" t="str">
        <f>IF(JVI220 = "", "", IFERROR(JVI220 / SUMIFS(Aux_Totales!$N:$N, Aux_Totales!$F:$F, $F224, Aux_Totales!$A:$A, Aperturas!$A$2), 0))</f>
        <v/>
      </c>
      <c r="JVJ224" s="23" t="str">
        <f>IF(JVJ220 = "", "", IFERROR(JVJ220 / SUMIFS(Aux_Totales!$N:$N, Aux_Totales!$F:$F, $F224, Aux_Totales!$A:$A, Aperturas!$A$2), 0))</f>
        <v/>
      </c>
      <c r="JVK224" s="23" t="str">
        <f>IF(JVK220 = "", "", IFERROR(JVK220 / SUMIFS(Aux_Totales!$N:$N, Aux_Totales!$F:$F, $F224, Aux_Totales!$A:$A, Aperturas!$A$2), 0))</f>
        <v/>
      </c>
      <c r="JVL224" s="23" t="str">
        <f>IF(JVL220 = "", "", IFERROR(JVL220 / SUMIFS(Aux_Totales!$N:$N, Aux_Totales!$F:$F, $F224, Aux_Totales!$A:$A, Aperturas!$A$2), 0))</f>
        <v/>
      </c>
      <c r="JVM224" s="23" t="str">
        <f>IF(JVM220 = "", "", IFERROR(JVM220 / SUMIFS(Aux_Totales!$N:$N, Aux_Totales!$F:$F, $F224, Aux_Totales!$A:$A, Aperturas!$A$2), 0))</f>
        <v/>
      </c>
      <c r="JVN224" s="23" t="str">
        <f>IF(JVN220 = "", "", IFERROR(JVN220 / SUMIFS(Aux_Totales!$N:$N, Aux_Totales!$F:$F, $F224, Aux_Totales!$A:$A, Aperturas!$A$2), 0))</f>
        <v/>
      </c>
      <c r="JVO224" s="23" t="str">
        <f>IF(JVO220 = "", "", IFERROR(JVO220 / SUMIFS(Aux_Totales!$N:$N, Aux_Totales!$F:$F, $F224, Aux_Totales!$A:$A, Aperturas!$A$2), 0))</f>
        <v/>
      </c>
      <c r="JVP224" s="23" t="str">
        <f>IF(JVP220 = "", "", IFERROR(JVP220 / SUMIFS(Aux_Totales!$N:$N, Aux_Totales!$F:$F, $F224, Aux_Totales!$A:$A, Aperturas!$A$2), 0))</f>
        <v/>
      </c>
      <c r="JVQ224" s="23" t="str">
        <f>IF(JVQ220 = "", "", IFERROR(JVQ220 / SUMIFS(Aux_Totales!$N:$N, Aux_Totales!$F:$F, $F224, Aux_Totales!$A:$A, Aperturas!$A$2), 0))</f>
        <v/>
      </c>
      <c r="JVR224" s="23" t="str">
        <f>IF(JVR220 = "", "", IFERROR(JVR220 / SUMIFS(Aux_Totales!$N:$N, Aux_Totales!$F:$F, $F224, Aux_Totales!$A:$A, Aperturas!$A$2), 0))</f>
        <v/>
      </c>
      <c r="JVS224" s="23" t="str">
        <f>IF(JVS220 = "", "", IFERROR(JVS220 / SUMIFS(Aux_Totales!$N:$N, Aux_Totales!$F:$F, $F224, Aux_Totales!$A:$A, Aperturas!$A$2), 0))</f>
        <v/>
      </c>
      <c r="JVT224" s="23" t="str">
        <f>IF(JVT220 = "", "", IFERROR(JVT220 / SUMIFS(Aux_Totales!$N:$N, Aux_Totales!$F:$F, $F224, Aux_Totales!$A:$A, Aperturas!$A$2), 0))</f>
        <v/>
      </c>
      <c r="JVU224" s="23" t="str">
        <f>IF(JVU220 = "", "", IFERROR(JVU220 / SUMIFS(Aux_Totales!$N:$N, Aux_Totales!$F:$F, $F224, Aux_Totales!$A:$A, Aperturas!$A$2), 0))</f>
        <v/>
      </c>
      <c r="JVV224" s="23" t="str">
        <f>IF(JVV220 = "", "", IFERROR(JVV220 / SUMIFS(Aux_Totales!$N:$N, Aux_Totales!$F:$F, $F224, Aux_Totales!$A:$A, Aperturas!$A$2), 0))</f>
        <v/>
      </c>
      <c r="JVW224" s="23" t="str">
        <f>IF(JVW220 = "", "", IFERROR(JVW220 / SUMIFS(Aux_Totales!$N:$N, Aux_Totales!$F:$F, $F224, Aux_Totales!$A:$A, Aperturas!$A$2), 0))</f>
        <v/>
      </c>
      <c r="JVX224" s="23" t="str">
        <f>IF(JVX220 = "", "", IFERROR(JVX220 / SUMIFS(Aux_Totales!$N:$N, Aux_Totales!$F:$F, $F224, Aux_Totales!$A:$A, Aperturas!$A$2), 0))</f>
        <v/>
      </c>
      <c r="JVY224" s="23" t="str">
        <f>IF(JVY220 = "", "", IFERROR(JVY220 / SUMIFS(Aux_Totales!$N:$N, Aux_Totales!$F:$F, $F224, Aux_Totales!$A:$A, Aperturas!$A$2), 0))</f>
        <v/>
      </c>
      <c r="JVZ224" s="23" t="str">
        <f>IF(JVZ220 = "", "", IFERROR(JVZ220 / SUMIFS(Aux_Totales!$N:$N, Aux_Totales!$F:$F, $F224, Aux_Totales!$A:$A, Aperturas!$A$2), 0))</f>
        <v/>
      </c>
      <c r="JWA224" s="23" t="str">
        <f>IF(JWA220 = "", "", IFERROR(JWA220 / SUMIFS(Aux_Totales!$N:$N, Aux_Totales!$F:$F, $F224, Aux_Totales!$A:$A, Aperturas!$A$2), 0))</f>
        <v/>
      </c>
      <c r="JWB224" s="23" t="str">
        <f>IF(JWB220 = "", "", IFERROR(JWB220 / SUMIFS(Aux_Totales!$N:$N, Aux_Totales!$F:$F, $F224, Aux_Totales!$A:$A, Aperturas!$A$2), 0))</f>
        <v/>
      </c>
      <c r="JWC224" s="23" t="str">
        <f>IF(JWC220 = "", "", IFERROR(JWC220 / SUMIFS(Aux_Totales!$N:$N, Aux_Totales!$F:$F, $F224, Aux_Totales!$A:$A, Aperturas!$A$2), 0))</f>
        <v/>
      </c>
      <c r="JWD224" s="23" t="str">
        <f>IF(JWD220 = "", "", IFERROR(JWD220 / SUMIFS(Aux_Totales!$N:$N, Aux_Totales!$F:$F, $F224, Aux_Totales!$A:$A, Aperturas!$A$2), 0))</f>
        <v/>
      </c>
      <c r="JWE224" s="23" t="str">
        <f>IF(JWE220 = "", "", IFERROR(JWE220 / SUMIFS(Aux_Totales!$N:$N, Aux_Totales!$F:$F, $F224, Aux_Totales!$A:$A, Aperturas!$A$2), 0))</f>
        <v/>
      </c>
      <c r="JWF224" s="23" t="str">
        <f>IF(JWF220 = "", "", IFERROR(JWF220 / SUMIFS(Aux_Totales!$N:$N, Aux_Totales!$F:$F, $F224, Aux_Totales!$A:$A, Aperturas!$A$2), 0))</f>
        <v/>
      </c>
      <c r="JWG224" s="23" t="str">
        <f>IF(JWG220 = "", "", IFERROR(JWG220 / SUMIFS(Aux_Totales!$N:$N, Aux_Totales!$F:$F, $F224, Aux_Totales!$A:$A, Aperturas!$A$2), 0))</f>
        <v/>
      </c>
      <c r="JWH224" s="23" t="str">
        <f>IF(JWH220 = "", "", IFERROR(JWH220 / SUMIFS(Aux_Totales!$N:$N, Aux_Totales!$F:$F, $F224, Aux_Totales!$A:$A, Aperturas!$A$2), 0))</f>
        <v/>
      </c>
      <c r="JWI224" s="23" t="str">
        <f>IF(JWI220 = "", "", IFERROR(JWI220 / SUMIFS(Aux_Totales!$N:$N, Aux_Totales!$F:$F, $F224, Aux_Totales!$A:$A, Aperturas!$A$2), 0))</f>
        <v/>
      </c>
      <c r="JWJ224" s="23" t="str">
        <f>IF(JWJ220 = "", "", IFERROR(JWJ220 / SUMIFS(Aux_Totales!$N:$N, Aux_Totales!$F:$F, $F224, Aux_Totales!$A:$A, Aperturas!$A$2), 0))</f>
        <v/>
      </c>
      <c r="JWK224" s="23" t="str">
        <f>IF(JWK220 = "", "", IFERROR(JWK220 / SUMIFS(Aux_Totales!$N:$N, Aux_Totales!$F:$F, $F224, Aux_Totales!$A:$A, Aperturas!$A$2), 0))</f>
        <v/>
      </c>
      <c r="JWL224" s="23" t="str">
        <f>IF(JWL220 = "", "", IFERROR(JWL220 / SUMIFS(Aux_Totales!$N:$N, Aux_Totales!$F:$F, $F224, Aux_Totales!$A:$A, Aperturas!$A$2), 0))</f>
        <v/>
      </c>
      <c r="JWM224" s="23" t="str">
        <f>IF(JWM220 = "", "", IFERROR(JWM220 / SUMIFS(Aux_Totales!$N:$N, Aux_Totales!$F:$F, $F224, Aux_Totales!$A:$A, Aperturas!$A$2), 0))</f>
        <v/>
      </c>
      <c r="JWN224" s="23" t="str">
        <f>IF(JWN220 = "", "", IFERROR(JWN220 / SUMIFS(Aux_Totales!$N:$N, Aux_Totales!$F:$F, $F224, Aux_Totales!$A:$A, Aperturas!$A$2), 0))</f>
        <v/>
      </c>
      <c r="JWO224" s="23" t="str">
        <f>IF(JWO220 = "", "", IFERROR(JWO220 / SUMIFS(Aux_Totales!$N:$N, Aux_Totales!$F:$F, $F224, Aux_Totales!$A:$A, Aperturas!$A$2), 0))</f>
        <v/>
      </c>
      <c r="JWP224" s="23" t="str">
        <f>IF(JWP220 = "", "", IFERROR(JWP220 / SUMIFS(Aux_Totales!$N:$N, Aux_Totales!$F:$F, $F224, Aux_Totales!$A:$A, Aperturas!$A$2), 0))</f>
        <v/>
      </c>
      <c r="JWQ224" s="23" t="str">
        <f>IF(JWQ220 = "", "", IFERROR(JWQ220 / SUMIFS(Aux_Totales!$N:$N, Aux_Totales!$F:$F, $F224, Aux_Totales!$A:$A, Aperturas!$A$2), 0))</f>
        <v/>
      </c>
      <c r="JWR224" s="23" t="str">
        <f>IF(JWR220 = "", "", IFERROR(JWR220 / SUMIFS(Aux_Totales!$N:$N, Aux_Totales!$F:$F, $F224, Aux_Totales!$A:$A, Aperturas!$A$2), 0))</f>
        <v/>
      </c>
      <c r="JWS224" s="23" t="str">
        <f>IF(JWS220 = "", "", IFERROR(JWS220 / SUMIFS(Aux_Totales!$N:$N, Aux_Totales!$F:$F, $F224, Aux_Totales!$A:$A, Aperturas!$A$2), 0))</f>
        <v/>
      </c>
      <c r="JWT224" s="23" t="str">
        <f>IF(JWT220 = "", "", IFERROR(JWT220 / SUMIFS(Aux_Totales!$N:$N, Aux_Totales!$F:$F, $F224, Aux_Totales!$A:$A, Aperturas!$A$2), 0))</f>
        <v/>
      </c>
      <c r="JWU224" s="23" t="str">
        <f>IF(JWU220 = "", "", IFERROR(JWU220 / SUMIFS(Aux_Totales!$N:$N, Aux_Totales!$F:$F, $F224, Aux_Totales!$A:$A, Aperturas!$A$2), 0))</f>
        <v/>
      </c>
      <c r="JWV224" s="23" t="str">
        <f>IF(JWV220 = "", "", IFERROR(JWV220 / SUMIFS(Aux_Totales!$N:$N, Aux_Totales!$F:$F, $F224, Aux_Totales!$A:$A, Aperturas!$A$2), 0))</f>
        <v/>
      </c>
      <c r="JWW224" s="23" t="str">
        <f>IF(JWW220 = "", "", IFERROR(JWW220 / SUMIFS(Aux_Totales!$N:$N, Aux_Totales!$F:$F, $F224, Aux_Totales!$A:$A, Aperturas!$A$2), 0))</f>
        <v/>
      </c>
      <c r="JWX224" s="23" t="str">
        <f>IF(JWX220 = "", "", IFERROR(JWX220 / SUMIFS(Aux_Totales!$N:$N, Aux_Totales!$F:$F, $F224, Aux_Totales!$A:$A, Aperturas!$A$2), 0))</f>
        <v/>
      </c>
      <c r="JWY224" s="23" t="str">
        <f>IF(JWY220 = "", "", IFERROR(JWY220 / SUMIFS(Aux_Totales!$N:$N, Aux_Totales!$F:$F, $F224, Aux_Totales!$A:$A, Aperturas!$A$2), 0))</f>
        <v/>
      </c>
      <c r="JWZ224" s="23" t="str">
        <f>IF(JWZ220 = "", "", IFERROR(JWZ220 / SUMIFS(Aux_Totales!$N:$N, Aux_Totales!$F:$F, $F224, Aux_Totales!$A:$A, Aperturas!$A$2), 0))</f>
        <v/>
      </c>
      <c r="JXA224" s="23" t="str">
        <f>IF(JXA220 = "", "", IFERROR(JXA220 / SUMIFS(Aux_Totales!$N:$N, Aux_Totales!$F:$F, $F224, Aux_Totales!$A:$A, Aperturas!$A$2), 0))</f>
        <v/>
      </c>
      <c r="JXB224" s="23" t="str">
        <f>IF(JXB220 = "", "", IFERROR(JXB220 / SUMIFS(Aux_Totales!$N:$N, Aux_Totales!$F:$F, $F224, Aux_Totales!$A:$A, Aperturas!$A$2), 0))</f>
        <v/>
      </c>
      <c r="JXC224" s="23" t="str">
        <f>IF(JXC220 = "", "", IFERROR(JXC220 / SUMIFS(Aux_Totales!$N:$N, Aux_Totales!$F:$F, $F224, Aux_Totales!$A:$A, Aperturas!$A$2), 0))</f>
        <v/>
      </c>
      <c r="JXD224" s="23" t="str">
        <f>IF(JXD220 = "", "", IFERROR(JXD220 / SUMIFS(Aux_Totales!$N:$N, Aux_Totales!$F:$F, $F224, Aux_Totales!$A:$A, Aperturas!$A$2), 0))</f>
        <v/>
      </c>
      <c r="JXE224" s="23" t="str">
        <f>IF(JXE220 = "", "", IFERROR(JXE220 / SUMIFS(Aux_Totales!$N:$N, Aux_Totales!$F:$F, $F224, Aux_Totales!$A:$A, Aperturas!$A$2), 0))</f>
        <v/>
      </c>
      <c r="JXF224" s="23" t="str">
        <f>IF(JXF220 = "", "", IFERROR(JXF220 / SUMIFS(Aux_Totales!$N:$N, Aux_Totales!$F:$F, $F224, Aux_Totales!$A:$A, Aperturas!$A$2), 0))</f>
        <v/>
      </c>
      <c r="JXG224" s="23" t="str">
        <f>IF(JXG220 = "", "", IFERROR(JXG220 / SUMIFS(Aux_Totales!$N:$N, Aux_Totales!$F:$F, $F224, Aux_Totales!$A:$A, Aperturas!$A$2), 0))</f>
        <v/>
      </c>
      <c r="JXH224" s="23" t="str">
        <f>IF(JXH220 = "", "", IFERROR(JXH220 / SUMIFS(Aux_Totales!$N:$N, Aux_Totales!$F:$F, $F224, Aux_Totales!$A:$A, Aperturas!$A$2), 0))</f>
        <v/>
      </c>
      <c r="JXI224" s="23" t="str">
        <f>IF(JXI220 = "", "", IFERROR(JXI220 / SUMIFS(Aux_Totales!$N:$N, Aux_Totales!$F:$F, $F224, Aux_Totales!$A:$A, Aperturas!$A$2), 0))</f>
        <v/>
      </c>
      <c r="JXJ224" s="23" t="str">
        <f>IF(JXJ220 = "", "", IFERROR(JXJ220 / SUMIFS(Aux_Totales!$N:$N, Aux_Totales!$F:$F, $F224, Aux_Totales!$A:$A, Aperturas!$A$2), 0))</f>
        <v/>
      </c>
      <c r="JXK224" s="23" t="str">
        <f>IF(JXK220 = "", "", IFERROR(JXK220 / SUMIFS(Aux_Totales!$N:$N, Aux_Totales!$F:$F, $F224, Aux_Totales!$A:$A, Aperturas!$A$2), 0))</f>
        <v/>
      </c>
      <c r="JXL224" s="23" t="str">
        <f>IF(JXL220 = "", "", IFERROR(JXL220 / SUMIFS(Aux_Totales!$N:$N, Aux_Totales!$F:$F, $F224, Aux_Totales!$A:$A, Aperturas!$A$2), 0))</f>
        <v/>
      </c>
      <c r="JXM224" s="23" t="str">
        <f>IF(JXM220 = "", "", IFERROR(JXM220 / SUMIFS(Aux_Totales!$N:$N, Aux_Totales!$F:$F, $F224, Aux_Totales!$A:$A, Aperturas!$A$2), 0))</f>
        <v/>
      </c>
      <c r="JXN224" s="23" t="str">
        <f>IF(JXN220 = "", "", IFERROR(JXN220 / SUMIFS(Aux_Totales!$N:$N, Aux_Totales!$F:$F, $F224, Aux_Totales!$A:$A, Aperturas!$A$2), 0))</f>
        <v/>
      </c>
      <c r="JXO224" s="23" t="str">
        <f>IF(JXO220 = "", "", IFERROR(JXO220 / SUMIFS(Aux_Totales!$N:$N, Aux_Totales!$F:$F, $F224, Aux_Totales!$A:$A, Aperturas!$A$2), 0))</f>
        <v/>
      </c>
      <c r="JXP224" s="23" t="str">
        <f>IF(JXP220 = "", "", IFERROR(JXP220 / SUMIFS(Aux_Totales!$N:$N, Aux_Totales!$F:$F, $F224, Aux_Totales!$A:$A, Aperturas!$A$2), 0))</f>
        <v/>
      </c>
      <c r="JXQ224" s="23" t="str">
        <f>IF(JXQ220 = "", "", IFERROR(JXQ220 / SUMIFS(Aux_Totales!$N:$N, Aux_Totales!$F:$F, $F224, Aux_Totales!$A:$A, Aperturas!$A$2), 0))</f>
        <v/>
      </c>
      <c r="JXR224" s="23" t="str">
        <f>IF(JXR220 = "", "", IFERROR(JXR220 / SUMIFS(Aux_Totales!$N:$N, Aux_Totales!$F:$F, $F224, Aux_Totales!$A:$A, Aperturas!$A$2), 0))</f>
        <v/>
      </c>
      <c r="JXS224" s="23" t="str">
        <f>IF(JXS220 = "", "", IFERROR(JXS220 / SUMIFS(Aux_Totales!$N:$N, Aux_Totales!$F:$F, $F224, Aux_Totales!$A:$A, Aperturas!$A$2), 0))</f>
        <v/>
      </c>
      <c r="JXT224" s="23" t="str">
        <f>IF(JXT220 = "", "", IFERROR(JXT220 / SUMIFS(Aux_Totales!$N:$N, Aux_Totales!$F:$F, $F224, Aux_Totales!$A:$A, Aperturas!$A$2), 0))</f>
        <v/>
      </c>
      <c r="JXU224" s="23" t="str">
        <f>IF(JXU220 = "", "", IFERROR(JXU220 / SUMIFS(Aux_Totales!$N:$N, Aux_Totales!$F:$F, $F224, Aux_Totales!$A:$A, Aperturas!$A$2), 0))</f>
        <v/>
      </c>
      <c r="JXV224" s="23" t="str">
        <f>IF(JXV220 = "", "", IFERROR(JXV220 / SUMIFS(Aux_Totales!$N:$N, Aux_Totales!$F:$F, $F224, Aux_Totales!$A:$A, Aperturas!$A$2), 0))</f>
        <v/>
      </c>
      <c r="JXW224" s="23" t="str">
        <f>IF(JXW220 = "", "", IFERROR(JXW220 / SUMIFS(Aux_Totales!$N:$N, Aux_Totales!$F:$F, $F224, Aux_Totales!$A:$A, Aperturas!$A$2), 0))</f>
        <v/>
      </c>
      <c r="JXX224" s="23" t="str">
        <f>IF(JXX220 = "", "", IFERROR(JXX220 / SUMIFS(Aux_Totales!$N:$N, Aux_Totales!$F:$F, $F224, Aux_Totales!$A:$A, Aperturas!$A$2), 0))</f>
        <v/>
      </c>
      <c r="JXY224" s="23" t="str">
        <f>IF(JXY220 = "", "", IFERROR(JXY220 / SUMIFS(Aux_Totales!$N:$N, Aux_Totales!$F:$F, $F224, Aux_Totales!$A:$A, Aperturas!$A$2), 0))</f>
        <v/>
      </c>
      <c r="JXZ224" s="23" t="str">
        <f>IF(JXZ220 = "", "", IFERROR(JXZ220 / SUMIFS(Aux_Totales!$N:$N, Aux_Totales!$F:$F, $F224, Aux_Totales!$A:$A, Aperturas!$A$2), 0))</f>
        <v/>
      </c>
      <c r="JYA224" s="23" t="str">
        <f>IF(JYA220 = "", "", IFERROR(JYA220 / SUMIFS(Aux_Totales!$N:$N, Aux_Totales!$F:$F, $F224, Aux_Totales!$A:$A, Aperturas!$A$2), 0))</f>
        <v/>
      </c>
      <c r="JYB224" s="23" t="str">
        <f>IF(JYB220 = "", "", IFERROR(JYB220 / SUMIFS(Aux_Totales!$N:$N, Aux_Totales!$F:$F, $F224, Aux_Totales!$A:$A, Aperturas!$A$2), 0))</f>
        <v/>
      </c>
      <c r="JYC224" s="23" t="str">
        <f>IF(JYC220 = "", "", IFERROR(JYC220 / SUMIFS(Aux_Totales!$N:$N, Aux_Totales!$F:$F, $F224, Aux_Totales!$A:$A, Aperturas!$A$2), 0))</f>
        <v/>
      </c>
      <c r="JYD224" s="23" t="str">
        <f>IF(JYD220 = "", "", IFERROR(JYD220 / SUMIFS(Aux_Totales!$N:$N, Aux_Totales!$F:$F, $F224, Aux_Totales!$A:$A, Aperturas!$A$2), 0))</f>
        <v/>
      </c>
      <c r="JYE224" s="23" t="str">
        <f>IF(JYE220 = "", "", IFERROR(JYE220 / SUMIFS(Aux_Totales!$N:$N, Aux_Totales!$F:$F, $F224, Aux_Totales!$A:$A, Aperturas!$A$2), 0))</f>
        <v/>
      </c>
      <c r="JYF224" s="23" t="str">
        <f>IF(JYF220 = "", "", IFERROR(JYF220 / SUMIFS(Aux_Totales!$N:$N, Aux_Totales!$F:$F, $F224, Aux_Totales!$A:$A, Aperturas!$A$2), 0))</f>
        <v/>
      </c>
      <c r="JYG224" s="23" t="str">
        <f>IF(JYG220 = "", "", IFERROR(JYG220 / SUMIFS(Aux_Totales!$N:$N, Aux_Totales!$F:$F, $F224, Aux_Totales!$A:$A, Aperturas!$A$2), 0))</f>
        <v/>
      </c>
      <c r="JYH224" s="23" t="str">
        <f>IF(JYH220 = "", "", IFERROR(JYH220 / SUMIFS(Aux_Totales!$N:$N, Aux_Totales!$F:$F, $F224, Aux_Totales!$A:$A, Aperturas!$A$2), 0))</f>
        <v/>
      </c>
      <c r="JYI224" s="23" t="str">
        <f>IF(JYI220 = "", "", IFERROR(JYI220 / SUMIFS(Aux_Totales!$N:$N, Aux_Totales!$F:$F, $F224, Aux_Totales!$A:$A, Aperturas!$A$2), 0))</f>
        <v/>
      </c>
      <c r="JYJ224" s="23" t="str">
        <f>IF(JYJ220 = "", "", IFERROR(JYJ220 / SUMIFS(Aux_Totales!$N:$N, Aux_Totales!$F:$F, $F224, Aux_Totales!$A:$A, Aperturas!$A$2), 0))</f>
        <v/>
      </c>
      <c r="JYK224" s="23" t="str">
        <f>IF(JYK220 = "", "", IFERROR(JYK220 / SUMIFS(Aux_Totales!$N:$N, Aux_Totales!$F:$F, $F224, Aux_Totales!$A:$A, Aperturas!$A$2), 0))</f>
        <v/>
      </c>
      <c r="JYL224" s="23" t="str">
        <f>IF(JYL220 = "", "", IFERROR(JYL220 / SUMIFS(Aux_Totales!$N:$N, Aux_Totales!$F:$F, $F224, Aux_Totales!$A:$A, Aperturas!$A$2), 0))</f>
        <v/>
      </c>
      <c r="JYM224" s="23" t="str">
        <f>IF(JYM220 = "", "", IFERROR(JYM220 / SUMIFS(Aux_Totales!$N:$N, Aux_Totales!$F:$F, $F224, Aux_Totales!$A:$A, Aperturas!$A$2), 0))</f>
        <v/>
      </c>
      <c r="JYN224" s="23" t="str">
        <f>IF(JYN220 = "", "", IFERROR(JYN220 / SUMIFS(Aux_Totales!$N:$N, Aux_Totales!$F:$F, $F224, Aux_Totales!$A:$A, Aperturas!$A$2), 0))</f>
        <v/>
      </c>
      <c r="JYO224" s="23" t="str">
        <f>IF(JYO220 = "", "", IFERROR(JYO220 / SUMIFS(Aux_Totales!$N:$N, Aux_Totales!$F:$F, $F224, Aux_Totales!$A:$A, Aperturas!$A$2), 0))</f>
        <v/>
      </c>
      <c r="JYP224" s="23" t="str">
        <f>IF(JYP220 = "", "", IFERROR(JYP220 / SUMIFS(Aux_Totales!$N:$N, Aux_Totales!$F:$F, $F224, Aux_Totales!$A:$A, Aperturas!$A$2), 0))</f>
        <v/>
      </c>
      <c r="JYQ224" s="23" t="str">
        <f>IF(JYQ220 = "", "", IFERROR(JYQ220 / SUMIFS(Aux_Totales!$N:$N, Aux_Totales!$F:$F, $F224, Aux_Totales!$A:$A, Aperturas!$A$2), 0))</f>
        <v/>
      </c>
      <c r="JYR224" s="23" t="str">
        <f>IF(JYR220 = "", "", IFERROR(JYR220 / SUMIFS(Aux_Totales!$N:$N, Aux_Totales!$F:$F, $F224, Aux_Totales!$A:$A, Aperturas!$A$2), 0))</f>
        <v/>
      </c>
      <c r="JYS224" s="23" t="str">
        <f>IF(JYS220 = "", "", IFERROR(JYS220 / SUMIFS(Aux_Totales!$N:$N, Aux_Totales!$F:$F, $F224, Aux_Totales!$A:$A, Aperturas!$A$2), 0))</f>
        <v/>
      </c>
      <c r="JYT224" s="23" t="str">
        <f>IF(JYT220 = "", "", IFERROR(JYT220 / SUMIFS(Aux_Totales!$N:$N, Aux_Totales!$F:$F, $F224, Aux_Totales!$A:$A, Aperturas!$A$2), 0))</f>
        <v/>
      </c>
      <c r="JYU224" s="23" t="str">
        <f>IF(JYU220 = "", "", IFERROR(JYU220 / SUMIFS(Aux_Totales!$N:$N, Aux_Totales!$F:$F, $F224, Aux_Totales!$A:$A, Aperturas!$A$2), 0))</f>
        <v/>
      </c>
      <c r="JYV224" s="23" t="str">
        <f>IF(JYV220 = "", "", IFERROR(JYV220 / SUMIFS(Aux_Totales!$N:$N, Aux_Totales!$F:$F, $F224, Aux_Totales!$A:$A, Aperturas!$A$2), 0))</f>
        <v/>
      </c>
      <c r="JYW224" s="23" t="str">
        <f>IF(JYW220 = "", "", IFERROR(JYW220 / SUMIFS(Aux_Totales!$N:$N, Aux_Totales!$F:$F, $F224, Aux_Totales!$A:$A, Aperturas!$A$2), 0))</f>
        <v/>
      </c>
      <c r="JYX224" s="23" t="str">
        <f>IF(JYX220 = "", "", IFERROR(JYX220 / SUMIFS(Aux_Totales!$N:$N, Aux_Totales!$F:$F, $F224, Aux_Totales!$A:$A, Aperturas!$A$2), 0))</f>
        <v/>
      </c>
      <c r="JYY224" s="23" t="str">
        <f>IF(JYY220 = "", "", IFERROR(JYY220 / SUMIFS(Aux_Totales!$N:$N, Aux_Totales!$F:$F, $F224, Aux_Totales!$A:$A, Aperturas!$A$2), 0))</f>
        <v/>
      </c>
      <c r="JYZ224" s="23" t="str">
        <f>IF(JYZ220 = "", "", IFERROR(JYZ220 / SUMIFS(Aux_Totales!$N:$N, Aux_Totales!$F:$F, $F224, Aux_Totales!$A:$A, Aperturas!$A$2), 0))</f>
        <v/>
      </c>
      <c r="JZA224" s="23" t="str">
        <f>IF(JZA220 = "", "", IFERROR(JZA220 / SUMIFS(Aux_Totales!$N:$N, Aux_Totales!$F:$F, $F224, Aux_Totales!$A:$A, Aperturas!$A$2), 0))</f>
        <v/>
      </c>
      <c r="JZB224" s="23" t="str">
        <f>IF(JZB220 = "", "", IFERROR(JZB220 / SUMIFS(Aux_Totales!$N:$N, Aux_Totales!$F:$F, $F224, Aux_Totales!$A:$A, Aperturas!$A$2), 0))</f>
        <v/>
      </c>
      <c r="JZC224" s="23" t="str">
        <f>IF(JZC220 = "", "", IFERROR(JZC220 / SUMIFS(Aux_Totales!$N:$N, Aux_Totales!$F:$F, $F224, Aux_Totales!$A:$A, Aperturas!$A$2), 0))</f>
        <v/>
      </c>
      <c r="JZD224" s="23" t="str">
        <f>IF(JZD220 = "", "", IFERROR(JZD220 / SUMIFS(Aux_Totales!$N:$N, Aux_Totales!$F:$F, $F224, Aux_Totales!$A:$A, Aperturas!$A$2), 0))</f>
        <v/>
      </c>
      <c r="JZE224" s="23" t="str">
        <f>IF(JZE220 = "", "", IFERROR(JZE220 / SUMIFS(Aux_Totales!$N:$N, Aux_Totales!$F:$F, $F224, Aux_Totales!$A:$A, Aperturas!$A$2), 0))</f>
        <v/>
      </c>
      <c r="JZF224" s="23" t="str">
        <f>IF(JZF220 = "", "", IFERROR(JZF220 / SUMIFS(Aux_Totales!$N:$N, Aux_Totales!$F:$F, $F224, Aux_Totales!$A:$A, Aperturas!$A$2), 0))</f>
        <v/>
      </c>
      <c r="JZG224" s="23" t="str">
        <f>IF(JZG220 = "", "", IFERROR(JZG220 / SUMIFS(Aux_Totales!$N:$N, Aux_Totales!$F:$F, $F224, Aux_Totales!$A:$A, Aperturas!$A$2), 0))</f>
        <v/>
      </c>
      <c r="JZH224" s="23" t="str">
        <f>IF(JZH220 = "", "", IFERROR(JZH220 / SUMIFS(Aux_Totales!$N:$N, Aux_Totales!$F:$F, $F224, Aux_Totales!$A:$A, Aperturas!$A$2), 0))</f>
        <v/>
      </c>
      <c r="JZI224" s="23" t="str">
        <f>IF(JZI220 = "", "", IFERROR(JZI220 / SUMIFS(Aux_Totales!$N:$N, Aux_Totales!$F:$F, $F224, Aux_Totales!$A:$A, Aperturas!$A$2), 0))</f>
        <v/>
      </c>
      <c r="JZJ224" s="23" t="str">
        <f>IF(JZJ220 = "", "", IFERROR(JZJ220 / SUMIFS(Aux_Totales!$N:$N, Aux_Totales!$F:$F, $F224, Aux_Totales!$A:$A, Aperturas!$A$2), 0))</f>
        <v/>
      </c>
      <c r="JZK224" s="23" t="str">
        <f>IF(JZK220 = "", "", IFERROR(JZK220 / SUMIFS(Aux_Totales!$N:$N, Aux_Totales!$F:$F, $F224, Aux_Totales!$A:$A, Aperturas!$A$2), 0))</f>
        <v/>
      </c>
      <c r="JZL224" s="23" t="str">
        <f>IF(JZL220 = "", "", IFERROR(JZL220 / SUMIFS(Aux_Totales!$N:$N, Aux_Totales!$F:$F, $F224, Aux_Totales!$A:$A, Aperturas!$A$2), 0))</f>
        <v/>
      </c>
      <c r="JZM224" s="23" t="str">
        <f>IF(JZM220 = "", "", IFERROR(JZM220 / SUMIFS(Aux_Totales!$N:$N, Aux_Totales!$F:$F, $F224, Aux_Totales!$A:$A, Aperturas!$A$2), 0))</f>
        <v/>
      </c>
      <c r="JZN224" s="23" t="str">
        <f>IF(JZN220 = "", "", IFERROR(JZN220 / SUMIFS(Aux_Totales!$N:$N, Aux_Totales!$F:$F, $F224, Aux_Totales!$A:$A, Aperturas!$A$2), 0))</f>
        <v/>
      </c>
      <c r="JZO224" s="23" t="str">
        <f>IF(JZO220 = "", "", IFERROR(JZO220 / SUMIFS(Aux_Totales!$N:$N, Aux_Totales!$F:$F, $F224, Aux_Totales!$A:$A, Aperturas!$A$2), 0))</f>
        <v/>
      </c>
      <c r="JZP224" s="23" t="str">
        <f>IF(JZP220 = "", "", IFERROR(JZP220 / SUMIFS(Aux_Totales!$N:$N, Aux_Totales!$F:$F, $F224, Aux_Totales!$A:$A, Aperturas!$A$2), 0))</f>
        <v/>
      </c>
      <c r="JZQ224" s="23" t="str">
        <f>IF(JZQ220 = "", "", IFERROR(JZQ220 / SUMIFS(Aux_Totales!$N:$N, Aux_Totales!$F:$F, $F224, Aux_Totales!$A:$A, Aperturas!$A$2), 0))</f>
        <v/>
      </c>
      <c r="JZR224" s="23" t="str">
        <f>IF(JZR220 = "", "", IFERROR(JZR220 / SUMIFS(Aux_Totales!$N:$N, Aux_Totales!$F:$F, $F224, Aux_Totales!$A:$A, Aperturas!$A$2), 0))</f>
        <v/>
      </c>
      <c r="JZS224" s="23" t="str">
        <f>IF(JZS220 = "", "", IFERROR(JZS220 / SUMIFS(Aux_Totales!$N:$N, Aux_Totales!$F:$F, $F224, Aux_Totales!$A:$A, Aperturas!$A$2), 0))</f>
        <v/>
      </c>
      <c r="JZT224" s="23" t="str">
        <f>IF(JZT220 = "", "", IFERROR(JZT220 / SUMIFS(Aux_Totales!$N:$N, Aux_Totales!$F:$F, $F224, Aux_Totales!$A:$A, Aperturas!$A$2), 0))</f>
        <v/>
      </c>
      <c r="JZU224" s="23" t="str">
        <f>IF(JZU220 = "", "", IFERROR(JZU220 / SUMIFS(Aux_Totales!$N:$N, Aux_Totales!$F:$F, $F224, Aux_Totales!$A:$A, Aperturas!$A$2), 0))</f>
        <v/>
      </c>
      <c r="JZV224" s="23" t="str">
        <f>IF(JZV220 = "", "", IFERROR(JZV220 / SUMIFS(Aux_Totales!$N:$N, Aux_Totales!$F:$F, $F224, Aux_Totales!$A:$A, Aperturas!$A$2), 0))</f>
        <v/>
      </c>
      <c r="JZW224" s="23" t="str">
        <f>IF(JZW220 = "", "", IFERROR(JZW220 / SUMIFS(Aux_Totales!$N:$N, Aux_Totales!$F:$F, $F224, Aux_Totales!$A:$A, Aperturas!$A$2), 0))</f>
        <v/>
      </c>
      <c r="JZX224" s="23" t="str">
        <f>IF(JZX220 = "", "", IFERROR(JZX220 / SUMIFS(Aux_Totales!$N:$N, Aux_Totales!$F:$F, $F224, Aux_Totales!$A:$A, Aperturas!$A$2), 0))</f>
        <v/>
      </c>
      <c r="JZY224" s="23" t="str">
        <f>IF(JZY220 = "", "", IFERROR(JZY220 / SUMIFS(Aux_Totales!$N:$N, Aux_Totales!$F:$F, $F224, Aux_Totales!$A:$A, Aperturas!$A$2), 0))</f>
        <v/>
      </c>
      <c r="JZZ224" s="23" t="str">
        <f>IF(JZZ220 = "", "", IFERROR(JZZ220 / SUMIFS(Aux_Totales!$N:$N, Aux_Totales!$F:$F, $F224, Aux_Totales!$A:$A, Aperturas!$A$2), 0))</f>
        <v/>
      </c>
      <c r="KAA224" s="23" t="str">
        <f>IF(KAA220 = "", "", IFERROR(KAA220 / SUMIFS(Aux_Totales!$N:$N, Aux_Totales!$F:$F, $F224, Aux_Totales!$A:$A, Aperturas!$A$2), 0))</f>
        <v/>
      </c>
      <c r="KAB224" s="23" t="str">
        <f>IF(KAB220 = "", "", IFERROR(KAB220 / SUMIFS(Aux_Totales!$N:$N, Aux_Totales!$F:$F, $F224, Aux_Totales!$A:$A, Aperturas!$A$2), 0))</f>
        <v/>
      </c>
      <c r="KAC224" s="23" t="str">
        <f>IF(KAC220 = "", "", IFERROR(KAC220 / SUMIFS(Aux_Totales!$N:$N, Aux_Totales!$F:$F, $F224, Aux_Totales!$A:$A, Aperturas!$A$2), 0))</f>
        <v/>
      </c>
      <c r="KAD224" s="23" t="str">
        <f>IF(KAD220 = "", "", IFERROR(KAD220 / SUMIFS(Aux_Totales!$N:$N, Aux_Totales!$F:$F, $F224, Aux_Totales!$A:$A, Aperturas!$A$2), 0))</f>
        <v/>
      </c>
      <c r="KAE224" s="23" t="str">
        <f>IF(KAE220 = "", "", IFERROR(KAE220 / SUMIFS(Aux_Totales!$N:$N, Aux_Totales!$F:$F, $F224, Aux_Totales!$A:$A, Aperturas!$A$2), 0))</f>
        <v/>
      </c>
      <c r="KAF224" s="23" t="str">
        <f>IF(KAF220 = "", "", IFERROR(KAF220 / SUMIFS(Aux_Totales!$N:$N, Aux_Totales!$F:$F, $F224, Aux_Totales!$A:$A, Aperturas!$A$2), 0))</f>
        <v/>
      </c>
      <c r="KAG224" s="23" t="str">
        <f>IF(KAG220 = "", "", IFERROR(KAG220 / SUMIFS(Aux_Totales!$N:$N, Aux_Totales!$F:$F, $F224, Aux_Totales!$A:$A, Aperturas!$A$2), 0))</f>
        <v/>
      </c>
      <c r="KAH224" s="23" t="str">
        <f>IF(KAH220 = "", "", IFERROR(KAH220 / SUMIFS(Aux_Totales!$N:$N, Aux_Totales!$F:$F, $F224, Aux_Totales!$A:$A, Aperturas!$A$2), 0))</f>
        <v/>
      </c>
      <c r="KAI224" s="23" t="str">
        <f>IF(KAI220 = "", "", IFERROR(KAI220 / SUMIFS(Aux_Totales!$N:$N, Aux_Totales!$F:$F, $F224, Aux_Totales!$A:$A, Aperturas!$A$2), 0))</f>
        <v/>
      </c>
      <c r="KAJ224" s="23" t="str">
        <f>IF(KAJ220 = "", "", IFERROR(KAJ220 / SUMIFS(Aux_Totales!$N:$N, Aux_Totales!$F:$F, $F224, Aux_Totales!$A:$A, Aperturas!$A$2), 0))</f>
        <v/>
      </c>
      <c r="KAK224" s="23" t="str">
        <f>IF(KAK220 = "", "", IFERROR(KAK220 / SUMIFS(Aux_Totales!$N:$N, Aux_Totales!$F:$F, $F224, Aux_Totales!$A:$A, Aperturas!$A$2), 0))</f>
        <v/>
      </c>
      <c r="KAL224" s="23" t="str">
        <f>IF(KAL220 = "", "", IFERROR(KAL220 / SUMIFS(Aux_Totales!$N:$N, Aux_Totales!$F:$F, $F224, Aux_Totales!$A:$A, Aperturas!$A$2), 0))</f>
        <v/>
      </c>
      <c r="KAM224" s="23" t="str">
        <f>IF(KAM220 = "", "", IFERROR(KAM220 / SUMIFS(Aux_Totales!$N:$N, Aux_Totales!$F:$F, $F224, Aux_Totales!$A:$A, Aperturas!$A$2), 0))</f>
        <v/>
      </c>
      <c r="KAN224" s="23" t="str">
        <f>IF(KAN220 = "", "", IFERROR(KAN220 / SUMIFS(Aux_Totales!$N:$N, Aux_Totales!$F:$F, $F224, Aux_Totales!$A:$A, Aperturas!$A$2), 0))</f>
        <v/>
      </c>
      <c r="KAO224" s="23" t="str">
        <f>IF(KAO220 = "", "", IFERROR(KAO220 / SUMIFS(Aux_Totales!$N:$N, Aux_Totales!$F:$F, $F224, Aux_Totales!$A:$A, Aperturas!$A$2), 0))</f>
        <v/>
      </c>
      <c r="KAP224" s="23" t="str">
        <f>IF(KAP220 = "", "", IFERROR(KAP220 / SUMIFS(Aux_Totales!$N:$N, Aux_Totales!$F:$F, $F224, Aux_Totales!$A:$A, Aperturas!$A$2), 0))</f>
        <v/>
      </c>
      <c r="KAQ224" s="23" t="str">
        <f>IF(KAQ220 = "", "", IFERROR(KAQ220 / SUMIFS(Aux_Totales!$N:$N, Aux_Totales!$F:$F, $F224, Aux_Totales!$A:$A, Aperturas!$A$2), 0))</f>
        <v/>
      </c>
      <c r="KAR224" s="23" t="str">
        <f>IF(KAR220 = "", "", IFERROR(KAR220 / SUMIFS(Aux_Totales!$N:$N, Aux_Totales!$F:$F, $F224, Aux_Totales!$A:$A, Aperturas!$A$2), 0))</f>
        <v/>
      </c>
      <c r="KAS224" s="23" t="str">
        <f>IF(KAS220 = "", "", IFERROR(KAS220 / SUMIFS(Aux_Totales!$N:$N, Aux_Totales!$F:$F, $F224, Aux_Totales!$A:$A, Aperturas!$A$2), 0))</f>
        <v/>
      </c>
      <c r="KAT224" s="23" t="str">
        <f>IF(KAT220 = "", "", IFERROR(KAT220 / SUMIFS(Aux_Totales!$N:$N, Aux_Totales!$F:$F, $F224, Aux_Totales!$A:$A, Aperturas!$A$2), 0))</f>
        <v/>
      </c>
      <c r="KAU224" s="23" t="str">
        <f>IF(KAU220 = "", "", IFERROR(KAU220 / SUMIFS(Aux_Totales!$N:$N, Aux_Totales!$F:$F, $F224, Aux_Totales!$A:$A, Aperturas!$A$2), 0))</f>
        <v/>
      </c>
      <c r="KAV224" s="23" t="str">
        <f>IF(KAV220 = "", "", IFERROR(KAV220 / SUMIFS(Aux_Totales!$N:$N, Aux_Totales!$F:$F, $F224, Aux_Totales!$A:$A, Aperturas!$A$2), 0))</f>
        <v/>
      </c>
      <c r="KAW224" s="23" t="str">
        <f>IF(KAW220 = "", "", IFERROR(KAW220 / SUMIFS(Aux_Totales!$N:$N, Aux_Totales!$F:$F, $F224, Aux_Totales!$A:$A, Aperturas!$A$2), 0))</f>
        <v/>
      </c>
      <c r="KAX224" s="23" t="str">
        <f>IF(KAX220 = "", "", IFERROR(KAX220 / SUMIFS(Aux_Totales!$N:$N, Aux_Totales!$F:$F, $F224, Aux_Totales!$A:$A, Aperturas!$A$2), 0))</f>
        <v/>
      </c>
      <c r="KAY224" s="23" t="str">
        <f>IF(KAY220 = "", "", IFERROR(KAY220 / SUMIFS(Aux_Totales!$N:$N, Aux_Totales!$F:$F, $F224, Aux_Totales!$A:$A, Aperturas!$A$2), 0))</f>
        <v/>
      </c>
      <c r="KAZ224" s="23" t="str">
        <f>IF(KAZ220 = "", "", IFERROR(KAZ220 / SUMIFS(Aux_Totales!$N:$N, Aux_Totales!$F:$F, $F224, Aux_Totales!$A:$A, Aperturas!$A$2), 0))</f>
        <v/>
      </c>
      <c r="KBA224" s="23" t="str">
        <f>IF(KBA220 = "", "", IFERROR(KBA220 / SUMIFS(Aux_Totales!$N:$N, Aux_Totales!$F:$F, $F224, Aux_Totales!$A:$A, Aperturas!$A$2), 0))</f>
        <v/>
      </c>
      <c r="KBB224" s="23" t="str">
        <f>IF(KBB220 = "", "", IFERROR(KBB220 / SUMIFS(Aux_Totales!$N:$N, Aux_Totales!$F:$F, $F224, Aux_Totales!$A:$A, Aperturas!$A$2), 0))</f>
        <v/>
      </c>
      <c r="KBC224" s="23" t="str">
        <f>IF(KBC220 = "", "", IFERROR(KBC220 / SUMIFS(Aux_Totales!$N:$N, Aux_Totales!$F:$F, $F224, Aux_Totales!$A:$A, Aperturas!$A$2), 0))</f>
        <v/>
      </c>
      <c r="KBD224" s="23" t="str">
        <f>IF(KBD220 = "", "", IFERROR(KBD220 / SUMIFS(Aux_Totales!$N:$N, Aux_Totales!$F:$F, $F224, Aux_Totales!$A:$A, Aperturas!$A$2), 0))</f>
        <v/>
      </c>
      <c r="KBE224" s="23" t="str">
        <f>IF(KBE220 = "", "", IFERROR(KBE220 / SUMIFS(Aux_Totales!$N:$N, Aux_Totales!$F:$F, $F224, Aux_Totales!$A:$A, Aperturas!$A$2), 0))</f>
        <v/>
      </c>
      <c r="KBF224" s="23" t="str">
        <f>IF(KBF220 = "", "", IFERROR(KBF220 / SUMIFS(Aux_Totales!$N:$N, Aux_Totales!$F:$F, $F224, Aux_Totales!$A:$A, Aperturas!$A$2), 0))</f>
        <v/>
      </c>
      <c r="KBG224" s="23" t="str">
        <f>IF(KBG220 = "", "", IFERROR(KBG220 / SUMIFS(Aux_Totales!$N:$N, Aux_Totales!$F:$F, $F224, Aux_Totales!$A:$A, Aperturas!$A$2), 0))</f>
        <v/>
      </c>
      <c r="KBH224" s="23" t="str">
        <f>IF(KBH220 = "", "", IFERROR(KBH220 / SUMIFS(Aux_Totales!$N:$N, Aux_Totales!$F:$F, $F224, Aux_Totales!$A:$A, Aperturas!$A$2), 0))</f>
        <v/>
      </c>
      <c r="KBI224" s="23" t="str">
        <f>IF(KBI220 = "", "", IFERROR(KBI220 / SUMIFS(Aux_Totales!$N:$N, Aux_Totales!$F:$F, $F224, Aux_Totales!$A:$A, Aperturas!$A$2), 0))</f>
        <v/>
      </c>
      <c r="KBJ224" s="23" t="str">
        <f>IF(KBJ220 = "", "", IFERROR(KBJ220 / SUMIFS(Aux_Totales!$N:$N, Aux_Totales!$F:$F, $F224, Aux_Totales!$A:$A, Aperturas!$A$2), 0))</f>
        <v/>
      </c>
      <c r="KBK224" s="23" t="str">
        <f>IF(KBK220 = "", "", IFERROR(KBK220 / SUMIFS(Aux_Totales!$N:$N, Aux_Totales!$F:$F, $F224, Aux_Totales!$A:$A, Aperturas!$A$2), 0))</f>
        <v/>
      </c>
      <c r="KBL224" s="23" t="str">
        <f>IF(KBL220 = "", "", IFERROR(KBL220 / SUMIFS(Aux_Totales!$N:$N, Aux_Totales!$F:$F, $F224, Aux_Totales!$A:$A, Aperturas!$A$2), 0))</f>
        <v/>
      </c>
      <c r="KBM224" s="23" t="str">
        <f>IF(KBM220 = "", "", IFERROR(KBM220 / SUMIFS(Aux_Totales!$N:$N, Aux_Totales!$F:$F, $F224, Aux_Totales!$A:$A, Aperturas!$A$2), 0))</f>
        <v/>
      </c>
      <c r="KBN224" s="23" t="str">
        <f>IF(KBN220 = "", "", IFERROR(KBN220 / SUMIFS(Aux_Totales!$N:$N, Aux_Totales!$F:$F, $F224, Aux_Totales!$A:$A, Aperturas!$A$2), 0))</f>
        <v/>
      </c>
      <c r="KBO224" s="23" t="str">
        <f>IF(KBO220 = "", "", IFERROR(KBO220 / SUMIFS(Aux_Totales!$N:$N, Aux_Totales!$F:$F, $F224, Aux_Totales!$A:$A, Aperturas!$A$2), 0))</f>
        <v/>
      </c>
      <c r="KBP224" s="23" t="str">
        <f>IF(KBP220 = "", "", IFERROR(KBP220 / SUMIFS(Aux_Totales!$N:$N, Aux_Totales!$F:$F, $F224, Aux_Totales!$A:$A, Aperturas!$A$2), 0))</f>
        <v/>
      </c>
      <c r="KBQ224" s="23" t="str">
        <f>IF(KBQ220 = "", "", IFERROR(KBQ220 / SUMIFS(Aux_Totales!$N:$N, Aux_Totales!$F:$F, $F224, Aux_Totales!$A:$A, Aperturas!$A$2), 0))</f>
        <v/>
      </c>
      <c r="KBR224" s="23" t="str">
        <f>IF(KBR220 = "", "", IFERROR(KBR220 / SUMIFS(Aux_Totales!$N:$N, Aux_Totales!$F:$F, $F224, Aux_Totales!$A:$A, Aperturas!$A$2), 0))</f>
        <v/>
      </c>
      <c r="KBS224" s="23" t="str">
        <f>IF(KBS220 = "", "", IFERROR(KBS220 / SUMIFS(Aux_Totales!$N:$N, Aux_Totales!$F:$F, $F224, Aux_Totales!$A:$A, Aperturas!$A$2), 0))</f>
        <v/>
      </c>
      <c r="KBT224" s="23" t="str">
        <f>IF(KBT220 = "", "", IFERROR(KBT220 / SUMIFS(Aux_Totales!$N:$N, Aux_Totales!$F:$F, $F224, Aux_Totales!$A:$A, Aperturas!$A$2), 0))</f>
        <v/>
      </c>
      <c r="KBU224" s="23" t="str">
        <f>IF(KBU220 = "", "", IFERROR(KBU220 / SUMIFS(Aux_Totales!$N:$N, Aux_Totales!$F:$F, $F224, Aux_Totales!$A:$A, Aperturas!$A$2), 0))</f>
        <v/>
      </c>
      <c r="KBV224" s="23" t="str">
        <f>IF(KBV220 = "", "", IFERROR(KBV220 / SUMIFS(Aux_Totales!$N:$N, Aux_Totales!$F:$F, $F224, Aux_Totales!$A:$A, Aperturas!$A$2), 0))</f>
        <v/>
      </c>
      <c r="KBW224" s="23" t="str">
        <f>IF(KBW220 = "", "", IFERROR(KBW220 / SUMIFS(Aux_Totales!$N:$N, Aux_Totales!$F:$F, $F224, Aux_Totales!$A:$A, Aperturas!$A$2), 0))</f>
        <v/>
      </c>
      <c r="KBX224" s="23" t="str">
        <f>IF(KBX220 = "", "", IFERROR(KBX220 / SUMIFS(Aux_Totales!$N:$N, Aux_Totales!$F:$F, $F224, Aux_Totales!$A:$A, Aperturas!$A$2), 0))</f>
        <v/>
      </c>
      <c r="KBY224" s="23" t="str">
        <f>IF(KBY220 = "", "", IFERROR(KBY220 / SUMIFS(Aux_Totales!$N:$N, Aux_Totales!$F:$F, $F224, Aux_Totales!$A:$A, Aperturas!$A$2), 0))</f>
        <v/>
      </c>
      <c r="KBZ224" s="23" t="str">
        <f>IF(KBZ220 = "", "", IFERROR(KBZ220 / SUMIFS(Aux_Totales!$N:$N, Aux_Totales!$F:$F, $F224, Aux_Totales!$A:$A, Aperturas!$A$2), 0))</f>
        <v/>
      </c>
      <c r="KCA224" s="23" t="str">
        <f>IF(KCA220 = "", "", IFERROR(KCA220 / SUMIFS(Aux_Totales!$N:$N, Aux_Totales!$F:$F, $F224, Aux_Totales!$A:$A, Aperturas!$A$2), 0))</f>
        <v/>
      </c>
      <c r="KCB224" s="23" t="str">
        <f>IF(KCB220 = "", "", IFERROR(KCB220 / SUMIFS(Aux_Totales!$N:$N, Aux_Totales!$F:$F, $F224, Aux_Totales!$A:$A, Aperturas!$A$2), 0))</f>
        <v/>
      </c>
      <c r="KCC224" s="23" t="str">
        <f>IF(KCC220 = "", "", IFERROR(KCC220 / SUMIFS(Aux_Totales!$N:$N, Aux_Totales!$F:$F, $F224, Aux_Totales!$A:$A, Aperturas!$A$2), 0))</f>
        <v/>
      </c>
      <c r="KCD224" s="23" t="str">
        <f>IF(KCD220 = "", "", IFERROR(KCD220 / SUMIFS(Aux_Totales!$N:$N, Aux_Totales!$F:$F, $F224, Aux_Totales!$A:$A, Aperturas!$A$2), 0))</f>
        <v/>
      </c>
      <c r="KCE224" s="23" t="str">
        <f>IF(KCE220 = "", "", IFERROR(KCE220 / SUMIFS(Aux_Totales!$N:$N, Aux_Totales!$F:$F, $F224, Aux_Totales!$A:$A, Aperturas!$A$2), 0))</f>
        <v/>
      </c>
      <c r="KCF224" s="23" t="str">
        <f>IF(KCF220 = "", "", IFERROR(KCF220 / SUMIFS(Aux_Totales!$N:$N, Aux_Totales!$F:$F, $F224, Aux_Totales!$A:$A, Aperturas!$A$2), 0))</f>
        <v/>
      </c>
      <c r="KCG224" s="23" t="str">
        <f>IF(KCG220 = "", "", IFERROR(KCG220 / SUMIFS(Aux_Totales!$N:$N, Aux_Totales!$F:$F, $F224, Aux_Totales!$A:$A, Aperturas!$A$2), 0))</f>
        <v/>
      </c>
      <c r="KCH224" s="23" t="str">
        <f>IF(KCH220 = "", "", IFERROR(KCH220 / SUMIFS(Aux_Totales!$N:$N, Aux_Totales!$F:$F, $F224, Aux_Totales!$A:$A, Aperturas!$A$2), 0))</f>
        <v/>
      </c>
      <c r="KCI224" s="23" t="str">
        <f>IF(KCI220 = "", "", IFERROR(KCI220 / SUMIFS(Aux_Totales!$N:$N, Aux_Totales!$F:$F, $F224, Aux_Totales!$A:$A, Aperturas!$A$2), 0))</f>
        <v/>
      </c>
      <c r="KCJ224" s="23" t="str">
        <f>IF(KCJ220 = "", "", IFERROR(KCJ220 / SUMIFS(Aux_Totales!$N:$N, Aux_Totales!$F:$F, $F224, Aux_Totales!$A:$A, Aperturas!$A$2), 0))</f>
        <v/>
      </c>
      <c r="KCK224" s="23" t="str">
        <f>IF(KCK220 = "", "", IFERROR(KCK220 / SUMIFS(Aux_Totales!$N:$N, Aux_Totales!$F:$F, $F224, Aux_Totales!$A:$A, Aperturas!$A$2), 0))</f>
        <v/>
      </c>
      <c r="KCL224" s="23" t="str">
        <f>IF(KCL220 = "", "", IFERROR(KCL220 / SUMIFS(Aux_Totales!$N:$N, Aux_Totales!$F:$F, $F224, Aux_Totales!$A:$A, Aperturas!$A$2), 0))</f>
        <v/>
      </c>
      <c r="KCM224" s="23" t="str">
        <f>IF(KCM220 = "", "", IFERROR(KCM220 / SUMIFS(Aux_Totales!$N:$N, Aux_Totales!$F:$F, $F224, Aux_Totales!$A:$A, Aperturas!$A$2), 0))</f>
        <v/>
      </c>
      <c r="KCN224" s="23" t="str">
        <f>IF(KCN220 = "", "", IFERROR(KCN220 / SUMIFS(Aux_Totales!$N:$N, Aux_Totales!$F:$F, $F224, Aux_Totales!$A:$A, Aperturas!$A$2), 0))</f>
        <v/>
      </c>
      <c r="KCO224" s="23" t="str">
        <f>IF(KCO220 = "", "", IFERROR(KCO220 / SUMIFS(Aux_Totales!$N:$N, Aux_Totales!$F:$F, $F224, Aux_Totales!$A:$A, Aperturas!$A$2), 0))</f>
        <v/>
      </c>
      <c r="KCP224" s="23" t="str">
        <f>IF(KCP220 = "", "", IFERROR(KCP220 / SUMIFS(Aux_Totales!$N:$N, Aux_Totales!$F:$F, $F224, Aux_Totales!$A:$A, Aperturas!$A$2), 0))</f>
        <v/>
      </c>
      <c r="KCQ224" s="23" t="str">
        <f>IF(KCQ220 = "", "", IFERROR(KCQ220 / SUMIFS(Aux_Totales!$N:$N, Aux_Totales!$F:$F, $F224, Aux_Totales!$A:$A, Aperturas!$A$2), 0))</f>
        <v/>
      </c>
      <c r="KCR224" s="23" t="str">
        <f>IF(KCR220 = "", "", IFERROR(KCR220 / SUMIFS(Aux_Totales!$N:$N, Aux_Totales!$F:$F, $F224, Aux_Totales!$A:$A, Aperturas!$A$2), 0))</f>
        <v/>
      </c>
      <c r="KCS224" s="23" t="str">
        <f>IF(KCS220 = "", "", IFERROR(KCS220 / SUMIFS(Aux_Totales!$N:$N, Aux_Totales!$F:$F, $F224, Aux_Totales!$A:$A, Aperturas!$A$2), 0))</f>
        <v/>
      </c>
      <c r="KCT224" s="23" t="str">
        <f>IF(KCT220 = "", "", IFERROR(KCT220 / SUMIFS(Aux_Totales!$N:$N, Aux_Totales!$F:$F, $F224, Aux_Totales!$A:$A, Aperturas!$A$2), 0))</f>
        <v/>
      </c>
      <c r="KCU224" s="23" t="str">
        <f>IF(KCU220 = "", "", IFERROR(KCU220 / SUMIFS(Aux_Totales!$N:$N, Aux_Totales!$F:$F, $F224, Aux_Totales!$A:$A, Aperturas!$A$2), 0))</f>
        <v/>
      </c>
      <c r="KCV224" s="23" t="str">
        <f>IF(KCV220 = "", "", IFERROR(KCV220 / SUMIFS(Aux_Totales!$N:$N, Aux_Totales!$F:$F, $F224, Aux_Totales!$A:$A, Aperturas!$A$2), 0))</f>
        <v/>
      </c>
      <c r="KCW224" s="23" t="str">
        <f>IF(KCW220 = "", "", IFERROR(KCW220 / SUMIFS(Aux_Totales!$N:$N, Aux_Totales!$F:$F, $F224, Aux_Totales!$A:$A, Aperturas!$A$2), 0))</f>
        <v/>
      </c>
      <c r="KCX224" s="23" t="str">
        <f>IF(KCX220 = "", "", IFERROR(KCX220 / SUMIFS(Aux_Totales!$N:$N, Aux_Totales!$F:$F, $F224, Aux_Totales!$A:$A, Aperturas!$A$2), 0))</f>
        <v/>
      </c>
      <c r="KCY224" s="23" t="str">
        <f>IF(KCY220 = "", "", IFERROR(KCY220 / SUMIFS(Aux_Totales!$N:$N, Aux_Totales!$F:$F, $F224, Aux_Totales!$A:$A, Aperturas!$A$2), 0))</f>
        <v/>
      </c>
      <c r="KCZ224" s="23" t="str">
        <f>IF(KCZ220 = "", "", IFERROR(KCZ220 / SUMIFS(Aux_Totales!$N:$N, Aux_Totales!$F:$F, $F224, Aux_Totales!$A:$A, Aperturas!$A$2), 0))</f>
        <v/>
      </c>
      <c r="KDA224" s="23" t="str">
        <f>IF(KDA220 = "", "", IFERROR(KDA220 / SUMIFS(Aux_Totales!$N:$N, Aux_Totales!$F:$F, $F224, Aux_Totales!$A:$A, Aperturas!$A$2), 0))</f>
        <v/>
      </c>
      <c r="KDB224" s="23" t="str">
        <f>IF(KDB220 = "", "", IFERROR(KDB220 / SUMIFS(Aux_Totales!$N:$N, Aux_Totales!$F:$F, $F224, Aux_Totales!$A:$A, Aperturas!$A$2), 0))</f>
        <v/>
      </c>
      <c r="KDC224" s="23" t="str">
        <f>IF(KDC220 = "", "", IFERROR(KDC220 / SUMIFS(Aux_Totales!$N:$N, Aux_Totales!$F:$F, $F224, Aux_Totales!$A:$A, Aperturas!$A$2), 0))</f>
        <v/>
      </c>
      <c r="KDD224" s="23" t="str">
        <f>IF(KDD220 = "", "", IFERROR(KDD220 / SUMIFS(Aux_Totales!$N:$N, Aux_Totales!$F:$F, $F224, Aux_Totales!$A:$A, Aperturas!$A$2), 0))</f>
        <v/>
      </c>
      <c r="KDE224" s="23" t="str">
        <f>IF(KDE220 = "", "", IFERROR(KDE220 / SUMIFS(Aux_Totales!$N:$N, Aux_Totales!$F:$F, $F224, Aux_Totales!$A:$A, Aperturas!$A$2), 0))</f>
        <v/>
      </c>
      <c r="KDF224" s="23" t="str">
        <f>IF(KDF220 = "", "", IFERROR(KDF220 / SUMIFS(Aux_Totales!$N:$N, Aux_Totales!$F:$F, $F224, Aux_Totales!$A:$A, Aperturas!$A$2), 0))</f>
        <v/>
      </c>
      <c r="KDG224" s="23" t="str">
        <f>IF(KDG220 = "", "", IFERROR(KDG220 / SUMIFS(Aux_Totales!$N:$N, Aux_Totales!$F:$F, $F224, Aux_Totales!$A:$A, Aperturas!$A$2), 0))</f>
        <v/>
      </c>
      <c r="KDH224" s="23" t="str">
        <f>IF(KDH220 = "", "", IFERROR(KDH220 / SUMIFS(Aux_Totales!$N:$N, Aux_Totales!$F:$F, $F224, Aux_Totales!$A:$A, Aperturas!$A$2), 0))</f>
        <v/>
      </c>
      <c r="KDI224" s="23" t="str">
        <f>IF(KDI220 = "", "", IFERROR(KDI220 / SUMIFS(Aux_Totales!$N:$N, Aux_Totales!$F:$F, $F224, Aux_Totales!$A:$A, Aperturas!$A$2), 0))</f>
        <v/>
      </c>
      <c r="KDJ224" s="23" t="str">
        <f>IF(KDJ220 = "", "", IFERROR(KDJ220 / SUMIFS(Aux_Totales!$N:$N, Aux_Totales!$F:$F, $F224, Aux_Totales!$A:$A, Aperturas!$A$2), 0))</f>
        <v/>
      </c>
      <c r="KDK224" s="23" t="str">
        <f>IF(KDK220 = "", "", IFERROR(KDK220 / SUMIFS(Aux_Totales!$N:$N, Aux_Totales!$F:$F, $F224, Aux_Totales!$A:$A, Aperturas!$A$2), 0))</f>
        <v/>
      </c>
      <c r="KDL224" s="23" t="str">
        <f>IF(KDL220 = "", "", IFERROR(KDL220 / SUMIFS(Aux_Totales!$N:$N, Aux_Totales!$F:$F, $F224, Aux_Totales!$A:$A, Aperturas!$A$2), 0))</f>
        <v/>
      </c>
      <c r="KDM224" s="23" t="str">
        <f>IF(KDM220 = "", "", IFERROR(KDM220 / SUMIFS(Aux_Totales!$N:$N, Aux_Totales!$F:$F, $F224, Aux_Totales!$A:$A, Aperturas!$A$2), 0))</f>
        <v/>
      </c>
      <c r="KDN224" s="23" t="str">
        <f>IF(KDN220 = "", "", IFERROR(KDN220 / SUMIFS(Aux_Totales!$N:$N, Aux_Totales!$F:$F, $F224, Aux_Totales!$A:$A, Aperturas!$A$2), 0))</f>
        <v/>
      </c>
      <c r="KDO224" s="23" t="str">
        <f>IF(KDO220 = "", "", IFERROR(KDO220 / SUMIFS(Aux_Totales!$N:$N, Aux_Totales!$F:$F, $F224, Aux_Totales!$A:$A, Aperturas!$A$2), 0))</f>
        <v/>
      </c>
      <c r="KDP224" s="23" t="str">
        <f>IF(KDP220 = "", "", IFERROR(KDP220 / SUMIFS(Aux_Totales!$N:$N, Aux_Totales!$F:$F, $F224, Aux_Totales!$A:$A, Aperturas!$A$2), 0))</f>
        <v/>
      </c>
      <c r="KDQ224" s="23" t="str">
        <f>IF(KDQ220 = "", "", IFERROR(KDQ220 / SUMIFS(Aux_Totales!$N:$N, Aux_Totales!$F:$F, $F224, Aux_Totales!$A:$A, Aperturas!$A$2), 0))</f>
        <v/>
      </c>
      <c r="KDR224" s="23" t="str">
        <f>IF(KDR220 = "", "", IFERROR(KDR220 / SUMIFS(Aux_Totales!$N:$N, Aux_Totales!$F:$F, $F224, Aux_Totales!$A:$A, Aperturas!$A$2), 0))</f>
        <v/>
      </c>
      <c r="KDS224" s="23" t="str">
        <f>IF(KDS220 = "", "", IFERROR(KDS220 / SUMIFS(Aux_Totales!$N:$N, Aux_Totales!$F:$F, $F224, Aux_Totales!$A:$A, Aperturas!$A$2), 0))</f>
        <v/>
      </c>
      <c r="KDT224" s="23" t="str">
        <f>IF(KDT220 = "", "", IFERROR(KDT220 / SUMIFS(Aux_Totales!$N:$N, Aux_Totales!$F:$F, $F224, Aux_Totales!$A:$A, Aperturas!$A$2), 0))</f>
        <v/>
      </c>
      <c r="KDU224" s="23" t="str">
        <f>IF(KDU220 = "", "", IFERROR(KDU220 / SUMIFS(Aux_Totales!$N:$N, Aux_Totales!$F:$F, $F224, Aux_Totales!$A:$A, Aperturas!$A$2), 0))</f>
        <v/>
      </c>
      <c r="KDV224" s="23" t="str">
        <f>IF(KDV220 = "", "", IFERROR(KDV220 / SUMIFS(Aux_Totales!$N:$N, Aux_Totales!$F:$F, $F224, Aux_Totales!$A:$A, Aperturas!$A$2), 0))</f>
        <v/>
      </c>
      <c r="KDW224" s="23" t="str">
        <f>IF(KDW220 = "", "", IFERROR(KDW220 / SUMIFS(Aux_Totales!$N:$N, Aux_Totales!$F:$F, $F224, Aux_Totales!$A:$A, Aperturas!$A$2), 0))</f>
        <v/>
      </c>
      <c r="KDX224" s="23" t="str">
        <f>IF(KDX220 = "", "", IFERROR(KDX220 / SUMIFS(Aux_Totales!$N:$N, Aux_Totales!$F:$F, $F224, Aux_Totales!$A:$A, Aperturas!$A$2), 0))</f>
        <v/>
      </c>
      <c r="KDY224" s="23" t="str">
        <f>IF(KDY220 = "", "", IFERROR(KDY220 / SUMIFS(Aux_Totales!$N:$N, Aux_Totales!$F:$F, $F224, Aux_Totales!$A:$A, Aperturas!$A$2), 0))</f>
        <v/>
      </c>
      <c r="KDZ224" s="23" t="str">
        <f>IF(KDZ220 = "", "", IFERROR(KDZ220 / SUMIFS(Aux_Totales!$N:$N, Aux_Totales!$F:$F, $F224, Aux_Totales!$A:$A, Aperturas!$A$2), 0))</f>
        <v/>
      </c>
      <c r="KEA224" s="23" t="str">
        <f>IF(KEA220 = "", "", IFERROR(KEA220 / SUMIFS(Aux_Totales!$N:$N, Aux_Totales!$F:$F, $F224, Aux_Totales!$A:$A, Aperturas!$A$2), 0))</f>
        <v/>
      </c>
      <c r="KEB224" s="23" t="str">
        <f>IF(KEB220 = "", "", IFERROR(KEB220 / SUMIFS(Aux_Totales!$N:$N, Aux_Totales!$F:$F, $F224, Aux_Totales!$A:$A, Aperturas!$A$2), 0))</f>
        <v/>
      </c>
      <c r="KEC224" s="23" t="str">
        <f>IF(KEC220 = "", "", IFERROR(KEC220 / SUMIFS(Aux_Totales!$N:$N, Aux_Totales!$F:$F, $F224, Aux_Totales!$A:$A, Aperturas!$A$2), 0))</f>
        <v/>
      </c>
      <c r="KED224" s="23" t="str">
        <f>IF(KED220 = "", "", IFERROR(KED220 / SUMIFS(Aux_Totales!$N:$N, Aux_Totales!$F:$F, $F224, Aux_Totales!$A:$A, Aperturas!$A$2), 0))</f>
        <v/>
      </c>
      <c r="KEE224" s="23" t="str">
        <f>IF(KEE220 = "", "", IFERROR(KEE220 / SUMIFS(Aux_Totales!$N:$N, Aux_Totales!$F:$F, $F224, Aux_Totales!$A:$A, Aperturas!$A$2), 0))</f>
        <v/>
      </c>
      <c r="KEF224" s="23" t="str">
        <f>IF(KEF220 = "", "", IFERROR(KEF220 / SUMIFS(Aux_Totales!$N:$N, Aux_Totales!$F:$F, $F224, Aux_Totales!$A:$A, Aperturas!$A$2), 0))</f>
        <v/>
      </c>
      <c r="KEG224" s="23" t="str">
        <f>IF(KEG220 = "", "", IFERROR(KEG220 / SUMIFS(Aux_Totales!$N:$N, Aux_Totales!$F:$F, $F224, Aux_Totales!$A:$A, Aperturas!$A$2), 0))</f>
        <v/>
      </c>
      <c r="KEH224" s="23" t="str">
        <f>IF(KEH220 = "", "", IFERROR(KEH220 / SUMIFS(Aux_Totales!$N:$N, Aux_Totales!$F:$F, $F224, Aux_Totales!$A:$A, Aperturas!$A$2), 0))</f>
        <v/>
      </c>
      <c r="KEI224" s="23" t="str">
        <f>IF(KEI220 = "", "", IFERROR(KEI220 / SUMIFS(Aux_Totales!$N:$N, Aux_Totales!$F:$F, $F224, Aux_Totales!$A:$A, Aperturas!$A$2), 0))</f>
        <v/>
      </c>
      <c r="KEJ224" s="23" t="str">
        <f>IF(KEJ220 = "", "", IFERROR(KEJ220 / SUMIFS(Aux_Totales!$N:$N, Aux_Totales!$F:$F, $F224, Aux_Totales!$A:$A, Aperturas!$A$2), 0))</f>
        <v/>
      </c>
      <c r="KEK224" s="23" t="str">
        <f>IF(KEK220 = "", "", IFERROR(KEK220 / SUMIFS(Aux_Totales!$N:$N, Aux_Totales!$F:$F, $F224, Aux_Totales!$A:$A, Aperturas!$A$2), 0))</f>
        <v/>
      </c>
      <c r="KEL224" s="23" t="str">
        <f>IF(KEL220 = "", "", IFERROR(KEL220 / SUMIFS(Aux_Totales!$N:$N, Aux_Totales!$F:$F, $F224, Aux_Totales!$A:$A, Aperturas!$A$2), 0))</f>
        <v/>
      </c>
      <c r="KEM224" s="23" t="str">
        <f>IF(KEM220 = "", "", IFERROR(KEM220 / SUMIFS(Aux_Totales!$N:$N, Aux_Totales!$F:$F, $F224, Aux_Totales!$A:$A, Aperturas!$A$2), 0))</f>
        <v/>
      </c>
      <c r="KEN224" s="23" t="str">
        <f>IF(KEN220 = "", "", IFERROR(KEN220 / SUMIFS(Aux_Totales!$N:$N, Aux_Totales!$F:$F, $F224, Aux_Totales!$A:$A, Aperturas!$A$2), 0))</f>
        <v/>
      </c>
      <c r="KEO224" s="23" t="str">
        <f>IF(KEO220 = "", "", IFERROR(KEO220 / SUMIFS(Aux_Totales!$N:$N, Aux_Totales!$F:$F, $F224, Aux_Totales!$A:$A, Aperturas!$A$2), 0))</f>
        <v/>
      </c>
      <c r="KEP224" s="23" t="str">
        <f>IF(KEP220 = "", "", IFERROR(KEP220 / SUMIFS(Aux_Totales!$N:$N, Aux_Totales!$F:$F, $F224, Aux_Totales!$A:$A, Aperturas!$A$2), 0))</f>
        <v/>
      </c>
      <c r="KEQ224" s="23" t="str">
        <f>IF(KEQ220 = "", "", IFERROR(KEQ220 / SUMIFS(Aux_Totales!$N:$N, Aux_Totales!$F:$F, $F224, Aux_Totales!$A:$A, Aperturas!$A$2), 0))</f>
        <v/>
      </c>
      <c r="KER224" s="23" t="str">
        <f>IF(KER220 = "", "", IFERROR(KER220 / SUMIFS(Aux_Totales!$N:$N, Aux_Totales!$F:$F, $F224, Aux_Totales!$A:$A, Aperturas!$A$2), 0))</f>
        <v/>
      </c>
      <c r="KES224" s="23" t="str">
        <f>IF(KES220 = "", "", IFERROR(KES220 / SUMIFS(Aux_Totales!$N:$N, Aux_Totales!$F:$F, $F224, Aux_Totales!$A:$A, Aperturas!$A$2), 0))</f>
        <v/>
      </c>
      <c r="KET224" s="23" t="str">
        <f>IF(KET220 = "", "", IFERROR(KET220 / SUMIFS(Aux_Totales!$N:$N, Aux_Totales!$F:$F, $F224, Aux_Totales!$A:$A, Aperturas!$A$2), 0))</f>
        <v/>
      </c>
      <c r="KEU224" s="23" t="str">
        <f>IF(KEU220 = "", "", IFERROR(KEU220 / SUMIFS(Aux_Totales!$N:$N, Aux_Totales!$F:$F, $F224, Aux_Totales!$A:$A, Aperturas!$A$2), 0))</f>
        <v/>
      </c>
      <c r="KEV224" s="23" t="str">
        <f>IF(KEV220 = "", "", IFERROR(KEV220 / SUMIFS(Aux_Totales!$N:$N, Aux_Totales!$F:$F, $F224, Aux_Totales!$A:$A, Aperturas!$A$2), 0))</f>
        <v/>
      </c>
      <c r="KEW224" s="23" t="str">
        <f>IF(KEW220 = "", "", IFERROR(KEW220 / SUMIFS(Aux_Totales!$N:$N, Aux_Totales!$F:$F, $F224, Aux_Totales!$A:$A, Aperturas!$A$2), 0))</f>
        <v/>
      </c>
      <c r="KEX224" s="23" t="str">
        <f>IF(KEX220 = "", "", IFERROR(KEX220 / SUMIFS(Aux_Totales!$N:$N, Aux_Totales!$F:$F, $F224, Aux_Totales!$A:$A, Aperturas!$A$2), 0))</f>
        <v/>
      </c>
      <c r="KEY224" s="23" t="str">
        <f>IF(KEY220 = "", "", IFERROR(KEY220 / SUMIFS(Aux_Totales!$N:$N, Aux_Totales!$F:$F, $F224, Aux_Totales!$A:$A, Aperturas!$A$2), 0))</f>
        <v/>
      </c>
      <c r="KEZ224" s="23" t="str">
        <f>IF(KEZ220 = "", "", IFERROR(KEZ220 / SUMIFS(Aux_Totales!$N:$N, Aux_Totales!$F:$F, $F224, Aux_Totales!$A:$A, Aperturas!$A$2), 0))</f>
        <v/>
      </c>
      <c r="KFA224" s="23" t="str">
        <f>IF(KFA220 = "", "", IFERROR(KFA220 / SUMIFS(Aux_Totales!$N:$N, Aux_Totales!$F:$F, $F224, Aux_Totales!$A:$A, Aperturas!$A$2), 0))</f>
        <v/>
      </c>
      <c r="KFB224" s="23" t="str">
        <f>IF(KFB220 = "", "", IFERROR(KFB220 / SUMIFS(Aux_Totales!$N:$N, Aux_Totales!$F:$F, $F224, Aux_Totales!$A:$A, Aperturas!$A$2), 0))</f>
        <v/>
      </c>
      <c r="KFC224" s="23" t="str">
        <f>IF(KFC220 = "", "", IFERROR(KFC220 / SUMIFS(Aux_Totales!$N:$N, Aux_Totales!$F:$F, $F224, Aux_Totales!$A:$A, Aperturas!$A$2), 0))</f>
        <v/>
      </c>
      <c r="KFD224" s="23" t="str">
        <f>IF(KFD220 = "", "", IFERROR(KFD220 / SUMIFS(Aux_Totales!$N:$N, Aux_Totales!$F:$F, $F224, Aux_Totales!$A:$A, Aperturas!$A$2), 0))</f>
        <v/>
      </c>
      <c r="KFE224" s="23" t="str">
        <f>IF(KFE220 = "", "", IFERROR(KFE220 / SUMIFS(Aux_Totales!$N:$N, Aux_Totales!$F:$F, $F224, Aux_Totales!$A:$A, Aperturas!$A$2), 0))</f>
        <v/>
      </c>
      <c r="KFF224" s="23" t="str">
        <f>IF(KFF220 = "", "", IFERROR(KFF220 / SUMIFS(Aux_Totales!$N:$N, Aux_Totales!$F:$F, $F224, Aux_Totales!$A:$A, Aperturas!$A$2), 0))</f>
        <v/>
      </c>
      <c r="KFG224" s="23" t="str">
        <f>IF(KFG220 = "", "", IFERROR(KFG220 / SUMIFS(Aux_Totales!$N:$N, Aux_Totales!$F:$F, $F224, Aux_Totales!$A:$A, Aperturas!$A$2), 0))</f>
        <v/>
      </c>
      <c r="KFH224" s="23" t="str">
        <f>IF(KFH220 = "", "", IFERROR(KFH220 / SUMIFS(Aux_Totales!$N:$N, Aux_Totales!$F:$F, $F224, Aux_Totales!$A:$A, Aperturas!$A$2), 0))</f>
        <v/>
      </c>
      <c r="KFI224" s="23" t="str">
        <f>IF(KFI220 = "", "", IFERROR(KFI220 / SUMIFS(Aux_Totales!$N:$N, Aux_Totales!$F:$F, $F224, Aux_Totales!$A:$A, Aperturas!$A$2), 0))</f>
        <v/>
      </c>
      <c r="KFJ224" s="23" t="str">
        <f>IF(KFJ220 = "", "", IFERROR(KFJ220 / SUMIFS(Aux_Totales!$N:$N, Aux_Totales!$F:$F, $F224, Aux_Totales!$A:$A, Aperturas!$A$2), 0))</f>
        <v/>
      </c>
      <c r="KFK224" s="23" t="str">
        <f>IF(KFK220 = "", "", IFERROR(KFK220 / SUMIFS(Aux_Totales!$N:$N, Aux_Totales!$F:$F, $F224, Aux_Totales!$A:$A, Aperturas!$A$2), 0))</f>
        <v/>
      </c>
      <c r="KFL224" s="23" t="str">
        <f>IF(KFL220 = "", "", IFERROR(KFL220 / SUMIFS(Aux_Totales!$N:$N, Aux_Totales!$F:$F, $F224, Aux_Totales!$A:$A, Aperturas!$A$2), 0))</f>
        <v/>
      </c>
      <c r="KFM224" s="23" t="str">
        <f>IF(KFM220 = "", "", IFERROR(KFM220 / SUMIFS(Aux_Totales!$N:$N, Aux_Totales!$F:$F, $F224, Aux_Totales!$A:$A, Aperturas!$A$2), 0))</f>
        <v/>
      </c>
      <c r="KFN224" s="23" t="str">
        <f>IF(KFN220 = "", "", IFERROR(KFN220 / SUMIFS(Aux_Totales!$N:$N, Aux_Totales!$F:$F, $F224, Aux_Totales!$A:$A, Aperturas!$A$2), 0))</f>
        <v/>
      </c>
      <c r="KFO224" s="23" t="str">
        <f>IF(KFO220 = "", "", IFERROR(KFO220 / SUMIFS(Aux_Totales!$N:$N, Aux_Totales!$F:$F, $F224, Aux_Totales!$A:$A, Aperturas!$A$2), 0))</f>
        <v/>
      </c>
      <c r="KFP224" s="23" t="str">
        <f>IF(KFP220 = "", "", IFERROR(KFP220 / SUMIFS(Aux_Totales!$N:$N, Aux_Totales!$F:$F, $F224, Aux_Totales!$A:$A, Aperturas!$A$2), 0))</f>
        <v/>
      </c>
      <c r="KFQ224" s="23" t="str">
        <f>IF(KFQ220 = "", "", IFERROR(KFQ220 / SUMIFS(Aux_Totales!$N:$N, Aux_Totales!$F:$F, $F224, Aux_Totales!$A:$A, Aperturas!$A$2), 0))</f>
        <v/>
      </c>
      <c r="KFR224" s="23" t="str">
        <f>IF(KFR220 = "", "", IFERROR(KFR220 / SUMIFS(Aux_Totales!$N:$N, Aux_Totales!$F:$F, $F224, Aux_Totales!$A:$A, Aperturas!$A$2), 0))</f>
        <v/>
      </c>
      <c r="KFS224" s="23" t="str">
        <f>IF(KFS220 = "", "", IFERROR(KFS220 / SUMIFS(Aux_Totales!$N:$N, Aux_Totales!$F:$F, $F224, Aux_Totales!$A:$A, Aperturas!$A$2), 0))</f>
        <v/>
      </c>
      <c r="KFT224" s="23" t="str">
        <f>IF(KFT220 = "", "", IFERROR(KFT220 / SUMIFS(Aux_Totales!$N:$N, Aux_Totales!$F:$F, $F224, Aux_Totales!$A:$A, Aperturas!$A$2), 0))</f>
        <v/>
      </c>
      <c r="KFU224" s="23" t="str">
        <f>IF(KFU220 = "", "", IFERROR(KFU220 / SUMIFS(Aux_Totales!$N:$N, Aux_Totales!$F:$F, $F224, Aux_Totales!$A:$A, Aperturas!$A$2), 0))</f>
        <v/>
      </c>
      <c r="KFV224" s="23" t="str">
        <f>IF(KFV220 = "", "", IFERROR(KFV220 / SUMIFS(Aux_Totales!$N:$N, Aux_Totales!$F:$F, $F224, Aux_Totales!$A:$A, Aperturas!$A$2), 0))</f>
        <v/>
      </c>
      <c r="KFW224" s="23" t="str">
        <f>IF(KFW220 = "", "", IFERROR(KFW220 / SUMIFS(Aux_Totales!$N:$N, Aux_Totales!$F:$F, $F224, Aux_Totales!$A:$A, Aperturas!$A$2), 0))</f>
        <v/>
      </c>
      <c r="KFX224" s="23" t="str">
        <f>IF(KFX220 = "", "", IFERROR(KFX220 / SUMIFS(Aux_Totales!$N:$N, Aux_Totales!$F:$F, $F224, Aux_Totales!$A:$A, Aperturas!$A$2), 0))</f>
        <v/>
      </c>
      <c r="KFY224" s="23" t="str">
        <f>IF(KFY220 = "", "", IFERROR(KFY220 / SUMIFS(Aux_Totales!$N:$N, Aux_Totales!$F:$F, $F224, Aux_Totales!$A:$A, Aperturas!$A$2), 0))</f>
        <v/>
      </c>
      <c r="KFZ224" s="23" t="str">
        <f>IF(KFZ220 = "", "", IFERROR(KFZ220 / SUMIFS(Aux_Totales!$N:$N, Aux_Totales!$F:$F, $F224, Aux_Totales!$A:$A, Aperturas!$A$2), 0))</f>
        <v/>
      </c>
      <c r="KGA224" s="23" t="str">
        <f>IF(KGA220 = "", "", IFERROR(KGA220 / SUMIFS(Aux_Totales!$N:$N, Aux_Totales!$F:$F, $F224, Aux_Totales!$A:$A, Aperturas!$A$2), 0))</f>
        <v/>
      </c>
      <c r="KGB224" s="23" t="str">
        <f>IF(KGB220 = "", "", IFERROR(KGB220 / SUMIFS(Aux_Totales!$N:$N, Aux_Totales!$F:$F, $F224, Aux_Totales!$A:$A, Aperturas!$A$2), 0))</f>
        <v/>
      </c>
      <c r="KGC224" s="23" t="str">
        <f>IF(KGC220 = "", "", IFERROR(KGC220 / SUMIFS(Aux_Totales!$N:$N, Aux_Totales!$F:$F, $F224, Aux_Totales!$A:$A, Aperturas!$A$2), 0))</f>
        <v/>
      </c>
      <c r="KGD224" s="23" t="str">
        <f>IF(KGD220 = "", "", IFERROR(KGD220 / SUMIFS(Aux_Totales!$N:$N, Aux_Totales!$F:$F, $F224, Aux_Totales!$A:$A, Aperturas!$A$2), 0))</f>
        <v/>
      </c>
      <c r="KGE224" s="23" t="str">
        <f>IF(KGE220 = "", "", IFERROR(KGE220 / SUMIFS(Aux_Totales!$N:$N, Aux_Totales!$F:$F, $F224, Aux_Totales!$A:$A, Aperturas!$A$2), 0))</f>
        <v/>
      </c>
      <c r="KGF224" s="23" t="str">
        <f>IF(KGF220 = "", "", IFERROR(KGF220 / SUMIFS(Aux_Totales!$N:$N, Aux_Totales!$F:$F, $F224, Aux_Totales!$A:$A, Aperturas!$A$2), 0))</f>
        <v/>
      </c>
      <c r="KGG224" s="23" t="str">
        <f>IF(KGG220 = "", "", IFERROR(KGG220 / SUMIFS(Aux_Totales!$N:$N, Aux_Totales!$F:$F, $F224, Aux_Totales!$A:$A, Aperturas!$A$2), 0))</f>
        <v/>
      </c>
      <c r="KGH224" s="23" t="str">
        <f>IF(KGH220 = "", "", IFERROR(KGH220 / SUMIFS(Aux_Totales!$N:$N, Aux_Totales!$F:$F, $F224, Aux_Totales!$A:$A, Aperturas!$A$2), 0))</f>
        <v/>
      </c>
      <c r="KGI224" s="23" t="str">
        <f>IF(KGI220 = "", "", IFERROR(KGI220 / SUMIFS(Aux_Totales!$N:$N, Aux_Totales!$F:$F, $F224, Aux_Totales!$A:$A, Aperturas!$A$2), 0))</f>
        <v/>
      </c>
      <c r="KGJ224" s="23" t="str">
        <f>IF(KGJ220 = "", "", IFERROR(KGJ220 / SUMIFS(Aux_Totales!$N:$N, Aux_Totales!$F:$F, $F224, Aux_Totales!$A:$A, Aperturas!$A$2), 0))</f>
        <v/>
      </c>
      <c r="KGK224" s="23" t="str">
        <f>IF(KGK220 = "", "", IFERROR(KGK220 / SUMIFS(Aux_Totales!$N:$N, Aux_Totales!$F:$F, $F224, Aux_Totales!$A:$A, Aperturas!$A$2), 0))</f>
        <v/>
      </c>
      <c r="KGL224" s="23" t="str">
        <f>IF(KGL220 = "", "", IFERROR(KGL220 / SUMIFS(Aux_Totales!$N:$N, Aux_Totales!$F:$F, $F224, Aux_Totales!$A:$A, Aperturas!$A$2), 0))</f>
        <v/>
      </c>
      <c r="KGM224" s="23" t="str">
        <f>IF(KGM220 = "", "", IFERROR(KGM220 / SUMIFS(Aux_Totales!$N:$N, Aux_Totales!$F:$F, $F224, Aux_Totales!$A:$A, Aperturas!$A$2), 0))</f>
        <v/>
      </c>
      <c r="KGN224" s="23" t="str">
        <f>IF(KGN220 = "", "", IFERROR(KGN220 / SUMIFS(Aux_Totales!$N:$N, Aux_Totales!$F:$F, $F224, Aux_Totales!$A:$A, Aperturas!$A$2), 0))</f>
        <v/>
      </c>
      <c r="KGO224" s="23" t="str">
        <f>IF(KGO220 = "", "", IFERROR(KGO220 / SUMIFS(Aux_Totales!$N:$N, Aux_Totales!$F:$F, $F224, Aux_Totales!$A:$A, Aperturas!$A$2), 0))</f>
        <v/>
      </c>
      <c r="KGP224" s="23" t="str">
        <f>IF(KGP220 = "", "", IFERROR(KGP220 / SUMIFS(Aux_Totales!$N:$N, Aux_Totales!$F:$F, $F224, Aux_Totales!$A:$A, Aperturas!$A$2), 0))</f>
        <v/>
      </c>
      <c r="KGQ224" s="23" t="str">
        <f>IF(KGQ220 = "", "", IFERROR(KGQ220 / SUMIFS(Aux_Totales!$N:$N, Aux_Totales!$F:$F, $F224, Aux_Totales!$A:$A, Aperturas!$A$2), 0))</f>
        <v/>
      </c>
      <c r="KGR224" s="23" t="str">
        <f>IF(KGR220 = "", "", IFERROR(KGR220 / SUMIFS(Aux_Totales!$N:$N, Aux_Totales!$F:$F, $F224, Aux_Totales!$A:$A, Aperturas!$A$2), 0))</f>
        <v/>
      </c>
      <c r="KGS224" s="23" t="str">
        <f>IF(KGS220 = "", "", IFERROR(KGS220 / SUMIFS(Aux_Totales!$N:$N, Aux_Totales!$F:$F, $F224, Aux_Totales!$A:$A, Aperturas!$A$2), 0))</f>
        <v/>
      </c>
      <c r="KGT224" s="23" t="str">
        <f>IF(KGT220 = "", "", IFERROR(KGT220 / SUMIFS(Aux_Totales!$N:$N, Aux_Totales!$F:$F, $F224, Aux_Totales!$A:$A, Aperturas!$A$2), 0))</f>
        <v/>
      </c>
      <c r="KGU224" s="23" t="str">
        <f>IF(KGU220 = "", "", IFERROR(KGU220 / SUMIFS(Aux_Totales!$N:$N, Aux_Totales!$F:$F, $F224, Aux_Totales!$A:$A, Aperturas!$A$2), 0))</f>
        <v/>
      </c>
      <c r="KGV224" s="23" t="str">
        <f>IF(KGV220 = "", "", IFERROR(KGV220 / SUMIFS(Aux_Totales!$N:$N, Aux_Totales!$F:$F, $F224, Aux_Totales!$A:$A, Aperturas!$A$2), 0))</f>
        <v/>
      </c>
      <c r="KGW224" s="23" t="str">
        <f>IF(KGW220 = "", "", IFERROR(KGW220 / SUMIFS(Aux_Totales!$N:$N, Aux_Totales!$F:$F, $F224, Aux_Totales!$A:$A, Aperturas!$A$2), 0))</f>
        <v/>
      </c>
      <c r="KGX224" s="23" t="str">
        <f>IF(KGX220 = "", "", IFERROR(KGX220 / SUMIFS(Aux_Totales!$N:$N, Aux_Totales!$F:$F, $F224, Aux_Totales!$A:$A, Aperturas!$A$2), 0))</f>
        <v/>
      </c>
      <c r="KGY224" s="23" t="str">
        <f>IF(KGY220 = "", "", IFERROR(KGY220 / SUMIFS(Aux_Totales!$N:$N, Aux_Totales!$F:$F, $F224, Aux_Totales!$A:$A, Aperturas!$A$2), 0))</f>
        <v/>
      </c>
      <c r="KGZ224" s="23" t="str">
        <f>IF(KGZ220 = "", "", IFERROR(KGZ220 / SUMIFS(Aux_Totales!$N:$N, Aux_Totales!$F:$F, $F224, Aux_Totales!$A:$A, Aperturas!$A$2), 0))</f>
        <v/>
      </c>
      <c r="KHA224" s="23" t="str">
        <f>IF(KHA220 = "", "", IFERROR(KHA220 / SUMIFS(Aux_Totales!$N:$N, Aux_Totales!$F:$F, $F224, Aux_Totales!$A:$A, Aperturas!$A$2), 0))</f>
        <v/>
      </c>
      <c r="KHB224" s="23" t="str">
        <f>IF(KHB220 = "", "", IFERROR(KHB220 / SUMIFS(Aux_Totales!$N:$N, Aux_Totales!$F:$F, $F224, Aux_Totales!$A:$A, Aperturas!$A$2), 0))</f>
        <v/>
      </c>
      <c r="KHC224" s="23" t="str">
        <f>IF(KHC220 = "", "", IFERROR(KHC220 / SUMIFS(Aux_Totales!$N:$N, Aux_Totales!$F:$F, $F224, Aux_Totales!$A:$A, Aperturas!$A$2), 0))</f>
        <v/>
      </c>
      <c r="KHD224" s="23" t="str">
        <f>IF(KHD220 = "", "", IFERROR(KHD220 / SUMIFS(Aux_Totales!$N:$N, Aux_Totales!$F:$F, $F224, Aux_Totales!$A:$A, Aperturas!$A$2), 0))</f>
        <v/>
      </c>
      <c r="KHE224" s="23" t="str">
        <f>IF(KHE220 = "", "", IFERROR(KHE220 / SUMIFS(Aux_Totales!$N:$N, Aux_Totales!$F:$F, $F224, Aux_Totales!$A:$A, Aperturas!$A$2), 0))</f>
        <v/>
      </c>
      <c r="KHF224" s="23" t="str">
        <f>IF(KHF220 = "", "", IFERROR(KHF220 / SUMIFS(Aux_Totales!$N:$N, Aux_Totales!$F:$F, $F224, Aux_Totales!$A:$A, Aperturas!$A$2), 0))</f>
        <v/>
      </c>
      <c r="KHG224" s="23" t="str">
        <f>IF(KHG220 = "", "", IFERROR(KHG220 / SUMIFS(Aux_Totales!$N:$N, Aux_Totales!$F:$F, $F224, Aux_Totales!$A:$A, Aperturas!$A$2), 0))</f>
        <v/>
      </c>
      <c r="KHH224" s="23" t="str">
        <f>IF(KHH220 = "", "", IFERROR(KHH220 / SUMIFS(Aux_Totales!$N:$N, Aux_Totales!$F:$F, $F224, Aux_Totales!$A:$A, Aperturas!$A$2), 0))</f>
        <v/>
      </c>
      <c r="KHI224" s="23" t="str">
        <f>IF(KHI220 = "", "", IFERROR(KHI220 / SUMIFS(Aux_Totales!$N:$N, Aux_Totales!$F:$F, $F224, Aux_Totales!$A:$A, Aperturas!$A$2), 0))</f>
        <v/>
      </c>
      <c r="KHJ224" s="23" t="str">
        <f>IF(KHJ220 = "", "", IFERROR(KHJ220 / SUMIFS(Aux_Totales!$N:$N, Aux_Totales!$F:$F, $F224, Aux_Totales!$A:$A, Aperturas!$A$2), 0))</f>
        <v/>
      </c>
      <c r="KHK224" s="23" t="str">
        <f>IF(KHK220 = "", "", IFERROR(KHK220 / SUMIFS(Aux_Totales!$N:$N, Aux_Totales!$F:$F, $F224, Aux_Totales!$A:$A, Aperturas!$A$2), 0))</f>
        <v/>
      </c>
      <c r="KHL224" s="23" t="str">
        <f>IF(KHL220 = "", "", IFERROR(KHL220 / SUMIFS(Aux_Totales!$N:$N, Aux_Totales!$F:$F, $F224, Aux_Totales!$A:$A, Aperturas!$A$2), 0))</f>
        <v/>
      </c>
      <c r="KHM224" s="23" t="str">
        <f>IF(KHM220 = "", "", IFERROR(KHM220 / SUMIFS(Aux_Totales!$N:$N, Aux_Totales!$F:$F, $F224, Aux_Totales!$A:$A, Aperturas!$A$2), 0))</f>
        <v/>
      </c>
      <c r="KHN224" s="23" t="str">
        <f>IF(KHN220 = "", "", IFERROR(KHN220 / SUMIFS(Aux_Totales!$N:$N, Aux_Totales!$F:$F, $F224, Aux_Totales!$A:$A, Aperturas!$A$2), 0))</f>
        <v/>
      </c>
      <c r="KHO224" s="23" t="str">
        <f>IF(KHO220 = "", "", IFERROR(KHO220 / SUMIFS(Aux_Totales!$N:$N, Aux_Totales!$F:$F, $F224, Aux_Totales!$A:$A, Aperturas!$A$2), 0))</f>
        <v/>
      </c>
      <c r="KHP224" s="23" t="str">
        <f>IF(KHP220 = "", "", IFERROR(KHP220 / SUMIFS(Aux_Totales!$N:$N, Aux_Totales!$F:$F, $F224, Aux_Totales!$A:$A, Aperturas!$A$2), 0))</f>
        <v/>
      </c>
      <c r="KHQ224" s="23" t="str">
        <f>IF(KHQ220 = "", "", IFERROR(KHQ220 / SUMIFS(Aux_Totales!$N:$N, Aux_Totales!$F:$F, $F224, Aux_Totales!$A:$A, Aperturas!$A$2), 0))</f>
        <v/>
      </c>
      <c r="KHR224" s="23" t="str">
        <f>IF(KHR220 = "", "", IFERROR(KHR220 / SUMIFS(Aux_Totales!$N:$N, Aux_Totales!$F:$F, $F224, Aux_Totales!$A:$A, Aperturas!$A$2), 0))</f>
        <v/>
      </c>
      <c r="KHS224" s="23" t="str">
        <f>IF(KHS220 = "", "", IFERROR(KHS220 / SUMIFS(Aux_Totales!$N:$N, Aux_Totales!$F:$F, $F224, Aux_Totales!$A:$A, Aperturas!$A$2), 0))</f>
        <v/>
      </c>
      <c r="KHT224" s="23" t="str">
        <f>IF(KHT220 = "", "", IFERROR(KHT220 / SUMIFS(Aux_Totales!$N:$N, Aux_Totales!$F:$F, $F224, Aux_Totales!$A:$A, Aperturas!$A$2), 0))</f>
        <v/>
      </c>
      <c r="KHU224" s="23" t="str">
        <f>IF(KHU220 = "", "", IFERROR(KHU220 / SUMIFS(Aux_Totales!$N:$N, Aux_Totales!$F:$F, $F224, Aux_Totales!$A:$A, Aperturas!$A$2), 0))</f>
        <v/>
      </c>
      <c r="KHV224" s="23" t="str">
        <f>IF(KHV220 = "", "", IFERROR(KHV220 / SUMIFS(Aux_Totales!$N:$N, Aux_Totales!$F:$F, $F224, Aux_Totales!$A:$A, Aperturas!$A$2), 0))</f>
        <v/>
      </c>
      <c r="KHW224" s="23" t="str">
        <f>IF(KHW220 = "", "", IFERROR(KHW220 / SUMIFS(Aux_Totales!$N:$N, Aux_Totales!$F:$F, $F224, Aux_Totales!$A:$A, Aperturas!$A$2), 0))</f>
        <v/>
      </c>
      <c r="KHX224" s="23" t="str">
        <f>IF(KHX220 = "", "", IFERROR(KHX220 / SUMIFS(Aux_Totales!$N:$N, Aux_Totales!$F:$F, $F224, Aux_Totales!$A:$A, Aperturas!$A$2), 0))</f>
        <v/>
      </c>
      <c r="KHY224" s="23" t="str">
        <f>IF(KHY220 = "", "", IFERROR(KHY220 / SUMIFS(Aux_Totales!$N:$N, Aux_Totales!$F:$F, $F224, Aux_Totales!$A:$A, Aperturas!$A$2), 0))</f>
        <v/>
      </c>
      <c r="KHZ224" s="23" t="str">
        <f>IF(KHZ220 = "", "", IFERROR(KHZ220 / SUMIFS(Aux_Totales!$N:$N, Aux_Totales!$F:$F, $F224, Aux_Totales!$A:$A, Aperturas!$A$2), 0))</f>
        <v/>
      </c>
      <c r="KIA224" s="23" t="str">
        <f>IF(KIA220 = "", "", IFERROR(KIA220 / SUMIFS(Aux_Totales!$N:$N, Aux_Totales!$F:$F, $F224, Aux_Totales!$A:$A, Aperturas!$A$2), 0))</f>
        <v/>
      </c>
      <c r="KIB224" s="23" t="str">
        <f>IF(KIB220 = "", "", IFERROR(KIB220 / SUMIFS(Aux_Totales!$N:$N, Aux_Totales!$F:$F, $F224, Aux_Totales!$A:$A, Aperturas!$A$2), 0))</f>
        <v/>
      </c>
      <c r="KIC224" s="23" t="str">
        <f>IF(KIC220 = "", "", IFERROR(KIC220 / SUMIFS(Aux_Totales!$N:$N, Aux_Totales!$F:$F, $F224, Aux_Totales!$A:$A, Aperturas!$A$2), 0))</f>
        <v/>
      </c>
      <c r="KID224" s="23" t="str">
        <f>IF(KID220 = "", "", IFERROR(KID220 / SUMIFS(Aux_Totales!$N:$N, Aux_Totales!$F:$F, $F224, Aux_Totales!$A:$A, Aperturas!$A$2), 0))</f>
        <v/>
      </c>
      <c r="KIE224" s="23" t="str">
        <f>IF(KIE220 = "", "", IFERROR(KIE220 / SUMIFS(Aux_Totales!$N:$N, Aux_Totales!$F:$F, $F224, Aux_Totales!$A:$A, Aperturas!$A$2), 0))</f>
        <v/>
      </c>
      <c r="KIF224" s="23" t="str">
        <f>IF(KIF220 = "", "", IFERROR(KIF220 / SUMIFS(Aux_Totales!$N:$N, Aux_Totales!$F:$F, $F224, Aux_Totales!$A:$A, Aperturas!$A$2), 0))</f>
        <v/>
      </c>
      <c r="KIG224" s="23" t="str">
        <f>IF(KIG220 = "", "", IFERROR(KIG220 / SUMIFS(Aux_Totales!$N:$N, Aux_Totales!$F:$F, $F224, Aux_Totales!$A:$A, Aperturas!$A$2), 0))</f>
        <v/>
      </c>
      <c r="KIH224" s="23" t="str">
        <f>IF(KIH220 = "", "", IFERROR(KIH220 / SUMIFS(Aux_Totales!$N:$N, Aux_Totales!$F:$F, $F224, Aux_Totales!$A:$A, Aperturas!$A$2), 0))</f>
        <v/>
      </c>
      <c r="KII224" s="23" t="str">
        <f>IF(KII220 = "", "", IFERROR(KII220 / SUMIFS(Aux_Totales!$N:$N, Aux_Totales!$F:$F, $F224, Aux_Totales!$A:$A, Aperturas!$A$2), 0))</f>
        <v/>
      </c>
      <c r="KIJ224" s="23" t="str">
        <f>IF(KIJ220 = "", "", IFERROR(KIJ220 / SUMIFS(Aux_Totales!$N:$N, Aux_Totales!$F:$F, $F224, Aux_Totales!$A:$A, Aperturas!$A$2), 0))</f>
        <v/>
      </c>
      <c r="KIK224" s="23" t="str">
        <f>IF(KIK220 = "", "", IFERROR(KIK220 / SUMIFS(Aux_Totales!$N:$N, Aux_Totales!$F:$F, $F224, Aux_Totales!$A:$A, Aperturas!$A$2), 0))</f>
        <v/>
      </c>
      <c r="KIL224" s="23" t="str">
        <f>IF(KIL220 = "", "", IFERROR(KIL220 / SUMIFS(Aux_Totales!$N:$N, Aux_Totales!$F:$F, $F224, Aux_Totales!$A:$A, Aperturas!$A$2), 0))</f>
        <v/>
      </c>
      <c r="KIM224" s="23" t="str">
        <f>IF(KIM220 = "", "", IFERROR(KIM220 / SUMIFS(Aux_Totales!$N:$N, Aux_Totales!$F:$F, $F224, Aux_Totales!$A:$A, Aperturas!$A$2), 0))</f>
        <v/>
      </c>
      <c r="KIN224" s="23" t="str">
        <f>IF(KIN220 = "", "", IFERROR(KIN220 / SUMIFS(Aux_Totales!$N:$N, Aux_Totales!$F:$F, $F224, Aux_Totales!$A:$A, Aperturas!$A$2), 0))</f>
        <v/>
      </c>
      <c r="KIO224" s="23" t="str">
        <f>IF(KIO220 = "", "", IFERROR(KIO220 / SUMIFS(Aux_Totales!$N:$N, Aux_Totales!$F:$F, $F224, Aux_Totales!$A:$A, Aperturas!$A$2), 0))</f>
        <v/>
      </c>
      <c r="KIP224" s="23" t="str">
        <f>IF(KIP220 = "", "", IFERROR(KIP220 / SUMIFS(Aux_Totales!$N:$N, Aux_Totales!$F:$F, $F224, Aux_Totales!$A:$A, Aperturas!$A$2), 0))</f>
        <v/>
      </c>
      <c r="KIQ224" s="23" t="str">
        <f>IF(KIQ220 = "", "", IFERROR(KIQ220 / SUMIFS(Aux_Totales!$N:$N, Aux_Totales!$F:$F, $F224, Aux_Totales!$A:$A, Aperturas!$A$2), 0))</f>
        <v/>
      </c>
      <c r="KIR224" s="23" t="str">
        <f>IF(KIR220 = "", "", IFERROR(KIR220 / SUMIFS(Aux_Totales!$N:$N, Aux_Totales!$F:$F, $F224, Aux_Totales!$A:$A, Aperturas!$A$2), 0))</f>
        <v/>
      </c>
      <c r="KIS224" s="23" t="str">
        <f>IF(KIS220 = "", "", IFERROR(KIS220 / SUMIFS(Aux_Totales!$N:$N, Aux_Totales!$F:$F, $F224, Aux_Totales!$A:$A, Aperturas!$A$2), 0))</f>
        <v/>
      </c>
      <c r="KIT224" s="23" t="str">
        <f>IF(KIT220 = "", "", IFERROR(KIT220 / SUMIFS(Aux_Totales!$N:$N, Aux_Totales!$F:$F, $F224, Aux_Totales!$A:$A, Aperturas!$A$2), 0))</f>
        <v/>
      </c>
      <c r="KIU224" s="23" t="str">
        <f>IF(KIU220 = "", "", IFERROR(KIU220 / SUMIFS(Aux_Totales!$N:$N, Aux_Totales!$F:$F, $F224, Aux_Totales!$A:$A, Aperturas!$A$2), 0))</f>
        <v/>
      </c>
      <c r="KIV224" s="23" t="str">
        <f>IF(KIV220 = "", "", IFERROR(KIV220 / SUMIFS(Aux_Totales!$N:$N, Aux_Totales!$F:$F, $F224, Aux_Totales!$A:$A, Aperturas!$A$2), 0))</f>
        <v/>
      </c>
      <c r="KIW224" s="23" t="str">
        <f>IF(KIW220 = "", "", IFERROR(KIW220 / SUMIFS(Aux_Totales!$N:$N, Aux_Totales!$F:$F, $F224, Aux_Totales!$A:$A, Aperturas!$A$2), 0))</f>
        <v/>
      </c>
      <c r="KIX224" s="23" t="str">
        <f>IF(KIX220 = "", "", IFERROR(KIX220 / SUMIFS(Aux_Totales!$N:$N, Aux_Totales!$F:$F, $F224, Aux_Totales!$A:$A, Aperturas!$A$2), 0))</f>
        <v/>
      </c>
      <c r="KIY224" s="23" t="str">
        <f>IF(KIY220 = "", "", IFERROR(KIY220 / SUMIFS(Aux_Totales!$N:$N, Aux_Totales!$F:$F, $F224, Aux_Totales!$A:$A, Aperturas!$A$2), 0))</f>
        <v/>
      </c>
      <c r="KIZ224" s="23" t="str">
        <f>IF(KIZ220 = "", "", IFERROR(KIZ220 / SUMIFS(Aux_Totales!$N:$N, Aux_Totales!$F:$F, $F224, Aux_Totales!$A:$A, Aperturas!$A$2), 0))</f>
        <v/>
      </c>
      <c r="KJA224" s="23" t="str">
        <f>IF(KJA220 = "", "", IFERROR(KJA220 / SUMIFS(Aux_Totales!$N:$N, Aux_Totales!$F:$F, $F224, Aux_Totales!$A:$A, Aperturas!$A$2), 0))</f>
        <v/>
      </c>
      <c r="KJB224" s="23" t="str">
        <f>IF(KJB220 = "", "", IFERROR(KJB220 / SUMIFS(Aux_Totales!$N:$N, Aux_Totales!$F:$F, $F224, Aux_Totales!$A:$A, Aperturas!$A$2), 0))</f>
        <v/>
      </c>
      <c r="KJC224" s="23" t="str">
        <f>IF(KJC220 = "", "", IFERROR(KJC220 / SUMIFS(Aux_Totales!$N:$N, Aux_Totales!$F:$F, $F224, Aux_Totales!$A:$A, Aperturas!$A$2), 0))</f>
        <v/>
      </c>
      <c r="KJD224" s="23" t="str">
        <f>IF(KJD220 = "", "", IFERROR(KJD220 / SUMIFS(Aux_Totales!$N:$N, Aux_Totales!$F:$F, $F224, Aux_Totales!$A:$A, Aperturas!$A$2), 0))</f>
        <v/>
      </c>
      <c r="KJE224" s="23" t="str">
        <f>IF(KJE220 = "", "", IFERROR(KJE220 / SUMIFS(Aux_Totales!$N:$N, Aux_Totales!$F:$F, $F224, Aux_Totales!$A:$A, Aperturas!$A$2), 0))</f>
        <v/>
      </c>
      <c r="KJF224" s="23" t="str">
        <f>IF(KJF220 = "", "", IFERROR(KJF220 / SUMIFS(Aux_Totales!$N:$N, Aux_Totales!$F:$F, $F224, Aux_Totales!$A:$A, Aperturas!$A$2), 0))</f>
        <v/>
      </c>
      <c r="KJG224" s="23" t="str">
        <f>IF(KJG220 = "", "", IFERROR(KJG220 / SUMIFS(Aux_Totales!$N:$N, Aux_Totales!$F:$F, $F224, Aux_Totales!$A:$A, Aperturas!$A$2), 0))</f>
        <v/>
      </c>
      <c r="KJH224" s="23" t="str">
        <f>IF(KJH220 = "", "", IFERROR(KJH220 / SUMIFS(Aux_Totales!$N:$N, Aux_Totales!$F:$F, $F224, Aux_Totales!$A:$A, Aperturas!$A$2), 0))</f>
        <v/>
      </c>
      <c r="KJI224" s="23" t="str">
        <f>IF(KJI220 = "", "", IFERROR(KJI220 / SUMIFS(Aux_Totales!$N:$N, Aux_Totales!$F:$F, $F224, Aux_Totales!$A:$A, Aperturas!$A$2), 0))</f>
        <v/>
      </c>
      <c r="KJJ224" s="23" t="str">
        <f>IF(KJJ220 = "", "", IFERROR(KJJ220 / SUMIFS(Aux_Totales!$N:$N, Aux_Totales!$F:$F, $F224, Aux_Totales!$A:$A, Aperturas!$A$2), 0))</f>
        <v/>
      </c>
      <c r="KJK224" s="23" t="str">
        <f>IF(KJK220 = "", "", IFERROR(KJK220 / SUMIFS(Aux_Totales!$N:$N, Aux_Totales!$F:$F, $F224, Aux_Totales!$A:$A, Aperturas!$A$2), 0))</f>
        <v/>
      </c>
      <c r="KJL224" s="23" t="str">
        <f>IF(KJL220 = "", "", IFERROR(KJL220 / SUMIFS(Aux_Totales!$N:$N, Aux_Totales!$F:$F, $F224, Aux_Totales!$A:$A, Aperturas!$A$2), 0))</f>
        <v/>
      </c>
      <c r="KJM224" s="23" t="str">
        <f>IF(KJM220 = "", "", IFERROR(KJM220 / SUMIFS(Aux_Totales!$N:$N, Aux_Totales!$F:$F, $F224, Aux_Totales!$A:$A, Aperturas!$A$2), 0))</f>
        <v/>
      </c>
      <c r="KJN224" s="23" t="str">
        <f>IF(KJN220 = "", "", IFERROR(KJN220 / SUMIFS(Aux_Totales!$N:$N, Aux_Totales!$F:$F, $F224, Aux_Totales!$A:$A, Aperturas!$A$2), 0))</f>
        <v/>
      </c>
      <c r="KJO224" s="23" t="str">
        <f>IF(KJO220 = "", "", IFERROR(KJO220 / SUMIFS(Aux_Totales!$N:$N, Aux_Totales!$F:$F, $F224, Aux_Totales!$A:$A, Aperturas!$A$2), 0))</f>
        <v/>
      </c>
      <c r="KJP224" s="23" t="str">
        <f>IF(KJP220 = "", "", IFERROR(KJP220 / SUMIFS(Aux_Totales!$N:$N, Aux_Totales!$F:$F, $F224, Aux_Totales!$A:$A, Aperturas!$A$2), 0))</f>
        <v/>
      </c>
      <c r="KJQ224" s="23" t="str">
        <f>IF(KJQ220 = "", "", IFERROR(KJQ220 / SUMIFS(Aux_Totales!$N:$N, Aux_Totales!$F:$F, $F224, Aux_Totales!$A:$A, Aperturas!$A$2), 0))</f>
        <v/>
      </c>
      <c r="KJR224" s="23" t="str">
        <f>IF(KJR220 = "", "", IFERROR(KJR220 / SUMIFS(Aux_Totales!$N:$N, Aux_Totales!$F:$F, $F224, Aux_Totales!$A:$A, Aperturas!$A$2), 0))</f>
        <v/>
      </c>
      <c r="KJS224" s="23" t="str">
        <f>IF(KJS220 = "", "", IFERROR(KJS220 / SUMIFS(Aux_Totales!$N:$N, Aux_Totales!$F:$F, $F224, Aux_Totales!$A:$A, Aperturas!$A$2), 0))</f>
        <v/>
      </c>
      <c r="KJT224" s="23" t="str">
        <f>IF(KJT220 = "", "", IFERROR(KJT220 / SUMIFS(Aux_Totales!$N:$N, Aux_Totales!$F:$F, $F224, Aux_Totales!$A:$A, Aperturas!$A$2), 0))</f>
        <v/>
      </c>
      <c r="KJU224" s="23" t="str">
        <f>IF(KJU220 = "", "", IFERROR(KJU220 / SUMIFS(Aux_Totales!$N:$N, Aux_Totales!$F:$F, $F224, Aux_Totales!$A:$A, Aperturas!$A$2), 0))</f>
        <v/>
      </c>
      <c r="KJV224" s="23" t="str">
        <f>IF(KJV220 = "", "", IFERROR(KJV220 / SUMIFS(Aux_Totales!$N:$N, Aux_Totales!$F:$F, $F224, Aux_Totales!$A:$A, Aperturas!$A$2), 0))</f>
        <v/>
      </c>
      <c r="KJW224" s="23" t="str">
        <f>IF(KJW220 = "", "", IFERROR(KJW220 / SUMIFS(Aux_Totales!$N:$N, Aux_Totales!$F:$F, $F224, Aux_Totales!$A:$A, Aperturas!$A$2), 0))</f>
        <v/>
      </c>
      <c r="KJX224" s="23" t="str">
        <f>IF(KJX220 = "", "", IFERROR(KJX220 / SUMIFS(Aux_Totales!$N:$N, Aux_Totales!$F:$F, $F224, Aux_Totales!$A:$A, Aperturas!$A$2), 0))</f>
        <v/>
      </c>
      <c r="KJY224" s="23" t="str">
        <f>IF(KJY220 = "", "", IFERROR(KJY220 / SUMIFS(Aux_Totales!$N:$N, Aux_Totales!$F:$F, $F224, Aux_Totales!$A:$A, Aperturas!$A$2), 0))</f>
        <v/>
      </c>
      <c r="KJZ224" s="23" t="str">
        <f>IF(KJZ220 = "", "", IFERROR(KJZ220 / SUMIFS(Aux_Totales!$N:$N, Aux_Totales!$F:$F, $F224, Aux_Totales!$A:$A, Aperturas!$A$2), 0))</f>
        <v/>
      </c>
      <c r="KKA224" s="23" t="str">
        <f>IF(KKA220 = "", "", IFERROR(KKA220 / SUMIFS(Aux_Totales!$N:$N, Aux_Totales!$F:$F, $F224, Aux_Totales!$A:$A, Aperturas!$A$2), 0))</f>
        <v/>
      </c>
      <c r="KKB224" s="23" t="str">
        <f>IF(KKB220 = "", "", IFERROR(KKB220 / SUMIFS(Aux_Totales!$N:$N, Aux_Totales!$F:$F, $F224, Aux_Totales!$A:$A, Aperturas!$A$2), 0))</f>
        <v/>
      </c>
      <c r="KKC224" s="23" t="str">
        <f>IF(KKC220 = "", "", IFERROR(KKC220 / SUMIFS(Aux_Totales!$N:$N, Aux_Totales!$F:$F, $F224, Aux_Totales!$A:$A, Aperturas!$A$2), 0))</f>
        <v/>
      </c>
      <c r="KKD224" s="23" t="str">
        <f>IF(KKD220 = "", "", IFERROR(KKD220 / SUMIFS(Aux_Totales!$N:$N, Aux_Totales!$F:$F, $F224, Aux_Totales!$A:$A, Aperturas!$A$2), 0))</f>
        <v/>
      </c>
      <c r="KKE224" s="23" t="str">
        <f>IF(KKE220 = "", "", IFERROR(KKE220 / SUMIFS(Aux_Totales!$N:$N, Aux_Totales!$F:$F, $F224, Aux_Totales!$A:$A, Aperturas!$A$2), 0))</f>
        <v/>
      </c>
      <c r="KKF224" s="23" t="str">
        <f>IF(KKF220 = "", "", IFERROR(KKF220 / SUMIFS(Aux_Totales!$N:$N, Aux_Totales!$F:$F, $F224, Aux_Totales!$A:$A, Aperturas!$A$2), 0))</f>
        <v/>
      </c>
      <c r="KKG224" s="23" t="str">
        <f>IF(KKG220 = "", "", IFERROR(KKG220 / SUMIFS(Aux_Totales!$N:$N, Aux_Totales!$F:$F, $F224, Aux_Totales!$A:$A, Aperturas!$A$2), 0))</f>
        <v/>
      </c>
      <c r="KKH224" s="23" t="str">
        <f>IF(KKH220 = "", "", IFERROR(KKH220 / SUMIFS(Aux_Totales!$N:$N, Aux_Totales!$F:$F, $F224, Aux_Totales!$A:$A, Aperturas!$A$2), 0))</f>
        <v/>
      </c>
      <c r="KKI224" s="23" t="str">
        <f>IF(KKI220 = "", "", IFERROR(KKI220 / SUMIFS(Aux_Totales!$N:$N, Aux_Totales!$F:$F, $F224, Aux_Totales!$A:$A, Aperturas!$A$2), 0))</f>
        <v/>
      </c>
      <c r="KKJ224" s="23" t="str">
        <f>IF(KKJ220 = "", "", IFERROR(KKJ220 / SUMIFS(Aux_Totales!$N:$N, Aux_Totales!$F:$F, $F224, Aux_Totales!$A:$A, Aperturas!$A$2), 0))</f>
        <v/>
      </c>
      <c r="KKK224" s="23" t="str">
        <f>IF(KKK220 = "", "", IFERROR(KKK220 / SUMIFS(Aux_Totales!$N:$N, Aux_Totales!$F:$F, $F224, Aux_Totales!$A:$A, Aperturas!$A$2), 0))</f>
        <v/>
      </c>
      <c r="KKL224" s="23" t="str">
        <f>IF(KKL220 = "", "", IFERROR(KKL220 / SUMIFS(Aux_Totales!$N:$N, Aux_Totales!$F:$F, $F224, Aux_Totales!$A:$A, Aperturas!$A$2), 0))</f>
        <v/>
      </c>
      <c r="KKM224" s="23" t="str">
        <f>IF(KKM220 = "", "", IFERROR(KKM220 / SUMIFS(Aux_Totales!$N:$N, Aux_Totales!$F:$F, $F224, Aux_Totales!$A:$A, Aperturas!$A$2), 0))</f>
        <v/>
      </c>
      <c r="KKN224" s="23" t="str">
        <f>IF(KKN220 = "", "", IFERROR(KKN220 / SUMIFS(Aux_Totales!$N:$N, Aux_Totales!$F:$F, $F224, Aux_Totales!$A:$A, Aperturas!$A$2), 0))</f>
        <v/>
      </c>
      <c r="KKO224" s="23" t="str">
        <f>IF(KKO220 = "", "", IFERROR(KKO220 / SUMIFS(Aux_Totales!$N:$N, Aux_Totales!$F:$F, $F224, Aux_Totales!$A:$A, Aperturas!$A$2), 0))</f>
        <v/>
      </c>
      <c r="KKP224" s="23" t="str">
        <f>IF(KKP220 = "", "", IFERROR(KKP220 / SUMIFS(Aux_Totales!$N:$N, Aux_Totales!$F:$F, $F224, Aux_Totales!$A:$A, Aperturas!$A$2), 0))</f>
        <v/>
      </c>
      <c r="KKQ224" s="23" t="str">
        <f>IF(KKQ220 = "", "", IFERROR(KKQ220 / SUMIFS(Aux_Totales!$N:$N, Aux_Totales!$F:$F, $F224, Aux_Totales!$A:$A, Aperturas!$A$2), 0))</f>
        <v/>
      </c>
      <c r="KKR224" s="23" t="str">
        <f>IF(KKR220 = "", "", IFERROR(KKR220 / SUMIFS(Aux_Totales!$N:$N, Aux_Totales!$F:$F, $F224, Aux_Totales!$A:$A, Aperturas!$A$2), 0))</f>
        <v/>
      </c>
      <c r="KKS224" s="23" t="str">
        <f>IF(KKS220 = "", "", IFERROR(KKS220 / SUMIFS(Aux_Totales!$N:$N, Aux_Totales!$F:$F, $F224, Aux_Totales!$A:$A, Aperturas!$A$2), 0))</f>
        <v/>
      </c>
      <c r="KKT224" s="23" t="str">
        <f>IF(KKT220 = "", "", IFERROR(KKT220 / SUMIFS(Aux_Totales!$N:$N, Aux_Totales!$F:$F, $F224, Aux_Totales!$A:$A, Aperturas!$A$2), 0))</f>
        <v/>
      </c>
      <c r="KKU224" s="23" t="str">
        <f>IF(KKU220 = "", "", IFERROR(KKU220 / SUMIFS(Aux_Totales!$N:$N, Aux_Totales!$F:$F, $F224, Aux_Totales!$A:$A, Aperturas!$A$2), 0))</f>
        <v/>
      </c>
      <c r="KKV224" s="23" t="str">
        <f>IF(KKV220 = "", "", IFERROR(KKV220 / SUMIFS(Aux_Totales!$N:$N, Aux_Totales!$F:$F, $F224, Aux_Totales!$A:$A, Aperturas!$A$2), 0))</f>
        <v/>
      </c>
      <c r="KKW224" s="23" t="str">
        <f>IF(KKW220 = "", "", IFERROR(KKW220 / SUMIFS(Aux_Totales!$N:$N, Aux_Totales!$F:$F, $F224, Aux_Totales!$A:$A, Aperturas!$A$2), 0))</f>
        <v/>
      </c>
      <c r="KKX224" s="23" t="str">
        <f>IF(KKX220 = "", "", IFERROR(KKX220 / SUMIFS(Aux_Totales!$N:$N, Aux_Totales!$F:$F, $F224, Aux_Totales!$A:$A, Aperturas!$A$2), 0))</f>
        <v/>
      </c>
      <c r="KKY224" s="23" t="str">
        <f>IF(KKY220 = "", "", IFERROR(KKY220 / SUMIFS(Aux_Totales!$N:$N, Aux_Totales!$F:$F, $F224, Aux_Totales!$A:$A, Aperturas!$A$2), 0))</f>
        <v/>
      </c>
      <c r="KKZ224" s="23" t="str">
        <f>IF(KKZ220 = "", "", IFERROR(KKZ220 / SUMIFS(Aux_Totales!$N:$N, Aux_Totales!$F:$F, $F224, Aux_Totales!$A:$A, Aperturas!$A$2), 0))</f>
        <v/>
      </c>
      <c r="KLA224" s="23" t="str">
        <f>IF(KLA220 = "", "", IFERROR(KLA220 / SUMIFS(Aux_Totales!$N:$N, Aux_Totales!$F:$F, $F224, Aux_Totales!$A:$A, Aperturas!$A$2), 0))</f>
        <v/>
      </c>
      <c r="KLB224" s="23" t="str">
        <f>IF(KLB220 = "", "", IFERROR(KLB220 / SUMIFS(Aux_Totales!$N:$N, Aux_Totales!$F:$F, $F224, Aux_Totales!$A:$A, Aperturas!$A$2), 0))</f>
        <v/>
      </c>
      <c r="KLC224" s="23" t="str">
        <f>IF(KLC220 = "", "", IFERROR(KLC220 / SUMIFS(Aux_Totales!$N:$N, Aux_Totales!$F:$F, $F224, Aux_Totales!$A:$A, Aperturas!$A$2), 0))</f>
        <v/>
      </c>
      <c r="KLD224" s="23" t="str">
        <f>IF(KLD220 = "", "", IFERROR(KLD220 / SUMIFS(Aux_Totales!$N:$N, Aux_Totales!$F:$F, $F224, Aux_Totales!$A:$A, Aperturas!$A$2), 0))</f>
        <v/>
      </c>
      <c r="KLE224" s="23" t="str">
        <f>IF(KLE220 = "", "", IFERROR(KLE220 / SUMIFS(Aux_Totales!$N:$N, Aux_Totales!$F:$F, $F224, Aux_Totales!$A:$A, Aperturas!$A$2), 0))</f>
        <v/>
      </c>
      <c r="KLF224" s="23" t="str">
        <f>IF(KLF220 = "", "", IFERROR(KLF220 / SUMIFS(Aux_Totales!$N:$N, Aux_Totales!$F:$F, $F224, Aux_Totales!$A:$A, Aperturas!$A$2), 0))</f>
        <v/>
      </c>
      <c r="KLG224" s="23" t="str">
        <f>IF(KLG220 = "", "", IFERROR(KLG220 / SUMIFS(Aux_Totales!$N:$N, Aux_Totales!$F:$F, $F224, Aux_Totales!$A:$A, Aperturas!$A$2), 0))</f>
        <v/>
      </c>
      <c r="KLH224" s="23" t="str">
        <f>IF(KLH220 = "", "", IFERROR(KLH220 / SUMIFS(Aux_Totales!$N:$N, Aux_Totales!$F:$F, $F224, Aux_Totales!$A:$A, Aperturas!$A$2), 0))</f>
        <v/>
      </c>
      <c r="KLI224" s="23" t="str">
        <f>IF(KLI220 = "", "", IFERROR(KLI220 / SUMIFS(Aux_Totales!$N:$N, Aux_Totales!$F:$F, $F224, Aux_Totales!$A:$A, Aperturas!$A$2), 0))</f>
        <v/>
      </c>
      <c r="KLJ224" s="23" t="str">
        <f>IF(KLJ220 = "", "", IFERROR(KLJ220 / SUMIFS(Aux_Totales!$N:$N, Aux_Totales!$F:$F, $F224, Aux_Totales!$A:$A, Aperturas!$A$2), 0))</f>
        <v/>
      </c>
      <c r="KLK224" s="23" t="str">
        <f>IF(KLK220 = "", "", IFERROR(KLK220 / SUMIFS(Aux_Totales!$N:$N, Aux_Totales!$F:$F, $F224, Aux_Totales!$A:$A, Aperturas!$A$2), 0))</f>
        <v/>
      </c>
      <c r="KLL224" s="23" t="str">
        <f>IF(KLL220 = "", "", IFERROR(KLL220 / SUMIFS(Aux_Totales!$N:$N, Aux_Totales!$F:$F, $F224, Aux_Totales!$A:$A, Aperturas!$A$2), 0))</f>
        <v/>
      </c>
      <c r="KLM224" s="23" t="str">
        <f>IF(KLM220 = "", "", IFERROR(KLM220 / SUMIFS(Aux_Totales!$N:$N, Aux_Totales!$F:$F, $F224, Aux_Totales!$A:$A, Aperturas!$A$2), 0))</f>
        <v/>
      </c>
      <c r="KLN224" s="23" t="str">
        <f>IF(KLN220 = "", "", IFERROR(KLN220 / SUMIFS(Aux_Totales!$N:$N, Aux_Totales!$F:$F, $F224, Aux_Totales!$A:$A, Aperturas!$A$2), 0))</f>
        <v/>
      </c>
      <c r="KLO224" s="23" t="str">
        <f>IF(KLO220 = "", "", IFERROR(KLO220 / SUMIFS(Aux_Totales!$N:$N, Aux_Totales!$F:$F, $F224, Aux_Totales!$A:$A, Aperturas!$A$2), 0))</f>
        <v/>
      </c>
      <c r="KLP224" s="23" t="str">
        <f>IF(KLP220 = "", "", IFERROR(KLP220 / SUMIFS(Aux_Totales!$N:$N, Aux_Totales!$F:$F, $F224, Aux_Totales!$A:$A, Aperturas!$A$2), 0))</f>
        <v/>
      </c>
      <c r="KLQ224" s="23" t="str">
        <f>IF(KLQ220 = "", "", IFERROR(KLQ220 / SUMIFS(Aux_Totales!$N:$N, Aux_Totales!$F:$F, $F224, Aux_Totales!$A:$A, Aperturas!$A$2), 0))</f>
        <v/>
      </c>
      <c r="KLR224" s="23" t="str">
        <f>IF(KLR220 = "", "", IFERROR(KLR220 / SUMIFS(Aux_Totales!$N:$N, Aux_Totales!$F:$F, $F224, Aux_Totales!$A:$A, Aperturas!$A$2), 0))</f>
        <v/>
      </c>
      <c r="KLS224" s="23" t="str">
        <f>IF(KLS220 = "", "", IFERROR(KLS220 / SUMIFS(Aux_Totales!$N:$N, Aux_Totales!$F:$F, $F224, Aux_Totales!$A:$A, Aperturas!$A$2), 0))</f>
        <v/>
      </c>
      <c r="KLT224" s="23" t="str">
        <f>IF(KLT220 = "", "", IFERROR(KLT220 / SUMIFS(Aux_Totales!$N:$N, Aux_Totales!$F:$F, $F224, Aux_Totales!$A:$A, Aperturas!$A$2), 0))</f>
        <v/>
      </c>
      <c r="KLU224" s="23" t="str">
        <f>IF(KLU220 = "", "", IFERROR(KLU220 / SUMIFS(Aux_Totales!$N:$N, Aux_Totales!$F:$F, $F224, Aux_Totales!$A:$A, Aperturas!$A$2), 0))</f>
        <v/>
      </c>
      <c r="KLV224" s="23" t="str">
        <f>IF(KLV220 = "", "", IFERROR(KLV220 / SUMIFS(Aux_Totales!$N:$N, Aux_Totales!$F:$F, $F224, Aux_Totales!$A:$A, Aperturas!$A$2), 0))</f>
        <v/>
      </c>
      <c r="KLW224" s="23" t="str">
        <f>IF(KLW220 = "", "", IFERROR(KLW220 / SUMIFS(Aux_Totales!$N:$N, Aux_Totales!$F:$F, $F224, Aux_Totales!$A:$A, Aperturas!$A$2), 0))</f>
        <v/>
      </c>
      <c r="KLX224" s="23" t="str">
        <f>IF(KLX220 = "", "", IFERROR(KLX220 / SUMIFS(Aux_Totales!$N:$N, Aux_Totales!$F:$F, $F224, Aux_Totales!$A:$A, Aperturas!$A$2), 0))</f>
        <v/>
      </c>
      <c r="KLY224" s="23" t="str">
        <f>IF(KLY220 = "", "", IFERROR(KLY220 / SUMIFS(Aux_Totales!$N:$N, Aux_Totales!$F:$F, $F224, Aux_Totales!$A:$A, Aperturas!$A$2), 0))</f>
        <v/>
      </c>
      <c r="KLZ224" s="23" t="str">
        <f>IF(KLZ220 = "", "", IFERROR(KLZ220 / SUMIFS(Aux_Totales!$N:$N, Aux_Totales!$F:$F, $F224, Aux_Totales!$A:$A, Aperturas!$A$2), 0))</f>
        <v/>
      </c>
      <c r="KMA224" s="23" t="str">
        <f>IF(KMA220 = "", "", IFERROR(KMA220 / SUMIFS(Aux_Totales!$N:$N, Aux_Totales!$F:$F, $F224, Aux_Totales!$A:$A, Aperturas!$A$2), 0))</f>
        <v/>
      </c>
      <c r="KMB224" s="23" t="str">
        <f>IF(KMB220 = "", "", IFERROR(KMB220 / SUMIFS(Aux_Totales!$N:$N, Aux_Totales!$F:$F, $F224, Aux_Totales!$A:$A, Aperturas!$A$2), 0))</f>
        <v/>
      </c>
      <c r="KMC224" s="23" t="str">
        <f>IF(KMC220 = "", "", IFERROR(KMC220 / SUMIFS(Aux_Totales!$N:$N, Aux_Totales!$F:$F, $F224, Aux_Totales!$A:$A, Aperturas!$A$2), 0))</f>
        <v/>
      </c>
      <c r="KMD224" s="23" t="str">
        <f>IF(KMD220 = "", "", IFERROR(KMD220 / SUMIFS(Aux_Totales!$N:$N, Aux_Totales!$F:$F, $F224, Aux_Totales!$A:$A, Aperturas!$A$2), 0))</f>
        <v/>
      </c>
      <c r="KME224" s="23" t="str">
        <f>IF(KME220 = "", "", IFERROR(KME220 / SUMIFS(Aux_Totales!$N:$N, Aux_Totales!$F:$F, $F224, Aux_Totales!$A:$A, Aperturas!$A$2), 0))</f>
        <v/>
      </c>
      <c r="KMF224" s="23" t="str">
        <f>IF(KMF220 = "", "", IFERROR(KMF220 / SUMIFS(Aux_Totales!$N:$N, Aux_Totales!$F:$F, $F224, Aux_Totales!$A:$A, Aperturas!$A$2), 0))</f>
        <v/>
      </c>
      <c r="KMG224" s="23" t="str">
        <f>IF(KMG220 = "", "", IFERROR(KMG220 / SUMIFS(Aux_Totales!$N:$N, Aux_Totales!$F:$F, $F224, Aux_Totales!$A:$A, Aperturas!$A$2), 0))</f>
        <v/>
      </c>
      <c r="KMH224" s="23" t="str">
        <f>IF(KMH220 = "", "", IFERROR(KMH220 / SUMIFS(Aux_Totales!$N:$N, Aux_Totales!$F:$F, $F224, Aux_Totales!$A:$A, Aperturas!$A$2), 0))</f>
        <v/>
      </c>
      <c r="KMI224" s="23" t="str">
        <f>IF(KMI220 = "", "", IFERROR(KMI220 / SUMIFS(Aux_Totales!$N:$N, Aux_Totales!$F:$F, $F224, Aux_Totales!$A:$A, Aperturas!$A$2), 0))</f>
        <v/>
      </c>
      <c r="KMJ224" s="23" t="str">
        <f>IF(KMJ220 = "", "", IFERROR(KMJ220 / SUMIFS(Aux_Totales!$N:$N, Aux_Totales!$F:$F, $F224, Aux_Totales!$A:$A, Aperturas!$A$2), 0))</f>
        <v/>
      </c>
      <c r="KMK224" s="23" t="str">
        <f>IF(KMK220 = "", "", IFERROR(KMK220 / SUMIFS(Aux_Totales!$N:$N, Aux_Totales!$F:$F, $F224, Aux_Totales!$A:$A, Aperturas!$A$2), 0))</f>
        <v/>
      </c>
      <c r="KML224" s="23" t="str">
        <f>IF(KML220 = "", "", IFERROR(KML220 / SUMIFS(Aux_Totales!$N:$N, Aux_Totales!$F:$F, $F224, Aux_Totales!$A:$A, Aperturas!$A$2), 0))</f>
        <v/>
      </c>
      <c r="KMM224" s="23" t="str">
        <f>IF(KMM220 = "", "", IFERROR(KMM220 / SUMIFS(Aux_Totales!$N:$N, Aux_Totales!$F:$F, $F224, Aux_Totales!$A:$A, Aperturas!$A$2), 0))</f>
        <v/>
      </c>
      <c r="KMN224" s="23" t="str">
        <f>IF(KMN220 = "", "", IFERROR(KMN220 / SUMIFS(Aux_Totales!$N:$N, Aux_Totales!$F:$F, $F224, Aux_Totales!$A:$A, Aperturas!$A$2), 0))</f>
        <v/>
      </c>
      <c r="KMO224" s="23" t="str">
        <f>IF(KMO220 = "", "", IFERROR(KMO220 / SUMIFS(Aux_Totales!$N:$N, Aux_Totales!$F:$F, $F224, Aux_Totales!$A:$A, Aperturas!$A$2), 0))</f>
        <v/>
      </c>
      <c r="KMP224" s="23" t="str">
        <f>IF(KMP220 = "", "", IFERROR(KMP220 / SUMIFS(Aux_Totales!$N:$N, Aux_Totales!$F:$F, $F224, Aux_Totales!$A:$A, Aperturas!$A$2), 0))</f>
        <v/>
      </c>
      <c r="KMQ224" s="23" t="str">
        <f>IF(KMQ220 = "", "", IFERROR(KMQ220 / SUMIFS(Aux_Totales!$N:$N, Aux_Totales!$F:$F, $F224, Aux_Totales!$A:$A, Aperturas!$A$2), 0))</f>
        <v/>
      </c>
      <c r="KMR224" s="23" t="str">
        <f>IF(KMR220 = "", "", IFERROR(KMR220 / SUMIFS(Aux_Totales!$N:$N, Aux_Totales!$F:$F, $F224, Aux_Totales!$A:$A, Aperturas!$A$2), 0))</f>
        <v/>
      </c>
      <c r="KMS224" s="23" t="str">
        <f>IF(KMS220 = "", "", IFERROR(KMS220 / SUMIFS(Aux_Totales!$N:$N, Aux_Totales!$F:$F, $F224, Aux_Totales!$A:$A, Aperturas!$A$2), 0))</f>
        <v/>
      </c>
      <c r="KMT224" s="23" t="str">
        <f>IF(KMT220 = "", "", IFERROR(KMT220 / SUMIFS(Aux_Totales!$N:$N, Aux_Totales!$F:$F, $F224, Aux_Totales!$A:$A, Aperturas!$A$2), 0))</f>
        <v/>
      </c>
      <c r="KMU224" s="23" t="str">
        <f>IF(KMU220 = "", "", IFERROR(KMU220 / SUMIFS(Aux_Totales!$N:$N, Aux_Totales!$F:$F, $F224, Aux_Totales!$A:$A, Aperturas!$A$2), 0))</f>
        <v/>
      </c>
      <c r="KMV224" s="23" t="str">
        <f>IF(KMV220 = "", "", IFERROR(KMV220 / SUMIFS(Aux_Totales!$N:$N, Aux_Totales!$F:$F, $F224, Aux_Totales!$A:$A, Aperturas!$A$2), 0))</f>
        <v/>
      </c>
      <c r="KMW224" s="23" t="str">
        <f>IF(KMW220 = "", "", IFERROR(KMW220 / SUMIFS(Aux_Totales!$N:$N, Aux_Totales!$F:$F, $F224, Aux_Totales!$A:$A, Aperturas!$A$2), 0))</f>
        <v/>
      </c>
      <c r="KMX224" s="23" t="str">
        <f>IF(KMX220 = "", "", IFERROR(KMX220 / SUMIFS(Aux_Totales!$N:$N, Aux_Totales!$F:$F, $F224, Aux_Totales!$A:$A, Aperturas!$A$2), 0))</f>
        <v/>
      </c>
      <c r="KMY224" s="23" t="str">
        <f>IF(KMY220 = "", "", IFERROR(KMY220 / SUMIFS(Aux_Totales!$N:$N, Aux_Totales!$F:$F, $F224, Aux_Totales!$A:$A, Aperturas!$A$2), 0))</f>
        <v/>
      </c>
      <c r="KMZ224" s="23" t="str">
        <f>IF(KMZ220 = "", "", IFERROR(KMZ220 / SUMIFS(Aux_Totales!$N:$N, Aux_Totales!$F:$F, $F224, Aux_Totales!$A:$A, Aperturas!$A$2), 0))</f>
        <v/>
      </c>
      <c r="KNA224" s="23" t="str">
        <f>IF(KNA220 = "", "", IFERROR(KNA220 / SUMIFS(Aux_Totales!$N:$N, Aux_Totales!$F:$F, $F224, Aux_Totales!$A:$A, Aperturas!$A$2), 0))</f>
        <v/>
      </c>
      <c r="KNB224" s="23" t="str">
        <f>IF(KNB220 = "", "", IFERROR(KNB220 / SUMIFS(Aux_Totales!$N:$N, Aux_Totales!$F:$F, $F224, Aux_Totales!$A:$A, Aperturas!$A$2), 0))</f>
        <v/>
      </c>
      <c r="KNC224" s="23" t="str">
        <f>IF(KNC220 = "", "", IFERROR(KNC220 / SUMIFS(Aux_Totales!$N:$N, Aux_Totales!$F:$F, $F224, Aux_Totales!$A:$A, Aperturas!$A$2), 0))</f>
        <v/>
      </c>
      <c r="KND224" s="23" t="str">
        <f>IF(KND220 = "", "", IFERROR(KND220 / SUMIFS(Aux_Totales!$N:$N, Aux_Totales!$F:$F, $F224, Aux_Totales!$A:$A, Aperturas!$A$2), 0))</f>
        <v/>
      </c>
      <c r="KNE224" s="23" t="str">
        <f>IF(KNE220 = "", "", IFERROR(KNE220 / SUMIFS(Aux_Totales!$N:$N, Aux_Totales!$F:$F, $F224, Aux_Totales!$A:$A, Aperturas!$A$2), 0))</f>
        <v/>
      </c>
      <c r="KNF224" s="23" t="str">
        <f>IF(KNF220 = "", "", IFERROR(KNF220 / SUMIFS(Aux_Totales!$N:$N, Aux_Totales!$F:$F, $F224, Aux_Totales!$A:$A, Aperturas!$A$2), 0))</f>
        <v/>
      </c>
      <c r="KNG224" s="23" t="str">
        <f>IF(KNG220 = "", "", IFERROR(KNG220 / SUMIFS(Aux_Totales!$N:$N, Aux_Totales!$F:$F, $F224, Aux_Totales!$A:$A, Aperturas!$A$2), 0))</f>
        <v/>
      </c>
      <c r="KNH224" s="23" t="str">
        <f>IF(KNH220 = "", "", IFERROR(KNH220 / SUMIFS(Aux_Totales!$N:$N, Aux_Totales!$F:$F, $F224, Aux_Totales!$A:$A, Aperturas!$A$2), 0))</f>
        <v/>
      </c>
      <c r="KNI224" s="23" t="str">
        <f>IF(KNI220 = "", "", IFERROR(KNI220 / SUMIFS(Aux_Totales!$N:$N, Aux_Totales!$F:$F, $F224, Aux_Totales!$A:$A, Aperturas!$A$2), 0))</f>
        <v/>
      </c>
      <c r="KNJ224" s="23" t="str">
        <f>IF(KNJ220 = "", "", IFERROR(KNJ220 / SUMIFS(Aux_Totales!$N:$N, Aux_Totales!$F:$F, $F224, Aux_Totales!$A:$A, Aperturas!$A$2), 0))</f>
        <v/>
      </c>
      <c r="KNK224" s="23" t="str">
        <f>IF(KNK220 = "", "", IFERROR(KNK220 / SUMIFS(Aux_Totales!$N:$N, Aux_Totales!$F:$F, $F224, Aux_Totales!$A:$A, Aperturas!$A$2), 0))</f>
        <v/>
      </c>
      <c r="KNL224" s="23" t="str">
        <f>IF(KNL220 = "", "", IFERROR(KNL220 / SUMIFS(Aux_Totales!$N:$N, Aux_Totales!$F:$F, $F224, Aux_Totales!$A:$A, Aperturas!$A$2), 0))</f>
        <v/>
      </c>
      <c r="KNM224" s="23" t="str">
        <f>IF(KNM220 = "", "", IFERROR(KNM220 / SUMIFS(Aux_Totales!$N:$N, Aux_Totales!$F:$F, $F224, Aux_Totales!$A:$A, Aperturas!$A$2), 0))</f>
        <v/>
      </c>
      <c r="KNN224" s="23" t="str">
        <f>IF(KNN220 = "", "", IFERROR(KNN220 / SUMIFS(Aux_Totales!$N:$N, Aux_Totales!$F:$F, $F224, Aux_Totales!$A:$A, Aperturas!$A$2), 0))</f>
        <v/>
      </c>
      <c r="KNO224" s="23" t="str">
        <f>IF(KNO220 = "", "", IFERROR(KNO220 / SUMIFS(Aux_Totales!$N:$N, Aux_Totales!$F:$F, $F224, Aux_Totales!$A:$A, Aperturas!$A$2), 0))</f>
        <v/>
      </c>
      <c r="KNP224" s="23" t="str">
        <f>IF(KNP220 = "", "", IFERROR(KNP220 / SUMIFS(Aux_Totales!$N:$N, Aux_Totales!$F:$F, $F224, Aux_Totales!$A:$A, Aperturas!$A$2), 0))</f>
        <v/>
      </c>
      <c r="KNQ224" s="23" t="str">
        <f>IF(KNQ220 = "", "", IFERROR(KNQ220 / SUMIFS(Aux_Totales!$N:$N, Aux_Totales!$F:$F, $F224, Aux_Totales!$A:$A, Aperturas!$A$2), 0))</f>
        <v/>
      </c>
      <c r="KNR224" s="23" t="str">
        <f>IF(KNR220 = "", "", IFERROR(KNR220 / SUMIFS(Aux_Totales!$N:$N, Aux_Totales!$F:$F, $F224, Aux_Totales!$A:$A, Aperturas!$A$2), 0))</f>
        <v/>
      </c>
      <c r="KNS224" s="23" t="str">
        <f>IF(KNS220 = "", "", IFERROR(KNS220 / SUMIFS(Aux_Totales!$N:$N, Aux_Totales!$F:$F, $F224, Aux_Totales!$A:$A, Aperturas!$A$2), 0))</f>
        <v/>
      </c>
      <c r="KNT224" s="23" t="str">
        <f>IF(KNT220 = "", "", IFERROR(KNT220 / SUMIFS(Aux_Totales!$N:$N, Aux_Totales!$F:$F, $F224, Aux_Totales!$A:$A, Aperturas!$A$2), 0))</f>
        <v/>
      </c>
      <c r="KNU224" s="23" t="str">
        <f>IF(KNU220 = "", "", IFERROR(KNU220 / SUMIFS(Aux_Totales!$N:$N, Aux_Totales!$F:$F, $F224, Aux_Totales!$A:$A, Aperturas!$A$2), 0))</f>
        <v/>
      </c>
      <c r="KNV224" s="23" t="str">
        <f>IF(KNV220 = "", "", IFERROR(KNV220 / SUMIFS(Aux_Totales!$N:$N, Aux_Totales!$F:$F, $F224, Aux_Totales!$A:$A, Aperturas!$A$2), 0))</f>
        <v/>
      </c>
      <c r="KNW224" s="23" t="str">
        <f>IF(KNW220 = "", "", IFERROR(KNW220 / SUMIFS(Aux_Totales!$N:$N, Aux_Totales!$F:$F, $F224, Aux_Totales!$A:$A, Aperturas!$A$2), 0))</f>
        <v/>
      </c>
      <c r="KNX224" s="23" t="str">
        <f>IF(KNX220 = "", "", IFERROR(KNX220 / SUMIFS(Aux_Totales!$N:$N, Aux_Totales!$F:$F, $F224, Aux_Totales!$A:$A, Aperturas!$A$2), 0))</f>
        <v/>
      </c>
      <c r="KNY224" s="23" t="str">
        <f>IF(KNY220 = "", "", IFERROR(KNY220 / SUMIFS(Aux_Totales!$N:$N, Aux_Totales!$F:$F, $F224, Aux_Totales!$A:$A, Aperturas!$A$2), 0))</f>
        <v/>
      </c>
      <c r="KNZ224" s="23" t="str">
        <f>IF(KNZ220 = "", "", IFERROR(KNZ220 / SUMIFS(Aux_Totales!$N:$N, Aux_Totales!$F:$F, $F224, Aux_Totales!$A:$A, Aperturas!$A$2), 0))</f>
        <v/>
      </c>
      <c r="KOA224" s="23" t="str">
        <f>IF(KOA220 = "", "", IFERROR(KOA220 / SUMIFS(Aux_Totales!$N:$N, Aux_Totales!$F:$F, $F224, Aux_Totales!$A:$A, Aperturas!$A$2), 0))</f>
        <v/>
      </c>
      <c r="KOB224" s="23" t="str">
        <f>IF(KOB220 = "", "", IFERROR(KOB220 / SUMIFS(Aux_Totales!$N:$N, Aux_Totales!$F:$F, $F224, Aux_Totales!$A:$A, Aperturas!$A$2), 0))</f>
        <v/>
      </c>
      <c r="KOC224" s="23" t="str">
        <f>IF(KOC220 = "", "", IFERROR(KOC220 / SUMIFS(Aux_Totales!$N:$N, Aux_Totales!$F:$F, $F224, Aux_Totales!$A:$A, Aperturas!$A$2), 0))</f>
        <v/>
      </c>
      <c r="KOD224" s="23" t="str">
        <f>IF(KOD220 = "", "", IFERROR(KOD220 / SUMIFS(Aux_Totales!$N:$N, Aux_Totales!$F:$F, $F224, Aux_Totales!$A:$A, Aperturas!$A$2), 0))</f>
        <v/>
      </c>
      <c r="KOE224" s="23" t="str">
        <f>IF(KOE220 = "", "", IFERROR(KOE220 / SUMIFS(Aux_Totales!$N:$N, Aux_Totales!$F:$F, $F224, Aux_Totales!$A:$A, Aperturas!$A$2), 0))</f>
        <v/>
      </c>
      <c r="KOF224" s="23" t="str">
        <f>IF(KOF220 = "", "", IFERROR(KOF220 / SUMIFS(Aux_Totales!$N:$N, Aux_Totales!$F:$F, $F224, Aux_Totales!$A:$A, Aperturas!$A$2), 0))</f>
        <v/>
      </c>
      <c r="KOG224" s="23" t="str">
        <f>IF(KOG220 = "", "", IFERROR(KOG220 / SUMIFS(Aux_Totales!$N:$N, Aux_Totales!$F:$F, $F224, Aux_Totales!$A:$A, Aperturas!$A$2), 0))</f>
        <v/>
      </c>
      <c r="KOH224" s="23" t="str">
        <f>IF(KOH220 = "", "", IFERROR(KOH220 / SUMIFS(Aux_Totales!$N:$N, Aux_Totales!$F:$F, $F224, Aux_Totales!$A:$A, Aperturas!$A$2), 0))</f>
        <v/>
      </c>
      <c r="KOI224" s="23" t="str">
        <f>IF(KOI220 = "", "", IFERROR(KOI220 / SUMIFS(Aux_Totales!$N:$N, Aux_Totales!$F:$F, $F224, Aux_Totales!$A:$A, Aperturas!$A$2), 0))</f>
        <v/>
      </c>
      <c r="KOJ224" s="23" t="str">
        <f>IF(KOJ220 = "", "", IFERROR(KOJ220 / SUMIFS(Aux_Totales!$N:$N, Aux_Totales!$F:$F, $F224, Aux_Totales!$A:$A, Aperturas!$A$2), 0))</f>
        <v/>
      </c>
      <c r="KOK224" s="23" t="str">
        <f>IF(KOK220 = "", "", IFERROR(KOK220 / SUMIFS(Aux_Totales!$N:$N, Aux_Totales!$F:$F, $F224, Aux_Totales!$A:$A, Aperturas!$A$2), 0))</f>
        <v/>
      </c>
      <c r="KOL224" s="23" t="str">
        <f>IF(KOL220 = "", "", IFERROR(KOL220 / SUMIFS(Aux_Totales!$N:$N, Aux_Totales!$F:$F, $F224, Aux_Totales!$A:$A, Aperturas!$A$2), 0))</f>
        <v/>
      </c>
      <c r="KOM224" s="23" t="str">
        <f>IF(KOM220 = "", "", IFERROR(KOM220 / SUMIFS(Aux_Totales!$N:$N, Aux_Totales!$F:$F, $F224, Aux_Totales!$A:$A, Aperturas!$A$2), 0))</f>
        <v/>
      </c>
      <c r="KON224" s="23" t="str">
        <f>IF(KON220 = "", "", IFERROR(KON220 / SUMIFS(Aux_Totales!$N:$N, Aux_Totales!$F:$F, $F224, Aux_Totales!$A:$A, Aperturas!$A$2), 0))</f>
        <v/>
      </c>
      <c r="KOO224" s="23" t="str">
        <f>IF(KOO220 = "", "", IFERROR(KOO220 / SUMIFS(Aux_Totales!$N:$N, Aux_Totales!$F:$F, $F224, Aux_Totales!$A:$A, Aperturas!$A$2), 0))</f>
        <v/>
      </c>
      <c r="KOP224" s="23" t="str">
        <f>IF(KOP220 = "", "", IFERROR(KOP220 / SUMIFS(Aux_Totales!$N:$N, Aux_Totales!$F:$F, $F224, Aux_Totales!$A:$A, Aperturas!$A$2), 0))</f>
        <v/>
      </c>
      <c r="KOQ224" s="23" t="str">
        <f>IF(KOQ220 = "", "", IFERROR(KOQ220 / SUMIFS(Aux_Totales!$N:$N, Aux_Totales!$F:$F, $F224, Aux_Totales!$A:$A, Aperturas!$A$2), 0))</f>
        <v/>
      </c>
      <c r="KOR224" s="23" t="str">
        <f>IF(KOR220 = "", "", IFERROR(KOR220 / SUMIFS(Aux_Totales!$N:$N, Aux_Totales!$F:$F, $F224, Aux_Totales!$A:$A, Aperturas!$A$2), 0))</f>
        <v/>
      </c>
      <c r="KOS224" s="23" t="str">
        <f>IF(KOS220 = "", "", IFERROR(KOS220 / SUMIFS(Aux_Totales!$N:$N, Aux_Totales!$F:$F, $F224, Aux_Totales!$A:$A, Aperturas!$A$2), 0))</f>
        <v/>
      </c>
      <c r="KOT224" s="23" t="str">
        <f>IF(KOT220 = "", "", IFERROR(KOT220 / SUMIFS(Aux_Totales!$N:$N, Aux_Totales!$F:$F, $F224, Aux_Totales!$A:$A, Aperturas!$A$2), 0))</f>
        <v/>
      </c>
      <c r="KOU224" s="23" t="str">
        <f>IF(KOU220 = "", "", IFERROR(KOU220 / SUMIFS(Aux_Totales!$N:$N, Aux_Totales!$F:$F, $F224, Aux_Totales!$A:$A, Aperturas!$A$2), 0))</f>
        <v/>
      </c>
      <c r="KOV224" s="23" t="str">
        <f>IF(KOV220 = "", "", IFERROR(KOV220 / SUMIFS(Aux_Totales!$N:$N, Aux_Totales!$F:$F, $F224, Aux_Totales!$A:$A, Aperturas!$A$2), 0))</f>
        <v/>
      </c>
      <c r="KOW224" s="23" t="str">
        <f>IF(KOW220 = "", "", IFERROR(KOW220 / SUMIFS(Aux_Totales!$N:$N, Aux_Totales!$F:$F, $F224, Aux_Totales!$A:$A, Aperturas!$A$2), 0))</f>
        <v/>
      </c>
      <c r="KOX224" s="23" t="str">
        <f>IF(KOX220 = "", "", IFERROR(KOX220 / SUMIFS(Aux_Totales!$N:$N, Aux_Totales!$F:$F, $F224, Aux_Totales!$A:$A, Aperturas!$A$2), 0))</f>
        <v/>
      </c>
      <c r="KOY224" s="23" t="str">
        <f>IF(KOY220 = "", "", IFERROR(KOY220 / SUMIFS(Aux_Totales!$N:$N, Aux_Totales!$F:$F, $F224, Aux_Totales!$A:$A, Aperturas!$A$2), 0))</f>
        <v/>
      </c>
      <c r="KOZ224" s="23" t="str">
        <f>IF(KOZ220 = "", "", IFERROR(KOZ220 / SUMIFS(Aux_Totales!$N:$N, Aux_Totales!$F:$F, $F224, Aux_Totales!$A:$A, Aperturas!$A$2), 0))</f>
        <v/>
      </c>
      <c r="KPA224" s="23" t="str">
        <f>IF(KPA220 = "", "", IFERROR(KPA220 / SUMIFS(Aux_Totales!$N:$N, Aux_Totales!$F:$F, $F224, Aux_Totales!$A:$A, Aperturas!$A$2), 0))</f>
        <v/>
      </c>
      <c r="KPB224" s="23" t="str">
        <f>IF(KPB220 = "", "", IFERROR(KPB220 / SUMIFS(Aux_Totales!$N:$N, Aux_Totales!$F:$F, $F224, Aux_Totales!$A:$A, Aperturas!$A$2), 0))</f>
        <v/>
      </c>
      <c r="KPC224" s="23" t="str">
        <f>IF(KPC220 = "", "", IFERROR(KPC220 / SUMIFS(Aux_Totales!$N:$N, Aux_Totales!$F:$F, $F224, Aux_Totales!$A:$A, Aperturas!$A$2), 0))</f>
        <v/>
      </c>
      <c r="KPD224" s="23" t="str">
        <f>IF(KPD220 = "", "", IFERROR(KPD220 / SUMIFS(Aux_Totales!$N:$N, Aux_Totales!$F:$F, $F224, Aux_Totales!$A:$A, Aperturas!$A$2), 0))</f>
        <v/>
      </c>
      <c r="KPE224" s="23" t="str">
        <f>IF(KPE220 = "", "", IFERROR(KPE220 / SUMIFS(Aux_Totales!$N:$N, Aux_Totales!$F:$F, $F224, Aux_Totales!$A:$A, Aperturas!$A$2), 0))</f>
        <v/>
      </c>
      <c r="KPF224" s="23" t="str">
        <f>IF(KPF220 = "", "", IFERROR(KPF220 / SUMIFS(Aux_Totales!$N:$N, Aux_Totales!$F:$F, $F224, Aux_Totales!$A:$A, Aperturas!$A$2), 0))</f>
        <v/>
      </c>
      <c r="KPG224" s="23" t="str">
        <f>IF(KPG220 = "", "", IFERROR(KPG220 / SUMIFS(Aux_Totales!$N:$N, Aux_Totales!$F:$F, $F224, Aux_Totales!$A:$A, Aperturas!$A$2), 0))</f>
        <v/>
      </c>
      <c r="KPH224" s="23" t="str">
        <f>IF(KPH220 = "", "", IFERROR(KPH220 / SUMIFS(Aux_Totales!$N:$N, Aux_Totales!$F:$F, $F224, Aux_Totales!$A:$A, Aperturas!$A$2), 0))</f>
        <v/>
      </c>
      <c r="KPI224" s="23" t="str">
        <f>IF(KPI220 = "", "", IFERROR(KPI220 / SUMIFS(Aux_Totales!$N:$N, Aux_Totales!$F:$F, $F224, Aux_Totales!$A:$A, Aperturas!$A$2), 0))</f>
        <v/>
      </c>
      <c r="KPJ224" s="23" t="str">
        <f>IF(KPJ220 = "", "", IFERROR(KPJ220 / SUMIFS(Aux_Totales!$N:$N, Aux_Totales!$F:$F, $F224, Aux_Totales!$A:$A, Aperturas!$A$2), 0))</f>
        <v/>
      </c>
      <c r="KPK224" s="23" t="str">
        <f>IF(KPK220 = "", "", IFERROR(KPK220 / SUMIFS(Aux_Totales!$N:$N, Aux_Totales!$F:$F, $F224, Aux_Totales!$A:$A, Aperturas!$A$2), 0))</f>
        <v/>
      </c>
      <c r="KPL224" s="23" t="str">
        <f>IF(KPL220 = "", "", IFERROR(KPL220 / SUMIFS(Aux_Totales!$N:$N, Aux_Totales!$F:$F, $F224, Aux_Totales!$A:$A, Aperturas!$A$2), 0))</f>
        <v/>
      </c>
      <c r="KPM224" s="23" t="str">
        <f>IF(KPM220 = "", "", IFERROR(KPM220 / SUMIFS(Aux_Totales!$N:$N, Aux_Totales!$F:$F, $F224, Aux_Totales!$A:$A, Aperturas!$A$2), 0))</f>
        <v/>
      </c>
      <c r="KPN224" s="23" t="str">
        <f>IF(KPN220 = "", "", IFERROR(KPN220 / SUMIFS(Aux_Totales!$N:$N, Aux_Totales!$F:$F, $F224, Aux_Totales!$A:$A, Aperturas!$A$2), 0))</f>
        <v/>
      </c>
      <c r="KPO224" s="23" t="str">
        <f>IF(KPO220 = "", "", IFERROR(KPO220 / SUMIFS(Aux_Totales!$N:$N, Aux_Totales!$F:$F, $F224, Aux_Totales!$A:$A, Aperturas!$A$2), 0))</f>
        <v/>
      </c>
      <c r="KPP224" s="23" t="str">
        <f>IF(KPP220 = "", "", IFERROR(KPP220 / SUMIFS(Aux_Totales!$N:$N, Aux_Totales!$F:$F, $F224, Aux_Totales!$A:$A, Aperturas!$A$2), 0))</f>
        <v/>
      </c>
      <c r="KPQ224" s="23" t="str">
        <f>IF(KPQ220 = "", "", IFERROR(KPQ220 / SUMIFS(Aux_Totales!$N:$N, Aux_Totales!$F:$F, $F224, Aux_Totales!$A:$A, Aperturas!$A$2), 0))</f>
        <v/>
      </c>
      <c r="KPR224" s="23" t="str">
        <f>IF(KPR220 = "", "", IFERROR(KPR220 / SUMIFS(Aux_Totales!$N:$N, Aux_Totales!$F:$F, $F224, Aux_Totales!$A:$A, Aperturas!$A$2), 0))</f>
        <v/>
      </c>
      <c r="KPS224" s="23" t="str">
        <f>IF(KPS220 = "", "", IFERROR(KPS220 / SUMIFS(Aux_Totales!$N:$N, Aux_Totales!$F:$F, $F224, Aux_Totales!$A:$A, Aperturas!$A$2), 0))</f>
        <v/>
      </c>
      <c r="KPT224" s="23" t="str">
        <f>IF(KPT220 = "", "", IFERROR(KPT220 / SUMIFS(Aux_Totales!$N:$N, Aux_Totales!$F:$F, $F224, Aux_Totales!$A:$A, Aperturas!$A$2), 0))</f>
        <v/>
      </c>
      <c r="KPU224" s="23" t="str">
        <f>IF(KPU220 = "", "", IFERROR(KPU220 / SUMIFS(Aux_Totales!$N:$N, Aux_Totales!$F:$F, $F224, Aux_Totales!$A:$A, Aperturas!$A$2), 0))</f>
        <v/>
      </c>
      <c r="KPV224" s="23" t="str">
        <f>IF(KPV220 = "", "", IFERROR(KPV220 / SUMIFS(Aux_Totales!$N:$N, Aux_Totales!$F:$F, $F224, Aux_Totales!$A:$A, Aperturas!$A$2), 0))</f>
        <v/>
      </c>
      <c r="KPW224" s="23" t="str">
        <f>IF(KPW220 = "", "", IFERROR(KPW220 / SUMIFS(Aux_Totales!$N:$N, Aux_Totales!$F:$F, $F224, Aux_Totales!$A:$A, Aperturas!$A$2), 0))</f>
        <v/>
      </c>
      <c r="KPX224" s="23" t="str">
        <f>IF(KPX220 = "", "", IFERROR(KPX220 / SUMIFS(Aux_Totales!$N:$N, Aux_Totales!$F:$F, $F224, Aux_Totales!$A:$A, Aperturas!$A$2), 0))</f>
        <v/>
      </c>
      <c r="KPY224" s="23" t="str">
        <f>IF(KPY220 = "", "", IFERROR(KPY220 / SUMIFS(Aux_Totales!$N:$N, Aux_Totales!$F:$F, $F224, Aux_Totales!$A:$A, Aperturas!$A$2), 0))</f>
        <v/>
      </c>
      <c r="KPZ224" s="23" t="str">
        <f>IF(KPZ220 = "", "", IFERROR(KPZ220 / SUMIFS(Aux_Totales!$N:$N, Aux_Totales!$F:$F, $F224, Aux_Totales!$A:$A, Aperturas!$A$2), 0))</f>
        <v/>
      </c>
      <c r="KQA224" s="23" t="str">
        <f>IF(KQA220 = "", "", IFERROR(KQA220 / SUMIFS(Aux_Totales!$N:$N, Aux_Totales!$F:$F, $F224, Aux_Totales!$A:$A, Aperturas!$A$2), 0))</f>
        <v/>
      </c>
      <c r="KQB224" s="23" t="str">
        <f>IF(KQB220 = "", "", IFERROR(KQB220 / SUMIFS(Aux_Totales!$N:$N, Aux_Totales!$F:$F, $F224, Aux_Totales!$A:$A, Aperturas!$A$2), 0))</f>
        <v/>
      </c>
      <c r="KQC224" s="23" t="str">
        <f>IF(KQC220 = "", "", IFERROR(KQC220 / SUMIFS(Aux_Totales!$N:$N, Aux_Totales!$F:$F, $F224, Aux_Totales!$A:$A, Aperturas!$A$2), 0))</f>
        <v/>
      </c>
      <c r="KQD224" s="23" t="str">
        <f>IF(KQD220 = "", "", IFERROR(KQD220 / SUMIFS(Aux_Totales!$N:$N, Aux_Totales!$F:$F, $F224, Aux_Totales!$A:$A, Aperturas!$A$2), 0))</f>
        <v/>
      </c>
      <c r="KQE224" s="23" t="str">
        <f>IF(KQE220 = "", "", IFERROR(KQE220 / SUMIFS(Aux_Totales!$N:$N, Aux_Totales!$F:$F, $F224, Aux_Totales!$A:$A, Aperturas!$A$2), 0))</f>
        <v/>
      </c>
      <c r="KQF224" s="23" t="str">
        <f>IF(KQF220 = "", "", IFERROR(KQF220 / SUMIFS(Aux_Totales!$N:$N, Aux_Totales!$F:$F, $F224, Aux_Totales!$A:$A, Aperturas!$A$2), 0))</f>
        <v/>
      </c>
      <c r="KQG224" s="23" t="str">
        <f>IF(KQG220 = "", "", IFERROR(KQG220 / SUMIFS(Aux_Totales!$N:$N, Aux_Totales!$F:$F, $F224, Aux_Totales!$A:$A, Aperturas!$A$2), 0))</f>
        <v/>
      </c>
      <c r="KQH224" s="23" t="str">
        <f>IF(KQH220 = "", "", IFERROR(KQH220 / SUMIFS(Aux_Totales!$N:$N, Aux_Totales!$F:$F, $F224, Aux_Totales!$A:$A, Aperturas!$A$2), 0))</f>
        <v/>
      </c>
      <c r="KQI224" s="23" t="str">
        <f>IF(KQI220 = "", "", IFERROR(KQI220 / SUMIFS(Aux_Totales!$N:$N, Aux_Totales!$F:$F, $F224, Aux_Totales!$A:$A, Aperturas!$A$2), 0))</f>
        <v/>
      </c>
      <c r="KQJ224" s="23" t="str">
        <f>IF(KQJ220 = "", "", IFERROR(KQJ220 / SUMIFS(Aux_Totales!$N:$N, Aux_Totales!$F:$F, $F224, Aux_Totales!$A:$A, Aperturas!$A$2), 0))</f>
        <v/>
      </c>
      <c r="KQK224" s="23" t="str">
        <f>IF(KQK220 = "", "", IFERROR(KQK220 / SUMIFS(Aux_Totales!$N:$N, Aux_Totales!$F:$F, $F224, Aux_Totales!$A:$A, Aperturas!$A$2), 0))</f>
        <v/>
      </c>
      <c r="KQL224" s="23" t="str">
        <f>IF(KQL220 = "", "", IFERROR(KQL220 / SUMIFS(Aux_Totales!$N:$N, Aux_Totales!$F:$F, $F224, Aux_Totales!$A:$A, Aperturas!$A$2), 0))</f>
        <v/>
      </c>
      <c r="KQM224" s="23" t="str">
        <f>IF(KQM220 = "", "", IFERROR(KQM220 / SUMIFS(Aux_Totales!$N:$N, Aux_Totales!$F:$F, $F224, Aux_Totales!$A:$A, Aperturas!$A$2), 0))</f>
        <v/>
      </c>
      <c r="KQN224" s="23" t="str">
        <f>IF(KQN220 = "", "", IFERROR(KQN220 / SUMIFS(Aux_Totales!$N:$N, Aux_Totales!$F:$F, $F224, Aux_Totales!$A:$A, Aperturas!$A$2), 0))</f>
        <v/>
      </c>
      <c r="KQO224" s="23" t="str">
        <f>IF(KQO220 = "", "", IFERROR(KQO220 / SUMIFS(Aux_Totales!$N:$N, Aux_Totales!$F:$F, $F224, Aux_Totales!$A:$A, Aperturas!$A$2), 0))</f>
        <v/>
      </c>
      <c r="KQP224" s="23" t="str">
        <f>IF(KQP220 = "", "", IFERROR(KQP220 / SUMIFS(Aux_Totales!$N:$N, Aux_Totales!$F:$F, $F224, Aux_Totales!$A:$A, Aperturas!$A$2), 0))</f>
        <v/>
      </c>
      <c r="KQQ224" s="23" t="str">
        <f>IF(KQQ220 = "", "", IFERROR(KQQ220 / SUMIFS(Aux_Totales!$N:$N, Aux_Totales!$F:$F, $F224, Aux_Totales!$A:$A, Aperturas!$A$2), 0))</f>
        <v/>
      </c>
      <c r="KQR224" s="23" t="str">
        <f>IF(KQR220 = "", "", IFERROR(KQR220 / SUMIFS(Aux_Totales!$N:$N, Aux_Totales!$F:$F, $F224, Aux_Totales!$A:$A, Aperturas!$A$2), 0))</f>
        <v/>
      </c>
      <c r="KQS224" s="23" t="str">
        <f>IF(KQS220 = "", "", IFERROR(KQS220 / SUMIFS(Aux_Totales!$N:$N, Aux_Totales!$F:$F, $F224, Aux_Totales!$A:$A, Aperturas!$A$2), 0))</f>
        <v/>
      </c>
      <c r="KQT224" s="23" t="str">
        <f>IF(KQT220 = "", "", IFERROR(KQT220 / SUMIFS(Aux_Totales!$N:$N, Aux_Totales!$F:$F, $F224, Aux_Totales!$A:$A, Aperturas!$A$2), 0))</f>
        <v/>
      </c>
      <c r="KQU224" s="23" t="str">
        <f>IF(KQU220 = "", "", IFERROR(KQU220 / SUMIFS(Aux_Totales!$N:$N, Aux_Totales!$F:$F, $F224, Aux_Totales!$A:$A, Aperturas!$A$2), 0))</f>
        <v/>
      </c>
      <c r="KQV224" s="23" t="str">
        <f>IF(KQV220 = "", "", IFERROR(KQV220 / SUMIFS(Aux_Totales!$N:$N, Aux_Totales!$F:$F, $F224, Aux_Totales!$A:$A, Aperturas!$A$2), 0))</f>
        <v/>
      </c>
      <c r="KQW224" s="23" t="str">
        <f>IF(KQW220 = "", "", IFERROR(KQW220 / SUMIFS(Aux_Totales!$N:$N, Aux_Totales!$F:$F, $F224, Aux_Totales!$A:$A, Aperturas!$A$2), 0))</f>
        <v/>
      </c>
      <c r="KQX224" s="23" t="str">
        <f>IF(KQX220 = "", "", IFERROR(KQX220 / SUMIFS(Aux_Totales!$N:$N, Aux_Totales!$F:$F, $F224, Aux_Totales!$A:$A, Aperturas!$A$2), 0))</f>
        <v/>
      </c>
      <c r="KQY224" s="23" t="str">
        <f>IF(KQY220 = "", "", IFERROR(KQY220 / SUMIFS(Aux_Totales!$N:$N, Aux_Totales!$F:$F, $F224, Aux_Totales!$A:$A, Aperturas!$A$2), 0))</f>
        <v/>
      </c>
      <c r="KQZ224" s="23" t="str">
        <f>IF(KQZ220 = "", "", IFERROR(KQZ220 / SUMIFS(Aux_Totales!$N:$N, Aux_Totales!$F:$F, $F224, Aux_Totales!$A:$A, Aperturas!$A$2), 0))</f>
        <v/>
      </c>
      <c r="KRA224" s="23" t="str">
        <f>IF(KRA220 = "", "", IFERROR(KRA220 / SUMIFS(Aux_Totales!$N:$N, Aux_Totales!$F:$F, $F224, Aux_Totales!$A:$A, Aperturas!$A$2), 0))</f>
        <v/>
      </c>
      <c r="KRB224" s="23" t="str">
        <f>IF(KRB220 = "", "", IFERROR(KRB220 / SUMIFS(Aux_Totales!$N:$N, Aux_Totales!$F:$F, $F224, Aux_Totales!$A:$A, Aperturas!$A$2), 0))</f>
        <v/>
      </c>
      <c r="KRC224" s="23" t="str">
        <f>IF(KRC220 = "", "", IFERROR(KRC220 / SUMIFS(Aux_Totales!$N:$N, Aux_Totales!$F:$F, $F224, Aux_Totales!$A:$A, Aperturas!$A$2), 0))</f>
        <v/>
      </c>
      <c r="KRD224" s="23" t="str">
        <f>IF(KRD220 = "", "", IFERROR(KRD220 / SUMIFS(Aux_Totales!$N:$N, Aux_Totales!$F:$F, $F224, Aux_Totales!$A:$A, Aperturas!$A$2), 0))</f>
        <v/>
      </c>
      <c r="KRE224" s="23" t="str">
        <f>IF(KRE220 = "", "", IFERROR(KRE220 / SUMIFS(Aux_Totales!$N:$N, Aux_Totales!$F:$F, $F224, Aux_Totales!$A:$A, Aperturas!$A$2), 0))</f>
        <v/>
      </c>
      <c r="KRF224" s="23" t="str">
        <f>IF(KRF220 = "", "", IFERROR(KRF220 / SUMIFS(Aux_Totales!$N:$N, Aux_Totales!$F:$F, $F224, Aux_Totales!$A:$A, Aperturas!$A$2), 0))</f>
        <v/>
      </c>
      <c r="KRG224" s="23" t="str">
        <f>IF(KRG220 = "", "", IFERROR(KRG220 / SUMIFS(Aux_Totales!$N:$N, Aux_Totales!$F:$F, $F224, Aux_Totales!$A:$A, Aperturas!$A$2), 0))</f>
        <v/>
      </c>
      <c r="KRH224" s="23" t="str">
        <f>IF(KRH220 = "", "", IFERROR(KRH220 / SUMIFS(Aux_Totales!$N:$N, Aux_Totales!$F:$F, $F224, Aux_Totales!$A:$A, Aperturas!$A$2), 0))</f>
        <v/>
      </c>
      <c r="KRI224" s="23" t="str">
        <f>IF(KRI220 = "", "", IFERROR(KRI220 / SUMIFS(Aux_Totales!$N:$N, Aux_Totales!$F:$F, $F224, Aux_Totales!$A:$A, Aperturas!$A$2), 0))</f>
        <v/>
      </c>
      <c r="KRJ224" s="23" t="str">
        <f>IF(KRJ220 = "", "", IFERROR(KRJ220 / SUMIFS(Aux_Totales!$N:$N, Aux_Totales!$F:$F, $F224, Aux_Totales!$A:$A, Aperturas!$A$2), 0))</f>
        <v/>
      </c>
      <c r="KRK224" s="23" t="str">
        <f>IF(KRK220 = "", "", IFERROR(KRK220 / SUMIFS(Aux_Totales!$N:$N, Aux_Totales!$F:$F, $F224, Aux_Totales!$A:$A, Aperturas!$A$2), 0))</f>
        <v/>
      </c>
      <c r="KRL224" s="23" t="str">
        <f>IF(KRL220 = "", "", IFERROR(KRL220 / SUMIFS(Aux_Totales!$N:$N, Aux_Totales!$F:$F, $F224, Aux_Totales!$A:$A, Aperturas!$A$2), 0))</f>
        <v/>
      </c>
      <c r="KRM224" s="23" t="str">
        <f>IF(KRM220 = "", "", IFERROR(KRM220 / SUMIFS(Aux_Totales!$N:$N, Aux_Totales!$F:$F, $F224, Aux_Totales!$A:$A, Aperturas!$A$2), 0))</f>
        <v/>
      </c>
      <c r="KRN224" s="23" t="str">
        <f>IF(KRN220 = "", "", IFERROR(KRN220 / SUMIFS(Aux_Totales!$N:$N, Aux_Totales!$F:$F, $F224, Aux_Totales!$A:$A, Aperturas!$A$2), 0))</f>
        <v/>
      </c>
      <c r="KRO224" s="23" t="str">
        <f>IF(KRO220 = "", "", IFERROR(KRO220 / SUMIFS(Aux_Totales!$N:$N, Aux_Totales!$F:$F, $F224, Aux_Totales!$A:$A, Aperturas!$A$2), 0))</f>
        <v/>
      </c>
      <c r="KRP224" s="23" t="str">
        <f>IF(KRP220 = "", "", IFERROR(KRP220 / SUMIFS(Aux_Totales!$N:$N, Aux_Totales!$F:$F, $F224, Aux_Totales!$A:$A, Aperturas!$A$2), 0))</f>
        <v/>
      </c>
      <c r="KRQ224" s="23" t="str">
        <f>IF(KRQ220 = "", "", IFERROR(KRQ220 / SUMIFS(Aux_Totales!$N:$N, Aux_Totales!$F:$F, $F224, Aux_Totales!$A:$A, Aperturas!$A$2), 0))</f>
        <v/>
      </c>
      <c r="KRR224" s="23" t="str">
        <f>IF(KRR220 = "", "", IFERROR(KRR220 / SUMIFS(Aux_Totales!$N:$N, Aux_Totales!$F:$F, $F224, Aux_Totales!$A:$A, Aperturas!$A$2), 0))</f>
        <v/>
      </c>
      <c r="KRS224" s="23" t="str">
        <f>IF(KRS220 = "", "", IFERROR(KRS220 / SUMIFS(Aux_Totales!$N:$N, Aux_Totales!$F:$F, $F224, Aux_Totales!$A:$A, Aperturas!$A$2), 0))</f>
        <v/>
      </c>
      <c r="KRT224" s="23" t="str">
        <f>IF(KRT220 = "", "", IFERROR(KRT220 / SUMIFS(Aux_Totales!$N:$N, Aux_Totales!$F:$F, $F224, Aux_Totales!$A:$A, Aperturas!$A$2), 0))</f>
        <v/>
      </c>
      <c r="KRU224" s="23" t="str">
        <f>IF(KRU220 = "", "", IFERROR(KRU220 / SUMIFS(Aux_Totales!$N:$N, Aux_Totales!$F:$F, $F224, Aux_Totales!$A:$A, Aperturas!$A$2), 0))</f>
        <v/>
      </c>
      <c r="KRV224" s="23" t="str">
        <f>IF(KRV220 = "", "", IFERROR(KRV220 / SUMIFS(Aux_Totales!$N:$N, Aux_Totales!$F:$F, $F224, Aux_Totales!$A:$A, Aperturas!$A$2), 0))</f>
        <v/>
      </c>
      <c r="KRW224" s="23" t="str">
        <f>IF(KRW220 = "", "", IFERROR(KRW220 / SUMIFS(Aux_Totales!$N:$N, Aux_Totales!$F:$F, $F224, Aux_Totales!$A:$A, Aperturas!$A$2), 0))</f>
        <v/>
      </c>
      <c r="KRX224" s="23" t="str">
        <f>IF(KRX220 = "", "", IFERROR(KRX220 / SUMIFS(Aux_Totales!$N:$N, Aux_Totales!$F:$F, $F224, Aux_Totales!$A:$A, Aperturas!$A$2), 0))</f>
        <v/>
      </c>
      <c r="KRY224" s="23" t="str">
        <f>IF(KRY220 = "", "", IFERROR(KRY220 / SUMIFS(Aux_Totales!$N:$N, Aux_Totales!$F:$F, $F224, Aux_Totales!$A:$A, Aperturas!$A$2), 0))</f>
        <v/>
      </c>
      <c r="KRZ224" s="23" t="str">
        <f>IF(KRZ220 = "", "", IFERROR(KRZ220 / SUMIFS(Aux_Totales!$N:$N, Aux_Totales!$F:$F, $F224, Aux_Totales!$A:$A, Aperturas!$A$2), 0))</f>
        <v/>
      </c>
      <c r="KSA224" s="23" t="str">
        <f>IF(KSA220 = "", "", IFERROR(KSA220 / SUMIFS(Aux_Totales!$N:$N, Aux_Totales!$F:$F, $F224, Aux_Totales!$A:$A, Aperturas!$A$2), 0))</f>
        <v/>
      </c>
      <c r="KSB224" s="23" t="str">
        <f>IF(KSB220 = "", "", IFERROR(KSB220 / SUMIFS(Aux_Totales!$N:$N, Aux_Totales!$F:$F, $F224, Aux_Totales!$A:$A, Aperturas!$A$2), 0))</f>
        <v/>
      </c>
      <c r="KSC224" s="23" t="str">
        <f>IF(KSC220 = "", "", IFERROR(KSC220 / SUMIFS(Aux_Totales!$N:$N, Aux_Totales!$F:$F, $F224, Aux_Totales!$A:$A, Aperturas!$A$2), 0))</f>
        <v/>
      </c>
      <c r="KSD224" s="23" t="str">
        <f>IF(KSD220 = "", "", IFERROR(KSD220 / SUMIFS(Aux_Totales!$N:$N, Aux_Totales!$F:$F, $F224, Aux_Totales!$A:$A, Aperturas!$A$2), 0))</f>
        <v/>
      </c>
      <c r="KSE224" s="23" t="str">
        <f>IF(KSE220 = "", "", IFERROR(KSE220 / SUMIFS(Aux_Totales!$N:$N, Aux_Totales!$F:$F, $F224, Aux_Totales!$A:$A, Aperturas!$A$2), 0))</f>
        <v/>
      </c>
      <c r="KSF224" s="23" t="str">
        <f>IF(KSF220 = "", "", IFERROR(KSF220 / SUMIFS(Aux_Totales!$N:$N, Aux_Totales!$F:$F, $F224, Aux_Totales!$A:$A, Aperturas!$A$2), 0))</f>
        <v/>
      </c>
      <c r="KSG224" s="23" t="str">
        <f>IF(KSG220 = "", "", IFERROR(KSG220 / SUMIFS(Aux_Totales!$N:$N, Aux_Totales!$F:$F, $F224, Aux_Totales!$A:$A, Aperturas!$A$2), 0))</f>
        <v/>
      </c>
      <c r="KSH224" s="23" t="str">
        <f>IF(KSH220 = "", "", IFERROR(KSH220 / SUMIFS(Aux_Totales!$N:$N, Aux_Totales!$F:$F, $F224, Aux_Totales!$A:$A, Aperturas!$A$2), 0))</f>
        <v/>
      </c>
      <c r="KSI224" s="23" t="str">
        <f>IF(KSI220 = "", "", IFERROR(KSI220 / SUMIFS(Aux_Totales!$N:$N, Aux_Totales!$F:$F, $F224, Aux_Totales!$A:$A, Aperturas!$A$2), 0))</f>
        <v/>
      </c>
      <c r="KSJ224" s="23" t="str">
        <f>IF(KSJ220 = "", "", IFERROR(KSJ220 / SUMIFS(Aux_Totales!$N:$N, Aux_Totales!$F:$F, $F224, Aux_Totales!$A:$A, Aperturas!$A$2), 0))</f>
        <v/>
      </c>
      <c r="KSK224" s="23" t="str">
        <f>IF(KSK220 = "", "", IFERROR(KSK220 / SUMIFS(Aux_Totales!$N:$N, Aux_Totales!$F:$F, $F224, Aux_Totales!$A:$A, Aperturas!$A$2), 0))</f>
        <v/>
      </c>
      <c r="KSL224" s="23" t="str">
        <f>IF(KSL220 = "", "", IFERROR(KSL220 / SUMIFS(Aux_Totales!$N:$N, Aux_Totales!$F:$F, $F224, Aux_Totales!$A:$A, Aperturas!$A$2), 0))</f>
        <v/>
      </c>
      <c r="KSM224" s="23" t="str">
        <f>IF(KSM220 = "", "", IFERROR(KSM220 / SUMIFS(Aux_Totales!$N:$N, Aux_Totales!$F:$F, $F224, Aux_Totales!$A:$A, Aperturas!$A$2), 0))</f>
        <v/>
      </c>
      <c r="KSN224" s="23" t="str">
        <f>IF(KSN220 = "", "", IFERROR(KSN220 / SUMIFS(Aux_Totales!$N:$N, Aux_Totales!$F:$F, $F224, Aux_Totales!$A:$A, Aperturas!$A$2), 0))</f>
        <v/>
      </c>
      <c r="KSO224" s="23" t="str">
        <f>IF(KSO220 = "", "", IFERROR(KSO220 / SUMIFS(Aux_Totales!$N:$N, Aux_Totales!$F:$F, $F224, Aux_Totales!$A:$A, Aperturas!$A$2), 0))</f>
        <v/>
      </c>
      <c r="KSP224" s="23" t="str">
        <f>IF(KSP220 = "", "", IFERROR(KSP220 / SUMIFS(Aux_Totales!$N:$N, Aux_Totales!$F:$F, $F224, Aux_Totales!$A:$A, Aperturas!$A$2), 0))</f>
        <v/>
      </c>
      <c r="KSQ224" s="23" t="str">
        <f>IF(KSQ220 = "", "", IFERROR(KSQ220 / SUMIFS(Aux_Totales!$N:$N, Aux_Totales!$F:$F, $F224, Aux_Totales!$A:$A, Aperturas!$A$2), 0))</f>
        <v/>
      </c>
      <c r="KSR224" s="23" t="str">
        <f>IF(KSR220 = "", "", IFERROR(KSR220 / SUMIFS(Aux_Totales!$N:$N, Aux_Totales!$F:$F, $F224, Aux_Totales!$A:$A, Aperturas!$A$2), 0))</f>
        <v/>
      </c>
      <c r="KSS224" s="23" t="str">
        <f>IF(KSS220 = "", "", IFERROR(KSS220 / SUMIFS(Aux_Totales!$N:$N, Aux_Totales!$F:$F, $F224, Aux_Totales!$A:$A, Aperturas!$A$2), 0))</f>
        <v/>
      </c>
      <c r="KST224" s="23" t="str">
        <f>IF(KST220 = "", "", IFERROR(KST220 / SUMIFS(Aux_Totales!$N:$N, Aux_Totales!$F:$F, $F224, Aux_Totales!$A:$A, Aperturas!$A$2), 0))</f>
        <v/>
      </c>
      <c r="KSU224" s="23" t="str">
        <f>IF(KSU220 = "", "", IFERROR(KSU220 / SUMIFS(Aux_Totales!$N:$N, Aux_Totales!$F:$F, $F224, Aux_Totales!$A:$A, Aperturas!$A$2), 0))</f>
        <v/>
      </c>
      <c r="KSV224" s="23" t="str">
        <f>IF(KSV220 = "", "", IFERROR(KSV220 / SUMIFS(Aux_Totales!$N:$N, Aux_Totales!$F:$F, $F224, Aux_Totales!$A:$A, Aperturas!$A$2), 0))</f>
        <v/>
      </c>
      <c r="KSW224" s="23" t="str">
        <f>IF(KSW220 = "", "", IFERROR(KSW220 / SUMIFS(Aux_Totales!$N:$N, Aux_Totales!$F:$F, $F224, Aux_Totales!$A:$A, Aperturas!$A$2), 0))</f>
        <v/>
      </c>
      <c r="KSX224" s="23" t="str">
        <f>IF(KSX220 = "", "", IFERROR(KSX220 / SUMIFS(Aux_Totales!$N:$N, Aux_Totales!$F:$F, $F224, Aux_Totales!$A:$A, Aperturas!$A$2), 0))</f>
        <v/>
      </c>
      <c r="KSY224" s="23" t="str">
        <f>IF(KSY220 = "", "", IFERROR(KSY220 / SUMIFS(Aux_Totales!$N:$N, Aux_Totales!$F:$F, $F224, Aux_Totales!$A:$A, Aperturas!$A$2), 0))</f>
        <v/>
      </c>
      <c r="KSZ224" s="23" t="str">
        <f>IF(KSZ220 = "", "", IFERROR(KSZ220 / SUMIFS(Aux_Totales!$N:$N, Aux_Totales!$F:$F, $F224, Aux_Totales!$A:$A, Aperturas!$A$2), 0))</f>
        <v/>
      </c>
      <c r="KTA224" s="23" t="str">
        <f>IF(KTA220 = "", "", IFERROR(KTA220 / SUMIFS(Aux_Totales!$N:$N, Aux_Totales!$F:$F, $F224, Aux_Totales!$A:$A, Aperturas!$A$2), 0))</f>
        <v/>
      </c>
      <c r="KTB224" s="23" t="str">
        <f>IF(KTB220 = "", "", IFERROR(KTB220 / SUMIFS(Aux_Totales!$N:$N, Aux_Totales!$F:$F, $F224, Aux_Totales!$A:$A, Aperturas!$A$2), 0))</f>
        <v/>
      </c>
      <c r="KTC224" s="23" t="str">
        <f>IF(KTC220 = "", "", IFERROR(KTC220 / SUMIFS(Aux_Totales!$N:$N, Aux_Totales!$F:$F, $F224, Aux_Totales!$A:$A, Aperturas!$A$2), 0))</f>
        <v/>
      </c>
      <c r="KTD224" s="23" t="str">
        <f>IF(KTD220 = "", "", IFERROR(KTD220 / SUMIFS(Aux_Totales!$N:$N, Aux_Totales!$F:$F, $F224, Aux_Totales!$A:$A, Aperturas!$A$2), 0))</f>
        <v/>
      </c>
      <c r="KTE224" s="23" t="str">
        <f>IF(KTE220 = "", "", IFERROR(KTE220 / SUMIFS(Aux_Totales!$N:$N, Aux_Totales!$F:$F, $F224, Aux_Totales!$A:$A, Aperturas!$A$2), 0))</f>
        <v/>
      </c>
      <c r="KTF224" s="23" t="str">
        <f>IF(KTF220 = "", "", IFERROR(KTF220 / SUMIFS(Aux_Totales!$N:$N, Aux_Totales!$F:$F, $F224, Aux_Totales!$A:$A, Aperturas!$A$2), 0))</f>
        <v/>
      </c>
      <c r="KTG224" s="23" t="str">
        <f>IF(KTG220 = "", "", IFERROR(KTG220 / SUMIFS(Aux_Totales!$N:$N, Aux_Totales!$F:$F, $F224, Aux_Totales!$A:$A, Aperturas!$A$2), 0))</f>
        <v/>
      </c>
      <c r="KTH224" s="23" t="str">
        <f>IF(KTH220 = "", "", IFERROR(KTH220 / SUMIFS(Aux_Totales!$N:$N, Aux_Totales!$F:$F, $F224, Aux_Totales!$A:$A, Aperturas!$A$2), 0))</f>
        <v/>
      </c>
      <c r="KTI224" s="23" t="str">
        <f>IF(KTI220 = "", "", IFERROR(KTI220 / SUMIFS(Aux_Totales!$N:$N, Aux_Totales!$F:$F, $F224, Aux_Totales!$A:$A, Aperturas!$A$2), 0))</f>
        <v/>
      </c>
      <c r="KTJ224" s="23" t="str">
        <f>IF(KTJ220 = "", "", IFERROR(KTJ220 / SUMIFS(Aux_Totales!$N:$N, Aux_Totales!$F:$F, $F224, Aux_Totales!$A:$A, Aperturas!$A$2), 0))</f>
        <v/>
      </c>
      <c r="KTK224" s="23" t="str">
        <f>IF(KTK220 = "", "", IFERROR(KTK220 / SUMIFS(Aux_Totales!$N:$N, Aux_Totales!$F:$F, $F224, Aux_Totales!$A:$A, Aperturas!$A$2), 0))</f>
        <v/>
      </c>
      <c r="KTL224" s="23" t="str">
        <f>IF(KTL220 = "", "", IFERROR(KTL220 / SUMIFS(Aux_Totales!$N:$N, Aux_Totales!$F:$F, $F224, Aux_Totales!$A:$A, Aperturas!$A$2), 0))</f>
        <v/>
      </c>
      <c r="KTM224" s="23" t="str">
        <f>IF(KTM220 = "", "", IFERROR(KTM220 / SUMIFS(Aux_Totales!$N:$N, Aux_Totales!$F:$F, $F224, Aux_Totales!$A:$A, Aperturas!$A$2), 0))</f>
        <v/>
      </c>
      <c r="KTN224" s="23" t="str">
        <f>IF(KTN220 = "", "", IFERROR(KTN220 / SUMIFS(Aux_Totales!$N:$N, Aux_Totales!$F:$F, $F224, Aux_Totales!$A:$A, Aperturas!$A$2), 0))</f>
        <v/>
      </c>
      <c r="KTO224" s="23" t="str">
        <f>IF(KTO220 = "", "", IFERROR(KTO220 / SUMIFS(Aux_Totales!$N:$N, Aux_Totales!$F:$F, $F224, Aux_Totales!$A:$A, Aperturas!$A$2), 0))</f>
        <v/>
      </c>
      <c r="KTP224" s="23" t="str">
        <f>IF(KTP220 = "", "", IFERROR(KTP220 / SUMIFS(Aux_Totales!$N:$N, Aux_Totales!$F:$F, $F224, Aux_Totales!$A:$A, Aperturas!$A$2), 0))</f>
        <v/>
      </c>
      <c r="KTQ224" s="23" t="str">
        <f>IF(KTQ220 = "", "", IFERROR(KTQ220 / SUMIFS(Aux_Totales!$N:$N, Aux_Totales!$F:$F, $F224, Aux_Totales!$A:$A, Aperturas!$A$2), 0))</f>
        <v/>
      </c>
      <c r="KTR224" s="23" t="str">
        <f>IF(KTR220 = "", "", IFERROR(KTR220 / SUMIFS(Aux_Totales!$N:$N, Aux_Totales!$F:$F, $F224, Aux_Totales!$A:$A, Aperturas!$A$2), 0))</f>
        <v/>
      </c>
      <c r="KTS224" s="23" t="str">
        <f>IF(KTS220 = "", "", IFERROR(KTS220 / SUMIFS(Aux_Totales!$N:$N, Aux_Totales!$F:$F, $F224, Aux_Totales!$A:$A, Aperturas!$A$2), 0))</f>
        <v/>
      </c>
      <c r="KTT224" s="23" t="str">
        <f>IF(KTT220 = "", "", IFERROR(KTT220 / SUMIFS(Aux_Totales!$N:$N, Aux_Totales!$F:$F, $F224, Aux_Totales!$A:$A, Aperturas!$A$2), 0))</f>
        <v/>
      </c>
      <c r="KTU224" s="23" t="str">
        <f>IF(KTU220 = "", "", IFERROR(KTU220 / SUMIFS(Aux_Totales!$N:$N, Aux_Totales!$F:$F, $F224, Aux_Totales!$A:$A, Aperturas!$A$2), 0))</f>
        <v/>
      </c>
      <c r="KTV224" s="23" t="str">
        <f>IF(KTV220 = "", "", IFERROR(KTV220 / SUMIFS(Aux_Totales!$N:$N, Aux_Totales!$F:$F, $F224, Aux_Totales!$A:$A, Aperturas!$A$2), 0))</f>
        <v/>
      </c>
      <c r="KTW224" s="23" t="str">
        <f>IF(KTW220 = "", "", IFERROR(KTW220 / SUMIFS(Aux_Totales!$N:$N, Aux_Totales!$F:$F, $F224, Aux_Totales!$A:$A, Aperturas!$A$2), 0))</f>
        <v/>
      </c>
      <c r="KTX224" s="23" t="str">
        <f>IF(KTX220 = "", "", IFERROR(KTX220 / SUMIFS(Aux_Totales!$N:$N, Aux_Totales!$F:$F, $F224, Aux_Totales!$A:$A, Aperturas!$A$2), 0))</f>
        <v/>
      </c>
      <c r="KTY224" s="23" t="str">
        <f>IF(KTY220 = "", "", IFERROR(KTY220 / SUMIFS(Aux_Totales!$N:$N, Aux_Totales!$F:$F, $F224, Aux_Totales!$A:$A, Aperturas!$A$2), 0))</f>
        <v/>
      </c>
      <c r="KTZ224" s="23" t="str">
        <f>IF(KTZ220 = "", "", IFERROR(KTZ220 / SUMIFS(Aux_Totales!$N:$N, Aux_Totales!$F:$F, $F224, Aux_Totales!$A:$A, Aperturas!$A$2), 0))</f>
        <v/>
      </c>
      <c r="KUA224" s="23" t="str">
        <f>IF(KUA220 = "", "", IFERROR(KUA220 / SUMIFS(Aux_Totales!$N:$N, Aux_Totales!$F:$F, $F224, Aux_Totales!$A:$A, Aperturas!$A$2), 0))</f>
        <v/>
      </c>
      <c r="KUB224" s="23" t="str">
        <f>IF(KUB220 = "", "", IFERROR(KUB220 / SUMIFS(Aux_Totales!$N:$N, Aux_Totales!$F:$F, $F224, Aux_Totales!$A:$A, Aperturas!$A$2), 0))</f>
        <v/>
      </c>
      <c r="KUC224" s="23" t="str">
        <f>IF(KUC220 = "", "", IFERROR(KUC220 / SUMIFS(Aux_Totales!$N:$N, Aux_Totales!$F:$F, $F224, Aux_Totales!$A:$A, Aperturas!$A$2), 0))</f>
        <v/>
      </c>
      <c r="KUD224" s="23" t="str">
        <f>IF(KUD220 = "", "", IFERROR(KUD220 / SUMIFS(Aux_Totales!$N:$N, Aux_Totales!$F:$F, $F224, Aux_Totales!$A:$A, Aperturas!$A$2), 0))</f>
        <v/>
      </c>
      <c r="KUE224" s="23" t="str">
        <f>IF(KUE220 = "", "", IFERROR(KUE220 / SUMIFS(Aux_Totales!$N:$N, Aux_Totales!$F:$F, $F224, Aux_Totales!$A:$A, Aperturas!$A$2), 0))</f>
        <v/>
      </c>
      <c r="KUF224" s="23" t="str">
        <f>IF(KUF220 = "", "", IFERROR(KUF220 / SUMIFS(Aux_Totales!$N:$N, Aux_Totales!$F:$F, $F224, Aux_Totales!$A:$A, Aperturas!$A$2), 0))</f>
        <v/>
      </c>
      <c r="KUG224" s="23" t="str">
        <f>IF(KUG220 = "", "", IFERROR(KUG220 / SUMIFS(Aux_Totales!$N:$N, Aux_Totales!$F:$F, $F224, Aux_Totales!$A:$A, Aperturas!$A$2), 0))</f>
        <v/>
      </c>
      <c r="KUH224" s="23" t="str">
        <f>IF(KUH220 = "", "", IFERROR(KUH220 / SUMIFS(Aux_Totales!$N:$N, Aux_Totales!$F:$F, $F224, Aux_Totales!$A:$A, Aperturas!$A$2), 0))</f>
        <v/>
      </c>
      <c r="KUI224" s="23" t="str">
        <f>IF(KUI220 = "", "", IFERROR(KUI220 / SUMIFS(Aux_Totales!$N:$N, Aux_Totales!$F:$F, $F224, Aux_Totales!$A:$A, Aperturas!$A$2), 0))</f>
        <v/>
      </c>
      <c r="KUJ224" s="23" t="str">
        <f>IF(KUJ220 = "", "", IFERROR(KUJ220 / SUMIFS(Aux_Totales!$N:$N, Aux_Totales!$F:$F, $F224, Aux_Totales!$A:$A, Aperturas!$A$2), 0))</f>
        <v/>
      </c>
      <c r="KUK224" s="23" t="str">
        <f>IF(KUK220 = "", "", IFERROR(KUK220 / SUMIFS(Aux_Totales!$N:$N, Aux_Totales!$F:$F, $F224, Aux_Totales!$A:$A, Aperturas!$A$2), 0))</f>
        <v/>
      </c>
      <c r="KUL224" s="23" t="str">
        <f>IF(KUL220 = "", "", IFERROR(KUL220 / SUMIFS(Aux_Totales!$N:$N, Aux_Totales!$F:$F, $F224, Aux_Totales!$A:$A, Aperturas!$A$2), 0))</f>
        <v/>
      </c>
      <c r="KUM224" s="23" t="str">
        <f>IF(KUM220 = "", "", IFERROR(KUM220 / SUMIFS(Aux_Totales!$N:$N, Aux_Totales!$F:$F, $F224, Aux_Totales!$A:$A, Aperturas!$A$2), 0))</f>
        <v/>
      </c>
      <c r="KUN224" s="23" t="str">
        <f>IF(KUN220 = "", "", IFERROR(KUN220 / SUMIFS(Aux_Totales!$N:$N, Aux_Totales!$F:$F, $F224, Aux_Totales!$A:$A, Aperturas!$A$2), 0))</f>
        <v/>
      </c>
      <c r="KUO224" s="23" t="str">
        <f>IF(KUO220 = "", "", IFERROR(KUO220 / SUMIFS(Aux_Totales!$N:$N, Aux_Totales!$F:$F, $F224, Aux_Totales!$A:$A, Aperturas!$A$2), 0))</f>
        <v/>
      </c>
      <c r="KUP224" s="23" t="str">
        <f>IF(KUP220 = "", "", IFERROR(KUP220 / SUMIFS(Aux_Totales!$N:$N, Aux_Totales!$F:$F, $F224, Aux_Totales!$A:$A, Aperturas!$A$2), 0))</f>
        <v/>
      </c>
      <c r="KUQ224" s="23" t="str">
        <f>IF(KUQ220 = "", "", IFERROR(KUQ220 / SUMIFS(Aux_Totales!$N:$N, Aux_Totales!$F:$F, $F224, Aux_Totales!$A:$A, Aperturas!$A$2), 0))</f>
        <v/>
      </c>
      <c r="KUR224" s="23" t="str">
        <f>IF(KUR220 = "", "", IFERROR(KUR220 / SUMIFS(Aux_Totales!$N:$N, Aux_Totales!$F:$F, $F224, Aux_Totales!$A:$A, Aperturas!$A$2), 0))</f>
        <v/>
      </c>
      <c r="KUS224" s="23" t="str">
        <f>IF(KUS220 = "", "", IFERROR(KUS220 / SUMIFS(Aux_Totales!$N:$N, Aux_Totales!$F:$F, $F224, Aux_Totales!$A:$A, Aperturas!$A$2), 0))</f>
        <v/>
      </c>
      <c r="KUT224" s="23" t="str">
        <f>IF(KUT220 = "", "", IFERROR(KUT220 / SUMIFS(Aux_Totales!$N:$N, Aux_Totales!$F:$F, $F224, Aux_Totales!$A:$A, Aperturas!$A$2), 0))</f>
        <v/>
      </c>
      <c r="KUU224" s="23" t="str">
        <f>IF(KUU220 = "", "", IFERROR(KUU220 / SUMIFS(Aux_Totales!$N:$N, Aux_Totales!$F:$F, $F224, Aux_Totales!$A:$A, Aperturas!$A$2), 0))</f>
        <v/>
      </c>
      <c r="KUV224" s="23" t="str">
        <f>IF(KUV220 = "", "", IFERROR(KUV220 / SUMIFS(Aux_Totales!$N:$N, Aux_Totales!$F:$F, $F224, Aux_Totales!$A:$A, Aperturas!$A$2), 0))</f>
        <v/>
      </c>
      <c r="KUW224" s="23" t="str">
        <f>IF(KUW220 = "", "", IFERROR(KUW220 / SUMIFS(Aux_Totales!$N:$N, Aux_Totales!$F:$F, $F224, Aux_Totales!$A:$A, Aperturas!$A$2), 0))</f>
        <v/>
      </c>
      <c r="KUX224" s="23" t="str">
        <f>IF(KUX220 = "", "", IFERROR(KUX220 / SUMIFS(Aux_Totales!$N:$N, Aux_Totales!$F:$F, $F224, Aux_Totales!$A:$A, Aperturas!$A$2), 0))</f>
        <v/>
      </c>
      <c r="KUY224" s="23" t="str">
        <f>IF(KUY220 = "", "", IFERROR(KUY220 / SUMIFS(Aux_Totales!$N:$N, Aux_Totales!$F:$F, $F224, Aux_Totales!$A:$A, Aperturas!$A$2), 0))</f>
        <v/>
      </c>
      <c r="KUZ224" s="23" t="str">
        <f>IF(KUZ220 = "", "", IFERROR(KUZ220 / SUMIFS(Aux_Totales!$N:$N, Aux_Totales!$F:$F, $F224, Aux_Totales!$A:$A, Aperturas!$A$2), 0))</f>
        <v/>
      </c>
      <c r="KVA224" s="23" t="str">
        <f>IF(KVA220 = "", "", IFERROR(KVA220 / SUMIFS(Aux_Totales!$N:$N, Aux_Totales!$F:$F, $F224, Aux_Totales!$A:$A, Aperturas!$A$2), 0))</f>
        <v/>
      </c>
      <c r="KVB224" s="23" t="str">
        <f>IF(KVB220 = "", "", IFERROR(KVB220 / SUMIFS(Aux_Totales!$N:$N, Aux_Totales!$F:$F, $F224, Aux_Totales!$A:$A, Aperturas!$A$2), 0))</f>
        <v/>
      </c>
      <c r="KVC224" s="23" t="str">
        <f>IF(KVC220 = "", "", IFERROR(KVC220 / SUMIFS(Aux_Totales!$N:$N, Aux_Totales!$F:$F, $F224, Aux_Totales!$A:$A, Aperturas!$A$2), 0))</f>
        <v/>
      </c>
      <c r="KVD224" s="23" t="str">
        <f>IF(KVD220 = "", "", IFERROR(KVD220 / SUMIFS(Aux_Totales!$N:$N, Aux_Totales!$F:$F, $F224, Aux_Totales!$A:$A, Aperturas!$A$2), 0))</f>
        <v/>
      </c>
      <c r="KVE224" s="23" t="str">
        <f>IF(KVE220 = "", "", IFERROR(KVE220 / SUMIFS(Aux_Totales!$N:$N, Aux_Totales!$F:$F, $F224, Aux_Totales!$A:$A, Aperturas!$A$2), 0))</f>
        <v/>
      </c>
      <c r="KVF224" s="23" t="str">
        <f>IF(KVF220 = "", "", IFERROR(KVF220 / SUMIFS(Aux_Totales!$N:$N, Aux_Totales!$F:$F, $F224, Aux_Totales!$A:$A, Aperturas!$A$2), 0))</f>
        <v/>
      </c>
      <c r="KVG224" s="23" t="str">
        <f>IF(KVG220 = "", "", IFERROR(KVG220 / SUMIFS(Aux_Totales!$N:$N, Aux_Totales!$F:$F, $F224, Aux_Totales!$A:$A, Aperturas!$A$2), 0))</f>
        <v/>
      </c>
      <c r="KVH224" s="23" t="str">
        <f>IF(KVH220 = "", "", IFERROR(KVH220 / SUMIFS(Aux_Totales!$N:$N, Aux_Totales!$F:$F, $F224, Aux_Totales!$A:$A, Aperturas!$A$2), 0))</f>
        <v/>
      </c>
      <c r="KVI224" s="23" t="str">
        <f>IF(KVI220 = "", "", IFERROR(KVI220 / SUMIFS(Aux_Totales!$N:$N, Aux_Totales!$F:$F, $F224, Aux_Totales!$A:$A, Aperturas!$A$2), 0))</f>
        <v/>
      </c>
      <c r="KVJ224" s="23" t="str">
        <f>IF(KVJ220 = "", "", IFERROR(KVJ220 / SUMIFS(Aux_Totales!$N:$N, Aux_Totales!$F:$F, $F224, Aux_Totales!$A:$A, Aperturas!$A$2), 0))</f>
        <v/>
      </c>
      <c r="KVK224" s="23" t="str">
        <f>IF(KVK220 = "", "", IFERROR(KVK220 / SUMIFS(Aux_Totales!$N:$N, Aux_Totales!$F:$F, $F224, Aux_Totales!$A:$A, Aperturas!$A$2), 0))</f>
        <v/>
      </c>
      <c r="KVL224" s="23" t="str">
        <f>IF(KVL220 = "", "", IFERROR(KVL220 / SUMIFS(Aux_Totales!$N:$N, Aux_Totales!$F:$F, $F224, Aux_Totales!$A:$A, Aperturas!$A$2), 0))</f>
        <v/>
      </c>
      <c r="KVM224" s="23" t="str">
        <f>IF(KVM220 = "", "", IFERROR(KVM220 / SUMIFS(Aux_Totales!$N:$N, Aux_Totales!$F:$F, $F224, Aux_Totales!$A:$A, Aperturas!$A$2), 0))</f>
        <v/>
      </c>
      <c r="KVN224" s="23" t="str">
        <f>IF(KVN220 = "", "", IFERROR(KVN220 / SUMIFS(Aux_Totales!$N:$N, Aux_Totales!$F:$F, $F224, Aux_Totales!$A:$A, Aperturas!$A$2), 0))</f>
        <v/>
      </c>
      <c r="KVO224" s="23" t="str">
        <f>IF(KVO220 = "", "", IFERROR(KVO220 / SUMIFS(Aux_Totales!$N:$N, Aux_Totales!$F:$F, $F224, Aux_Totales!$A:$A, Aperturas!$A$2), 0))</f>
        <v/>
      </c>
      <c r="KVP224" s="23" t="str">
        <f>IF(KVP220 = "", "", IFERROR(KVP220 / SUMIFS(Aux_Totales!$N:$N, Aux_Totales!$F:$F, $F224, Aux_Totales!$A:$A, Aperturas!$A$2), 0))</f>
        <v/>
      </c>
      <c r="KVQ224" s="23" t="str">
        <f>IF(KVQ220 = "", "", IFERROR(KVQ220 / SUMIFS(Aux_Totales!$N:$N, Aux_Totales!$F:$F, $F224, Aux_Totales!$A:$A, Aperturas!$A$2), 0))</f>
        <v/>
      </c>
      <c r="KVR224" s="23" t="str">
        <f>IF(KVR220 = "", "", IFERROR(KVR220 / SUMIFS(Aux_Totales!$N:$N, Aux_Totales!$F:$F, $F224, Aux_Totales!$A:$A, Aperturas!$A$2), 0))</f>
        <v/>
      </c>
      <c r="KVS224" s="23" t="str">
        <f>IF(KVS220 = "", "", IFERROR(KVS220 / SUMIFS(Aux_Totales!$N:$N, Aux_Totales!$F:$F, $F224, Aux_Totales!$A:$A, Aperturas!$A$2), 0))</f>
        <v/>
      </c>
      <c r="KVT224" s="23" t="str">
        <f>IF(KVT220 = "", "", IFERROR(KVT220 / SUMIFS(Aux_Totales!$N:$N, Aux_Totales!$F:$F, $F224, Aux_Totales!$A:$A, Aperturas!$A$2), 0))</f>
        <v/>
      </c>
      <c r="KVU224" s="23" t="str">
        <f>IF(KVU220 = "", "", IFERROR(KVU220 / SUMIFS(Aux_Totales!$N:$N, Aux_Totales!$F:$F, $F224, Aux_Totales!$A:$A, Aperturas!$A$2), 0))</f>
        <v/>
      </c>
      <c r="KVV224" s="23" t="str">
        <f>IF(KVV220 = "", "", IFERROR(KVV220 / SUMIFS(Aux_Totales!$N:$N, Aux_Totales!$F:$F, $F224, Aux_Totales!$A:$A, Aperturas!$A$2), 0))</f>
        <v/>
      </c>
      <c r="KVW224" s="23" t="str">
        <f>IF(KVW220 = "", "", IFERROR(KVW220 / SUMIFS(Aux_Totales!$N:$N, Aux_Totales!$F:$F, $F224, Aux_Totales!$A:$A, Aperturas!$A$2), 0))</f>
        <v/>
      </c>
      <c r="KVX224" s="23" t="str">
        <f>IF(KVX220 = "", "", IFERROR(KVX220 / SUMIFS(Aux_Totales!$N:$N, Aux_Totales!$F:$F, $F224, Aux_Totales!$A:$A, Aperturas!$A$2), 0))</f>
        <v/>
      </c>
      <c r="KVY224" s="23" t="str">
        <f>IF(KVY220 = "", "", IFERROR(KVY220 / SUMIFS(Aux_Totales!$N:$N, Aux_Totales!$F:$F, $F224, Aux_Totales!$A:$A, Aperturas!$A$2), 0))</f>
        <v/>
      </c>
      <c r="KVZ224" s="23" t="str">
        <f>IF(KVZ220 = "", "", IFERROR(KVZ220 / SUMIFS(Aux_Totales!$N:$N, Aux_Totales!$F:$F, $F224, Aux_Totales!$A:$A, Aperturas!$A$2), 0))</f>
        <v/>
      </c>
      <c r="KWA224" s="23" t="str">
        <f>IF(KWA220 = "", "", IFERROR(KWA220 / SUMIFS(Aux_Totales!$N:$N, Aux_Totales!$F:$F, $F224, Aux_Totales!$A:$A, Aperturas!$A$2), 0))</f>
        <v/>
      </c>
      <c r="KWB224" s="23" t="str">
        <f>IF(KWB220 = "", "", IFERROR(KWB220 / SUMIFS(Aux_Totales!$N:$N, Aux_Totales!$F:$F, $F224, Aux_Totales!$A:$A, Aperturas!$A$2), 0))</f>
        <v/>
      </c>
      <c r="KWC224" s="23" t="str">
        <f>IF(KWC220 = "", "", IFERROR(KWC220 / SUMIFS(Aux_Totales!$N:$N, Aux_Totales!$F:$F, $F224, Aux_Totales!$A:$A, Aperturas!$A$2), 0))</f>
        <v/>
      </c>
      <c r="KWD224" s="23" t="str">
        <f>IF(KWD220 = "", "", IFERROR(KWD220 / SUMIFS(Aux_Totales!$N:$N, Aux_Totales!$F:$F, $F224, Aux_Totales!$A:$A, Aperturas!$A$2), 0))</f>
        <v/>
      </c>
      <c r="KWE224" s="23" t="str">
        <f>IF(KWE220 = "", "", IFERROR(KWE220 / SUMIFS(Aux_Totales!$N:$N, Aux_Totales!$F:$F, $F224, Aux_Totales!$A:$A, Aperturas!$A$2), 0))</f>
        <v/>
      </c>
      <c r="KWF224" s="23" t="str">
        <f>IF(KWF220 = "", "", IFERROR(KWF220 / SUMIFS(Aux_Totales!$N:$N, Aux_Totales!$F:$F, $F224, Aux_Totales!$A:$A, Aperturas!$A$2), 0))</f>
        <v/>
      </c>
      <c r="KWG224" s="23" t="str">
        <f>IF(KWG220 = "", "", IFERROR(KWG220 / SUMIFS(Aux_Totales!$N:$N, Aux_Totales!$F:$F, $F224, Aux_Totales!$A:$A, Aperturas!$A$2), 0))</f>
        <v/>
      </c>
      <c r="KWH224" s="23" t="str">
        <f>IF(KWH220 = "", "", IFERROR(KWH220 / SUMIFS(Aux_Totales!$N:$N, Aux_Totales!$F:$F, $F224, Aux_Totales!$A:$A, Aperturas!$A$2), 0))</f>
        <v/>
      </c>
      <c r="KWI224" s="23" t="str">
        <f>IF(KWI220 = "", "", IFERROR(KWI220 / SUMIFS(Aux_Totales!$N:$N, Aux_Totales!$F:$F, $F224, Aux_Totales!$A:$A, Aperturas!$A$2), 0))</f>
        <v/>
      </c>
      <c r="KWJ224" s="23" t="str">
        <f>IF(KWJ220 = "", "", IFERROR(KWJ220 / SUMIFS(Aux_Totales!$N:$N, Aux_Totales!$F:$F, $F224, Aux_Totales!$A:$A, Aperturas!$A$2), 0))</f>
        <v/>
      </c>
      <c r="KWK224" s="23" t="str">
        <f>IF(KWK220 = "", "", IFERROR(KWK220 / SUMIFS(Aux_Totales!$N:$N, Aux_Totales!$F:$F, $F224, Aux_Totales!$A:$A, Aperturas!$A$2), 0))</f>
        <v/>
      </c>
      <c r="KWL224" s="23" t="str">
        <f>IF(KWL220 = "", "", IFERROR(KWL220 / SUMIFS(Aux_Totales!$N:$N, Aux_Totales!$F:$F, $F224, Aux_Totales!$A:$A, Aperturas!$A$2), 0))</f>
        <v/>
      </c>
      <c r="KWM224" s="23" t="str">
        <f>IF(KWM220 = "", "", IFERROR(KWM220 / SUMIFS(Aux_Totales!$N:$N, Aux_Totales!$F:$F, $F224, Aux_Totales!$A:$A, Aperturas!$A$2), 0))</f>
        <v/>
      </c>
      <c r="KWN224" s="23" t="str">
        <f>IF(KWN220 = "", "", IFERROR(KWN220 / SUMIFS(Aux_Totales!$N:$N, Aux_Totales!$F:$F, $F224, Aux_Totales!$A:$A, Aperturas!$A$2), 0))</f>
        <v/>
      </c>
      <c r="KWO224" s="23" t="str">
        <f>IF(KWO220 = "", "", IFERROR(KWO220 / SUMIFS(Aux_Totales!$N:$N, Aux_Totales!$F:$F, $F224, Aux_Totales!$A:$A, Aperturas!$A$2), 0))</f>
        <v/>
      </c>
      <c r="KWP224" s="23" t="str">
        <f>IF(KWP220 = "", "", IFERROR(KWP220 / SUMIFS(Aux_Totales!$N:$N, Aux_Totales!$F:$F, $F224, Aux_Totales!$A:$A, Aperturas!$A$2), 0))</f>
        <v/>
      </c>
      <c r="KWQ224" s="23" t="str">
        <f>IF(KWQ220 = "", "", IFERROR(KWQ220 / SUMIFS(Aux_Totales!$N:$N, Aux_Totales!$F:$F, $F224, Aux_Totales!$A:$A, Aperturas!$A$2), 0))</f>
        <v/>
      </c>
      <c r="KWR224" s="23" t="str">
        <f>IF(KWR220 = "", "", IFERROR(KWR220 / SUMIFS(Aux_Totales!$N:$N, Aux_Totales!$F:$F, $F224, Aux_Totales!$A:$A, Aperturas!$A$2), 0))</f>
        <v/>
      </c>
      <c r="KWS224" s="23" t="str">
        <f>IF(KWS220 = "", "", IFERROR(KWS220 / SUMIFS(Aux_Totales!$N:$N, Aux_Totales!$F:$F, $F224, Aux_Totales!$A:$A, Aperturas!$A$2), 0))</f>
        <v/>
      </c>
      <c r="KWT224" s="23" t="str">
        <f>IF(KWT220 = "", "", IFERROR(KWT220 / SUMIFS(Aux_Totales!$N:$N, Aux_Totales!$F:$F, $F224, Aux_Totales!$A:$A, Aperturas!$A$2), 0))</f>
        <v/>
      </c>
      <c r="KWU224" s="23" t="str">
        <f>IF(KWU220 = "", "", IFERROR(KWU220 / SUMIFS(Aux_Totales!$N:$N, Aux_Totales!$F:$F, $F224, Aux_Totales!$A:$A, Aperturas!$A$2), 0))</f>
        <v/>
      </c>
      <c r="KWV224" s="23" t="str">
        <f>IF(KWV220 = "", "", IFERROR(KWV220 / SUMIFS(Aux_Totales!$N:$N, Aux_Totales!$F:$F, $F224, Aux_Totales!$A:$A, Aperturas!$A$2), 0))</f>
        <v/>
      </c>
      <c r="KWW224" s="23" t="str">
        <f>IF(KWW220 = "", "", IFERROR(KWW220 / SUMIFS(Aux_Totales!$N:$N, Aux_Totales!$F:$F, $F224, Aux_Totales!$A:$A, Aperturas!$A$2), 0))</f>
        <v/>
      </c>
      <c r="KWX224" s="23" t="str">
        <f>IF(KWX220 = "", "", IFERROR(KWX220 / SUMIFS(Aux_Totales!$N:$N, Aux_Totales!$F:$F, $F224, Aux_Totales!$A:$A, Aperturas!$A$2), 0))</f>
        <v/>
      </c>
      <c r="KWY224" s="23" t="str">
        <f>IF(KWY220 = "", "", IFERROR(KWY220 / SUMIFS(Aux_Totales!$N:$N, Aux_Totales!$F:$F, $F224, Aux_Totales!$A:$A, Aperturas!$A$2), 0))</f>
        <v/>
      </c>
      <c r="KWZ224" s="23" t="str">
        <f>IF(KWZ220 = "", "", IFERROR(KWZ220 / SUMIFS(Aux_Totales!$N:$N, Aux_Totales!$F:$F, $F224, Aux_Totales!$A:$A, Aperturas!$A$2), 0))</f>
        <v/>
      </c>
      <c r="KXA224" s="23" t="str">
        <f>IF(KXA220 = "", "", IFERROR(KXA220 / SUMIFS(Aux_Totales!$N:$N, Aux_Totales!$F:$F, $F224, Aux_Totales!$A:$A, Aperturas!$A$2), 0))</f>
        <v/>
      </c>
      <c r="KXB224" s="23" t="str">
        <f>IF(KXB220 = "", "", IFERROR(KXB220 / SUMIFS(Aux_Totales!$N:$N, Aux_Totales!$F:$F, $F224, Aux_Totales!$A:$A, Aperturas!$A$2), 0))</f>
        <v/>
      </c>
      <c r="KXC224" s="23" t="str">
        <f>IF(KXC220 = "", "", IFERROR(KXC220 / SUMIFS(Aux_Totales!$N:$N, Aux_Totales!$F:$F, $F224, Aux_Totales!$A:$A, Aperturas!$A$2), 0))</f>
        <v/>
      </c>
      <c r="KXD224" s="23" t="str">
        <f>IF(KXD220 = "", "", IFERROR(KXD220 / SUMIFS(Aux_Totales!$N:$N, Aux_Totales!$F:$F, $F224, Aux_Totales!$A:$A, Aperturas!$A$2), 0))</f>
        <v/>
      </c>
      <c r="KXE224" s="23" t="str">
        <f>IF(KXE220 = "", "", IFERROR(KXE220 / SUMIFS(Aux_Totales!$N:$N, Aux_Totales!$F:$F, $F224, Aux_Totales!$A:$A, Aperturas!$A$2), 0))</f>
        <v/>
      </c>
      <c r="KXF224" s="23" t="str">
        <f>IF(KXF220 = "", "", IFERROR(KXF220 / SUMIFS(Aux_Totales!$N:$N, Aux_Totales!$F:$F, $F224, Aux_Totales!$A:$A, Aperturas!$A$2), 0))</f>
        <v/>
      </c>
      <c r="KXG224" s="23" t="str">
        <f>IF(KXG220 = "", "", IFERROR(KXG220 / SUMIFS(Aux_Totales!$N:$N, Aux_Totales!$F:$F, $F224, Aux_Totales!$A:$A, Aperturas!$A$2), 0))</f>
        <v/>
      </c>
      <c r="KXH224" s="23" t="str">
        <f>IF(KXH220 = "", "", IFERROR(KXH220 / SUMIFS(Aux_Totales!$N:$N, Aux_Totales!$F:$F, $F224, Aux_Totales!$A:$A, Aperturas!$A$2), 0))</f>
        <v/>
      </c>
      <c r="KXI224" s="23" t="str">
        <f>IF(KXI220 = "", "", IFERROR(KXI220 / SUMIFS(Aux_Totales!$N:$N, Aux_Totales!$F:$F, $F224, Aux_Totales!$A:$A, Aperturas!$A$2), 0))</f>
        <v/>
      </c>
      <c r="KXJ224" s="23" t="str">
        <f>IF(KXJ220 = "", "", IFERROR(KXJ220 / SUMIFS(Aux_Totales!$N:$N, Aux_Totales!$F:$F, $F224, Aux_Totales!$A:$A, Aperturas!$A$2), 0))</f>
        <v/>
      </c>
      <c r="KXK224" s="23" t="str">
        <f>IF(KXK220 = "", "", IFERROR(KXK220 / SUMIFS(Aux_Totales!$N:$N, Aux_Totales!$F:$F, $F224, Aux_Totales!$A:$A, Aperturas!$A$2), 0))</f>
        <v/>
      </c>
      <c r="KXL224" s="23" t="str">
        <f>IF(KXL220 = "", "", IFERROR(KXL220 / SUMIFS(Aux_Totales!$N:$N, Aux_Totales!$F:$F, $F224, Aux_Totales!$A:$A, Aperturas!$A$2), 0))</f>
        <v/>
      </c>
      <c r="KXM224" s="23" t="str">
        <f>IF(KXM220 = "", "", IFERROR(KXM220 / SUMIFS(Aux_Totales!$N:$N, Aux_Totales!$F:$F, $F224, Aux_Totales!$A:$A, Aperturas!$A$2), 0))</f>
        <v/>
      </c>
      <c r="KXN224" s="23" t="str">
        <f>IF(KXN220 = "", "", IFERROR(KXN220 / SUMIFS(Aux_Totales!$N:$N, Aux_Totales!$F:$F, $F224, Aux_Totales!$A:$A, Aperturas!$A$2), 0))</f>
        <v/>
      </c>
      <c r="KXO224" s="23" t="str">
        <f>IF(KXO220 = "", "", IFERROR(KXO220 / SUMIFS(Aux_Totales!$N:$N, Aux_Totales!$F:$F, $F224, Aux_Totales!$A:$A, Aperturas!$A$2), 0))</f>
        <v/>
      </c>
      <c r="KXP224" s="23" t="str">
        <f>IF(KXP220 = "", "", IFERROR(KXP220 / SUMIFS(Aux_Totales!$N:$N, Aux_Totales!$F:$F, $F224, Aux_Totales!$A:$A, Aperturas!$A$2), 0))</f>
        <v/>
      </c>
      <c r="KXQ224" s="23" t="str">
        <f>IF(KXQ220 = "", "", IFERROR(KXQ220 / SUMIFS(Aux_Totales!$N:$N, Aux_Totales!$F:$F, $F224, Aux_Totales!$A:$A, Aperturas!$A$2), 0))</f>
        <v/>
      </c>
      <c r="KXR224" s="23" t="str">
        <f>IF(KXR220 = "", "", IFERROR(KXR220 / SUMIFS(Aux_Totales!$N:$N, Aux_Totales!$F:$F, $F224, Aux_Totales!$A:$A, Aperturas!$A$2), 0))</f>
        <v/>
      </c>
      <c r="KXS224" s="23" t="str">
        <f>IF(KXS220 = "", "", IFERROR(KXS220 / SUMIFS(Aux_Totales!$N:$N, Aux_Totales!$F:$F, $F224, Aux_Totales!$A:$A, Aperturas!$A$2), 0))</f>
        <v/>
      </c>
      <c r="KXT224" s="23" t="str">
        <f>IF(KXT220 = "", "", IFERROR(KXT220 / SUMIFS(Aux_Totales!$N:$N, Aux_Totales!$F:$F, $F224, Aux_Totales!$A:$A, Aperturas!$A$2), 0))</f>
        <v/>
      </c>
      <c r="KXU224" s="23" t="str">
        <f>IF(KXU220 = "", "", IFERROR(KXU220 / SUMIFS(Aux_Totales!$N:$N, Aux_Totales!$F:$F, $F224, Aux_Totales!$A:$A, Aperturas!$A$2), 0))</f>
        <v/>
      </c>
      <c r="KXV224" s="23" t="str">
        <f>IF(KXV220 = "", "", IFERROR(KXV220 / SUMIFS(Aux_Totales!$N:$N, Aux_Totales!$F:$F, $F224, Aux_Totales!$A:$A, Aperturas!$A$2), 0))</f>
        <v/>
      </c>
      <c r="KXW224" s="23" t="str">
        <f>IF(KXW220 = "", "", IFERROR(KXW220 / SUMIFS(Aux_Totales!$N:$N, Aux_Totales!$F:$F, $F224, Aux_Totales!$A:$A, Aperturas!$A$2), 0))</f>
        <v/>
      </c>
      <c r="KXX224" s="23" t="str">
        <f>IF(KXX220 = "", "", IFERROR(KXX220 / SUMIFS(Aux_Totales!$N:$N, Aux_Totales!$F:$F, $F224, Aux_Totales!$A:$A, Aperturas!$A$2), 0))</f>
        <v/>
      </c>
      <c r="KXY224" s="23" t="str">
        <f>IF(KXY220 = "", "", IFERROR(KXY220 / SUMIFS(Aux_Totales!$N:$N, Aux_Totales!$F:$F, $F224, Aux_Totales!$A:$A, Aperturas!$A$2), 0))</f>
        <v/>
      </c>
      <c r="KXZ224" s="23" t="str">
        <f>IF(KXZ220 = "", "", IFERROR(KXZ220 / SUMIFS(Aux_Totales!$N:$N, Aux_Totales!$F:$F, $F224, Aux_Totales!$A:$A, Aperturas!$A$2), 0))</f>
        <v/>
      </c>
      <c r="KYA224" s="23" t="str">
        <f>IF(KYA220 = "", "", IFERROR(KYA220 / SUMIFS(Aux_Totales!$N:$N, Aux_Totales!$F:$F, $F224, Aux_Totales!$A:$A, Aperturas!$A$2), 0))</f>
        <v/>
      </c>
      <c r="KYB224" s="23" t="str">
        <f>IF(KYB220 = "", "", IFERROR(KYB220 / SUMIFS(Aux_Totales!$N:$N, Aux_Totales!$F:$F, $F224, Aux_Totales!$A:$A, Aperturas!$A$2), 0))</f>
        <v/>
      </c>
      <c r="KYC224" s="23" t="str">
        <f>IF(KYC220 = "", "", IFERROR(KYC220 / SUMIFS(Aux_Totales!$N:$N, Aux_Totales!$F:$F, $F224, Aux_Totales!$A:$A, Aperturas!$A$2), 0))</f>
        <v/>
      </c>
      <c r="KYD224" s="23" t="str">
        <f>IF(KYD220 = "", "", IFERROR(KYD220 / SUMIFS(Aux_Totales!$N:$N, Aux_Totales!$F:$F, $F224, Aux_Totales!$A:$A, Aperturas!$A$2), 0))</f>
        <v/>
      </c>
      <c r="KYE224" s="23" t="str">
        <f>IF(KYE220 = "", "", IFERROR(KYE220 / SUMIFS(Aux_Totales!$N:$N, Aux_Totales!$F:$F, $F224, Aux_Totales!$A:$A, Aperturas!$A$2), 0))</f>
        <v/>
      </c>
      <c r="KYF224" s="23" t="str">
        <f>IF(KYF220 = "", "", IFERROR(KYF220 / SUMIFS(Aux_Totales!$N:$N, Aux_Totales!$F:$F, $F224, Aux_Totales!$A:$A, Aperturas!$A$2), 0))</f>
        <v/>
      </c>
      <c r="KYG224" s="23" t="str">
        <f>IF(KYG220 = "", "", IFERROR(KYG220 / SUMIFS(Aux_Totales!$N:$N, Aux_Totales!$F:$F, $F224, Aux_Totales!$A:$A, Aperturas!$A$2), 0))</f>
        <v/>
      </c>
      <c r="KYH224" s="23" t="str">
        <f>IF(KYH220 = "", "", IFERROR(KYH220 / SUMIFS(Aux_Totales!$N:$N, Aux_Totales!$F:$F, $F224, Aux_Totales!$A:$A, Aperturas!$A$2), 0))</f>
        <v/>
      </c>
      <c r="KYI224" s="23" t="str">
        <f>IF(KYI220 = "", "", IFERROR(KYI220 / SUMIFS(Aux_Totales!$N:$N, Aux_Totales!$F:$F, $F224, Aux_Totales!$A:$A, Aperturas!$A$2), 0))</f>
        <v/>
      </c>
      <c r="KYJ224" s="23" t="str">
        <f>IF(KYJ220 = "", "", IFERROR(KYJ220 / SUMIFS(Aux_Totales!$N:$N, Aux_Totales!$F:$F, $F224, Aux_Totales!$A:$A, Aperturas!$A$2), 0))</f>
        <v/>
      </c>
      <c r="KYK224" s="23" t="str">
        <f>IF(KYK220 = "", "", IFERROR(KYK220 / SUMIFS(Aux_Totales!$N:$N, Aux_Totales!$F:$F, $F224, Aux_Totales!$A:$A, Aperturas!$A$2), 0))</f>
        <v/>
      </c>
      <c r="KYL224" s="23" t="str">
        <f>IF(KYL220 = "", "", IFERROR(KYL220 / SUMIFS(Aux_Totales!$N:$N, Aux_Totales!$F:$F, $F224, Aux_Totales!$A:$A, Aperturas!$A$2), 0))</f>
        <v/>
      </c>
      <c r="KYM224" s="23" t="str">
        <f>IF(KYM220 = "", "", IFERROR(KYM220 / SUMIFS(Aux_Totales!$N:$N, Aux_Totales!$F:$F, $F224, Aux_Totales!$A:$A, Aperturas!$A$2), 0))</f>
        <v/>
      </c>
      <c r="KYN224" s="23" t="str">
        <f>IF(KYN220 = "", "", IFERROR(KYN220 / SUMIFS(Aux_Totales!$N:$N, Aux_Totales!$F:$F, $F224, Aux_Totales!$A:$A, Aperturas!$A$2), 0))</f>
        <v/>
      </c>
      <c r="KYO224" s="23" t="str">
        <f>IF(KYO220 = "", "", IFERROR(KYO220 / SUMIFS(Aux_Totales!$N:$N, Aux_Totales!$F:$F, $F224, Aux_Totales!$A:$A, Aperturas!$A$2), 0))</f>
        <v/>
      </c>
      <c r="KYP224" s="23" t="str">
        <f>IF(KYP220 = "", "", IFERROR(KYP220 / SUMIFS(Aux_Totales!$N:$N, Aux_Totales!$F:$F, $F224, Aux_Totales!$A:$A, Aperturas!$A$2), 0))</f>
        <v/>
      </c>
      <c r="KYQ224" s="23" t="str">
        <f>IF(KYQ220 = "", "", IFERROR(KYQ220 / SUMIFS(Aux_Totales!$N:$N, Aux_Totales!$F:$F, $F224, Aux_Totales!$A:$A, Aperturas!$A$2), 0))</f>
        <v/>
      </c>
      <c r="KYR224" s="23" t="str">
        <f>IF(KYR220 = "", "", IFERROR(KYR220 / SUMIFS(Aux_Totales!$N:$N, Aux_Totales!$F:$F, $F224, Aux_Totales!$A:$A, Aperturas!$A$2), 0))</f>
        <v/>
      </c>
      <c r="KYS224" s="23" t="str">
        <f>IF(KYS220 = "", "", IFERROR(KYS220 / SUMIFS(Aux_Totales!$N:$N, Aux_Totales!$F:$F, $F224, Aux_Totales!$A:$A, Aperturas!$A$2), 0))</f>
        <v/>
      </c>
      <c r="KYT224" s="23" t="str">
        <f>IF(KYT220 = "", "", IFERROR(KYT220 / SUMIFS(Aux_Totales!$N:$N, Aux_Totales!$F:$F, $F224, Aux_Totales!$A:$A, Aperturas!$A$2), 0))</f>
        <v/>
      </c>
      <c r="KYU224" s="23" t="str">
        <f>IF(KYU220 = "", "", IFERROR(KYU220 / SUMIFS(Aux_Totales!$N:$N, Aux_Totales!$F:$F, $F224, Aux_Totales!$A:$A, Aperturas!$A$2), 0))</f>
        <v/>
      </c>
      <c r="KYV224" s="23" t="str">
        <f>IF(KYV220 = "", "", IFERROR(KYV220 / SUMIFS(Aux_Totales!$N:$N, Aux_Totales!$F:$F, $F224, Aux_Totales!$A:$A, Aperturas!$A$2), 0))</f>
        <v/>
      </c>
      <c r="KYW224" s="23" t="str">
        <f>IF(KYW220 = "", "", IFERROR(KYW220 / SUMIFS(Aux_Totales!$N:$N, Aux_Totales!$F:$F, $F224, Aux_Totales!$A:$A, Aperturas!$A$2), 0))</f>
        <v/>
      </c>
      <c r="KYX224" s="23" t="str">
        <f>IF(KYX220 = "", "", IFERROR(KYX220 / SUMIFS(Aux_Totales!$N:$N, Aux_Totales!$F:$F, $F224, Aux_Totales!$A:$A, Aperturas!$A$2), 0))</f>
        <v/>
      </c>
      <c r="KYY224" s="23" t="str">
        <f>IF(KYY220 = "", "", IFERROR(KYY220 / SUMIFS(Aux_Totales!$N:$N, Aux_Totales!$F:$F, $F224, Aux_Totales!$A:$A, Aperturas!$A$2), 0))</f>
        <v/>
      </c>
      <c r="KYZ224" s="23" t="str">
        <f>IF(KYZ220 = "", "", IFERROR(KYZ220 / SUMIFS(Aux_Totales!$N:$N, Aux_Totales!$F:$F, $F224, Aux_Totales!$A:$A, Aperturas!$A$2), 0))</f>
        <v/>
      </c>
      <c r="KZA224" s="23" t="str">
        <f>IF(KZA220 = "", "", IFERROR(KZA220 / SUMIFS(Aux_Totales!$N:$N, Aux_Totales!$F:$F, $F224, Aux_Totales!$A:$A, Aperturas!$A$2), 0))</f>
        <v/>
      </c>
      <c r="KZB224" s="23" t="str">
        <f>IF(KZB220 = "", "", IFERROR(KZB220 / SUMIFS(Aux_Totales!$N:$N, Aux_Totales!$F:$F, $F224, Aux_Totales!$A:$A, Aperturas!$A$2), 0))</f>
        <v/>
      </c>
      <c r="KZC224" s="23" t="str">
        <f>IF(KZC220 = "", "", IFERROR(KZC220 / SUMIFS(Aux_Totales!$N:$N, Aux_Totales!$F:$F, $F224, Aux_Totales!$A:$A, Aperturas!$A$2), 0))</f>
        <v/>
      </c>
      <c r="KZD224" s="23" t="str">
        <f>IF(KZD220 = "", "", IFERROR(KZD220 / SUMIFS(Aux_Totales!$N:$N, Aux_Totales!$F:$F, $F224, Aux_Totales!$A:$A, Aperturas!$A$2), 0))</f>
        <v/>
      </c>
      <c r="KZE224" s="23" t="str">
        <f>IF(KZE220 = "", "", IFERROR(KZE220 / SUMIFS(Aux_Totales!$N:$N, Aux_Totales!$F:$F, $F224, Aux_Totales!$A:$A, Aperturas!$A$2), 0))</f>
        <v/>
      </c>
      <c r="KZF224" s="23" t="str">
        <f>IF(KZF220 = "", "", IFERROR(KZF220 / SUMIFS(Aux_Totales!$N:$N, Aux_Totales!$F:$F, $F224, Aux_Totales!$A:$A, Aperturas!$A$2), 0))</f>
        <v/>
      </c>
      <c r="KZG224" s="23" t="str">
        <f>IF(KZG220 = "", "", IFERROR(KZG220 / SUMIFS(Aux_Totales!$N:$N, Aux_Totales!$F:$F, $F224, Aux_Totales!$A:$A, Aperturas!$A$2), 0))</f>
        <v/>
      </c>
      <c r="KZH224" s="23" t="str">
        <f>IF(KZH220 = "", "", IFERROR(KZH220 / SUMIFS(Aux_Totales!$N:$N, Aux_Totales!$F:$F, $F224, Aux_Totales!$A:$A, Aperturas!$A$2), 0))</f>
        <v/>
      </c>
      <c r="KZI224" s="23" t="str">
        <f>IF(KZI220 = "", "", IFERROR(KZI220 / SUMIFS(Aux_Totales!$N:$N, Aux_Totales!$F:$F, $F224, Aux_Totales!$A:$A, Aperturas!$A$2), 0))</f>
        <v/>
      </c>
      <c r="KZJ224" s="23" t="str">
        <f>IF(KZJ220 = "", "", IFERROR(KZJ220 / SUMIFS(Aux_Totales!$N:$N, Aux_Totales!$F:$F, $F224, Aux_Totales!$A:$A, Aperturas!$A$2), 0))</f>
        <v/>
      </c>
      <c r="KZK224" s="23" t="str">
        <f>IF(KZK220 = "", "", IFERROR(KZK220 / SUMIFS(Aux_Totales!$N:$N, Aux_Totales!$F:$F, $F224, Aux_Totales!$A:$A, Aperturas!$A$2), 0))</f>
        <v/>
      </c>
      <c r="KZL224" s="23" t="str">
        <f>IF(KZL220 = "", "", IFERROR(KZL220 / SUMIFS(Aux_Totales!$N:$N, Aux_Totales!$F:$F, $F224, Aux_Totales!$A:$A, Aperturas!$A$2), 0))</f>
        <v/>
      </c>
      <c r="KZM224" s="23" t="str">
        <f>IF(KZM220 = "", "", IFERROR(KZM220 / SUMIFS(Aux_Totales!$N:$N, Aux_Totales!$F:$F, $F224, Aux_Totales!$A:$A, Aperturas!$A$2), 0))</f>
        <v/>
      </c>
      <c r="KZN224" s="23" t="str">
        <f>IF(KZN220 = "", "", IFERROR(KZN220 / SUMIFS(Aux_Totales!$N:$N, Aux_Totales!$F:$F, $F224, Aux_Totales!$A:$A, Aperturas!$A$2), 0))</f>
        <v/>
      </c>
      <c r="KZO224" s="23" t="str">
        <f>IF(KZO220 = "", "", IFERROR(KZO220 / SUMIFS(Aux_Totales!$N:$N, Aux_Totales!$F:$F, $F224, Aux_Totales!$A:$A, Aperturas!$A$2), 0))</f>
        <v/>
      </c>
      <c r="KZP224" s="23" t="str">
        <f>IF(KZP220 = "", "", IFERROR(KZP220 / SUMIFS(Aux_Totales!$N:$N, Aux_Totales!$F:$F, $F224, Aux_Totales!$A:$A, Aperturas!$A$2), 0))</f>
        <v/>
      </c>
      <c r="KZQ224" s="23" t="str">
        <f>IF(KZQ220 = "", "", IFERROR(KZQ220 / SUMIFS(Aux_Totales!$N:$N, Aux_Totales!$F:$F, $F224, Aux_Totales!$A:$A, Aperturas!$A$2), 0))</f>
        <v/>
      </c>
      <c r="KZR224" s="23" t="str">
        <f>IF(KZR220 = "", "", IFERROR(KZR220 / SUMIFS(Aux_Totales!$N:$N, Aux_Totales!$F:$F, $F224, Aux_Totales!$A:$A, Aperturas!$A$2), 0))</f>
        <v/>
      </c>
      <c r="KZS224" s="23" t="str">
        <f>IF(KZS220 = "", "", IFERROR(KZS220 / SUMIFS(Aux_Totales!$N:$N, Aux_Totales!$F:$F, $F224, Aux_Totales!$A:$A, Aperturas!$A$2), 0))</f>
        <v/>
      </c>
      <c r="KZT224" s="23" t="str">
        <f>IF(KZT220 = "", "", IFERROR(KZT220 / SUMIFS(Aux_Totales!$N:$N, Aux_Totales!$F:$F, $F224, Aux_Totales!$A:$A, Aperturas!$A$2), 0))</f>
        <v/>
      </c>
      <c r="KZU224" s="23" t="str">
        <f>IF(KZU220 = "", "", IFERROR(KZU220 / SUMIFS(Aux_Totales!$N:$N, Aux_Totales!$F:$F, $F224, Aux_Totales!$A:$A, Aperturas!$A$2), 0))</f>
        <v/>
      </c>
      <c r="KZV224" s="23" t="str">
        <f>IF(KZV220 = "", "", IFERROR(KZV220 / SUMIFS(Aux_Totales!$N:$N, Aux_Totales!$F:$F, $F224, Aux_Totales!$A:$A, Aperturas!$A$2), 0))</f>
        <v/>
      </c>
      <c r="KZW224" s="23" t="str">
        <f>IF(KZW220 = "", "", IFERROR(KZW220 / SUMIFS(Aux_Totales!$N:$N, Aux_Totales!$F:$F, $F224, Aux_Totales!$A:$A, Aperturas!$A$2), 0))</f>
        <v/>
      </c>
      <c r="KZX224" s="23" t="str">
        <f>IF(KZX220 = "", "", IFERROR(KZX220 / SUMIFS(Aux_Totales!$N:$N, Aux_Totales!$F:$F, $F224, Aux_Totales!$A:$A, Aperturas!$A$2), 0))</f>
        <v/>
      </c>
      <c r="KZY224" s="23" t="str">
        <f>IF(KZY220 = "", "", IFERROR(KZY220 / SUMIFS(Aux_Totales!$N:$N, Aux_Totales!$F:$F, $F224, Aux_Totales!$A:$A, Aperturas!$A$2), 0))</f>
        <v/>
      </c>
      <c r="KZZ224" s="23" t="str">
        <f>IF(KZZ220 = "", "", IFERROR(KZZ220 / SUMIFS(Aux_Totales!$N:$N, Aux_Totales!$F:$F, $F224, Aux_Totales!$A:$A, Aperturas!$A$2), 0))</f>
        <v/>
      </c>
      <c r="LAA224" s="23" t="str">
        <f>IF(LAA220 = "", "", IFERROR(LAA220 / SUMIFS(Aux_Totales!$N:$N, Aux_Totales!$F:$F, $F224, Aux_Totales!$A:$A, Aperturas!$A$2), 0))</f>
        <v/>
      </c>
      <c r="LAB224" s="23" t="str">
        <f>IF(LAB220 = "", "", IFERROR(LAB220 / SUMIFS(Aux_Totales!$N:$N, Aux_Totales!$F:$F, $F224, Aux_Totales!$A:$A, Aperturas!$A$2), 0))</f>
        <v/>
      </c>
      <c r="LAC224" s="23" t="str">
        <f>IF(LAC220 = "", "", IFERROR(LAC220 / SUMIFS(Aux_Totales!$N:$N, Aux_Totales!$F:$F, $F224, Aux_Totales!$A:$A, Aperturas!$A$2), 0))</f>
        <v/>
      </c>
      <c r="LAD224" s="23" t="str">
        <f>IF(LAD220 = "", "", IFERROR(LAD220 / SUMIFS(Aux_Totales!$N:$N, Aux_Totales!$F:$F, $F224, Aux_Totales!$A:$A, Aperturas!$A$2), 0))</f>
        <v/>
      </c>
      <c r="LAE224" s="23" t="str">
        <f>IF(LAE220 = "", "", IFERROR(LAE220 / SUMIFS(Aux_Totales!$N:$N, Aux_Totales!$F:$F, $F224, Aux_Totales!$A:$A, Aperturas!$A$2), 0))</f>
        <v/>
      </c>
      <c r="LAF224" s="23" t="str">
        <f>IF(LAF220 = "", "", IFERROR(LAF220 / SUMIFS(Aux_Totales!$N:$N, Aux_Totales!$F:$F, $F224, Aux_Totales!$A:$A, Aperturas!$A$2), 0))</f>
        <v/>
      </c>
      <c r="LAG224" s="23" t="str">
        <f>IF(LAG220 = "", "", IFERROR(LAG220 / SUMIFS(Aux_Totales!$N:$N, Aux_Totales!$F:$F, $F224, Aux_Totales!$A:$A, Aperturas!$A$2), 0))</f>
        <v/>
      </c>
      <c r="LAH224" s="23" t="str">
        <f>IF(LAH220 = "", "", IFERROR(LAH220 / SUMIFS(Aux_Totales!$N:$N, Aux_Totales!$F:$F, $F224, Aux_Totales!$A:$A, Aperturas!$A$2), 0))</f>
        <v/>
      </c>
      <c r="LAI224" s="23" t="str">
        <f>IF(LAI220 = "", "", IFERROR(LAI220 / SUMIFS(Aux_Totales!$N:$N, Aux_Totales!$F:$F, $F224, Aux_Totales!$A:$A, Aperturas!$A$2), 0))</f>
        <v/>
      </c>
      <c r="LAJ224" s="23" t="str">
        <f>IF(LAJ220 = "", "", IFERROR(LAJ220 / SUMIFS(Aux_Totales!$N:$N, Aux_Totales!$F:$F, $F224, Aux_Totales!$A:$A, Aperturas!$A$2), 0))</f>
        <v/>
      </c>
      <c r="LAK224" s="23" t="str">
        <f>IF(LAK220 = "", "", IFERROR(LAK220 / SUMIFS(Aux_Totales!$N:$N, Aux_Totales!$F:$F, $F224, Aux_Totales!$A:$A, Aperturas!$A$2), 0))</f>
        <v/>
      </c>
      <c r="LAL224" s="23" t="str">
        <f>IF(LAL220 = "", "", IFERROR(LAL220 / SUMIFS(Aux_Totales!$N:$N, Aux_Totales!$F:$F, $F224, Aux_Totales!$A:$A, Aperturas!$A$2), 0))</f>
        <v/>
      </c>
      <c r="LAM224" s="23" t="str">
        <f>IF(LAM220 = "", "", IFERROR(LAM220 / SUMIFS(Aux_Totales!$N:$N, Aux_Totales!$F:$F, $F224, Aux_Totales!$A:$A, Aperturas!$A$2), 0))</f>
        <v/>
      </c>
      <c r="LAN224" s="23" t="str">
        <f>IF(LAN220 = "", "", IFERROR(LAN220 / SUMIFS(Aux_Totales!$N:$N, Aux_Totales!$F:$F, $F224, Aux_Totales!$A:$A, Aperturas!$A$2), 0))</f>
        <v/>
      </c>
      <c r="LAO224" s="23" t="str">
        <f>IF(LAO220 = "", "", IFERROR(LAO220 / SUMIFS(Aux_Totales!$N:$N, Aux_Totales!$F:$F, $F224, Aux_Totales!$A:$A, Aperturas!$A$2), 0))</f>
        <v/>
      </c>
      <c r="LAP224" s="23" t="str">
        <f>IF(LAP220 = "", "", IFERROR(LAP220 / SUMIFS(Aux_Totales!$N:$N, Aux_Totales!$F:$F, $F224, Aux_Totales!$A:$A, Aperturas!$A$2), 0))</f>
        <v/>
      </c>
      <c r="LAQ224" s="23" t="str">
        <f>IF(LAQ220 = "", "", IFERROR(LAQ220 / SUMIFS(Aux_Totales!$N:$N, Aux_Totales!$F:$F, $F224, Aux_Totales!$A:$A, Aperturas!$A$2), 0))</f>
        <v/>
      </c>
      <c r="LAR224" s="23" t="str">
        <f>IF(LAR220 = "", "", IFERROR(LAR220 / SUMIFS(Aux_Totales!$N:$N, Aux_Totales!$F:$F, $F224, Aux_Totales!$A:$A, Aperturas!$A$2), 0))</f>
        <v/>
      </c>
      <c r="LAS224" s="23" t="str">
        <f>IF(LAS220 = "", "", IFERROR(LAS220 / SUMIFS(Aux_Totales!$N:$N, Aux_Totales!$F:$F, $F224, Aux_Totales!$A:$A, Aperturas!$A$2), 0))</f>
        <v/>
      </c>
      <c r="LAT224" s="23" t="str">
        <f>IF(LAT220 = "", "", IFERROR(LAT220 / SUMIFS(Aux_Totales!$N:$N, Aux_Totales!$F:$F, $F224, Aux_Totales!$A:$A, Aperturas!$A$2), 0))</f>
        <v/>
      </c>
      <c r="LAU224" s="23" t="str">
        <f>IF(LAU220 = "", "", IFERROR(LAU220 / SUMIFS(Aux_Totales!$N:$N, Aux_Totales!$F:$F, $F224, Aux_Totales!$A:$A, Aperturas!$A$2), 0))</f>
        <v/>
      </c>
      <c r="LAV224" s="23" t="str">
        <f>IF(LAV220 = "", "", IFERROR(LAV220 / SUMIFS(Aux_Totales!$N:$N, Aux_Totales!$F:$F, $F224, Aux_Totales!$A:$A, Aperturas!$A$2), 0))</f>
        <v/>
      </c>
      <c r="LAW224" s="23" t="str">
        <f>IF(LAW220 = "", "", IFERROR(LAW220 / SUMIFS(Aux_Totales!$N:$N, Aux_Totales!$F:$F, $F224, Aux_Totales!$A:$A, Aperturas!$A$2), 0))</f>
        <v/>
      </c>
      <c r="LAX224" s="23" t="str">
        <f>IF(LAX220 = "", "", IFERROR(LAX220 / SUMIFS(Aux_Totales!$N:$N, Aux_Totales!$F:$F, $F224, Aux_Totales!$A:$A, Aperturas!$A$2), 0))</f>
        <v/>
      </c>
      <c r="LAY224" s="23" t="str">
        <f>IF(LAY220 = "", "", IFERROR(LAY220 / SUMIFS(Aux_Totales!$N:$N, Aux_Totales!$F:$F, $F224, Aux_Totales!$A:$A, Aperturas!$A$2), 0))</f>
        <v/>
      </c>
      <c r="LAZ224" s="23" t="str">
        <f>IF(LAZ220 = "", "", IFERROR(LAZ220 / SUMIFS(Aux_Totales!$N:$N, Aux_Totales!$F:$F, $F224, Aux_Totales!$A:$A, Aperturas!$A$2), 0))</f>
        <v/>
      </c>
      <c r="LBA224" s="23" t="str">
        <f>IF(LBA220 = "", "", IFERROR(LBA220 / SUMIFS(Aux_Totales!$N:$N, Aux_Totales!$F:$F, $F224, Aux_Totales!$A:$A, Aperturas!$A$2), 0))</f>
        <v/>
      </c>
      <c r="LBB224" s="23" t="str">
        <f>IF(LBB220 = "", "", IFERROR(LBB220 / SUMIFS(Aux_Totales!$N:$N, Aux_Totales!$F:$F, $F224, Aux_Totales!$A:$A, Aperturas!$A$2), 0))</f>
        <v/>
      </c>
      <c r="LBC224" s="23" t="str">
        <f>IF(LBC220 = "", "", IFERROR(LBC220 / SUMIFS(Aux_Totales!$N:$N, Aux_Totales!$F:$F, $F224, Aux_Totales!$A:$A, Aperturas!$A$2), 0))</f>
        <v/>
      </c>
      <c r="LBD224" s="23" t="str">
        <f>IF(LBD220 = "", "", IFERROR(LBD220 / SUMIFS(Aux_Totales!$N:$N, Aux_Totales!$F:$F, $F224, Aux_Totales!$A:$A, Aperturas!$A$2), 0))</f>
        <v/>
      </c>
      <c r="LBE224" s="23" t="str">
        <f>IF(LBE220 = "", "", IFERROR(LBE220 / SUMIFS(Aux_Totales!$N:$N, Aux_Totales!$F:$F, $F224, Aux_Totales!$A:$A, Aperturas!$A$2), 0))</f>
        <v/>
      </c>
      <c r="LBF224" s="23" t="str">
        <f>IF(LBF220 = "", "", IFERROR(LBF220 / SUMIFS(Aux_Totales!$N:$N, Aux_Totales!$F:$F, $F224, Aux_Totales!$A:$A, Aperturas!$A$2), 0))</f>
        <v/>
      </c>
      <c r="LBG224" s="23" t="str">
        <f>IF(LBG220 = "", "", IFERROR(LBG220 / SUMIFS(Aux_Totales!$N:$N, Aux_Totales!$F:$F, $F224, Aux_Totales!$A:$A, Aperturas!$A$2), 0))</f>
        <v/>
      </c>
      <c r="LBH224" s="23" t="str">
        <f>IF(LBH220 = "", "", IFERROR(LBH220 / SUMIFS(Aux_Totales!$N:$N, Aux_Totales!$F:$F, $F224, Aux_Totales!$A:$A, Aperturas!$A$2), 0))</f>
        <v/>
      </c>
      <c r="LBI224" s="23" t="str">
        <f>IF(LBI220 = "", "", IFERROR(LBI220 / SUMIFS(Aux_Totales!$N:$N, Aux_Totales!$F:$F, $F224, Aux_Totales!$A:$A, Aperturas!$A$2), 0))</f>
        <v/>
      </c>
      <c r="LBJ224" s="23" t="str">
        <f>IF(LBJ220 = "", "", IFERROR(LBJ220 / SUMIFS(Aux_Totales!$N:$N, Aux_Totales!$F:$F, $F224, Aux_Totales!$A:$A, Aperturas!$A$2), 0))</f>
        <v/>
      </c>
      <c r="LBK224" s="23" t="str">
        <f>IF(LBK220 = "", "", IFERROR(LBK220 / SUMIFS(Aux_Totales!$N:$N, Aux_Totales!$F:$F, $F224, Aux_Totales!$A:$A, Aperturas!$A$2), 0))</f>
        <v/>
      </c>
      <c r="LBL224" s="23" t="str">
        <f>IF(LBL220 = "", "", IFERROR(LBL220 / SUMIFS(Aux_Totales!$N:$N, Aux_Totales!$F:$F, $F224, Aux_Totales!$A:$A, Aperturas!$A$2), 0))</f>
        <v/>
      </c>
      <c r="LBM224" s="23" t="str">
        <f>IF(LBM220 = "", "", IFERROR(LBM220 / SUMIFS(Aux_Totales!$N:$N, Aux_Totales!$F:$F, $F224, Aux_Totales!$A:$A, Aperturas!$A$2), 0))</f>
        <v/>
      </c>
      <c r="LBN224" s="23" t="str">
        <f>IF(LBN220 = "", "", IFERROR(LBN220 / SUMIFS(Aux_Totales!$N:$N, Aux_Totales!$F:$F, $F224, Aux_Totales!$A:$A, Aperturas!$A$2), 0))</f>
        <v/>
      </c>
      <c r="LBO224" s="23" t="str">
        <f>IF(LBO220 = "", "", IFERROR(LBO220 / SUMIFS(Aux_Totales!$N:$N, Aux_Totales!$F:$F, $F224, Aux_Totales!$A:$A, Aperturas!$A$2), 0))</f>
        <v/>
      </c>
      <c r="LBP224" s="23" t="str">
        <f>IF(LBP220 = "", "", IFERROR(LBP220 / SUMIFS(Aux_Totales!$N:$N, Aux_Totales!$F:$F, $F224, Aux_Totales!$A:$A, Aperturas!$A$2), 0))</f>
        <v/>
      </c>
      <c r="LBQ224" s="23" t="str">
        <f>IF(LBQ220 = "", "", IFERROR(LBQ220 / SUMIFS(Aux_Totales!$N:$N, Aux_Totales!$F:$F, $F224, Aux_Totales!$A:$A, Aperturas!$A$2), 0))</f>
        <v/>
      </c>
      <c r="LBR224" s="23" t="str">
        <f>IF(LBR220 = "", "", IFERROR(LBR220 / SUMIFS(Aux_Totales!$N:$N, Aux_Totales!$F:$F, $F224, Aux_Totales!$A:$A, Aperturas!$A$2), 0))</f>
        <v/>
      </c>
      <c r="LBS224" s="23" t="str">
        <f>IF(LBS220 = "", "", IFERROR(LBS220 / SUMIFS(Aux_Totales!$N:$N, Aux_Totales!$F:$F, $F224, Aux_Totales!$A:$A, Aperturas!$A$2), 0))</f>
        <v/>
      </c>
      <c r="LBT224" s="23" t="str">
        <f>IF(LBT220 = "", "", IFERROR(LBT220 / SUMIFS(Aux_Totales!$N:$N, Aux_Totales!$F:$F, $F224, Aux_Totales!$A:$A, Aperturas!$A$2), 0))</f>
        <v/>
      </c>
      <c r="LBU224" s="23" t="str">
        <f>IF(LBU220 = "", "", IFERROR(LBU220 / SUMIFS(Aux_Totales!$N:$N, Aux_Totales!$F:$F, $F224, Aux_Totales!$A:$A, Aperturas!$A$2), 0))</f>
        <v/>
      </c>
      <c r="LBV224" s="23" t="str">
        <f>IF(LBV220 = "", "", IFERROR(LBV220 / SUMIFS(Aux_Totales!$N:$N, Aux_Totales!$F:$F, $F224, Aux_Totales!$A:$A, Aperturas!$A$2), 0))</f>
        <v/>
      </c>
      <c r="LBW224" s="23" t="str">
        <f>IF(LBW220 = "", "", IFERROR(LBW220 / SUMIFS(Aux_Totales!$N:$N, Aux_Totales!$F:$F, $F224, Aux_Totales!$A:$A, Aperturas!$A$2), 0))</f>
        <v/>
      </c>
      <c r="LBX224" s="23" t="str">
        <f>IF(LBX220 = "", "", IFERROR(LBX220 / SUMIFS(Aux_Totales!$N:$N, Aux_Totales!$F:$F, $F224, Aux_Totales!$A:$A, Aperturas!$A$2), 0))</f>
        <v/>
      </c>
      <c r="LBY224" s="23" t="str">
        <f>IF(LBY220 = "", "", IFERROR(LBY220 / SUMIFS(Aux_Totales!$N:$N, Aux_Totales!$F:$F, $F224, Aux_Totales!$A:$A, Aperturas!$A$2), 0))</f>
        <v/>
      </c>
      <c r="LBZ224" s="23" t="str">
        <f>IF(LBZ220 = "", "", IFERROR(LBZ220 / SUMIFS(Aux_Totales!$N:$N, Aux_Totales!$F:$F, $F224, Aux_Totales!$A:$A, Aperturas!$A$2), 0))</f>
        <v/>
      </c>
      <c r="LCA224" s="23" t="str">
        <f>IF(LCA220 = "", "", IFERROR(LCA220 / SUMIFS(Aux_Totales!$N:$N, Aux_Totales!$F:$F, $F224, Aux_Totales!$A:$A, Aperturas!$A$2), 0))</f>
        <v/>
      </c>
      <c r="LCB224" s="23" t="str">
        <f>IF(LCB220 = "", "", IFERROR(LCB220 / SUMIFS(Aux_Totales!$N:$N, Aux_Totales!$F:$F, $F224, Aux_Totales!$A:$A, Aperturas!$A$2), 0))</f>
        <v/>
      </c>
      <c r="LCC224" s="23" t="str">
        <f>IF(LCC220 = "", "", IFERROR(LCC220 / SUMIFS(Aux_Totales!$N:$N, Aux_Totales!$F:$F, $F224, Aux_Totales!$A:$A, Aperturas!$A$2), 0))</f>
        <v/>
      </c>
      <c r="LCD224" s="23" t="str">
        <f>IF(LCD220 = "", "", IFERROR(LCD220 / SUMIFS(Aux_Totales!$N:$N, Aux_Totales!$F:$F, $F224, Aux_Totales!$A:$A, Aperturas!$A$2), 0))</f>
        <v/>
      </c>
      <c r="LCE224" s="23" t="str">
        <f>IF(LCE220 = "", "", IFERROR(LCE220 / SUMIFS(Aux_Totales!$N:$N, Aux_Totales!$F:$F, $F224, Aux_Totales!$A:$A, Aperturas!$A$2), 0))</f>
        <v/>
      </c>
      <c r="LCF224" s="23" t="str">
        <f>IF(LCF220 = "", "", IFERROR(LCF220 / SUMIFS(Aux_Totales!$N:$N, Aux_Totales!$F:$F, $F224, Aux_Totales!$A:$A, Aperturas!$A$2), 0))</f>
        <v/>
      </c>
      <c r="LCG224" s="23" t="str">
        <f>IF(LCG220 = "", "", IFERROR(LCG220 / SUMIFS(Aux_Totales!$N:$N, Aux_Totales!$F:$F, $F224, Aux_Totales!$A:$A, Aperturas!$A$2), 0))</f>
        <v/>
      </c>
      <c r="LCH224" s="23" t="str">
        <f>IF(LCH220 = "", "", IFERROR(LCH220 / SUMIFS(Aux_Totales!$N:$N, Aux_Totales!$F:$F, $F224, Aux_Totales!$A:$A, Aperturas!$A$2), 0))</f>
        <v/>
      </c>
      <c r="LCI224" s="23" t="str">
        <f>IF(LCI220 = "", "", IFERROR(LCI220 / SUMIFS(Aux_Totales!$N:$N, Aux_Totales!$F:$F, $F224, Aux_Totales!$A:$A, Aperturas!$A$2), 0))</f>
        <v/>
      </c>
      <c r="LCJ224" s="23" t="str">
        <f>IF(LCJ220 = "", "", IFERROR(LCJ220 / SUMIFS(Aux_Totales!$N:$N, Aux_Totales!$F:$F, $F224, Aux_Totales!$A:$A, Aperturas!$A$2), 0))</f>
        <v/>
      </c>
      <c r="LCK224" s="23" t="str">
        <f>IF(LCK220 = "", "", IFERROR(LCK220 / SUMIFS(Aux_Totales!$N:$N, Aux_Totales!$F:$F, $F224, Aux_Totales!$A:$A, Aperturas!$A$2), 0))</f>
        <v/>
      </c>
      <c r="LCL224" s="23" t="str">
        <f>IF(LCL220 = "", "", IFERROR(LCL220 / SUMIFS(Aux_Totales!$N:$N, Aux_Totales!$F:$F, $F224, Aux_Totales!$A:$A, Aperturas!$A$2), 0))</f>
        <v/>
      </c>
      <c r="LCM224" s="23" t="str">
        <f>IF(LCM220 = "", "", IFERROR(LCM220 / SUMIFS(Aux_Totales!$N:$N, Aux_Totales!$F:$F, $F224, Aux_Totales!$A:$A, Aperturas!$A$2), 0))</f>
        <v/>
      </c>
      <c r="LCN224" s="23" t="str">
        <f>IF(LCN220 = "", "", IFERROR(LCN220 / SUMIFS(Aux_Totales!$N:$N, Aux_Totales!$F:$F, $F224, Aux_Totales!$A:$A, Aperturas!$A$2), 0))</f>
        <v/>
      </c>
      <c r="LCO224" s="23" t="str">
        <f>IF(LCO220 = "", "", IFERROR(LCO220 / SUMIFS(Aux_Totales!$N:$N, Aux_Totales!$F:$F, $F224, Aux_Totales!$A:$A, Aperturas!$A$2), 0))</f>
        <v/>
      </c>
      <c r="LCP224" s="23" t="str">
        <f>IF(LCP220 = "", "", IFERROR(LCP220 / SUMIFS(Aux_Totales!$N:$N, Aux_Totales!$F:$F, $F224, Aux_Totales!$A:$A, Aperturas!$A$2), 0))</f>
        <v/>
      </c>
      <c r="LCQ224" s="23" t="str">
        <f>IF(LCQ220 = "", "", IFERROR(LCQ220 / SUMIFS(Aux_Totales!$N:$N, Aux_Totales!$F:$F, $F224, Aux_Totales!$A:$A, Aperturas!$A$2), 0))</f>
        <v/>
      </c>
      <c r="LCR224" s="23" t="str">
        <f>IF(LCR220 = "", "", IFERROR(LCR220 / SUMIFS(Aux_Totales!$N:$N, Aux_Totales!$F:$F, $F224, Aux_Totales!$A:$A, Aperturas!$A$2), 0))</f>
        <v/>
      </c>
      <c r="LCS224" s="23" t="str">
        <f>IF(LCS220 = "", "", IFERROR(LCS220 / SUMIFS(Aux_Totales!$N:$N, Aux_Totales!$F:$F, $F224, Aux_Totales!$A:$A, Aperturas!$A$2), 0))</f>
        <v/>
      </c>
      <c r="LCT224" s="23" t="str">
        <f>IF(LCT220 = "", "", IFERROR(LCT220 / SUMIFS(Aux_Totales!$N:$N, Aux_Totales!$F:$F, $F224, Aux_Totales!$A:$A, Aperturas!$A$2), 0))</f>
        <v/>
      </c>
      <c r="LCU224" s="23" t="str">
        <f>IF(LCU220 = "", "", IFERROR(LCU220 / SUMIFS(Aux_Totales!$N:$N, Aux_Totales!$F:$F, $F224, Aux_Totales!$A:$A, Aperturas!$A$2), 0))</f>
        <v/>
      </c>
      <c r="LCV224" s="23" t="str">
        <f>IF(LCV220 = "", "", IFERROR(LCV220 / SUMIFS(Aux_Totales!$N:$N, Aux_Totales!$F:$F, $F224, Aux_Totales!$A:$A, Aperturas!$A$2), 0))</f>
        <v/>
      </c>
      <c r="LCW224" s="23" t="str">
        <f>IF(LCW220 = "", "", IFERROR(LCW220 / SUMIFS(Aux_Totales!$N:$N, Aux_Totales!$F:$F, $F224, Aux_Totales!$A:$A, Aperturas!$A$2), 0))</f>
        <v/>
      </c>
      <c r="LCX224" s="23" t="str">
        <f>IF(LCX220 = "", "", IFERROR(LCX220 / SUMIFS(Aux_Totales!$N:$N, Aux_Totales!$F:$F, $F224, Aux_Totales!$A:$A, Aperturas!$A$2), 0))</f>
        <v/>
      </c>
      <c r="LCY224" s="23" t="str">
        <f>IF(LCY220 = "", "", IFERROR(LCY220 / SUMIFS(Aux_Totales!$N:$N, Aux_Totales!$F:$F, $F224, Aux_Totales!$A:$A, Aperturas!$A$2), 0))</f>
        <v/>
      </c>
      <c r="LCZ224" s="23" t="str">
        <f>IF(LCZ220 = "", "", IFERROR(LCZ220 / SUMIFS(Aux_Totales!$N:$N, Aux_Totales!$F:$F, $F224, Aux_Totales!$A:$A, Aperturas!$A$2), 0))</f>
        <v/>
      </c>
      <c r="LDA224" s="23" t="str">
        <f>IF(LDA220 = "", "", IFERROR(LDA220 / SUMIFS(Aux_Totales!$N:$N, Aux_Totales!$F:$F, $F224, Aux_Totales!$A:$A, Aperturas!$A$2), 0))</f>
        <v/>
      </c>
      <c r="LDB224" s="23" t="str">
        <f>IF(LDB220 = "", "", IFERROR(LDB220 / SUMIFS(Aux_Totales!$N:$N, Aux_Totales!$F:$F, $F224, Aux_Totales!$A:$A, Aperturas!$A$2), 0))</f>
        <v/>
      </c>
      <c r="LDC224" s="23" t="str">
        <f>IF(LDC220 = "", "", IFERROR(LDC220 / SUMIFS(Aux_Totales!$N:$N, Aux_Totales!$F:$F, $F224, Aux_Totales!$A:$A, Aperturas!$A$2), 0))</f>
        <v/>
      </c>
      <c r="LDD224" s="23" t="str">
        <f>IF(LDD220 = "", "", IFERROR(LDD220 / SUMIFS(Aux_Totales!$N:$N, Aux_Totales!$F:$F, $F224, Aux_Totales!$A:$A, Aperturas!$A$2), 0))</f>
        <v/>
      </c>
      <c r="LDE224" s="23" t="str">
        <f>IF(LDE220 = "", "", IFERROR(LDE220 / SUMIFS(Aux_Totales!$N:$N, Aux_Totales!$F:$F, $F224, Aux_Totales!$A:$A, Aperturas!$A$2), 0))</f>
        <v/>
      </c>
      <c r="LDF224" s="23" t="str">
        <f>IF(LDF220 = "", "", IFERROR(LDF220 / SUMIFS(Aux_Totales!$N:$N, Aux_Totales!$F:$F, $F224, Aux_Totales!$A:$A, Aperturas!$A$2), 0))</f>
        <v/>
      </c>
      <c r="LDG224" s="23" t="str">
        <f>IF(LDG220 = "", "", IFERROR(LDG220 / SUMIFS(Aux_Totales!$N:$N, Aux_Totales!$F:$F, $F224, Aux_Totales!$A:$A, Aperturas!$A$2), 0))</f>
        <v/>
      </c>
      <c r="LDH224" s="23" t="str">
        <f>IF(LDH220 = "", "", IFERROR(LDH220 / SUMIFS(Aux_Totales!$N:$N, Aux_Totales!$F:$F, $F224, Aux_Totales!$A:$A, Aperturas!$A$2), 0))</f>
        <v/>
      </c>
      <c r="LDI224" s="23" t="str">
        <f>IF(LDI220 = "", "", IFERROR(LDI220 / SUMIFS(Aux_Totales!$N:$N, Aux_Totales!$F:$F, $F224, Aux_Totales!$A:$A, Aperturas!$A$2), 0))</f>
        <v/>
      </c>
      <c r="LDJ224" s="23" t="str">
        <f>IF(LDJ220 = "", "", IFERROR(LDJ220 / SUMIFS(Aux_Totales!$N:$N, Aux_Totales!$F:$F, $F224, Aux_Totales!$A:$A, Aperturas!$A$2), 0))</f>
        <v/>
      </c>
      <c r="LDK224" s="23" t="str">
        <f>IF(LDK220 = "", "", IFERROR(LDK220 / SUMIFS(Aux_Totales!$N:$N, Aux_Totales!$F:$F, $F224, Aux_Totales!$A:$A, Aperturas!$A$2), 0))</f>
        <v/>
      </c>
      <c r="LDL224" s="23" t="str">
        <f>IF(LDL220 = "", "", IFERROR(LDL220 / SUMIFS(Aux_Totales!$N:$N, Aux_Totales!$F:$F, $F224, Aux_Totales!$A:$A, Aperturas!$A$2), 0))</f>
        <v/>
      </c>
      <c r="LDM224" s="23" t="str">
        <f>IF(LDM220 = "", "", IFERROR(LDM220 / SUMIFS(Aux_Totales!$N:$N, Aux_Totales!$F:$F, $F224, Aux_Totales!$A:$A, Aperturas!$A$2), 0))</f>
        <v/>
      </c>
      <c r="LDN224" s="23" t="str">
        <f>IF(LDN220 = "", "", IFERROR(LDN220 / SUMIFS(Aux_Totales!$N:$N, Aux_Totales!$F:$F, $F224, Aux_Totales!$A:$A, Aperturas!$A$2), 0))</f>
        <v/>
      </c>
      <c r="LDO224" s="23" t="str">
        <f>IF(LDO220 = "", "", IFERROR(LDO220 / SUMIFS(Aux_Totales!$N:$N, Aux_Totales!$F:$F, $F224, Aux_Totales!$A:$A, Aperturas!$A$2), 0))</f>
        <v/>
      </c>
      <c r="LDP224" s="23" t="str">
        <f>IF(LDP220 = "", "", IFERROR(LDP220 / SUMIFS(Aux_Totales!$N:$N, Aux_Totales!$F:$F, $F224, Aux_Totales!$A:$A, Aperturas!$A$2), 0))</f>
        <v/>
      </c>
      <c r="LDQ224" s="23" t="str">
        <f>IF(LDQ220 = "", "", IFERROR(LDQ220 / SUMIFS(Aux_Totales!$N:$N, Aux_Totales!$F:$F, $F224, Aux_Totales!$A:$A, Aperturas!$A$2), 0))</f>
        <v/>
      </c>
      <c r="LDR224" s="23" t="str">
        <f>IF(LDR220 = "", "", IFERROR(LDR220 / SUMIFS(Aux_Totales!$N:$N, Aux_Totales!$F:$F, $F224, Aux_Totales!$A:$A, Aperturas!$A$2), 0))</f>
        <v/>
      </c>
      <c r="LDS224" s="23" t="str">
        <f>IF(LDS220 = "", "", IFERROR(LDS220 / SUMIFS(Aux_Totales!$N:$N, Aux_Totales!$F:$F, $F224, Aux_Totales!$A:$A, Aperturas!$A$2), 0))</f>
        <v/>
      </c>
      <c r="LDT224" s="23" t="str">
        <f>IF(LDT220 = "", "", IFERROR(LDT220 / SUMIFS(Aux_Totales!$N:$N, Aux_Totales!$F:$F, $F224, Aux_Totales!$A:$A, Aperturas!$A$2), 0))</f>
        <v/>
      </c>
      <c r="LDU224" s="23" t="str">
        <f>IF(LDU220 = "", "", IFERROR(LDU220 / SUMIFS(Aux_Totales!$N:$N, Aux_Totales!$F:$F, $F224, Aux_Totales!$A:$A, Aperturas!$A$2), 0))</f>
        <v/>
      </c>
      <c r="LDV224" s="23" t="str">
        <f>IF(LDV220 = "", "", IFERROR(LDV220 / SUMIFS(Aux_Totales!$N:$N, Aux_Totales!$F:$F, $F224, Aux_Totales!$A:$A, Aperturas!$A$2), 0))</f>
        <v/>
      </c>
      <c r="LDW224" s="23" t="str">
        <f>IF(LDW220 = "", "", IFERROR(LDW220 / SUMIFS(Aux_Totales!$N:$N, Aux_Totales!$F:$F, $F224, Aux_Totales!$A:$A, Aperturas!$A$2), 0))</f>
        <v/>
      </c>
      <c r="LDX224" s="23" t="str">
        <f>IF(LDX220 = "", "", IFERROR(LDX220 / SUMIFS(Aux_Totales!$N:$N, Aux_Totales!$F:$F, $F224, Aux_Totales!$A:$A, Aperturas!$A$2), 0))</f>
        <v/>
      </c>
      <c r="LDY224" s="23" t="str">
        <f>IF(LDY220 = "", "", IFERROR(LDY220 / SUMIFS(Aux_Totales!$N:$N, Aux_Totales!$F:$F, $F224, Aux_Totales!$A:$A, Aperturas!$A$2), 0))</f>
        <v/>
      </c>
      <c r="LDZ224" s="23" t="str">
        <f>IF(LDZ220 = "", "", IFERROR(LDZ220 / SUMIFS(Aux_Totales!$N:$N, Aux_Totales!$F:$F, $F224, Aux_Totales!$A:$A, Aperturas!$A$2), 0))</f>
        <v/>
      </c>
      <c r="LEA224" s="23" t="str">
        <f>IF(LEA220 = "", "", IFERROR(LEA220 / SUMIFS(Aux_Totales!$N:$N, Aux_Totales!$F:$F, $F224, Aux_Totales!$A:$A, Aperturas!$A$2), 0))</f>
        <v/>
      </c>
      <c r="LEB224" s="23" t="str">
        <f>IF(LEB220 = "", "", IFERROR(LEB220 / SUMIFS(Aux_Totales!$N:$N, Aux_Totales!$F:$F, $F224, Aux_Totales!$A:$A, Aperturas!$A$2), 0))</f>
        <v/>
      </c>
      <c r="LEC224" s="23" t="str">
        <f>IF(LEC220 = "", "", IFERROR(LEC220 / SUMIFS(Aux_Totales!$N:$N, Aux_Totales!$F:$F, $F224, Aux_Totales!$A:$A, Aperturas!$A$2), 0))</f>
        <v/>
      </c>
      <c r="LED224" s="23" t="str">
        <f>IF(LED220 = "", "", IFERROR(LED220 / SUMIFS(Aux_Totales!$N:$N, Aux_Totales!$F:$F, $F224, Aux_Totales!$A:$A, Aperturas!$A$2), 0))</f>
        <v/>
      </c>
      <c r="LEE224" s="23" t="str">
        <f>IF(LEE220 = "", "", IFERROR(LEE220 / SUMIFS(Aux_Totales!$N:$N, Aux_Totales!$F:$F, $F224, Aux_Totales!$A:$A, Aperturas!$A$2), 0))</f>
        <v/>
      </c>
      <c r="LEF224" s="23" t="str">
        <f>IF(LEF220 = "", "", IFERROR(LEF220 / SUMIFS(Aux_Totales!$N:$N, Aux_Totales!$F:$F, $F224, Aux_Totales!$A:$A, Aperturas!$A$2), 0))</f>
        <v/>
      </c>
      <c r="LEG224" s="23" t="str">
        <f>IF(LEG220 = "", "", IFERROR(LEG220 / SUMIFS(Aux_Totales!$N:$N, Aux_Totales!$F:$F, $F224, Aux_Totales!$A:$A, Aperturas!$A$2), 0))</f>
        <v/>
      </c>
      <c r="LEH224" s="23" t="str">
        <f>IF(LEH220 = "", "", IFERROR(LEH220 / SUMIFS(Aux_Totales!$N:$N, Aux_Totales!$F:$F, $F224, Aux_Totales!$A:$A, Aperturas!$A$2), 0))</f>
        <v/>
      </c>
      <c r="LEI224" s="23" t="str">
        <f>IF(LEI220 = "", "", IFERROR(LEI220 / SUMIFS(Aux_Totales!$N:$N, Aux_Totales!$F:$F, $F224, Aux_Totales!$A:$A, Aperturas!$A$2), 0))</f>
        <v/>
      </c>
      <c r="LEJ224" s="23" t="str">
        <f>IF(LEJ220 = "", "", IFERROR(LEJ220 / SUMIFS(Aux_Totales!$N:$N, Aux_Totales!$F:$F, $F224, Aux_Totales!$A:$A, Aperturas!$A$2), 0))</f>
        <v/>
      </c>
      <c r="LEK224" s="23" t="str">
        <f>IF(LEK220 = "", "", IFERROR(LEK220 / SUMIFS(Aux_Totales!$N:$N, Aux_Totales!$F:$F, $F224, Aux_Totales!$A:$A, Aperturas!$A$2), 0))</f>
        <v/>
      </c>
      <c r="LEL224" s="23" t="str">
        <f>IF(LEL220 = "", "", IFERROR(LEL220 / SUMIFS(Aux_Totales!$N:$N, Aux_Totales!$F:$F, $F224, Aux_Totales!$A:$A, Aperturas!$A$2), 0))</f>
        <v/>
      </c>
      <c r="LEM224" s="23" t="str">
        <f>IF(LEM220 = "", "", IFERROR(LEM220 / SUMIFS(Aux_Totales!$N:$N, Aux_Totales!$F:$F, $F224, Aux_Totales!$A:$A, Aperturas!$A$2), 0))</f>
        <v/>
      </c>
      <c r="LEN224" s="23" t="str">
        <f>IF(LEN220 = "", "", IFERROR(LEN220 / SUMIFS(Aux_Totales!$N:$N, Aux_Totales!$F:$F, $F224, Aux_Totales!$A:$A, Aperturas!$A$2), 0))</f>
        <v/>
      </c>
      <c r="LEO224" s="23" t="str">
        <f>IF(LEO220 = "", "", IFERROR(LEO220 / SUMIFS(Aux_Totales!$N:$N, Aux_Totales!$F:$F, $F224, Aux_Totales!$A:$A, Aperturas!$A$2), 0))</f>
        <v/>
      </c>
      <c r="LEP224" s="23" t="str">
        <f>IF(LEP220 = "", "", IFERROR(LEP220 / SUMIFS(Aux_Totales!$N:$N, Aux_Totales!$F:$F, $F224, Aux_Totales!$A:$A, Aperturas!$A$2), 0))</f>
        <v/>
      </c>
      <c r="LEQ224" s="23" t="str">
        <f>IF(LEQ220 = "", "", IFERROR(LEQ220 / SUMIFS(Aux_Totales!$N:$N, Aux_Totales!$F:$F, $F224, Aux_Totales!$A:$A, Aperturas!$A$2), 0))</f>
        <v/>
      </c>
      <c r="LER224" s="23" t="str">
        <f>IF(LER220 = "", "", IFERROR(LER220 / SUMIFS(Aux_Totales!$N:$N, Aux_Totales!$F:$F, $F224, Aux_Totales!$A:$A, Aperturas!$A$2), 0))</f>
        <v/>
      </c>
      <c r="LES224" s="23" t="str">
        <f>IF(LES220 = "", "", IFERROR(LES220 / SUMIFS(Aux_Totales!$N:$N, Aux_Totales!$F:$F, $F224, Aux_Totales!$A:$A, Aperturas!$A$2), 0))</f>
        <v/>
      </c>
      <c r="LET224" s="23" t="str">
        <f>IF(LET220 = "", "", IFERROR(LET220 / SUMIFS(Aux_Totales!$N:$N, Aux_Totales!$F:$F, $F224, Aux_Totales!$A:$A, Aperturas!$A$2), 0))</f>
        <v/>
      </c>
      <c r="LEU224" s="23" t="str">
        <f>IF(LEU220 = "", "", IFERROR(LEU220 / SUMIFS(Aux_Totales!$N:$N, Aux_Totales!$F:$F, $F224, Aux_Totales!$A:$A, Aperturas!$A$2), 0))</f>
        <v/>
      </c>
      <c r="LEV224" s="23" t="str">
        <f>IF(LEV220 = "", "", IFERROR(LEV220 / SUMIFS(Aux_Totales!$N:$N, Aux_Totales!$F:$F, $F224, Aux_Totales!$A:$A, Aperturas!$A$2), 0))</f>
        <v/>
      </c>
      <c r="LEW224" s="23" t="str">
        <f>IF(LEW220 = "", "", IFERROR(LEW220 / SUMIFS(Aux_Totales!$N:$N, Aux_Totales!$F:$F, $F224, Aux_Totales!$A:$A, Aperturas!$A$2), 0))</f>
        <v/>
      </c>
      <c r="LEX224" s="23" t="str">
        <f>IF(LEX220 = "", "", IFERROR(LEX220 / SUMIFS(Aux_Totales!$N:$N, Aux_Totales!$F:$F, $F224, Aux_Totales!$A:$A, Aperturas!$A$2), 0))</f>
        <v/>
      </c>
      <c r="LEY224" s="23" t="str">
        <f>IF(LEY220 = "", "", IFERROR(LEY220 / SUMIFS(Aux_Totales!$N:$N, Aux_Totales!$F:$F, $F224, Aux_Totales!$A:$A, Aperturas!$A$2), 0))</f>
        <v/>
      </c>
      <c r="LEZ224" s="23" t="str">
        <f>IF(LEZ220 = "", "", IFERROR(LEZ220 / SUMIFS(Aux_Totales!$N:$N, Aux_Totales!$F:$F, $F224, Aux_Totales!$A:$A, Aperturas!$A$2), 0))</f>
        <v/>
      </c>
      <c r="LFA224" s="23" t="str">
        <f>IF(LFA220 = "", "", IFERROR(LFA220 / SUMIFS(Aux_Totales!$N:$N, Aux_Totales!$F:$F, $F224, Aux_Totales!$A:$A, Aperturas!$A$2), 0))</f>
        <v/>
      </c>
      <c r="LFB224" s="23" t="str">
        <f>IF(LFB220 = "", "", IFERROR(LFB220 / SUMIFS(Aux_Totales!$N:$N, Aux_Totales!$F:$F, $F224, Aux_Totales!$A:$A, Aperturas!$A$2), 0))</f>
        <v/>
      </c>
      <c r="LFC224" s="23" t="str">
        <f>IF(LFC220 = "", "", IFERROR(LFC220 / SUMIFS(Aux_Totales!$N:$N, Aux_Totales!$F:$F, $F224, Aux_Totales!$A:$A, Aperturas!$A$2), 0))</f>
        <v/>
      </c>
      <c r="LFD224" s="23" t="str">
        <f>IF(LFD220 = "", "", IFERROR(LFD220 / SUMIFS(Aux_Totales!$N:$N, Aux_Totales!$F:$F, $F224, Aux_Totales!$A:$A, Aperturas!$A$2), 0))</f>
        <v/>
      </c>
      <c r="LFE224" s="23" t="str">
        <f>IF(LFE220 = "", "", IFERROR(LFE220 / SUMIFS(Aux_Totales!$N:$N, Aux_Totales!$F:$F, $F224, Aux_Totales!$A:$A, Aperturas!$A$2), 0))</f>
        <v/>
      </c>
      <c r="LFF224" s="23" t="str">
        <f>IF(LFF220 = "", "", IFERROR(LFF220 / SUMIFS(Aux_Totales!$N:$N, Aux_Totales!$F:$F, $F224, Aux_Totales!$A:$A, Aperturas!$A$2), 0))</f>
        <v/>
      </c>
      <c r="LFG224" s="23" t="str">
        <f>IF(LFG220 = "", "", IFERROR(LFG220 / SUMIFS(Aux_Totales!$N:$N, Aux_Totales!$F:$F, $F224, Aux_Totales!$A:$A, Aperturas!$A$2), 0))</f>
        <v/>
      </c>
      <c r="LFH224" s="23" t="str">
        <f>IF(LFH220 = "", "", IFERROR(LFH220 / SUMIFS(Aux_Totales!$N:$N, Aux_Totales!$F:$F, $F224, Aux_Totales!$A:$A, Aperturas!$A$2), 0))</f>
        <v/>
      </c>
      <c r="LFI224" s="23" t="str">
        <f>IF(LFI220 = "", "", IFERROR(LFI220 / SUMIFS(Aux_Totales!$N:$N, Aux_Totales!$F:$F, $F224, Aux_Totales!$A:$A, Aperturas!$A$2), 0))</f>
        <v/>
      </c>
      <c r="LFJ224" s="23" t="str">
        <f>IF(LFJ220 = "", "", IFERROR(LFJ220 / SUMIFS(Aux_Totales!$N:$N, Aux_Totales!$F:$F, $F224, Aux_Totales!$A:$A, Aperturas!$A$2), 0))</f>
        <v/>
      </c>
      <c r="LFK224" s="23" t="str">
        <f>IF(LFK220 = "", "", IFERROR(LFK220 / SUMIFS(Aux_Totales!$N:$N, Aux_Totales!$F:$F, $F224, Aux_Totales!$A:$A, Aperturas!$A$2), 0))</f>
        <v/>
      </c>
      <c r="LFL224" s="23" t="str">
        <f>IF(LFL220 = "", "", IFERROR(LFL220 / SUMIFS(Aux_Totales!$N:$N, Aux_Totales!$F:$F, $F224, Aux_Totales!$A:$A, Aperturas!$A$2), 0))</f>
        <v/>
      </c>
      <c r="LFM224" s="23" t="str">
        <f>IF(LFM220 = "", "", IFERROR(LFM220 / SUMIFS(Aux_Totales!$N:$N, Aux_Totales!$F:$F, $F224, Aux_Totales!$A:$A, Aperturas!$A$2), 0))</f>
        <v/>
      </c>
      <c r="LFN224" s="23" t="str">
        <f>IF(LFN220 = "", "", IFERROR(LFN220 / SUMIFS(Aux_Totales!$N:$N, Aux_Totales!$F:$F, $F224, Aux_Totales!$A:$A, Aperturas!$A$2), 0))</f>
        <v/>
      </c>
      <c r="LFO224" s="23" t="str">
        <f>IF(LFO220 = "", "", IFERROR(LFO220 / SUMIFS(Aux_Totales!$N:$N, Aux_Totales!$F:$F, $F224, Aux_Totales!$A:$A, Aperturas!$A$2), 0))</f>
        <v/>
      </c>
      <c r="LFP224" s="23" t="str">
        <f>IF(LFP220 = "", "", IFERROR(LFP220 / SUMIFS(Aux_Totales!$N:$N, Aux_Totales!$F:$F, $F224, Aux_Totales!$A:$A, Aperturas!$A$2), 0))</f>
        <v/>
      </c>
      <c r="LFQ224" s="23" t="str">
        <f>IF(LFQ220 = "", "", IFERROR(LFQ220 / SUMIFS(Aux_Totales!$N:$N, Aux_Totales!$F:$F, $F224, Aux_Totales!$A:$A, Aperturas!$A$2), 0))</f>
        <v/>
      </c>
      <c r="LFR224" s="23" t="str">
        <f>IF(LFR220 = "", "", IFERROR(LFR220 / SUMIFS(Aux_Totales!$N:$N, Aux_Totales!$F:$F, $F224, Aux_Totales!$A:$A, Aperturas!$A$2), 0))</f>
        <v/>
      </c>
      <c r="LFS224" s="23" t="str">
        <f>IF(LFS220 = "", "", IFERROR(LFS220 / SUMIFS(Aux_Totales!$N:$N, Aux_Totales!$F:$F, $F224, Aux_Totales!$A:$A, Aperturas!$A$2), 0))</f>
        <v/>
      </c>
      <c r="LFT224" s="23" t="str">
        <f>IF(LFT220 = "", "", IFERROR(LFT220 / SUMIFS(Aux_Totales!$N:$N, Aux_Totales!$F:$F, $F224, Aux_Totales!$A:$A, Aperturas!$A$2), 0))</f>
        <v/>
      </c>
      <c r="LFU224" s="23" t="str">
        <f>IF(LFU220 = "", "", IFERROR(LFU220 / SUMIFS(Aux_Totales!$N:$N, Aux_Totales!$F:$F, $F224, Aux_Totales!$A:$A, Aperturas!$A$2), 0))</f>
        <v/>
      </c>
      <c r="LFV224" s="23" t="str">
        <f>IF(LFV220 = "", "", IFERROR(LFV220 / SUMIFS(Aux_Totales!$N:$N, Aux_Totales!$F:$F, $F224, Aux_Totales!$A:$A, Aperturas!$A$2), 0))</f>
        <v/>
      </c>
      <c r="LFW224" s="23" t="str">
        <f>IF(LFW220 = "", "", IFERROR(LFW220 / SUMIFS(Aux_Totales!$N:$N, Aux_Totales!$F:$F, $F224, Aux_Totales!$A:$A, Aperturas!$A$2), 0))</f>
        <v/>
      </c>
      <c r="LFX224" s="23" t="str">
        <f>IF(LFX220 = "", "", IFERROR(LFX220 / SUMIFS(Aux_Totales!$N:$N, Aux_Totales!$F:$F, $F224, Aux_Totales!$A:$A, Aperturas!$A$2), 0))</f>
        <v/>
      </c>
      <c r="LFY224" s="23" t="str">
        <f>IF(LFY220 = "", "", IFERROR(LFY220 / SUMIFS(Aux_Totales!$N:$N, Aux_Totales!$F:$F, $F224, Aux_Totales!$A:$A, Aperturas!$A$2), 0))</f>
        <v/>
      </c>
      <c r="LFZ224" s="23" t="str">
        <f>IF(LFZ220 = "", "", IFERROR(LFZ220 / SUMIFS(Aux_Totales!$N:$N, Aux_Totales!$F:$F, $F224, Aux_Totales!$A:$A, Aperturas!$A$2), 0))</f>
        <v/>
      </c>
      <c r="LGA224" s="23" t="str">
        <f>IF(LGA220 = "", "", IFERROR(LGA220 / SUMIFS(Aux_Totales!$N:$N, Aux_Totales!$F:$F, $F224, Aux_Totales!$A:$A, Aperturas!$A$2), 0))</f>
        <v/>
      </c>
      <c r="LGB224" s="23" t="str">
        <f>IF(LGB220 = "", "", IFERROR(LGB220 / SUMIFS(Aux_Totales!$N:$N, Aux_Totales!$F:$F, $F224, Aux_Totales!$A:$A, Aperturas!$A$2), 0))</f>
        <v/>
      </c>
      <c r="LGC224" s="23" t="str">
        <f>IF(LGC220 = "", "", IFERROR(LGC220 / SUMIFS(Aux_Totales!$N:$N, Aux_Totales!$F:$F, $F224, Aux_Totales!$A:$A, Aperturas!$A$2), 0))</f>
        <v/>
      </c>
      <c r="LGD224" s="23" t="str">
        <f>IF(LGD220 = "", "", IFERROR(LGD220 / SUMIFS(Aux_Totales!$N:$N, Aux_Totales!$F:$F, $F224, Aux_Totales!$A:$A, Aperturas!$A$2), 0))</f>
        <v/>
      </c>
      <c r="LGE224" s="23" t="str">
        <f>IF(LGE220 = "", "", IFERROR(LGE220 / SUMIFS(Aux_Totales!$N:$N, Aux_Totales!$F:$F, $F224, Aux_Totales!$A:$A, Aperturas!$A$2), 0))</f>
        <v/>
      </c>
      <c r="LGF224" s="23" t="str">
        <f>IF(LGF220 = "", "", IFERROR(LGF220 / SUMIFS(Aux_Totales!$N:$N, Aux_Totales!$F:$F, $F224, Aux_Totales!$A:$A, Aperturas!$A$2), 0))</f>
        <v/>
      </c>
      <c r="LGG224" s="23" t="str">
        <f>IF(LGG220 = "", "", IFERROR(LGG220 / SUMIFS(Aux_Totales!$N:$N, Aux_Totales!$F:$F, $F224, Aux_Totales!$A:$A, Aperturas!$A$2), 0))</f>
        <v/>
      </c>
      <c r="LGH224" s="23" t="str">
        <f>IF(LGH220 = "", "", IFERROR(LGH220 / SUMIFS(Aux_Totales!$N:$N, Aux_Totales!$F:$F, $F224, Aux_Totales!$A:$A, Aperturas!$A$2), 0))</f>
        <v/>
      </c>
      <c r="LGI224" s="23" t="str">
        <f>IF(LGI220 = "", "", IFERROR(LGI220 / SUMIFS(Aux_Totales!$N:$N, Aux_Totales!$F:$F, $F224, Aux_Totales!$A:$A, Aperturas!$A$2), 0))</f>
        <v/>
      </c>
      <c r="LGJ224" s="23" t="str">
        <f>IF(LGJ220 = "", "", IFERROR(LGJ220 / SUMIFS(Aux_Totales!$N:$N, Aux_Totales!$F:$F, $F224, Aux_Totales!$A:$A, Aperturas!$A$2), 0))</f>
        <v/>
      </c>
      <c r="LGK224" s="23" t="str">
        <f>IF(LGK220 = "", "", IFERROR(LGK220 / SUMIFS(Aux_Totales!$N:$N, Aux_Totales!$F:$F, $F224, Aux_Totales!$A:$A, Aperturas!$A$2), 0))</f>
        <v/>
      </c>
      <c r="LGL224" s="23" t="str">
        <f>IF(LGL220 = "", "", IFERROR(LGL220 / SUMIFS(Aux_Totales!$N:$N, Aux_Totales!$F:$F, $F224, Aux_Totales!$A:$A, Aperturas!$A$2), 0))</f>
        <v/>
      </c>
      <c r="LGM224" s="23" t="str">
        <f>IF(LGM220 = "", "", IFERROR(LGM220 / SUMIFS(Aux_Totales!$N:$N, Aux_Totales!$F:$F, $F224, Aux_Totales!$A:$A, Aperturas!$A$2), 0))</f>
        <v/>
      </c>
      <c r="LGN224" s="23" t="str">
        <f>IF(LGN220 = "", "", IFERROR(LGN220 / SUMIFS(Aux_Totales!$N:$N, Aux_Totales!$F:$F, $F224, Aux_Totales!$A:$A, Aperturas!$A$2), 0))</f>
        <v/>
      </c>
      <c r="LGO224" s="23" t="str">
        <f>IF(LGO220 = "", "", IFERROR(LGO220 / SUMIFS(Aux_Totales!$N:$N, Aux_Totales!$F:$F, $F224, Aux_Totales!$A:$A, Aperturas!$A$2), 0))</f>
        <v/>
      </c>
      <c r="LGP224" s="23" t="str">
        <f>IF(LGP220 = "", "", IFERROR(LGP220 / SUMIFS(Aux_Totales!$N:$N, Aux_Totales!$F:$F, $F224, Aux_Totales!$A:$A, Aperturas!$A$2), 0))</f>
        <v/>
      </c>
      <c r="LGQ224" s="23" t="str">
        <f>IF(LGQ220 = "", "", IFERROR(LGQ220 / SUMIFS(Aux_Totales!$N:$N, Aux_Totales!$F:$F, $F224, Aux_Totales!$A:$A, Aperturas!$A$2), 0))</f>
        <v/>
      </c>
      <c r="LGR224" s="23" t="str">
        <f>IF(LGR220 = "", "", IFERROR(LGR220 / SUMIFS(Aux_Totales!$N:$N, Aux_Totales!$F:$F, $F224, Aux_Totales!$A:$A, Aperturas!$A$2), 0))</f>
        <v/>
      </c>
      <c r="LGS224" s="23" t="str">
        <f>IF(LGS220 = "", "", IFERROR(LGS220 / SUMIFS(Aux_Totales!$N:$N, Aux_Totales!$F:$F, $F224, Aux_Totales!$A:$A, Aperturas!$A$2), 0))</f>
        <v/>
      </c>
      <c r="LGT224" s="23" t="str">
        <f>IF(LGT220 = "", "", IFERROR(LGT220 / SUMIFS(Aux_Totales!$N:$N, Aux_Totales!$F:$F, $F224, Aux_Totales!$A:$A, Aperturas!$A$2), 0))</f>
        <v/>
      </c>
      <c r="LGU224" s="23" t="str">
        <f>IF(LGU220 = "", "", IFERROR(LGU220 / SUMIFS(Aux_Totales!$N:$N, Aux_Totales!$F:$F, $F224, Aux_Totales!$A:$A, Aperturas!$A$2), 0))</f>
        <v/>
      </c>
      <c r="LGV224" s="23" t="str">
        <f>IF(LGV220 = "", "", IFERROR(LGV220 / SUMIFS(Aux_Totales!$N:$N, Aux_Totales!$F:$F, $F224, Aux_Totales!$A:$A, Aperturas!$A$2), 0))</f>
        <v/>
      </c>
      <c r="LGW224" s="23" t="str">
        <f>IF(LGW220 = "", "", IFERROR(LGW220 / SUMIFS(Aux_Totales!$N:$N, Aux_Totales!$F:$F, $F224, Aux_Totales!$A:$A, Aperturas!$A$2), 0))</f>
        <v/>
      </c>
      <c r="LGX224" s="23" t="str">
        <f>IF(LGX220 = "", "", IFERROR(LGX220 / SUMIFS(Aux_Totales!$N:$N, Aux_Totales!$F:$F, $F224, Aux_Totales!$A:$A, Aperturas!$A$2), 0))</f>
        <v/>
      </c>
      <c r="LGY224" s="23" t="str">
        <f>IF(LGY220 = "", "", IFERROR(LGY220 / SUMIFS(Aux_Totales!$N:$N, Aux_Totales!$F:$F, $F224, Aux_Totales!$A:$A, Aperturas!$A$2), 0))</f>
        <v/>
      </c>
      <c r="LGZ224" s="23" t="str">
        <f>IF(LGZ220 = "", "", IFERROR(LGZ220 / SUMIFS(Aux_Totales!$N:$N, Aux_Totales!$F:$F, $F224, Aux_Totales!$A:$A, Aperturas!$A$2), 0))</f>
        <v/>
      </c>
      <c r="LHA224" s="23" t="str">
        <f>IF(LHA220 = "", "", IFERROR(LHA220 / SUMIFS(Aux_Totales!$N:$N, Aux_Totales!$F:$F, $F224, Aux_Totales!$A:$A, Aperturas!$A$2), 0))</f>
        <v/>
      </c>
      <c r="LHB224" s="23" t="str">
        <f>IF(LHB220 = "", "", IFERROR(LHB220 / SUMIFS(Aux_Totales!$N:$N, Aux_Totales!$F:$F, $F224, Aux_Totales!$A:$A, Aperturas!$A$2), 0))</f>
        <v/>
      </c>
      <c r="LHC224" s="23" t="str">
        <f>IF(LHC220 = "", "", IFERROR(LHC220 / SUMIFS(Aux_Totales!$N:$N, Aux_Totales!$F:$F, $F224, Aux_Totales!$A:$A, Aperturas!$A$2), 0))</f>
        <v/>
      </c>
      <c r="LHD224" s="23" t="str">
        <f>IF(LHD220 = "", "", IFERROR(LHD220 / SUMIFS(Aux_Totales!$N:$N, Aux_Totales!$F:$F, $F224, Aux_Totales!$A:$A, Aperturas!$A$2), 0))</f>
        <v/>
      </c>
      <c r="LHE224" s="23" t="str">
        <f>IF(LHE220 = "", "", IFERROR(LHE220 / SUMIFS(Aux_Totales!$N:$N, Aux_Totales!$F:$F, $F224, Aux_Totales!$A:$A, Aperturas!$A$2), 0))</f>
        <v/>
      </c>
      <c r="LHF224" s="23" t="str">
        <f>IF(LHF220 = "", "", IFERROR(LHF220 / SUMIFS(Aux_Totales!$N:$N, Aux_Totales!$F:$F, $F224, Aux_Totales!$A:$A, Aperturas!$A$2), 0))</f>
        <v/>
      </c>
      <c r="LHG224" s="23" t="str">
        <f>IF(LHG220 = "", "", IFERROR(LHG220 / SUMIFS(Aux_Totales!$N:$N, Aux_Totales!$F:$F, $F224, Aux_Totales!$A:$A, Aperturas!$A$2), 0))</f>
        <v/>
      </c>
      <c r="LHH224" s="23" t="str">
        <f>IF(LHH220 = "", "", IFERROR(LHH220 / SUMIFS(Aux_Totales!$N:$N, Aux_Totales!$F:$F, $F224, Aux_Totales!$A:$A, Aperturas!$A$2), 0))</f>
        <v/>
      </c>
      <c r="LHI224" s="23" t="str">
        <f>IF(LHI220 = "", "", IFERROR(LHI220 / SUMIFS(Aux_Totales!$N:$N, Aux_Totales!$F:$F, $F224, Aux_Totales!$A:$A, Aperturas!$A$2), 0))</f>
        <v/>
      </c>
      <c r="LHJ224" s="23" t="str">
        <f>IF(LHJ220 = "", "", IFERROR(LHJ220 / SUMIFS(Aux_Totales!$N:$N, Aux_Totales!$F:$F, $F224, Aux_Totales!$A:$A, Aperturas!$A$2), 0))</f>
        <v/>
      </c>
      <c r="LHK224" s="23" t="str">
        <f>IF(LHK220 = "", "", IFERROR(LHK220 / SUMIFS(Aux_Totales!$N:$N, Aux_Totales!$F:$F, $F224, Aux_Totales!$A:$A, Aperturas!$A$2), 0))</f>
        <v/>
      </c>
      <c r="LHL224" s="23" t="str">
        <f>IF(LHL220 = "", "", IFERROR(LHL220 / SUMIFS(Aux_Totales!$N:$N, Aux_Totales!$F:$F, $F224, Aux_Totales!$A:$A, Aperturas!$A$2), 0))</f>
        <v/>
      </c>
      <c r="LHM224" s="23" t="str">
        <f>IF(LHM220 = "", "", IFERROR(LHM220 / SUMIFS(Aux_Totales!$N:$N, Aux_Totales!$F:$F, $F224, Aux_Totales!$A:$A, Aperturas!$A$2), 0))</f>
        <v/>
      </c>
      <c r="LHN224" s="23" t="str">
        <f>IF(LHN220 = "", "", IFERROR(LHN220 / SUMIFS(Aux_Totales!$N:$N, Aux_Totales!$F:$F, $F224, Aux_Totales!$A:$A, Aperturas!$A$2), 0))</f>
        <v/>
      </c>
      <c r="LHO224" s="23" t="str">
        <f>IF(LHO220 = "", "", IFERROR(LHO220 / SUMIFS(Aux_Totales!$N:$N, Aux_Totales!$F:$F, $F224, Aux_Totales!$A:$A, Aperturas!$A$2), 0))</f>
        <v/>
      </c>
      <c r="LHP224" s="23" t="str">
        <f>IF(LHP220 = "", "", IFERROR(LHP220 / SUMIFS(Aux_Totales!$N:$N, Aux_Totales!$F:$F, $F224, Aux_Totales!$A:$A, Aperturas!$A$2), 0))</f>
        <v/>
      </c>
      <c r="LHQ224" s="23" t="str">
        <f>IF(LHQ220 = "", "", IFERROR(LHQ220 / SUMIFS(Aux_Totales!$N:$N, Aux_Totales!$F:$F, $F224, Aux_Totales!$A:$A, Aperturas!$A$2), 0))</f>
        <v/>
      </c>
      <c r="LHR224" s="23" t="str">
        <f>IF(LHR220 = "", "", IFERROR(LHR220 / SUMIFS(Aux_Totales!$N:$N, Aux_Totales!$F:$F, $F224, Aux_Totales!$A:$A, Aperturas!$A$2), 0))</f>
        <v/>
      </c>
      <c r="LHS224" s="23" t="str">
        <f>IF(LHS220 = "", "", IFERROR(LHS220 / SUMIFS(Aux_Totales!$N:$N, Aux_Totales!$F:$F, $F224, Aux_Totales!$A:$A, Aperturas!$A$2), 0))</f>
        <v/>
      </c>
      <c r="LHT224" s="23" t="str">
        <f>IF(LHT220 = "", "", IFERROR(LHT220 / SUMIFS(Aux_Totales!$N:$N, Aux_Totales!$F:$F, $F224, Aux_Totales!$A:$A, Aperturas!$A$2), 0))</f>
        <v/>
      </c>
      <c r="LHU224" s="23" t="str">
        <f>IF(LHU220 = "", "", IFERROR(LHU220 / SUMIFS(Aux_Totales!$N:$N, Aux_Totales!$F:$F, $F224, Aux_Totales!$A:$A, Aperturas!$A$2), 0))</f>
        <v/>
      </c>
      <c r="LHV224" s="23" t="str">
        <f>IF(LHV220 = "", "", IFERROR(LHV220 / SUMIFS(Aux_Totales!$N:$N, Aux_Totales!$F:$F, $F224, Aux_Totales!$A:$A, Aperturas!$A$2), 0))</f>
        <v/>
      </c>
      <c r="LHW224" s="23" t="str">
        <f>IF(LHW220 = "", "", IFERROR(LHW220 / SUMIFS(Aux_Totales!$N:$N, Aux_Totales!$F:$F, $F224, Aux_Totales!$A:$A, Aperturas!$A$2), 0))</f>
        <v/>
      </c>
      <c r="LHX224" s="23" t="str">
        <f>IF(LHX220 = "", "", IFERROR(LHX220 / SUMIFS(Aux_Totales!$N:$N, Aux_Totales!$F:$F, $F224, Aux_Totales!$A:$A, Aperturas!$A$2), 0))</f>
        <v/>
      </c>
      <c r="LHY224" s="23" t="str">
        <f>IF(LHY220 = "", "", IFERROR(LHY220 / SUMIFS(Aux_Totales!$N:$N, Aux_Totales!$F:$F, $F224, Aux_Totales!$A:$A, Aperturas!$A$2), 0))</f>
        <v/>
      </c>
      <c r="LHZ224" s="23" t="str">
        <f>IF(LHZ220 = "", "", IFERROR(LHZ220 / SUMIFS(Aux_Totales!$N:$N, Aux_Totales!$F:$F, $F224, Aux_Totales!$A:$A, Aperturas!$A$2), 0))</f>
        <v/>
      </c>
      <c r="LIA224" s="23" t="str">
        <f>IF(LIA220 = "", "", IFERROR(LIA220 / SUMIFS(Aux_Totales!$N:$N, Aux_Totales!$F:$F, $F224, Aux_Totales!$A:$A, Aperturas!$A$2), 0))</f>
        <v/>
      </c>
      <c r="LIB224" s="23" t="str">
        <f>IF(LIB220 = "", "", IFERROR(LIB220 / SUMIFS(Aux_Totales!$N:$N, Aux_Totales!$F:$F, $F224, Aux_Totales!$A:$A, Aperturas!$A$2), 0))</f>
        <v/>
      </c>
      <c r="LIC224" s="23" t="str">
        <f>IF(LIC220 = "", "", IFERROR(LIC220 / SUMIFS(Aux_Totales!$N:$N, Aux_Totales!$F:$F, $F224, Aux_Totales!$A:$A, Aperturas!$A$2), 0))</f>
        <v/>
      </c>
      <c r="LID224" s="23" t="str">
        <f>IF(LID220 = "", "", IFERROR(LID220 / SUMIFS(Aux_Totales!$N:$N, Aux_Totales!$F:$F, $F224, Aux_Totales!$A:$A, Aperturas!$A$2), 0))</f>
        <v/>
      </c>
      <c r="LIE224" s="23" t="str">
        <f>IF(LIE220 = "", "", IFERROR(LIE220 / SUMIFS(Aux_Totales!$N:$N, Aux_Totales!$F:$F, $F224, Aux_Totales!$A:$A, Aperturas!$A$2), 0))</f>
        <v/>
      </c>
      <c r="LIF224" s="23" t="str">
        <f>IF(LIF220 = "", "", IFERROR(LIF220 / SUMIFS(Aux_Totales!$N:$N, Aux_Totales!$F:$F, $F224, Aux_Totales!$A:$A, Aperturas!$A$2), 0))</f>
        <v/>
      </c>
      <c r="LIG224" s="23" t="str">
        <f>IF(LIG220 = "", "", IFERROR(LIG220 / SUMIFS(Aux_Totales!$N:$N, Aux_Totales!$F:$F, $F224, Aux_Totales!$A:$A, Aperturas!$A$2), 0))</f>
        <v/>
      </c>
      <c r="LIH224" s="23" t="str">
        <f>IF(LIH220 = "", "", IFERROR(LIH220 / SUMIFS(Aux_Totales!$N:$N, Aux_Totales!$F:$F, $F224, Aux_Totales!$A:$A, Aperturas!$A$2), 0))</f>
        <v/>
      </c>
      <c r="LII224" s="23" t="str">
        <f>IF(LII220 = "", "", IFERROR(LII220 / SUMIFS(Aux_Totales!$N:$N, Aux_Totales!$F:$F, $F224, Aux_Totales!$A:$A, Aperturas!$A$2), 0))</f>
        <v/>
      </c>
      <c r="LIJ224" s="23" t="str">
        <f>IF(LIJ220 = "", "", IFERROR(LIJ220 / SUMIFS(Aux_Totales!$N:$N, Aux_Totales!$F:$F, $F224, Aux_Totales!$A:$A, Aperturas!$A$2), 0))</f>
        <v/>
      </c>
      <c r="LIK224" s="23" t="str">
        <f>IF(LIK220 = "", "", IFERROR(LIK220 / SUMIFS(Aux_Totales!$N:$N, Aux_Totales!$F:$F, $F224, Aux_Totales!$A:$A, Aperturas!$A$2), 0))</f>
        <v/>
      </c>
      <c r="LIL224" s="23" t="str">
        <f>IF(LIL220 = "", "", IFERROR(LIL220 / SUMIFS(Aux_Totales!$N:$N, Aux_Totales!$F:$F, $F224, Aux_Totales!$A:$A, Aperturas!$A$2), 0))</f>
        <v/>
      </c>
      <c r="LIM224" s="23" t="str">
        <f>IF(LIM220 = "", "", IFERROR(LIM220 / SUMIFS(Aux_Totales!$N:$N, Aux_Totales!$F:$F, $F224, Aux_Totales!$A:$A, Aperturas!$A$2), 0))</f>
        <v/>
      </c>
      <c r="LIN224" s="23" t="str">
        <f>IF(LIN220 = "", "", IFERROR(LIN220 / SUMIFS(Aux_Totales!$N:$N, Aux_Totales!$F:$F, $F224, Aux_Totales!$A:$A, Aperturas!$A$2), 0))</f>
        <v/>
      </c>
      <c r="LIO224" s="23" t="str">
        <f>IF(LIO220 = "", "", IFERROR(LIO220 / SUMIFS(Aux_Totales!$N:$N, Aux_Totales!$F:$F, $F224, Aux_Totales!$A:$A, Aperturas!$A$2), 0))</f>
        <v/>
      </c>
      <c r="LIP224" s="23" t="str">
        <f>IF(LIP220 = "", "", IFERROR(LIP220 / SUMIFS(Aux_Totales!$N:$N, Aux_Totales!$F:$F, $F224, Aux_Totales!$A:$A, Aperturas!$A$2), 0))</f>
        <v/>
      </c>
      <c r="LIQ224" s="23" t="str">
        <f>IF(LIQ220 = "", "", IFERROR(LIQ220 / SUMIFS(Aux_Totales!$N:$N, Aux_Totales!$F:$F, $F224, Aux_Totales!$A:$A, Aperturas!$A$2), 0))</f>
        <v/>
      </c>
      <c r="LIR224" s="23" t="str">
        <f>IF(LIR220 = "", "", IFERROR(LIR220 / SUMIFS(Aux_Totales!$N:$N, Aux_Totales!$F:$F, $F224, Aux_Totales!$A:$A, Aperturas!$A$2), 0))</f>
        <v/>
      </c>
      <c r="LIS224" s="23" t="str">
        <f>IF(LIS220 = "", "", IFERROR(LIS220 / SUMIFS(Aux_Totales!$N:$N, Aux_Totales!$F:$F, $F224, Aux_Totales!$A:$A, Aperturas!$A$2), 0))</f>
        <v/>
      </c>
      <c r="LIT224" s="23" t="str">
        <f>IF(LIT220 = "", "", IFERROR(LIT220 / SUMIFS(Aux_Totales!$N:$N, Aux_Totales!$F:$F, $F224, Aux_Totales!$A:$A, Aperturas!$A$2), 0))</f>
        <v/>
      </c>
      <c r="LIU224" s="23" t="str">
        <f>IF(LIU220 = "", "", IFERROR(LIU220 / SUMIFS(Aux_Totales!$N:$N, Aux_Totales!$F:$F, $F224, Aux_Totales!$A:$A, Aperturas!$A$2), 0))</f>
        <v/>
      </c>
      <c r="LIV224" s="23" t="str">
        <f>IF(LIV220 = "", "", IFERROR(LIV220 / SUMIFS(Aux_Totales!$N:$N, Aux_Totales!$F:$F, $F224, Aux_Totales!$A:$A, Aperturas!$A$2), 0))</f>
        <v/>
      </c>
      <c r="LIW224" s="23" t="str">
        <f>IF(LIW220 = "", "", IFERROR(LIW220 / SUMIFS(Aux_Totales!$N:$N, Aux_Totales!$F:$F, $F224, Aux_Totales!$A:$A, Aperturas!$A$2), 0))</f>
        <v/>
      </c>
      <c r="LIX224" s="23" t="str">
        <f>IF(LIX220 = "", "", IFERROR(LIX220 / SUMIFS(Aux_Totales!$N:$N, Aux_Totales!$F:$F, $F224, Aux_Totales!$A:$A, Aperturas!$A$2), 0))</f>
        <v/>
      </c>
      <c r="LIY224" s="23" t="str">
        <f>IF(LIY220 = "", "", IFERROR(LIY220 / SUMIFS(Aux_Totales!$N:$N, Aux_Totales!$F:$F, $F224, Aux_Totales!$A:$A, Aperturas!$A$2), 0))</f>
        <v/>
      </c>
      <c r="LIZ224" s="23" t="str">
        <f>IF(LIZ220 = "", "", IFERROR(LIZ220 / SUMIFS(Aux_Totales!$N:$N, Aux_Totales!$F:$F, $F224, Aux_Totales!$A:$A, Aperturas!$A$2), 0))</f>
        <v/>
      </c>
      <c r="LJA224" s="23" t="str">
        <f>IF(LJA220 = "", "", IFERROR(LJA220 / SUMIFS(Aux_Totales!$N:$N, Aux_Totales!$F:$F, $F224, Aux_Totales!$A:$A, Aperturas!$A$2), 0))</f>
        <v/>
      </c>
      <c r="LJB224" s="23" t="str">
        <f>IF(LJB220 = "", "", IFERROR(LJB220 / SUMIFS(Aux_Totales!$N:$N, Aux_Totales!$F:$F, $F224, Aux_Totales!$A:$A, Aperturas!$A$2), 0))</f>
        <v/>
      </c>
      <c r="LJC224" s="23" t="str">
        <f>IF(LJC220 = "", "", IFERROR(LJC220 / SUMIFS(Aux_Totales!$N:$N, Aux_Totales!$F:$F, $F224, Aux_Totales!$A:$A, Aperturas!$A$2), 0))</f>
        <v/>
      </c>
      <c r="LJD224" s="23" t="str">
        <f>IF(LJD220 = "", "", IFERROR(LJD220 / SUMIFS(Aux_Totales!$N:$N, Aux_Totales!$F:$F, $F224, Aux_Totales!$A:$A, Aperturas!$A$2), 0))</f>
        <v/>
      </c>
      <c r="LJE224" s="23" t="str">
        <f>IF(LJE220 = "", "", IFERROR(LJE220 / SUMIFS(Aux_Totales!$N:$N, Aux_Totales!$F:$F, $F224, Aux_Totales!$A:$A, Aperturas!$A$2), 0))</f>
        <v/>
      </c>
      <c r="LJF224" s="23" t="str">
        <f>IF(LJF220 = "", "", IFERROR(LJF220 / SUMIFS(Aux_Totales!$N:$N, Aux_Totales!$F:$F, $F224, Aux_Totales!$A:$A, Aperturas!$A$2), 0))</f>
        <v/>
      </c>
      <c r="LJG224" s="23" t="str">
        <f>IF(LJG220 = "", "", IFERROR(LJG220 / SUMIFS(Aux_Totales!$N:$N, Aux_Totales!$F:$F, $F224, Aux_Totales!$A:$A, Aperturas!$A$2), 0))</f>
        <v/>
      </c>
      <c r="LJH224" s="23" t="str">
        <f>IF(LJH220 = "", "", IFERROR(LJH220 / SUMIFS(Aux_Totales!$N:$N, Aux_Totales!$F:$F, $F224, Aux_Totales!$A:$A, Aperturas!$A$2), 0))</f>
        <v/>
      </c>
      <c r="LJI224" s="23" t="str">
        <f>IF(LJI220 = "", "", IFERROR(LJI220 / SUMIFS(Aux_Totales!$N:$N, Aux_Totales!$F:$F, $F224, Aux_Totales!$A:$A, Aperturas!$A$2), 0))</f>
        <v/>
      </c>
      <c r="LJJ224" s="23" t="str">
        <f>IF(LJJ220 = "", "", IFERROR(LJJ220 / SUMIFS(Aux_Totales!$N:$N, Aux_Totales!$F:$F, $F224, Aux_Totales!$A:$A, Aperturas!$A$2), 0))</f>
        <v/>
      </c>
      <c r="LJK224" s="23" t="str">
        <f>IF(LJK220 = "", "", IFERROR(LJK220 / SUMIFS(Aux_Totales!$N:$N, Aux_Totales!$F:$F, $F224, Aux_Totales!$A:$A, Aperturas!$A$2), 0))</f>
        <v/>
      </c>
      <c r="LJL224" s="23" t="str">
        <f>IF(LJL220 = "", "", IFERROR(LJL220 / SUMIFS(Aux_Totales!$N:$N, Aux_Totales!$F:$F, $F224, Aux_Totales!$A:$A, Aperturas!$A$2), 0))</f>
        <v/>
      </c>
      <c r="LJM224" s="23" t="str">
        <f>IF(LJM220 = "", "", IFERROR(LJM220 / SUMIFS(Aux_Totales!$N:$N, Aux_Totales!$F:$F, $F224, Aux_Totales!$A:$A, Aperturas!$A$2), 0))</f>
        <v/>
      </c>
      <c r="LJN224" s="23" t="str">
        <f>IF(LJN220 = "", "", IFERROR(LJN220 / SUMIFS(Aux_Totales!$N:$N, Aux_Totales!$F:$F, $F224, Aux_Totales!$A:$A, Aperturas!$A$2), 0))</f>
        <v/>
      </c>
      <c r="LJO224" s="23" t="str">
        <f>IF(LJO220 = "", "", IFERROR(LJO220 / SUMIFS(Aux_Totales!$N:$N, Aux_Totales!$F:$F, $F224, Aux_Totales!$A:$A, Aperturas!$A$2), 0))</f>
        <v/>
      </c>
      <c r="LJP224" s="23" t="str">
        <f>IF(LJP220 = "", "", IFERROR(LJP220 / SUMIFS(Aux_Totales!$N:$N, Aux_Totales!$F:$F, $F224, Aux_Totales!$A:$A, Aperturas!$A$2), 0))</f>
        <v/>
      </c>
      <c r="LJQ224" s="23" t="str">
        <f>IF(LJQ220 = "", "", IFERROR(LJQ220 / SUMIFS(Aux_Totales!$N:$N, Aux_Totales!$F:$F, $F224, Aux_Totales!$A:$A, Aperturas!$A$2), 0))</f>
        <v/>
      </c>
      <c r="LJR224" s="23" t="str">
        <f>IF(LJR220 = "", "", IFERROR(LJR220 / SUMIFS(Aux_Totales!$N:$N, Aux_Totales!$F:$F, $F224, Aux_Totales!$A:$A, Aperturas!$A$2), 0))</f>
        <v/>
      </c>
      <c r="LJS224" s="23" t="str">
        <f>IF(LJS220 = "", "", IFERROR(LJS220 / SUMIFS(Aux_Totales!$N:$N, Aux_Totales!$F:$F, $F224, Aux_Totales!$A:$A, Aperturas!$A$2), 0))</f>
        <v/>
      </c>
      <c r="LJT224" s="23" t="str">
        <f>IF(LJT220 = "", "", IFERROR(LJT220 / SUMIFS(Aux_Totales!$N:$N, Aux_Totales!$F:$F, $F224, Aux_Totales!$A:$A, Aperturas!$A$2), 0))</f>
        <v/>
      </c>
      <c r="LJU224" s="23" t="str">
        <f>IF(LJU220 = "", "", IFERROR(LJU220 / SUMIFS(Aux_Totales!$N:$N, Aux_Totales!$F:$F, $F224, Aux_Totales!$A:$A, Aperturas!$A$2), 0))</f>
        <v/>
      </c>
      <c r="LJV224" s="23" t="str">
        <f>IF(LJV220 = "", "", IFERROR(LJV220 / SUMIFS(Aux_Totales!$N:$N, Aux_Totales!$F:$F, $F224, Aux_Totales!$A:$A, Aperturas!$A$2), 0))</f>
        <v/>
      </c>
      <c r="LJW224" s="23" t="str">
        <f>IF(LJW220 = "", "", IFERROR(LJW220 / SUMIFS(Aux_Totales!$N:$N, Aux_Totales!$F:$F, $F224, Aux_Totales!$A:$A, Aperturas!$A$2), 0))</f>
        <v/>
      </c>
      <c r="LJX224" s="23" t="str">
        <f>IF(LJX220 = "", "", IFERROR(LJX220 / SUMIFS(Aux_Totales!$N:$N, Aux_Totales!$F:$F, $F224, Aux_Totales!$A:$A, Aperturas!$A$2), 0))</f>
        <v/>
      </c>
      <c r="LJY224" s="23" t="str">
        <f>IF(LJY220 = "", "", IFERROR(LJY220 / SUMIFS(Aux_Totales!$N:$N, Aux_Totales!$F:$F, $F224, Aux_Totales!$A:$A, Aperturas!$A$2), 0))</f>
        <v/>
      </c>
      <c r="LJZ224" s="23" t="str">
        <f>IF(LJZ220 = "", "", IFERROR(LJZ220 / SUMIFS(Aux_Totales!$N:$N, Aux_Totales!$F:$F, $F224, Aux_Totales!$A:$A, Aperturas!$A$2), 0))</f>
        <v/>
      </c>
      <c r="LKA224" s="23" t="str">
        <f>IF(LKA220 = "", "", IFERROR(LKA220 / SUMIFS(Aux_Totales!$N:$N, Aux_Totales!$F:$F, $F224, Aux_Totales!$A:$A, Aperturas!$A$2), 0))</f>
        <v/>
      </c>
      <c r="LKB224" s="23" t="str">
        <f>IF(LKB220 = "", "", IFERROR(LKB220 / SUMIFS(Aux_Totales!$N:$N, Aux_Totales!$F:$F, $F224, Aux_Totales!$A:$A, Aperturas!$A$2), 0))</f>
        <v/>
      </c>
      <c r="LKC224" s="23" t="str">
        <f>IF(LKC220 = "", "", IFERROR(LKC220 / SUMIFS(Aux_Totales!$N:$N, Aux_Totales!$F:$F, $F224, Aux_Totales!$A:$A, Aperturas!$A$2), 0))</f>
        <v/>
      </c>
      <c r="LKD224" s="23" t="str">
        <f>IF(LKD220 = "", "", IFERROR(LKD220 / SUMIFS(Aux_Totales!$N:$N, Aux_Totales!$F:$F, $F224, Aux_Totales!$A:$A, Aperturas!$A$2), 0))</f>
        <v/>
      </c>
      <c r="LKE224" s="23" t="str">
        <f>IF(LKE220 = "", "", IFERROR(LKE220 / SUMIFS(Aux_Totales!$N:$N, Aux_Totales!$F:$F, $F224, Aux_Totales!$A:$A, Aperturas!$A$2), 0))</f>
        <v/>
      </c>
      <c r="LKF224" s="23" t="str">
        <f>IF(LKF220 = "", "", IFERROR(LKF220 / SUMIFS(Aux_Totales!$N:$N, Aux_Totales!$F:$F, $F224, Aux_Totales!$A:$A, Aperturas!$A$2), 0))</f>
        <v/>
      </c>
      <c r="LKG224" s="23" t="str">
        <f>IF(LKG220 = "", "", IFERROR(LKG220 / SUMIFS(Aux_Totales!$N:$N, Aux_Totales!$F:$F, $F224, Aux_Totales!$A:$A, Aperturas!$A$2), 0))</f>
        <v/>
      </c>
      <c r="LKH224" s="23" t="str">
        <f>IF(LKH220 = "", "", IFERROR(LKH220 / SUMIFS(Aux_Totales!$N:$N, Aux_Totales!$F:$F, $F224, Aux_Totales!$A:$A, Aperturas!$A$2), 0))</f>
        <v/>
      </c>
      <c r="LKI224" s="23" t="str">
        <f>IF(LKI220 = "", "", IFERROR(LKI220 / SUMIFS(Aux_Totales!$N:$N, Aux_Totales!$F:$F, $F224, Aux_Totales!$A:$A, Aperturas!$A$2), 0))</f>
        <v/>
      </c>
      <c r="LKJ224" s="23" t="str">
        <f>IF(LKJ220 = "", "", IFERROR(LKJ220 / SUMIFS(Aux_Totales!$N:$N, Aux_Totales!$F:$F, $F224, Aux_Totales!$A:$A, Aperturas!$A$2), 0))</f>
        <v/>
      </c>
      <c r="LKK224" s="23" t="str">
        <f>IF(LKK220 = "", "", IFERROR(LKK220 / SUMIFS(Aux_Totales!$N:$N, Aux_Totales!$F:$F, $F224, Aux_Totales!$A:$A, Aperturas!$A$2), 0))</f>
        <v/>
      </c>
      <c r="LKL224" s="23" t="str">
        <f>IF(LKL220 = "", "", IFERROR(LKL220 / SUMIFS(Aux_Totales!$N:$N, Aux_Totales!$F:$F, $F224, Aux_Totales!$A:$A, Aperturas!$A$2), 0))</f>
        <v/>
      </c>
      <c r="LKM224" s="23" t="str">
        <f>IF(LKM220 = "", "", IFERROR(LKM220 / SUMIFS(Aux_Totales!$N:$N, Aux_Totales!$F:$F, $F224, Aux_Totales!$A:$A, Aperturas!$A$2), 0))</f>
        <v/>
      </c>
      <c r="LKN224" s="23" t="str">
        <f>IF(LKN220 = "", "", IFERROR(LKN220 / SUMIFS(Aux_Totales!$N:$N, Aux_Totales!$F:$F, $F224, Aux_Totales!$A:$A, Aperturas!$A$2), 0))</f>
        <v/>
      </c>
      <c r="LKO224" s="23" t="str">
        <f>IF(LKO220 = "", "", IFERROR(LKO220 / SUMIFS(Aux_Totales!$N:$N, Aux_Totales!$F:$F, $F224, Aux_Totales!$A:$A, Aperturas!$A$2), 0))</f>
        <v/>
      </c>
      <c r="LKP224" s="23" t="str">
        <f>IF(LKP220 = "", "", IFERROR(LKP220 / SUMIFS(Aux_Totales!$N:$N, Aux_Totales!$F:$F, $F224, Aux_Totales!$A:$A, Aperturas!$A$2), 0))</f>
        <v/>
      </c>
      <c r="LKQ224" s="23" t="str">
        <f>IF(LKQ220 = "", "", IFERROR(LKQ220 / SUMIFS(Aux_Totales!$N:$N, Aux_Totales!$F:$F, $F224, Aux_Totales!$A:$A, Aperturas!$A$2), 0))</f>
        <v/>
      </c>
      <c r="LKR224" s="23" t="str">
        <f>IF(LKR220 = "", "", IFERROR(LKR220 / SUMIFS(Aux_Totales!$N:$N, Aux_Totales!$F:$F, $F224, Aux_Totales!$A:$A, Aperturas!$A$2), 0))</f>
        <v/>
      </c>
      <c r="LKS224" s="23" t="str">
        <f>IF(LKS220 = "", "", IFERROR(LKS220 / SUMIFS(Aux_Totales!$N:$N, Aux_Totales!$F:$F, $F224, Aux_Totales!$A:$A, Aperturas!$A$2), 0))</f>
        <v/>
      </c>
      <c r="LKT224" s="23" t="str">
        <f>IF(LKT220 = "", "", IFERROR(LKT220 / SUMIFS(Aux_Totales!$N:$N, Aux_Totales!$F:$F, $F224, Aux_Totales!$A:$A, Aperturas!$A$2), 0))</f>
        <v/>
      </c>
      <c r="LKU224" s="23" t="str">
        <f>IF(LKU220 = "", "", IFERROR(LKU220 / SUMIFS(Aux_Totales!$N:$N, Aux_Totales!$F:$F, $F224, Aux_Totales!$A:$A, Aperturas!$A$2), 0))</f>
        <v/>
      </c>
      <c r="LKV224" s="23" t="str">
        <f>IF(LKV220 = "", "", IFERROR(LKV220 / SUMIFS(Aux_Totales!$N:$N, Aux_Totales!$F:$F, $F224, Aux_Totales!$A:$A, Aperturas!$A$2), 0))</f>
        <v/>
      </c>
      <c r="LKW224" s="23" t="str">
        <f>IF(LKW220 = "", "", IFERROR(LKW220 / SUMIFS(Aux_Totales!$N:$N, Aux_Totales!$F:$F, $F224, Aux_Totales!$A:$A, Aperturas!$A$2), 0))</f>
        <v/>
      </c>
      <c r="LKX224" s="23" t="str">
        <f>IF(LKX220 = "", "", IFERROR(LKX220 / SUMIFS(Aux_Totales!$N:$N, Aux_Totales!$F:$F, $F224, Aux_Totales!$A:$A, Aperturas!$A$2), 0))</f>
        <v/>
      </c>
      <c r="LKY224" s="23" t="str">
        <f>IF(LKY220 = "", "", IFERROR(LKY220 / SUMIFS(Aux_Totales!$N:$N, Aux_Totales!$F:$F, $F224, Aux_Totales!$A:$A, Aperturas!$A$2), 0))</f>
        <v/>
      </c>
      <c r="LKZ224" s="23" t="str">
        <f>IF(LKZ220 = "", "", IFERROR(LKZ220 / SUMIFS(Aux_Totales!$N:$N, Aux_Totales!$F:$F, $F224, Aux_Totales!$A:$A, Aperturas!$A$2), 0))</f>
        <v/>
      </c>
      <c r="LLA224" s="23" t="str">
        <f>IF(LLA220 = "", "", IFERROR(LLA220 / SUMIFS(Aux_Totales!$N:$N, Aux_Totales!$F:$F, $F224, Aux_Totales!$A:$A, Aperturas!$A$2), 0))</f>
        <v/>
      </c>
      <c r="LLB224" s="23" t="str">
        <f>IF(LLB220 = "", "", IFERROR(LLB220 / SUMIFS(Aux_Totales!$N:$N, Aux_Totales!$F:$F, $F224, Aux_Totales!$A:$A, Aperturas!$A$2), 0))</f>
        <v/>
      </c>
      <c r="LLC224" s="23" t="str">
        <f>IF(LLC220 = "", "", IFERROR(LLC220 / SUMIFS(Aux_Totales!$N:$N, Aux_Totales!$F:$F, $F224, Aux_Totales!$A:$A, Aperturas!$A$2), 0))</f>
        <v/>
      </c>
      <c r="LLD224" s="23" t="str">
        <f>IF(LLD220 = "", "", IFERROR(LLD220 / SUMIFS(Aux_Totales!$N:$N, Aux_Totales!$F:$F, $F224, Aux_Totales!$A:$A, Aperturas!$A$2), 0))</f>
        <v/>
      </c>
      <c r="LLE224" s="23" t="str">
        <f>IF(LLE220 = "", "", IFERROR(LLE220 / SUMIFS(Aux_Totales!$N:$N, Aux_Totales!$F:$F, $F224, Aux_Totales!$A:$A, Aperturas!$A$2), 0))</f>
        <v/>
      </c>
      <c r="LLF224" s="23" t="str">
        <f>IF(LLF220 = "", "", IFERROR(LLF220 / SUMIFS(Aux_Totales!$N:$N, Aux_Totales!$F:$F, $F224, Aux_Totales!$A:$A, Aperturas!$A$2), 0))</f>
        <v/>
      </c>
      <c r="LLG224" s="23" t="str">
        <f>IF(LLG220 = "", "", IFERROR(LLG220 / SUMIFS(Aux_Totales!$N:$N, Aux_Totales!$F:$F, $F224, Aux_Totales!$A:$A, Aperturas!$A$2), 0))</f>
        <v/>
      </c>
      <c r="LLH224" s="23" t="str">
        <f>IF(LLH220 = "", "", IFERROR(LLH220 / SUMIFS(Aux_Totales!$N:$N, Aux_Totales!$F:$F, $F224, Aux_Totales!$A:$A, Aperturas!$A$2), 0))</f>
        <v/>
      </c>
      <c r="LLI224" s="23" t="str">
        <f>IF(LLI220 = "", "", IFERROR(LLI220 / SUMIFS(Aux_Totales!$N:$N, Aux_Totales!$F:$F, $F224, Aux_Totales!$A:$A, Aperturas!$A$2), 0))</f>
        <v/>
      </c>
      <c r="LLJ224" s="23" t="str">
        <f>IF(LLJ220 = "", "", IFERROR(LLJ220 / SUMIFS(Aux_Totales!$N:$N, Aux_Totales!$F:$F, $F224, Aux_Totales!$A:$A, Aperturas!$A$2), 0))</f>
        <v/>
      </c>
      <c r="LLK224" s="23" t="str">
        <f>IF(LLK220 = "", "", IFERROR(LLK220 / SUMIFS(Aux_Totales!$N:$N, Aux_Totales!$F:$F, $F224, Aux_Totales!$A:$A, Aperturas!$A$2), 0))</f>
        <v/>
      </c>
      <c r="LLL224" s="23" t="str">
        <f>IF(LLL220 = "", "", IFERROR(LLL220 / SUMIFS(Aux_Totales!$N:$N, Aux_Totales!$F:$F, $F224, Aux_Totales!$A:$A, Aperturas!$A$2), 0))</f>
        <v/>
      </c>
      <c r="LLM224" s="23" t="str">
        <f>IF(LLM220 = "", "", IFERROR(LLM220 / SUMIFS(Aux_Totales!$N:$N, Aux_Totales!$F:$F, $F224, Aux_Totales!$A:$A, Aperturas!$A$2), 0))</f>
        <v/>
      </c>
      <c r="LLN224" s="23" t="str">
        <f>IF(LLN220 = "", "", IFERROR(LLN220 / SUMIFS(Aux_Totales!$N:$N, Aux_Totales!$F:$F, $F224, Aux_Totales!$A:$A, Aperturas!$A$2), 0))</f>
        <v/>
      </c>
      <c r="LLO224" s="23" t="str">
        <f>IF(LLO220 = "", "", IFERROR(LLO220 / SUMIFS(Aux_Totales!$N:$N, Aux_Totales!$F:$F, $F224, Aux_Totales!$A:$A, Aperturas!$A$2), 0))</f>
        <v/>
      </c>
      <c r="LLP224" s="23" t="str">
        <f>IF(LLP220 = "", "", IFERROR(LLP220 / SUMIFS(Aux_Totales!$N:$N, Aux_Totales!$F:$F, $F224, Aux_Totales!$A:$A, Aperturas!$A$2), 0))</f>
        <v/>
      </c>
      <c r="LLQ224" s="23" t="str">
        <f>IF(LLQ220 = "", "", IFERROR(LLQ220 / SUMIFS(Aux_Totales!$N:$N, Aux_Totales!$F:$F, $F224, Aux_Totales!$A:$A, Aperturas!$A$2), 0))</f>
        <v/>
      </c>
      <c r="LLR224" s="23" t="str">
        <f>IF(LLR220 = "", "", IFERROR(LLR220 / SUMIFS(Aux_Totales!$N:$N, Aux_Totales!$F:$F, $F224, Aux_Totales!$A:$A, Aperturas!$A$2), 0))</f>
        <v/>
      </c>
      <c r="LLS224" s="23" t="str">
        <f>IF(LLS220 = "", "", IFERROR(LLS220 / SUMIFS(Aux_Totales!$N:$N, Aux_Totales!$F:$F, $F224, Aux_Totales!$A:$A, Aperturas!$A$2), 0))</f>
        <v/>
      </c>
      <c r="LLT224" s="23" t="str">
        <f>IF(LLT220 = "", "", IFERROR(LLT220 / SUMIFS(Aux_Totales!$N:$N, Aux_Totales!$F:$F, $F224, Aux_Totales!$A:$A, Aperturas!$A$2), 0))</f>
        <v/>
      </c>
      <c r="LLU224" s="23" t="str">
        <f>IF(LLU220 = "", "", IFERROR(LLU220 / SUMIFS(Aux_Totales!$N:$N, Aux_Totales!$F:$F, $F224, Aux_Totales!$A:$A, Aperturas!$A$2), 0))</f>
        <v/>
      </c>
      <c r="LLV224" s="23" t="str">
        <f>IF(LLV220 = "", "", IFERROR(LLV220 / SUMIFS(Aux_Totales!$N:$N, Aux_Totales!$F:$F, $F224, Aux_Totales!$A:$A, Aperturas!$A$2), 0))</f>
        <v/>
      </c>
      <c r="LLW224" s="23" t="str">
        <f>IF(LLW220 = "", "", IFERROR(LLW220 / SUMIFS(Aux_Totales!$N:$N, Aux_Totales!$F:$F, $F224, Aux_Totales!$A:$A, Aperturas!$A$2), 0))</f>
        <v/>
      </c>
      <c r="LLX224" s="23" t="str">
        <f>IF(LLX220 = "", "", IFERROR(LLX220 / SUMIFS(Aux_Totales!$N:$N, Aux_Totales!$F:$F, $F224, Aux_Totales!$A:$A, Aperturas!$A$2), 0))</f>
        <v/>
      </c>
      <c r="LLY224" s="23" t="str">
        <f>IF(LLY220 = "", "", IFERROR(LLY220 / SUMIFS(Aux_Totales!$N:$N, Aux_Totales!$F:$F, $F224, Aux_Totales!$A:$A, Aperturas!$A$2), 0))</f>
        <v/>
      </c>
      <c r="LLZ224" s="23" t="str">
        <f>IF(LLZ220 = "", "", IFERROR(LLZ220 / SUMIFS(Aux_Totales!$N:$N, Aux_Totales!$F:$F, $F224, Aux_Totales!$A:$A, Aperturas!$A$2), 0))</f>
        <v/>
      </c>
      <c r="LMA224" s="23" t="str">
        <f>IF(LMA220 = "", "", IFERROR(LMA220 / SUMIFS(Aux_Totales!$N:$N, Aux_Totales!$F:$F, $F224, Aux_Totales!$A:$A, Aperturas!$A$2), 0))</f>
        <v/>
      </c>
      <c r="LMB224" s="23" t="str">
        <f>IF(LMB220 = "", "", IFERROR(LMB220 / SUMIFS(Aux_Totales!$N:$N, Aux_Totales!$F:$F, $F224, Aux_Totales!$A:$A, Aperturas!$A$2), 0))</f>
        <v/>
      </c>
      <c r="LMC224" s="23" t="str">
        <f>IF(LMC220 = "", "", IFERROR(LMC220 / SUMIFS(Aux_Totales!$N:$N, Aux_Totales!$F:$F, $F224, Aux_Totales!$A:$A, Aperturas!$A$2), 0))</f>
        <v/>
      </c>
      <c r="LMD224" s="23" t="str">
        <f>IF(LMD220 = "", "", IFERROR(LMD220 / SUMIFS(Aux_Totales!$N:$N, Aux_Totales!$F:$F, $F224, Aux_Totales!$A:$A, Aperturas!$A$2), 0))</f>
        <v/>
      </c>
      <c r="LME224" s="23" t="str">
        <f>IF(LME220 = "", "", IFERROR(LME220 / SUMIFS(Aux_Totales!$N:$N, Aux_Totales!$F:$F, $F224, Aux_Totales!$A:$A, Aperturas!$A$2), 0))</f>
        <v/>
      </c>
      <c r="LMF224" s="23" t="str">
        <f>IF(LMF220 = "", "", IFERROR(LMF220 / SUMIFS(Aux_Totales!$N:$N, Aux_Totales!$F:$F, $F224, Aux_Totales!$A:$A, Aperturas!$A$2), 0))</f>
        <v/>
      </c>
      <c r="LMG224" s="23" t="str">
        <f>IF(LMG220 = "", "", IFERROR(LMG220 / SUMIFS(Aux_Totales!$N:$N, Aux_Totales!$F:$F, $F224, Aux_Totales!$A:$A, Aperturas!$A$2), 0))</f>
        <v/>
      </c>
      <c r="LMH224" s="23" t="str">
        <f>IF(LMH220 = "", "", IFERROR(LMH220 / SUMIFS(Aux_Totales!$N:$N, Aux_Totales!$F:$F, $F224, Aux_Totales!$A:$A, Aperturas!$A$2), 0))</f>
        <v/>
      </c>
      <c r="LMI224" s="23" t="str">
        <f>IF(LMI220 = "", "", IFERROR(LMI220 / SUMIFS(Aux_Totales!$N:$N, Aux_Totales!$F:$F, $F224, Aux_Totales!$A:$A, Aperturas!$A$2), 0))</f>
        <v/>
      </c>
      <c r="LMJ224" s="23" t="str">
        <f>IF(LMJ220 = "", "", IFERROR(LMJ220 / SUMIFS(Aux_Totales!$N:$N, Aux_Totales!$F:$F, $F224, Aux_Totales!$A:$A, Aperturas!$A$2), 0))</f>
        <v/>
      </c>
      <c r="LMK224" s="23" t="str">
        <f>IF(LMK220 = "", "", IFERROR(LMK220 / SUMIFS(Aux_Totales!$N:$N, Aux_Totales!$F:$F, $F224, Aux_Totales!$A:$A, Aperturas!$A$2), 0))</f>
        <v/>
      </c>
      <c r="LML224" s="23" t="str">
        <f>IF(LML220 = "", "", IFERROR(LML220 / SUMIFS(Aux_Totales!$N:$N, Aux_Totales!$F:$F, $F224, Aux_Totales!$A:$A, Aperturas!$A$2), 0))</f>
        <v/>
      </c>
      <c r="LMM224" s="23" t="str">
        <f>IF(LMM220 = "", "", IFERROR(LMM220 / SUMIFS(Aux_Totales!$N:$N, Aux_Totales!$F:$F, $F224, Aux_Totales!$A:$A, Aperturas!$A$2), 0))</f>
        <v/>
      </c>
      <c r="LMN224" s="23" t="str">
        <f>IF(LMN220 = "", "", IFERROR(LMN220 / SUMIFS(Aux_Totales!$N:$N, Aux_Totales!$F:$F, $F224, Aux_Totales!$A:$A, Aperturas!$A$2), 0))</f>
        <v/>
      </c>
      <c r="LMO224" s="23" t="str">
        <f>IF(LMO220 = "", "", IFERROR(LMO220 / SUMIFS(Aux_Totales!$N:$N, Aux_Totales!$F:$F, $F224, Aux_Totales!$A:$A, Aperturas!$A$2), 0))</f>
        <v/>
      </c>
      <c r="LMP224" s="23" t="str">
        <f>IF(LMP220 = "", "", IFERROR(LMP220 / SUMIFS(Aux_Totales!$N:$N, Aux_Totales!$F:$F, $F224, Aux_Totales!$A:$A, Aperturas!$A$2), 0))</f>
        <v/>
      </c>
      <c r="LMQ224" s="23" t="str">
        <f>IF(LMQ220 = "", "", IFERROR(LMQ220 / SUMIFS(Aux_Totales!$N:$N, Aux_Totales!$F:$F, $F224, Aux_Totales!$A:$A, Aperturas!$A$2), 0))</f>
        <v/>
      </c>
      <c r="LMR224" s="23" t="str">
        <f>IF(LMR220 = "", "", IFERROR(LMR220 / SUMIFS(Aux_Totales!$N:$N, Aux_Totales!$F:$F, $F224, Aux_Totales!$A:$A, Aperturas!$A$2), 0))</f>
        <v/>
      </c>
      <c r="LMS224" s="23" t="str">
        <f>IF(LMS220 = "", "", IFERROR(LMS220 / SUMIFS(Aux_Totales!$N:$N, Aux_Totales!$F:$F, $F224, Aux_Totales!$A:$A, Aperturas!$A$2), 0))</f>
        <v/>
      </c>
      <c r="LMT224" s="23" t="str">
        <f>IF(LMT220 = "", "", IFERROR(LMT220 / SUMIFS(Aux_Totales!$N:$N, Aux_Totales!$F:$F, $F224, Aux_Totales!$A:$A, Aperturas!$A$2), 0))</f>
        <v/>
      </c>
      <c r="LMU224" s="23" t="str">
        <f>IF(LMU220 = "", "", IFERROR(LMU220 / SUMIFS(Aux_Totales!$N:$N, Aux_Totales!$F:$F, $F224, Aux_Totales!$A:$A, Aperturas!$A$2), 0))</f>
        <v/>
      </c>
      <c r="LMV224" s="23" t="str">
        <f>IF(LMV220 = "", "", IFERROR(LMV220 / SUMIFS(Aux_Totales!$N:$N, Aux_Totales!$F:$F, $F224, Aux_Totales!$A:$A, Aperturas!$A$2), 0))</f>
        <v/>
      </c>
      <c r="LMW224" s="23" t="str">
        <f>IF(LMW220 = "", "", IFERROR(LMW220 / SUMIFS(Aux_Totales!$N:$N, Aux_Totales!$F:$F, $F224, Aux_Totales!$A:$A, Aperturas!$A$2), 0))</f>
        <v/>
      </c>
      <c r="LMX224" s="23" t="str">
        <f>IF(LMX220 = "", "", IFERROR(LMX220 / SUMIFS(Aux_Totales!$N:$N, Aux_Totales!$F:$F, $F224, Aux_Totales!$A:$A, Aperturas!$A$2), 0))</f>
        <v/>
      </c>
      <c r="LMY224" s="23" t="str">
        <f>IF(LMY220 = "", "", IFERROR(LMY220 / SUMIFS(Aux_Totales!$N:$N, Aux_Totales!$F:$F, $F224, Aux_Totales!$A:$A, Aperturas!$A$2), 0))</f>
        <v/>
      </c>
      <c r="LMZ224" s="23" t="str">
        <f>IF(LMZ220 = "", "", IFERROR(LMZ220 / SUMIFS(Aux_Totales!$N:$N, Aux_Totales!$F:$F, $F224, Aux_Totales!$A:$A, Aperturas!$A$2), 0))</f>
        <v/>
      </c>
      <c r="LNA224" s="23" t="str">
        <f>IF(LNA220 = "", "", IFERROR(LNA220 / SUMIFS(Aux_Totales!$N:$N, Aux_Totales!$F:$F, $F224, Aux_Totales!$A:$A, Aperturas!$A$2), 0))</f>
        <v/>
      </c>
      <c r="LNB224" s="23" t="str">
        <f>IF(LNB220 = "", "", IFERROR(LNB220 / SUMIFS(Aux_Totales!$N:$N, Aux_Totales!$F:$F, $F224, Aux_Totales!$A:$A, Aperturas!$A$2), 0))</f>
        <v/>
      </c>
      <c r="LNC224" s="23" t="str">
        <f>IF(LNC220 = "", "", IFERROR(LNC220 / SUMIFS(Aux_Totales!$N:$N, Aux_Totales!$F:$F, $F224, Aux_Totales!$A:$A, Aperturas!$A$2), 0))</f>
        <v/>
      </c>
      <c r="LND224" s="23" t="str">
        <f>IF(LND220 = "", "", IFERROR(LND220 / SUMIFS(Aux_Totales!$N:$N, Aux_Totales!$F:$F, $F224, Aux_Totales!$A:$A, Aperturas!$A$2), 0))</f>
        <v/>
      </c>
      <c r="LNE224" s="23" t="str">
        <f>IF(LNE220 = "", "", IFERROR(LNE220 / SUMIFS(Aux_Totales!$N:$N, Aux_Totales!$F:$F, $F224, Aux_Totales!$A:$A, Aperturas!$A$2), 0))</f>
        <v/>
      </c>
      <c r="LNF224" s="23" t="str">
        <f>IF(LNF220 = "", "", IFERROR(LNF220 / SUMIFS(Aux_Totales!$N:$N, Aux_Totales!$F:$F, $F224, Aux_Totales!$A:$A, Aperturas!$A$2), 0))</f>
        <v/>
      </c>
      <c r="LNG224" s="23" t="str">
        <f>IF(LNG220 = "", "", IFERROR(LNG220 / SUMIFS(Aux_Totales!$N:$N, Aux_Totales!$F:$F, $F224, Aux_Totales!$A:$A, Aperturas!$A$2), 0))</f>
        <v/>
      </c>
      <c r="LNH224" s="23" t="str">
        <f>IF(LNH220 = "", "", IFERROR(LNH220 / SUMIFS(Aux_Totales!$N:$N, Aux_Totales!$F:$F, $F224, Aux_Totales!$A:$A, Aperturas!$A$2), 0))</f>
        <v/>
      </c>
      <c r="LNI224" s="23" t="str">
        <f>IF(LNI220 = "", "", IFERROR(LNI220 / SUMIFS(Aux_Totales!$N:$N, Aux_Totales!$F:$F, $F224, Aux_Totales!$A:$A, Aperturas!$A$2), 0))</f>
        <v/>
      </c>
      <c r="LNJ224" s="23" t="str">
        <f>IF(LNJ220 = "", "", IFERROR(LNJ220 / SUMIFS(Aux_Totales!$N:$N, Aux_Totales!$F:$F, $F224, Aux_Totales!$A:$A, Aperturas!$A$2), 0))</f>
        <v/>
      </c>
      <c r="LNK224" s="23" t="str">
        <f>IF(LNK220 = "", "", IFERROR(LNK220 / SUMIFS(Aux_Totales!$N:$N, Aux_Totales!$F:$F, $F224, Aux_Totales!$A:$A, Aperturas!$A$2), 0))</f>
        <v/>
      </c>
      <c r="LNL224" s="23" t="str">
        <f>IF(LNL220 = "", "", IFERROR(LNL220 / SUMIFS(Aux_Totales!$N:$N, Aux_Totales!$F:$F, $F224, Aux_Totales!$A:$A, Aperturas!$A$2), 0))</f>
        <v/>
      </c>
      <c r="LNM224" s="23" t="str">
        <f>IF(LNM220 = "", "", IFERROR(LNM220 / SUMIFS(Aux_Totales!$N:$N, Aux_Totales!$F:$F, $F224, Aux_Totales!$A:$A, Aperturas!$A$2), 0))</f>
        <v/>
      </c>
      <c r="LNN224" s="23" t="str">
        <f>IF(LNN220 = "", "", IFERROR(LNN220 / SUMIFS(Aux_Totales!$N:$N, Aux_Totales!$F:$F, $F224, Aux_Totales!$A:$A, Aperturas!$A$2), 0))</f>
        <v/>
      </c>
      <c r="LNO224" s="23" t="str">
        <f>IF(LNO220 = "", "", IFERROR(LNO220 / SUMIFS(Aux_Totales!$N:$N, Aux_Totales!$F:$F, $F224, Aux_Totales!$A:$A, Aperturas!$A$2), 0))</f>
        <v/>
      </c>
      <c r="LNP224" s="23" t="str">
        <f>IF(LNP220 = "", "", IFERROR(LNP220 / SUMIFS(Aux_Totales!$N:$N, Aux_Totales!$F:$F, $F224, Aux_Totales!$A:$A, Aperturas!$A$2), 0))</f>
        <v/>
      </c>
      <c r="LNQ224" s="23" t="str">
        <f>IF(LNQ220 = "", "", IFERROR(LNQ220 / SUMIFS(Aux_Totales!$N:$N, Aux_Totales!$F:$F, $F224, Aux_Totales!$A:$A, Aperturas!$A$2), 0))</f>
        <v/>
      </c>
      <c r="LNR224" s="23" t="str">
        <f>IF(LNR220 = "", "", IFERROR(LNR220 / SUMIFS(Aux_Totales!$N:$N, Aux_Totales!$F:$F, $F224, Aux_Totales!$A:$A, Aperturas!$A$2), 0))</f>
        <v/>
      </c>
      <c r="LNS224" s="23" t="str">
        <f>IF(LNS220 = "", "", IFERROR(LNS220 / SUMIFS(Aux_Totales!$N:$N, Aux_Totales!$F:$F, $F224, Aux_Totales!$A:$A, Aperturas!$A$2), 0))</f>
        <v/>
      </c>
      <c r="LNT224" s="23" t="str">
        <f>IF(LNT220 = "", "", IFERROR(LNT220 / SUMIFS(Aux_Totales!$N:$N, Aux_Totales!$F:$F, $F224, Aux_Totales!$A:$A, Aperturas!$A$2), 0))</f>
        <v/>
      </c>
      <c r="LNU224" s="23" t="str">
        <f>IF(LNU220 = "", "", IFERROR(LNU220 / SUMIFS(Aux_Totales!$N:$N, Aux_Totales!$F:$F, $F224, Aux_Totales!$A:$A, Aperturas!$A$2), 0))</f>
        <v/>
      </c>
      <c r="LNV224" s="23" t="str">
        <f>IF(LNV220 = "", "", IFERROR(LNV220 / SUMIFS(Aux_Totales!$N:$N, Aux_Totales!$F:$F, $F224, Aux_Totales!$A:$A, Aperturas!$A$2), 0))</f>
        <v/>
      </c>
      <c r="LNW224" s="23" t="str">
        <f>IF(LNW220 = "", "", IFERROR(LNW220 / SUMIFS(Aux_Totales!$N:$N, Aux_Totales!$F:$F, $F224, Aux_Totales!$A:$A, Aperturas!$A$2), 0))</f>
        <v/>
      </c>
      <c r="LNX224" s="23" t="str">
        <f>IF(LNX220 = "", "", IFERROR(LNX220 / SUMIFS(Aux_Totales!$N:$N, Aux_Totales!$F:$F, $F224, Aux_Totales!$A:$A, Aperturas!$A$2), 0))</f>
        <v/>
      </c>
      <c r="LNY224" s="23" t="str">
        <f>IF(LNY220 = "", "", IFERROR(LNY220 / SUMIFS(Aux_Totales!$N:$N, Aux_Totales!$F:$F, $F224, Aux_Totales!$A:$A, Aperturas!$A$2), 0))</f>
        <v/>
      </c>
      <c r="LNZ224" s="23" t="str">
        <f>IF(LNZ220 = "", "", IFERROR(LNZ220 / SUMIFS(Aux_Totales!$N:$N, Aux_Totales!$F:$F, $F224, Aux_Totales!$A:$A, Aperturas!$A$2), 0))</f>
        <v/>
      </c>
      <c r="LOA224" s="23" t="str">
        <f>IF(LOA220 = "", "", IFERROR(LOA220 / SUMIFS(Aux_Totales!$N:$N, Aux_Totales!$F:$F, $F224, Aux_Totales!$A:$A, Aperturas!$A$2), 0))</f>
        <v/>
      </c>
      <c r="LOB224" s="23" t="str">
        <f>IF(LOB220 = "", "", IFERROR(LOB220 / SUMIFS(Aux_Totales!$N:$N, Aux_Totales!$F:$F, $F224, Aux_Totales!$A:$A, Aperturas!$A$2), 0))</f>
        <v/>
      </c>
      <c r="LOC224" s="23" t="str">
        <f>IF(LOC220 = "", "", IFERROR(LOC220 / SUMIFS(Aux_Totales!$N:$N, Aux_Totales!$F:$F, $F224, Aux_Totales!$A:$A, Aperturas!$A$2), 0))</f>
        <v/>
      </c>
      <c r="LOD224" s="23" t="str">
        <f>IF(LOD220 = "", "", IFERROR(LOD220 / SUMIFS(Aux_Totales!$N:$N, Aux_Totales!$F:$F, $F224, Aux_Totales!$A:$A, Aperturas!$A$2), 0))</f>
        <v/>
      </c>
      <c r="LOE224" s="23" t="str">
        <f>IF(LOE220 = "", "", IFERROR(LOE220 / SUMIFS(Aux_Totales!$N:$N, Aux_Totales!$F:$F, $F224, Aux_Totales!$A:$A, Aperturas!$A$2), 0))</f>
        <v/>
      </c>
      <c r="LOF224" s="23" t="str">
        <f>IF(LOF220 = "", "", IFERROR(LOF220 / SUMIFS(Aux_Totales!$N:$N, Aux_Totales!$F:$F, $F224, Aux_Totales!$A:$A, Aperturas!$A$2), 0))</f>
        <v/>
      </c>
      <c r="LOG224" s="23" t="str">
        <f>IF(LOG220 = "", "", IFERROR(LOG220 / SUMIFS(Aux_Totales!$N:$N, Aux_Totales!$F:$F, $F224, Aux_Totales!$A:$A, Aperturas!$A$2), 0))</f>
        <v/>
      </c>
      <c r="LOH224" s="23" t="str">
        <f>IF(LOH220 = "", "", IFERROR(LOH220 / SUMIFS(Aux_Totales!$N:$N, Aux_Totales!$F:$F, $F224, Aux_Totales!$A:$A, Aperturas!$A$2), 0))</f>
        <v/>
      </c>
      <c r="LOI224" s="23" t="str">
        <f>IF(LOI220 = "", "", IFERROR(LOI220 / SUMIFS(Aux_Totales!$N:$N, Aux_Totales!$F:$F, $F224, Aux_Totales!$A:$A, Aperturas!$A$2), 0))</f>
        <v/>
      </c>
      <c r="LOJ224" s="23" t="str">
        <f>IF(LOJ220 = "", "", IFERROR(LOJ220 / SUMIFS(Aux_Totales!$N:$N, Aux_Totales!$F:$F, $F224, Aux_Totales!$A:$A, Aperturas!$A$2), 0))</f>
        <v/>
      </c>
      <c r="LOK224" s="23" t="str">
        <f>IF(LOK220 = "", "", IFERROR(LOK220 / SUMIFS(Aux_Totales!$N:$N, Aux_Totales!$F:$F, $F224, Aux_Totales!$A:$A, Aperturas!$A$2), 0))</f>
        <v/>
      </c>
      <c r="LOL224" s="23" t="str">
        <f>IF(LOL220 = "", "", IFERROR(LOL220 / SUMIFS(Aux_Totales!$N:$N, Aux_Totales!$F:$F, $F224, Aux_Totales!$A:$A, Aperturas!$A$2), 0))</f>
        <v/>
      </c>
      <c r="LOM224" s="23" t="str">
        <f>IF(LOM220 = "", "", IFERROR(LOM220 / SUMIFS(Aux_Totales!$N:$N, Aux_Totales!$F:$F, $F224, Aux_Totales!$A:$A, Aperturas!$A$2), 0))</f>
        <v/>
      </c>
      <c r="LON224" s="23" t="str">
        <f>IF(LON220 = "", "", IFERROR(LON220 / SUMIFS(Aux_Totales!$N:$N, Aux_Totales!$F:$F, $F224, Aux_Totales!$A:$A, Aperturas!$A$2), 0))</f>
        <v/>
      </c>
      <c r="LOO224" s="23" t="str">
        <f>IF(LOO220 = "", "", IFERROR(LOO220 / SUMIFS(Aux_Totales!$N:$N, Aux_Totales!$F:$F, $F224, Aux_Totales!$A:$A, Aperturas!$A$2), 0))</f>
        <v/>
      </c>
      <c r="LOP224" s="23" t="str">
        <f>IF(LOP220 = "", "", IFERROR(LOP220 / SUMIFS(Aux_Totales!$N:$N, Aux_Totales!$F:$F, $F224, Aux_Totales!$A:$A, Aperturas!$A$2), 0))</f>
        <v/>
      </c>
      <c r="LOQ224" s="23" t="str">
        <f>IF(LOQ220 = "", "", IFERROR(LOQ220 / SUMIFS(Aux_Totales!$N:$N, Aux_Totales!$F:$F, $F224, Aux_Totales!$A:$A, Aperturas!$A$2), 0))</f>
        <v/>
      </c>
      <c r="LOR224" s="23" t="str">
        <f>IF(LOR220 = "", "", IFERROR(LOR220 / SUMIFS(Aux_Totales!$N:$N, Aux_Totales!$F:$F, $F224, Aux_Totales!$A:$A, Aperturas!$A$2), 0))</f>
        <v/>
      </c>
      <c r="LOS224" s="23" t="str">
        <f>IF(LOS220 = "", "", IFERROR(LOS220 / SUMIFS(Aux_Totales!$N:$N, Aux_Totales!$F:$F, $F224, Aux_Totales!$A:$A, Aperturas!$A$2), 0))</f>
        <v/>
      </c>
      <c r="LOT224" s="23" t="str">
        <f>IF(LOT220 = "", "", IFERROR(LOT220 / SUMIFS(Aux_Totales!$N:$N, Aux_Totales!$F:$F, $F224, Aux_Totales!$A:$A, Aperturas!$A$2), 0))</f>
        <v/>
      </c>
      <c r="LOU224" s="23" t="str">
        <f>IF(LOU220 = "", "", IFERROR(LOU220 / SUMIFS(Aux_Totales!$N:$N, Aux_Totales!$F:$F, $F224, Aux_Totales!$A:$A, Aperturas!$A$2), 0))</f>
        <v/>
      </c>
      <c r="LOV224" s="23" t="str">
        <f>IF(LOV220 = "", "", IFERROR(LOV220 / SUMIFS(Aux_Totales!$N:$N, Aux_Totales!$F:$F, $F224, Aux_Totales!$A:$A, Aperturas!$A$2), 0))</f>
        <v/>
      </c>
      <c r="LOW224" s="23" t="str">
        <f>IF(LOW220 = "", "", IFERROR(LOW220 / SUMIFS(Aux_Totales!$N:$N, Aux_Totales!$F:$F, $F224, Aux_Totales!$A:$A, Aperturas!$A$2), 0))</f>
        <v/>
      </c>
      <c r="LOX224" s="23" t="str">
        <f>IF(LOX220 = "", "", IFERROR(LOX220 / SUMIFS(Aux_Totales!$N:$N, Aux_Totales!$F:$F, $F224, Aux_Totales!$A:$A, Aperturas!$A$2), 0))</f>
        <v/>
      </c>
      <c r="LOY224" s="23" t="str">
        <f>IF(LOY220 = "", "", IFERROR(LOY220 / SUMIFS(Aux_Totales!$N:$N, Aux_Totales!$F:$F, $F224, Aux_Totales!$A:$A, Aperturas!$A$2), 0))</f>
        <v/>
      </c>
      <c r="LOZ224" s="23" t="str">
        <f>IF(LOZ220 = "", "", IFERROR(LOZ220 / SUMIFS(Aux_Totales!$N:$N, Aux_Totales!$F:$F, $F224, Aux_Totales!$A:$A, Aperturas!$A$2), 0))</f>
        <v/>
      </c>
      <c r="LPA224" s="23" t="str">
        <f>IF(LPA220 = "", "", IFERROR(LPA220 / SUMIFS(Aux_Totales!$N:$N, Aux_Totales!$F:$F, $F224, Aux_Totales!$A:$A, Aperturas!$A$2), 0))</f>
        <v/>
      </c>
      <c r="LPB224" s="23" t="str">
        <f>IF(LPB220 = "", "", IFERROR(LPB220 / SUMIFS(Aux_Totales!$N:$N, Aux_Totales!$F:$F, $F224, Aux_Totales!$A:$A, Aperturas!$A$2), 0))</f>
        <v/>
      </c>
      <c r="LPC224" s="23" t="str">
        <f>IF(LPC220 = "", "", IFERROR(LPC220 / SUMIFS(Aux_Totales!$N:$N, Aux_Totales!$F:$F, $F224, Aux_Totales!$A:$A, Aperturas!$A$2), 0))</f>
        <v/>
      </c>
      <c r="LPD224" s="23" t="str">
        <f>IF(LPD220 = "", "", IFERROR(LPD220 / SUMIFS(Aux_Totales!$N:$N, Aux_Totales!$F:$F, $F224, Aux_Totales!$A:$A, Aperturas!$A$2), 0))</f>
        <v/>
      </c>
      <c r="LPE224" s="23" t="str">
        <f>IF(LPE220 = "", "", IFERROR(LPE220 / SUMIFS(Aux_Totales!$N:$N, Aux_Totales!$F:$F, $F224, Aux_Totales!$A:$A, Aperturas!$A$2), 0))</f>
        <v/>
      </c>
      <c r="LPF224" s="23" t="str">
        <f>IF(LPF220 = "", "", IFERROR(LPF220 / SUMIFS(Aux_Totales!$N:$N, Aux_Totales!$F:$F, $F224, Aux_Totales!$A:$A, Aperturas!$A$2), 0))</f>
        <v/>
      </c>
      <c r="LPG224" s="23" t="str">
        <f>IF(LPG220 = "", "", IFERROR(LPG220 / SUMIFS(Aux_Totales!$N:$N, Aux_Totales!$F:$F, $F224, Aux_Totales!$A:$A, Aperturas!$A$2), 0))</f>
        <v/>
      </c>
      <c r="LPH224" s="23" t="str">
        <f>IF(LPH220 = "", "", IFERROR(LPH220 / SUMIFS(Aux_Totales!$N:$N, Aux_Totales!$F:$F, $F224, Aux_Totales!$A:$A, Aperturas!$A$2), 0))</f>
        <v/>
      </c>
      <c r="LPI224" s="23" t="str">
        <f>IF(LPI220 = "", "", IFERROR(LPI220 / SUMIFS(Aux_Totales!$N:$N, Aux_Totales!$F:$F, $F224, Aux_Totales!$A:$A, Aperturas!$A$2), 0))</f>
        <v/>
      </c>
      <c r="LPJ224" s="23" t="str">
        <f>IF(LPJ220 = "", "", IFERROR(LPJ220 / SUMIFS(Aux_Totales!$N:$N, Aux_Totales!$F:$F, $F224, Aux_Totales!$A:$A, Aperturas!$A$2), 0))</f>
        <v/>
      </c>
      <c r="LPK224" s="23" t="str">
        <f>IF(LPK220 = "", "", IFERROR(LPK220 / SUMIFS(Aux_Totales!$N:$N, Aux_Totales!$F:$F, $F224, Aux_Totales!$A:$A, Aperturas!$A$2), 0))</f>
        <v/>
      </c>
      <c r="LPL224" s="23" t="str">
        <f>IF(LPL220 = "", "", IFERROR(LPL220 / SUMIFS(Aux_Totales!$N:$N, Aux_Totales!$F:$F, $F224, Aux_Totales!$A:$A, Aperturas!$A$2), 0))</f>
        <v/>
      </c>
      <c r="LPM224" s="23" t="str">
        <f>IF(LPM220 = "", "", IFERROR(LPM220 / SUMIFS(Aux_Totales!$N:$N, Aux_Totales!$F:$F, $F224, Aux_Totales!$A:$A, Aperturas!$A$2), 0))</f>
        <v/>
      </c>
      <c r="LPN224" s="23" t="str">
        <f>IF(LPN220 = "", "", IFERROR(LPN220 / SUMIFS(Aux_Totales!$N:$N, Aux_Totales!$F:$F, $F224, Aux_Totales!$A:$A, Aperturas!$A$2), 0))</f>
        <v/>
      </c>
      <c r="LPO224" s="23" t="str">
        <f>IF(LPO220 = "", "", IFERROR(LPO220 / SUMIFS(Aux_Totales!$N:$N, Aux_Totales!$F:$F, $F224, Aux_Totales!$A:$A, Aperturas!$A$2), 0))</f>
        <v/>
      </c>
      <c r="LPP224" s="23" t="str">
        <f>IF(LPP220 = "", "", IFERROR(LPP220 / SUMIFS(Aux_Totales!$N:$N, Aux_Totales!$F:$F, $F224, Aux_Totales!$A:$A, Aperturas!$A$2), 0))</f>
        <v/>
      </c>
      <c r="LPQ224" s="23" t="str">
        <f>IF(LPQ220 = "", "", IFERROR(LPQ220 / SUMIFS(Aux_Totales!$N:$N, Aux_Totales!$F:$F, $F224, Aux_Totales!$A:$A, Aperturas!$A$2), 0))</f>
        <v/>
      </c>
      <c r="LPR224" s="23" t="str">
        <f>IF(LPR220 = "", "", IFERROR(LPR220 / SUMIFS(Aux_Totales!$N:$N, Aux_Totales!$F:$F, $F224, Aux_Totales!$A:$A, Aperturas!$A$2), 0))</f>
        <v/>
      </c>
      <c r="LPS224" s="23" t="str">
        <f>IF(LPS220 = "", "", IFERROR(LPS220 / SUMIFS(Aux_Totales!$N:$N, Aux_Totales!$F:$F, $F224, Aux_Totales!$A:$A, Aperturas!$A$2), 0))</f>
        <v/>
      </c>
      <c r="LPT224" s="23" t="str">
        <f>IF(LPT220 = "", "", IFERROR(LPT220 / SUMIFS(Aux_Totales!$N:$N, Aux_Totales!$F:$F, $F224, Aux_Totales!$A:$A, Aperturas!$A$2), 0))</f>
        <v/>
      </c>
      <c r="LPU224" s="23" t="str">
        <f>IF(LPU220 = "", "", IFERROR(LPU220 / SUMIFS(Aux_Totales!$N:$N, Aux_Totales!$F:$F, $F224, Aux_Totales!$A:$A, Aperturas!$A$2), 0))</f>
        <v/>
      </c>
      <c r="LPV224" s="23" t="str">
        <f>IF(LPV220 = "", "", IFERROR(LPV220 / SUMIFS(Aux_Totales!$N:$N, Aux_Totales!$F:$F, $F224, Aux_Totales!$A:$A, Aperturas!$A$2), 0))</f>
        <v/>
      </c>
      <c r="LPW224" s="23" t="str">
        <f>IF(LPW220 = "", "", IFERROR(LPW220 / SUMIFS(Aux_Totales!$N:$N, Aux_Totales!$F:$F, $F224, Aux_Totales!$A:$A, Aperturas!$A$2), 0))</f>
        <v/>
      </c>
      <c r="LPX224" s="23" t="str">
        <f>IF(LPX220 = "", "", IFERROR(LPX220 / SUMIFS(Aux_Totales!$N:$N, Aux_Totales!$F:$F, $F224, Aux_Totales!$A:$A, Aperturas!$A$2), 0))</f>
        <v/>
      </c>
      <c r="LPY224" s="23" t="str">
        <f>IF(LPY220 = "", "", IFERROR(LPY220 / SUMIFS(Aux_Totales!$N:$N, Aux_Totales!$F:$F, $F224, Aux_Totales!$A:$A, Aperturas!$A$2), 0))</f>
        <v/>
      </c>
      <c r="LPZ224" s="23" t="str">
        <f>IF(LPZ220 = "", "", IFERROR(LPZ220 / SUMIFS(Aux_Totales!$N:$N, Aux_Totales!$F:$F, $F224, Aux_Totales!$A:$A, Aperturas!$A$2), 0))</f>
        <v/>
      </c>
      <c r="LQA224" s="23" t="str">
        <f>IF(LQA220 = "", "", IFERROR(LQA220 / SUMIFS(Aux_Totales!$N:$N, Aux_Totales!$F:$F, $F224, Aux_Totales!$A:$A, Aperturas!$A$2), 0))</f>
        <v/>
      </c>
      <c r="LQB224" s="23" t="str">
        <f>IF(LQB220 = "", "", IFERROR(LQB220 / SUMIFS(Aux_Totales!$N:$N, Aux_Totales!$F:$F, $F224, Aux_Totales!$A:$A, Aperturas!$A$2), 0))</f>
        <v/>
      </c>
      <c r="LQC224" s="23" t="str">
        <f>IF(LQC220 = "", "", IFERROR(LQC220 / SUMIFS(Aux_Totales!$N:$N, Aux_Totales!$F:$F, $F224, Aux_Totales!$A:$A, Aperturas!$A$2), 0))</f>
        <v/>
      </c>
      <c r="LQD224" s="23" t="str">
        <f>IF(LQD220 = "", "", IFERROR(LQD220 / SUMIFS(Aux_Totales!$N:$N, Aux_Totales!$F:$F, $F224, Aux_Totales!$A:$A, Aperturas!$A$2), 0))</f>
        <v/>
      </c>
      <c r="LQE224" s="23" t="str">
        <f>IF(LQE220 = "", "", IFERROR(LQE220 / SUMIFS(Aux_Totales!$N:$N, Aux_Totales!$F:$F, $F224, Aux_Totales!$A:$A, Aperturas!$A$2), 0))</f>
        <v/>
      </c>
      <c r="LQF224" s="23" t="str">
        <f>IF(LQF220 = "", "", IFERROR(LQF220 / SUMIFS(Aux_Totales!$N:$N, Aux_Totales!$F:$F, $F224, Aux_Totales!$A:$A, Aperturas!$A$2), 0))</f>
        <v/>
      </c>
      <c r="LQG224" s="23" t="str">
        <f>IF(LQG220 = "", "", IFERROR(LQG220 / SUMIFS(Aux_Totales!$N:$N, Aux_Totales!$F:$F, $F224, Aux_Totales!$A:$A, Aperturas!$A$2), 0))</f>
        <v/>
      </c>
      <c r="LQH224" s="23" t="str">
        <f>IF(LQH220 = "", "", IFERROR(LQH220 / SUMIFS(Aux_Totales!$N:$N, Aux_Totales!$F:$F, $F224, Aux_Totales!$A:$A, Aperturas!$A$2), 0))</f>
        <v/>
      </c>
      <c r="LQI224" s="23" t="str">
        <f>IF(LQI220 = "", "", IFERROR(LQI220 / SUMIFS(Aux_Totales!$N:$N, Aux_Totales!$F:$F, $F224, Aux_Totales!$A:$A, Aperturas!$A$2), 0))</f>
        <v/>
      </c>
      <c r="LQJ224" s="23" t="str">
        <f>IF(LQJ220 = "", "", IFERROR(LQJ220 / SUMIFS(Aux_Totales!$N:$N, Aux_Totales!$F:$F, $F224, Aux_Totales!$A:$A, Aperturas!$A$2), 0))</f>
        <v/>
      </c>
      <c r="LQK224" s="23" t="str">
        <f>IF(LQK220 = "", "", IFERROR(LQK220 / SUMIFS(Aux_Totales!$N:$N, Aux_Totales!$F:$F, $F224, Aux_Totales!$A:$A, Aperturas!$A$2), 0))</f>
        <v/>
      </c>
      <c r="LQL224" s="23" t="str">
        <f>IF(LQL220 = "", "", IFERROR(LQL220 / SUMIFS(Aux_Totales!$N:$N, Aux_Totales!$F:$F, $F224, Aux_Totales!$A:$A, Aperturas!$A$2), 0))</f>
        <v/>
      </c>
      <c r="LQM224" s="23" t="str">
        <f>IF(LQM220 = "", "", IFERROR(LQM220 / SUMIFS(Aux_Totales!$N:$N, Aux_Totales!$F:$F, $F224, Aux_Totales!$A:$A, Aperturas!$A$2), 0))</f>
        <v/>
      </c>
      <c r="LQN224" s="23" t="str">
        <f>IF(LQN220 = "", "", IFERROR(LQN220 / SUMIFS(Aux_Totales!$N:$N, Aux_Totales!$F:$F, $F224, Aux_Totales!$A:$A, Aperturas!$A$2), 0))</f>
        <v/>
      </c>
      <c r="LQO224" s="23" t="str">
        <f>IF(LQO220 = "", "", IFERROR(LQO220 / SUMIFS(Aux_Totales!$N:$N, Aux_Totales!$F:$F, $F224, Aux_Totales!$A:$A, Aperturas!$A$2), 0))</f>
        <v/>
      </c>
      <c r="LQP224" s="23" t="str">
        <f>IF(LQP220 = "", "", IFERROR(LQP220 / SUMIFS(Aux_Totales!$N:$N, Aux_Totales!$F:$F, $F224, Aux_Totales!$A:$A, Aperturas!$A$2), 0))</f>
        <v/>
      </c>
      <c r="LQQ224" s="23" t="str">
        <f>IF(LQQ220 = "", "", IFERROR(LQQ220 / SUMIFS(Aux_Totales!$N:$N, Aux_Totales!$F:$F, $F224, Aux_Totales!$A:$A, Aperturas!$A$2), 0))</f>
        <v/>
      </c>
      <c r="LQR224" s="23" t="str">
        <f>IF(LQR220 = "", "", IFERROR(LQR220 / SUMIFS(Aux_Totales!$N:$N, Aux_Totales!$F:$F, $F224, Aux_Totales!$A:$A, Aperturas!$A$2), 0))</f>
        <v/>
      </c>
      <c r="LQS224" s="23" t="str">
        <f>IF(LQS220 = "", "", IFERROR(LQS220 / SUMIFS(Aux_Totales!$N:$N, Aux_Totales!$F:$F, $F224, Aux_Totales!$A:$A, Aperturas!$A$2), 0))</f>
        <v/>
      </c>
      <c r="LQT224" s="23" t="str">
        <f>IF(LQT220 = "", "", IFERROR(LQT220 / SUMIFS(Aux_Totales!$N:$N, Aux_Totales!$F:$F, $F224, Aux_Totales!$A:$A, Aperturas!$A$2), 0))</f>
        <v/>
      </c>
      <c r="LQU224" s="23" t="str">
        <f>IF(LQU220 = "", "", IFERROR(LQU220 / SUMIFS(Aux_Totales!$N:$N, Aux_Totales!$F:$F, $F224, Aux_Totales!$A:$A, Aperturas!$A$2), 0))</f>
        <v/>
      </c>
      <c r="LQV224" s="23" t="str">
        <f>IF(LQV220 = "", "", IFERROR(LQV220 / SUMIFS(Aux_Totales!$N:$N, Aux_Totales!$F:$F, $F224, Aux_Totales!$A:$A, Aperturas!$A$2), 0))</f>
        <v/>
      </c>
      <c r="LQW224" s="23" t="str">
        <f>IF(LQW220 = "", "", IFERROR(LQW220 / SUMIFS(Aux_Totales!$N:$N, Aux_Totales!$F:$F, $F224, Aux_Totales!$A:$A, Aperturas!$A$2), 0))</f>
        <v/>
      </c>
      <c r="LQX224" s="23" t="str">
        <f>IF(LQX220 = "", "", IFERROR(LQX220 / SUMIFS(Aux_Totales!$N:$N, Aux_Totales!$F:$F, $F224, Aux_Totales!$A:$A, Aperturas!$A$2), 0))</f>
        <v/>
      </c>
      <c r="LQY224" s="23" t="str">
        <f>IF(LQY220 = "", "", IFERROR(LQY220 / SUMIFS(Aux_Totales!$N:$N, Aux_Totales!$F:$F, $F224, Aux_Totales!$A:$A, Aperturas!$A$2), 0))</f>
        <v/>
      </c>
      <c r="LQZ224" s="23" t="str">
        <f>IF(LQZ220 = "", "", IFERROR(LQZ220 / SUMIFS(Aux_Totales!$N:$N, Aux_Totales!$F:$F, $F224, Aux_Totales!$A:$A, Aperturas!$A$2), 0))</f>
        <v/>
      </c>
      <c r="LRA224" s="23" t="str">
        <f>IF(LRA220 = "", "", IFERROR(LRA220 / SUMIFS(Aux_Totales!$N:$N, Aux_Totales!$F:$F, $F224, Aux_Totales!$A:$A, Aperturas!$A$2), 0))</f>
        <v/>
      </c>
      <c r="LRB224" s="23" t="str">
        <f>IF(LRB220 = "", "", IFERROR(LRB220 / SUMIFS(Aux_Totales!$N:$N, Aux_Totales!$F:$F, $F224, Aux_Totales!$A:$A, Aperturas!$A$2), 0))</f>
        <v/>
      </c>
      <c r="LRC224" s="23" t="str">
        <f>IF(LRC220 = "", "", IFERROR(LRC220 / SUMIFS(Aux_Totales!$N:$N, Aux_Totales!$F:$F, $F224, Aux_Totales!$A:$A, Aperturas!$A$2), 0))</f>
        <v/>
      </c>
      <c r="LRD224" s="23" t="str">
        <f>IF(LRD220 = "", "", IFERROR(LRD220 / SUMIFS(Aux_Totales!$N:$N, Aux_Totales!$F:$F, $F224, Aux_Totales!$A:$A, Aperturas!$A$2), 0))</f>
        <v/>
      </c>
      <c r="LRE224" s="23" t="str">
        <f>IF(LRE220 = "", "", IFERROR(LRE220 / SUMIFS(Aux_Totales!$N:$N, Aux_Totales!$F:$F, $F224, Aux_Totales!$A:$A, Aperturas!$A$2), 0))</f>
        <v/>
      </c>
      <c r="LRF224" s="23" t="str">
        <f>IF(LRF220 = "", "", IFERROR(LRF220 / SUMIFS(Aux_Totales!$N:$N, Aux_Totales!$F:$F, $F224, Aux_Totales!$A:$A, Aperturas!$A$2), 0))</f>
        <v/>
      </c>
      <c r="LRG224" s="23" t="str">
        <f>IF(LRG220 = "", "", IFERROR(LRG220 / SUMIFS(Aux_Totales!$N:$N, Aux_Totales!$F:$F, $F224, Aux_Totales!$A:$A, Aperturas!$A$2), 0))</f>
        <v/>
      </c>
      <c r="LRH224" s="23" t="str">
        <f>IF(LRH220 = "", "", IFERROR(LRH220 / SUMIFS(Aux_Totales!$N:$N, Aux_Totales!$F:$F, $F224, Aux_Totales!$A:$A, Aperturas!$A$2), 0))</f>
        <v/>
      </c>
      <c r="LRI224" s="23" t="str">
        <f>IF(LRI220 = "", "", IFERROR(LRI220 / SUMIFS(Aux_Totales!$N:$N, Aux_Totales!$F:$F, $F224, Aux_Totales!$A:$A, Aperturas!$A$2), 0))</f>
        <v/>
      </c>
      <c r="LRJ224" s="23" t="str">
        <f>IF(LRJ220 = "", "", IFERROR(LRJ220 / SUMIFS(Aux_Totales!$N:$N, Aux_Totales!$F:$F, $F224, Aux_Totales!$A:$A, Aperturas!$A$2), 0))</f>
        <v/>
      </c>
      <c r="LRK224" s="23" t="str">
        <f>IF(LRK220 = "", "", IFERROR(LRK220 / SUMIFS(Aux_Totales!$N:$N, Aux_Totales!$F:$F, $F224, Aux_Totales!$A:$A, Aperturas!$A$2), 0))</f>
        <v/>
      </c>
      <c r="LRL224" s="23" t="str">
        <f>IF(LRL220 = "", "", IFERROR(LRL220 / SUMIFS(Aux_Totales!$N:$N, Aux_Totales!$F:$F, $F224, Aux_Totales!$A:$A, Aperturas!$A$2), 0))</f>
        <v/>
      </c>
      <c r="LRM224" s="23" t="str">
        <f>IF(LRM220 = "", "", IFERROR(LRM220 / SUMIFS(Aux_Totales!$N:$N, Aux_Totales!$F:$F, $F224, Aux_Totales!$A:$A, Aperturas!$A$2), 0))</f>
        <v/>
      </c>
      <c r="LRN224" s="23" t="str">
        <f>IF(LRN220 = "", "", IFERROR(LRN220 / SUMIFS(Aux_Totales!$N:$N, Aux_Totales!$F:$F, $F224, Aux_Totales!$A:$A, Aperturas!$A$2), 0))</f>
        <v/>
      </c>
      <c r="LRO224" s="23" t="str">
        <f>IF(LRO220 = "", "", IFERROR(LRO220 / SUMIFS(Aux_Totales!$N:$N, Aux_Totales!$F:$F, $F224, Aux_Totales!$A:$A, Aperturas!$A$2), 0))</f>
        <v/>
      </c>
      <c r="LRP224" s="23" t="str">
        <f>IF(LRP220 = "", "", IFERROR(LRP220 / SUMIFS(Aux_Totales!$N:$N, Aux_Totales!$F:$F, $F224, Aux_Totales!$A:$A, Aperturas!$A$2), 0))</f>
        <v/>
      </c>
      <c r="LRQ224" s="23" t="str">
        <f>IF(LRQ220 = "", "", IFERROR(LRQ220 / SUMIFS(Aux_Totales!$N:$N, Aux_Totales!$F:$F, $F224, Aux_Totales!$A:$A, Aperturas!$A$2), 0))</f>
        <v/>
      </c>
      <c r="LRR224" s="23" t="str">
        <f>IF(LRR220 = "", "", IFERROR(LRR220 / SUMIFS(Aux_Totales!$N:$N, Aux_Totales!$F:$F, $F224, Aux_Totales!$A:$A, Aperturas!$A$2), 0))</f>
        <v/>
      </c>
      <c r="LRS224" s="23" t="str">
        <f>IF(LRS220 = "", "", IFERROR(LRS220 / SUMIFS(Aux_Totales!$N:$N, Aux_Totales!$F:$F, $F224, Aux_Totales!$A:$A, Aperturas!$A$2), 0))</f>
        <v/>
      </c>
      <c r="LRT224" s="23" t="str">
        <f>IF(LRT220 = "", "", IFERROR(LRT220 / SUMIFS(Aux_Totales!$N:$N, Aux_Totales!$F:$F, $F224, Aux_Totales!$A:$A, Aperturas!$A$2), 0))</f>
        <v/>
      </c>
      <c r="LRU224" s="23" t="str">
        <f>IF(LRU220 = "", "", IFERROR(LRU220 / SUMIFS(Aux_Totales!$N:$N, Aux_Totales!$F:$F, $F224, Aux_Totales!$A:$A, Aperturas!$A$2), 0))</f>
        <v/>
      </c>
      <c r="LRV224" s="23" t="str">
        <f>IF(LRV220 = "", "", IFERROR(LRV220 / SUMIFS(Aux_Totales!$N:$N, Aux_Totales!$F:$F, $F224, Aux_Totales!$A:$A, Aperturas!$A$2), 0))</f>
        <v/>
      </c>
      <c r="LRW224" s="23" t="str">
        <f>IF(LRW220 = "", "", IFERROR(LRW220 / SUMIFS(Aux_Totales!$N:$N, Aux_Totales!$F:$F, $F224, Aux_Totales!$A:$A, Aperturas!$A$2), 0))</f>
        <v/>
      </c>
      <c r="LRX224" s="23" t="str">
        <f>IF(LRX220 = "", "", IFERROR(LRX220 / SUMIFS(Aux_Totales!$N:$N, Aux_Totales!$F:$F, $F224, Aux_Totales!$A:$A, Aperturas!$A$2), 0))</f>
        <v/>
      </c>
      <c r="LRY224" s="23" t="str">
        <f>IF(LRY220 = "", "", IFERROR(LRY220 / SUMIFS(Aux_Totales!$N:$N, Aux_Totales!$F:$F, $F224, Aux_Totales!$A:$A, Aperturas!$A$2), 0))</f>
        <v/>
      </c>
      <c r="LRZ224" s="23" t="str">
        <f>IF(LRZ220 = "", "", IFERROR(LRZ220 / SUMIFS(Aux_Totales!$N:$N, Aux_Totales!$F:$F, $F224, Aux_Totales!$A:$A, Aperturas!$A$2), 0))</f>
        <v/>
      </c>
      <c r="LSA224" s="23" t="str">
        <f>IF(LSA220 = "", "", IFERROR(LSA220 / SUMIFS(Aux_Totales!$N:$N, Aux_Totales!$F:$F, $F224, Aux_Totales!$A:$A, Aperturas!$A$2), 0))</f>
        <v/>
      </c>
      <c r="LSB224" s="23" t="str">
        <f>IF(LSB220 = "", "", IFERROR(LSB220 / SUMIFS(Aux_Totales!$N:$N, Aux_Totales!$F:$F, $F224, Aux_Totales!$A:$A, Aperturas!$A$2), 0))</f>
        <v/>
      </c>
      <c r="LSC224" s="23" t="str">
        <f>IF(LSC220 = "", "", IFERROR(LSC220 / SUMIFS(Aux_Totales!$N:$N, Aux_Totales!$F:$F, $F224, Aux_Totales!$A:$A, Aperturas!$A$2), 0))</f>
        <v/>
      </c>
      <c r="LSD224" s="23" t="str">
        <f>IF(LSD220 = "", "", IFERROR(LSD220 / SUMIFS(Aux_Totales!$N:$N, Aux_Totales!$F:$F, $F224, Aux_Totales!$A:$A, Aperturas!$A$2), 0))</f>
        <v/>
      </c>
      <c r="LSE224" s="23" t="str">
        <f>IF(LSE220 = "", "", IFERROR(LSE220 / SUMIFS(Aux_Totales!$N:$N, Aux_Totales!$F:$F, $F224, Aux_Totales!$A:$A, Aperturas!$A$2), 0))</f>
        <v/>
      </c>
      <c r="LSF224" s="23" t="str">
        <f>IF(LSF220 = "", "", IFERROR(LSF220 / SUMIFS(Aux_Totales!$N:$N, Aux_Totales!$F:$F, $F224, Aux_Totales!$A:$A, Aperturas!$A$2), 0))</f>
        <v/>
      </c>
      <c r="LSG224" s="23" t="str">
        <f>IF(LSG220 = "", "", IFERROR(LSG220 / SUMIFS(Aux_Totales!$N:$N, Aux_Totales!$F:$F, $F224, Aux_Totales!$A:$A, Aperturas!$A$2), 0))</f>
        <v/>
      </c>
      <c r="LSH224" s="23" t="str">
        <f>IF(LSH220 = "", "", IFERROR(LSH220 / SUMIFS(Aux_Totales!$N:$N, Aux_Totales!$F:$F, $F224, Aux_Totales!$A:$A, Aperturas!$A$2), 0))</f>
        <v/>
      </c>
      <c r="LSI224" s="23" t="str">
        <f>IF(LSI220 = "", "", IFERROR(LSI220 / SUMIFS(Aux_Totales!$N:$N, Aux_Totales!$F:$F, $F224, Aux_Totales!$A:$A, Aperturas!$A$2), 0))</f>
        <v/>
      </c>
      <c r="LSJ224" s="23" t="str">
        <f>IF(LSJ220 = "", "", IFERROR(LSJ220 / SUMIFS(Aux_Totales!$N:$N, Aux_Totales!$F:$F, $F224, Aux_Totales!$A:$A, Aperturas!$A$2), 0))</f>
        <v/>
      </c>
      <c r="LSK224" s="23" t="str">
        <f>IF(LSK220 = "", "", IFERROR(LSK220 / SUMIFS(Aux_Totales!$N:$N, Aux_Totales!$F:$F, $F224, Aux_Totales!$A:$A, Aperturas!$A$2), 0))</f>
        <v/>
      </c>
      <c r="LSL224" s="23" t="str">
        <f>IF(LSL220 = "", "", IFERROR(LSL220 / SUMIFS(Aux_Totales!$N:$N, Aux_Totales!$F:$F, $F224, Aux_Totales!$A:$A, Aperturas!$A$2), 0))</f>
        <v/>
      </c>
      <c r="LSM224" s="23" t="str">
        <f>IF(LSM220 = "", "", IFERROR(LSM220 / SUMIFS(Aux_Totales!$N:$N, Aux_Totales!$F:$F, $F224, Aux_Totales!$A:$A, Aperturas!$A$2), 0))</f>
        <v/>
      </c>
      <c r="LSN224" s="23" t="str">
        <f>IF(LSN220 = "", "", IFERROR(LSN220 / SUMIFS(Aux_Totales!$N:$N, Aux_Totales!$F:$F, $F224, Aux_Totales!$A:$A, Aperturas!$A$2), 0))</f>
        <v/>
      </c>
      <c r="LSO224" s="23" t="str">
        <f>IF(LSO220 = "", "", IFERROR(LSO220 / SUMIFS(Aux_Totales!$N:$N, Aux_Totales!$F:$F, $F224, Aux_Totales!$A:$A, Aperturas!$A$2), 0))</f>
        <v/>
      </c>
      <c r="LSP224" s="23" t="str">
        <f>IF(LSP220 = "", "", IFERROR(LSP220 / SUMIFS(Aux_Totales!$N:$N, Aux_Totales!$F:$F, $F224, Aux_Totales!$A:$A, Aperturas!$A$2), 0))</f>
        <v/>
      </c>
      <c r="LSQ224" s="23" t="str">
        <f>IF(LSQ220 = "", "", IFERROR(LSQ220 / SUMIFS(Aux_Totales!$N:$N, Aux_Totales!$F:$F, $F224, Aux_Totales!$A:$A, Aperturas!$A$2), 0))</f>
        <v/>
      </c>
      <c r="LSR224" s="23" t="str">
        <f>IF(LSR220 = "", "", IFERROR(LSR220 / SUMIFS(Aux_Totales!$N:$N, Aux_Totales!$F:$F, $F224, Aux_Totales!$A:$A, Aperturas!$A$2), 0))</f>
        <v/>
      </c>
      <c r="LSS224" s="23" t="str">
        <f>IF(LSS220 = "", "", IFERROR(LSS220 / SUMIFS(Aux_Totales!$N:$N, Aux_Totales!$F:$F, $F224, Aux_Totales!$A:$A, Aperturas!$A$2), 0))</f>
        <v/>
      </c>
      <c r="LST224" s="23" t="str">
        <f>IF(LST220 = "", "", IFERROR(LST220 / SUMIFS(Aux_Totales!$N:$N, Aux_Totales!$F:$F, $F224, Aux_Totales!$A:$A, Aperturas!$A$2), 0))</f>
        <v/>
      </c>
      <c r="LSU224" s="23" t="str">
        <f>IF(LSU220 = "", "", IFERROR(LSU220 / SUMIFS(Aux_Totales!$N:$N, Aux_Totales!$F:$F, $F224, Aux_Totales!$A:$A, Aperturas!$A$2), 0))</f>
        <v/>
      </c>
      <c r="LSV224" s="23" t="str">
        <f>IF(LSV220 = "", "", IFERROR(LSV220 / SUMIFS(Aux_Totales!$N:$N, Aux_Totales!$F:$F, $F224, Aux_Totales!$A:$A, Aperturas!$A$2), 0))</f>
        <v/>
      </c>
      <c r="LSW224" s="23" t="str">
        <f>IF(LSW220 = "", "", IFERROR(LSW220 / SUMIFS(Aux_Totales!$N:$N, Aux_Totales!$F:$F, $F224, Aux_Totales!$A:$A, Aperturas!$A$2), 0))</f>
        <v/>
      </c>
      <c r="LSX224" s="23" t="str">
        <f>IF(LSX220 = "", "", IFERROR(LSX220 / SUMIFS(Aux_Totales!$N:$N, Aux_Totales!$F:$F, $F224, Aux_Totales!$A:$A, Aperturas!$A$2), 0))</f>
        <v/>
      </c>
      <c r="LSY224" s="23" t="str">
        <f>IF(LSY220 = "", "", IFERROR(LSY220 / SUMIFS(Aux_Totales!$N:$N, Aux_Totales!$F:$F, $F224, Aux_Totales!$A:$A, Aperturas!$A$2), 0))</f>
        <v/>
      </c>
      <c r="LSZ224" s="23" t="str">
        <f>IF(LSZ220 = "", "", IFERROR(LSZ220 / SUMIFS(Aux_Totales!$N:$N, Aux_Totales!$F:$F, $F224, Aux_Totales!$A:$A, Aperturas!$A$2), 0))</f>
        <v/>
      </c>
      <c r="LTA224" s="23" t="str">
        <f>IF(LTA220 = "", "", IFERROR(LTA220 / SUMIFS(Aux_Totales!$N:$N, Aux_Totales!$F:$F, $F224, Aux_Totales!$A:$A, Aperturas!$A$2), 0))</f>
        <v/>
      </c>
      <c r="LTB224" s="23" t="str">
        <f>IF(LTB220 = "", "", IFERROR(LTB220 / SUMIFS(Aux_Totales!$N:$N, Aux_Totales!$F:$F, $F224, Aux_Totales!$A:$A, Aperturas!$A$2), 0))</f>
        <v/>
      </c>
      <c r="LTC224" s="23" t="str">
        <f>IF(LTC220 = "", "", IFERROR(LTC220 / SUMIFS(Aux_Totales!$N:$N, Aux_Totales!$F:$F, $F224, Aux_Totales!$A:$A, Aperturas!$A$2), 0))</f>
        <v/>
      </c>
      <c r="LTD224" s="23" t="str">
        <f>IF(LTD220 = "", "", IFERROR(LTD220 / SUMIFS(Aux_Totales!$N:$N, Aux_Totales!$F:$F, $F224, Aux_Totales!$A:$A, Aperturas!$A$2), 0))</f>
        <v/>
      </c>
      <c r="LTE224" s="23" t="str">
        <f>IF(LTE220 = "", "", IFERROR(LTE220 / SUMIFS(Aux_Totales!$N:$N, Aux_Totales!$F:$F, $F224, Aux_Totales!$A:$A, Aperturas!$A$2), 0))</f>
        <v/>
      </c>
      <c r="LTF224" s="23" t="str">
        <f>IF(LTF220 = "", "", IFERROR(LTF220 / SUMIFS(Aux_Totales!$N:$N, Aux_Totales!$F:$F, $F224, Aux_Totales!$A:$A, Aperturas!$A$2), 0))</f>
        <v/>
      </c>
      <c r="LTG224" s="23" t="str">
        <f>IF(LTG220 = "", "", IFERROR(LTG220 / SUMIFS(Aux_Totales!$N:$N, Aux_Totales!$F:$F, $F224, Aux_Totales!$A:$A, Aperturas!$A$2), 0))</f>
        <v/>
      </c>
      <c r="LTH224" s="23" t="str">
        <f>IF(LTH220 = "", "", IFERROR(LTH220 / SUMIFS(Aux_Totales!$N:$N, Aux_Totales!$F:$F, $F224, Aux_Totales!$A:$A, Aperturas!$A$2), 0))</f>
        <v/>
      </c>
      <c r="LTI224" s="23" t="str">
        <f>IF(LTI220 = "", "", IFERROR(LTI220 / SUMIFS(Aux_Totales!$N:$N, Aux_Totales!$F:$F, $F224, Aux_Totales!$A:$A, Aperturas!$A$2), 0))</f>
        <v/>
      </c>
      <c r="LTJ224" s="23" t="str">
        <f>IF(LTJ220 = "", "", IFERROR(LTJ220 / SUMIFS(Aux_Totales!$N:$N, Aux_Totales!$F:$F, $F224, Aux_Totales!$A:$A, Aperturas!$A$2), 0))</f>
        <v/>
      </c>
      <c r="LTK224" s="23" t="str">
        <f>IF(LTK220 = "", "", IFERROR(LTK220 / SUMIFS(Aux_Totales!$N:$N, Aux_Totales!$F:$F, $F224, Aux_Totales!$A:$A, Aperturas!$A$2), 0))</f>
        <v/>
      </c>
      <c r="LTL224" s="23" t="str">
        <f>IF(LTL220 = "", "", IFERROR(LTL220 / SUMIFS(Aux_Totales!$N:$N, Aux_Totales!$F:$F, $F224, Aux_Totales!$A:$A, Aperturas!$A$2), 0))</f>
        <v/>
      </c>
      <c r="LTM224" s="23" t="str">
        <f>IF(LTM220 = "", "", IFERROR(LTM220 / SUMIFS(Aux_Totales!$N:$N, Aux_Totales!$F:$F, $F224, Aux_Totales!$A:$A, Aperturas!$A$2), 0))</f>
        <v/>
      </c>
      <c r="LTN224" s="23" t="str">
        <f>IF(LTN220 = "", "", IFERROR(LTN220 / SUMIFS(Aux_Totales!$N:$N, Aux_Totales!$F:$F, $F224, Aux_Totales!$A:$A, Aperturas!$A$2), 0))</f>
        <v/>
      </c>
      <c r="LTO224" s="23" t="str">
        <f>IF(LTO220 = "", "", IFERROR(LTO220 / SUMIFS(Aux_Totales!$N:$N, Aux_Totales!$F:$F, $F224, Aux_Totales!$A:$A, Aperturas!$A$2), 0))</f>
        <v/>
      </c>
      <c r="LTP224" s="23" t="str">
        <f>IF(LTP220 = "", "", IFERROR(LTP220 / SUMIFS(Aux_Totales!$N:$N, Aux_Totales!$F:$F, $F224, Aux_Totales!$A:$A, Aperturas!$A$2), 0))</f>
        <v/>
      </c>
      <c r="LTQ224" s="23" t="str">
        <f>IF(LTQ220 = "", "", IFERROR(LTQ220 / SUMIFS(Aux_Totales!$N:$N, Aux_Totales!$F:$F, $F224, Aux_Totales!$A:$A, Aperturas!$A$2), 0))</f>
        <v/>
      </c>
      <c r="LTR224" s="23" t="str">
        <f>IF(LTR220 = "", "", IFERROR(LTR220 / SUMIFS(Aux_Totales!$N:$N, Aux_Totales!$F:$F, $F224, Aux_Totales!$A:$A, Aperturas!$A$2), 0))</f>
        <v/>
      </c>
      <c r="LTS224" s="23" t="str">
        <f>IF(LTS220 = "", "", IFERROR(LTS220 / SUMIFS(Aux_Totales!$N:$N, Aux_Totales!$F:$F, $F224, Aux_Totales!$A:$A, Aperturas!$A$2), 0))</f>
        <v/>
      </c>
      <c r="LTT224" s="23" t="str">
        <f>IF(LTT220 = "", "", IFERROR(LTT220 / SUMIFS(Aux_Totales!$N:$N, Aux_Totales!$F:$F, $F224, Aux_Totales!$A:$A, Aperturas!$A$2), 0))</f>
        <v/>
      </c>
      <c r="LTU224" s="23" t="str">
        <f>IF(LTU220 = "", "", IFERROR(LTU220 / SUMIFS(Aux_Totales!$N:$N, Aux_Totales!$F:$F, $F224, Aux_Totales!$A:$A, Aperturas!$A$2), 0))</f>
        <v/>
      </c>
      <c r="LTV224" s="23" t="str">
        <f>IF(LTV220 = "", "", IFERROR(LTV220 / SUMIFS(Aux_Totales!$N:$N, Aux_Totales!$F:$F, $F224, Aux_Totales!$A:$A, Aperturas!$A$2), 0))</f>
        <v/>
      </c>
      <c r="LTW224" s="23" t="str">
        <f>IF(LTW220 = "", "", IFERROR(LTW220 / SUMIFS(Aux_Totales!$N:$N, Aux_Totales!$F:$F, $F224, Aux_Totales!$A:$A, Aperturas!$A$2), 0))</f>
        <v/>
      </c>
      <c r="LTX224" s="23" t="str">
        <f>IF(LTX220 = "", "", IFERROR(LTX220 / SUMIFS(Aux_Totales!$N:$N, Aux_Totales!$F:$F, $F224, Aux_Totales!$A:$A, Aperturas!$A$2), 0))</f>
        <v/>
      </c>
      <c r="LTY224" s="23" t="str">
        <f>IF(LTY220 = "", "", IFERROR(LTY220 / SUMIFS(Aux_Totales!$N:$N, Aux_Totales!$F:$F, $F224, Aux_Totales!$A:$A, Aperturas!$A$2), 0))</f>
        <v/>
      </c>
      <c r="LTZ224" s="23" t="str">
        <f>IF(LTZ220 = "", "", IFERROR(LTZ220 / SUMIFS(Aux_Totales!$N:$N, Aux_Totales!$F:$F, $F224, Aux_Totales!$A:$A, Aperturas!$A$2), 0))</f>
        <v/>
      </c>
      <c r="LUA224" s="23" t="str">
        <f>IF(LUA220 = "", "", IFERROR(LUA220 / SUMIFS(Aux_Totales!$N:$N, Aux_Totales!$F:$F, $F224, Aux_Totales!$A:$A, Aperturas!$A$2), 0))</f>
        <v/>
      </c>
      <c r="LUB224" s="23" t="str">
        <f>IF(LUB220 = "", "", IFERROR(LUB220 / SUMIFS(Aux_Totales!$N:$N, Aux_Totales!$F:$F, $F224, Aux_Totales!$A:$A, Aperturas!$A$2), 0))</f>
        <v/>
      </c>
      <c r="LUC224" s="23" t="str">
        <f>IF(LUC220 = "", "", IFERROR(LUC220 / SUMIFS(Aux_Totales!$N:$N, Aux_Totales!$F:$F, $F224, Aux_Totales!$A:$A, Aperturas!$A$2), 0))</f>
        <v/>
      </c>
      <c r="LUD224" s="23" t="str">
        <f>IF(LUD220 = "", "", IFERROR(LUD220 / SUMIFS(Aux_Totales!$N:$N, Aux_Totales!$F:$F, $F224, Aux_Totales!$A:$A, Aperturas!$A$2), 0))</f>
        <v/>
      </c>
      <c r="LUE224" s="23" t="str">
        <f>IF(LUE220 = "", "", IFERROR(LUE220 / SUMIFS(Aux_Totales!$N:$N, Aux_Totales!$F:$F, $F224, Aux_Totales!$A:$A, Aperturas!$A$2), 0))</f>
        <v/>
      </c>
      <c r="LUF224" s="23" t="str">
        <f>IF(LUF220 = "", "", IFERROR(LUF220 / SUMIFS(Aux_Totales!$N:$N, Aux_Totales!$F:$F, $F224, Aux_Totales!$A:$A, Aperturas!$A$2), 0))</f>
        <v/>
      </c>
      <c r="LUG224" s="23" t="str">
        <f>IF(LUG220 = "", "", IFERROR(LUG220 / SUMIFS(Aux_Totales!$N:$N, Aux_Totales!$F:$F, $F224, Aux_Totales!$A:$A, Aperturas!$A$2), 0))</f>
        <v/>
      </c>
      <c r="LUH224" s="23" t="str">
        <f>IF(LUH220 = "", "", IFERROR(LUH220 / SUMIFS(Aux_Totales!$N:$N, Aux_Totales!$F:$F, $F224, Aux_Totales!$A:$A, Aperturas!$A$2), 0))</f>
        <v/>
      </c>
      <c r="LUI224" s="23" t="str">
        <f>IF(LUI220 = "", "", IFERROR(LUI220 / SUMIFS(Aux_Totales!$N:$N, Aux_Totales!$F:$F, $F224, Aux_Totales!$A:$A, Aperturas!$A$2), 0))</f>
        <v/>
      </c>
      <c r="LUJ224" s="23" t="str">
        <f>IF(LUJ220 = "", "", IFERROR(LUJ220 / SUMIFS(Aux_Totales!$N:$N, Aux_Totales!$F:$F, $F224, Aux_Totales!$A:$A, Aperturas!$A$2), 0))</f>
        <v/>
      </c>
      <c r="LUK224" s="23" t="str">
        <f>IF(LUK220 = "", "", IFERROR(LUK220 / SUMIFS(Aux_Totales!$N:$N, Aux_Totales!$F:$F, $F224, Aux_Totales!$A:$A, Aperturas!$A$2), 0))</f>
        <v/>
      </c>
      <c r="LUL224" s="23" t="str">
        <f>IF(LUL220 = "", "", IFERROR(LUL220 / SUMIFS(Aux_Totales!$N:$N, Aux_Totales!$F:$F, $F224, Aux_Totales!$A:$A, Aperturas!$A$2), 0))</f>
        <v/>
      </c>
      <c r="LUM224" s="23" t="str">
        <f>IF(LUM220 = "", "", IFERROR(LUM220 / SUMIFS(Aux_Totales!$N:$N, Aux_Totales!$F:$F, $F224, Aux_Totales!$A:$A, Aperturas!$A$2), 0))</f>
        <v/>
      </c>
      <c r="LUN224" s="23" t="str">
        <f>IF(LUN220 = "", "", IFERROR(LUN220 / SUMIFS(Aux_Totales!$N:$N, Aux_Totales!$F:$F, $F224, Aux_Totales!$A:$A, Aperturas!$A$2), 0))</f>
        <v/>
      </c>
      <c r="LUO224" s="23" t="str">
        <f>IF(LUO220 = "", "", IFERROR(LUO220 / SUMIFS(Aux_Totales!$N:$N, Aux_Totales!$F:$F, $F224, Aux_Totales!$A:$A, Aperturas!$A$2), 0))</f>
        <v/>
      </c>
      <c r="LUP224" s="23" t="str">
        <f>IF(LUP220 = "", "", IFERROR(LUP220 / SUMIFS(Aux_Totales!$N:$N, Aux_Totales!$F:$F, $F224, Aux_Totales!$A:$A, Aperturas!$A$2), 0))</f>
        <v/>
      </c>
      <c r="LUQ224" s="23" t="str">
        <f>IF(LUQ220 = "", "", IFERROR(LUQ220 / SUMIFS(Aux_Totales!$N:$N, Aux_Totales!$F:$F, $F224, Aux_Totales!$A:$A, Aperturas!$A$2), 0))</f>
        <v/>
      </c>
      <c r="LUR224" s="23" t="str">
        <f>IF(LUR220 = "", "", IFERROR(LUR220 / SUMIFS(Aux_Totales!$N:$N, Aux_Totales!$F:$F, $F224, Aux_Totales!$A:$A, Aperturas!$A$2), 0))</f>
        <v/>
      </c>
      <c r="LUS224" s="23" t="str">
        <f>IF(LUS220 = "", "", IFERROR(LUS220 / SUMIFS(Aux_Totales!$N:$N, Aux_Totales!$F:$F, $F224, Aux_Totales!$A:$A, Aperturas!$A$2), 0))</f>
        <v/>
      </c>
      <c r="LUT224" s="23" t="str">
        <f>IF(LUT220 = "", "", IFERROR(LUT220 / SUMIFS(Aux_Totales!$N:$N, Aux_Totales!$F:$F, $F224, Aux_Totales!$A:$A, Aperturas!$A$2), 0))</f>
        <v/>
      </c>
      <c r="LUU224" s="23" t="str">
        <f>IF(LUU220 = "", "", IFERROR(LUU220 / SUMIFS(Aux_Totales!$N:$N, Aux_Totales!$F:$F, $F224, Aux_Totales!$A:$A, Aperturas!$A$2), 0))</f>
        <v/>
      </c>
      <c r="LUV224" s="23" t="str">
        <f>IF(LUV220 = "", "", IFERROR(LUV220 / SUMIFS(Aux_Totales!$N:$N, Aux_Totales!$F:$F, $F224, Aux_Totales!$A:$A, Aperturas!$A$2), 0))</f>
        <v/>
      </c>
      <c r="LUW224" s="23" t="str">
        <f>IF(LUW220 = "", "", IFERROR(LUW220 / SUMIFS(Aux_Totales!$N:$N, Aux_Totales!$F:$F, $F224, Aux_Totales!$A:$A, Aperturas!$A$2), 0))</f>
        <v/>
      </c>
      <c r="LUX224" s="23" t="str">
        <f>IF(LUX220 = "", "", IFERROR(LUX220 / SUMIFS(Aux_Totales!$N:$N, Aux_Totales!$F:$F, $F224, Aux_Totales!$A:$A, Aperturas!$A$2), 0))</f>
        <v/>
      </c>
      <c r="LUY224" s="23" t="str">
        <f>IF(LUY220 = "", "", IFERROR(LUY220 / SUMIFS(Aux_Totales!$N:$N, Aux_Totales!$F:$F, $F224, Aux_Totales!$A:$A, Aperturas!$A$2), 0))</f>
        <v/>
      </c>
      <c r="LUZ224" s="23" t="str">
        <f>IF(LUZ220 = "", "", IFERROR(LUZ220 / SUMIFS(Aux_Totales!$N:$N, Aux_Totales!$F:$F, $F224, Aux_Totales!$A:$A, Aperturas!$A$2), 0))</f>
        <v/>
      </c>
      <c r="LVA224" s="23" t="str">
        <f>IF(LVA220 = "", "", IFERROR(LVA220 / SUMIFS(Aux_Totales!$N:$N, Aux_Totales!$F:$F, $F224, Aux_Totales!$A:$A, Aperturas!$A$2), 0))</f>
        <v/>
      </c>
      <c r="LVB224" s="23" t="str">
        <f>IF(LVB220 = "", "", IFERROR(LVB220 / SUMIFS(Aux_Totales!$N:$N, Aux_Totales!$F:$F, $F224, Aux_Totales!$A:$A, Aperturas!$A$2), 0))</f>
        <v/>
      </c>
      <c r="LVC224" s="23" t="str">
        <f>IF(LVC220 = "", "", IFERROR(LVC220 / SUMIFS(Aux_Totales!$N:$N, Aux_Totales!$F:$F, $F224, Aux_Totales!$A:$A, Aperturas!$A$2), 0))</f>
        <v/>
      </c>
      <c r="LVD224" s="23" t="str">
        <f>IF(LVD220 = "", "", IFERROR(LVD220 / SUMIFS(Aux_Totales!$N:$N, Aux_Totales!$F:$F, $F224, Aux_Totales!$A:$A, Aperturas!$A$2), 0))</f>
        <v/>
      </c>
      <c r="LVE224" s="23" t="str">
        <f>IF(LVE220 = "", "", IFERROR(LVE220 / SUMIFS(Aux_Totales!$N:$N, Aux_Totales!$F:$F, $F224, Aux_Totales!$A:$A, Aperturas!$A$2), 0))</f>
        <v/>
      </c>
      <c r="LVF224" s="23" t="str">
        <f>IF(LVF220 = "", "", IFERROR(LVF220 / SUMIFS(Aux_Totales!$N:$N, Aux_Totales!$F:$F, $F224, Aux_Totales!$A:$A, Aperturas!$A$2), 0))</f>
        <v/>
      </c>
      <c r="LVG224" s="23" t="str">
        <f>IF(LVG220 = "", "", IFERROR(LVG220 / SUMIFS(Aux_Totales!$N:$N, Aux_Totales!$F:$F, $F224, Aux_Totales!$A:$A, Aperturas!$A$2), 0))</f>
        <v/>
      </c>
      <c r="LVH224" s="23" t="str">
        <f>IF(LVH220 = "", "", IFERROR(LVH220 / SUMIFS(Aux_Totales!$N:$N, Aux_Totales!$F:$F, $F224, Aux_Totales!$A:$A, Aperturas!$A$2), 0))</f>
        <v/>
      </c>
      <c r="LVI224" s="23" t="str">
        <f>IF(LVI220 = "", "", IFERROR(LVI220 / SUMIFS(Aux_Totales!$N:$N, Aux_Totales!$F:$F, $F224, Aux_Totales!$A:$A, Aperturas!$A$2), 0))</f>
        <v/>
      </c>
      <c r="LVJ224" s="23" t="str">
        <f>IF(LVJ220 = "", "", IFERROR(LVJ220 / SUMIFS(Aux_Totales!$N:$N, Aux_Totales!$F:$F, $F224, Aux_Totales!$A:$A, Aperturas!$A$2), 0))</f>
        <v/>
      </c>
      <c r="LVK224" s="23" t="str">
        <f>IF(LVK220 = "", "", IFERROR(LVK220 / SUMIFS(Aux_Totales!$N:$N, Aux_Totales!$F:$F, $F224, Aux_Totales!$A:$A, Aperturas!$A$2), 0))</f>
        <v/>
      </c>
      <c r="LVL224" s="23" t="str">
        <f>IF(LVL220 = "", "", IFERROR(LVL220 / SUMIFS(Aux_Totales!$N:$N, Aux_Totales!$F:$F, $F224, Aux_Totales!$A:$A, Aperturas!$A$2), 0))</f>
        <v/>
      </c>
      <c r="LVM224" s="23" t="str">
        <f>IF(LVM220 = "", "", IFERROR(LVM220 / SUMIFS(Aux_Totales!$N:$N, Aux_Totales!$F:$F, $F224, Aux_Totales!$A:$A, Aperturas!$A$2), 0))</f>
        <v/>
      </c>
      <c r="LVN224" s="23" t="str">
        <f>IF(LVN220 = "", "", IFERROR(LVN220 / SUMIFS(Aux_Totales!$N:$N, Aux_Totales!$F:$F, $F224, Aux_Totales!$A:$A, Aperturas!$A$2), 0))</f>
        <v/>
      </c>
      <c r="LVO224" s="23" t="str">
        <f>IF(LVO220 = "", "", IFERROR(LVO220 / SUMIFS(Aux_Totales!$N:$N, Aux_Totales!$F:$F, $F224, Aux_Totales!$A:$A, Aperturas!$A$2), 0))</f>
        <v/>
      </c>
      <c r="LVP224" s="23" t="str">
        <f>IF(LVP220 = "", "", IFERROR(LVP220 / SUMIFS(Aux_Totales!$N:$N, Aux_Totales!$F:$F, $F224, Aux_Totales!$A:$A, Aperturas!$A$2), 0))</f>
        <v/>
      </c>
      <c r="LVQ224" s="23" t="str">
        <f>IF(LVQ220 = "", "", IFERROR(LVQ220 / SUMIFS(Aux_Totales!$N:$N, Aux_Totales!$F:$F, $F224, Aux_Totales!$A:$A, Aperturas!$A$2), 0))</f>
        <v/>
      </c>
      <c r="LVR224" s="23" t="str">
        <f>IF(LVR220 = "", "", IFERROR(LVR220 / SUMIFS(Aux_Totales!$N:$N, Aux_Totales!$F:$F, $F224, Aux_Totales!$A:$A, Aperturas!$A$2), 0))</f>
        <v/>
      </c>
      <c r="LVS224" s="23" t="str">
        <f>IF(LVS220 = "", "", IFERROR(LVS220 / SUMIFS(Aux_Totales!$N:$N, Aux_Totales!$F:$F, $F224, Aux_Totales!$A:$A, Aperturas!$A$2), 0))</f>
        <v/>
      </c>
      <c r="LVT224" s="23" t="str">
        <f>IF(LVT220 = "", "", IFERROR(LVT220 / SUMIFS(Aux_Totales!$N:$N, Aux_Totales!$F:$F, $F224, Aux_Totales!$A:$A, Aperturas!$A$2), 0))</f>
        <v/>
      </c>
      <c r="LVU224" s="23" t="str">
        <f>IF(LVU220 = "", "", IFERROR(LVU220 / SUMIFS(Aux_Totales!$N:$N, Aux_Totales!$F:$F, $F224, Aux_Totales!$A:$A, Aperturas!$A$2), 0))</f>
        <v/>
      </c>
      <c r="LVV224" s="23" t="str">
        <f>IF(LVV220 = "", "", IFERROR(LVV220 / SUMIFS(Aux_Totales!$N:$N, Aux_Totales!$F:$F, $F224, Aux_Totales!$A:$A, Aperturas!$A$2), 0))</f>
        <v/>
      </c>
      <c r="LVW224" s="23" t="str">
        <f>IF(LVW220 = "", "", IFERROR(LVW220 / SUMIFS(Aux_Totales!$N:$N, Aux_Totales!$F:$F, $F224, Aux_Totales!$A:$A, Aperturas!$A$2), 0))</f>
        <v/>
      </c>
      <c r="LVX224" s="23" t="str">
        <f>IF(LVX220 = "", "", IFERROR(LVX220 / SUMIFS(Aux_Totales!$N:$N, Aux_Totales!$F:$F, $F224, Aux_Totales!$A:$A, Aperturas!$A$2), 0))</f>
        <v/>
      </c>
      <c r="LVY224" s="23" t="str">
        <f>IF(LVY220 = "", "", IFERROR(LVY220 / SUMIFS(Aux_Totales!$N:$N, Aux_Totales!$F:$F, $F224, Aux_Totales!$A:$A, Aperturas!$A$2), 0))</f>
        <v/>
      </c>
      <c r="LVZ224" s="23" t="str">
        <f>IF(LVZ220 = "", "", IFERROR(LVZ220 / SUMIFS(Aux_Totales!$N:$N, Aux_Totales!$F:$F, $F224, Aux_Totales!$A:$A, Aperturas!$A$2), 0))</f>
        <v/>
      </c>
      <c r="LWA224" s="23" t="str">
        <f>IF(LWA220 = "", "", IFERROR(LWA220 / SUMIFS(Aux_Totales!$N:$N, Aux_Totales!$F:$F, $F224, Aux_Totales!$A:$A, Aperturas!$A$2), 0))</f>
        <v/>
      </c>
      <c r="LWB224" s="23" t="str">
        <f>IF(LWB220 = "", "", IFERROR(LWB220 / SUMIFS(Aux_Totales!$N:$N, Aux_Totales!$F:$F, $F224, Aux_Totales!$A:$A, Aperturas!$A$2), 0))</f>
        <v/>
      </c>
      <c r="LWC224" s="23" t="str">
        <f>IF(LWC220 = "", "", IFERROR(LWC220 / SUMIFS(Aux_Totales!$N:$N, Aux_Totales!$F:$F, $F224, Aux_Totales!$A:$A, Aperturas!$A$2), 0))</f>
        <v/>
      </c>
      <c r="LWD224" s="23" t="str">
        <f>IF(LWD220 = "", "", IFERROR(LWD220 / SUMIFS(Aux_Totales!$N:$N, Aux_Totales!$F:$F, $F224, Aux_Totales!$A:$A, Aperturas!$A$2), 0))</f>
        <v/>
      </c>
      <c r="LWE224" s="23" t="str">
        <f>IF(LWE220 = "", "", IFERROR(LWE220 / SUMIFS(Aux_Totales!$N:$N, Aux_Totales!$F:$F, $F224, Aux_Totales!$A:$A, Aperturas!$A$2), 0))</f>
        <v/>
      </c>
      <c r="LWF224" s="23" t="str">
        <f>IF(LWF220 = "", "", IFERROR(LWF220 / SUMIFS(Aux_Totales!$N:$N, Aux_Totales!$F:$F, $F224, Aux_Totales!$A:$A, Aperturas!$A$2), 0))</f>
        <v/>
      </c>
      <c r="LWG224" s="23" t="str">
        <f>IF(LWG220 = "", "", IFERROR(LWG220 / SUMIFS(Aux_Totales!$N:$N, Aux_Totales!$F:$F, $F224, Aux_Totales!$A:$A, Aperturas!$A$2), 0))</f>
        <v/>
      </c>
      <c r="LWH224" s="23" t="str">
        <f>IF(LWH220 = "", "", IFERROR(LWH220 / SUMIFS(Aux_Totales!$N:$N, Aux_Totales!$F:$F, $F224, Aux_Totales!$A:$A, Aperturas!$A$2), 0))</f>
        <v/>
      </c>
      <c r="LWI224" s="23" t="str">
        <f>IF(LWI220 = "", "", IFERROR(LWI220 / SUMIFS(Aux_Totales!$N:$N, Aux_Totales!$F:$F, $F224, Aux_Totales!$A:$A, Aperturas!$A$2), 0))</f>
        <v/>
      </c>
      <c r="LWJ224" s="23" t="str">
        <f>IF(LWJ220 = "", "", IFERROR(LWJ220 / SUMIFS(Aux_Totales!$N:$N, Aux_Totales!$F:$F, $F224, Aux_Totales!$A:$A, Aperturas!$A$2), 0))</f>
        <v/>
      </c>
      <c r="LWK224" s="23" t="str">
        <f>IF(LWK220 = "", "", IFERROR(LWK220 / SUMIFS(Aux_Totales!$N:$N, Aux_Totales!$F:$F, $F224, Aux_Totales!$A:$A, Aperturas!$A$2), 0))</f>
        <v/>
      </c>
      <c r="LWL224" s="23" t="str">
        <f>IF(LWL220 = "", "", IFERROR(LWL220 / SUMIFS(Aux_Totales!$N:$N, Aux_Totales!$F:$F, $F224, Aux_Totales!$A:$A, Aperturas!$A$2), 0))</f>
        <v/>
      </c>
      <c r="LWM224" s="23" t="str">
        <f>IF(LWM220 = "", "", IFERROR(LWM220 / SUMIFS(Aux_Totales!$N:$N, Aux_Totales!$F:$F, $F224, Aux_Totales!$A:$A, Aperturas!$A$2), 0))</f>
        <v/>
      </c>
      <c r="LWN224" s="23" t="str">
        <f>IF(LWN220 = "", "", IFERROR(LWN220 / SUMIFS(Aux_Totales!$N:$N, Aux_Totales!$F:$F, $F224, Aux_Totales!$A:$A, Aperturas!$A$2), 0))</f>
        <v/>
      </c>
      <c r="LWO224" s="23" t="str">
        <f>IF(LWO220 = "", "", IFERROR(LWO220 / SUMIFS(Aux_Totales!$N:$N, Aux_Totales!$F:$F, $F224, Aux_Totales!$A:$A, Aperturas!$A$2), 0))</f>
        <v/>
      </c>
      <c r="LWP224" s="23" t="str">
        <f>IF(LWP220 = "", "", IFERROR(LWP220 / SUMIFS(Aux_Totales!$N:$N, Aux_Totales!$F:$F, $F224, Aux_Totales!$A:$A, Aperturas!$A$2), 0))</f>
        <v/>
      </c>
      <c r="LWQ224" s="23" t="str">
        <f>IF(LWQ220 = "", "", IFERROR(LWQ220 / SUMIFS(Aux_Totales!$N:$N, Aux_Totales!$F:$F, $F224, Aux_Totales!$A:$A, Aperturas!$A$2), 0))</f>
        <v/>
      </c>
      <c r="LWR224" s="23" t="str">
        <f>IF(LWR220 = "", "", IFERROR(LWR220 / SUMIFS(Aux_Totales!$N:$N, Aux_Totales!$F:$F, $F224, Aux_Totales!$A:$A, Aperturas!$A$2), 0))</f>
        <v/>
      </c>
      <c r="LWS224" s="23" t="str">
        <f>IF(LWS220 = "", "", IFERROR(LWS220 / SUMIFS(Aux_Totales!$N:$N, Aux_Totales!$F:$F, $F224, Aux_Totales!$A:$A, Aperturas!$A$2), 0))</f>
        <v/>
      </c>
      <c r="LWT224" s="23" t="str">
        <f>IF(LWT220 = "", "", IFERROR(LWT220 / SUMIFS(Aux_Totales!$N:$N, Aux_Totales!$F:$F, $F224, Aux_Totales!$A:$A, Aperturas!$A$2), 0))</f>
        <v/>
      </c>
      <c r="LWU224" s="23" t="str">
        <f>IF(LWU220 = "", "", IFERROR(LWU220 / SUMIFS(Aux_Totales!$N:$N, Aux_Totales!$F:$F, $F224, Aux_Totales!$A:$A, Aperturas!$A$2), 0))</f>
        <v/>
      </c>
      <c r="LWV224" s="23" t="str">
        <f>IF(LWV220 = "", "", IFERROR(LWV220 / SUMIFS(Aux_Totales!$N:$N, Aux_Totales!$F:$F, $F224, Aux_Totales!$A:$A, Aperturas!$A$2), 0))</f>
        <v/>
      </c>
      <c r="LWW224" s="23" t="str">
        <f>IF(LWW220 = "", "", IFERROR(LWW220 / SUMIFS(Aux_Totales!$N:$N, Aux_Totales!$F:$F, $F224, Aux_Totales!$A:$A, Aperturas!$A$2), 0))</f>
        <v/>
      </c>
      <c r="LWX224" s="23" t="str">
        <f>IF(LWX220 = "", "", IFERROR(LWX220 / SUMIFS(Aux_Totales!$N:$N, Aux_Totales!$F:$F, $F224, Aux_Totales!$A:$A, Aperturas!$A$2), 0))</f>
        <v/>
      </c>
      <c r="LWY224" s="23" t="str">
        <f>IF(LWY220 = "", "", IFERROR(LWY220 / SUMIFS(Aux_Totales!$N:$N, Aux_Totales!$F:$F, $F224, Aux_Totales!$A:$A, Aperturas!$A$2), 0))</f>
        <v/>
      </c>
      <c r="LWZ224" s="23" t="str">
        <f>IF(LWZ220 = "", "", IFERROR(LWZ220 / SUMIFS(Aux_Totales!$N:$N, Aux_Totales!$F:$F, $F224, Aux_Totales!$A:$A, Aperturas!$A$2), 0))</f>
        <v/>
      </c>
      <c r="LXA224" s="23" t="str">
        <f>IF(LXA220 = "", "", IFERROR(LXA220 / SUMIFS(Aux_Totales!$N:$N, Aux_Totales!$F:$F, $F224, Aux_Totales!$A:$A, Aperturas!$A$2), 0))</f>
        <v/>
      </c>
      <c r="LXB224" s="23" t="str">
        <f>IF(LXB220 = "", "", IFERROR(LXB220 / SUMIFS(Aux_Totales!$N:$N, Aux_Totales!$F:$F, $F224, Aux_Totales!$A:$A, Aperturas!$A$2), 0))</f>
        <v/>
      </c>
      <c r="LXC224" s="23" t="str">
        <f>IF(LXC220 = "", "", IFERROR(LXC220 / SUMIFS(Aux_Totales!$N:$N, Aux_Totales!$F:$F, $F224, Aux_Totales!$A:$A, Aperturas!$A$2), 0))</f>
        <v/>
      </c>
      <c r="LXD224" s="23" t="str">
        <f>IF(LXD220 = "", "", IFERROR(LXD220 / SUMIFS(Aux_Totales!$N:$N, Aux_Totales!$F:$F, $F224, Aux_Totales!$A:$A, Aperturas!$A$2), 0))</f>
        <v/>
      </c>
      <c r="LXE224" s="23" t="str">
        <f>IF(LXE220 = "", "", IFERROR(LXE220 / SUMIFS(Aux_Totales!$N:$N, Aux_Totales!$F:$F, $F224, Aux_Totales!$A:$A, Aperturas!$A$2), 0))</f>
        <v/>
      </c>
      <c r="LXF224" s="23" t="str">
        <f>IF(LXF220 = "", "", IFERROR(LXF220 / SUMIFS(Aux_Totales!$N:$N, Aux_Totales!$F:$F, $F224, Aux_Totales!$A:$A, Aperturas!$A$2), 0))</f>
        <v/>
      </c>
      <c r="LXG224" s="23" t="str">
        <f>IF(LXG220 = "", "", IFERROR(LXG220 / SUMIFS(Aux_Totales!$N:$N, Aux_Totales!$F:$F, $F224, Aux_Totales!$A:$A, Aperturas!$A$2), 0))</f>
        <v/>
      </c>
      <c r="LXH224" s="23" t="str">
        <f>IF(LXH220 = "", "", IFERROR(LXH220 / SUMIFS(Aux_Totales!$N:$N, Aux_Totales!$F:$F, $F224, Aux_Totales!$A:$A, Aperturas!$A$2), 0))</f>
        <v/>
      </c>
      <c r="LXI224" s="23" t="str">
        <f>IF(LXI220 = "", "", IFERROR(LXI220 / SUMIFS(Aux_Totales!$N:$N, Aux_Totales!$F:$F, $F224, Aux_Totales!$A:$A, Aperturas!$A$2), 0))</f>
        <v/>
      </c>
      <c r="LXJ224" s="23" t="str">
        <f>IF(LXJ220 = "", "", IFERROR(LXJ220 / SUMIFS(Aux_Totales!$N:$N, Aux_Totales!$F:$F, $F224, Aux_Totales!$A:$A, Aperturas!$A$2), 0))</f>
        <v/>
      </c>
      <c r="LXK224" s="23" t="str">
        <f>IF(LXK220 = "", "", IFERROR(LXK220 / SUMIFS(Aux_Totales!$N:$N, Aux_Totales!$F:$F, $F224, Aux_Totales!$A:$A, Aperturas!$A$2), 0))</f>
        <v/>
      </c>
      <c r="LXL224" s="23" t="str">
        <f>IF(LXL220 = "", "", IFERROR(LXL220 / SUMIFS(Aux_Totales!$N:$N, Aux_Totales!$F:$F, $F224, Aux_Totales!$A:$A, Aperturas!$A$2), 0))</f>
        <v/>
      </c>
      <c r="LXM224" s="23" t="str">
        <f>IF(LXM220 = "", "", IFERROR(LXM220 / SUMIFS(Aux_Totales!$N:$N, Aux_Totales!$F:$F, $F224, Aux_Totales!$A:$A, Aperturas!$A$2), 0))</f>
        <v/>
      </c>
      <c r="LXN224" s="23" t="str">
        <f>IF(LXN220 = "", "", IFERROR(LXN220 / SUMIFS(Aux_Totales!$N:$N, Aux_Totales!$F:$F, $F224, Aux_Totales!$A:$A, Aperturas!$A$2), 0))</f>
        <v/>
      </c>
      <c r="LXO224" s="23" t="str">
        <f>IF(LXO220 = "", "", IFERROR(LXO220 / SUMIFS(Aux_Totales!$N:$N, Aux_Totales!$F:$F, $F224, Aux_Totales!$A:$A, Aperturas!$A$2), 0))</f>
        <v/>
      </c>
      <c r="LXP224" s="23" t="str">
        <f>IF(LXP220 = "", "", IFERROR(LXP220 / SUMIFS(Aux_Totales!$N:$N, Aux_Totales!$F:$F, $F224, Aux_Totales!$A:$A, Aperturas!$A$2), 0))</f>
        <v/>
      </c>
      <c r="LXQ224" s="23" t="str">
        <f>IF(LXQ220 = "", "", IFERROR(LXQ220 / SUMIFS(Aux_Totales!$N:$N, Aux_Totales!$F:$F, $F224, Aux_Totales!$A:$A, Aperturas!$A$2), 0))</f>
        <v/>
      </c>
      <c r="LXR224" s="23" t="str">
        <f>IF(LXR220 = "", "", IFERROR(LXR220 / SUMIFS(Aux_Totales!$N:$N, Aux_Totales!$F:$F, $F224, Aux_Totales!$A:$A, Aperturas!$A$2), 0))</f>
        <v/>
      </c>
      <c r="LXS224" s="23" t="str">
        <f>IF(LXS220 = "", "", IFERROR(LXS220 / SUMIFS(Aux_Totales!$N:$N, Aux_Totales!$F:$F, $F224, Aux_Totales!$A:$A, Aperturas!$A$2), 0))</f>
        <v/>
      </c>
      <c r="LXT224" s="23" t="str">
        <f>IF(LXT220 = "", "", IFERROR(LXT220 / SUMIFS(Aux_Totales!$N:$N, Aux_Totales!$F:$F, $F224, Aux_Totales!$A:$A, Aperturas!$A$2), 0))</f>
        <v/>
      </c>
      <c r="LXU224" s="23" t="str">
        <f>IF(LXU220 = "", "", IFERROR(LXU220 / SUMIFS(Aux_Totales!$N:$N, Aux_Totales!$F:$F, $F224, Aux_Totales!$A:$A, Aperturas!$A$2), 0))</f>
        <v/>
      </c>
      <c r="LXV224" s="23" t="str">
        <f>IF(LXV220 = "", "", IFERROR(LXV220 / SUMIFS(Aux_Totales!$N:$N, Aux_Totales!$F:$F, $F224, Aux_Totales!$A:$A, Aperturas!$A$2), 0))</f>
        <v/>
      </c>
      <c r="LXW224" s="23" t="str">
        <f>IF(LXW220 = "", "", IFERROR(LXW220 / SUMIFS(Aux_Totales!$N:$N, Aux_Totales!$F:$F, $F224, Aux_Totales!$A:$A, Aperturas!$A$2), 0))</f>
        <v/>
      </c>
      <c r="LXX224" s="23" t="str">
        <f>IF(LXX220 = "", "", IFERROR(LXX220 / SUMIFS(Aux_Totales!$N:$N, Aux_Totales!$F:$F, $F224, Aux_Totales!$A:$A, Aperturas!$A$2), 0))</f>
        <v/>
      </c>
      <c r="LXY224" s="23" t="str">
        <f>IF(LXY220 = "", "", IFERROR(LXY220 / SUMIFS(Aux_Totales!$N:$N, Aux_Totales!$F:$F, $F224, Aux_Totales!$A:$A, Aperturas!$A$2), 0))</f>
        <v/>
      </c>
      <c r="LXZ224" s="23" t="str">
        <f>IF(LXZ220 = "", "", IFERROR(LXZ220 / SUMIFS(Aux_Totales!$N:$N, Aux_Totales!$F:$F, $F224, Aux_Totales!$A:$A, Aperturas!$A$2), 0))</f>
        <v/>
      </c>
      <c r="LYA224" s="23" t="str">
        <f>IF(LYA220 = "", "", IFERROR(LYA220 / SUMIFS(Aux_Totales!$N:$N, Aux_Totales!$F:$F, $F224, Aux_Totales!$A:$A, Aperturas!$A$2), 0))</f>
        <v/>
      </c>
      <c r="LYB224" s="23" t="str">
        <f>IF(LYB220 = "", "", IFERROR(LYB220 / SUMIFS(Aux_Totales!$N:$N, Aux_Totales!$F:$F, $F224, Aux_Totales!$A:$A, Aperturas!$A$2), 0))</f>
        <v/>
      </c>
      <c r="LYC224" s="23" t="str">
        <f>IF(LYC220 = "", "", IFERROR(LYC220 / SUMIFS(Aux_Totales!$N:$N, Aux_Totales!$F:$F, $F224, Aux_Totales!$A:$A, Aperturas!$A$2), 0))</f>
        <v/>
      </c>
      <c r="LYD224" s="23" t="str">
        <f>IF(LYD220 = "", "", IFERROR(LYD220 / SUMIFS(Aux_Totales!$N:$N, Aux_Totales!$F:$F, $F224, Aux_Totales!$A:$A, Aperturas!$A$2), 0))</f>
        <v/>
      </c>
      <c r="LYE224" s="23" t="str">
        <f>IF(LYE220 = "", "", IFERROR(LYE220 / SUMIFS(Aux_Totales!$N:$N, Aux_Totales!$F:$F, $F224, Aux_Totales!$A:$A, Aperturas!$A$2), 0))</f>
        <v/>
      </c>
      <c r="LYF224" s="23" t="str">
        <f>IF(LYF220 = "", "", IFERROR(LYF220 / SUMIFS(Aux_Totales!$N:$N, Aux_Totales!$F:$F, $F224, Aux_Totales!$A:$A, Aperturas!$A$2), 0))</f>
        <v/>
      </c>
      <c r="LYG224" s="23" t="str">
        <f>IF(LYG220 = "", "", IFERROR(LYG220 / SUMIFS(Aux_Totales!$N:$N, Aux_Totales!$F:$F, $F224, Aux_Totales!$A:$A, Aperturas!$A$2), 0))</f>
        <v/>
      </c>
      <c r="LYH224" s="23" t="str">
        <f>IF(LYH220 = "", "", IFERROR(LYH220 / SUMIFS(Aux_Totales!$N:$N, Aux_Totales!$F:$F, $F224, Aux_Totales!$A:$A, Aperturas!$A$2), 0))</f>
        <v/>
      </c>
      <c r="LYI224" s="23" t="str">
        <f>IF(LYI220 = "", "", IFERROR(LYI220 / SUMIFS(Aux_Totales!$N:$N, Aux_Totales!$F:$F, $F224, Aux_Totales!$A:$A, Aperturas!$A$2), 0))</f>
        <v/>
      </c>
      <c r="LYJ224" s="23" t="str">
        <f>IF(LYJ220 = "", "", IFERROR(LYJ220 / SUMIFS(Aux_Totales!$N:$N, Aux_Totales!$F:$F, $F224, Aux_Totales!$A:$A, Aperturas!$A$2), 0))</f>
        <v/>
      </c>
      <c r="LYK224" s="23" t="str">
        <f>IF(LYK220 = "", "", IFERROR(LYK220 / SUMIFS(Aux_Totales!$N:$N, Aux_Totales!$F:$F, $F224, Aux_Totales!$A:$A, Aperturas!$A$2), 0))</f>
        <v/>
      </c>
      <c r="LYL224" s="23" t="str">
        <f>IF(LYL220 = "", "", IFERROR(LYL220 / SUMIFS(Aux_Totales!$N:$N, Aux_Totales!$F:$F, $F224, Aux_Totales!$A:$A, Aperturas!$A$2), 0))</f>
        <v/>
      </c>
      <c r="LYM224" s="23" t="str">
        <f>IF(LYM220 = "", "", IFERROR(LYM220 / SUMIFS(Aux_Totales!$N:$N, Aux_Totales!$F:$F, $F224, Aux_Totales!$A:$A, Aperturas!$A$2), 0))</f>
        <v/>
      </c>
      <c r="LYN224" s="23" t="str">
        <f>IF(LYN220 = "", "", IFERROR(LYN220 / SUMIFS(Aux_Totales!$N:$N, Aux_Totales!$F:$F, $F224, Aux_Totales!$A:$A, Aperturas!$A$2), 0))</f>
        <v/>
      </c>
      <c r="LYO224" s="23" t="str">
        <f>IF(LYO220 = "", "", IFERROR(LYO220 / SUMIFS(Aux_Totales!$N:$N, Aux_Totales!$F:$F, $F224, Aux_Totales!$A:$A, Aperturas!$A$2), 0))</f>
        <v/>
      </c>
      <c r="LYP224" s="23" t="str">
        <f>IF(LYP220 = "", "", IFERROR(LYP220 / SUMIFS(Aux_Totales!$N:$N, Aux_Totales!$F:$F, $F224, Aux_Totales!$A:$A, Aperturas!$A$2), 0))</f>
        <v/>
      </c>
      <c r="LYQ224" s="23" t="str">
        <f>IF(LYQ220 = "", "", IFERROR(LYQ220 / SUMIFS(Aux_Totales!$N:$N, Aux_Totales!$F:$F, $F224, Aux_Totales!$A:$A, Aperturas!$A$2), 0))</f>
        <v/>
      </c>
      <c r="LYR224" s="23" t="str">
        <f>IF(LYR220 = "", "", IFERROR(LYR220 / SUMIFS(Aux_Totales!$N:$N, Aux_Totales!$F:$F, $F224, Aux_Totales!$A:$A, Aperturas!$A$2), 0))</f>
        <v/>
      </c>
      <c r="LYS224" s="23" t="str">
        <f>IF(LYS220 = "", "", IFERROR(LYS220 / SUMIFS(Aux_Totales!$N:$N, Aux_Totales!$F:$F, $F224, Aux_Totales!$A:$A, Aperturas!$A$2), 0))</f>
        <v/>
      </c>
      <c r="LYT224" s="23" t="str">
        <f>IF(LYT220 = "", "", IFERROR(LYT220 / SUMIFS(Aux_Totales!$N:$N, Aux_Totales!$F:$F, $F224, Aux_Totales!$A:$A, Aperturas!$A$2), 0))</f>
        <v/>
      </c>
      <c r="LYU224" s="23" t="str">
        <f>IF(LYU220 = "", "", IFERROR(LYU220 / SUMIFS(Aux_Totales!$N:$N, Aux_Totales!$F:$F, $F224, Aux_Totales!$A:$A, Aperturas!$A$2), 0))</f>
        <v/>
      </c>
      <c r="LYV224" s="23" t="str">
        <f>IF(LYV220 = "", "", IFERROR(LYV220 / SUMIFS(Aux_Totales!$N:$N, Aux_Totales!$F:$F, $F224, Aux_Totales!$A:$A, Aperturas!$A$2), 0))</f>
        <v/>
      </c>
      <c r="LYW224" s="23" t="str">
        <f>IF(LYW220 = "", "", IFERROR(LYW220 / SUMIFS(Aux_Totales!$N:$N, Aux_Totales!$F:$F, $F224, Aux_Totales!$A:$A, Aperturas!$A$2), 0))</f>
        <v/>
      </c>
      <c r="LYX224" s="23" t="str">
        <f>IF(LYX220 = "", "", IFERROR(LYX220 / SUMIFS(Aux_Totales!$N:$N, Aux_Totales!$F:$F, $F224, Aux_Totales!$A:$A, Aperturas!$A$2), 0))</f>
        <v/>
      </c>
      <c r="LYY224" s="23" t="str">
        <f>IF(LYY220 = "", "", IFERROR(LYY220 / SUMIFS(Aux_Totales!$N:$N, Aux_Totales!$F:$F, $F224, Aux_Totales!$A:$A, Aperturas!$A$2), 0))</f>
        <v/>
      </c>
      <c r="LYZ224" s="23" t="str">
        <f>IF(LYZ220 = "", "", IFERROR(LYZ220 / SUMIFS(Aux_Totales!$N:$N, Aux_Totales!$F:$F, $F224, Aux_Totales!$A:$A, Aperturas!$A$2), 0))</f>
        <v/>
      </c>
      <c r="LZA224" s="23" t="str">
        <f>IF(LZA220 = "", "", IFERROR(LZA220 / SUMIFS(Aux_Totales!$N:$N, Aux_Totales!$F:$F, $F224, Aux_Totales!$A:$A, Aperturas!$A$2), 0))</f>
        <v/>
      </c>
      <c r="LZB224" s="23" t="str">
        <f>IF(LZB220 = "", "", IFERROR(LZB220 / SUMIFS(Aux_Totales!$N:$N, Aux_Totales!$F:$F, $F224, Aux_Totales!$A:$A, Aperturas!$A$2), 0))</f>
        <v/>
      </c>
      <c r="LZC224" s="23" t="str">
        <f>IF(LZC220 = "", "", IFERROR(LZC220 / SUMIFS(Aux_Totales!$N:$N, Aux_Totales!$F:$F, $F224, Aux_Totales!$A:$A, Aperturas!$A$2), 0))</f>
        <v/>
      </c>
      <c r="LZD224" s="23" t="str">
        <f>IF(LZD220 = "", "", IFERROR(LZD220 / SUMIFS(Aux_Totales!$N:$N, Aux_Totales!$F:$F, $F224, Aux_Totales!$A:$A, Aperturas!$A$2), 0))</f>
        <v/>
      </c>
      <c r="LZE224" s="23" t="str">
        <f>IF(LZE220 = "", "", IFERROR(LZE220 / SUMIFS(Aux_Totales!$N:$N, Aux_Totales!$F:$F, $F224, Aux_Totales!$A:$A, Aperturas!$A$2), 0))</f>
        <v/>
      </c>
      <c r="LZF224" s="23" t="str">
        <f>IF(LZF220 = "", "", IFERROR(LZF220 / SUMIFS(Aux_Totales!$N:$N, Aux_Totales!$F:$F, $F224, Aux_Totales!$A:$A, Aperturas!$A$2), 0))</f>
        <v/>
      </c>
      <c r="LZG224" s="23" t="str">
        <f>IF(LZG220 = "", "", IFERROR(LZG220 / SUMIFS(Aux_Totales!$N:$N, Aux_Totales!$F:$F, $F224, Aux_Totales!$A:$A, Aperturas!$A$2), 0))</f>
        <v/>
      </c>
      <c r="LZH224" s="23" t="str">
        <f>IF(LZH220 = "", "", IFERROR(LZH220 / SUMIFS(Aux_Totales!$N:$N, Aux_Totales!$F:$F, $F224, Aux_Totales!$A:$A, Aperturas!$A$2), 0))</f>
        <v/>
      </c>
      <c r="LZI224" s="23" t="str">
        <f>IF(LZI220 = "", "", IFERROR(LZI220 / SUMIFS(Aux_Totales!$N:$N, Aux_Totales!$F:$F, $F224, Aux_Totales!$A:$A, Aperturas!$A$2), 0))</f>
        <v/>
      </c>
      <c r="LZJ224" s="23" t="str">
        <f>IF(LZJ220 = "", "", IFERROR(LZJ220 / SUMIFS(Aux_Totales!$N:$N, Aux_Totales!$F:$F, $F224, Aux_Totales!$A:$A, Aperturas!$A$2), 0))</f>
        <v/>
      </c>
      <c r="LZK224" s="23" t="str">
        <f>IF(LZK220 = "", "", IFERROR(LZK220 / SUMIFS(Aux_Totales!$N:$N, Aux_Totales!$F:$F, $F224, Aux_Totales!$A:$A, Aperturas!$A$2), 0))</f>
        <v/>
      </c>
      <c r="LZL224" s="23" t="str">
        <f>IF(LZL220 = "", "", IFERROR(LZL220 / SUMIFS(Aux_Totales!$N:$N, Aux_Totales!$F:$F, $F224, Aux_Totales!$A:$A, Aperturas!$A$2), 0))</f>
        <v/>
      </c>
      <c r="LZM224" s="23" t="str">
        <f>IF(LZM220 = "", "", IFERROR(LZM220 / SUMIFS(Aux_Totales!$N:$N, Aux_Totales!$F:$F, $F224, Aux_Totales!$A:$A, Aperturas!$A$2), 0))</f>
        <v/>
      </c>
      <c r="LZN224" s="23" t="str">
        <f>IF(LZN220 = "", "", IFERROR(LZN220 / SUMIFS(Aux_Totales!$N:$N, Aux_Totales!$F:$F, $F224, Aux_Totales!$A:$A, Aperturas!$A$2), 0))</f>
        <v/>
      </c>
      <c r="LZO224" s="23" t="str">
        <f>IF(LZO220 = "", "", IFERROR(LZO220 / SUMIFS(Aux_Totales!$N:$N, Aux_Totales!$F:$F, $F224, Aux_Totales!$A:$A, Aperturas!$A$2), 0))</f>
        <v/>
      </c>
      <c r="LZP224" s="23" t="str">
        <f>IF(LZP220 = "", "", IFERROR(LZP220 / SUMIFS(Aux_Totales!$N:$N, Aux_Totales!$F:$F, $F224, Aux_Totales!$A:$A, Aperturas!$A$2), 0))</f>
        <v/>
      </c>
      <c r="LZQ224" s="23" t="str">
        <f>IF(LZQ220 = "", "", IFERROR(LZQ220 / SUMIFS(Aux_Totales!$N:$N, Aux_Totales!$F:$F, $F224, Aux_Totales!$A:$A, Aperturas!$A$2), 0))</f>
        <v/>
      </c>
      <c r="LZR224" s="23" t="str">
        <f>IF(LZR220 = "", "", IFERROR(LZR220 / SUMIFS(Aux_Totales!$N:$N, Aux_Totales!$F:$F, $F224, Aux_Totales!$A:$A, Aperturas!$A$2), 0))</f>
        <v/>
      </c>
      <c r="LZS224" s="23" t="str">
        <f>IF(LZS220 = "", "", IFERROR(LZS220 / SUMIFS(Aux_Totales!$N:$N, Aux_Totales!$F:$F, $F224, Aux_Totales!$A:$A, Aperturas!$A$2), 0))</f>
        <v/>
      </c>
      <c r="LZT224" s="23" t="str">
        <f>IF(LZT220 = "", "", IFERROR(LZT220 / SUMIFS(Aux_Totales!$N:$N, Aux_Totales!$F:$F, $F224, Aux_Totales!$A:$A, Aperturas!$A$2), 0))</f>
        <v/>
      </c>
      <c r="LZU224" s="23" t="str">
        <f>IF(LZU220 = "", "", IFERROR(LZU220 / SUMIFS(Aux_Totales!$N:$N, Aux_Totales!$F:$F, $F224, Aux_Totales!$A:$A, Aperturas!$A$2), 0))</f>
        <v/>
      </c>
      <c r="LZV224" s="23" t="str">
        <f>IF(LZV220 = "", "", IFERROR(LZV220 / SUMIFS(Aux_Totales!$N:$N, Aux_Totales!$F:$F, $F224, Aux_Totales!$A:$A, Aperturas!$A$2), 0))</f>
        <v/>
      </c>
      <c r="LZW224" s="23" t="str">
        <f>IF(LZW220 = "", "", IFERROR(LZW220 / SUMIFS(Aux_Totales!$N:$N, Aux_Totales!$F:$F, $F224, Aux_Totales!$A:$A, Aperturas!$A$2), 0))</f>
        <v/>
      </c>
      <c r="LZX224" s="23" t="str">
        <f>IF(LZX220 = "", "", IFERROR(LZX220 / SUMIFS(Aux_Totales!$N:$N, Aux_Totales!$F:$F, $F224, Aux_Totales!$A:$A, Aperturas!$A$2), 0))</f>
        <v/>
      </c>
      <c r="LZY224" s="23" t="str">
        <f>IF(LZY220 = "", "", IFERROR(LZY220 / SUMIFS(Aux_Totales!$N:$N, Aux_Totales!$F:$F, $F224, Aux_Totales!$A:$A, Aperturas!$A$2), 0))</f>
        <v/>
      </c>
      <c r="LZZ224" s="23" t="str">
        <f>IF(LZZ220 = "", "", IFERROR(LZZ220 / SUMIFS(Aux_Totales!$N:$N, Aux_Totales!$F:$F, $F224, Aux_Totales!$A:$A, Aperturas!$A$2), 0))</f>
        <v/>
      </c>
      <c r="MAA224" s="23" t="str">
        <f>IF(MAA220 = "", "", IFERROR(MAA220 / SUMIFS(Aux_Totales!$N:$N, Aux_Totales!$F:$F, $F224, Aux_Totales!$A:$A, Aperturas!$A$2), 0))</f>
        <v/>
      </c>
      <c r="MAB224" s="23" t="str">
        <f>IF(MAB220 = "", "", IFERROR(MAB220 / SUMIFS(Aux_Totales!$N:$N, Aux_Totales!$F:$F, $F224, Aux_Totales!$A:$A, Aperturas!$A$2), 0))</f>
        <v/>
      </c>
      <c r="MAC224" s="23" t="str">
        <f>IF(MAC220 = "", "", IFERROR(MAC220 / SUMIFS(Aux_Totales!$N:$N, Aux_Totales!$F:$F, $F224, Aux_Totales!$A:$A, Aperturas!$A$2), 0))</f>
        <v/>
      </c>
      <c r="MAD224" s="23" t="str">
        <f>IF(MAD220 = "", "", IFERROR(MAD220 / SUMIFS(Aux_Totales!$N:$N, Aux_Totales!$F:$F, $F224, Aux_Totales!$A:$A, Aperturas!$A$2), 0))</f>
        <v/>
      </c>
      <c r="MAE224" s="23" t="str">
        <f>IF(MAE220 = "", "", IFERROR(MAE220 / SUMIFS(Aux_Totales!$N:$N, Aux_Totales!$F:$F, $F224, Aux_Totales!$A:$A, Aperturas!$A$2), 0))</f>
        <v/>
      </c>
      <c r="MAF224" s="23" t="str">
        <f>IF(MAF220 = "", "", IFERROR(MAF220 / SUMIFS(Aux_Totales!$N:$N, Aux_Totales!$F:$F, $F224, Aux_Totales!$A:$A, Aperturas!$A$2), 0))</f>
        <v/>
      </c>
      <c r="MAG224" s="23" t="str">
        <f>IF(MAG220 = "", "", IFERROR(MAG220 / SUMIFS(Aux_Totales!$N:$N, Aux_Totales!$F:$F, $F224, Aux_Totales!$A:$A, Aperturas!$A$2), 0))</f>
        <v/>
      </c>
      <c r="MAH224" s="23" t="str">
        <f>IF(MAH220 = "", "", IFERROR(MAH220 / SUMIFS(Aux_Totales!$N:$N, Aux_Totales!$F:$F, $F224, Aux_Totales!$A:$A, Aperturas!$A$2), 0))</f>
        <v/>
      </c>
      <c r="MAI224" s="23" t="str">
        <f>IF(MAI220 = "", "", IFERROR(MAI220 / SUMIFS(Aux_Totales!$N:$N, Aux_Totales!$F:$F, $F224, Aux_Totales!$A:$A, Aperturas!$A$2), 0))</f>
        <v/>
      </c>
      <c r="MAJ224" s="23" t="str">
        <f>IF(MAJ220 = "", "", IFERROR(MAJ220 / SUMIFS(Aux_Totales!$N:$N, Aux_Totales!$F:$F, $F224, Aux_Totales!$A:$A, Aperturas!$A$2), 0))</f>
        <v/>
      </c>
      <c r="MAK224" s="23" t="str">
        <f>IF(MAK220 = "", "", IFERROR(MAK220 / SUMIFS(Aux_Totales!$N:$N, Aux_Totales!$F:$F, $F224, Aux_Totales!$A:$A, Aperturas!$A$2), 0))</f>
        <v/>
      </c>
      <c r="MAL224" s="23" t="str">
        <f>IF(MAL220 = "", "", IFERROR(MAL220 / SUMIFS(Aux_Totales!$N:$N, Aux_Totales!$F:$F, $F224, Aux_Totales!$A:$A, Aperturas!$A$2), 0))</f>
        <v/>
      </c>
      <c r="MAM224" s="23" t="str">
        <f>IF(MAM220 = "", "", IFERROR(MAM220 / SUMIFS(Aux_Totales!$N:$N, Aux_Totales!$F:$F, $F224, Aux_Totales!$A:$A, Aperturas!$A$2), 0))</f>
        <v/>
      </c>
      <c r="MAN224" s="23" t="str">
        <f>IF(MAN220 = "", "", IFERROR(MAN220 / SUMIFS(Aux_Totales!$N:$N, Aux_Totales!$F:$F, $F224, Aux_Totales!$A:$A, Aperturas!$A$2), 0))</f>
        <v/>
      </c>
      <c r="MAO224" s="23" t="str">
        <f>IF(MAO220 = "", "", IFERROR(MAO220 / SUMIFS(Aux_Totales!$N:$N, Aux_Totales!$F:$F, $F224, Aux_Totales!$A:$A, Aperturas!$A$2), 0))</f>
        <v/>
      </c>
      <c r="MAP224" s="23" t="str">
        <f>IF(MAP220 = "", "", IFERROR(MAP220 / SUMIFS(Aux_Totales!$N:$N, Aux_Totales!$F:$F, $F224, Aux_Totales!$A:$A, Aperturas!$A$2), 0))</f>
        <v/>
      </c>
      <c r="MAQ224" s="23" t="str">
        <f>IF(MAQ220 = "", "", IFERROR(MAQ220 / SUMIFS(Aux_Totales!$N:$N, Aux_Totales!$F:$F, $F224, Aux_Totales!$A:$A, Aperturas!$A$2), 0))</f>
        <v/>
      </c>
      <c r="MAR224" s="23" t="str">
        <f>IF(MAR220 = "", "", IFERROR(MAR220 / SUMIFS(Aux_Totales!$N:$N, Aux_Totales!$F:$F, $F224, Aux_Totales!$A:$A, Aperturas!$A$2), 0))</f>
        <v/>
      </c>
      <c r="MAS224" s="23" t="str">
        <f>IF(MAS220 = "", "", IFERROR(MAS220 / SUMIFS(Aux_Totales!$N:$N, Aux_Totales!$F:$F, $F224, Aux_Totales!$A:$A, Aperturas!$A$2), 0))</f>
        <v/>
      </c>
      <c r="MAT224" s="23" t="str">
        <f>IF(MAT220 = "", "", IFERROR(MAT220 / SUMIFS(Aux_Totales!$N:$N, Aux_Totales!$F:$F, $F224, Aux_Totales!$A:$A, Aperturas!$A$2), 0))</f>
        <v/>
      </c>
      <c r="MAU224" s="23" t="str">
        <f>IF(MAU220 = "", "", IFERROR(MAU220 / SUMIFS(Aux_Totales!$N:$N, Aux_Totales!$F:$F, $F224, Aux_Totales!$A:$A, Aperturas!$A$2), 0))</f>
        <v/>
      </c>
      <c r="MAV224" s="23" t="str">
        <f>IF(MAV220 = "", "", IFERROR(MAV220 / SUMIFS(Aux_Totales!$N:$N, Aux_Totales!$F:$F, $F224, Aux_Totales!$A:$A, Aperturas!$A$2), 0))</f>
        <v/>
      </c>
      <c r="MAW224" s="23" t="str">
        <f>IF(MAW220 = "", "", IFERROR(MAW220 / SUMIFS(Aux_Totales!$N:$N, Aux_Totales!$F:$F, $F224, Aux_Totales!$A:$A, Aperturas!$A$2), 0))</f>
        <v/>
      </c>
      <c r="MAX224" s="23" t="str">
        <f>IF(MAX220 = "", "", IFERROR(MAX220 / SUMIFS(Aux_Totales!$N:$N, Aux_Totales!$F:$F, $F224, Aux_Totales!$A:$A, Aperturas!$A$2), 0))</f>
        <v/>
      </c>
      <c r="MAY224" s="23" t="str">
        <f>IF(MAY220 = "", "", IFERROR(MAY220 / SUMIFS(Aux_Totales!$N:$N, Aux_Totales!$F:$F, $F224, Aux_Totales!$A:$A, Aperturas!$A$2), 0))</f>
        <v/>
      </c>
      <c r="MAZ224" s="23" t="str">
        <f>IF(MAZ220 = "", "", IFERROR(MAZ220 / SUMIFS(Aux_Totales!$N:$N, Aux_Totales!$F:$F, $F224, Aux_Totales!$A:$A, Aperturas!$A$2), 0))</f>
        <v/>
      </c>
      <c r="MBA224" s="23" t="str">
        <f>IF(MBA220 = "", "", IFERROR(MBA220 / SUMIFS(Aux_Totales!$N:$N, Aux_Totales!$F:$F, $F224, Aux_Totales!$A:$A, Aperturas!$A$2), 0))</f>
        <v/>
      </c>
      <c r="MBB224" s="23" t="str">
        <f>IF(MBB220 = "", "", IFERROR(MBB220 / SUMIFS(Aux_Totales!$N:$N, Aux_Totales!$F:$F, $F224, Aux_Totales!$A:$A, Aperturas!$A$2), 0))</f>
        <v/>
      </c>
      <c r="MBC224" s="23" t="str">
        <f>IF(MBC220 = "", "", IFERROR(MBC220 / SUMIFS(Aux_Totales!$N:$N, Aux_Totales!$F:$F, $F224, Aux_Totales!$A:$A, Aperturas!$A$2), 0))</f>
        <v/>
      </c>
      <c r="MBD224" s="23" t="str">
        <f>IF(MBD220 = "", "", IFERROR(MBD220 / SUMIFS(Aux_Totales!$N:$N, Aux_Totales!$F:$F, $F224, Aux_Totales!$A:$A, Aperturas!$A$2), 0))</f>
        <v/>
      </c>
      <c r="MBE224" s="23" t="str">
        <f>IF(MBE220 = "", "", IFERROR(MBE220 / SUMIFS(Aux_Totales!$N:$N, Aux_Totales!$F:$F, $F224, Aux_Totales!$A:$A, Aperturas!$A$2), 0))</f>
        <v/>
      </c>
      <c r="MBF224" s="23" t="str">
        <f>IF(MBF220 = "", "", IFERROR(MBF220 / SUMIFS(Aux_Totales!$N:$N, Aux_Totales!$F:$F, $F224, Aux_Totales!$A:$A, Aperturas!$A$2), 0))</f>
        <v/>
      </c>
      <c r="MBG224" s="23" t="str">
        <f>IF(MBG220 = "", "", IFERROR(MBG220 / SUMIFS(Aux_Totales!$N:$N, Aux_Totales!$F:$F, $F224, Aux_Totales!$A:$A, Aperturas!$A$2), 0))</f>
        <v/>
      </c>
      <c r="MBH224" s="23" t="str">
        <f>IF(MBH220 = "", "", IFERROR(MBH220 / SUMIFS(Aux_Totales!$N:$N, Aux_Totales!$F:$F, $F224, Aux_Totales!$A:$A, Aperturas!$A$2), 0))</f>
        <v/>
      </c>
      <c r="MBI224" s="23" t="str">
        <f>IF(MBI220 = "", "", IFERROR(MBI220 / SUMIFS(Aux_Totales!$N:$N, Aux_Totales!$F:$F, $F224, Aux_Totales!$A:$A, Aperturas!$A$2), 0))</f>
        <v/>
      </c>
      <c r="MBJ224" s="23" t="str">
        <f>IF(MBJ220 = "", "", IFERROR(MBJ220 / SUMIFS(Aux_Totales!$N:$N, Aux_Totales!$F:$F, $F224, Aux_Totales!$A:$A, Aperturas!$A$2), 0))</f>
        <v/>
      </c>
      <c r="MBK224" s="23" t="str">
        <f>IF(MBK220 = "", "", IFERROR(MBK220 / SUMIFS(Aux_Totales!$N:$N, Aux_Totales!$F:$F, $F224, Aux_Totales!$A:$A, Aperturas!$A$2), 0))</f>
        <v/>
      </c>
      <c r="MBL224" s="23" t="str">
        <f>IF(MBL220 = "", "", IFERROR(MBL220 / SUMIFS(Aux_Totales!$N:$N, Aux_Totales!$F:$F, $F224, Aux_Totales!$A:$A, Aperturas!$A$2), 0))</f>
        <v/>
      </c>
      <c r="MBM224" s="23" t="str">
        <f>IF(MBM220 = "", "", IFERROR(MBM220 / SUMIFS(Aux_Totales!$N:$N, Aux_Totales!$F:$F, $F224, Aux_Totales!$A:$A, Aperturas!$A$2), 0))</f>
        <v/>
      </c>
      <c r="MBN224" s="23" t="str">
        <f>IF(MBN220 = "", "", IFERROR(MBN220 / SUMIFS(Aux_Totales!$N:$N, Aux_Totales!$F:$F, $F224, Aux_Totales!$A:$A, Aperturas!$A$2), 0))</f>
        <v/>
      </c>
      <c r="MBO224" s="23" t="str">
        <f>IF(MBO220 = "", "", IFERROR(MBO220 / SUMIFS(Aux_Totales!$N:$N, Aux_Totales!$F:$F, $F224, Aux_Totales!$A:$A, Aperturas!$A$2), 0))</f>
        <v/>
      </c>
      <c r="MBP224" s="23" t="str">
        <f>IF(MBP220 = "", "", IFERROR(MBP220 / SUMIFS(Aux_Totales!$N:$N, Aux_Totales!$F:$F, $F224, Aux_Totales!$A:$A, Aperturas!$A$2), 0))</f>
        <v/>
      </c>
      <c r="MBQ224" s="23" t="str">
        <f>IF(MBQ220 = "", "", IFERROR(MBQ220 / SUMIFS(Aux_Totales!$N:$N, Aux_Totales!$F:$F, $F224, Aux_Totales!$A:$A, Aperturas!$A$2), 0))</f>
        <v/>
      </c>
      <c r="MBR224" s="23" t="str">
        <f>IF(MBR220 = "", "", IFERROR(MBR220 / SUMIFS(Aux_Totales!$N:$N, Aux_Totales!$F:$F, $F224, Aux_Totales!$A:$A, Aperturas!$A$2), 0))</f>
        <v/>
      </c>
      <c r="MBS224" s="23" t="str">
        <f>IF(MBS220 = "", "", IFERROR(MBS220 / SUMIFS(Aux_Totales!$N:$N, Aux_Totales!$F:$F, $F224, Aux_Totales!$A:$A, Aperturas!$A$2), 0))</f>
        <v/>
      </c>
      <c r="MBT224" s="23" t="str">
        <f>IF(MBT220 = "", "", IFERROR(MBT220 / SUMIFS(Aux_Totales!$N:$N, Aux_Totales!$F:$F, $F224, Aux_Totales!$A:$A, Aperturas!$A$2), 0))</f>
        <v/>
      </c>
      <c r="MBU224" s="23" t="str">
        <f>IF(MBU220 = "", "", IFERROR(MBU220 / SUMIFS(Aux_Totales!$N:$N, Aux_Totales!$F:$F, $F224, Aux_Totales!$A:$A, Aperturas!$A$2), 0))</f>
        <v/>
      </c>
      <c r="MBV224" s="23" t="str">
        <f>IF(MBV220 = "", "", IFERROR(MBV220 / SUMIFS(Aux_Totales!$N:$N, Aux_Totales!$F:$F, $F224, Aux_Totales!$A:$A, Aperturas!$A$2), 0))</f>
        <v/>
      </c>
      <c r="MBW224" s="23" t="str">
        <f>IF(MBW220 = "", "", IFERROR(MBW220 / SUMIFS(Aux_Totales!$N:$N, Aux_Totales!$F:$F, $F224, Aux_Totales!$A:$A, Aperturas!$A$2), 0))</f>
        <v/>
      </c>
      <c r="MBX224" s="23" t="str">
        <f>IF(MBX220 = "", "", IFERROR(MBX220 / SUMIFS(Aux_Totales!$N:$N, Aux_Totales!$F:$F, $F224, Aux_Totales!$A:$A, Aperturas!$A$2), 0))</f>
        <v/>
      </c>
      <c r="MBY224" s="23" t="str">
        <f>IF(MBY220 = "", "", IFERROR(MBY220 / SUMIFS(Aux_Totales!$N:$N, Aux_Totales!$F:$F, $F224, Aux_Totales!$A:$A, Aperturas!$A$2), 0))</f>
        <v/>
      </c>
      <c r="MBZ224" s="23" t="str">
        <f>IF(MBZ220 = "", "", IFERROR(MBZ220 / SUMIFS(Aux_Totales!$N:$N, Aux_Totales!$F:$F, $F224, Aux_Totales!$A:$A, Aperturas!$A$2), 0))</f>
        <v/>
      </c>
      <c r="MCA224" s="23" t="str">
        <f>IF(MCA220 = "", "", IFERROR(MCA220 / SUMIFS(Aux_Totales!$N:$N, Aux_Totales!$F:$F, $F224, Aux_Totales!$A:$A, Aperturas!$A$2), 0))</f>
        <v/>
      </c>
      <c r="MCB224" s="23" t="str">
        <f>IF(MCB220 = "", "", IFERROR(MCB220 / SUMIFS(Aux_Totales!$N:$N, Aux_Totales!$F:$F, $F224, Aux_Totales!$A:$A, Aperturas!$A$2), 0))</f>
        <v/>
      </c>
      <c r="MCC224" s="23" t="str">
        <f>IF(MCC220 = "", "", IFERROR(MCC220 / SUMIFS(Aux_Totales!$N:$N, Aux_Totales!$F:$F, $F224, Aux_Totales!$A:$A, Aperturas!$A$2), 0))</f>
        <v/>
      </c>
      <c r="MCD224" s="23" t="str">
        <f>IF(MCD220 = "", "", IFERROR(MCD220 / SUMIFS(Aux_Totales!$N:$N, Aux_Totales!$F:$F, $F224, Aux_Totales!$A:$A, Aperturas!$A$2), 0))</f>
        <v/>
      </c>
      <c r="MCE224" s="23" t="str">
        <f>IF(MCE220 = "", "", IFERROR(MCE220 / SUMIFS(Aux_Totales!$N:$N, Aux_Totales!$F:$F, $F224, Aux_Totales!$A:$A, Aperturas!$A$2), 0))</f>
        <v/>
      </c>
      <c r="MCF224" s="23" t="str">
        <f>IF(MCF220 = "", "", IFERROR(MCF220 / SUMIFS(Aux_Totales!$N:$N, Aux_Totales!$F:$F, $F224, Aux_Totales!$A:$A, Aperturas!$A$2), 0))</f>
        <v/>
      </c>
      <c r="MCG224" s="23" t="str">
        <f>IF(MCG220 = "", "", IFERROR(MCG220 / SUMIFS(Aux_Totales!$N:$N, Aux_Totales!$F:$F, $F224, Aux_Totales!$A:$A, Aperturas!$A$2), 0))</f>
        <v/>
      </c>
      <c r="MCH224" s="23" t="str">
        <f>IF(MCH220 = "", "", IFERROR(MCH220 / SUMIFS(Aux_Totales!$N:$N, Aux_Totales!$F:$F, $F224, Aux_Totales!$A:$A, Aperturas!$A$2), 0))</f>
        <v/>
      </c>
      <c r="MCI224" s="23" t="str">
        <f>IF(MCI220 = "", "", IFERROR(MCI220 / SUMIFS(Aux_Totales!$N:$N, Aux_Totales!$F:$F, $F224, Aux_Totales!$A:$A, Aperturas!$A$2), 0))</f>
        <v/>
      </c>
      <c r="MCJ224" s="23" t="str">
        <f>IF(MCJ220 = "", "", IFERROR(MCJ220 / SUMIFS(Aux_Totales!$N:$N, Aux_Totales!$F:$F, $F224, Aux_Totales!$A:$A, Aperturas!$A$2), 0))</f>
        <v/>
      </c>
      <c r="MCK224" s="23" t="str">
        <f>IF(MCK220 = "", "", IFERROR(MCK220 / SUMIFS(Aux_Totales!$N:$N, Aux_Totales!$F:$F, $F224, Aux_Totales!$A:$A, Aperturas!$A$2), 0))</f>
        <v/>
      </c>
      <c r="MCL224" s="23" t="str">
        <f>IF(MCL220 = "", "", IFERROR(MCL220 / SUMIFS(Aux_Totales!$N:$N, Aux_Totales!$F:$F, $F224, Aux_Totales!$A:$A, Aperturas!$A$2), 0))</f>
        <v/>
      </c>
      <c r="MCM224" s="23" t="str">
        <f>IF(MCM220 = "", "", IFERROR(MCM220 / SUMIFS(Aux_Totales!$N:$N, Aux_Totales!$F:$F, $F224, Aux_Totales!$A:$A, Aperturas!$A$2), 0))</f>
        <v/>
      </c>
      <c r="MCN224" s="23" t="str">
        <f>IF(MCN220 = "", "", IFERROR(MCN220 / SUMIFS(Aux_Totales!$N:$N, Aux_Totales!$F:$F, $F224, Aux_Totales!$A:$A, Aperturas!$A$2), 0))</f>
        <v/>
      </c>
      <c r="MCO224" s="23" t="str">
        <f>IF(MCO220 = "", "", IFERROR(MCO220 / SUMIFS(Aux_Totales!$N:$N, Aux_Totales!$F:$F, $F224, Aux_Totales!$A:$A, Aperturas!$A$2), 0))</f>
        <v/>
      </c>
      <c r="MCP224" s="23" t="str">
        <f>IF(MCP220 = "", "", IFERROR(MCP220 / SUMIFS(Aux_Totales!$N:$N, Aux_Totales!$F:$F, $F224, Aux_Totales!$A:$A, Aperturas!$A$2), 0))</f>
        <v/>
      </c>
      <c r="MCQ224" s="23" t="str">
        <f>IF(MCQ220 = "", "", IFERROR(MCQ220 / SUMIFS(Aux_Totales!$N:$N, Aux_Totales!$F:$F, $F224, Aux_Totales!$A:$A, Aperturas!$A$2), 0))</f>
        <v/>
      </c>
      <c r="MCR224" s="23" t="str">
        <f>IF(MCR220 = "", "", IFERROR(MCR220 / SUMIFS(Aux_Totales!$N:$N, Aux_Totales!$F:$F, $F224, Aux_Totales!$A:$A, Aperturas!$A$2), 0))</f>
        <v/>
      </c>
      <c r="MCS224" s="23" t="str">
        <f>IF(MCS220 = "", "", IFERROR(MCS220 / SUMIFS(Aux_Totales!$N:$N, Aux_Totales!$F:$F, $F224, Aux_Totales!$A:$A, Aperturas!$A$2), 0))</f>
        <v/>
      </c>
      <c r="MCT224" s="23" t="str">
        <f>IF(MCT220 = "", "", IFERROR(MCT220 / SUMIFS(Aux_Totales!$N:$N, Aux_Totales!$F:$F, $F224, Aux_Totales!$A:$A, Aperturas!$A$2), 0))</f>
        <v/>
      </c>
      <c r="MCU224" s="23" t="str">
        <f>IF(MCU220 = "", "", IFERROR(MCU220 / SUMIFS(Aux_Totales!$N:$N, Aux_Totales!$F:$F, $F224, Aux_Totales!$A:$A, Aperturas!$A$2), 0))</f>
        <v/>
      </c>
      <c r="MCV224" s="23" t="str">
        <f>IF(MCV220 = "", "", IFERROR(MCV220 / SUMIFS(Aux_Totales!$N:$N, Aux_Totales!$F:$F, $F224, Aux_Totales!$A:$A, Aperturas!$A$2), 0))</f>
        <v/>
      </c>
      <c r="MCW224" s="23" t="str">
        <f>IF(MCW220 = "", "", IFERROR(MCW220 / SUMIFS(Aux_Totales!$N:$N, Aux_Totales!$F:$F, $F224, Aux_Totales!$A:$A, Aperturas!$A$2), 0))</f>
        <v/>
      </c>
      <c r="MCX224" s="23" t="str">
        <f>IF(MCX220 = "", "", IFERROR(MCX220 / SUMIFS(Aux_Totales!$N:$N, Aux_Totales!$F:$F, $F224, Aux_Totales!$A:$A, Aperturas!$A$2), 0))</f>
        <v/>
      </c>
      <c r="MCY224" s="23" t="str">
        <f>IF(MCY220 = "", "", IFERROR(MCY220 / SUMIFS(Aux_Totales!$N:$N, Aux_Totales!$F:$F, $F224, Aux_Totales!$A:$A, Aperturas!$A$2), 0))</f>
        <v/>
      </c>
      <c r="MCZ224" s="23" t="str">
        <f>IF(MCZ220 = "", "", IFERROR(MCZ220 / SUMIFS(Aux_Totales!$N:$N, Aux_Totales!$F:$F, $F224, Aux_Totales!$A:$A, Aperturas!$A$2), 0))</f>
        <v/>
      </c>
      <c r="MDA224" s="23" t="str">
        <f>IF(MDA220 = "", "", IFERROR(MDA220 / SUMIFS(Aux_Totales!$N:$N, Aux_Totales!$F:$F, $F224, Aux_Totales!$A:$A, Aperturas!$A$2), 0))</f>
        <v/>
      </c>
      <c r="MDB224" s="23" t="str">
        <f>IF(MDB220 = "", "", IFERROR(MDB220 / SUMIFS(Aux_Totales!$N:$N, Aux_Totales!$F:$F, $F224, Aux_Totales!$A:$A, Aperturas!$A$2), 0))</f>
        <v/>
      </c>
      <c r="MDC224" s="23" t="str">
        <f>IF(MDC220 = "", "", IFERROR(MDC220 / SUMIFS(Aux_Totales!$N:$N, Aux_Totales!$F:$F, $F224, Aux_Totales!$A:$A, Aperturas!$A$2), 0))</f>
        <v/>
      </c>
      <c r="MDD224" s="23" t="str">
        <f>IF(MDD220 = "", "", IFERROR(MDD220 / SUMIFS(Aux_Totales!$N:$N, Aux_Totales!$F:$F, $F224, Aux_Totales!$A:$A, Aperturas!$A$2), 0))</f>
        <v/>
      </c>
      <c r="MDE224" s="23" t="str">
        <f>IF(MDE220 = "", "", IFERROR(MDE220 / SUMIFS(Aux_Totales!$N:$N, Aux_Totales!$F:$F, $F224, Aux_Totales!$A:$A, Aperturas!$A$2), 0))</f>
        <v/>
      </c>
      <c r="MDF224" s="23" t="str">
        <f>IF(MDF220 = "", "", IFERROR(MDF220 / SUMIFS(Aux_Totales!$N:$N, Aux_Totales!$F:$F, $F224, Aux_Totales!$A:$A, Aperturas!$A$2), 0))</f>
        <v/>
      </c>
      <c r="MDG224" s="23" t="str">
        <f>IF(MDG220 = "", "", IFERROR(MDG220 / SUMIFS(Aux_Totales!$N:$N, Aux_Totales!$F:$F, $F224, Aux_Totales!$A:$A, Aperturas!$A$2), 0))</f>
        <v/>
      </c>
      <c r="MDH224" s="23" t="str">
        <f>IF(MDH220 = "", "", IFERROR(MDH220 / SUMIFS(Aux_Totales!$N:$N, Aux_Totales!$F:$F, $F224, Aux_Totales!$A:$A, Aperturas!$A$2), 0))</f>
        <v/>
      </c>
      <c r="MDI224" s="23" t="str">
        <f>IF(MDI220 = "", "", IFERROR(MDI220 / SUMIFS(Aux_Totales!$N:$N, Aux_Totales!$F:$F, $F224, Aux_Totales!$A:$A, Aperturas!$A$2), 0))</f>
        <v/>
      </c>
      <c r="MDJ224" s="23" t="str">
        <f>IF(MDJ220 = "", "", IFERROR(MDJ220 / SUMIFS(Aux_Totales!$N:$N, Aux_Totales!$F:$F, $F224, Aux_Totales!$A:$A, Aperturas!$A$2), 0))</f>
        <v/>
      </c>
      <c r="MDK224" s="23" t="str">
        <f>IF(MDK220 = "", "", IFERROR(MDK220 / SUMIFS(Aux_Totales!$N:$N, Aux_Totales!$F:$F, $F224, Aux_Totales!$A:$A, Aperturas!$A$2), 0))</f>
        <v/>
      </c>
      <c r="MDL224" s="23" t="str">
        <f>IF(MDL220 = "", "", IFERROR(MDL220 / SUMIFS(Aux_Totales!$N:$N, Aux_Totales!$F:$F, $F224, Aux_Totales!$A:$A, Aperturas!$A$2), 0))</f>
        <v/>
      </c>
      <c r="MDM224" s="23" t="str">
        <f>IF(MDM220 = "", "", IFERROR(MDM220 / SUMIFS(Aux_Totales!$N:$N, Aux_Totales!$F:$F, $F224, Aux_Totales!$A:$A, Aperturas!$A$2), 0))</f>
        <v/>
      </c>
      <c r="MDN224" s="23" t="str">
        <f>IF(MDN220 = "", "", IFERROR(MDN220 / SUMIFS(Aux_Totales!$N:$N, Aux_Totales!$F:$F, $F224, Aux_Totales!$A:$A, Aperturas!$A$2), 0))</f>
        <v/>
      </c>
      <c r="MDO224" s="23" t="str">
        <f>IF(MDO220 = "", "", IFERROR(MDO220 / SUMIFS(Aux_Totales!$N:$N, Aux_Totales!$F:$F, $F224, Aux_Totales!$A:$A, Aperturas!$A$2), 0))</f>
        <v/>
      </c>
      <c r="MDP224" s="23" t="str">
        <f>IF(MDP220 = "", "", IFERROR(MDP220 / SUMIFS(Aux_Totales!$N:$N, Aux_Totales!$F:$F, $F224, Aux_Totales!$A:$A, Aperturas!$A$2), 0))</f>
        <v/>
      </c>
      <c r="MDQ224" s="23" t="str">
        <f>IF(MDQ220 = "", "", IFERROR(MDQ220 / SUMIFS(Aux_Totales!$N:$N, Aux_Totales!$F:$F, $F224, Aux_Totales!$A:$A, Aperturas!$A$2), 0))</f>
        <v/>
      </c>
      <c r="MDR224" s="23" t="str">
        <f>IF(MDR220 = "", "", IFERROR(MDR220 / SUMIFS(Aux_Totales!$N:$N, Aux_Totales!$F:$F, $F224, Aux_Totales!$A:$A, Aperturas!$A$2), 0))</f>
        <v/>
      </c>
      <c r="MDS224" s="23" t="str">
        <f>IF(MDS220 = "", "", IFERROR(MDS220 / SUMIFS(Aux_Totales!$N:$N, Aux_Totales!$F:$F, $F224, Aux_Totales!$A:$A, Aperturas!$A$2), 0))</f>
        <v/>
      </c>
      <c r="MDT224" s="23" t="str">
        <f>IF(MDT220 = "", "", IFERROR(MDT220 / SUMIFS(Aux_Totales!$N:$N, Aux_Totales!$F:$F, $F224, Aux_Totales!$A:$A, Aperturas!$A$2), 0))</f>
        <v/>
      </c>
      <c r="MDU224" s="23" t="str">
        <f>IF(MDU220 = "", "", IFERROR(MDU220 / SUMIFS(Aux_Totales!$N:$N, Aux_Totales!$F:$F, $F224, Aux_Totales!$A:$A, Aperturas!$A$2), 0))</f>
        <v/>
      </c>
      <c r="MDV224" s="23" t="str">
        <f>IF(MDV220 = "", "", IFERROR(MDV220 / SUMIFS(Aux_Totales!$N:$N, Aux_Totales!$F:$F, $F224, Aux_Totales!$A:$A, Aperturas!$A$2), 0))</f>
        <v/>
      </c>
      <c r="MDW224" s="23" t="str">
        <f>IF(MDW220 = "", "", IFERROR(MDW220 / SUMIFS(Aux_Totales!$N:$N, Aux_Totales!$F:$F, $F224, Aux_Totales!$A:$A, Aperturas!$A$2), 0))</f>
        <v/>
      </c>
      <c r="MDX224" s="23" t="str">
        <f>IF(MDX220 = "", "", IFERROR(MDX220 / SUMIFS(Aux_Totales!$N:$N, Aux_Totales!$F:$F, $F224, Aux_Totales!$A:$A, Aperturas!$A$2), 0))</f>
        <v/>
      </c>
      <c r="MDY224" s="23" t="str">
        <f>IF(MDY220 = "", "", IFERROR(MDY220 / SUMIFS(Aux_Totales!$N:$N, Aux_Totales!$F:$F, $F224, Aux_Totales!$A:$A, Aperturas!$A$2), 0))</f>
        <v/>
      </c>
      <c r="MDZ224" s="23" t="str">
        <f>IF(MDZ220 = "", "", IFERROR(MDZ220 / SUMIFS(Aux_Totales!$N:$N, Aux_Totales!$F:$F, $F224, Aux_Totales!$A:$A, Aperturas!$A$2), 0))</f>
        <v/>
      </c>
      <c r="MEA224" s="23" t="str">
        <f>IF(MEA220 = "", "", IFERROR(MEA220 / SUMIFS(Aux_Totales!$N:$N, Aux_Totales!$F:$F, $F224, Aux_Totales!$A:$A, Aperturas!$A$2), 0))</f>
        <v/>
      </c>
      <c r="MEB224" s="23" t="str">
        <f>IF(MEB220 = "", "", IFERROR(MEB220 / SUMIFS(Aux_Totales!$N:$N, Aux_Totales!$F:$F, $F224, Aux_Totales!$A:$A, Aperturas!$A$2), 0))</f>
        <v/>
      </c>
      <c r="MEC224" s="23" t="str">
        <f>IF(MEC220 = "", "", IFERROR(MEC220 / SUMIFS(Aux_Totales!$N:$N, Aux_Totales!$F:$F, $F224, Aux_Totales!$A:$A, Aperturas!$A$2), 0))</f>
        <v/>
      </c>
      <c r="MED224" s="23" t="str">
        <f>IF(MED220 = "", "", IFERROR(MED220 / SUMIFS(Aux_Totales!$N:$N, Aux_Totales!$F:$F, $F224, Aux_Totales!$A:$A, Aperturas!$A$2), 0))</f>
        <v/>
      </c>
      <c r="MEE224" s="23" t="str">
        <f>IF(MEE220 = "", "", IFERROR(MEE220 / SUMIFS(Aux_Totales!$N:$N, Aux_Totales!$F:$F, $F224, Aux_Totales!$A:$A, Aperturas!$A$2), 0))</f>
        <v/>
      </c>
      <c r="MEF224" s="23" t="str">
        <f>IF(MEF220 = "", "", IFERROR(MEF220 / SUMIFS(Aux_Totales!$N:$N, Aux_Totales!$F:$F, $F224, Aux_Totales!$A:$A, Aperturas!$A$2), 0))</f>
        <v/>
      </c>
      <c r="MEG224" s="23" t="str">
        <f>IF(MEG220 = "", "", IFERROR(MEG220 / SUMIFS(Aux_Totales!$N:$N, Aux_Totales!$F:$F, $F224, Aux_Totales!$A:$A, Aperturas!$A$2), 0))</f>
        <v/>
      </c>
      <c r="MEH224" s="23" t="str">
        <f>IF(MEH220 = "", "", IFERROR(MEH220 / SUMIFS(Aux_Totales!$N:$N, Aux_Totales!$F:$F, $F224, Aux_Totales!$A:$A, Aperturas!$A$2), 0))</f>
        <v/>
      </c>
      <c r="MEI224" s="23" t="str">
        <f>IF(MEI220 = "", "", IFERROR(MEI220 / SUMIFS(Aux_Totales!$N:$N, Aux_Totales!$F:$F, $F224, Aux_Totales!$A:$A, Aperturas!$A$2), 0))</f>
        <v/>
      </c>
      <c r="MEJ224" s="23" t="str">
        <f>IF(MEJ220 = "", "", IFERROR(MEJ220 / SUMIFS(Aux_Totales!$N:$N, Aux_Totales!$F:$F, $F224, Aux_Totales!$A:$A, Aperturas!$A$2), 0))</f>
        <v/>
      </c>
      <c r="MEK224" s="23" t="str">
        <f>IF(MEK220 = "", "", IFERROR(MEK220 / SUMIFS(Aux_Totales!$N:$N, Aux_Totales!$F:$F, $F224, Aux_Totales!$A:$A, Aperturas!$A$2), 0))</f>
        <v/>
      </c>
      <c r="MEL224" s="23" t="str">
        <f>IF(MEL220 = "", "", IFERROR(MEL220 / SUMIFS(Aux_Totales!$N:$N, Aux_Totales!$F:$F, $F224, Aux_Totales!$A:$A, Aperturas!$A$2), 0))</f>
        <v/>
      </c>
      <c r="MEM224" s="23" t="str">
        <f>IF(MEM220 = "", "", IFERROR(MEM220 / SUMIFS(Aux_Totales!$N:$N, Aux_Totales!$F:$F, $F224, Aux_Totales!$A:$A, Aperturas!$A$2), 0))</f>
        <v/>
      </c>
      <c r="MEN224" s="23" t="str">
        <f>IF(MEN220 = "", "", IFERROR(MEN220 / SUMIFS(Aux_Totales!$N:$N, Aux_Totales!$F:$F, $F224, Aux_Totales!$A:$A, Aperturas!$A$2), 0))</f>
        <v/>
      </c>
      <c r="MEO224" s="23" t="str">
        <f>IF(MEO220 = "", "", IFERROR(MEO220 / SUMIFS(Aux_Totales!$N:$N, Aux_Totales!$F:$F, $F224, Aux_Totales!$A:$A, Aperturas!$A$2), 0))</f>
        <v/>
      </c>
      <c r="MEP224" s="23" t="str">
        <f>IF(MEP220 = "", "", IFERROR(MEP220 / SUMIFS(Aux_Totales!$N:$N, Aux_Totales!$F:$F, $F224, Aux_Totales!$A:$A, Aperturas!$A$2), 0))</f>
        <v/>
      </c>
      <c r="MEQ224" s="23" t="str">
        <f>IF(MEQ220 = "", "", IFERROR(MEQ220 / SUMIFS(Aux_Totales!$N:$N, Aux_Totales!$F:$F, $F224, Aux_Totales!$A:$A, Aperturas!$A$2), 0))</f>
        <v/>
      </c>
      <c r="MER224" s="23" t="str">
        <f>IF(MER220 = "", "", IFERROR(MER220 / SUMIFS(Aux_Totales!$N:$N, Aux_Totales!$F:$F, $F224, Aux_Totales!$A:$A, Aperturas!$A$2), 0))</f>
        <v/>
      </c>
      <c r="MES224" s="23" t="str">
        <f>IF(MES220 = "", "", IFERROR(MES220 / SUMIFS(Aux_Totales!$N:$N, Aux_Totales!$F:$F, $F224, Aux_Totales!$A:$A, Aperturas!$A$2), 0))</f>
        <v/>
      </c>
      <c r="MET224" s="23" t="str">
        <f>IF(MET220 = "", "", IFERROR(MET220 / SUMIFS(Aux_Totales!$N:$N, Aux_Totales!$F:$F, $F224, Aux_Totales!$A:$A, Aperturas!$A$2), 0))</f>
        <v/>
      </c>
      <c r="MEU224" s="23" t="str">
        <f>IF(MEU220 = "", "", IFERROR(MEU220 / SUMIFS(Aux_Totales!$N:$N, Aux_Totales!$F:$F, $F224, Aux_Totales!$A:$A, Aperturas!$A$2), 0))</f>
        <v/>
      </c>
      <c r="MEV224" s="23" t="str">
        <f>IF(MEV220 = "", "", IFERROR(MEV220 / SUMIFS(Aux_Totales!$N:$N, Aux_Totales!$F:$F, $F224, Aux_Totales!$A:$A, Aperturas!$A$2), 0))</f>
        <v/>
      </c>
      <c r="MEW224" s="23" t="str">
        <f>IF(MEW220 = "", "", IFERROR(MEW220 / SUMIFS(Aux_Totales!$N:$N, Aux_Totales!$F:$F, $F224, Aux_Totales!$A:$A, Aperturas!$A$2), 0))</f>
        <v/>
      </c>
      <c r="MEX224" s="23" t="str">
        <f>IF(MEX220 = "", "", IFERROR(MEX220 / SUMIFS(Aux_Totales!$N:$N, Aux_Totales!$F:$F, $F224, Aux_Totales!$A:$A, Aperturas!$A$2), 0))</f>
        <v/>
      </c>
      <c r="MEY224" s="23" t="str">
        <f>IF(MEY220 = "", "", IFERROR(MEY220 / SUMIFS(Aux_Totales!$N:$N, Aux_Totales!$F:$F, $F224, Aux_Totales!$A:$A, Aperturas!$A$2), 0))</f>
        <v/>
      </c>
      <c r="MEZ224" s="23" t="str">
        <f>IF(MEZ220 = "", "", IFERROR(MEZ220 / SUMIFS(Aux_Totales!$N:$N, Aux_Totales!$F:$F, $F224, Aux_Totales!$A:$A, Aperturas!$A$2), 0))</f>
        <v/>
      </c>
      <c r="MFA224" s="23" t="str">
        <f>IF(MFA220 = "", "", IFERROR(MFA220 / SUMIFS(Aux_Totales!$N:$N, Aux_Totales!$F:$F, $F224, Aux_Totales!$A:$A, Aperturas!$A$2), 0))</f>
        <v/>
      </c>
      <c r="MFB224" s="23" t="str">
        <f>IF(MFB220 = "", "", IFERROR(MFB220 / SUMIFS(Aux_Totales!$N:$N, Aux_Totales!$F:$F, $F224, Aux_Totales!$A:$A, Aperturas!$A$2), 0))</f>
        <v/>
      </c>
      <c r="MFC224" s="23" t="str">
        <f>IF(MFC220 = "", "", IFERROR(MFC220 / SUMIFS(Aux_Totales!$N:$N, Aux_Totales!$F:$F, $F224, Aux_Totales!$A:$A, Aperturas!$A$2), 0))</f>
        <v/>
      </c>
      <c r="MFD224" s="23" t="str">
        <f>IF(MFD220 = "", "", IFERROR(MFD220 / SUMIFS(Aux_Totales!$N:$N, Aux_Totales!$F:$F, $F224, Aux_Totales!$A:$A, Aperturas!$A$2), 0))</f>
        <v/>
      </c>
      <c r="MFE224" s="23" t="str">
        <f>IF(MFE220 = "", "", IFERROR(MFE220 / SUMIFS(Aux_Totales!$N:$N, Aux_Totales!$F:$F, $F224, Aux_Totales!$A:$A, Aperturas!$A$2), 0))</f>
        <v/>
      </c>
      <c r="MFF224" s="23" t="str">
        <f>IF(MFF220 = "", "", IFERROR(MFF220 / SUMIFS(Aux_Totales!$N:$N, Aux_Totales!$F:$F, $F224, Aux_Totales!$A:$A, Aperturas!$A$2), 0))</f>
        <v/>
      </c>
      <c r="MFG224" s="23" t="str">
        <f>IF(MFG220 = "", "", IFERROR(MFG220 / SUMIFS(Aux_Totales!$N:$N, Aux_Totales!$F:$F, $F224, Aux_Totales!$A:$A, Aperturas!$A$2), 0))</f>
        <v/>
      </c>
      <c r="MFH224" s="23" t="str">
        <f>IF(MFH220 = "", "", IFERROR(MFH220 / SUMIFS(Aux_Totales!$N:$N, Aux_Totales!$F:$F, $F224, Aux_Totales!$A:$A, Aperturas!$A$2), 0))</f>
        <v/>
      </c>
      <c r="MFI224" s="23" t="str">
        <f>IF(MFI220 = "", "", IFERROR(MFI220 / SUMIFS(Aux_Totales!$N:$N, Aux_Totales!$F:$F, $F224, Aux_Totales!$A:$A, Aperturas!$A$2), 0))</f>
        <v/>
      </c>
      <c r="MFJ224" s="23" t="str">
        <f>IF(MFJ220 = "", "", IFERROR(MFJ220 / SUMIFS(Aux_Totales!$N:$N, Aux_Totales!$F:$F, $F224, Aux_Totales!$A:$A, Aperturas!$A$2), 0))</f>
        <v/>
      </c>
      <c r="MFK224" s="23" t="str">
        <f>IF(MFK220 = "", "", IFERROR(MFK220 / SUMIFS(Aux_Totales!$N:$N, Aux_Totales!$F:$F, $F224, Aux_Totales!$A:$A, Aperturas!$A$2), 0))</f>
        <v/>
      </c>
      <c r="MFL224" s="23" t="str">
        <f>IF(MFL220 = "", "", IFERROR(MFL220 / SUMIFS(Aux_Totales!$N:$N, Aux_Totales!$F:$F, $F224, Aux_Totales!$A:$A, Aperturas!$A$2), 0))</f>
        <v/>
      </c>
      <c r="MFM224" s="23" t="str">
        <f>IF(MFM220 = "", "", IFERROR(MFM220 / SUMIFS(Aux_Totales!$N:$N, Aux_Totales!$F:$F, $F224, Aux_Totales!$A:$A, Aperturas!$A$2), 0))</f>
        <v/>
      </c>
      <c r="MFN224" s="23" t="str">
        <f>IF(MFN220 = "", "", IFERROR(MFN220 / SUMIFS(Aux_Totales!$N:$N, Aux_Totales!$F:$F, $F224, Aux_Totales!$A:$A, Aperturas!$A$2), 0))</f>
        <v/>
      </c>
      <c r="MFO224" s="23" t="str">
        <f>IF(MFO220 = "", "", IFERROR(MFO220 / SUMIFS(Aux_Totales!$N:$N, Aux_Totales!$F:$F, $F224, Aux_Totales!$A:$A, Aperturas!$A$2), 0))</f>
        <v/>
      </c>
      <c r="MFP224" s="23" t="str">
        <f>IF(MFP220 = "", "", IFERROR(MFP220 / SUMIFS(Aux_Totales!$N:$N, Aux_Totales!$F:$F, $F224, Aux_Totales!$A:$A, Aperturas!$A$2), 0))</f>
        <v/>
      </c>
      <c r="MFQ224" s="23" t="str">
        <f>IF(MFQ220 = "", "", IFERROR(MFQ220 / SUMIFS(Aux_Totales!$N:$N, Aux_Totales!$F:$F, $F224, Aux_Totales!$A:$A, Aperturas!$A$2), 0))</f>
        <v/>
      </c>
      <c r="MFR224" s="23" t="str">
        <f>IF(MFR220 = "", "", IFERROR(MFR220 / SUMIFS(Aux_Totales!$N:$N, Aux_Totales!$F:$F, $F224, Aux_Totales!$A:$A, Aperturas!$A$2), 0))</f>
        <v/>
      </c>
      <c r="MFS224" s="23" t="str">
        <f>IF(MFS220 = "", "", IFERROR(MFS220 / SUMIFS(Aux_Totales!$N:$N, Aux_Totales!$F:$F, $F224, Aux_Totales!$A:$A, Aperturas!$A$2), 0))</f>
        <v/>
      </c>
      <c r="MFT224" s="23" t="str">
        <f>IF(MFT220 = "", "", IFERROR(MFT220 / SUMIFS(Aux_Totales!$N:$N, Aux_Totales!$F:$F, $F224, Aux_Totales!$A:$A, Aperturas!$A$2), 0))</f>
        <v/>
      </c>
      <c r="MFU224" s="23" t="str">
        <f>IF(MFU220 = "", "", IFERROR(MFU220 / SUMIFS(Aux_Totales!$N:$N, Aux_Totales!$F:$F, $F224, Aux_Totales!$A:$A, Aperturas!$A$2), 0))</f>
        <v/>
      </c>
      <c r="MFV224" s="23" t="str">
        <f>IF(MFV220 = "", "", IFERROR(MFV220 / SUMIFS(Aux_Totales!$N:$N, Aux_Totales!$F:$F, $F224, Aux_Totales!$A:$A, Aperturas!$A$2), 0))</f>
        <v/>
      </c>
      <c r="MFW224" s="23" t="str">
        <f>IF(MFW220 = "", "", IFERROR(MFW220 / SUMIFS(Aux_Totales!$N:$N, Aux_Totales!$F:$F, $F224, Aux_Totales!$A:$A, Aperturas!$A$2), 0))</f>
        <v/>
      </c>
      <c r="MFX224" s="23" t="str">
        <f>IF(MFX220 = "", "", IFERROR(MFX220 / SUMIFS(Aux_Totales!$N:$N, Aux_Totales!$F:$F, $F224, Aux_Totales!$A:$A, Aperturas!$A$2), 0))</f>
        <v/>
      </c>
      <c r="MFY224" s="23" t="str">
        <f>IF(MFY220 = "", "", IFERROR(MFY220 / SUMIFS(Aux_Totales!$N:$N, Aux_Totales!$F:$F, $F224, Aux_Totales!$A:$A, Aperturas!$A$2), 0))</f>
        <v/>
      </c>
      <c r="MFZ224" s="23" t="str">
        <f>IF(MFZ220 = "", "", IFERROR(MFZ220 / SUMIFS(Aux_Totales!$N:$N, Aux_Totales!$F:$F, $F224, Aux_Totales!$A:$A, Aperturas!$A$2), 0))</f>
        <v/>
      </c>
      <c r="MGA224" s="23" t="str">
        <f>IF(MGA220 = "", "", IFERROR(MGA220 / SUMIFS(Aux_Totales!$N:$N, Aux_Totales!$F:$F, $F224, Aux_Totales!$A:$A, Aperturas!$A$2), 0))</f>
        <v/>
      </c>
      <c r="MGB224" s="23" t="str">
        <f>IF(MGB220 = "", "", IFERROR(MGB220 / SUMIFS(Aux_Totales!$N:$N, Aux_Totales!$F:$F, $F224, Aux_Totales!$A:$A, Aperturas!$A$2), 0))</f>
        <v/>
      </c>
      <c r="MGC224" s="23" t="str">
        <f>IF(MGC220 = "", "", IFERROR(MGC220 / SUMIFS(Aux_Totales!$N:$N, Aux_Totales!$F:$F, $F224, Aux_Totales!$A:$A, Aperturas!$A$2), 0))</f>
        <v/>
      </c>
      <c r="MGD224" s="23" t="str">
        <f>IF(MGD220 = "", "", IFERROR(MGD220 / SUMIFS(Aux_Totales!$N:$N, Aux_Totales!$F:$F, $F224, Aux_Totales!$A:$A, Aperturas!$A$2), 0))</f>
        <v/>
      </c>
      <c r="MGE224" s="23" t="str">
        <f>IF(MGE220 = "", "", IFERROR(MGE220 / SUMIFS(Aux_Totales!$N:$N, Aux_Totales!$F:$F, $F224, Aux_Totales!$A:$A, Aperturas!$A$2), 0))</f>
        <v/>
      </c>
      <c r="MGF224" s="23" t="str">
        <f>IF(MGF220 = "", "", IFERROR(MGF220 / SUMIFS(Aux_Totales!$N:$N, Aux_Totales!$F:$F, $F224, Aux_Totales!$A:$A, Aperturas!$A$2), 0))</f>
        <v/>
      </c>
      <c r="MGG224" s="23" t="str">
        <f>IF(MGG220 = "", "", IFERROR(MGG220 / SUMIFS(Aux_Totales!$N:$N, Aux_Totales!$F:$F, $F224, Aux_Totales!$A:$A, Aperturas!$A$2), 0))</f>
        <v/>
      </c>
      <c r="MGH224" s="23" t="str">
        <f>IF(MGH220 = "", "", IFERROR(MGH220 / SUMIFS(Aux_Totales!$N:$N, Aux_Totales!$F:$F, $F224, Aux_Totales!$A:$A, Aperturas!$A$2), 0))</f>
        <v/>
      </c>
      <c r="MGI224" s="23" t="str">
        <f>IF(MGI220 = "", "", IFERROR(MGI220 / SUMIFS(Aux_Totales!$N:$N, Aux_Totales!$F:$F, $F224, Aux_Totales!$A:$A, Aperturas!$A$2), 0))</f>
        <v/>
      </c>
      <c r="MGJ224" s="23" t="str">
        <f>IF(MGJ220 = "", "", IFERROR(MGJ220 / SUMIFS(Aux_Totales!$N:$N, Aux_Totales!$F:$F, $F224, Aux_Totales!$A:$A, Aperturas!$A$2), 0))</f>
        <v/>
      </c>
      <c r="MGK224" s="23" t="str">
        <f>IF(MGK220 = "", "", IFERROR(MGK220 / SUMIFS(Aux_Totales!$N:$N, Aux_Totales!$F:$F, $F224, Aux_Totales!$A:$A, Aperturas!$A$2), 0))</f>
        <v/>
      </c>
      <c r="MGL224" s="23" t="str">
        <f>IF(MGL220 = "", "", IFERROR(MGL220 / SUMIFS(Aux_Totales!$N:$N, Aux_Totales!$F:$F, $F224, Aux_Totales!$A:$A, Aperturas!$A$2), 0))</f>
        <v/>
      </c>
      <c r="MGM224" s="23" t="str">
        <f>IF(MGM220 = "", "", IFERROR(MGM220 / SUMIFS(Aux_Totales!$N:$N, Aux_Totales!$F:$F, $F224, Aux_Totales!$A:$A, Aperturas!$A$2), 0))</f>
        <v/>
      </c>
      <c r="MGN224" s="23" t="str">
        <f>IF(MGN220 = "", "", IFERROR(MGN220 / SUMIFS(Aux_Totales!$N:$N, Aux_Totales!$F:$F, $F224, Aux_Totales!$A:$A, Aperturas!$A$2), 0))</f>
        <v/>
      </c>
      <c r="MGO224" s="23" t="str">
        <f>IF(MGO220 = "", "", IFERROR(MGO220 / SUMIFS(Aux_Totales!$N:$N, Aux_Totales!$F:$F, $F224, Aux_Totales!$A:$A, Aperturas!$A$2), 0))</f>
        <v/>
      </c>
      <c r="MGP224" s="23" t="str">
        <f>IF(MGP220 = "", "", IFERROR(MGP220 / SUMIFS(Aux_Totales!$N:$N, Aux_Totales!$F:$F, $F224, Aux_Totales!$A:$A, Aperturas!$A$2), 0))</f>
        <v/>
      </c>
      <c r="MGQ224" s="23" t="str">
        <f>IF(MGQ220 = "", "", IFERROR(MGQ220 / SUMIFS(Aux_Totales!$N:$N, Aux_Totales!$F:$F, $F224, Aux_Totales!$A:$A, Aperturas!$A$2), 0))</f>
        <v/>
      </c>
      <c r="MGR224" s="23" t="str">
        <f>IF(MGR220 = "", "", IFERROR(MGR220 / SUMIFS(Aux_Totales!$N:$N, Aux_Totales!$F:$F, $F224, Aux_Totales!$A:$A, Aperturas!$A$2), 0))</f>
        <v/>
      </c>
      <c r="MGS224" s="23" t="str">
        <f>IF(MGS220 = "", "", IFERROR(MGS220 / SUMIFS(Aux_Totales!$N:$N, Aux_Totales!$F:$F, $F224, Aux_Totales!$A:$A, Aperturas!$A$2), 0))</f>
        <v/>
      </c>
      <c r="MGT224" s="23" t="str">
        <f>IF(MGT220 = "", "", IFERROR(MGT220 / SUMIFS(Aux_Totales!$N:$N, Aux_Totales!$F:$F, $F224, Aux_Totales!$A:$A, Aperturas!$A$2), 0))</f>
        <v/>
      </c>
      <c r="MGU224" s="23" t="str">
        <f>IF(MGU220 = "", "", IFERROR(MGU220 / SUMIFS(Aux_Totales!$N:$N, Aux_Totales!$F:$F, $F224, Aux_Totales!$A:$A, Aperturas!$A$2), 0))</f>
        <v/>
      </c>
      <c r="MGV224" s="23" t="str">
        <f>IF(MGV220 = "", "", IFERROR(MGV220 / SUMIFS(Aux_Totales!$N:$N, Aux_Totales!$F:$F, $F224, Aux_Totales!$A:$A, Aperturas!$A$2), 0))</f>
        <v/>
      </c>
      <c r="MGW224" s="23" t="str">
        <f>IF(MGW220 = "", "", IFERROR(MGW220 / SUMIFS(Aux_Totales!$N:$N, Aux_Totales!$F:$F, $F224, Aux_Totales!$A:$A, Aperturas!$A$2), 0))</f>
        <v/>
      </c>
      <c r="MGX224" s="23" t="str">
        <f>IF(MGX220 = "", "", IFERROR(MGX220 / SUMIFS(Aux_Totales!$N:$N, Aux_Totales!$F:$F, $F224, Aux_Totales!$A:$A, Aperturas!$A$2), 0))</f>
        <v/>
      </c>
      <c r="MGY224" s="23" t="str">
        <f>IF(MGY220 = "", "", IFERROR(MGY220 / SUMIFS(Aux_Totales!$N:$N, Aux_Totales!$F:$F, $F224, Aux_Totales!$A:$A, Aperturas!$A$2), 0))</f>
        <v/>
      </c>
      <c r="MGZ224" s="23" t="str">
        <f>IF(MGZ220 = "", "", IFERROR(MGZ220 / SUMIFS(Aux_Totales!$N:$N, Aux_Totales!$F:$F, $F224, Aux_Totales!$A:$A, Aperturas!$A$2), 0))</f>
        <v/>
      </c>
      <c r="MHA224" s="23" t="str">
        <f>IF(MHA220 = "", "", IFERROR(MHA220 / SUMIFS(Aux_Totales!$N:$N, Aux_Totales!$F:$F, $F224, Aux_Totales!$A:$A, Aperturas!$A$2), 0))</f>
        <v/>
      </c>
      <c r="MHB224" s="23" t="str">
        <f>IF(MHB220 = "", "", IFERROR(MHB220 / SUMIFS(Aux_Totales!$N:$N, Aux_Totales!$F:$F, $F224, Aux_Totales!$A:$A, Aperturas!$A$2), 0))</f>
        <v/>
      </c>
      <c r="MHC224" s="23" t="str">
        <f>IF(MHC220 = "", "", IFERROR(MHC220 / SUMIFS(Aux_Totales!$N:$N, Aux_Totales!$F:$F, $F224, Aux_Totales!$A:$A, Aperturas!$A$2), 0))</f>
        <v/>
      </c>
      <c r="MHD224" s="23" t="str">
        <f>IF(MHD220 = "", "", IFERROR(MHD220 / SUMIFS(Aux_Totales!$N:$N, Aux_Totales!$F:$F, $F224, Aux_Totales!$A:$A, Aperturas!$A$2), 0))</f>
        <v/>
      </c>
      <c r="MHE224" s="23" t="str">
        <f>IF(MHE220 = "", "", IFERROR(MHE220 / SUMIFS(Aux_Totales!$N:$N, Aux_Totales!$F:$F, $F224, Aux_Totales!$A:$A, Aperturas!$A$2), 0))</f>
        <v/>
      </c>
      <c r="MHF224" s="23" t="str">
        <f>IF(MHF220 = "", "", IFERROR(MHF220 / SUMIFS(Aux_Totales!$N:$N, Aux_Totales!$F:$F, $F224, Aux_Totales!$A:$A, Aperturas!$A$2), 0))</f>
        <v/>
      </c>
      <c r="MHG224" s="23" t="str">
        <f>IF(MHG220 = "", "", IFERROR(MHG220 / SUMIFS(Aux_Totales!$N:$N, Aux_Totales!$F:$F, $F224, Aux_Totales!$A:$A, Aperturas!$A$2), 0))</f>
        <v/>
      </c>
      <c r="MHH224" s="23" t="str">
        <f>IF(MHH220 = "", "", IFERROR(MHH220 / SUMIFS(Aux_Totales!$N:$N, Aux_Totales!$F:$F, $F224, Aux_Totales!$A:$A, Aperturas!$A$2), 0))</f>
        <v/>
      </c>
      <c r="MHI224" s="23" t="str">
        <f>IF(MHI220 = "", "", IFERROR(MHI220 / SUMIFS(Aux_Totales!$N:$N, Aux_Totales!$F:$F, $F224, Aux_Totales!$A:$A, Aperturas!$A$2), 0))</f>
        <v/>
      </c>
      <c r="MHJ224" s="23" t="str">
        <f>IF(MHJ220 = "", "", IFERROR(MHJ220 / SUMIFS(Aux_Totales!$N:$N, Aux_Totales!$F:$F, $F224, Aux_Totales!$A:$A, Aperturas!$A$2), 0))</f>
        <v/>
      </c>
      <c r="MHK224" s="23" t="str">
        <f>IF(MHK220 = "", "", IFERROR(MHK220 / SUMIFS(Aux_Totales!$N:$N, Aux_Totales!$F:$F, $F224, Aux_Totales!$A:$A, Aperturas!$A$2), 0))</f>
        <v/>
      </c>
      <c r="MHL224" s="23" t="str">
        <f>IF(MHL220 = "", "", IFERROR(MHL220 / SUMIFS(Aux_Totales!$N:$N, Aux_Totales!$F:$F, $F224, Aux_Totales!$A:$A, Aperturas!$A$2), 0))</f>
        <v/>
      </c>
      <c r="MHM224" s="23" t="str">
        <f>IF(MHM220 = "", "", IFERROR(MHM220 / SUMIFS(Aux_Totales!$N:$N, Aux_Totales!$F:$F, $F224, Aux_Totales!$A:$A, Aperturas!$A$2), 0))</f>
        <v/>
      </c>
      <c r="MHN224" s="23" t="str">
        <f>IF(MHN220 = "", "", IFERROR(MHN220 / SUMIFS(Aux_Totales!$N:$N, Aux_Totales!$F:$F, $F224, Aux_Totales!$A:$A, Aperturas!$A$2), 0))</f>
        <v/>
      </c>
      <c r="MHO224" s="23" t="str">
        <f>IF(MHO220 = "", "", IFERROR(MHO220 / SUMIFS(Aux_Totales!$N:$N, Aux_Totales!$F:$F, $F224, Aux_Totales!$A:$A, Aperturas!$A$2), 0))</f>
        <v/>
      </c>
      <c r="MHP224" s="23" t="str">
        <f>IF(MHP220 = "", "", IFERROR(MHP220 / SUMIFS(Aux_Totales!$N:$N, Aux_Totales!$F:$F, $F224, Aux_Totales!$A:$A, Aperturas!$A$2), 0))</f>
        <v/>
      </c>
      <c r="MHQ224" s="23" t="str">
        <f>IF(MHQ220 = "", "", IFERROR(MHQ220 / SUMIFS(Aux_Totales!$N:$N, Aux_Totales!$F:$F, $F224, Aux_Totales!$A:$A, Aperturas!$A$2), 0))</f>
        <v/>
      </c>
      <c r="MHR224" s="23" t="str">
        <f>IF(MHR220 = "", "", IFERROR(MHR220 / SUMIFS(Aux_Totales!$N:$N, Aux_Totales!$F:$F, $F224, Aux_Totales!$A:$A, Aperturas!$A$2), 0))</f>
        <v/>
      </c>
      <c r="MHS224" s="23" t="str">
        <f>IF(MHS220 = "", "", IFERROR(MHS220 / SUMIFS(Aux_Totales!$N:$N, Aux_Totales!$F:$F, $F224, Aux_Totales!$A:$A, Aperturas!$A$2), 0))</f>
        <v/>
      </c>
      <c r="MHT224" s="23" t="str">
        <f>IF(MHT220 = "", "", IFERROR(MHT220 / SUMIFS(Aux_Totales!$N:$N, Aux_Totales!$F:$F, $F224, Aux_Totales!$A:$A, Aperturas!$A$2), 0))</f>
        <v/>
      </c>
      <c r="MHU224" s="23" t="str">
        <f>IF(MHU220 = "", "", IFERROR(MHU220 / SUMIFS(Aux_Totales!$N:$N, Aux_Totales!$F:$F, $F224, Aux_Totales!$A:$A, Aperturas!$A$2), 0))</f>
        <v/>
      </c>
      <c r="MHV224" s="23" t="str">
        <f>IF(MHV220 = "", "", IFERROR(MHV220 / SUMIFS(Aux_Totales!$N:$N, Aux_Totales!$F:$F, $F224, Aux_Totales!$A:$A, Aperturas!$A$2), 0))</f>
        <v/>
      </c>
      <c r="MHW224" s="23" t="str">
        <f>IF(MHW220 = "", "", IFERROR(MHW220 / SUMIFS(Aux_Totales!$N:$N, Aux_Totales!$F:$F, $F224, Aux_Totales!$A:$A, Aperturas!$A$2), 0))</f>
        <v/>
      </c>
      <c r="MHX224" s="23" t="str">
        <f>IF(MHX220 = "", "", IFERROR(MHX220 / SUMIFS(Aux_Totales!$N:$N, Aux_Totales!$F:$F, $F224, Aux_Totales!$A:$A, Aperturas!$A$2), 0))</f>
        <v/>
      </c>
      <c r="MHY224" s="23" t="str">
        <f>IF(MHY220 = "", "", IFERROR(MHY220 / SUMIFS(Aux_Totales!$N:$N, Aux_Totales!$F:$F, $F224, Aux_Totales!$A:$A, Aperturas!$A$2), 0))</f>
        <v/>
      </c>
      <c r="MHZ224" s="23" t="str">
        <f>IF(MHZ220 = "", "", IFERROR(MHZ220 / SUMIFS(Aux_Totales!$N:$N, Aux_Totales!$F:$F, $F224, Aux_Totales!$A:$A, Aperturas!$A$2), 0))</f>
        <v/>
      </c>
      <c r="MIA224" s="23" t="str">
        <f>IF(MIA220 = "", "", IFERROR(MIA220 / SUMIFS(Aux_Totales!$N:$N, Aux_Totales!$F:$F, $F224, Aux_Totales!$A:$A, Aperturas!$A$2), 0))</f>
        <v/>
      </c>
      <c r="MIB224" s="23" t="str">
        <f>IF(MIB220 = "", "", IFERROR(MIB220 / SUMIFS(Aux_Totales!$N:$N, Aux_Totales!$F:$F, $F224, Aux_Totales!$A:$A, Aperturas!$A$2), 0))</f>
        <v/>
      </c>
      <c r="MIC224" s="23" t="str">
        <f>IF(MIC220 = "", "", IFERROR(MIC220 / SUMIFS(Aux_Totales!$N:$N, Aux_Totales!$F:$F, $F224, Aux_Totales!$A:$A, Aperturas!$A$2), 0))</f>
        <v/>
      </c>
      <c r="MID224" s="23" t="str">
        <f>IF(MID220 = "", "", IFERROR(MID220 / SUMIFS(Aux_Totales!$N:$N, Aux_Totales!$F:$F, $F224, Aux_Totales!$A:$A, Aperturas!$A$2), 0))</f>
        <v/>
      </c>
      <c r="MIE224" s="23" t="str">
        <f>IF(MIE220 = "", "", IFERROR(MIE220 / SUMIFS(Aux_Totales!$N:$N, Aux_Totales!$F:$F, $F224, Aux_Totales!$A:$A, Aperturas!$A$2), 0))</f>
        <v/>
      </c>
      <c r="MIF224" s="23" t="str">
        <f>IF(MIF220 = "", "", IFERROR(MIF220 / SUMIFS(Aux_Totales!$N:$N, Aux_Totales!$F:$F, $F224, Aux_Totales!$A:$A, Aperturas!$A$2), 0))</f>
        <v/>
      </c>
      <c r="MIG224" s="23" t="str">
        <f>IF(MIG220 = "", "", IFERROR(MIG220 / SUMIFS(Aux_Totales!$N:$N, Aux_Totales!$F:$F, $F224, Aux_Totales!$A:$A, Aperturas!$A$2), 0))</f>
        <v/>
      </c>
      <c r="MIH224" s="23" t="str">
        <f>IF(MIH220 = "", "", IFERROR(MIH220 / SUMIFS(Aux_Totales!$N:$N, Aux_Totales!$F:$F, $F224, Aux_Totales!$A:$A, Aperturas!$A$2), 0))</f>
        <v/>
      </c>
      <c r="MII224" s="23" t="str">
        <f>IF(MII220 = "", "", IFERROR(MII220 / SUMIFS(Aux_Totales!$N:$N, Aux_Totales!$F:$F, $F224, Aux_Totales!$A:$A, Aperturas!$A$2), 0))</f>
        <v/>
      </c>
      <c r="MIJ224" s="23" t="str">
        <f>IF(MIJ220 = "", "", IFERROR(MIJ220 / SUMIFS(Aux_Totales!$N:$N, Aux_Totales!$F:$F, $F224, Aux_Totales!$A:$A, Aperturas!$A$2), 0))</f>
        <v/>
      </c>
      <c r="MIK224" s="23" t="str">
        <f>IF(MIK220 = "", "", IFERROR(MIK220 / SUMIFS(Aux_Totales!$N:$N, Aux_Totales!$F:$F, $F224, Aux_Totales!$A:$A, Aperturas!$A$2), 0))</f>
        <v/>
      </c>
      <c r="MIL224" s="23" t="str">
        <f>IF(MIL220 = "", "", IFERROR(MIL220 / SUMIFS(Aux_Totales!$N:$N, Aux_Totales!$F:$F, $F224, Aux_Totales!$A:$A, Aperturas!$A$2), 0))</f>
        <v/>
      </c>
      <c r="MIM224" s="23" t="str">
        <f>IF(MIM220 = "", "", IFERROR(MIM220 / SUMIFS(Aux_Totales!$N:$N, Aux_Totales!$F:$F, $F224, Aux_Totales!$A:$A, Aperturas!$A$2), 0))</f>
        <v/>
      </c>
      <c r="MIN224" s="23" t="str">
        <f>IF(MIN220 = "", "", IFERROR(MIN220 / SUMIFS(Aux_Totales!$N:$N, Aux_Totales!$F:$F, $F224, Aux_Totales!$A:$A, Aperturas!$A$2), 0))</f>
        <v/>
      </c>
      <c r="MIO224" s="23" t="str">
        <f>IF(MIO220 = "", "", IFERROR(MIO220 / SUMIFS(Aux_Totales!$N:$N, Aux_Totales!$F:$F, $F224, Aux_Totales!$A:$A, Aperturas!$A$2), 0))</f>
        <v/>
      </c>
      <c r="MIP224" s="23" t="str">
        <f>IF(MIP220 = "", "", IFERROR(MIP220 / SUMIFS(Aux_Totales!$N:$N, Aux_Totales!$F:$F, $F224, Aux_Totales!$A:$A, Aperturas!$A$2), 0))</f>
        <v/>
      </c>
      <c r="MIQ224" s="23" t="str">
        <f>IF(MIQ220 = "", "", IFERROR(MIQ220 / SUMIFS(Aux_Totales!$N:$N, Aux_Totales!$F:$F, $F224, Aux_Totales!$A:$A, Aperturas!$A$2), 0))</f>
        <v/>
      </c>
      <c r="MIR224" s="23" t="str">
        <f>IF(MIR220 = "", "", IFERROR(MIR220 / SUMIFS(Aux_Totales!$N:$N, Aux_Totales!$F:$F, $F224, Aux_Totales!$A:$A, Aperturas!$A$2), 0))</f>
        <v/>
      </c>
      <c r="MIS224" s="23" t="str">
        <f>IF(MIS220 = "", "", IFERROR(MIS220 / SUMIFS(Aux_Totales!$N:$N, Aux_Totales!$F:$F, $F224, Aux_Totales!$A:$A, Aperturas!$A$2), 0))</f>
        <v/>
      </c>
      <c r="MIT224" s="23" t="str">
        <f>IF(MIT220 = "", "", IFERROR(MIT220 / SUMIFS(Aux_Totales!$N:$N, Aux_Totales!$F:$F, $F224, Aux_Totales!$A:$A, Aperturas!$A$2), 0))</f>
        <v/>
      </c>
      <c r="MIU224" s="23" t="str">
        <f>IF(MIU220 = "", "", IFERROR(MIU220 / SUMIFS(Aux_Totales!$N:$N, Aux_Totales!$F:$F, $F224, Aux_Totales!$A:$A, Aperturas!$A$2), 0))</f>
        <v/>
      </c>
      <c r="MIV224" s="23" t="str">
        <f>IF(MIV220 = "", "", IFERROR(MIV220 / SUMIFS(Aux_Totales!$N:$N, Aux_Totales!$F:$F, $F224, Aux_Totales!$A:$A, Aperturas!$A$2), 0))</f>
        <v/>
      </c>
      <c r="MIW224" s="23" t="str">
        <f>IF(MIW220 = "", "", IFERROR(MIW220 / SUMIFS(Aux_Totales!$N:$N, Aux_Totales!$F:$F, $F224, Aux_Totales!$A:$A, Aperturas!$A$2), 0))</f>
        <v/>
      </c>
      <c r="MIX224" s="23" t="str">
        <f>IF(MIX220 = "", "", IFERROR(MIX220 / SUMIFS(Aux_Totales!$N:$N, Aux_Totales!$F:$F, $F224, Aux_Totales!$A:$A, Aperturas!$A$2), 0))</f>
        <v/>
      </c>
      <c r="MIY224" s="23" t="str">
        <f>IF(MIY220 = "", "", IFERROR(MIY220 / SUMIFS(Aux_Totales!$N:$N, Aux_Totales!$F:$F, $F224, Aux_Totales!$A:$A, Aperturas!$A$2), 0))</f>
        <v/>
      </c>
      <c r="MIZ224" s="23" t="str">
        <f>IF(MIZ220 = "", "", IFERROR(MIZ220 / SUMIFS(Aux_Totales!$N:$N, Aux_Totales!$F:$F, $F224, Aux_Totales!$A:$A, Aperturas!$A$2), 0))</f>
        <v/>
      </c>
      <c r="MJA224" s="23" t="str">
        <f>IF(MJA220 = "", "", IFERROR(MJA220 / SUMIFS(Aux_Totales!$N:$N, Aux_Totales!$F:$F, $F224, Aux_Totales!$A:$A, Aperturas!$A$2), 0))</f>
        <v/>
      </c>
      <c r="MJB224" s="23" t="str">
        <f>IF(MJB220 = "", "", IFERROR(MJB220 / SUMIFS(Aux_Totales!$N:$N, Aux_Totales!$F:$F, $F224, Aux_Totales!$A:$A, Aperturas!$A$2), 0))</f>
        <v/>
      </c>
      <c r="MJC224" s="23" t="str">
        <f>IF(MJC220 = "", "", IFERROR(MJC220 / SUMIFS(Aux_Totales!$N:$N, Aux_Totales!$F:$F, $F224, Aux_Totales!$A:$A, Aperturas!$A$2), 0))</f>
        <v/>
      </c>
      <c r="MJD224" s="23" t="str">
        <f>IF(MJD220 = "", "", IFERROR(MJD220 / SUMIFS(Aux_Totales!$N:$N, Aux_Totales!$F:$F, $F224, Aux_Totales!$A:$A, Aperturas!$A$2), 0))</f>
        <v/>
      </c>
      <c r="MJE224" s="23" t="str">
        <f>IF(MJE220 = "", "", IFERROR(MJE220 / SUMIFS(Aux_Totales!$N:$N, Aux_Totales!$F:$F, $F224, Aux_Totales!$A:$A, Aperturas!$A$2), 0))</f>
        <v/>
      </c>
      <c r="MJF224" s="23" t="str">
        <f>IF(MJF220 = "", "", IFERROR(MJF220 / SUMIFS(Aux_Totales!$N:$N, Aux_Totales!$F:$F, $F224, Aux_Totales!$A:$A, Aperturas!$A$2), 0))</f>
        <v/>
      </c>
      <c r="MJG224" s="23" t="str">
        <f>IF(MJG220 = "", "", IFERROR(MJG220 / SUMIFS(Aux_Totales!$N:$N, Aux_Totales!$F:$F, $F224, Aux_Totales!$A:$A, Aperturas!$A$2), 0))</f>
        <v/>
      </c>
      <c r="MJH224" s="23" t="str">
        <f>IF(MJH220 = "", "", IFERROR(MJH220 / SUMIFS(Aux_Totales!$N:$N, Aux_Totales!$F:$F, $F224, Aux_Totales!$A:$A, Aperturas!$A$2), 0))</f>
        <v/>
      </c>
      <c r="MJI224" s="23" t="str">
        <f>IF(MJI220 = "", "", IFERROR(MJI220 / SUMIFS(Aux_Totales!$N:$N, Aux_Totales!$F:$F, $F224, Aux_Totales!$A:$A, Aperturas!$A$2), 0))</f>
        <v/>
      </c>
      <c r="MJJ224" s="23" t="str">
        <f>IF(MJJ220 = "", "", IFERROR(MJJ220 / SUMIFS(Aux_Totales!$N:$N, Aux_Totales!$F:$F, $F224, Aux_Totales!$A:$A, Aperturas!$A$2), 0))</f>
        <v/>
      </c>
      <c r="MJK224" s="23" t="str">
        <f>IF(MJK220 = "", "", IFERROR(MJK220 / SUMIFS(Aux_Totales!$N:$N, Aux_Totales!$F:$F, $F224, Aux_Totales!$A:$A, Aperturas!$A$2), 0))</f>
        <v/>
      </c>
      <c r="MJL224" s="23" t="str">
        <f>IF(MJL220 = "", "", IFERROR(MJL220 / SUMIFS(Aux_Totales!$N:$N, Aux_Totales!$F:$F, $F224, Aux_Totales!$A:$A, Aperturas!$A$2), 0))</f>
        <v/>
      </c>
      <c r="MJM224" s="23" t="str">
        <f>IF(MJM220 = "", "", IFERROR(MJM220 / SUMIFS(Aux_Totales!$N:$N, Aux_Totales!$F:$F, $F224, Aux_Totales!$A:$A, Aperturas!$A$2), 0))</f>
        <v/>
      </c>
      <c r="MJN224" s="23" t="str">
        <f>IF(MJN220 = "", "", IFERROR(MJN220 / SUMIFS(Aux_Totales!$N:$N, Aux_Totales!$F:$F, $F224, Aux_Totales!$A:$A, Aperturas!$A$2), 0))</f>
        <v/>
      </c>
      <c r="MJO224" s="23" t="str">
        <f>IF(MJO220 = "", "", IFERROR(MJO220 / SUMIFS(Aux_Totales!$N:$N, Aux_Totales!$F:$F, $F224, Aux_Totales!$A:$A, Aperturas!$A$2), 0))</f>
        <v/>
      </c>
      <c r="MJP224" s="23" t="str">
        <f>IF(MJP220 = "", "", IFERROR(MJP220 / SUMIFS(Aux_Totales!$N:$N, Aux_Totales!$F:$F, $F224, Aux_Totales!$A:$A, Aperturas!$A$2), 0))</f>
        <v/>
      </c>
      <c r="MJQ224" s="23" t="str">
        <f>IF(MJQ220 = "", "", IFERROR(MJQ220 / SUMIFS(Aux_Totales!$N:$N, Aux_Totales!$F:$F, $F224, Aux_Totales!$A:$A, Aperturas!$A$2), 0))</f>
        <v/>
      </c>
      <c r="MJR224" s="23" t="str">
        <f>IF(MJR220 = "", "", IFERROR(MJR220 / SUMIFS(Aux_Totales!$N:$N, Aux_Totales!$F:$F, $F224, Aux_Totales!$A:$A, Aperturas!$A$2), 0))</f>
        <v/>
      </c>
      <c r="MJS224" s="23" t="str">
        <f>IF(MJS220 = "", "", IFERROR(MJS220 / SUMIFS(Aux_Totales!$N:$N, Aux_Totales!$F:$F, $F224, Aux_Totales!$A:$A, Aperturas!$A$2), 0))</f>
        <v/>
      </c>
      <c r="MJT224" s="23" t="str">
        <f>IF(MJT220 = "", "", IFERROR(MJT220 / SUMIFS(Aux_Totales!$N:$N, Aux_Totales!$F:$F, $F224, Aux_Totales!$A:$A, Aperturas!$A$2), 0))</f>
        <v/>
      </c>
      <c r="MJU224" s="23" t="str">
        <f>IF(MJU220 = "", "", IFERROR(MJU220 / SUMIFS(Aux_Totales!$N:$N, Aux_Totales!$F:$F, $F224, Aux_Totales!$A:$A, Aperturas!$A$2), 0))</f>
        <v/>
      </c>
      <c r="MJV224" s="23" t="str">
        <f>IF(MJV220 = "", "", IFERROR(MJV220 / SUMIFS(Aux_Totales!$N:$N, Aux_Totales!$F:$F, $F224, Aux_Totales!$A:$A, Aperturas!$A$2), 0))</f>
        <v/>
      </c>
      <c r="MJW224" s="23" t="str">
        <f>IF(MJW220 = "", "", IFERROR(MJW220 / SUMIFS(Aux_Totales!$N:$N, Aux_Totales!$F:$F, $F224, Aux_Totales!$A:$A, Aperturas!$A$2), 0))</f>
        <v/>
      </c>
      <c r="MJX224" s="23" t="str">
        <f>IF(MJX220 = "", "", IFERROR(MJX220 / SUMIFS(Aux_Totales!$N:$N, Aux_Totales!$F:$F, $F224, Aux_Totales!$A:$A, Aperturas!$A$2), 0))</f>
        <v/>
      </c>
      <c r="MJY224" s="23" t="str">
        <f>IF(MJY220 = "", "", IFERROR(MJY220 / SUMIFS(Aux_Totales!$N:$N, Aux_Totales!$F:$F, $F224, Aux_Totales!$A:$A, Aperturas!$A$2), 0))</f>
        <v/>
      </c>
      <c r="MJZ224" s="23" t="str">
        <f>IF(MJZ220 = "", "", IFERROR(MJZ220 / SUMIFS(Aux_Totales!$N:$N, Aux_Totales!$F:$F, $F224, Aux_Totales!$A:$A, Aperturas!$A$2), 0))</f>
        <v/>
      </c>
      <c r="MKA224" s="23" t="str">
        <f>IF(MKA220 = "", "", IFERROR(MKA220 / SUMIFS(Aux_Totales!$N:$N, Aux_Totales!$F:$F, $F224, Aux_Totales!$A:$A, Aperturas!$A$2), 0))</f>
        <v/>
      </c>
      <c r="MKB224" s="23" t="str">
        <f>IF(MKB220 = "", "", IFERROR(MKB220 / SUMIFS(Aux_Totales!$N:$N, Aux_Totales!$F:$F, $F224, Aux_Totales!$A:$A, Aperturas!$A$2), 0))</f>
        <v/>
      </c>
      <c r="MKC224" s="23" t="str">
        <f>IF(MKC220 = "", "", IFERROR(MKC220 / SUMIFS(Aux_Totales!$N:$N, Aux_Totales!$F:$F, $F224, Aux_Totales!$A:$A, Aperturas!$A$2), 0))</f>
        <v/>
      </c>
      <c r="MKD224" s="23" t="str">
        <f>IF(MKD220 = "", "", IFERROR(MKD220 / SUMIFS(Aux_Totales!$N:$N, Aux_Totales!$F:$F, $F224, Aux_Totales!$A:$A, Aperturas!$A$2), 0))</f>
        <v/>
      </c>
      <c r="MKE224" s="23" t="str">
        <f>IF(MKE220 = "", "", IFERROR(MKE220 / SUMIFS(Aux_Totales!$N:$N, Aux_Totales!$F:$F, $F224, Aux_Totales!$A:$A, Aperturas!$A$2), 0))</f>
        <v/>
      </c>
      <c r="MKF224" s="23" t="str">
        <f>IF(MKF220 = "", "", IFERROR(MKF220 / SUMIFS(Aux_Totales!$N:$N, Aux_Totales!$F:$F, $F224, Aux_Totales!$A:$A, Aperturas!$A$2), 0))</f>
        <v/>
      </c>
      <c r="MKG224" s="23" t="str">
        <f>IF(MKG220 = "", "", IFERROR(MKG220 / SUMIFS(Aux_Totales!$N:$N, Aux_Totales!$F:$F, $F224, Aux_Totales!$A:$A, Aperturas!$A$2), 0))</f>
        <v/>
      </c>
      <c r="MKH224" s="23" t="str">
        <f>IF(MKH220 = "", "", IFERROR(MKH220 / SUMIFS(Aux_Totales!$N:$N, Aux_Totales!$F:$F, $F224, Aux_Totales!$A:$A, Aperturas!$A$2), 0))</f>
        <v/>
      </c>
      <c r="MKI224" s="23" t="str">
        <f>IF(MKI220 = "", "", IFERROR(MKI220 / SUMIFS(Aux_Totales!$N:$N, Aux_Totales!$F:$F, $F224, Aux_Totales!$A:$A, Aperturas!$A$2), 0))</f>
        <v/>
      </c>
      <c r="MKJ224" s="23" t="str">
        <f>IF(MKJ220 = "", "", IFERROR(MKJ220 / SUMIFS(Aux_Totales!$N:$N, Aux_Totales!$F:$F, $F224, Aux_Totales!$A:$A, Aperturas!$A$2), 0))</f>
        <v/>
      </c>
      <c r="MKK224" s="23" t="str">
        <f>IF(MKK220 = "", "", IFERROR(MKK220 / SUMIFS(Aux_Totales!$N:$N, Aux_Totales!$F:$F, $F224, Aux_Totales!$A:$A, Aperturas!$A$2), 0))</f>
        <v/>
      </c>
      <c r="MKL224" s="23" t="str">
        <f>IF(MKL220 = "", "", IFERROR(MKL220 / SUMIFS(Aux_Totales!$N:$N, Aux_Totales!$F:$F, $F224, Aux_Totales!$A:$A, Aperturas!$A$2), 0))</f>
        <v/>
      </c>
      <c r="MKM224" s="23" t="str">
        <f>IF(MKM220 = "", "", IFERROR(MKM220 / SUMIFS(Aux_Totales!$N:$N, Aux_Totales!$F:$F, $F224, Aux_Totales!$A:$A, Aperturas!$A$2), 0))</f>
        <v/>
      </c>
      <c r="MKN224" s="23" t="str">
        <f>IF(MKN220 = "", "", IFERROR(MKN220 / SUMIFS(Aux_Totales!$N:$N, Aux_Totales!$F:$F, $F224, Aux_Totales!$A:$A, Aperturas!$A$2), 0))</f>
        <v/>
      </c>
      <c r="MKO224" s="23" t="str">
        <f>IF(MKO220 = "", "", IFERROR(MKO220 / SUMIFS(Aux_Totales!$N:$N, Aux_Totales!$F:$F, $F224, Aux_Totales!$A:$A, Aperturas!$A$2), 0))</f>
        <v/>
      </c>
      <c r="MKP224" s="23" t="str">
        <f>IF(MKP220 = "", "", IFERROR(MKP220 / SUMIFS(Aux_Totales!$N:$N, Aux_Totales!$F:$F, $F224, Aux_Totales!$A:$A, Aperturas!$A$2), 0))</f>
        <v/>
      </c>
      <c r="MKQ224" s="23" t="str">
        <f>IF(MKQ220 = "", "", IFERROR(MKQ220 / SUMIFS(Aux_Totales!$N:$N, Aux_Totales!$F:$F, $F224, Aux_Totales!$A:$A, Aperturas!$A$2), 0))</f>
        <v/>
      </c>
      <c r="MKR224" s="23" t="str">
        <f>IF(MKR220 = "", "", IFERROR(MKR220 / SUMIFS(Aux_Totales!$N:$N, Aux_Totales!$F:$F, $F224, Aux_Totales!$A:$A, Aperturas!$A$2), 0))</f>
        <v/>
      </c>
      <c r="MKS224" s="23" t="str">
        <f>IF(MKS220 = "", "", IFERROR(MKS220 / SUMIFS(Aux_Totales!$N:$N, Aux_Totales!$F:$F, $F224, Aux_Totales!$A:$A, Aperturas!$A$2), 0))</f>
        <v/>
      </c>
      <c r="MKT224" s="23" t="str">
        <f>IF(MKT220 = "", "", IFERROR(MKT220 / SUMIFS(Aux_Totales!$N:$N, Aux_Totales!$F:$F, $F224, Aux_Totales!$A:$A, Aperturas!$A$2), 0))</f>
        <v/>
      </c>
      <c r="MKU224" s="23" t="str">
        <f>IF(MKU220 = "", "", IFERROR(MKU220 / SUMIFS(Aux_Totales!$N:$N, Aux_Totales!$F:$F, $F224, Aux_Totales!$A:$A, Aperturas!$A$2), 0))</f>
        <v/>
      </c>
      <c r="MKV224" s="23" t="str">
        <f>IF(MKV220 = "", "", IFERROR(MKV220 / SUMIFS(Aux_Totales!$N:$N, Aux_Totales!$F:$F, $F224, Aux_Totales!$A:$A, Aperturas!$A$2), 0))</f>
        <v/>
      </c>
      <c r="MKW224" s="23" t="str">
        <f>IF(MKW220 = "", "", IFERROR(MKW220 / SUMIFS(Aux_Totales!$N:$N, Aux_Totales!$F:$F, $F224, Aux_Totales!$A:$A, Aperturas!$A$2), 0))</f>
        <v/>
      </c>
      <c r="MKX224" s="23" t="str">
        <f>IF(MKX220 = "", "", IFERROR(MKX220 / SUMIFS(Aux_Totales!$N:$N, Aux_Totales!$F:$F, $F224, Aux_Totales!$A:$A, Aperturas!$A$2), 0))</f>
        <v/>
      </c>
      <c r="MKY224" s="23" t="str">
        <f>IF(MKY220 = "", "", IFERROR(MKY220 / SUMIFS(Aux_Totales!$N:$N, Aux_Totales!$F:$F, $F224, Aux_Totales!$A:$A, Aperturas!$A$2), 0))</f>
        <v/>
      </c>
      <c r="MKZ224" s="23" t="str">
        <f>IF(MKZ220 = "", "", IFERROR(MKZ220 / SUMIFS(Aux_Totales!$N:$N, Aux_Totales!$F:$F, $F224, Aux_Totales!$A:$A, Aperturas!$A$2), 0))</f>
        <v/>
      </c>
      <c r="MLA224" s="23" t="str">
        <f>IF(MLA220 = "", "", IFERROR(MLA220 / SUMIFS(Aux_Totales!$N:$N, Aux_Totales!$F:$F, $F224, Aux_Totales!$A:$A, Aperturas!$A$2), 0))</f>
        <v/>
      </c>
      <c r="MLB224" s="23" t="str">
        <f>IF(MLB220 = "", "", IFERROR(MLB220 / SUMIFS(Aux_Totales!$N:$N, Aux_Totales!$F:$F, $F224, Aux_Totales!$A:$A, Aperturas!$A$2), 0))</f>
        <v/>
      </c>
      <c r="MLC224" s="23" t="str">
        <f>IF(MLC220 = "", "", IFERROR(MLC220 / SUMIFS(Aux_Totales!$N:$N, Aux_Totales!$F:$F, $F224, Aux_Totales!$A:$A, Aperturas!$A$2), 0))</f>
        <v/>
      </c>
      <c r="MLD224" s="23" t="str">
        <f>IF(MLD220 = "", "", IFERROR(MLD220 / SUMIFS(Aux_Totales!$N:$N, Aux_Totales!$F:$F, $F224, Aux_Totales!$A:$A, Aperturas!$A$2), 0))</f>
        <v/>
      </c>
      <c r="MLE224" s="23" t="str">
        <f>IF(MLE220 = "", "", IFERROR(MLE220 / SUMIFS(Aux_Totales!$N:$N, Aux_Totales!$F:$F, $F224, Aux_Totales!$A:$A, Aperturas!$A$2), 0))</f>
        <v/>
      </c>
      <c r="MLF224" s="23" t="str">
        <f>IF(MLF220 = "", "", IFERROR(MLF220 / SUMIFS(Aux_Totales!$N:$N, Aux_Totales!$F:$F, $F224, Aux_Totales!$A:$A, Aperturas!$A$2), 0))</f>
        <v/>
      </c>
      <c r="MLG224" s="23" t="str">
        <f>IF(MLG220 = "", "", IFERROR(MLG220 / SUMIFS(Aux_Totales!$N:$N, Aux_Totales!$F:$F, $F224, Aux_Totales!$A:$A, Aperturas!$A$2), 0))</f>
        <v/>
      </c>
      <c r="MLH224" s="23" t="str">
        <f>IF(MLH220 = "", "", IFERROR(MLH220 / SUMIFS(Aux_Totales!$N:$N, Aux_Totales!$F:$F, $F224, Aux_Totales!$A:$A, Aperturas!$A$2), 0))</f>
        <v/>
      </c>
      <c r="MLI224" s="23" t="str">
        <f>IF(MLI220 = "", "", IFERROR(MLI220 / SUMIFS(Aux_Totales!$N:$N, Aux_Totales!$F:$F, $F224, Aux_Totales!$A:$A, Aperturas!$A$2), 0))</f>
        <v/>
      </c>
      <c r="MLJ224" s="23" t="str">
        <f>IF(MLJ220 = "", "", IFERROR(MLJ220 / SUMIFS(Aux_Totales!$N:$N, Aux_Totales!$F:$F, $F224, Aux_Totales!$A:$A, Aperturas!$A$2), 0))</f>
        <v/>
      </c>
      <c r="MLK224" s="23" t="str">
        <f>IF(MLK220 = "", "", IFERROR(MLK220 / SUMIFS(Aux_Totales!$N:$N, Aux_Totales!$F:$F, $F224, Aux_Totales!$A:$A, Aperturas!$A$2), 0))</f>
        <v/>
      </c>
      <c r="MLL224" s="23" t="str">
        <f>IF(MLL220 = "", "", IFERROR(MLL220 / SUMIFS(Aux_Totales!$N:$N, Aux_Totales!$F:$F, $F224, Aux_Totales!$A:$A, Aperturas!$A$2), 0))</f>
        <v/>
      </c>
      <c r="MLM224" s="23" t="str">
        <f>IF(MLM220 = "", "", IFERROR(MLM220 / SUMIFS(Aux_Totales!$N:$N, Aux_Totales!$F:$F, $F224, Aux_Totales!$A:$A, Aperturas!$A$2), 0))</f>
        <v/>
      </c>
      <c r="MLN224" s="23" t="str">
        <f>IF(MLN220 = "", "", IFERROR(MLN220 / SUMIFS(Aux_Totales!$N:$N, Aux_Totales!$F:$F, $F224, Aux_Totales!$A:$A, Aperturas!$A$2), 0))</f>
        <v/>
      </c>
      <c r="MLO224" s="23" t="str">
        <f>IF(MLO220 = "", "", IFERROR(MLO220 / SUMIFS(Aux_Totales!$N:$N, Aux_Totales!$F:$F, $F224, Aux_Totales!$A:$A, Aperturas!$A$2), 0))</f>
        <v/>
      </c>
      <c r="MLP224" s="23" t="str">
        <f>IF(MLP220 = "", "", IFERROR(MLP220 / SUMIFS(Aux_Totales!$N:$N, Aux_Totales!$F:$F, $F224, Aux_Totales!$A:$A, Aperturas!$A$2), 0))</f>
        <v/>
      </c>
      <c r="MLQ224" s="23" t="str">
        <f>IF(MLQ220 = "", "", IFERROR(MLQ220 / SUMIFS(Aux_Totales!$N:$N, Aux_Totales!$F:$F, $F224, Aux_Totales!$A:$A, Aperturas!$A$2), 0))</f>
        <v/>
      </c>
      <c r="MLR224" s="23" t="str">
        <f>IF(MLR220 = "", "", IFERROR(MLR220 / SUMIFS(Aux_Totales!$N:$N, Aux_Totales!$F:$F, $F224, Aux_Totales!$A:$A, Aperturas!$A$2), 0))</f>
        <v/>
      </c>
      <c r="MLS224" s="23" t="str">
        <f>IF(MLS220 = "", "", IFERROR(MLS220 / SUMIFS(Aux_Totales!$N:$N, Aux_Totales!$F:$F, $F224, Aux_Totales!$A:$A, Aperturas!$A$2), 0))</f>
        <v/>
      </c>
      <c r="MLT224" s="23" t="str">
        <f>IF(MLT220 = "", "", IFERROR(MLT220 / SUMIFS(Aux_Totales!$N:$N, Aux_Totales!$F:$F, $F224, Aux_Totales!$A:$A, Aperturas!$A$2), 0))</f>
        <v/>
      </c>
      <c r="MLU224" s="23" t="str">
        <f>IF(MLU220 = "", "", IFERROR(MLU220 / SUMIFS(Aux_Totales!$N:$N, Aux_Totales!$F:$F, $F224, Aux_Totales!$A:$A, Aperturas!$A$2), 0))</f>
        <v/>
      </c>
      <c r="MLV224" s="23" t="str">
        <f>IF(MLV220 = "", "", IFERROR(MLV220 / SUMIFS(Aux_Totales!$N:$N, Aux_Totales!$F:$F, $F224, Aux_Totales!$A:$A, Aperturas!$A$2), 0))</f>
        <v/>
      </c>
      <c r="MLW224" s="23" t="str">
        <f>IF(MLW220 = "", "", IFERROR(MLW220 / SUMIFS(Aux_Totales!$N:$N, Aux_Totales!$F:$F, $F224, Aux_Totales!$A:$A, Aperturas!$A$2), 0))</f>
        <v/>
      </c>
      <c r="MLX224" s="23" t="str">
        <f>IF(MLX220 = "", "", IFERROR(MLX220 / SUMIFS(Aux_Totales!$N:$N, Aux_Totales!$F:$F, $F224, Aux_Totales!$A:$A, Aperturas!$A$2), 0))</f>
        <v/>
      </c>
      <c r="MLY224" s="23" t="str">
        <f>IF(MLY220 = "", "", IFERROR(MLY220 / SUMIFS(Aux_Totales!$N:$N, Aux_Totales!$F:$F, $F224, Aux_Totales!$A:$A, Aperturas!$A$2), 0))</f>
        <v/>
      </c>
      <c r="MLZ224" s="23" t="str">
        <f>IF(MLZ220 = "", "", IFERROR(MLZ220 / SUMIFS(Aux_Totales!$N:$N, Aux_Totales!$F:$F, $F224, Aux_Totales!$A:$A, Aperturas!$A$2), 0))</f>
        <v/>
      </c>
      <c r="MMA224" s="23" t="str">
        <f>IF(MMA220 = "", "", IFERROR(MMA220 / SUMIFS(Aux_Totales!$N:$N, Aux_Totales!$F:$F, $F224, Aux_Totales!$A:$A, Aperturas!$A$2), 0))</f>
        <v/>
      </c>
      <c r="MMB224" s="23" t="str">
        <f>IF(MMB220 = "", "", IFERROR(MMB220 / SUMIFS(Aux_Totales!$N:$N, Aux_Totales!$F:$F, $F224, Aux_Totales!$A:$A, Aperturas!$A$2), 0))</f>
        <v/>
      </c>
      <c r="MMC224" s="23" t="str">
        <f>IF(MMC220 = "", "", IFERROR(MMC220 / SUMIFS(Aux_Totales!$N:$N, Aux_Totales!$F:$F, $F224, Aux_Totales!$A:$A, Aperturas!$A$2), 0))</f>
        <v/>
      </c>
      <c r="MMD224" s="23" t="str">
        <f>IF(MMD220 = "", "", IFERROR(MMD220 / SUMIFS(Aux_Totales!$N:$N, Aux_Totales!$F:$F, $F224, Aux_Totales!$A:$A, Aperturas!$A$2), 0))</f>
        <v/>
      </c>
      <c r="MME224" s="23" t="str">
        <f>IF(MME220 = "", "", IFERROR(MME220 / SUMIFS(Aux_Totales!$N:$N, Aux_Totales!$F:$F, $F224, Aux_Totales!$A:$A, Aperturas!$A$2), 0))</f>
        <v/>
      </c>
      <c r="MMF224" s="23" t="str">
        <f>IF(MMF220 = "", "", IFERROR(MMF220 / SUMIFS(Aux_Totales!$N:$N, Aux_Totales!$F:$F, $F224, Aux_Totales!$A:$A, Aperturas!$A$2), 0))</f>
        <v/>
      </c>
      <c r="MMG224" s="23" t="str">
        <f>IF(MMG220 = "", "", IFERROR(MMG220 / SUMIFS(Aux_Totales!$N:$N, Aux_Totales!$F:$F, $F224, Aux_Totales!$A:$A, Aperturas!$A$2), 0))</f>
        <v/>
      </c>
      <c r="MMH224" s="23" t="str">
        <f>IF(MMH220 = "", "", IFERROR(MMH220 / SUMIFS(Aux_Totales!$N:$N, Aux_Totales!$F:$F, $F224, Aux_Totales!$A:$A, Aperturas!$A$2), 0))</f>
        <v/>
      </c>
      <c r="MMI224" s="23" t="str">
        <f>IF(MMI220 = "", "", IFERROR(MMI220 / SUMIFS(Aux_Totales!$N:$N, Aux_Totales!$F:$F, $F224, Aux_Totales!$A:$A, Aperturas!$A$2), 0))</f>
        <v/>
      </c>
      <c r="MMJ224" s="23" t="str">
        <f>IF(MMJ220 = "", "", IFERROR(MMJ220 / SUMIFS(Aux_Totales!$N:$N, Aux_Totales!$F:$F, $F224, Aux_Totales!$A:$A, Aperturas!$A$2), 0))</f>
        <v/>
      </c>
      <c r="MMK224" s="23" t="str">
        <f>IF(MMK220 = "", "", IFERROR(MMK220 / SUMIFS(Aux_Totales!$N:$N, Aux_Totales!$F:$F, $F224, Aux_Totales!$A:$A, Aperturas!$A$2), 0))</f>
        <v/>
      </c>
      <c r="MML224" s="23" t="str">
        <f>IF(MML220 = "", "", IFERROR(MML220 / SUMIFS(Aux_Totales!$N:$N, Aux_Totales!$F:$F, $F224, Aux_Totales!$A:$A, Aperturas!$A$2), 0))</f>
        <v/>
      </c>
      <c r="MMM224" s="23" t="str">
        <f>IF(MMM220 = "", "", IFERROR(MMM220 / SUMIFS(Aux_Totales!$N:$N, Aux_Totales!$F:$F, $F224, Aux_Totales!$A:$A, Aperturas!$A$2), 0))</f>
        <v/>
      </c>
      <c r="MMN224" s="23" t="str">
        <f>IF(MMN220 = "", "", IFERROR(MMN220 / SUMIFS(Aux_Totales!$N:$N, Aux_Totales!$F:$F, $F224, Aux_Totales!$A:$A, Aperturas!$A$2), 0))</f>
        <v/>
      </c>
      <c r="MMO224" s="23" t="str">
        <f>IF(MMO220 = "", "", IFERROR(MMO220 / SUMIFS(Aux_Totales!$N:$N, Aux_Totales!$F:$F, $F224, Aux_Totales!$A:$A, Aperturas!$A$2), 0))</f>
        <v/>
      </c>
      <c r="MMP224" s="23" t="str">
        <f>IF(MMP220 = "", "", IFERROR(MMP220 / SUMIFS(Aux_Totales!$N:$N, Aux_Totales!$F:$F, $F224, Aux_Totales!$A:$A, Aperturas!$A$2), 0))</f>
        <v/>
      </c>
      <c r="MMQ224" s="23" t="str">
        <f>IF(MMQ220 = "", "", IFERROR(MMQ220 / SUMIFS(Aux_Totales!$N:$N, Aux_Totales!$F:$F, $F224, Aux_Totales!$A:$A, Aperturas!$A$2), 0))</f>
        <v/>
      </c>
      <c r="MMR224" s="23" t="str">
        <f>IF(MMR220 = "", "", IFERROR(MMR220 / SUMIFS(Aux_Totales!$N:$N, Aux_Totales!$F:$F, $F224, Aux_Totales!$A:$A, Aperturas!$A$2), 0))</f>
        <v/>
      </c>
      <c r="MMS224" s="23" t="str">
        <f>IF(MMS220 = "", "", IFERROR(MMS220 / SUMIFS(Aux_Totales!$N:$N, Aux_Totales!$F:$F, $F224, Aux_Totales!$A:$A, Aperturas!$A$2), 0))</f>
        <v/>
      </c>
      <c r="MMT224" s="23" t="str">
        <f>IF(MMT220 = "", "", IFERROR(MMT220 / SUMIFS(Aux_Totales!$N:$N, Aux_Totales!$F:$F, $F224, Aux_Totales!$A:$A, Aperturas!$A$2), 0))</f>
        <v/>
      </c>
      <c r="MMU224" s="23" t="str">
        <f>IF(MMU220 = "", "", IFERROR(MMU220 / SUMIFS(Aux_Totales!$N:$N, Aux_Totales!$F:$F, $F224, Aux_Totales!$A:$A, Aperturas!$A$2), 0))</f>
        <v/>
      </c>
      <c r="MMV224" s="23" t="str">
        <f>IF(MMV220 = "", "", IFERROR(MMV220 / SUMIFS(Aux_Totales!$N:$N, Aux_Totales!$F:$F, $F224, Aux_Totales!$A:$A, Aperturas!$A$2), 0))</f>
        <v/>
      </c>
      <c r="MMW224" s="23" t="str">
        <f>IF(MMW220 = "", "", IFERROR(MMW220 / SUMIFS(Aux_Totales!$N:$N, Aux_Totales!$F:$F, $F224, Aux_Totales!$A:$A, Aperturas!$A$2), 0))</f>
        <v/>
      </c>
      <c r="MMX224" s="23" t="str">
        <f>IF(MMX220 = "", "", IFERROR(MMX220 / SUMIFS(Aux_Totales!$N:$N, Aux_Totales!$F:$F, $F224, Aux_Totales!$A:$A, Aperturas!$A$2), 0))</f>
        <v/>
      </c>
      <c r="MMY224" s="23" t="str">
        <f>IF(MMY220 = "", "", IFERROR(MMY220 / SUMIFS(Aux_Totales!$N:$N, Aux_Totales!$F:$F, $F224, Aux_Totales!$A:$A, Aperturas!$A$2), 0))</f>
        <v/>
      </c>
      <c r="MMZ224" s="23" t="str">
        <f>IF(MMZ220 = "", "", IFERROR(MMZ220 / SUMIFS(Aux_Totales!$N:$N, Aux_Totales!$F:$F, $F224, Aux_Totales!$A:$A, Aperturas!$A$2), 0))</f>
        <v/>
      </c>
      <c r="MNA224" s="23" t="str">
        <f>IF(MNA220 = "", "", IFERROR(MNA220 / SUMIFS(Aux_Totales!$N:$N, Aux_Totales!$F:$F, $F224, Aux_Totales!$A:$A, Aperturas!$A$2), 0))</f>
        <v/>
      </c>
      <c r="MNB224" s="23" t="str">
        <f>IF(MNB220 = "", "", IFERROR(MNB220 / SUMIFS(Aux_Totales!$N:$N, Aux_Totales!$F:$F, $F224, Aux_Totales!$A:$A, Aperturas!$A$2), 0))</f>
        <v/>
      </c>
      <c r="MNC224" s="23" t="str">
        <f>IF(MNC220 = "", "", IFERROR(MNC220 / SUMIFS(Aux_Totales!$N:$N, Aux_Totales!$F:$F, $F224, Aux_Totales!$A:$A, Aperturas!$A$2), 0))</f>
        <v/>
      </c>
      <c r="MND224" s="23" t="str">
        <f>IF(MND220 = "", "", IFERROR(MND220 / SUMIFS(Aux_Totales!$N:$N, Aux_Totales!$F:$F, $F224, Aux_Totales!$A:$A, Aperturas!$A$2), 0))</f>
        <v/>
      </c>
      <c r="MNE224" s="23" t="str">
        <f>IF(MNE220 = "", "", IFERROR(MNE220 / SUMIFS(Aux_Totales!$N:$N, Aux_Totales!$F:$F, $F224, Aux_Totales!$A:$A, Aperturas!$A$2), 0))</f>
        <v/>
      </c>
      <c r="MNF224" s="23" t="str">
        <f>IF(MNF220 = "", "", IFERROR(MNF220 / SUMIFS(Aux_Totales!$N:$N, Aux_Totales!$F:$F, $F224, Aux_Totales!$A:$A, Aperturas!$A$2), 0))</f>
        <v/>
      </c>
      <c r="MNG224" s="23" t="str">
        <f>IF(MNG220 = "", "", IFERROR(MNG220 / SUMIFS(Aux_Totales!$N:$N, Aux_Totales!$F:$F, $F224, Aux_Totales!$A:$A, Aperturas!$A$2), 0))</f>
        <v/>
      </c>
      <c r="MNH224" s="23" t="str">
        <f>IF(MNH220 = "", "", IFERROR(MNH220 / SUMIFS(Aux_Totales!$N:$N, Aux_Totales!$F:$F, $F224, Aux_Totales!$A:$A, Aperturas!$A$2), 0))</f>
        <v/>
      </c>
      <c r="MNI224" s="23" t="str">
        <f>IF(MNI220 = "", "", IFERROR(MNI220 / SUMIFS(Aux_Totales!$N:$N, Aux_Totales!$F:$F, $F224, Aux_Totales!$A:$A, Aperturas!$A$2), 0))</f>
        <v/>
      </c>
      <c r="MNJ224" s="23" t="str">
        <f>IF(MNJ220 = "", "", IFERROR(MNJ220 / SUMIFS(Aux_Totales!$N:$N, Aux_Totales!$F:$F, $F224, Aux_Totales!$A:$A, Aperturas!$A$2), 0))</f>
        <v/>
      </c>
      <c r="MNK224" s="23" t="str">
        <f>IF(MNK220 = "", "", IFERROR(MNK220 / SUMIFS(Aux_Totales!$N:$N, Aux_Totales!$F:$F, $F224, Aux_Totales!$A:$A, Aperturas!$A$2), 0))</f>
        <v/>
      </c>
      <c r="MNL224" s="23" t="str">
        <f>IF(MNL220 = "", "", IFERROR(MNL220 / SUMIFS(Aux_Totales!$N:$N, Aux_Totales!$F:$F, $F224, Aux_Totales!$A:$A, Aperturas!$A$2), 0))</f>
        <v/>
      </c>
      <c r="MNM224" s="23" t="str">
        <f>IF(MNM220 = "", "", IFERROR(MNM220 / SUMIFS(Aux_Totales!$N:$N, Aux_Totales!$F:$F, $F224, Aux_Totales!$A:$A, Aperturas!$A$2), 0))</f>
        <v/>
      </c>
      <c r="MNN224" s="23" t="str">
        <f>IF(MNN220 = "", "", IFERROR(MNN220 / SUMIFS(Aux_Totales!$N:$N, Aux_Totales!$F:$F, $F224, Aux_Totales!$A:$A, Aperturas!$A$2), 0))</f>
        <v/>
      </c>
      <c r="MNO224" s="23" t="str">
        <f>IF(MNO220 = "", "", IFERROR(MNO220 / SUMIFS(Aux_Totales!$N:$N, Aux_Totales!$F:$F, $F224, Aux_Totales!$A:$A, Aperturas!$A$2), 0))</f>
        <v/>
      </c>
      <c r="MNP224" s="23" t="str">
        <f>IF(MNP220 = "", "", IFERROR(MNP220 / SUMIFS(Aux_Totales!$N:$N, Aux_Totales!$F:$F, $F224, Aux_Totales!$A:$A, Aperturas!$A$2), 0))</f>
        <v/>
      </c>
      <c r="MNQ224" s="23" t="str">
        <f>IF(MNQ220 = "", "", IFERROR(MNQ220 / SUMIFS(Aux_Totales!$N:$N, Aux_Totales!$F:$F, $F224, Aux_Totales!$A:$A, Aperturas!$A$2), 0))</f>
        <v/>
      </c>
      <c r="MNR224" s="23" t="str">
        <f>IF(MNR220 = "", "", IFERROR(MNR220 / SUMIFS(Aux_Totales!$N:$N, Aux_Totales!$F:$F, $F224, Aux_Totales!$A:$A, Aperturas!$A$2), 0))</f>
        <v/>
      </c>
      <c r="MNS224" s="23" t="str">
        <f>IF(MNS220 = "", "", IFERROR(MNS220 / SUMIFS(Aux_Totales!$N:$N, Aux_Totales!$F:$F, $F224, Aux_Totales!$A:$A, Aperturas!$A$2), 0))</f>
        <v/>
      </c>
      <c r="MNT224" s="23" t="str">
        <f>IF(MNT220 = "", "", IFERROR(MNT220 / SUMIFS(Aux_Totales!$N:$N, Aux_Totales!$F:$F, $F224, Aux_Totales!$A:$A, Aperturas!$A$2), 0))</f>
        <v/>
      </c>
      <c r="MNU224" s="23" t="str">
        <f>IF(MNU220 = "", "", IFERROR(MNU220 / SUMIFS(Aux_Totales!$N:$N, Aux_Totales!$F:$F, $F224, Aux_Totales!$A:$A, Aperturas!$A$2), 0))</f>
        <v/>
      </c>
      <c r="MNV224" s="23" t="str">
        <f>IF(MNV220 = "", "", IFERROR(MNV220 / SUMIFS(Aux_Totales!$N:$N, Aux_Totales!$F:$F, $F224, Aux_Totales!$A:$A, Aperturas!$A$2), 0))</f>
        <v/>
      </c>
      <c r="MNW224" s="23" t="str">
        <f>IF(MNW220 = "", "", IFERROR(MNW220 / SUMIFS(Aux_Totales!$N:$N, Aux_Totales!$F:$F, $F224, Aux_Totales!$A:$A, Aperturas!$A$2), 0))</f>
        <v/>
      </c>
      <c r="MNX224" s="23" t="str">
        <f>IF(MNX220 = "", "", IFERROR(MNX220 / SUMIFS(Aux_Totales!$N:$N, Aux_Totales!$F:$F, $F224, Aux_Totales!$A:$A, Aperturas!$A$2), 0))</f>
        <v/>
      </c>
      <c r="MNY224" s="23" t="str">
        <f>IF(MNY220 = "", "", IFERROR(MNY220 / SUMIFS(Aux_Totales!$N:$N, Aux_Totales!$F:$F, $F224, Aux_Totales!$A:$A, Aperturas!$A$2), 0))</f>
        <v/>
      </c>
      <c r="MNZ224" s="23" t="str">
        <f>IF(MNZ220 = "", "", IFERROR(MNZ220 / SUMIFS(Aux_Totales!$N:$N, Aux_Totales!$F:$F, $F224, Aux_Totales!$A:$A, Aperturas!$A$2), 0))</f>
        <v/>
      </c>
      <c r="MOA224" s="23" t="str">
        <f>IF(MOA220 = "", "", IFERROR(MOA220 / SUMIFS(Aux_Totales!$N:$N, Aux_Totales!$F:$F, $F224, Aux_Totales!$A:$A, Aperturas!$A$2), 0))</f>
        <v/>
      </c>
      <c r="MOB224" s="23" t="str">
        <f>IF(MOB220 = "", "", IFERROR(MOB220 / SUMIFS(Aux_Totales!$N:$N, Aux_Totales!$F:$F, $F224, Aux_Totales!$A:$A, Aperturas!$A$2), 0))</f>
        <v/>
      </c>
      <c r="MOC224" s="23" t="str">
        <f>IF(MOC220 = "", "", IFERROR(MOC220 / SUMIFS(Aux_Totales!$N:$N, Aux_Totales!$F:$F, $F224, Aux_Totales!$A:$A, Aperturas!$A$2), 0))</f>
        <v/>
      </c>
      <c r="MOD224" s="23" t="str">
        <f>IF(MOD220 = "", "", IFERROR(MOD220 / SUMIFS(Aux_Totales!$N:$N, Aux_Totales!$F:$F, $F224, Aux_Totales!$A:$A, Aperturas!$A$2), 0))</f>
        <v/>
      </c>
      <c r="MOE224" s="23" t="str">
        <f>IF(MOE220 = "", "", IFERROR(MOE220 / SUMIFS(Aux_Totales!$N:$N, Aux_Totales!$F:$F, $F224, Aux_Totales!$A:$A, Aperturas!$A$2), 0))</f>
        <v/>
      </c>
      <c r="MOF224" s="23" t="str">
        <f>IF(MOF220 = "", "", IFERROR(MOF220 / SUMIFS(Aux_Totales!$N:$N, Aux_Totales!$F:$F, $F224, Aux_Totales!$A:$A, Aperturas!$A$2), 0))</f>
        <v/>
      </c>
      <c r="MOG224" s="23" t="str">
        <f>IF(MOG220 = "", "", IFERROR(MOG220 / SUMIFS(Aux_Totales!$N:$N, Aux_Totales!$F:$F, $F224, Aux_Totales!$A:$A, Aperturas!$A$2), 0))</f>
        <v/>
      </c>
      <c r="MOH224" s="23" t="str">
        <f>IF(MOH220 = "", "", IFERROR(MOH220 / SUMIFS(Aux_Totales!$N:$N, Aux_Totales!$F:$F, $F224, Aux_Totales!$A:$A, Aperturas!$A$2), 0))</f>
        <v/>
      </c>
      <c r="MOI224" s="23" t="str">
        <f>IF(MOI220 = "", "", IFERROR(MOI220 / SUMIFS(Aux_Totales!$N:$N, Aux_Totales!$F:$F, $F224, Aux_Totales!$A:$A, Aperturas!$A$2), 0))</f>
        <v/>
      </c>
      <c r="MOJ224" s="23" t="str">
        <f>IF(MOJ220 = "", "", IFERROR(MOJ220 / SUMIFS(Aux_Totales!$N:$N, Aux_Totales!$F:$F, $F224, Aux_Totales!$A:$A, Aperturas!$A$2), 0))</f>
        <v/>
      </c>
      <c r="MOK224" s="23" t="str">
        <f>IF(MOK220 = "", "", IFERROR(MOK220 / SUMIFS(Aux_Totales!$N:$N, Aux_Totales!$F:$F, $F224, Aux_Totales!$A:$A, Aperturas!$A$2), 0))</f>
        <v/>
      </c>
      <c r="MOL224" s="23" t="str">
        <f>IF(MOL220 = "", "", IFERROR(MOL220 / SUMIFS(Aux_Totales!$N:$N, Aux_Totales!$F:$F, $F224, Aux_Totales!$A:$A, Aperturas!$A$2), 0))</f>
        <v/>
      </c>
      <c r="MOM224" s="23" t="str">
        <f>IF(MOM220 = "", "", IFERROR(MOM220 / SUMIFS(Aux_Totales!$N:$N, Aux_Totales!$F:$F, $F224, Aux_Totales!$A:$A, Aperturas!$A$2), 0))</f>
        <v/>
      </c>
      <c r="MON224" s="23" t="str">
        <f>IF(MON220 = "", "", IFERROR(MON220 / SUMIFS(Aux_Totales!$N:$N, Aux_Totales!$F:$F, $F224, Aux_Totales!$A:$A, Aperturas!$A$2), 0))</f>
        <v/>
      </c>
      <c r="MOO224" s="23" t="str">
        <f>IF(MOO220 = "", "", IFERROR(MOO220 / SUMIFS(Aux_Totales!$N:$N, Aux_Totales!$F:$F, $F224, Aux_Totales!$A:$A, Aperturas!$A$2), 0))</f>
        <v/>
      </c>
      <c r="MOP224" s="23" t="str">
        <f>IF(MOP220 = "", "", IFERROR(MOP220 / SUMIFS(Aux_Totales!$N:$N, Aux_Totales!$F:$F, $F224, Aux_Totales!$A:$A, Aperturas!$A$2), 0))</f>
        <v/>
      </c>
      <c r="MOQ224" s="23" t="str">
        <f>IF(MOQ220 = "", "", IFERROR(MOQ220 / SUMIFS(Aux_Totales!$N:$N, Aux_Totales!$F:$F, $F224, Aux_Totales!$A:$A, Aperturas!$A$2), 0))</f>
        <v/>
      </c>
      <c r="MOR224" s="23" t="str">
        <f>IF(MOR220 = "", "", IFERROR(MOR220 / SUMIFS(Aux_Totales!$N:$N, Aux_Totales!$F:$F, $F224, Aux_Totales!$A:$A, Aperturas!$A$2), 0))</f>
        <v/>
      </c>
      <c r="MOS224" s="23" t="str">
        <f>IF(MOS220 = "", "", IFERROR(MOS220 / SUMIFS(Aux_Totales!$N:$N, Aux_Totales!$F:$F, $F224, Aux_Totales!$A:$A, Aperturas!$A$2), 0))</f>
        <v/>
      </c>
      <c r="MOT224" s="23" t="str">
        <f>IF(MOT220 = "", "", IFERROR(MOT220 / SUMIFS(Aux_Totales!$N:$N, Aux_Totales!$F:$F, $F224, Aux_Totales!$A:$A, Aperturas!$A$2), 0))</f>
        <v/>
      </c>
      <c r="MOU224" s="23" t="str">
        <f>IF(MOU220 = "", "", IFERROR(MOU220 / SUMIFS(Aux_Totales!$N:$N, Aux_Totales!$F:$F, $F224, Aux_Totales!$A:$A, Aperturas!$A$2), 0))</f>
        <v/>
      </c>
      <c r="MOV224" s="23" t="str">
        <f>IF(MOV220 = "", "", IFERROR(MOV220 / SUMIFS(Aux_Totales!$N:$N, Aux_Totales!$F:$F, $F224, Aux_Totales!$A:$A, Aperturas!$A$2), 0))</f>
        <v/>
      </c>
      <c r="MOW224" s="23" t="str">
        <f>IF(MOW220 = "", "", IFERROR(MOW220 / SUMIFS(Aux_Totales!$N:$N, Aux_Totales!$F:$F, $F224, Aux_Totales!$A:$A, Aperturas!$A$2), 0))</f>
        <v/>
      </c>
      <c r="MOX224" s="23" t="str">
        <f>IF(MOX220 = "", "", IFERROR(MOX220 / SUMIFS(Aux_Totales!$N:$N, Aux_Totales!$F:$F, $F224, Aux_Totales!$A:$A, Aperturas!$A$2), 0))</f>
        <v/>
      </c>
      <c r="MOY224" s="23" t="str">
        <f>IF(MOY220 = "", "", IFERROR(MOY220 / SUMIFS(Aux_Totales!$N:$N, Aux_Totales!$F:$F, $F224, Aux_Totales!$A:$A, Aperturas!$A$2), 0))</f>
        <v/>
      </c>
      <c r="MOZ224" s="23" t="str">
        <f>IF(MOZ220 = "", "", IFERROR(MOZ220 / SUMIFS(Aux_Totales!$N:$N, Aux_Totales!$F:$F, $F224, Aux_Totales!$A:$A, Aperturas!$A$2), 0))</f>
        <v/>
      </c>
      <c r="MPA224" s="23" t="str">
        <f>IF(MPA220 = "", "", IFERROR(MPA220 / SUMIFS(Aux_Totales!$N:$N, Aux_Totales!$F:$F, $F224, Aux_Totales!$A:$A, Aperturas!$A$2), 0))</f>
        <v/>
      </c>
      <c r="MPB224" s="23" t="str">
        <f>IF(MPB220 = "", "", IFERROR(MPB220 / SUMIFS(Aux_Totales!$N:$N, Aux_Totales!$F:$F, $F224, Aux_Totales!$A:$A, Aperturas!$A$2), 0))</f>
        <v/>
      </c>
      <c r="MPC224" s="23" t="str">
        <f>IF(MPC220 = "", "", IFERROR(MPC220 / SUMIFS(Aux_Totales!$N:$N, Aux_Totales!$F:$F, $F224, Aux_Totales!$A:$A, Aperturas!$A$2), 0))</f>
        <v/>
      </c>
      <c r="MPD224" s="23" t="str">
        <f>IF(MPD220 = "", "", IFERROR(MPD220 / SUMIFS(Aux_Totales!$N:$N, Aux_Totales!$F:$F, $F224, Aux_Totales!$A:$A, Aperturas!$A$2), 0))</f>
        <v/>
      </c>
      <c r="MPE224" s="23" t="str">
        <f>IF(MPE220 = "", "", IFERROR(MPE220 / SUMIFS(Aux_Totales!$N:$N, Aux_Totales!$F:$F, $F224, Aux_Totales!$A:$A, Aperturas!$A$2), 0))</f>
        <v/>
      </c>
      <c r="MPF224" s="23" t="str">
        <f>IF(MPF220 = "", "", IFERROR(MPF220 / SUMIFS(Aux_Totales!$N:$N, Aux_Totales!$F:$F, $F224, Aux_Totales!$A:$A, Aperturas!$A$2), 0))</f>
        <v/>
      </c>
      <c r="MPG224" s="23" t="str">
        <f>IF(MPG220 = "", "", IFERROR(MPG220 / SUMIFS(Aux_Totales!$N:$N, Aux_Totales!$F:$F, $F224, Aux_Totales!$A:$A, Aperturas!$A$2), 0))</f>
        <v/>
      </c>
      <c r="MPH224" s="23" t="str">
        <f>IF(MPH220 = "", "", IFERROR(MPH220 / SUMIFS(Aux_Totales!$N:$N, Aux_Totales!$F:$F, $F224, Aux_Totales!$A:$A, Aperturas!$A$2), 0))</f>
        <v/>
      </c>
      <c r="MPI224" s="23" t="str">
        <f>IF(MPI220 = "", "", IFERROR(MPI220 / SUMIFS(Aux_Totales!$N:$N, Aux_Totales!$F:$F, $F224, Aux_Totales!$A:$A, Aperturas!$A$2), 0))</f>
        <v/>
      </c>
      <c r="MPJ224" s="23" t="str">
        <f>IF(MPJ220 = "", "", IFERROR(MPJ220 / SUMIFS(Aux_Totales!$N:$N, Aux_Totales!$F:$F, $F224, Aux_Totales!$A:$A, Aperturas!$A$2), 0))</f>
        <v/>
      </c>
      <c r="MPK224" s="23" t="str">
        <f>IF(MPK220 = "", "", IFERROR(MPK220 / SUMIFS(Aux_Totales!$N:$N, Aux_Totales!$F:$F, $F224, Aux_Totales!$A:$A, Aperturas!$A$2), 0))</f>
        <v/>
      </c>
      <c r="MPL224" s="23" t="str">
        <f>IF(MPL220 = "", "", IFERROR(MPL220 / SUMIFS(Aux_Totales!$N:$N, Aux_Totales!$F:$F, $F224, Aux_Totales!$A:$A, Aperturas!$A$2), 0))</f>
        <v/>
      </c>
      <c r="MPM224" s="23" t="str">
        <f>IF(MPM220 = "", "", IFERROR(MPM220 / SUMIFS(Aux_Totales!$N:$N, Aux_Totales!$F:$F, $F224, Aux_Totales!$A:$A, Aperturas!$A$2), 0))</f>
        <v/>
      </c>
      <c r="MPN224" s="23" t="str">
        <f>IF(MPN220 = "", "", IFERROR(MPN220 / SUMIFS(Aux_Totales!$N:$N, Aux_Totales!$F:$F, $F224, Aux_Totales!$A:$A, Aperturas!$A$2), 0))</f>
        <v/>
      </c>
      <c r="MPO224" s="23" t="str">
        <f>IF(MPO220 = "", "", IFERROR(MPO220 / SUMIFS(Aux_Totales!$N:$N, Aux_Totales!$F:$F, $F224, Aux_Totales!$A:$A, Aperturas!$A$2), 0))</f>
        <v/>
      </c>
      <c r="MPP224" s="23" t="str">
        <f>IF(MPP220 = "", "", IFERROR(MPP220 / SUMIFS(Aux_Totales!$N:$N, Aux_Totales!$F:$F, $F224, Aux_Totales!$A:$A, Aperturas!$A$2), 0))</f>
        <v/>
      </c>
      <c r="MPQ224" s="23" t="str">
        <f>IF(MPQ220 = "", "", IFERROR(MPQ220 / SUMIFS(Aux_Totales!$N:$N, Aux_Totales!$F:$F, $F224, Aux_Totales!$A:$A, Aperturas!$A$2), 0))</f>
        <v/>
      </c>
      <c r="MPR224" s="23" t="str">
        <f>IF(MPR220 = "", "", IFERROR(MPR220 / SUMIFS(Aux_Totales!$N:$N, Aux_Totales!$F:$F, $F224, Aux_Totales!$A:$A, Aperturas!$A$2), 0))</f>
        <v/>
      </c>
      <c r="MPS224" s="23" t="str">
        <f>IF(MPS220 = "", "", IFERROR(MPS220 / SUMIFS(Aux_Totales!$N:$N, Aux_Totales!$F:$F, $F224, Aux_Totales!$A:$A, Aperturas!$A$2), 0))</f>
        <v/>
      </c>
      <c r="MPT224" s="23" t="str">
        <f>IF(MPT220 = "", "", IFERROR(MPT220 / SUMIFS(Aux_Totales!$N:$N, Aux_Totales!$F:$F, $F224, Aux_Totales!$A:$A, Aperturas!$A$2), 0))</f>
        <v/>
      </c>
      <c r="MPU224" s="23" t="str">
        <f>IF(MPU220 = "", "", IFERROR(MPU220 / SUMIFS(Aux_Totales!$N:$N, Aux_Totales!$F:$F, $F224, Aux_Totales!$A:$A, Aperturas!$A$2), 0))</f>
        <v/>
      </c>
      <c r="MPV224" s="23" t="str">
        <f>IF(MPV220 = "", "", IFERROR(MPV220 / SUMIFS(Aux_Totales!$N:$N, Aux_Totales!$F:$F, $F224, Aux_Totales!$A:$A, Aperturas!$A$2), 0))</f>
        <v/>
      </c>
      <c r="MPW224" s="23" t="str">
        <f>IF(MPW220 = "", "", IFERROR(MPW220 / SUMIFS(Aux_Totales!$N:$N, Aux_Totales!$F:$F, $F224, Aux_Totales!$A:$A, Aperturas!$A$2), 0))</f>
        <v/>
      </c>
      <c r="MPX224" s="23" t="str">
        <f>IF(MPX220 = "", "", IFERROR(MPX220 / SUMIFS(Aux_Totales!$N:$N, Aux_Totales!$F:$F, $F224, Aux_Totales!$A:$A, Aperturas!$A$2), 0))</f>
        <v/>
      </c>
      <c r="MPY224" s="23" t="str">
        <f>IF(MPY220 = "", "", IFERROR(MPY220 / SUMIFS(Aux_Totales!$N:$N, Aux_Totales!$F:$F, $F224, Aux_Totales!$A:$A, Aperturas!$A$2), 0))</f>
        <v/>
      </c>
      <c r="MPZ224" s="23" t="str">
        <f>IF(MPZ220 = "", "", IFERROR(MPZ220 / SUMIFS(Aux_Totales!$N:$N, Aux_Totales!$F:$F, $F224, Aux_Totales!$A:$A, Aperturas!$A$2), 0))</f>
        <v/>
      </c>
      <c r="MQA224" s="23" t="str">
        <f>IF(MQA220 = "", "", IFERROR(MQA220 / SUMIFS(Aux_Totales!$N:$N, Aux_Totales!$F:$F, $F224, Aux_Totales!$A:$A, Aperturas!$A$2), 0))</f>
        <v/>
      </c>
      <c r="MQB224" s="23" t="str">
        <f>IF(MQB220 = "", "", IFERROR(MQB220 / SUMIFS(Aux_Totales!$N:$N, Aux_Totales!$F:$F, $F224, Aux_Totales!$A:$A, Aperturas!$A$2), 0))</f>
        <v/>
      </c>
      <c r="MQC224" s="23" t="str">
        <f>IF(MQC220 = "", "", IFERROR(MQC220 / SUMIFS(Aux_Totales!$N:$N, Aux_Totales!$F:$F, $F224, Aux_Totales!$A:$A, Aperturas!$A$2), 0))</f>
        <v/>
      </c>
      <c r="MQD224" s="23" t="str">
        <f>IF(MQD220 = "", "", IFERROR(MQD220 / SUMIFS(Aux_Totales!$N:$N, Aux_Totales!$F:$F, $F224, Aux_Totales!$A:$A, Aperturas!$A$2), 0))</f>
        <v/>
      </c>
      <c r="MQE224" s="23" t="str">
        <f>IF(MQE220 = "", "", IFERROR(MQE220 / SUMIFS(Aux_Totales!$N:$N, Aux_Totales!$F:$F, $F224, Aux_Totales!$A:$A, Aperturas!$A$2), 0))</f>
        <v/>
      </c>
      <c r="MQF224" s="23" t="str">
        <f>IF(MQF220 = "", "", IFERROR(MQF220 / SUMIFS(Aux_Totales!$N:$N, Aux_Totales!$F:$F, $F224, Aux_Totales!$A:$A, Aperturas!$A$2), 0))</f>
        <v/>
      </c>
      <c r="MQG224" s="23" t="str">
        <f>IF(MQG220 = "", "", IFERROR(MQG220 / SUMIFS(Aux_Totales!$N:$N, Aux_Totales!$F:$F, $F224, Aux_Totales!$A:$A, Aperturas!$A$2), 0))</f>
        <v/>
      </c>
      <c r="MQH224" s="23" t="str">
        <f>IF(MQH220 = "", "", IFERROR(MQH220 / SUMIFS(Aux_Totales!$N:$N, Aux_Totales!$F:$F, $F224, Aux_Totales!$A:$A, Aperturas!$A$2), 0))</f>
        <v/>
      </c>
      <c r="MQI224" s="23" t="str">
        <f>IF(MQI220 = "", "", IFERROR(MQI220 / SUMIFS(Aux_Totales!$N:$N, Aux_Totales!$F:$F, $F224, Aux_Totales!$A:$A, Aperturas!$A$2), 0))</f>
        <v/>
      </c>
      <c r="MQJ224" s="23" t="str">
        <f>IF(MQJ220 = "", "", IFERROR(MQJ220 / SUMIFS(Aux_Totales!$N:$N, Aux_Totales!$F:$F, $F224, Aux_Totales!$A:$A, Aperturas!$A$2), 0))</f>
        <v/>
      </c>
      <c r="MQK224" s="23" t="str">
        <f>IF(MQK220 = "", "", IFERROR(MQK220 / SUMIFS(Aux_Totales!$N:$N, Aux_Totales!$F:$F, $F224, Aux_Totales!$A:$A, Aperturas!$A$2), 0))</f>
        <v/>
      </c>
      <c r="MQL224" s="23" t="str">
        <f>IF(MQL220 = "", "", IFERROR(MQL220 / SUMIFS(Aux_Totales!$N:$N, Aux_Totales!$F:$F, $F224, Aux_Totales!$A:$A, Aperturas!$A$2), 0))</f>
        <v/>
      </c>
      <c r="MQM224" s="23" t="str">
        <f>IF(MQM220 = "", "", IFERROR(MQM220 / SUMIFS(Aux_Totales!$N:$N, Aux_Totales!$F:$F, $F224, Aux_Totales!$A:$A, Aperturas!$A$2), 0))</f>
        <v/>
      </c>
      <c r="MQN224" s="23" t="str">
        <f>IF(MQN220 = "", "", IFERROR(MQN220 / SUMIFS(Aux_Totales!$N:$N, Aux_Totales!$F:$F, $F224, Aux_Totales!$A:$A, Aperturas!$A$2), 0))</f>
        <v/>
      </c>
      <c r="MQO224" s="23" t="str">
        <f>IF(MQO220 = "", "", IFERROR(MQO220 / SUMIFS(Aux_Totales!$N:$N, Aux_Totales!$F:$F, $F224, Aux_Totales!$A:$A, Aperturas!$A$2), 0))</f>
        <v/>
      </c>
      <c r="MQP224" s="23" t="str">
        <f>IF(MQP220 = "", "", IFERROR(MQP220 / SUMIFS(Aux_Totales!$N:$N, Aux_Totales!$F:$F, $F224, Aux_Totales!$A:$A, Aperturas!$A$2), 0))</f>
        <v/>
      </c>
      <c r="MQQ224" s="23" t="str">
        <f>IF(MQQ220 = "", "", IFERROR(MQQ220 / SUMIFS(Aux_Totales!$N:$N, Aux_Totales!$F:$F, $F224, Aux_Totales!$A:$A, Aperturas!$A$2), 0))</f>
        <v/>
      </c>
      <c r="MQR224" s="23" t="str">
        <f>IF(MQR220 = "", "", IFERROR(MQR220 / SUMIFS(Aux_Totales!$N:$N, Aux_Totales!$F:$F, $F224, Aux_Totales!$A:$A, Aperturas!$A$2), 0))</f>
        <v/>
      </c>
      <c r="MQS224" s="23" t="str">
        <f>IF(MQS220 = "", "", IFERROR(MQS220 / SUMIFS(Aux_Totales!$N:$N, Aux_Totales!$F:$F, $F224, Aux_Totales!$A:$A, Aperturas!$A$2), 0))</f>
        <v/>
      </c>
      <c r="MQT224" s="23" t="str">
        <f>IF(MQT220 = "", "", IFERROR(MQT220 / SUMIFS(Aux_Totales!$N:$N, Aux_Totales!$F:$F, $F224, Aux_Totales!$A:$A, Aperturas!$A$2), 0))</f>
        <v/>
      </c>
      <c r="MQU224" s="23" t="str">
        <f>IF(MQU220 = "", "", IFERROR(MQU220 / SUMIFS(Aux_Totales!$N:$N, Aux_Totales!$F:$F, $F224, Aux_Totales!$A:$A, Aperturas!$A$2), 0))</f>
        <v/>
      </c>
      <c r="MQV224" s="23" t="str">
        <f>IF(MQV220 = "", "", IFERROR(MQV220 / SUMIFS(Aux_Totales!$N:$N, Aux_Totales!$F:$F, $F224, Aux_Totales!$A:$A, Aperturas!$A$2), 0))</f>
        <v/>
      </c>
      <c r="MQW224" s="23" t="str">
        <f>IF(MQW220 = "", "", IFERROR(MQW220 / SUMIFS(Aux_Totales!$N:$N, Aux_Totales!$F:$F, $F224, Aux_Totales!$A:$A, Aperturas!$A$2), 0))</f>
        <v/>
      </c>
      <c r="MQX224" s="23" t="str">
        <f>IF(MQX220 = "", "", IFERROR(MQX220 / SUMIFS(Aux_Totales!$N:$N, Aux_Totales!$F:$F, $F224, Aux_Totales!$A:$A, Aperturas!$A$2), 0))</f>
        <v/>
      </c>
      <c r="MQY224" s="23" t="str">
        <f>IF(MQY220 = "", "", IFERROR(MQY220 / SUMIFS(Aux_Totales!$N:$N, Aux_Totales!$F:$F, $F224, Aux_Totales!$A:$A, Aperturas!$A$2), 0))</f>
        <v/>
      </c>
      <c r="MQZ224" s="23" t="str">
        <f>IF(MQZ220 = "", "", IFERROR(MQZ220 / SUMIFS(Aux_Totales!$N:$N, Aux_Totales!$F:$F, $F224, Aux_Totales!$A:$A, Aperturas!$A$2), 0))</f>
        <v/>
      </c>
      <c r="MRA224" s="23" t="str">
        <f>IF(MRA220 = "", "", IFERROR(MRA220 / SUMIFS(Aux_Totales!$N:$N, Aux_Totales!$F:$F, $F224, Aux_Totales!$A:$A, Aperturas!$A$2), 0))</f>
        <v/>
      </c>
      <c r="MRB224" s="23" t="str">
        <f>IF(MRB220 = "", "", IFERROR(MRB220 / SUMIFS(Aux_Totales!$N:$N, Aux_Totales!$F:$F, $F224, Aux_Totales!$A:$A, Aperturas!$A$2), 0))</f>
        <v/>
      </c>
      <c r="MRC224" s="23" t="str">
        <f>IF(MRC220 = "", "", IFERROR(MRC220 / SUMIFS(Aux_Totales!$N:$N, Aux_Totales!$F:$F, $F224, Aux_Totales!$A:$A, Aperturas!$A$2), 0))</f>
        <v/>
      </c>
      <c r="MRD224" s="23" t="str">
        <f>IF(MRD220 = "", "", IFERROR(MRD220 / SUMIFS(Aux_Totales!$N:$N, Aux_Totales!$F:$F, $F224, Aux_Totales!$A:$A, Aperturas!$A$2), 0))</f>
        <v/>
      </c>
      <c r="MRE224" s="23" t="str">
        <f>IF(MRE220 = "", "", IFERROR(MRE220 / SUMIFS(Aux_Totales!$N:$N, Aux_Totales!$F:$F, $F224, Aux_Totales!$A:$A, Aperturas!$A$2), 0))</f>
        <v/>
      </c>
      <c r="MRF224" s="23" t="str">
        <f>IF(MRF220 = "", "", IFERROR(MRF220 / SUMIFS(Aux_Totales!$N:$N, Aux_Totales!$F:$F, $F224, Aux_Totales!$A:$A, Aperturas!$A$2), 0))</f>
        <v/>
      </c>
      <c r="MRG224" s="23" t="str">
        <f>IF(MRG220 = "", "", IFERROR(MRG220 / SUMIFS(Aux_Totales!$N:$N, Aux_Totales!$F:$F, $F224, Aux_Totales!$A:$A, Aperturas!$A$2), 0))</f>
        <v/>
      </c>
      <c r="MRH224" s="23" t="str">
        <f>IF(MRH220 = "", "", IFERROR(MRH220 / SUMIFS(Aux_Totales!$N:$N, Aux_Totales!$F:$F, $F224, Aux_Totales!$A:$A, Aperturas!$A$2), 0))</f>
        <v/>
      </c>
      <c r="MRI224" s="23" t="str">
        <f>IF(MRI220 = "", "", IFERROR(MRI220 / SUMIFS(Aux_Totales!$N:$N, Aux_Totales!$F:$F, $F224, Aux_Totales!$A:$A, Aperturas!$A$2), 0))</f>
        <v/>
      </c>
      <c r="MRJ224" s="23" t="str">
        <f>IF(MRJ220 = "", "", IFERROR(MRJ220 / SUMIFS(Aux_Totales!$N:$N, Aux_Totales!$F:$F, $F224, Aux_Totales!$A:$A, Aperturas!$A$2), 0))</f>
        <v/>
      </c>
      <c r="MRK224" s="23" t="str">
        <f>IF(MRK220 = "", "", IFERROR(MRK220 / SUMIFS(Aux_Totales!$N:$N, Aux_Totales!$F:$F, $F224, Aux_Totales!$A:$A, Aperturas!$A$2), 0))</f>
        <v/>
      </c>
      <c r="MRL224" s="23" t="str">
        <f>IF(MRL220 = "", "", IFERROR(MRL220 / SUMIFS(Aux_Totales!$N:$N, Aux_Totales!$F:$F, $F224, Aux_Totales!$A:$A, Aperturas!$A$2), 0))</f>
        <v/>
      </c>
      <c r="MRM224" s="23" t="str">
        <f>IF(MRM220 = "", "", IFERROR(MRM220 / SUMIFS(Aux_Totales!$N:$N, Aux_Totales!$F:$F, $F224, Aux_Totales!$A:$A, Aperturas!$A$2), 0))</f>
        <v/>
      </c>
      <c r="MRN224" s="23" t="str">
        <f>IF(MRN220 = "", "", IFERROR(MRN220 / SUMIFS(Aux_Totales!$N:$N, Aux_Totales!$F:$F, $F224, Aux_Totales!$A:$A, Aperturas!$A$2), 0))</f>
        <v/>
      </c>
      <c r="MRO224" s="23" t="str">
        <f>IF(MRO220 = "", "", IFERROR(MRO220 / SUMIFS(Aux_Totales!$N:$N, Aux_Totales!$F:$F, $F224, Aux_Totales!$A:$A, Aperturas!$A$2), 0))</f>
        <v/>
      </c>
      <c r="MRP224" s="23" t="str">
        <f>IF(MRP220 = "", "", IFERROR(MRP220 / SUMIFS(Aux_Totales!$N:$N, Aux_Totales!$F:$F, $F224, Aux_Totales!$A:$A, Aperturas!$A$2), 0))</f>
        <v/>
      </c>
      <c r="MRQ224" s="23" t="str">
        <f>IF(MRQ220 = "", "", IFERROR(MRQ220 / SUMIFS(Aux_Totales!$N:$N, Aux_Totales!$F:$F, $F224, Aux_Totales!$A:$A, Aperturas!$A$2), 0))</f>
        <v/>
      </c>
      <c r="MRR224" s="23" t="str">
        <f>IF(MRR220 = "", "", IFERROR(MRR220 / SUMIFS(Aux_Totales!$N:$N, Aux_Totales!$F:$F, $F224, Aux_Totales!$A:$A, Aperturas!$A$2), 0))</f>
        <v/>
      </c>
      <c r="MRS224" s="23" t="str">
        <f>IF(MRS220 = "", "", IFERROR(MRS220 / SUMIFS(Aux_Totales!$N:$N, Aux_Totales!$F:$F, $F224, Aux_Totales!$A:$A, Aperturas!$A$2), 0))</f>
        <v/>
      </c>
      <c r="MRT224" s="23" t="str">
        <f>IF(MRT220 = "", "", IFERROR(MRT220 / SUMIFS(Aux_Totales!$N:$N, Aux_Totales!$F:$F, $F224, Aux_Totales!$A:$A, Aperturas!$A$2), 0))</f>
        <v/>
      </c>
      <c r="MRU224" s="23" t="str">
        <f>IF(MRU220 = "", "", IFERROR(MRU220 / SUMIFS(Aux_Totales!$N:$N, Aux_Totales!$F:$F, $F224, Aux_Totales!$A:$A, Aperturas!$A$2), 0))</f>
        <v/>
      </c>
      <c r="MRV224" s="23" t="str">
        <f>IF(MRV220 = "", "", IFERROR(MRV220 / SUMIFS(Aux_Totales!$N:$N, Aux_Totales!$F:$F, $F224, Aux_Totales!$A:$A, Aperturas!$A$2), 0))</f>
        <v/>
      </c>
      <c r="MRW224" s="23" t="str">
        <f>IF(MRW220 = "", "", IFERROR(MRW220 / SUMIFS(Aux_Totales!$N:$N, Aux_Totales!$F:$F, $F224, Aux_Totales!$A:$A, Aperturas!$A$2), 0))</f>
        <v/>
      </c>
      <c r="MRX224" s="23" t="str">
        <f>IF(MRX220 = "", "", IFERROR(MRX220 / SUMIFS(Aux_Totales!$N:$N, Aux_Totales!$F:$F, $F224, Aux_Totales!$A:$A, Aperturas!$A$2), 0))</f>
        <v/>
      </c>
      <c r="MRY224" s="23" t="str">
        <f>IF(MRY220 = "", "", IFERROR(MRY220 / SUMIFS(Aux_Totales!$N:$N, Aux_Totales!$F:$F, $F224, Aux_Totales!$A:$A, Aperturas!$A$2), 0))</f>
        <v/>
      </c>
      <c r="MRZ224" s="23" t="str">
        <f>IF(MRZ220 = "", "", IFERROR(MRZ220 / SUMIFS(Aux_Totales!$N:$N, Aux_Totales!$F:$F, $F224, Aux_Totales!$A:$A, Aperturas!$A$2), 0))</f>
        <v/>
      </c>
      <c r="MSA224" s="23" t="str">
        <f>IF(MSA220 = "", "", IFERROR(MSA220 / SUMIFS(Aux_Totales!$N:$N, Aux_Totales!$F:$F, $F224, Aux_Totales!$A:$A, Aperturas!$A$2), 0))</f>
        <v/>
      </c>
      <c r="MSB224" s="23" t="str">
        <f>IF(MSB220 = "", "", IFERROR(MSB220 / SUMIFS(Aux_Totales!$N:$N, Aux_Totales!$F:$F, $F224, Aux_Totales!$A:$A, Aperturas!$A$2), 0))</f>
        <v/>
      </c>
      <c r="MSC224" s="23" t="str">
        <f>IF(MSC220 = "", "", IFERROR(MSC220 / SUMIFS(Aux_Totales!$N:$N, Aux_Totales!$F:$F, $F224, Aux_Totales!$A:$A, Aperturas!$A$2), 0))</f>
        <v/>
      </c>
      <c r="MSD224" s="23" t="str">
        <f>IF(MSD220 = "", "", IFERROR(MSD220 / SUMIFS(Aux_Totales!$N:$N, Aux_Totales!$F:$F, $F224, Aux_Totales!$A:$A, Aperturas!$A$2), 0))</f>
        <v/>
      </c>
      <c r="MSE224" s="23" t="str">
        <f>IF(MSE220 = "", "", IFERROR(MSE220 / SUMIFS(Aux_Totales!$N:$N, Aux_Totales!$F:$F, $F224, Aux_Totales!$A:$A, Aperturas!$A$2), 0))</f>
        <v/>
      </c>
      <c r="MSF224" s="23" t="str">
        <f>IF(MSF220 = "", "", IFERROR(MSF220 / SUMIFS(Aux_Totales!$N:$N, Aux_Totales!$F:$F, $F224, Aux_Totales!$A:$A, Aperturas!$A$2), 0))</f>
        <v/>
      </c>
      <c r="MSG224" s="23" t="str">
        <f>IF(MSG220 = "", "", IFERROR(MSG220 / SUMIFS(Aux_Totales!$N:$N, Aux_Totales!$F:$F, $F224, Aux_Totales!$A:$A, Aperturas!$A$2), 0))</f>
        <v/>
      </c>
      <c r="MSH224" s="23" t="str">
        <f>IF(MSH220 = "", "", IFERROR(MSH220 / SUMIFS(Aux_Totales!$N:$N, Aux_Totales!$F:$F, $F224, Aux_Totales!$A:$A, Aperturas!$A$2), 0))</f>
        <v/>
      </c>
      <c r="MSI224" s="23" t="str">
        <f>IF(MSI220 = "", "", IFERROR(MSI220 / SUMIFS(Aux_Totales!$N:$N, Aux_Totales!$F:$F, $F224, Aux_Totales!$A:$A, Aperturas!$A$2), 0))</f>
        <v/>
      </c>
      <c r="MSJ224" s="23" t="str">
        <f>IF(MSJ220 = "", "", IFERROR(MSJ220 / SUMIFS(Aux_Totales!$N:$N, Aux_Totales!$F:$F, $F224, Aux_Totales!$A:$A, Aperturas!$A$2), 0))</f>
        <v/>
      </c>
      <c r="MSK224" s="23" t="str">
        <f>IF(MSK220 = "", "", IFERROR(MSK220 / SUMIFS(Aux_Totales!$N:$N, Aux_Totales!$F:$F, $F224, Aux_Totales!$A:$A, Aperturas!$A$2), 0))</f>
        <v/>
      </c>
      <c r="MSL224" s="23" t="str">
        <f>IF(MSL220 = "", "", IFERROR(MSL220 / SUMIFS(Aux_Totales!$N:$N, Aux_Totales!$F:$F, $F224, Aux_Totales!$A:$A, Aperturas!$A$2), 0))</f>
        <v/>
      </c>
      <c r="MSM224" s="23" t="str">
        <f>IF(MSM220 = "", "", IFERROR(MSM220 / SUMIFS(Aux_Totales!$N:$N, Aux_Totales!$F:$F, $F224, Aux_Totales!$A:$A, Aperturas!$A$2), 0))</f>
        <v/>
      </c>
      <c r="MSN224" s="23" t="str">
        <f>IF(MSN220 = "", "", IFERROR(MSN220 / SUMIFS(Aux_Totales!$N:$N, Aux_Totales!$F:$F, $F224, Aux_Totales!$A:$A, Aperturas!$A$2), 0))</f>
        <v/>
      </c>
      <c r="MSO224" s="23" t="str">
        <f>IF(MSO220 = "", "", IFERROR(MSO220 / SUMIFS(Aux_Totales!$N:$N, Aux_Totales!$F:$F, $F224, Aux_Totales!$A:$A, Aperturas!$A$2), 0))</f>
        <v/>
      </c>
      <c r="MSP224" s="23" t="str">
        <f>IF(MSP220 = "", "", IFERROR(MSP220 / SUMIFS(Aux_Totales!$N:$N, Aux_Totales!$F:$F, $F224, Aux_Totales!$A:$A, Aperturas!$A$2), 0))</f>
        <v/>
      </c>
      <c r="MSQ224" s="23" t="str">
        <f>IF(MSQ220 = "", "", IFERROR(MSQ220 / SUMIFS(Aux_Totales!$N:$N, Aux_Totales!$F:$F, $F224, Aux_Totales!$A:$A, Aperturas!$A$2), 0))</f>
        <v/>
      </c>
      <c r="MSR224" s="23" t="str">
        <f>IF(MSR220 = "", "", IFERROR(MSR220 / SUMIFS(Aux_Totales!$N:$N, Aux_Totales!$F:$F, $F224, Aux_Totales!$A:$A, Aperturas!$A$2), 0))</f>
        <v/>
      </c>
      <c r="MSS224" s="23" t="str">
        <f>IF(MSS220 = "", "", IFERROR(MSS220 / SUMIFS(Aux_Totales!$N:$N, Aux_Totales!$F:$F, $F224, Aux_Totales!$A:$A, Aperturas!$A$2), 0))</f>
        <v/>
      </c>
      <c r="MST224" s="23" t="str">
        <f>IF(MST220 = "", "", IFERROR(MST220 / SUMIFS(Aux_Totales!$N:$N, Aux_Totales!$F:$F, $F224, Aux_Totales!$A:$A, Aperturas!$A$2), 0))</f>
        <v/>
      </c>
      <c r="MSU224" s="23" t="str">
        <f>IF(MSU220 = "", "", IFERROR(MSU220 / SUMIFS(Aux_Totales!$N:$N, Aux_Totales!$F:$F, $F224, Aux_Totales!$A:$A, Aperturas!$A$2), 0))</f>
        <v/>
      </c>
      <c r="MSV224" s="23" t="str">
        <f>IF(MSV220 = "", "", IFERROR(MSV220 / SUMIFS(Aux_Totales!$N:$N, Aux_Totales!$F:$F, $F224, Aux_Totales!$A:$A, Aperturas!$A$2), 0))</f>
        <v/>
      </c>
      <c r="MSW224" s="23" t="str">
        <f>IF(MSW220 = "", "", IFERROR(MSW220 / SUMIFS(Aux_Totales!$N:$N, Aux_Totales!$F:$F, $F224, Aux_Totales!$A:$A, Aperturas!$A$2), 0))</f>
        <v/>
      </c>
      <c r="MSX224" s="23" t="str">
        <f>IF(MSX220 = "", "", IFERROR(MSX220 / SUMIFS(Aux_Totales!$N:$N, Aux_Totales!$F:$F, $F224, Aux_Totales!$A:$A, Aperturas!$A$2), 0))</f>
        <v/>
      </c>
      <c r="MSY224" s="23" t="str">
        <f>IF(MSY220 = "", "", IFERROR(MSY220 / SUMIFS(Aux_Totales!$N:$N, Aux_Totales!$F:$F, $F224, Aux_Totales!$A:$A, Aperturas!$A$2), 0))</f>
        <v/>
      </c>
      <c r="MSZ224" s="23" t="str">
        <f>IF(MSZ220 = "", "", IFERROR(MSZ220 / SUMIFS(Aux_Totales!$N:$N, Aux_Totales!$F:$F, $F224, Aux_Totales!$A:$A, Aperturas!$A$2), 0))</f>
        <v/>
      </c>
      <c r="MTA224" s="23" t="str">
        <f>IF(MTA220 = "", "", IFERROR(MTA220 / SUMIFS(Aux_Totales!$N:$N, Aux_Totales!$F:$F, $F224, Aux_Totales!$A:$A, Aperturas!$A$2), 0))</f>
        <v/>
      </c>
      <c r="MTB224" s="23" t="str">
        <f>IF(MTB220 = "", "", IFERROR(MTB220 / SUMIFS(Aux_Totales!$N:$N, Aux_Totales!$F:$F, $F224, Aux_Totales!$A:$A, Aperturas!$A$2), 0))</f>
        <v/>
      </c>
      <c r="MTC224" s="23" t="str">
        <f>IF(MTC220 = "", "", IFERROR(MTC220 / SUMIFS(Aux_Totales!$N:$N, Aux_Totales!$F:$F, $F224, Aux_Totales!$A:$A, Aperturas!$A$2), 0))</f>
        <v/>
      </c>
      <c r="MTD224" s="23" t="str">
        <f>IF(MTD220 = "", "", IFERROR(MTD220 / SUMIFS(Aux_Totales!$N:$N, Aux_Totales!$F:$F, $F224, Aux_Totales!$A:$A, Aperturas!$A$2), 0))</f>
        <v/>
      </c>
      <c r="MTE224" s="23" t="str">
        <f>IF(MTE220 = "", "", IFERROR(MTE220 / SUMIFS(Aux_Totales!$N:$N, Aux_Totales!$F:$F, $F224, Aux_Totales!$A:$A, Aperturas!$A$2), 0))</f>
        <v/>
      </c>
      <c r="MTF224" s="23" t="str">
        <f>IF(MTF220 = "", "", IFERROR(MTF220 / SUMIFS(Aux_Totales!$N:$N, Aux_Totales!$F:$F, $F224, Aux_Totales!$A:$A, Aperturas!$A$2), 0))</f>
        <v/>
      </c>
      <c r="MTG224" s="23" t="str">
        <f>IF(MTG220 = "", "", IFERROR(MTG220 / SUMIFS(Aux_Totales!$N:$N, Aux_Totales!$F:$F, $F224, Aux_Totales!$A:$A, Aperturas!$A$2), 0))</f>
        <v/>
      </c>
      <c r="MTH224" s="23" t="str">
        <f>IF(MTH220 = "", "", IFERROR(MTH220 / SUMIFS(Aux_Totales!$N:$N, Aux_Totales!$F:$F, $F224, Aux_Totales!$A:$A, Aperturas!$A$2), 0))</f>
        <v/>
      </c>
      <c r="MTI224" s="23" t="str">
        <f>IF(MTI220 = "", "", IFERROR(MTI220 / SUMIFS(Aux_Totales!$N:$N, Aux_Totales!$F:$F, $F224, Aux_Totales!$A:$A, Aperturas!$A$2), 0))</f>
        <v/>
      </c>
      <c r="MTJ224" s="23" t="str">
        <f>IF(MTJ220 = "", "", IFERROR(MTJ220 / SUMIFS(Aux_Totales!$N:$N, Aux_Totales!$F:$F, $F224, Aux_Totales!$A:$A, Aperturas!$A$2), 0))</f>
        <v/>
      </c>
      <c r="MTK224" s="23" t="str">
        <f>IF(MTK220 = "", "", IFERROR(MTK220 / SUMIFS(Aux_Totales!$N:$N, Aux_Totales!$F:$F, $F224, Aux_Totales!$A:$A, Aperturas!$A$2), 0))</f>
        <v/>
      </c>
      <c r="MTL224" s="23" t="str">
        <f>IF(MTL220 = "", "", IFERROR(MTL220 / SUMIFS(Aux_Totales!$N:$N, Aux_Totales!$F:$F, $F224, Aux_Totales!$A:$A, Aperturas!$A$2), 0))</f>
        <v/>
      </c>
      <c r="MTM224" s="23" t="str">
        <f>IF(MTM220 = "", "", IFERROR(MTM220 / SUMIFS(Aux_Totales!$N:$N, Aux_Totales!$F:$F, $F224, Aux_Totales!$A:$A, Aperturas!$A$2), 0))</f>
        <v/>
      </c>
      <c r="MTN224" s="23" t="str">
        <f>IF(MTN220 = "", "", IFERROR(MTN220 / SUMIFS(Aux_Totales!$N:$N, Aux_Totales!$F:$F, $F224, Aux_Totales!$A:$A, Aperturas!$A$2), 0))</f>
        <v/>
      </c>
      <c r="MTO224" s="23" t="str">
        <f>IF(MTO220 = "", "", IFERROR(MTO220 / SUMIFS(Aux_Totales!$N:$N, Aux_Totales!$F:$F, $F224, Aux_Totales!$A:$A, Aperturas!$A$2), 0))</f>
        <v/>
      </c>
      <c r="MTP224" s="23" t="str">
        <f>IF(MTP220 = "", "", IFERROR(MTP220 / SUMIFS(Aux_Totales!$N:$N, Aux_Totales!$F:$F, $F224, Aux_Totales!$A:$A, Aperturas!$A$2), 0))</f>
        <v/>
      </c>
      <c r="MTQ224" s="23" t="str">
        <f>IF(MTQ220 = "", "", IFERROR(MTQ220 / SUMIFS(Aux_Totales!$N:$N, Aux_Totales!$F:$F, $F224, Aux_Totales!$A:$A, Aperturas!$A$2), 0))</f>
        <v/>
      </c>
      <c r="MTR224" s="23" t="str">
        <f>IF(MTR220 = "", "", IFERROR(MTR220 / SUMIFS(Aux_Totales!$N:$N, Aux_Totales!$F:$F, $F224, Aux_Totales!$A:$A, Aperturas!$A$2), 0))</f>
        <v/>
      </c>
      <c r="MTS224" s="23" t="str">
        <f>IF(MTS220 = "", "", IFERROR(MTS220 / SUMIFS(Aux_Totales!$N:$N, Aux_Totales!$F:$F, $F224, Aux_Totales!$A:$A, Aperturas!$A$2), 0))</f>
        <v/>
      </c>
      <c r="MTT224" s="23" t="str">
        <f>IF(MTT220 = "", "", IFERROR(MTT220 / SUMIFS(Aux_Totales!$N:$N, Aux_Totales!$F:$F, $F224, Aux_Totales!$A:$A, Aperturas!$A$2), 0))</f>
        <v/>
      </c>
      <c r="MTU224" s="23" t="str">
        <f>IF(MTU220 = "", "", IFERROR(MTU220 / SUMIFS(Aux_Totales!$N:$N, Aux_Totales!$F:$F, $F224, Aux_Totales!$A:$A, Aperturas!$A$2), 0))</f>
        <v/>
      </c>
      <c r="MTV224" s="23" t="str">
        <f>IF(MTV220 = "", "", IFERROR(MTV220 / SUMIFS(Aux_Totales!$N:$N, Aux_Totales!$F:$F, $F224, Aux_Totales!$A:$A, Aperturas!$A$2), 0))</f>
        <v/>
      </c>
      <c r="MTW224" s="23" t="str">
        <f>IF(MTW220 = "", "", IFERROR(MTW220 / SUMIFS(Aux_Totales!$N:$N, Aux_Totales!$F:$F, $F224, Aux_Totales!$A:$A, Aperturas!$A$2), 0))</f>
        <v/>
      </c>
      <c r="MTX224" s="23" t="str">
        <f>IF(MTX220 = "", "", IFERROR(MTX220 / SUMIFS(Aux_Totales!$N:$N, Aux_Totales!$F:$F, $F224, Aux_Totales!$A:$A, Aperturas!$A$2), 0))</f>
        <v/>
      </c>
      <c r="MTY224" s="23" t="str">
        <f>IF(MTY220 = "", "", IFERROR(MTY220 / SUMIFS(Aux_Totales!$N:$N, Aux_Totales!$F:$F, $F224, Aux_Totales!$A:$A, Aperturas!$A$2), 0))</f>
        <v/>
      </c>
      <c r="MTZ224" s="23" t="str">
        <f>IF(MTZ220 = "", "", IFERROR(MTZ220 / SUMIFS(Aux_Totales!$N:$N, Aux_Totales!$F:$F, $F224, Aux_Totales!$A:$A, Aperturas!$A$2), 0))</f>
        <v/>
      </c>
      <c r="MUA224" s="23" t="str">
        <f>IF(MUA220 = "", "", IFERROR(MUA220 / SUMIFS(Aux_Totales!$N:$N, Aux_Totales!$F:$F, $F224, Aux_Totales!$A:$A, Aperturas!$A$2), 0))</f>
        <v/>
      </c>
      <c r="MUB224" s="23" t="str">
        <f>IF(MUB220 = "", "", IFERROR(MUB220 / SUMIFS(Aux_Totales!$N:$N, Aux_Totales!$F:$F, $F224, Aux_Totales!$A:$A, Aperturas!$A$2), 0))</f>
        <v/>
      </c>
      <c r="MUC224" s="23" t="str">
        <f>IF(MUC220 = "", "", IFERROR(MUC220 / SUMIFS(Aux_Totales!$N:$N, Aux_Totales!$F:$F, $F224, Aux_Totales!$A:$A, Aperturas!$A$2), 0))</f>
        <v/>
      </c>
      <c r="MUD224" s="23" t="str">
        <f>IF(MUD220 = "", "", IFERROR(MUD220 / SUMIFS(Aux_Totales!$N:$N, Aux_Totales!$F:$F, $F224, Aux_Totales!$A:$A, Aperturas!$A$2), 0))</f>
        <v/>
      </c>
      <c r="MUE224" s="23" t="str">
        <f>IF(MUE220 = "", "", IFERROR(MUE220 / SUMIFS(Aux_Totales!$N:$N, Aux_Totales!$F:$F, $F224, Aux_Totales!$A:$A, Aperturas!$A$2), 0))</f>
        <v/>
      </c>
      <c r="MUF224" s="23" t="str">
        <f>IF(MUF220 = "", "", IFERROR(MUF220 / SUMIFS(Aux_Totales!$N:$N, Aux_Totales!$F:$F, $F224, Aux_Totales!$A:$A, Aperturas!$A$2), 0))</f>
        <v/>
      </c>
      <c r="MUG224" s="23" t="str">
        <f>IF(MUG220 = "", "", IFERROR(MUG220 / SUMIFS(Aux_Totales!$N:$N, Aux_Totales!$F:$F, $F224, Aux_Totales!$A:$A, Aperturas!$A$2), 0))</f>
        <v/>
      </c>
      <c r="MUH224" s="23" t="str">
        <f>IF(MUH220 = "", "", IFERROR(MUH220 / SUMIFS(Aux_Totales!$N:$N, Aux_Totales!$F:$F, $F224, Aux_Totales!$A:$A, Aperturas!$A$2), 0))</f>
        <v/>
      </c>
      <c r="MUI224" s="23" t="str">
        <f>IF(MUI220 = "", "", IFERROR(MUI220 / SUMIFS(Aux_Totales!$N:$N, Aux_Totales!$F:$F, $F224, Aux_Totales!$A:$A, Aperturas!$A$2), 0))</f>
        <v/>
      </c>
      <c r="MUJ224" s="23" t="str">
        <f>IF(MUJ220 = "", "", IFERROR(MUJ220 / SUMIFS(Aux_Totales!$N:$N, Aux_Totales!$F:$F, $F224, Aux_Totales!$A:$A, Aperturas!$A$2), 0))</f>
        <v/>
      </c>
      <c r="MUK224" s="23" t="str">
        <f>IF(MUK220 = "", "", IFERROR(MUK220 / SUMIFS(Aux_Totales!$N:$N, Aux_Totales!$F:$F, $F224, Aux_Totales!$A:$A, Aperturas!$A$2), 0))</f>
        <v/>
      </c>
      <c r="MUL224" s="23" t="str">
        <f>IF(MUL220 = "", "", IFERROR(MUL220 / SUMIFS(Aux_Totales!$N:$N, Aux_Totales!$F:$F, $F224, Aux_Totales!$A:$A, Aperturas!$A$2), 0))</f>
        <v/>
      </c>
      <c r="MUM224" s="23" t="str">
        <f>IF(MUM220 = "", "", IFERROR(MUM220 / SUMIFS(Aux_Totales!$N:$N, Aux_Totales!$F:$F, $F224, Aux_Totales!$A:$A, Aperturas!$A$2), 0))</f>
        <v/>
      </c>
      <c r="MUN224" s="23" t="str">
        <f>IF(MUN220 = "", "", IFERROR(MUN220 / SUMIFS(Aux_Totales!$N:$N, Aux_Totales!$F:$F, $F224, Aux_Totales!$A:$A, Aperturas!$A$2), 0))</f>
        <v/>
      </c>
      <c r="MUO224" s="23" t="str">
        <f>IF(MUO220 = "", "", IFERROR(MUO220 / SUMIFS(Aux_Totales!$N:$N, Aux_Totales!$F:$F, $F224, Aux_Totales!$A:$A, Aperturas!$A$2), 0))</f>
        <v/>
      </c>
      <c r="MUP224" s="23" t="str">
        <f>IF(MUP220 = "", "", IFERROR(MUP220 / SUMIFS(Aux_Totales!$N:$N, Aux_Totales!$F:$F, $F224, Aux_Totales!$A:$A, Aperturas!$A$2), 0))</f>
        <v/>
      </c>
      <c r="MUQ224" s="23" t="str">
        <f>IF(MUQ220 = "", "", IFERROR(MUQ220 / SUMIFS(Aux_Totales!$N:$N, Aux_Totales!$F:$F, $F224, Aux_Totales!$A:$A, Aperturas!$A$2), 0))</f>
        <v/>
      </c>
      <c r="MUR224" s="23" t="str">
        <f>IF(MUR220 = "", "", IFERROR(MUR220 / SUMIFS(Aux_Totales!$N:$N, Aux_Totales!$F:$F, $F224, Aux_Totales!$A:$A, Aperturas!$A$2), 0))</f>
        <v/>
      </c>
      <c r="MUS224" s="23" t="str">
        <f>IF(MUS220 = "", "", IFERROR(MUS220 / SUMIFS(Aux_Totales!$N:$N, Aux_Totales!$F:$F, $F224, Aux_Totales!$A:$A, Aperturas!$A$2), 0))</f>
        <v/>
      </c>
      <c r="MUT224" s="23" t="str">
        <f>IF(MUT220 = "", "", IFERROR(MUT220 / SUMIFS(Aux_Totales!$N:$N, Aux_Totales!$F:$F, $F224, Aux_Totales!$A:$A, Aperturas!$A$2), 0))</f>
        <v/>
      </c>
      <c r="MUU224" s="23" t="str">
        <f>IF(MUU220 = "", "", IFERROR(MUU220 / SUMIFS(Aux_Totales!$N:$N, Aux_Totales!$F:$F, $F224, Aux_Totales!$A:$A, Aperturas!$A$2), 0))</f>
        <v/>
      </c>
      <c r="MUV224" s="23" t="str">
        <f>IF(MUV220 = "", "", IFERROR(MUV220 / SUMIFS(Aux_Totales!$N:$N, Aux_Totales!$F:$F, $F224, Aux_Totales!$A:$A, Aperturas!$A$2), 0))</f>
        <v/>
      </c>
      <c r="MUW224" s="23" t="str">
        <f>IF(MUW220 = "", "", IFERROR(MUW220 / SUMIFS(Aux_Totales!$N:$N, Aux_Totales!$F:$F, $F224, Aux_Totales!$A:$A, Aperturas!$A$2), 0))</f>
        <v/>
      </c>
      <c r="MUX224" s="23" t="str">
        <f>IF(MUX220 = "", "", IFERROR(MUX220 / SUMIFS(Aux_Totales!$N:$N, Aux_Totales!$F:$F, $F224, Aux_Totales!$A:$A, Aperturas!$A$2), 0))</f>
        <v/>
      </c>
      <c r="MUY224" s="23" t="str">
        <f>IF(MUY220 = "", "", IFERROR(MUY220 / SUMIFS(Aux_Totales!$N:$N, Aux_Totales!$F:$F, $F224, Aux_Totales!$A:$A, Aperturas!$A$2), 0))</f>
        <v/>
      </c>
      <c r="MUZ224" s="23" t="str">
        <f>IF(MUZ220 = "", "", IFERROR(MUZ220 / SUMIFS(Aux_Totales!$N:$N, Aux_Totales!$F:$F, $F224, Aux_Totales!$A:$A, Aperturas!$A$2), 0))</f>
        <v/>
      </c>
      <c r="MVA224" s="23" t="str">
        <f>IF(MVA220 = "", "", IFERROR(MVA220 / SUMIFS(Aux_Totales!$N:$N, Aux_Totales!$F:$F, $F224, Aux_Totales!$A:$A, Aperturas!$A$2), 0))</f>
        <v/>
      </c>
      <c r="MVB224" s="23" t="str">
        <f>IF(MVB220 = "", "", IFERROR(MVB220 / SUMIFS(Aux_Totales!$N:$N, Aux_Totales!$F:$F, $F224, Aux_Totales!$A:$A, Aperturas!$A$2), 0))</f>
        <v/>
      </c>
      <c r="MVC224" s="23" t="str">
        <f>IF(MVC220 = "", "", IFERROR(MVC220 / SUMIFS(Aux_Totales!$N:$N, Aux_Totales!$F:$F, $F224, Aux_Totales!$A:$A, Aperturas!$A$2), 0))</f>
        <v/>
      </c>
      <c r="MVD224" s="23" t="str">
        <f>IF(MVD220 = "", "", IFERROR(MVD220 / SUMIFS(Aux_Totales!$N:$N, Aux_Totales!$F:$F, $F224, Aux_Totales!$A:$A, Aperturas!$A$2), 0))</f>
        <v/>
      </c>
      <c r="MVE224" s="23" t="str">
        <f>IF(MVE220 = "", "", IFERROR(MVE220 / SUMIFS(Aux_Totales!$N:$N, Aux_Totales!$F:$F, $F224, Aux_Totales!$A:$A, Aperturas!$A$2), 0))</f>
        <v/>
      </c>
      <c r="MVF224" s="23" t="str">
        <f>IF(MVF220 = "", "", IFERROR(MVF220 / SUMIFS(Aux_Totales!$N:$N, Aux_Totales!$F:$F, $F224, Aux_Totales!$A:$A, Aperturas!$A$2), 0))</f>
        <v/>
      </c>
      <c r="MVG224" s="23" t="str">
        <f>IF(MVG220 = "", "", IFERROR(MVG220 / SUMIFS(Aux_Totales!$N:$N, Aux_Totales!$F:$F, $F224, Aux_Totales!$A:$A, Aperturas!$A$2), 0))</f>
        <v/>
      </c>
      <c r="MVH224" s="23" t="str">
        <f>IF(MVH220 = "", "", IFERROR(MVH220 / SUMIFS(Aux_Totales!$N:$N, Aux_Totales!$F:$F, $F224, Aux_Totales!$A:$A, Aperturas!$A$2), 0))</f>
        <v/>
      </c>
      <c r="MVI224" s="23" t="str">
        <f>IF(MVI220 = "", "", IFERROR(MVI220 / SUMIFS(Aux_Totales!$N:$N, Aux_Totales!$F:$F, $F224, Aux_Totales!$A:$A, Aperturas!$A$2), 0))</f>
        <v/>
      </c>
      <c r="MVJ224" s="23" t="str">
        <f>IF(MVJ220 = "", "", IFERROR(MVJ220 / SUMIFS(Aux_Totales!$N:$N, Aux_Totales!$F:$F, $F224, Aux_Totales!$A:$A, Aperturas!$A$2), 0))</f>
        <v/>
      </c>
      <c r="MVK224" s="23" t="str">
        <f>IF(MVK220 = "", "", IFERROR(MVK220 / SUMIFS(Aux_Totales!$N:$N, Aux_Totales!$F:$F, $F224, Aux_Totales!$A:$A, Aperturas!$A$2), 0))</f>
        <v/>
      </c>
      <c r="MVL224" s="23" t="str">
        <f>IF(MVL220 = "", "", IFERROR(MVL220 / SUMIFS(Aux_Totales!$N:$N, Aux_Totales!$F:$F, $F224, Aux_Totales!$A:$A, Aperturas!$A$2), 0))</f>
        <v/>
      </c>
      <c r="MVM224" s="23" t="str">
        <f>IF(MVM220 = "", "", IFERROR(MVM220 / SUMIFS(Aux_Totales!$N:$N, Aux_Totales!$F:$F, $F224, Aux_Totales!$A:$A, Aperturas!$A$2), 0))</f>
        <v/>
      </c>
      <c r="MVN224" s="23" t="str">
        <f>IF(MVN220 = "", "", IFERROR(MVN220 / SUMIFS(Aux_Totales!$N:$N, Aux_Totales!$F:$F, $F224, Aux_Totales!$A:$A, Aperturas!$A$2), 0))</f>
        <v/>
      </c>
      <c r="MVO224" s="23" t="str">
        <f>IF(MVO220 = "", "", IFERROR(MVO220 / SUMIFS(Aux_Totales!$N:$N, Aux_Totales!$F:$F, $F224, Aux_Totales!$A:$A, Aperturas!$A$2), 0))</f>
        <v/>
      </c>
      <c r="MVP224" s="23" t="str">
        <f>IF(MVP220 = "", "", IFERROR(MVP220 / SUMIFS(Aux_Totales!$N:$N, Aux_Totales!$F:$F, $F224, Aux_Totales!$A:$A, Aperturas!$A$2), 0))</f>
        <v/>
      </c>
      <c r="MVQ224" s="23" t="str">
        <f>IF(MVQ220 = "", "", IFERROR(MVQ220 / SUMIFS(Aux_Totales!$N:$N, Aux_Totales!$F:$F, $F224, Aux_Totales!$A:$A, Aperturas!$A$2), 0))</f>
        <v/>
      </c>
      <c r="MVR224" s="23" t="str">
        <f>IF(MVR220 = "", "", IFERROR(MVR220 / SUMIFS(Aux_Totales!$N:$N, Aux_Totales!$F:$F, $F224, Aux_Totales!$A:$A, Aperturas!$A$2), 0))</f>
        <v/>
      </c>
      <c r="MVS224" s="23" t="str">
        <f>IF(MVS220 = "", "", IFERROR(MVS220 / SUMIFS(Aux_Totales!$N:$N, Aux_Totales!$F:$F, $F224, Aux_Totales!$A:$A, Aperturas!$A$2), 0))</f>
        <v/>
      </c>
      <c r="MVT224" s="23" t="str">
        <f>IF(MVT220 = "", "", IFERROR(MVT220 / SUMIFS(Aux_Totales!$N:$N, Aux_Totales!$F:$F, $F224, Aux_Totales!$A:$A, Aperturas!$A$2), 0))</f>
        <v/>
      </c>
      <c r="MVU224" s="23" t="str">
        <f>IF(MVU220 = "", "", IFERROR(MVU220 / SUMIFS(Aux_Totales!$N:$N, Aux_Totales!$F:$F, $F224, Aux_Totales!$A:$A, Aperturas!$A$2), 0))</f>
        <v/>
      </c>
      <c r="MVV224" s="23" t="str">
        <f>IF(MVV220 = "", "", IFERROR(MVV220 / SUMIFS(Aux_Totales!$N:$N, Aux_Totales!$F:$F, $F224, Aux_Totales!$A:$A, Aperturas!$A$2), 0))</f>
        <v/>
      </c>
      <c r="MVW224" s="23" t="str">
        <f>IF(MVW220 = "", "", IFERROR(MVW220 / SUMIFS(Aux_Totales!$N:$N, Aux_Totales!$F:$F, $F224, Aux_Totales!$A:$A, Aperturas!$A$2), 0))</f>
        <v/>
      </c>
      <c r="MVX224" s="23" t="str">
        <f>IF(MVX220 = "", "", IFERROR(MVX220 / SUMIFS(Aux_Totales!$N:$N, Aux_Totales!$F:$F, $F224, Aux_Totales!$A:$A, Aperturas!$A$2), 0))</f>
        <v/>
      </c>
      <c r="MVY224" s="23" t="str">
        <f>IF(MVY220 = "", "", IFERROR(MVY220 / SUMIFS(Aux_Totales!$N:$N, Aux_Totales!$F:$F, $F224, Aux_Totales!$A:$A, Aperturas!$A$2), 0))</f>
        <v/>
      </c>
      <c r="MVZ224" s="23" t="str">
        <f>IF(MVZ220 = "", "", IFERROR(MVZ220 / SUMIFS(Aux_Totales!$N:$N, Aux_Totales!$F:$F, $F224, Aux_Totales!$A:$A, Aperturas!$A$2), 0))</f>
        <v/>
      </c>
      <c r="MWA224" s="23" t="str">
        <f>IF(MWA220 = "", "", IFERROR(MWA220 / SUMIFS(Aux_Totales!$N:$N, Aux_Totales!$F:$F, $F224, Aux_Totales!$A:$A, Aperturas!$A$2), 0))</f>
        <v/>
      </c>
      <c r="MWB224" s="23" t="str">
        <f>IF(MWB220 = "", "", IFERROR(MWB220 / SUMIFS(Aux_Totales!$N:$N, Aux_Totales!$F:$F, $F224, Aux_Totales!$A:$A, Aperturas!$A$2), 0))</f>
        <v/>
      </c>
      <c r="MWC224" s="23" t="str">
        <f>IF(MWC220 = "", "", IFERROR(MWC220 / SUMIFS(Aux_Totales!$N:$N, Aux_Totales!$F:$F, $F224, Aux_Totales!$A:$A, Aperturas!$A$2), 0))</f>
        <v/>
      </c>
      <c r="MWD224" s="23" t="str">
        <f>IF(MWD220 = "", "", IFERROR(MWD220 / SUMIFS(Aux_Totales!$N:$N, Aux_Totales!$F:$F, $F224, Aux_Totales!$A:$A, Aperturas!$A$2), 0))</f>
        <v/>
      </c>
      <c r="MWE224" s="23" t="str">
        <f>IF(MWE220 = "", "", IFERROR(MWE220 / SUMIFS(Aux_Totales!$N:$N, Aux_Totales!$F:$F, $F224, Aux_Totales!$A:$A, Aperturas!$A$2), 0))</f>
        <v/>
      </c>
      <c r="MWF224" s="23" t="str">
        <f>IF(MWF220 = "", "", IFERROR(MWF220 / SUMIFS(Aux_Totales!$N:$N, Aux_Totales!$F:$F, $F224, Aux_Totales!$A:$A, Aperturas!$A$2), 0))</f>
        <v/>
      </c>
      <c r="MWG224" s="23" t="str">
        <f>IF(MWG220 = "", "", IFERROR(MWG220 / SUMIFS(Aux_Totales!$N:$N, Aux_Totales!$F:$F, $F224, Aux_Totales!$A:$A, Aperturas!$A$2), 0))</f>
        <v/>
      </c>
      <c r="MWH224" s="23" t="str">
        <f>IF(MWH220 = "", "", IFERROR(MWH220 / SUMIFS(Aux_Totales!$N:$N, Aux_Totales!$F:$F, $F224, Aux_Totales!$A:$A, Aperturas!$A$2), 0))</f>
        <v/>
      </c>
      <c r="MWI224" s="23" t="str">
        <f>IF(MWI220 = "", "", IFERROR(MWI220 / SUMIFS(Aux_Totales!$N:$N, Aux_Totales!$F:$F, $F224, Aux_Totales!$A:$A, Aperturas!$A$2), 0))</f>
        <v/>
      </c>
      <c r="MWJ224" s="23" t="str">
        <f>IF(MWJ220 = "", "", IFERROR(MWJ220 / SUMIFS(Aux_Totales!$N:$N, Aux_Totales!$F:$F, $F224, Aux_Totales!$A:$A, Aperturas!$A$2), 0))</f>
        <v/>
      </c>
      <c r="MWK224" s="23" t="str">
        <f>IF(MWK220 = "", "", IFERROR(MWK220 / SUMIFS(Aux_Totales!$N:$N, Aux_Totales!$F:$F, $F224, Aux_Totales!$A:$A, Aperturas!$A$2), 0))</f>
        <v/>
      </c>
      <c r="MWL224" s="23" t="str">
        <f>IF(MWL220 = "", "", IFERROR(MWL220 / SUMIFS(Aux_Totales!$N:$N, Aux_Totales!$F:$F, $F224, Aux_Totales!$A:$A, Aperturas!$A$2), 0))</f>
        <v/>
      </c>
      <c r="MWM224" s="23" t="str">
        <f>IF(MWM220 = "", "", IFERROR(MWM220 / SUMIFS(Aux_Totales!$N:$N, Aux_Totales!$F:$F, $F224, Aux_Totales!$A:$A, Aperturas!$A$2), 0))</f>
        <v/>
      </c>
      <c r="MWN224" s="23" t="str">
        <f>IF(MWN220 = "", "", IFERROR(MWN220 / SUMIFS(Aux_Totales!$N:$N, Aux_Totales!$F:$F, $F224, Aux_Totales!$A:$A, Aperturas!$A$2), 0))</f>
        <v/>
      </c>
      <c r="MWO224" s="23" t="str">
        <f>IF(MWO220 = "", "", IFERROR(MWO220 / SUMIFS(Aux_Totales!$N:$N, Aux_Totales!$F:$F, $F224, Aux_Totales!$A:$A, Aperturas!$A$2), 0))</f>
        <v/>
      </c>
      <c r="MWP224" s="23" t="str">
        <f>IF(MWP220 = "", "", IFERROR(MWP220 / SUMIFS(Aux_Totales!$N:$N, Aux_Totales!$F:$F, $F224, Aux_Totales!$A:$A, Aperturas!$A$2), 0))</f>
        <v/>
      </c>
      <c r="MWQ224" s="23" t="str">
        <f>IF(MWQ220 = "", "", IFERROR(MWQ220 / SUMIFS(Aux_Totales!$N:$N, Aux_Totales!$F:$F, $F224, Aux_Totales!$A:$A, Aperturas!$A$2), 0))</f>
        <v/>
      </c>
      <c r="MWR224" s="23" t="str">
        <f>IF(MWR220 = "", "", IFERROR(MWR220 / SUMIFS(Aux_Totales!$N:$N, Aux_Totales!$F:$F, $F224, Aux_Totales!$A:$A, Aperturas!$A$2), 0))</f>
        <v/>
      </c>
      <c r="MWS224" s="23" t="str">
        <f>IF(MWS220 = "", "", IFERROR(MWS220 / SUMIFS(Aux_Totales!$N:$N, Aux_Totales!$F:$F, $F224, Aux_Totales!$A:$A, Aperturas!$A$2), 0))</f>
        <v/>
      </c>
      <c r="MWT224" s="23" t="str">
        <f>IF(MWT220 = "", "", IFERROR(MWT220 / SUMIFS(Aux_Totales!$N:$N, Aux_Totales!$F:$F, $F224, Aux_Totales!$A:$A, Aperturas!$A$2), 0))</f>
        <v/>
      </c>
      <c r="MWU224" s="23" t="str">
        <f>IF(MWU220 = "", "", IFERROR(MWU220 / SUMIFS(Aux_Totales!$N:$N, Aux_Totales!$F:$F, $F224, Aux_Totales!$A:$A, Aperturas!$A$2), 0))</f>
        <v/>
      </c>
      <c r="MWV224" s="23" t="str">
        <f>IF(MWV220 = "", "", IFERROR(MWV220 / SUMIFS(Aux_Totales!$N:$N, Aux_Totales!$F:$F, $F224, Aux_Totales!$A:$A, Aperturas!$A$2), 0))</f>
        <v/>
      </c>
      <c r="MWW224" s="23" t="str">
        <f>IF(MWW220 = "", "", IFERROR(MWW220 / SUMIFS(Aux_Totales!$N:$N, Aux_Totales!$F:$F, $F224, Aux_Totales!$A:$A, Aperturas!$A$2), 0))</f>
        <v/>
      </c>
      <c r="MWX224" s="23" t="str">
        <f>IF(MWX220 = "", "", IFERROR(MWX220 / SUMIFS(Aux_Totales!$N:$N, Aux_Totales!$F:$F, $F224, Aux_Totales!$A:$A, Aperturas!$A$2), 0))</f>
        <v/>
      </c>
      <c r="MWY224" s="23" t="str">
        <f>IF(MWY220 = "", "", IFERROR(MWY220 / SUMIFS(Aux_Totales!$N:$N, Aux_Totales!$F:$F, $F224, Aux_Totales!$A:$A, Aperturas!$A$2), 0))</f>
        <v/>
      </c>
      <c r="MWZ224" s="23" t="str">
        <f>IF(MWZ220 = "", "", IFERROR(MWZ220 / SUMIFS(Aux_Totales!$N:$N, Aux_Totales!$F:$F, $F224, Aux_Totales!$A:$A, Aperturas!$A$2), 0))</f>
        <v/>
      </c>
      <c r="MXA224" s="23" t="str">
        <f>IF(MXA220 = "", "", IFERROR(MXA220 / SUMIFS(Aux_Totales!$N:$N, Aux_Totales!$F:$F, $F224, Aux_Totales!$A:$A, Aperturas!$A$2), 0))</f>
        <v/>
      </c>
      <c r="MXB224" s="23" t="str">
        <f>IF(MXB220 = "", "", IFERROR(MXB220 / SUMIFS(Aux_Totales!$N:$N, Aux_Totales!$F:$F, $F224, Aux_Totales!$A:$A, Aperturas!$A$2), 0))</f>
        <v/>
      </c>
      <c r="MXC224" s="23" t="str">
        <f>IF(MXC220 = "", "", IFERROR(MXC220 / SUMIFS(Aux_Totales!$N:$N, Aux_Totales!$F:$F, $F224, Aux_Totales!$A:$A, Aperturas!$A$2), 0))</f>
        <v/>
      </c>
      <c r="MXD224" s="23" t="str">
        <f>IF(MXD220 = "", "", IFERROR(MXD220 / SUMIFS(Aux_Totales!$N:$N, Aux_Totales!$F:$F, $F224, Aux_Totales!$A:$A, Aperturas!$A$2), 0))</f>
        <v/>
      </c>
      <c r="MXE224" s="23" t="str">
        <f>IF(MXE220 = "", "", IFERROR(MXE220 / SUMIFS(Aux_Totales!$N:$N, Aux_Totales!$F:$F, $F224, Aux_Totales!$A:$A, Aperturas!$A$2), 0))</f>
        <v/>
      </c>
      <c r="MXF224" s="23" t="str">
        <f>IF(MXF220 = "", "", IFERROR(MXF220 / SUMIFS(Aux_Totales!$N:$N, Aux_Totales!$F:$F, $F224, Aux_Totales!$A:$A, Aperturas!$A$2), 0))</f>
        <v/>
      </c>
      <c r="MXG224" s="23" t="str">
        <f>IF(MXG220 = "", "", IFERROR(MXG220 / SUMIFS(Aux_Totales!$N:$N, Aux_Totales!$F:$F, $F224, Aux_Totales!$A:$A, Aperturas!$A$2), 0))</f>
        <v/>
      </c>
      <c r="MXH224" s="23" t="str">
        <f>IF(MXH220 = "", "", IFERROR(MXH220 / SUMIFS(Aux_Totales!$N:$N, Aux_Totales!$F:$F, $F224, Aux_Totales!$A:$A, Aperturas!$A$2), 0))</f>
        <v/>
      </c>
      <c r="MXI224" s="23" t="str">
        <f>IF(MXI220 = "", "", IFERROR(MXI220 / SUMIFS(Aux_Totales!$N:$N, Aux_Totales!$F:$F, $F224, Aux_Totales!$A:$A, Aperturas!$A$2), 0))</f>
        <v/>
      </c>
      <c r="MXJ224" s="23" t="str">
        <f>IF(MXJ220 = "", "", IFERROR(MXJ220 / SUMIFS(Aux_Totales!$N:$N, Aux_Totales!$F:$F, $F224, Aux_Totales!$A:$A, Aperturas!$A$2), 0))</f>
        <v/>
      </c>
      <c r="MXK224" s="23" t="str">
        <f>IF(MXK220 = "", "", IFERROR(MXK220 / SUMIFS(Aux_Totales!$N:$N, Aux_Totales!$F:$F, $F224, Aux_Totales!$A:$A, Aperturas!$A$2), 0))</f>
        <v/>
      </c>
      <c r="MXL224" s="23" t="str">
        <f>IF(MXL220 = "", "", IFERROR(MXL220 / SUMIFS(Aux_Totales!$N:$N, Aux_Totales!$F:$F, $F224, Aux_Totales!$A:$A, Aperturas!$A$2), 0))</f>
        <v/>
      </c>
      <c r="MXM224" s="23" t="str">
        <f>IF(MXM220 = "", "", IFERROR(MXM220 / SUMIFS(Aux_Totales!$N:$N, Aux_Totales!$F:$F, $F224, Aux_Totales!$A:$A, Aperturas!$A$2), 0))</f>
        <v/>
      </c>
      <c r="MXN224" s="23" t="str">
        <f>IF(MXN220 = "", "", IFERROR(MXN220 / SUMIFS(Aux_Totales!$N:$N, Aux_Totales!$F:$F, $F224, Aux_Totales!$A:$A, Aperturas!$A$2), 0))</f>
        <v/>
      </c>
      <c r="MXO224" s="23" t="str">
        <f>IF(MXO220 = "", "", IFERROR(MXO220 / SUMIFS(Aux_Totales!$N:$N, Aux_Totales!$F:$F, $F224, Aux_Totales!$A:$A, Aperturas!$A$2), 0))</f>
        <v/>
      </c>
      <c r="MXP224" s="23" t="str">
        <f>IF(MXP220 = "", "", IFERROR(MXP220 / SUMIFS(Aux_Totales!$N:$N, Aux_Totales!$F:$F, $F224, Aux_Totales!$A:$A, Aperturas!$A$2), 0))</f>
        <v/>
      </c>
      <c r="MXQ224" s="23" t="str">
        <f>IF(MXQ220 = "", "", IFERROR(MXQ220 / SUMIFS(Aux_Totales!$N:$N, Aux_Totales!$F:$F, $F224, Aux_Totales!$A:$A, Aperturas!$A$2), 0))</f>
        <v/>
      </c>
      <c r="MXR224" s="23" t="str">
        <f>IF(MXR220 = "", "", IFERROR(MXR220 / SUMIFS(Aux_Totales!$N:$N, Aux_Totales!$F:$F, $F224, Aux_Totales!$A:$A, Aperturas!$A$2), 0))</f>
        <v/>
      </c>
      <c r="MXS224" s="23" t="str">
        <f>IF(MXS220 = "", "", IFERROR(MXS220 / SUMIFS(Aux_Totales!$N:$N, Aux_Totales!$F:$F, $F224, Aux_Totales!$A:$A, Aperturas!$A$2), 0))</f>
        <v/>
      </c>
      <c r="MXT224" s="23" t="str">
        <f>IF(MXT220 = "", "", IFERROR(MXT220 / SUMIFS(Aux_Totales!$N:$N, Aux_Totales!$F:$F, $F224, Aux_Totales!$A:$A, Aperturas!$A$2), 0))</f>
        <v/>
      </c>
      <c r="MXU224" s="23" t="str">
        <f>IF(MXU220 = "", "", IFERROR(MXU220 / SUMIFS(Aux_Totales!$N:$N, Aux_Totales!$F:$F, $F224, Aux_Totales!$A:$A, Aperturas!$A$2), 0))</f>
        <v/>
      </c>
      <c r="MXV224" s="23" t="str">
        <f>IF(MXV220 = "", "", IFERROR(MXV220 / SUMIFS(Aux_Totales!$N:$N, Aux_Totales!$F:$F, $F224, Aux_Totales!$A:$A, Aperturas!$A$2), 0))</f>
        <v/>
      </c>
      <c r="MXW224" s="23" t="str">
        <f>IF(MXW220 = "", "", IFERROR(MXW220 / SUMIFS(Aux_Totales!$N:$N, Aux_Totales!$F:$F, $F224, Aux_Totales!$A:$A, Aperturas!$A$2), 0))</f>
        <v/>
      </c>
      <c r="MXX224" s="23" t="str">
        <f>IF(MXX220 = "", "", IFERROR(MXX220 / SUMIFS(Aux_Totales!$N:$N, Aux_Totales!$F:$F, $F224, Aux_Totales!$A:$A, Aperturas!$A$2), 0))</f>
        <v/>
      </c>
      <c r="MXY224" s="23" t="str">
        <f>IF(MXY220 = "", "", IFERROR(MXY220 / SUMIFS(Aux_Totales!$N:$N, Aux_Totales!$F:$F, $F224, Aux_Totales!$A:$A, Aperturas!$A$2), 0))</f>
        <v/>
      </c>
      <c r="MXZ224" s="23" t="str">
        <f>IF(MXZ220 = "", "", IFERROR(MXZ220 / SUMIFS(Aux_Totales!$N:$N, Aux_Totales!$F:$F, $F224, Aux_Totales!$A:$A, Aperturas!$A$2), 0))</f>
        <v/>
      </c>
      <c r="MYA224" s="23" t="str">
        <f>IF(MYA220 = "", "", IFERROR(MYA220 / SUMIFS(Aux_Totales!$N:$N, Aux_Totales!$F:$F, $F224, Aux_Totales!$A:$A, Aperturas!$A$2), 0))</f>
        <v/>
      </c>
      <c r="MYB224" s="23" t="str">
        <f>IF(MYB220 = "", "", IFERROR(MYB220 / SUMIFS(Aux_Totales!$N:$N, Aux_Totales!$F:$F, $F224, Aux_Totales!$A:$A, Aperturas!$A$2), 0))</f>
        <v/>
      </c>
      <c r="MYC224" s="23" t="str">
        <f>IF(MYC220 = "", "", IFERROR(MYC220 / SUMIFS(Aux_Totales!$N:$N, Aux_Totales!$F:$F, $F224, Aux_Totales!$A:$A, Aperturas!$A$2), 0))</f>
        <v/>
      </c>
      <c r="MYD224" s="23" t="str">
        <f>IF(MYD220 = "", "", IFERROR(MYD220 / SUMIFS(Aux_Totales!$N:$N, Aux_Totales!$F:$F, $F224, Aux_Totales!$A:$A, Aperturas!$A$2), 0))</f>
        <v/>
      </c>
      <c r="MYE224" s="23" t="str">
        <f>IF(MYE220 = "", "", IFERROR(MYE220 / SUMIFS(Aux_Totales!$N:$N, Aux_Totales!$F:$F, $F224, Aux_Totales!$A:$A, Aperturas!$A$2), 0))</f>
        <v/>
      </c>
      <c r="MYF224" s="23" t="str">
        <f>IF(MYF220 = "", "", IFERROR(MYF220 / SUMIFS(Aux_Totales!$N:$N, Aux_Totales!$F:$F, $F224, Aux_Totales!$A:$A, Aperturas!$A$2), 0))</f>
        <v/>
      </c>
      <c r="MYG224" s="23" t="str">
        <f>IF(MYG220 = "", "", IFERROR(MYG220 / SUMIFS(Aux_Totales!$N:$N, Aux_Totales!$F:$F, $F224, Aux_Totales!$A:$A, Aperturas!$A$2), 0))</f>
        <v/>
      </c>
      <c r="MYH224" s="23" t="str">
        <f>IF(MYH220 = "", "", IFERROR(MYH220 / SUMIFS(Aux_Totales!$N:$N, Aux_Totales!$F:$F, $F224, Aux_Totales!$A:$A, Aperturas!$A$2), 0))</f>
        <v/>
      </c>
      <c r="MYI224" s="23" t="str">
        <f>IF(MYI220 = "", "", IFERROR(MYI220 / SUMIFS(Aux_Totales!$N:$N, Aux_Totales!$F:$F, $F224, Aux_Totales!$A:$A, Aperturas!$A$2), 0))</f>
        <v/>
      </c>
      <c r="MYJ224" s="23" t="str">
        <f>IF(MYJ220 = "", "", IFERROR(MYJ220 / SUMIFS(Aux_Totales!$N:$N, Aux_Totales!$F:$F, $F224, Aux_Totales!$A:$A, Aperturas!$A$2), 0))</f>
        <v/>
      </c>
      <c r="MYK224" s="23" t="str">
        <f>IF(MYK220 = "", "", IFERROR(MYK220 / SUMIFS(Aux_Totales!$N:$N, Aux_Totales!$F:$F, $F224, Aux_Totales!$A:$A, Aperturas!$A$2), 0))</f>
        <v/>
      </c>
      <c r="MYL224" s="23" t="str">
        <f>IF(MYL220 = "", "", IFERROR(MYL220 / SUMIFS(Aux_Totales!$N:$N, Aux_Totales!$F:$F, $F224, Aux_Totales!$A:$A, Aperturas!$A$2), 0))</f>
        <v/>
      </c>
      <c r="MYM224" s="23" t="str">
        <f>IF(MYM220 = "", "", IFERROR(MYM220 / SUMIFS(Aux_Totales!$N:$N, Aux_Totales!$F:$F, $F224, Aux_Totales!$A:$A, Aperturas!$A$2), 0))</f>
        <v/>
      </c>
      <c r="MYN224" s="23" t="str">
        <f>IF(MYN220 = "", "", IFERROR(MYN220 / SUMIFS(Aux_Totales!$N:$N, Aux_Totales!$F:$F, $F224, Aux_Totales!$A:$A, Aperturas!$A$2), 0))</f>
        <v/>
      </c>
      <c r="MYO224" s="23" t="str">
        <f>IF(MYO220 = "", "", IFERROR(MYO220 / SUMIFS(Aux_Totales!$N:$N, Aux_Totales!$F:$F, $F224, Aux_Totales!$A:$A, Aperturas!$A$2), 0))</f>
        <v/>
      </c>
      <c r="MYP224" s="23" t="str">
        <f>IF(MYP220 = "", "", IFERROR(MYP220 / SUMIFS(Aux_Totales!$N:$N, Aux_Totales!$F:$F, $F224, Aux_Totales!$A:$A, Aperturas!$A$2), 0))</f>
        <v/>
      </c>
      <c r="MYQ224" s="23" t="str">
        <f>IF(MYQ220 = "", "", IFERROR(MYQ220 / SUMIFS(Aux_Totales!$N:$N, Aux_Totales!$F:$F, $F224, Aux_Totales!$A:$A, Aperturas!$A$2), 0))</f>
        <v/>
      </c>
      <c r="MYR224" s="23" t="str">
        <f>IF(MYR220 = "", "", IFERROR(MYR220 / SUMIFS(Aux_Totales!$N:$N, Aux_Totales!$F:$F, $F224, Aux_Totales!$A:$A, Aperturas!$A$2), 0))</f>
        <v/>
      </c>
      <c r="MYS224" s="23" t="str">
        <f>IF(MYS220 = "", "", IFERROR(MYS220 / SUMIFS(Aux_Totales!$N:$N, Aux_Totales!$F:$F, $F224, Aux_Totales!$A:$A, Aperturas!$A$2), 0))</f>
        <v/>
      </c>
      <c r="MYT224" s="23" t="str">
        <f>IF(MYT220 = "", "", IFERROR(MYT220 / SUMIFS(Aux_Totales!$N:$N, Aux_Totales!$F:$F, $F224, Aux_Totales!$A:$A, Aperturas!$A$2), 0))</f>
        <v/>
      </c>
      <c r="MYU224" s="23" t="str">
        <f>IF(MYU220 = "", "", IFERROR(MYU220 / SUMIFS(Aux_Totales!$N:$N, Aux_Totales!$F:$F, $F224, Aux_Totales!$A:$A, Aperturas!$A$2), 0))</f>
        <v/>
      </c>
      <c r="MYV224" s="23" t="str">
        <f>IF(MYV220 = "", "", IFERROR(MYV220 / SUMIFS(Aux_Totales!$N:$N, Aux_Totales!$F:$F, $F224, Aux_Totales!$A:$A, Aperturas!$A$2), 0))</f>
        <v/>
      </c>
      <c r="MYW224" s="23" t="str">
        <f>IF(MYW220 = "", "", IFERROR(MYW220 / SUMIFS(Aux_Totales!$N:$N, Aux_Totales!$F:$F, $F224, Aux_Totales!$A:$A, Aperturas!$A$2), 0))</f>
        <v/>
      </c>
      <c r="MYX224" s="23" t="str">
        <f>IF(MYX220 = "", "", IFERROR(MYX220 / SUMIFS(Aux_Totales!$N:$N, Aux_Totales!$F:$F, $F224, Aux_Totales!$A:$A, Aperturas!$A$2), 0))</f>
        <v/>
      </c>
      <c r="MYY224" s="23" t="str">
        <f>IF(MYY220 = "", "", IFERROR(MYY220 / SUMIFS(Aux_Totales!$N:$N, Aux_Totales!$F:$F, $F224, Aux_Totales!$A:$A, Aperturas!$A$2), 0))</f>
        <v/>
      </c>
      <c r="MYZ224" s="23" t="str">
        <f>IF(MYZ220 = "", "", IFERROR(MYZ220 / SUMIFS(Aux_Totales!$N:$N, Aux_Totales!$F:$F, $F224, Aux_Totales!$A:$A, Aperturas!$A$2), 0))</f>
        <v/>
      </c>
      <c r="MZA224" s="23" t="str">
        <f>IF(MZA220 = "", "", IFERROR(MZA220 / SUMIFS(Aux_Totales!$N:$N, Aux_Totales!$F:$F, $F224, Aux_Totales!$A:$A, Aperturas!$A$2), 0))</f>
        <v/>
      </c>
      <c r="MZB224" s="23" t="str">
        <f>IF(MZB220 = "", "", IFERROR(MZB220 / SUMIFS(Aux_Totales!$N:$N, Aux_Totales!$F:$F, $F224, Aux_Totales!$A:$A, Aperturas!$A$2), 0))</f>
        <v/>
      </c>
      <c r="MZC224" s="23" t="str">
        <f>IF(MZC220 = "", "", IFERROR(MZC220 / SUMIFS(Aux_Totales!$N:$N, Aux_Totales!$F:$F, $F224, Aux_Totales!$A:$A, Aperturas!$A$2), 0))</f>
        <v/>
      </c>
      <c r="MZD224" s="23" t="str">
        <f>IF(MZD220 = "", "", IFERROR(MZD220 / SUMIFS(Aux_Totales!$N:$N, Aux_Totales!$F:$F, $F224, Aux_Totales!$A:$A, Aperturas!$A$2), 0))</f>
        <v/>
      </c>
      <c r="MZE224" s="23" t="str">
        <f>IF(MZE220 = "", "", IFERROR(MZE220 / SUMIFS(Aux_Totales!$N:$N, Aux_Totales!$F:$F, $F224, Aux_Totales!$A:$A, Aperturas!$A$2), 0))</f>
        <v/>
      </c>
      <c r="MZF224" s="23" t="str">
        <f>IF(MZF220 = "", "", IFERROR(MZF220 / SUMIFS(Aux_Totales!$N:$N, Aux_Totales!$F:$F, $F224, Aux_Totales!$A:$A, Aperturas!$A$2), 0))</f>
        <v/>
      </c>
      <c r="MZG224" s="23" t="str">
        <f>IF(MZG220 = "", "", IFERROR(MZG220 / SUMIFS(Aux_Totales!$N:$N, Aux_Totales!$F:$F, $F224, Aux_Totales!$A:$A, Aperturas!$A$2), 0))</f>
        <v/>
      </c>
      <c r="MZH224" s="23" t="str">
        <f>IF(MZH220 = "", "", IFERROR(MZH220 / SUMIFS(Aux_Totales!$N:$N, Aux_Totales!$F:$F, $F224, Aux_Totales!$A:$A, Aperturas!$A$2), 0))</f>
        <v/>
      </c>
      <c r="MZI224" s="23" t="str">
        <f>IF(MZI220 = "", "", IFERROR(MZI220 / SUMIFS(Aux_Totales!$N:$N, Aux_Totales!$F:$F, $F224, Aux_Totales!$A:$A, Aperturas!$A$2), 0))</f>
        <v/>
      </c>
      <c r="MZJ224" s="23" t="str">
        <f>IF(MZJ220 = "", "", IFERROR(MZJ220 / SUMIFS(Aux_Totales!$N:$N, Aux_Totales!$F:$F, $F224, Aux_Totales!$A:$A, Aperturas!$A$2), 0))</f>
        <v/>
      </c>
      <c r="MZK224" s="23" t="str">
        <f>IF(MZK220 = "", "", IFERROR(MZK220 / SUMIFS(Aux_Totales!$N:$N, Aux_Totales!$F:$F, $F224, Aux_Totales!$A:$A, Aperturas!$A$2), 0))</f>
        <v/>
      </c>
      <c r="MZL224" s="23" t="str">
        <f>IF(MZL220 = "", "", IFERROR(MZL220 / SUMIFS(Aux_Totales!$N:$N, Aux_Totales!$F:$F, $F224, Aux_Totales!$A:$A, Aperturas!$A$2), 0))</f>
        <v/>
      </c>
      <c r="MZM224" s="23" t="str">
        <f>IF(MZM220 = "", "", IFERROR(MZM220 / SUMIFS(Aux_Totales!$N:$N, Aux_Totales!$F:$F, $F224, Aux_Totales!$A:$A, Aperturas!$A$2), 0))</f>
        <v/>
      </c>
      <c r="MZN224" s="23" t="str">
        <f>IF(MZN220 = "", "", IFERROR(MZN220 / SUMIFS(Aux_Totales!$N:$N, Aux_Totales!$F:$F, $F224, Aux_Totales!$A:$A, Aperturas!$A$2), 0))</f>
        <v/>
      </c>
      <c r="MZO224" s="23" t="str">
        <f>IF(MZO220 = "", "", IFERROR(MZO220 / SUMIFS(Aux_Totales!$N:$N, Aux_Totales!$F:$F, $F224, Aux_Totales!$A:$A, Aperturas!$A$2), 0))</f>
        <v/>
      </c>
      <c r="MZP224" s="23" t="str">
        <f>IF(MZP220 = "", "", IFERROR(MZP220 / SUMIFS(Aux_Totales!$N:$N, Aux_Totales!$F:$F, $F224, Aux_Totales!$A:$A, Aperturas!$A$2), 0))</f>
        <v/>
      </c>
      <c r="MZQ224" s="23" t="str">
        <f>IF(MZQ220 = "", "", IFERROR(MZQ220 / SUMIFS(Aux_Totales!$N:$N, Aux_Totales!$F:$F, $F224, Aux_Totales!$A:$A, Aperturas!$A$2), 0))</f>
        <v/>
      </c>
      <c r="MZR224" s="23" t="str">
        <f>IF(MZR220 = "", "", IFERROR(MZR220 / SUMIFS(Aux_Totales!$N:$N, Aux_Totales!$F:$F, $F224, Aux_Totales!$A:$A, Aperturas!$A$2), 0))</f>
        <v/>
      </c>
      <c r="MZS224" s="23" t="str">
        <f>IF(MZS220 = "", "", IFERROR(MZS220 / SUMIFS(Aux_Totales!$N:$N, Aux_Totales!$F:$F, $F224, Aux_Totales!$A:$A, Aperturas!$A$2), 0))</f>
        <v/>
      </c>
      <c r="MZT224" s="23" t="str">
        <f>IF(MZT220 = "", "", IFERROR(MZT220 / SUMIFS(Aux_Totales!$N:$N, Aux_Totales!$F:$F, $F224, Aux_Totales!$A:$A, Aperturas!$A$2), 0))</f>
        <v/>
      </c>
      <c r="MZU224" s="23" t="str">
        <f>IF(MZU220 = "", "", IFERROR(MZU220 / SUMIFS(Aux_Totales!$N:$N, Aux_Totales!$F:$F, $F224, Aux_Totales!$A:$A, Aperturas!$A$2), 0))</f>
        <v/>
      </c>
      <c r="MZV224" s="23" t="str">
        <f>IF(MZV220 = "", "", IFERROR(MZV220 / SUMIFS(Aux_Totales!$N:$N, Aux_Totales!$F:$F, $F224, Aux_Totales!$A:$A, Aperturas!$A$2), 0))</f>
        <v/>
      </c>
      <c r="MZW224" s="23" t="str">
        <f>IF(MZW220 = "", "", IFERROR(MZW220 / SUMIFS(Aux_Totales!$N:$N, Aux_Totales!$F:$F, $F224, Aux_Totales!$A:$A, Aperturas!$A$2), 0))</f>
        <v/>
      </c>
      <c r="MZX224" s="23" t="str">
        <f>IF(MZX220 = "", "", IFERROR(MZX220 / SUMIFS(Aux_Totales!$N:$N, Aux_Totales!$F:$F, $F224, Aux_Totales!$A:$A, Aperturas!$A$2), 0))</f>
        <v/>
      </c>
      <c r="MZY224" s="23" t="str">
        <f>IF(MZY220 = "", "", IFERROR(MZY220 / SUMIFS(Aux_Totales!$N:$N, Aux_Totales!$F:$F, $F224, Aux_Totales!$A:$A, Aperturas!$A$2), 0))</f>
        <v/>
      </c>
      <c r="MZZ224" s="23" t="str">
        <f>IF(MZZ220 = "", "", IFERROR(MZZ220 / SUMIFS(Aux_Totales!$N:$N, Aux_Totales!$F:$F, $F224, Aux_Totales!$A:$A, Aperturas!$A$2), 0))</f>
        <v/>
      </c>
      <c r="NAA224" s="23" t="str">
        <f>IF(NAA220 = "", "", IFERROR(NAA220 / SUMIFS(Aux_Totales!$N:$N, Aux_Totales!$F:$F, $F224, Aux_Totales!$A:$A, Aperturas!$A$2), 0))</f>
        <v/>
      </c>
      <c r="NAB224" s="23" t="str">
        <f>IF(NAB220 = "", "", IFERROR(NAB220 / SUMIFS(Aux_Totales!$N:$N, Aux_Totales!$F:$F, $F224, Aux_Totales!$A:$A, Aperturas!$A$2), 0))</f>
        <v/>
      </c>
      <c r="NAC224" s="23" t="str">
        <f>IF(NAC220 = "", "", IFERROR(NAC220 / SUMIFS(Aux_Totales!$N:$N, Aux_Totales!$F:$F, $F224, Aux_Totales!$A:$A, Aperturas!$A$2), 0))</f>
        <v/>
      </c>
      <c r="NAD224" s="23" t="str">
        <f>IF(NAD220 = "", "", IFERROR(NAD220 / SUMIFS(Aux_Totales!$N:$N, Aux_Totales!$F:$F, $F224, Aux_Totales!$A:$A, Aperturas!$A$2), 0))</f>
        <v/>
      </c>
      <c r="NAE224" s="23" t="str">
        <f>IF(NAE220 = "", "", IFERROR(NAE220 / SUMIFS(Aux_Totales!$N:$N, Aux_Totales!$F:$F, $F224, Aux_Totales!$A:$A, Aperturas!$A$2), 0))</f>
        <v/>
      </c>
      <c r="NAF224" s="23" t="str">
        <f>IF(NAF220 = "", "", IFERROR(NAF220 / SUMIFS(Aux_Totales!$N:$N, Aux_Totales!$F:$F, $F224, Aux_Totales!$A:$A, Aperturas!$A$2), 0))</f>
        <v/>
      </c>
      <c r="NAG224" s="23" t="str">
        <f>IF(NAG220 = "", "", IFERROR(NAG220 / SUMIFS(Aux_Totales!$N:$N, Aux_Totales!$F:$F, $F224, Aux_Totales!$A:$A, Aperturas!$A$2), 0))</f>
        <v/>
      </c>
      <c r="NAH224" s="23" t="str">
        <f>IF(NAH220 = "", "", IFERROR(NAH220 / SUMIFS(Aux_Totales!$N:$N, Aux_Totales!$F:$F, $F224, Aux_Totales!$A:$A, Aperturas!$A$2), 0))</f>
        <v/>
      </c>
      <c r="NAI224" s="23" t="str">
        <f>IF(NAI220 = "", "", IFERROR(NAI220 / SUMIFS(Aux_Totales!$N:$N, Aux_Totales!$F:$F, $F224, Aux_Totales!$A:$A, Aperturas!$A$2), 0))</f>
        <v/>
      </c>
      <c r="NAJ224" s="23" t="str">
        <f>IF(NAJ220 = "", "", IFERROR(NAJ220 / SUMIFS(Aux_Totales!$N:$N, Aux_Totales!$F:$F, $F224, Aux_Totales!$A:$A, Aperturas!$A$2), 0))</f>
        <v/>
      </c>
      <c r="NAK224" s="23" t="str">
        <f>IF(NAK220 = "", "", IFERROR(NAK220 / SUMIFS(Aux_Totales!$N:$N, Aux_Totales!$F:$F, $F224, Aux_Totales!$A:$A, Aperturas!$A$2), 0))</f>
        <v/>
      </c>
      <c r="NAL224" s="23" t="str">
        <f>IF(NAL220 = "", "", IFERROR(NAL220 / SUMIFS(Aux_Totales!$N:$N, Aux_Totales!$F:$F, $F224, Aux_Totales!$A:$A, Aperturas!$A$2), 0))</f>
        <v/>
      </c>
      <c r="NAM224" s="23" t="str">
        <f>IF(NAM220 = "", "", IFERROR(NAM220 / SUMIFS(Aux_Totales!$N:$N, Aux_Totales!$F:$F, $F224, Aux_Totales!$A:$A, Aperturas!$A$2), 0))</f>
        <v/>
      </c>
      <c r="NAN224" s="23" t="str">
        <f>IF(NAN220 = "", "", IFERROR(NAN220 / SUMIFS(Aux_Totales!$N:$N, Aux_Totales!$F:$F, $F224, Aux_Totales!$A:$A, Aperturas!$A$2), 0))</f>
        <v/>
      </c>
      <c r="NAO224" s="23" t="str">
        <f>IF(NAO220 = "", "", IFERROR(NAO220 / SUMIFS(Aux_Totales!$N:$N, Aux_Totales!$F:$F, $F224, Aux_Totales!$A:$A, Aperturas!$A$2), 0))</f>
        <v/>
      </c>
      <c r="NAP224" s="23" t="str">
        <f>IF(NAP220 = "", "", IFERROR(NAP220 / SUMIFS(Aux_Totales!$N:$N, Aux_Totales!$F:$F, $F224, Aux_Totales!$A:$A, Aperturas!$A$2), 0))</f>
        <v/>
      </c>
      <c r="NAQ224" s="23" t="str">
        <f>IF(NAQ220 = "", "", IFERROR(NAQ220 / SUMIFS(Aux_Totales!$N:$N, Aux_Totales!$F:$F, $F224, Aux_Totales!$A:$A, Aperturas!$A$2), 0))</f>
        <v/>
      </c>
      <c r="NAR224" s="23" t="str">
        <f>IF(NAR220 = "", "", IFERROR(NAR220 / SUMIFS(Aux_Totales!$N:$N, Aux_Totales!$F:$F, $F224, Aux_Totales!$A:$A, Aperturas!$A$2), 0))</f>
        <v/>
      </c>
      <c r="NAS224" s="23" t="str">
        <f>IF(NAS220 = "", "", IFERROR(NAS220 / SUMIFS(Aux_Totales!$N:$N, Aux_Totales!$F:$F, $F224, Aux_Totales!$A:$A, Aperturas!$A$2), 0))</f>
        <v/>
      </c>
      <c r="NAT224" s="23" t="str">
        <f>IF(NAT220 = "", "", IFERROR(NAT220 / SUMIFS(Aux_Totales!$N:$N, Aux_Totales!$F:$F, $F224, Aux_Totales!$A:$A, Aperturas!$A$2), 0))</f>
        <v/>
      </c>
      <c r="NAU224" s="23" t="str">
        <f>IF(NAU220 = "", "", IFERROR(NAU220 / SUMIFS(Aux_Totales!$N:$N, Aux_Totales!$F:$F, $F224, Aux_Totales!$A:$A, Aperturas!$A$2), 0))</f>
        <v/>
      </c>
      <c r="NAV224" s="23" t="str">
        <f>IF(NAV220 = "", "", IFERROR(NAV220 / SUMIFS(Aux_Totales!$N:$N, Aux_Totales!$F:$F, $F224, Aux_Totales!$A:$A, Aperturas!$A$2), 0))</f>
        <v/>
      </c>
      <c r="NAW224" s="23" t="str">
        <f>IF(NAW220 = "", "", IFERROR(NAW220 / SUMIFS(Aux_Totales!$N:$N, Aux_Totales!$F:$F, $F224, Aux_Totales!$A:$A, Aperturas!$A$2), 0))</f>
        <v/>
      </c>
      <c r="NAX224" s="23" t="str">
        <f>IF(NAX220 = "", "", IFERROR(NAX220 / SUMIFS(Aux_Totales!$N:$N, Aux_Totales!$F:$F, $F224, Aux_Totales!$A:$A, Aperturas!$A$2), 0))</f>
        <v/>
      </c>
      <c r="NAY224" s="23" t="str">
        <f>IF(NAY220 = "", "", IFERROR(NAY220 / SUMIFS(Aux_Totales!$N:$N, Aux_Totales!$F:$F, $F224, Aux_Totales!$A:$A, Aperturas!$A$2), 0))</f>
        <v/>
      </c>
      <c r="NAZ224" s="23" t="str">
        <f>IF(NAZ220 = "", "", IFERROR(NAZ220 / SUMIFS(Aux_Totales!$N:$N, Aux_Totales!$F:$F, $F224, Aux_Totales!$A:$A, Aperturas!$A$2), 0))</f>
        <v/>
      </c>
      <c r="NBA224" s="23" t="str">
        <f>IF(NBA220 = "", "", IFERROR(NBA220 / SUMIFS(Aux_Totales!$N:$N, Aux_Totales!$F:$F, $F224, Aux_Totales!$A:$A, Aperturas!$A$2), 0))</f>
        <v/>
      </c>
      <c r="NBB224" s="23" t="str">
        <f>IF(NBB220 = "", "", IFERROR(NBB220 / SUMIFS(Aux_Totales!$N:$N, Aux_Totales!$F:$F, $F224, Aux_Totales!$A:$A, Aperturas!$A$2), 0))</f>
        <v/>
      </c>
      <c r="NBC224" s="23" t="str">
        <f>IF(NBC220 = "", "", IFERROR(NBC220 / SUMIFS(Aux_Totales!$N:$N, Aux_Totales!$F:$F, $F224, Aux_Totales!$A:$A, Aperturas!$A$2), 0))</f>
        <v/>
      </c>
      <c r="NBD224" s="23" t="str">
        <f>IF(NBD220 = "", "", IFERROR(NBD220 / SUMIFS(Aux_Totales!$N:$N, Aux_Totales!$F:$F, $F224, Aux_Totales!$A:$A, Aperturas!$A$2), 0))</f>
        <v/>
      </c>
      <c r="NBE224" s="23" t="str">
        <f>IF(NBE220 = "", "", IFERROR(NBE220 / SUMIFS(Aux_Totales!$N:$N, Aux_Totales!$F:$F, $F224, Aux_Totales!$A:$A, Aperturas!$A$2), 0))</f>
        <v/>
      </c>
      <c r="NBF224" s="23" t="str">
        <f>IF(NBF220 = "", "", IFERROR(NBF220 / SUMIFS(Aux_Totales!$N:$N, Aux_Totales!$F:$F, $F224, Aux_Totales!$A:$A, Aperturas!$A$2), 0))</f>
        <v/>
      </c>
      <c r="NBG224" s="23" t="str">
        <f>IF(NBG220 = "", "", IFERROR(NBG220 / SUMIFS(Aux_Totales!$N:$N, Aux_Totales!$F:$F, $F224, Aux_Totales!$A:$A, Aperturas!$A$2), 0))</f>
        <v/>
      </c>
      <c r="NBH224" s="23" t="str">
        <f>IF(NBH220 = "", "", IFERROR(NBH220 / SUMIFS(Aux_Totales!$N:$N, Aux_Totales!$F:$F, $F224, Aux_Totales!$A:$A, Aperturas!$A$2), 0))</f>
        <v/>
      </c>
      <c r="NBI224" s="23" t="str">
        <f>IF(NBI220 = "", "", IFERROR(NBI220 / SUMIFS(Aux_Totales!$N:$N, Aux_Totales!$F:$F, $F224, Aux_Totales!$A:$A, Aperturas!$A$2), 0))</f>
        <v/>
      </c>
      <c r="NBJ224" s="23" t="str">
        <f>IF(NBJ220 = "", "", IFERROR(NBJ220 / SUMIFS(Aux_Totales!$N:$N, Aux_Totales!$F:$F, $F224, Aux_Totales!$A:$A, Aperturas!$A$2), 0))</f>
        <v/>
      </c>
      <c r="NBK224" s="23" t="str">
        <f>IF(NBK220 = "", "", IFERROR(NBK220 / SUMIFS(Aux_Totales!$N:$N, Aux_Totales!$F:$F, $F224, Aux_Totales!$A:$A, Aperturas!$A$2), 0))</f>
        <v/>
      </c>
      <c r="NBL224" s="23" t="str">
        <f>IF(NBL220 = "", "", IFERROR(NBL220 / SUMIFS(Aux_Totales!$N:$N, Aux_Totales!$F:$F, $F224, Aux_Totales!$A:$A, Aperturas!$A$2), 0))</f>
        <v/>
      </c>
      <c r="NBM224" s="23" t="str">
        <f>IF(NBM220 = "", "", IFERROR(NBM220 / SUMIFS(Aux_Totales!$N:$N, Aux_Totales!$F:$F, $F224, Aux_Totales!$A:$A, Aperturas!$A$2), 0))</f>
        <v/>
      </c>
      <c r="NBN224" s="23" t="str">
        <f>IF(NBN220 = "", "", IFERROR(NBN220 / SUMIFS(Aux_Totales!$N:$N, Aux_Totales!$F:$F, $F224, Aux_Totales!$A:$A, Aperturas!$A$2), 0))</f>
        <v/>
      </c>
      <c r="NBO224" s="23" t="str">
        <f>IF(NBO220 = "", "", IFERROR(NBO220 / SUMIFS(Aux_Totales!$N:$N, Aux_Totales!$F:$F, $F224, Aux_Totales!$A:$A, Aperturas!$A$2), 0))</f>
        <v/>
      </c>
      <c r="NBP224" s="23" t="str">
        <f>IF(NBP220 = "", "", IFERROR(NBP220 / SUMIFS(Aux_Totales!$N:$N, Aux_Totales!$F:$F, $F224, Aux_Totales!$A:$A, Aperturas!$A$2), 0))</f>
        <v/>
      </c>
      <c r="NBQ224" s="23" t="str">
        <f>IF(NBQ220 = "", "", IFERROR(NBQ220 / SUMIFS(Aux_Totales!$N:$N, Aux_Totales!$F:$F, $F224, Aux_Totales!$A:$A, Aperturas!$A$2), 0))</f>
        <v/>
      </c>
      <c r="NBR224" s="23" t="str">
        <f>IF(NBR220 = "", "", IFERROR(NBR220 / SUMIFS(Aux_Totales!$N:$N, Aux_Totales!$F:$F, $F224, Aux_Totales!$A:$A, Aperturas!$A$2), 0))</f>
        <v/>
      </c>
      <c r="NBS224" s="23" t="str">
        <f>IF(NBS220 = "", "", IFERROR(NBS220 / SUMIFS(Aux_Totales!$N:$N, Aux_Totales!$F:$F, $F224, Aux_Totales!$A:$A, Aperturas!$A$2), 0))</f>
        <v/>
      </c>
      <c r="NBT224" s="23" t="str">
        <f>IF(NBT220 = "", "", IFERROR(NBT220 / SUMIFS(Aux_Totales!$N:$N, Aux_Totales!$F:$F, $F224, Aux_Totales!$A:$A, Aperturas!$A$2), 0))</f>
        <v/>
      </c>
      <c r="NBU224" s="23" t="str">
        <f>IF(NBU220 = "", "", IFERROR(NBU220 / SUMIFS(Aux_Totales!$N:$N, Aux_Totales!$F:$F, $F224, Aux_Totales!$A:$A, Aperturas!$A$2), 0))</f>
        <v/>
      </c>
      <c r="NBV224" s="23" t="str">
        <f>IF(NBV220 = "", "", IFERROR(NBV220 / SUMIFS(Aux_Totales!$N:$N, Aux_Totales!$F:$F, $F224, Aux_Totales!$A:$A, Aperturas!$A$2), 0))</f>
        <v/>
      </c>
      <c r="NBW224" s="23" t="str">
        <f>IF(NBW220 = "", "", IFERROR(NBW220 / SUMIFS(Aux_Totales!$N:$N, Aux_Totales!$F:$F, $F224, Aux_Totales!$A:$A, Aperturas!$A$2), 0))</f>
        <v/>
      </c>
      <c r="NBX224" s="23" t="str">
        <f>IF(NBX220 = "", "", IFERROR(NBX220 / SUMIFS(Aux_Totales!$N:$N, Aux_Totales!$F:$F, $F224, Aux_Totales!$A:$A, Aperturas!$A$2), 0))</f>
        <v/>
      </c>
      <c r="NBY224" s="23" t="str">
        <f>IF(NBY220 = "", "", IFERROR(NBY220 / SUMIFS(Aux_Totales!$N:$N, Aux_Totales!$F:$F, $F224, Aux_Totales!$A:$A, Aperturas!$A$2), 0))</f>
        <v/>
      </c>
      <c r="NBZ224" s="23" t="str">
        <f>IF(NBZ220 = "", "", IFERROR(NBZ220 / SUMIFS(Aux_Totales!$N:$N, Aux_Totales!$F:$F, $F224, Aux_Totales!$A:$A, Aperturas!$A$2), 0))</f>
        <v/>
      </c>
      <c r="NCA224" s="23" t="str">
        <f>IF(NCA220 = "", "", IFERROR(NCA220 / SUMIFS(Aux_Totales!$N:$N, Aux_Totales!$F:$F, $F224, Aux_Totales!$A:$A, Aperturas!$A$2), 0))</f>
        <v/>
      </c>
      <c r="NCB224" s="23" t="str">
        <f>IF(NCB220 = "", "", IFERROR(NCB220 / SUMIFS(Aux_Totales!$N:$N, Aux_Totales!$F:$F, $F224, Aux_Totales!$A:$A, Aperturas!$A$2), 0))</f>
        <v/>
      </c>
      <c r="NCC224" s="23" t="str">
        <f>IF(NCC220 = "", "", IFERROR(NCC220 / SUMIFS(Aux_Totales!$N:$N, Aux_Totales!$F:$F, $F224, Aux_Totales!$A:$A, Aperturas!$A$2), 0))</f>
        <v/>
      </c>
      <c r="NCD224" s="23" t="str">
        <f>IF(NCD220 = "", "", IFERROR(NCD220 / SUMIFS(Aux_Totales!$N:$N, Aux_Totales!$F:$F, $F224, Aux_Totales!$A:$A, Aperturas!$A$2), 0))</f>
        <v/>
      </c>
      <c r="NCE224" s="23" t="str">
        <f>IF(NCE220 = "", "", IFERROR(NCE220 / SUMIFS(Aux_Totales!$N:$N, Aux_Totales!$F:$F, $F224, Aux_Totales!$A:$A, Aperturas!$A$2), 0))</f>
        <v/>
      </c>
      <c r="NCF224" s="23" t="str">
        <f>IF(NCF220 = "", "", IFERROR(NCF220 / SUMIFS(Aux_Totales!$N:$N, Aux_Totales!$F:$F, $F224, Aux_Totales!$A:$A, Aperturas!$A$2), 0))</f>
        <v/>
      </c>
      <c r="NCG224" s="23" t="str">
        <f>IF(NCG220 = "", "", IFERROR(NCG220 / SUMIFS(Aux_Totales!$N:$N, Aux_Totales!$F:$F, $F224, Aux_Totales!$A:$A, Aperturas!$A$2), 0))</f>
        <v/>
      </c>
      <c r="NCH224" s="23" t="str">
        <f>IF(NCH220 = "", "", IFERROR(NCH220 / SUMIFS(Aux_Totales!$N:$N, Aux_Totales!$F:$F, $F224, Aux_Totales!$A:$A, Aperturas!$A$2), 0))</f>
        <v/>
      </c>
      <c r="NCI224" s="23" t="str">
        <f>IF(NCI220 = "", "", IFERROR(NCI220 / SUMIFS(Aux_Totales!$N:$N, Aux_Totales!$F:$F, $F224, Aux_Totales!$A:$A, Aperturas!$A$2), 0))</f>
        <v/>
      </c>
      <c r="NCJ224" s="23" t="str">
        <f>IF(NCJ220 = "", "", IFERROR(NCJ220 / SUMIFS(Aux_Totales!$N:$N, Aux_Totales!$F:$F, $F224, Aux_Totales!$A:$A, Aperturas!$A$2), 0))</f>
        <v/>
      </c>
      <c r="NCK224" s="23" t="str">
        <f>IF(NCK220 = "", "", IFERROR(NCK220 / SUMIFS(Aux_Totales!$N:$N, Aux_Totales!$F:$F, $F224, Aux_Totales!$A:$A, Aperturas!$A$2), 0))</f>
        <v/>
      </c>
      <c r="NCL224" s="23" t="str">
        <f>IF(NCL220 = "", "", IFERROR(NCL220 / SUMIFS(Aux_Totales!$N:$N, Aux_Totales!$F:$F, $F224, Aux_Totales!$A:$A, Aperturas!$A$2), 0))</f>
        <v/>
      </c>
      <c r="NCM224" s="23" t="str">
        <f>IF(NCM220 = "", "", IFERROR(NCM220 / SUMIFS(Aux_Totales!$N:$N, Aux_Totales!$F:$F, $F224, Aux_Totales!$A:$A, Aperturas!$A$2), 0))</f>
        <v/>
      </c>
      <c r="NCN224" s="23" t="str">
        <f>IF(NCN220 = "", "", IFERROR(NCN220 / SUMIFS(Aux_Totales!$N:$N, Aux_Totales!$F:$F, $F224, Aux_Totales!$A:$A, Aperturas!$A$2), 0))</f>
        <v/>
      </c>
      <c r="NCO224" s="23" t="str">
        <f>IF(NCO220 = "", "", IFERROR(NCO220 / SUMIFS(Aux_Totales!$N:$N, Aux_Totales!$F:$F, $F224, Aux_Totales!$A:$A, Aperturas!$A$2), 0))</f>
        <v/>
      </c>
      <c r="NCP224" s="23" t="str">
        <f>IF(NCP220 = "", "", IFERROR(NCP220 / SUMIFS(Aux_Totales!$N:$N, Aux_Totales!$F:$F, $F224, Aux_Totales!$A:$A, Aperturas!$A$2), 0))</f>
        <v/>
      </c>
      <c r="NCQ224" s="23" t="str">
        <f>IF(NCQ220 = "", "", IFERROR(NCQ220 / SUMIFS(Aux_Totales!$N:$N, Aux_Totales!$F:$F, $F224, Aux_Totales!$A:$A, Aperturas!$A$2), 0))</f>
        <v/>
      </c>
      <c r="NCR224" s="23" t="str">
        <f>IF(NCR220 = "", "", IFERROR(NCR220 / SUMIFS(Aux_Totales!$N:$N, Aux_Totales!$F:$F, $F224, Aux_Totales!$A:$A, Aperturas!$A$2), 0))</f>
        <v/>
      </c>
      <c r="NCS224" s="23" t="str">
        <f>IF(NCS220 = "", "", IFERROR(NCS220 / SUMIFS(Aux_Totales!$N:$N, Aux_Totales!$F:$F, $F224, Aux_Totales!$A:$A, Aperturas!$A$2), 0))</f>
        <v/>
      </c>
      <c r="NCT224" s="23" t="str">
        <f>IF(NCT220 = "", "", IFERROR(NCT220 / SUMIFS(Aux_Totales!$N:$N, Aux_Totales!$F:$F, $F224, Aux_Totales!$A:$A, Aperturas!$A$2), 0))</f>
        <v/>
      </c>
      <c r="NCU224" s="23" t="str">
        <f>IF(NCU220 = "", "", IFERROR(NCU220 / SUMIFS(Aux_Totales!$N:$N, Aux_Totales!$F:$F, $F224, Aux_Totales!$A:$A, Aperturas!$A$2), 0))</f>
        <v/>
      </c>
      <c r="NCV224" s="23" t="str">
        <f>IF(NCV220 = "", "", IFERROR(NCV220 / SUMIFS(Aux_Totales!$N:$N, Aux_Totales!$F:$F, $F224, Aux_Totales!$A:$A, Aperturas!$A$2), 0))</f>
        <v/>
      </c>
      <c r="NCW224" s="23" t="str">
        <f>IF(NCW220 = "", "", IFERROR(NCW220 / SUMIFS(Aux_Totales!$N:$N, Aux_Totales!$F:$F, $F224, Aux_Totales!$A:$A, Aperturas!$A$2), 0))</f>
        <v/>
      </c>
      <c r="NCX224" s="23" t="str">
        <f>IF(NCX220 = "", "", IFERROR(NCX220 / SUMIFS(Aux_Totales!$N:$N, Aux_Totales!$F:$F, $F224, Aux_Totales!$A:$A, Aperturas!$A$2), 0))</f>
        <v/>
      </c>
      <c r="NCY224" s="23" t="str">
        <f>IF(NCY220 = "", "", IFERROR(NCY220 / SUMIFS(Aux_Totales!$N:$N, Aux_Totales!$F:$F, $F224, Aux_Totales!$A:$A, Aperturas!$A$2), 0))</f>
        <v/>
      </c>
      <c r="NCZ224" s="23" t="str">
        <f>IF(NCZ220 = "", "", IFERROR(NCZ220 / SUMIFS(Aux_Totales!$N:$N, Aux_Totales!$F:$F, $F224, Aux_Totales!$A:$A, Aperturas!$A$2), 0))</f>
        <v/>
      </c>
      <c r="NDA224" s="23" t="str">
        <f>IF(NDA220 = "", "", IFERROR(NDA220 / SUMIFS(Aux_Totales!$N:$N, Aux_Totales!$F:$F, $F224, Aux_Totales!$A:$A, Aperturas!$A$2), 0))</f>
        <v/>
      </c>
      <c r="NDB224" s="23" t="str">
        <f>IF(NDB220 = "", "", IFERROR(NDB220 / SUMIFS(Aux_Totales!$N:$N, Aux_Totales!$F:$F, $F224, Aux_Totales!$A:$A, Aperturas!$A$2), 0))</f>
        <v/>
      </c>
      <c r="NDC224" s="23" t="str">
        <f>IF(NDC220 = "", "", IFERROR(NDC220 / SUMIFS(Aux_Totales!$N:$N, Aux_Totales!$F:$F, $F224, Aux_Totales!$A:$A, Aperturas!$A$2), 0))</f>
        <v/>
      </c>
      <c r="NDD224" s="23" t="str">
        <f>IF(NDD220 = "", "", IFERROR(NDD220 / SUMIFS(Aux_Totales!$N:$N, Aux_Totales!$F:$F, $F224, Aux_Totales!$A:$A, Aperturas!$A$2), 0))</f>
        <v/>
      </c>
      <c r="NDE224" s="23" t="str">
        <f>IF(NDE220 = "", "", IFERROR(NDE220 / SUMIFS(Aux_Totales!$N:$N, Aux_Totales!$F:$F, $F224, Aux_Totales!$A:$A, Aperturas!$A$2), 0))</f>
        <v/>
      </c>
      <c r="NDF224" s="23" t="str">
        <f>IF(NDF220 = "", "", IFERROR(NDF220 / SUMIFS(Aux_Totales!$N:$N, Aux_Totales!$F:$F, $F224, Aux_Totales!$A:$A, Aperturas!$A$2), 0))</f>
        <v/>
      </c>
      <c r="NDG224" s="23" t="str">
        <f>IF(NDG220 = "", "", IFERROR(NDG220 / SUMIFS(Aux_Totales!$N:$N, Aux_Totales!$F:$F, $F224, Aux_Totales!$A:$A, Aperturas!$A$2), 0))</f>
        <v/>
      </c>
      <c r="NDH224" s="23" t="str">
        <f>IF(NDH220 = "", "", IFERROR(NDH220 / SUMIFS(Aux_Totales!$N:$N, Aux_Totales!$F:$F, $F224, Aux_Totales!$A:$A, Aperturas!$A$2), 0))</f>
        <v/>
      </c>
      <c r="NDI224" s="23" t="str">
        <f>IF(NDI220 = "", "", IFERROR(NDI220 / SUMIFS(Aux_Totales!$N:$N, Aux_Totales!$F:$F, $F224, Aux_Totales!$A:$A, Aperturas!$A$2), 0))</f>
        <v/>
      </c>
      <c r="NDJ224" s="23" t="str">
        <f>IF(NDJ220 = "", "", IFERROR(NDJ220 / SUMIFS(Aux_Totales!$N:$N, Aux_Totales!$F:$F, $F224, Aux_Totales!$A:$A, Aperturas!$A$2), 0))</f>
        <v/>
      </c>
      <c r="NDK224" s="23" t="str">
        <f>IF(NDK220 = "", "", IFERROR(NDK220 / SUMIFS(Aux_Totales!$N:$N, Aux_Totales!$F:$F, $F224, Aux_Totales!$A:$A, Aperturas!$A$2), 0))</f>
        <v/>
      </c>
      <c r="NDL224" s="23" t="str">
        <f>IF(NDL220 = "", "", IFERROR(NDL220 / SUMIFS(Aux_Totales!$N:$N, Aux_Totales!$F:$F, $F224, Aux_Totales!$A:$A, Aperturas!$A$2), 0))</f>
        <v/>
      </c>
      <c r="NDM224" s="23" t="str">
        <f>IF(NDM220 = "", "", IFERROR(NDM220 / SUMIFS(Aux_Totales!$N:$N, Aux_Totales!$F:$F, $F224, Aux_Totales!$A:$A, Aperturas!$A$2), 0))</f>
        <v/>
      </c>
      <c r="NDN224" s="23" t="str">
        <f>IF(NDN220 = "", "", IFERROR(NDN220 / SUMIFS(Aux_Totales!$N:$N, Aux_Totales!$F:$F, $F224, Aux_Totales!$A:$A, Aperturas!$A$2), 0))</f>
        <v/>
      </c>
      <c r="NDO224" s="23" t="str">
        <f>IF(NDO220 = "", "", IFERROR(NDO220 / SUMIFS(Aux_Totales!$N:$N, Aux_Totales!$F:$F, $F224, Aux_Totales!$A:$A, Aperturas!$A$2), 0))</f>
        <v/>
      </c>
      <c r="NDP224" s="23" t="str">
        <f>IF(NDP220 = "", "", IFERROR(NDP220 / SUMIFS(Aux_Totales!$N:$N, Aux_Totales!$F:$F, $F224, Aux_Totales!$A:$A, Aperturas!$A$2), 0))</f>
        <v/>
      </c>
      <c r="NDQ224" s="23" t="str">
        <f>IF(NDQ220 = "", "", IFERROR(NDQ220 / SUMIFS(Aux_Totales!$N:$N, Aux_Totales!$F:$F, $F224, Aux_Totales!$A:$A, Aperturas!$A$2), 0))</f>
        <v/>
      </c>
      <c r="NDR224" s="23" t="str">
        <f>IF(NDR220 = "", "", IFERROR(NDR220 / SUMIFS(Aux_Totales!$N:$N, Aux_Totales!$F:$F, $F224, Aux_Totales!$A:$A, Aperturas!$A$2), 0))</f>
        <v/>
      </c>
      <c r="NDS224" s="23" t="str">
        <f>IF(NDS220 = "", "", IFERROR(NDS220 / SUMIFS(Aux_Totales!$N:$N, Aux_Totales!$F:$F, $F224, Aux_Totales!$A:$A, Aperturas!$A$2), 0))</f>
        <v/>
      </c>
      <c r="NDT224" s="23" t="str">
        <f>IF(NDT220 = "", "", IFERROR(NDT220 / SUMIFS(Aux_Totales!$N:$N, Aux_Totales!$F:$F, $F224, Aux_Totales!$A:$A, Aperturas!$A$2), 0))</f>
        <v/>
      </c>
      <c r="NDU224" s="23" t="str">
        <f>IF(NDU220 = "", "", IFERROR(NDU220 / SUMIFS(Aux_Totales!$N:$N, Aux_Totales!$F:$F, $F224, Aux_Totales!$A:$A, Aperturas!$A$2), 0))</f>
        <v/>
      </c>
      <c r="NDV224" s="23" t="str">
        <f>IF(NDV220 = "", "", IFERROR(NDV220 / SUMIFS(Aux_Totales!$N:$N, Aux_Totales!$F:$F, $F224, Aux_Totales!$A:$A, Aperturas!$A$2), 0))</f>
        <v/>
      </c>
      <c r="NDW224" s="23" t="str">
        <f>IF(NDW220 = "", "", IFERROR(NDW220 / SUMIFS(Aux_Totales!$N:$N, Aux_Totales!$F:$F, $F224, Aux_Totales!$A:$A, Aperturas!$A$2), 0))</f>
        <v/>
      </c>
      <c r="NDX224" s="23" t="str">
        <f>IF(NDX220 = "", "", IFERROR(NDX220 / SUMIFS(Aux_Totales!$N:$N, Aux_Totales!$F:$F, $F224, Aux_Totales!$A:$A, Aperturas!$A$2), 0))</f>
        <v/>
      </c>
      <c r="NDY224" s="23" t="str">
        <f>IF(NDY220 = "", "", IFERROR(NDY220 / SUMIFS(Aux_Totales!$N:$N, Aux_Totales!$F:$F, $F224, Aux_Totales!$A:$A, Aperturas!$A$2), 0))</f>
        <v/>
      </c>
      <c r="NDZ224" s="23" t="str">
        <f>IF(NDZ220 = "", "", IFERROR(NDZ220 / SUMIFS(Aux_Totales!$N:$N, Aux_Totales!$F:$F, $F224, Aux_Totales!$A:$A, Aperturas!$A$2), 0))</f>
        <v/>
      </c>
      <c r="NEA224" s="23" t="str">
        <f>IF(NEA220 = "", "", IFERROR(NEA220 / SUMIFS(Aux_Totales!$N:$N, Aux_Totales!$F:$F, $F224, Aux_Totales!$A:$A, Aperturas!$A$2), 0))</f>
        <v/>
      </c>
      <c r="NEB224" s="23" t="str">
        <f>IF(NEB220 = "", "", IFERROR(NEB220 / SUMIFS(Aux_Totales!$N:$N, Aux_Totales!$F:$F, $F224, Aux_Totales!$A:$A, Aperturas!$A$2), 0))</f>
        <v/>
      </c>
      <c r="NEC224" s="23" t="str">
        <f>IF(NEC220 = "", "", IFERROR(NEC220 / SUMIFS(Aux_Totales!$N:$N, Aux_Totales!$F:$F, $F224, Aux_Totales!$A:$A, Aperturas!$A$2), 0))</f>
        <v/>
      </c>
      <c r="NED224" s="23" t="str">
        <f>IF(NED220 = "", "", IFERROR(NED220 / SUMIFS(Aux_Totales!$N:$N, Aux_Totales!$F:$F, $F224, Aux_Totales!$A:$A, Aperturas!$A$2), 0))</f>
        <v/>
      </c>
      <c r="NEE224" s="23" t="str">
        <f>IF(NEE220 = "", "", IFERROR(NEE220 / SUMIFS(Aux_Totales!$N:$N, Aux_Totales!$F:$F, $F224, Aux_Totales!$A:$A, Aperturas!$A$2), 0))</f>
        <v/>
      </c>
      <c r="NEF224" s="23" t="str">
        <f>IF(NEF220 = "", "", IFERROR(NEF220 / SUMIFS(Aux_Totales!$N:$N, Aux_Totales!$F:$F, $F224, Aux_Totales!$A:$A, Aperturas!$A$2), 0))</f>
        <v/>
      </c>
      <c r="NEG224" s="23" t="str">
        <f>IF(NEG220 = "", "", IFERROR(NEG220 / SUMIFS(Aux_Totales!$N:$N, Aux_Totales!$F:$F, $F224, Aux_Totales!$A:$A, Aperturas!$A$2), 0))</f>
        <v/>
      </c>
      <c r="NEH224" s="23" t="str">
        <f>IF(NEH220 = "", "", IFERROR(NEH220 / SUMIFS(Aux_Totales!$N:$N, Aux_Totales!$F:$F, $F224, Aux_Totales!$A:$A, Aperturas!$A$2), 0))</f>
        <v/>
      </c>
      <c r="NEI224" s="23" t="str">
        <f>IF(NEI220 = "", "", IFERROR(NEI220 / SUMIFS(Aux_Totales!$N:$N, Aux_Totales!$F:$F, $F224, Aux_Totales!$A:$A, Aperturas!$A$2), 0))</f>
        <v/>
      </c>
      <c r="NEJ224" s="23" t="str">
        <f>IF(NEJ220 = "", "", IFERROR(NEJ220 / SUMIFS(Aux_Totales!$N:$N, Aux_Totales!$F:$F, $F224, Aux_Totales!$A:$A, Aperturas!$A$2), 0))</f>
        <v/>
      </c>
      <c r="NEK224" s="23" t="str">
        <f>IF(NEK220 = "", "", IFERROR(NEK220 / SUMIFS(Aux_Totales!$N:$N, Aux_Totales!$F:$F, $F224, Aux_Totales!$A:$A, Aperturas!$A$2), 0))</f>
        <v/>
      </c>
      <c r="NEL224" s="23" t="str">
        <f>IF(NEL220 = "", "", IFERROR(NEL220 / SUMIFS(Aux_Totales!$N:$N, Aux_Totales!$F:$F, $F224, Aux_Totales!$A:$A, Aperturas!$A$2), 0))</f>
        <v/>
      </c>
      <c r="NEM224" s="23" t="str">
        <f>IF(NEM220 = "", "", IFERROR(NEM220 / SUMIFS(Aux_Totales!$N:$N, Aux_Totales!$F:$F, $F224, Aux_Totales!$A:$A, Aperturas!$A$2), 0))</f>
        <v/>
      </c>
      <c r="NEN224" s="23" t="str">
        <f>IF(NEN220 = "", "", IFERROR(NEN220 / SUMIFS(Aux_Totales!$N:$N, Aux_Totales!$F:$F, $F224, Aux_Totales!$A:$A, Aperturas!$A$2), 0))</f>
        <v/>
      </c>
      <c r="NEO224" s="23" t="str">
        <f>IF(NEO220 = "", "", IFERROR(NEO220 / SUMIFS(Aux_Totales!$N:$N, Aux_Totales!$F:$F, $F224, Aux_Totales!$A:$A, Aperturas!$A$2), 0))</f>
        <v/>
      </c>
      <c r="NEP224" s="23" t="str">
        <f>IF(NEP220 = "", "", IFERROR(NEP220 / SUMIFS(Aux_Totales!$N:$N, Aux_Totales!$F:$F, $F224, Aux_Totales!$A:$A, Aperturas!$A$2), 0))</f>
        <v/>
      </c>
      <c r="NEQ224" s="23" t="str">
        <f>IF(NEQ220 = "", "", IFERROR(NEQ220 / SUMIFS(Aux_Totales!$N:$N, Aux_Totales!$F:$F, $F224, Aux_Totales!$A:$A, Aperturas!$A$2), 0))</f>
        <v/>
      </c>
      <c r="NER224" s="23" t="str">
        <f>IF(NER220 = "", "", IFERROR(NER220 / SUMIFS(Aux_Totales!$N:$N, Aux_Totales!$F:$F, $F224, Aux_Totales!$A:$A, Aperturas!$A$2), 0))</f>
        <v/>
      </c>
      <c r="NES224" s="23" t="str">
        <f>IF(NES220 = "", "", IFERROR(NES220 / SUMIFS(Aux_Totales!$N:$N, Aux_Totales!$F:$F, $F224, Aux_Totales!$A:$A, Aperturas!$A$2), 0))</f>
        <v/>
      </c>
      <c r="NET224" s="23" t="str">
        <f>IF(NET220 = "", "", IFERROR(NET220 / SUMIFS(Aux_Totales!$N:$N, Aux_Totales!$F:$F, $F224, Aux_Totales!$A:$A, Aperturas!$A$2), 0))</f>
        <v/>
      </c>
      <c r="NEU224" s="23" t="str">
        <f>IF(NEU220 = "", "", IFERROR(NEU220 / SUMIFS(Aux_Totales!$N:$N, Aux_Totales!$F:$F, $F224, Aux_Totales!$A:$A, Aperturas!$A$2), 0))</f>
        <v/>
      </c>
      <c r="NEV224" s="23" t="str">
        <f>IF(NEV220 = "", "", IFERROR(NEV220 / SUMIFS(Aux_Totales!$N:$N, Aux_Totales!$F:$F, $F224, Aux_Totales!$A:$A, Aperturas!$A$2), 0))</f>
        <v/>
      </c>
      <c r="NEW224" s="23" t="str">
        <f>IF(NEW220 = "", "", IFERROR(NEW220 / SUMIFS(Aux_Totales!$N:$N, Aux_Totales!$F:$F, $F224, Aux_Totales!$A:$A, Aperturas!$A$2), 0))</f>
        <v/>
      </c>
      <c r="NEX224" s="23" t="str">
        <f>IF(NEX220 = "", "", IFERROR(NEX220 / SUMIFS(Aux_Totales!$N:$N, Aux_Totales!$F:$F, $F224, Aux_Totales!$A:$A, Aperturas!$A$2), 0))</f>
        <v/>
      </c>
      <c r="NEY224" s="23" t="str">
        <f>IF(NEY220 = "", "", IFERROR(NEY220 / SUMIFS(Aux_Totales!$N:$N, Aux_Totales!$F:$F, $F224, Aux_Totales!$A:$A, Aperturas!$A$2), 0))</f>
        <v/>
      </c>
      <c r="NEZ224" s="23" t="str">
        <f>IF(NEZ220 = "", "", IFERROR(NEZ220 / SUMIFS(Aux_Totales!$N:$N, Aux_Totales!$F:$F, $F224, Aux_Totales!$A:$A, Aperturas!$A$2), 0))</f>
        <v/>
      </c>
      <c r="NFA224" s="23" t="str">
        <f>IF(NFA220 = "", "", IFERROR(NFA220 / SUMIFS(Aux_Totales!$N:$N, Aux_Totales!$F:$F, $F224, Aux_Totales!$A:$A, Aperturas!$A$2), 0))</f>
        <v/>
      </c>
      <c r="NFB224" s="23" t="str">
        <f>IF(NFB220 = "", "", IFERROR(NFB220 / SUMIFS(Aux_Totales!$N:$N, Aux_Totales!$F:$F, $F224, Aux_Totales!$A:$A, Aperturas!$A$2), 0))</f>
        <v/>
      </c>
      <c r="NFC224" s="23" t="str">
        <f>IF(NFC220 = "", "", IFERROR(NFC220 / SUMIFS(Aux_Totales!$N:$N, Aux_Totales!$F:$F, $F224, Aux_Totales!$A:$A, Aperturas!$A$2), 0))</f>
        <v/>
      </c>
      <c r="NFD224" s="23" t="str">
        <f>IF(NFD220 = "", "", IFERROR(NFD220 / SUMIFS(Aux_Totales!$N:$N, Aux_Totales!$F:$F, $F224, Aux_Totales!$A:$A, Aperturas!$A$2), 0))</f>
        <v/>
      </c>
      <c r="NFE224" s="23" t="str">
        <f>IF(NFE220 = "", "", IFERROR(NFE220 / SUMIFS(Aux_Totales!$N:$N, Aux_Totales!$F:$F, $F224, Aux_Totales!$A:$A, Aperturas!$A$2), 0))</f>
        <v/>
      </c>
      <c r="NFF224" s="23" t="str">
        <f>IF(NFF220 = "", "", IFERROR(NFF220 / SUMIFS(Aux_Totales!$N:$N, Aux_Totales!$F:$F, $F224, Aux_Totales!$A:$A, Aperturas!$A$2), 0))</f>
        <v/>
      </c>
      <c r="NFG224" s="23" t="str">
        <f>IF(NFG220 = "", "", IFERROR(NFG220 / SUMIFS(Aux_Totales!$N:$N, Aux_Totales!$F:$F, $F224, Aux_Totales!$A:$A, Aperturas!$A$2), 0))</f>
        <v/>
      </c>
      <c r="NFH224" s="23" t="str">
        <f>IF(NFH220 = "", "", IFERROR(NFH220 / SUMIFS(Aux_Totales!$N:$N, Aux_Totales!$F:$F, $F224, Aux_Totales!$A:$A, Aperturas!$A$2), 0))</f>
        <v/>
      </c>
      <c r="NFI224" s="23" t="str">
        <f>IF(NFI220 = "", "", IFERROR(NFI220 / SUMIFS(Aux_Totales!$N:$N, Aux_Totales!$F:$F, $F224, Aux_Totales!$A:$A, Aperturas!$A$2), 0))</f>
        <v/>
      </c>
      <c r="NFJ224" s="23" t="str">
        <f>IF(NFJ220 = "", "", IFERROR(NFJ220 / SUMIFS(Aux_Totales!$N:$N, Aux_Totales!$F:$F, $F224, Aux_Totales!$A:$A, Aperturas!$A$2), 0))</f>
        <v/>
      </c>
      <c r="NFK224" s="23" t="str">
        <f>IF(NFK220 = "", "", IFERROR(NFK220 / SUMIFS(Aux_Totales!$N:$N, Aux_Totales!$F:$F, $F224, Aux_Totales!$A:$A, Aperturas!$A$2), 0))</f>
        <v/>
      </c>
      <c r="NFL224" s="23" t="str">
        <f>IF(NFL220 = "", "", IFERROR(NFL220 / SUMIFS(Aux_Totales!$N:$N, Aux_Totales!$F:$F, $F224, Aux_Totales!$A:$A, Aperturas!$A$2), 0))</f>
        <v/>
      </c>
      <c r="NFM224" s="23" t="str">
        <f>IF(NFM220 = "", "", IFERROR(NFM220 / SUMIFS(Aux_Totales!$N:$N, Aux_Totales!$F:$F, $F224, Aux_Totales!$A:$A, Aperturas!$A$2), 0))</f>
        <v/>
      </c>
      <c r="NFN224" s="23" t="str">
        <f>IF(NFN220 = "", "", IFERROR(NFN220 / SUMIFS(Aux_Totales!$N:$N, Aux_Totales!$F:$F, $F224, Aux_Totales!$A:$A, Aperturas!$A$2), 0))</f>
        <v/>
      </c>
      <c r="NFO224" s="23" t="str">
        <f>IF(NFO220 = "", "", IFERROR(NFO220 / SUMIFS(Aux_Totales!$N:$N, Aux_Totales!$F:$F, $F224, Aux_Totales!$A:$A, Aperturas!$A$2), 0))</f>
        <v/>
      </c>
      <c r="NFP224" s="23" t="str">
        <f>IF(NFP220 = "", "", IFERROR(NFP220 / SUMIFS(Aux_Totales!$N:$N, Aux_Totales!$F:$F, $F224, Aux_Totales!$A:$A, Aperturas!$A$2), 0))</f>
        <v/>
      </c>
      <c r="NFQ224" s="23" t="str">
        <f>IF(NFQ220 = "", "", IFERROR(NFQ220 / SUMIFS(Aux_Totales!$N:$N, Aux_Totales!$F:$F, $F224, Aux_Totales!$A:$A, Aperturas!$A$2), 0))</f>
        <v/>
      </c>
      <c r="NFR224" s="23" t="str">
        <f>IF(NFR220 = "", "", IFERROR(NFR220 / SUMIFS(Aux_Totales!$N:$N, Aux_Totales!$F:$F, $F224, Aux_Totales!$A:$A, Aperturas!$A$2), 0))</f>
        <v/>
      </c>
      <c r="NFS224" s="23" t="str">
        <f>IF(NFS220 = "", "", IFERROR(NFS220 / SUMIFS(Aux_Totales!$N:$N, Aux_Totales!$F:$F, $F224, Aux_Totales!$A:$A, Aperturas!$A$2), 0))</f>
        <v/>
      </c>
      <c r="NFT224" s="23" t="str">
        <f>IF(NFT220 = "", "", IFERROR(NFT220 / SUMIFS(Aux_Totales!$N:$N, Aux_Totales!$F:$F, $F224, Aux_Totales!$A:$A, Aperturas!$A$2), 0))</f>
        <v/>
      </c>
      <c r="NFU224" s="23" t="str">
        <f>IF(NFU220 = "", "", IFERROR(NFU220 / SUMIFS(Aux_Totales!$N:$N, Aux_Totales!$F:$F, $F224, Aux_Totales!$A:$A, Aperturas!$A$2), 0))</f>
        <v/>
      </c>
      <c r="NFV224" s="23" t="str">
        <f>IF(NFV220 = "", "", IFERROR(NFV220 / SUMIFS(Aux_Totales!$N:$N, Aux_Totales!$F:$F, $F224, Aux_Totales!$A:$A, Aperturas!$A$2), 0))</f>
        <v/>
      </c>
      <c r="NFW224" s="23" t="str">
        <f>IF(NFW220 = "", "", IFERROR(NFW220 / SUMIFS(Aux_Totales!$N:$N, Aux_Totales!$F:$F, $F224, Aux_Totales!$A:$A, Aperturas!$A$2), 0))</f>
        <v/>
      </c>
      <c r="NFX224" s="23" t="str">
        <f>IF(NFX220 = "", "", IFERROR(NFX220 / SUMIFS(Aux_Totales!$N:$N, Aux_Totales!$F:$F, $F224, Aux_Totales!$A:$A, Aperturas!$A$2), 0))</f>
        <v/>
      </c>
      <c r="NFY224" s="23" t="str">
        <f>IF(NFY220 = "", "", IFERROR(NFY220 / SUMIFS(Aux_Totales!$N:$N, Aux_Totales!$F:$F, $F224, Aux_Totales!$A:$A, Aperturas!$A$2), 0))</f>
        <v/>
      </c>
      <c r="NFZ224" s="23" t="str">
        <f>IF(NFZ220 = "", "", IFERROR(NFZ220 / SUMIFS(Aux_Totales!$N:$N, Aux_Totales!$F:$F, $F224, Aux_Totales!$A:$A, Aperturas!$A$2), 0))</f>
        <v/>
      </c>
      <c r="NGA224" s="23" t="str">
        <f>IF(NGA220 = "", "", IFERROR(NGA220 / SUMIFS(Aux_Totales!$N:$N, Aux_Totales!$F:$F, $F224, Aux_Totales!$A:$A, Aperturas!$A$2), 0))</f>
        <v/>
      </c>
      <c r="NGB224" s="23" t="str">
        <f>IF(NGB220 = "", "", IFERROR(NGB220 / SUMIFS(Aux_Totales!$N:$N, Aux_Totales!$F:$F, $F224, Aux_Totales!$A:$A, Aperturas!$A$2), 0))</f>
        <v/>
      </c>
      <c r="NGC224" s="23" t="str">
        <f>IF(NGC220 = "", "", IFERROR(NGC220 / SUMIFS(Aux_Totales!$N:$N, Aux_Totales!$F:$F, $F224, Aux_Totales!$A:$A, Aperturas!$A$2), 0))</f>
        <v/>
      </c>
      <c r="NGD224" s="23" t="str">
        <f>IF(NGD220 = "", "", IFERROR(NGD220 / SUMIFS(Aux_Totales!$N:$N, Aux_Totales!$F:$F, $F224, Aux_Totales!$A:$A, Aperturas!$A$2), 0))</f>
        <v/>
      </c>
      <c r="NGE224" s="23" t="str">
        <f>IF(NGE220 = "", "", IFERROR(NGE220 / SUMIFS(Aux_Totales!$N:$N, Aux_Totales!$F:$F, $F224, Aux_Totales!$A:$A, Aperturas!$A$2), 0))</f>
        <v/>
      </c>
      <c r="NGF224" s="23" t="str">
        <f>IF(NGF220 = "", "", IFERROR(NGF220 / SUMIFS(Aux_Totales!$N:$N, Aux_Totales!$F:$F, $F224, Aux_Totales!$A:$A, Aperturas!$A$2), 0))</f>
        <v/>
      </c>
      <c r="NGG224" s="23" t="str">
        <f>IF(NGG220 = "", "", IFERROR(NGG220 / SUMIFS(Aux_Totales!$N:$N, Aux_Totales!$F:$F, $F224, Aux_Totales!$A:$A, Aperturas!$A$2), 0))</f>
        <v/>
      </c>
      <c r="NGH224" s="23" t="str">
        <f>IF(NGH220 = "", "", IFERROR(NGH220 / SUMIFS(Aux_Totales!$N:$N, Aux_Totales!$F:$F, $F224, Aux_Totales!$A:$A, Aperturas!$A$2), 0))</f>
        <v/>
      </c>
      <c r="NGI224" s="23" t="str">
        <f>IF(NGI220 = "", "", IFERROR(NGI220 / SUMIFS(Aux_Totales!$N:$N, Aux_Totales!$F:$F, $F224, Aux_Totales!$A:$A, Aperturas!$A$2), 0))</f>
        <v/>
      </c>
      <c r="NGJ224" s="23" t="str">
        <f>IF(NGJ220 = "", "", IFERROR(NGJ220 / SUMIFS(Aux_Totales!$N:$N, Aux_Totales!$F:$F, $F224, Aux_Totales!$A:$A, Aperturas!$A$2), 0))</f>
        <v/>
      </c>
      <c r="NGK224" s="23" t="str">
        <f>IF(NGK220 = "", "", IFERROR(NGK220 / SUMIFS(Aux_Totales!$N:$N, Aux_Totales!$F:$F, $F224, Aux_Totales!$A:$A, Aperturas!$A$2), 0))</f>
        <v/>
      </c>
      <c r="NGL224" s="23" t="str">
        <f>IF(NGL220 = "", "", IFERROR(NGL220 / SUMIFS(Aux_Totales!$N:$N, Aux_Totales!$F:$F, $F224, Aux_Totales!$A:$A, Aperturas!$A$2), 0))</f>
        <v/>
      </c>
      <c r="NGM224" s="23" t="str">
        <f>IF(NGM220 = "", "", IFERROR(NGM220 / SUMIFS(Aux_Totales!$N:$N, Aux_Totales!$F:$F, $F224, Aux_Totales!$A:$A, Aperturas!$A$2), 0))</f>
        <v/>
      </c>
      <c r="NGN224" s="23" t="str">
        <f>IF(NGN220 = "", "", IFERROR(NGN220 / SUMIFS(Aux_Totales!$N:$N, Aux_Totales!$F:$F, $F224, Aux_Totales!$A:$A, Aperturas!$A$2), 0))</f>
        <v/>
      </c>
      <c r="NGO224" s="23" t="str">
        <f>IF(NGO220 = "", "", IFERROR(NGO220 / SUMIFS(Aux_Totales!$N:$N, Aux_Totales!$F:$F, $F224, Aux_Totales!$A:$A, Aperturas!$A$2), 0))</f>
        <v/>
      </c>
      <c r="NGP224" s="23" t="str">
        <f>IF(NGP220 = "", "", IFERROR(NGP220 / SUMIFS(Aux_Totales!$N:$N, Aux_Totales!$F:$F, $F224, Aux_Totales!$A:$A, Aperturas!$A$2), 0))</f>
        <v/>
      </c>
      <c r="NGQ224" s="23" t="str">
        <f>IF(NGQ220 = "", "", IFERROR(NGQ220 / SUMIFS(Aux_Totales!$N:$N, Aux_Totales!$F:$F, $F224, Aux_Totales!$A:$A, Aperturas!$A$2), 0))</f>
        <v/>
      </c>
      <c r="NGR224" s="23" t="str">
        <f>IF(NGR220 = "", "", IFERROR(NGR220 / SUMIFS(Aux_Totales!$N:$N, Aux_Totales!$F:$F, $F224, Aux_Totales!$A:$A, Aperturas!$A$2), 0))</f>
        <v/>
      </c>
      <c r="NGS224" s="23" t="str">
        <f>IF(NGS220 = "", "", IFERROR(NGS220 / SUMIFS(Aux_Totales!$N:$N, Aux_Totales!$F:$F, $F224, Aux_Totales!$A:$A, Aperturas!$A$2), 0))</f>
        <v/>
      </c>
      <c r="NGT224" s="23" t="str">
        <f>IF(NGT220 = "", "", IFERROR(NGT220 / SUMIFS(Aux_Totales!$N:$N, Aux_Totales!$F:$F, $F224, Aux_Totales!$A:$A, Aperturas!$A$2), 0))</f>
        <v/>
      </c>
      <c r="NGU224" s="23" t="str">
        <f>IF(NGU220 = "", "", IFERROR(NGU220 / SUMIFS(Aux_Totales!$N:$N, Aux_Totales!$F:$F, $F224, Aux_Totales!$A:$A, Aperturas!$A$2), 0))</f>
        <v/>
      </c>
      <c r="NGV224" s="23" t="str">
        <f>IF(NGV220 = "", "", IFERROR(NGV220 / SUMIFS(Aux_Totales!$N:$N, Aux_Totales!$F:$F, $F224, Aux_Totales!$A:$A, Aperturas!$A$2), 0))</f>
        <v/>
      </c>
      <c r="NGW224" s="23" t="str">
        <f>IF(NGW220 = "", "", IFERROR(NGW220 / SUMIFS(Aux_Totales!$N:$N, Aux_Totales!$F:$F, $F224, Aux_Totales!$A:$A, Aperturas!$A$2), 0))</f>
        <v/>
      </c>
      <c r="NGX224" s="23" t="str">
        <f>IF(NGX220 = "", "", IFERROR(NGX220 / SUMIFS(Aux_Totales!$N:$N, Aux_Totales!$F:$F, $F224, Aux_Totales!$A:$A, Aperturas!$A$2), 0))</f>
        <v/>
      </c>
      <c r="NGY224" s="23" t="str">
        <f>IF(NGY220 = "", "", IFERROR(NGY220 / SUMIFS(Aux_Totales!$N:$N, Aux_Totales!$F:$F, $F224, Aux_Totales!$A:$A, Aperturas!$A$2), 0))</f>
        <v/>
      </c>
      <c r="NGZ224" s="23" t="str">
        <f>IF(NGZ220 = "", "", IFERROR(NGZ220 / SUMIFS(Aux_Totales!$N:$N, Aux_Totales!$F:$F, $F224, Aux_Totales!$A:$A, Aperturas!$A$2), 0))</f>
        <v/>
      </c>
      <c r="NHA224" s="23" t="str">
        <f>IF(NHA220 = "", "", IFERROR(NHA220 / SUMIFS(Aux_Totales!$N:$N, Aux_Totales!$F:$F, $F224, Aux_Totales!$A:$A, Aperturas!$A$2), 0))</f>
        <v/>
      </c>
      <c r="NHB224" s="23" t="str">
        <f>IF(NHB220 = "", "", IFERROR(NHB220 / SUMIFS(Aux_Totales!$N:$N, Aux_Totales!$F:$F, $F224, Aux_Totales!$A:$A, Aperturas!$A$2), 0))</f>
        <v/>
      </c>
      <c r="NHC224" s="23" t="str">
        <f>IF(NHC220 = "", "", IFERROR(NHC220 / SUMIFS(Aux_Totales!$N:$N, Aux_Totales!$F:$F, $F224, Aux_Totales!$A:$A, Aperturas!$A$2), 0))</f>
        <v/>
      </c>
      <c r="NHD224" s="23" t="str">
        <f>IF(NHD220 = "", "", IFERROR(NHD220 / SUMIFS(Aux_Totales!$N:$N, Aux_Totales!$F:$F, $F224, Aux_Totales!$A:$A, Aperturas!$A$2), 0))</f>
        <v/>
      </c>
      <c r="NHE224" s="23" t="str">
        <f>IF(NHE220 = "", "", IFERROR(NHE220 / SUMIFS(Aux_Totales!$N:$N, Aux_Totales!$F:$F, $F224, Aux_Totales!$A:$A, Aperturas!$A$2), 0))</f>
        <v/>
      </c>
      <c r="NHF224" s="23" t="str">
        <f>IF(NHF220 = "", "", IFERROR(NHF220 / SUMIFS(Aux_Totales!$N:$N, Aux_Totales!$F:$F, $F224, Aux_Totales!$A:$A, Aperturas!$A$2), 0))</f>
        <v/>
      </c>
      <c r="NHG224" s="23" t="str">
        <f>IF(NHG220 = "", "", IFERROR(NHG220 / SUMIFS(Aux_Totales!$N:$N, Aux_Totales!$F:$F, $F224, Aux_Totales!$A:$A, Aperturas!$A$2), 0))</f>
        <v/>
      </c>
      <c r="NHH224" s="23" t="str">
        <f>IF(NHH220 = "", "", IFERROR(NHH220 / SUMIFS(Aux_Totales!$N:$N, Aux_Totales!$F:$F, $F224, Aux_Totales!$A:$A, Aperturas!$A$2), 0))</f>
        <v/>
      </c>
      <c r="NHI224" s="23" t="str">
        <f>IF(NHI220 = "", "", IFERROR(NHI220 / SUMIFS(Aux_Totales!$N:$N, Aux_Totales!$F:$F, $F224, Aux_Totales!$A:$A, Aperturas!$A$2), 0))</f>
        <v/>
      </c>
      <c r="NHJ224" s="23" t="str">
        <f>IF(NHJ220 = "", "", IFERROR(NHJ220 / SUMIFS(Aux_Totales!$N:$N, Aux_Totales!$F:$F, $F224, Aux_Totales!$A:$A, Aperturas!$A$2), 0))</f>
        <v/>
      </c>
      <c r="NHK224" s="23" t="str">
        <f>IF(NHK220 = "", "", IFERROR(NHK220 / SUMIFS(Aux_Totales!$N:$N, Aux_Totales!$F:$F, $F224, Aux_Totales!$A:$A, Aperturas!$A$2), 0))</f>
        <v/>
      </c>
      <c r="NHL224" s="23" t="str">
        <f>IF(NHL220 = "", "", IFERROR(NHL220 / SUMIFS(Aux_Totales!$N:$N, Aux_Totales!$F:$F, $F224, Aux_Totales!$A:$A, Aperturas!$A$2), 0))</f>
        <v/>
      </c>
      <c r="NHM224" s="23" t="str">
        <f>IF(NHM220 = "", "", IFERROR(NHM220 / SUMIFS(Aux_Totales!$N:$N, Aux_Totales!$F:$F, $F224, Aux_Totales!$A:$A, Aperturas!$A$2), 0))</f>
        <v/>
      </c>
      <c r="NHN224" s="23" t="str">
        <f>IF(NHN220 = "", "", IFERROR(NHN220 / SUMIFS(Aux_Totales!$N:$N, Aux_Totales!$F:$F, $F224, Aux_Totales!$A:$A, Aperturas!$A$2), 0))</f>
        <v/>
      </c>
      <c r="NHO224" s="23" t="str">
        <f>IF(NHO220 = "", "", IFERROR(NHO220 / SUMIFS(Aux_Totales!$N:$N, Aux_Totales!$F:$F, $F224, Aux_Totales!$A:$A, Aperturas!$A$2), 0))</f>
        <v/>
      </c>
      <c r="NHP224" s="23" t="str">
        <f>IF(NHP220 = "", "", IFERROR(NHP220 / SUMIFS(Aux_Totales!$N:$N, Aux_Totales!$F:$F, $F224, Aux_Totales!$A:$A, Aperturas!$A$2), 0))</f>
        <v/>
      </c>
      <c r="NHQ224" s="23" t="str">
        <f>IF(NHQ220 = "", "", IFERROR(NHQ220 / SUMIFS(Aux_Totales!$N:$N, Aux_Totales!$F:$F, $F224, Aux_Totales!$A:$A, Aperturas!$A$2), 0))</f>
        <v/>
      </c>
      <c r="NHR224" s="23" t="str">
        <f>IF(NHR220 = "", "", IFERROR(NHR220 / SUMIFS(Aux_Totales!$N:$N, Aux_Totales!$F:$F, $F224, Aux_Totales!$A:$A, Aperturas!$A$2), 0))</f>
        <v/>
      </c>
      <c r="NHS224" s="23" t="str">
        <f>IF(NHS220 = "", "", IFERROR(NHS220 / SUMIFS(Aux_Totales!$N:$N, Aux_Totales!$F:$F, $F224, Aux_Totales!$A:$A, Aperturas!$A$2), 0))</f>
        <v/>
      </c>
      <c r="NHT224" s="23" t="str">
        <f>IF(NHT220 = "", "", IFERROR(NHT220 / SUMIFS(Aux_Totales!$N:$N, Aux_Totales!$F:$F, $F224, Aux_Totales!$A:$A, Aperturas!$A$2), 0))</f>
        <v/>
      </c>
      <c r="NHU224" s="23" t="str">
        <f>IF(NHU220 = "", "", IFERROR(NHU220 / SUMIFS(Aux_Totales!$N:$N, Aux_Totales!$F:$F, $F224, Aux_Totales!$A:$A, Aperturas!$A$2), 0))</f>
        <v/>
      </c>
      <c r="NHV224" s="23" t="str">
        <f>IF(NHV220 = "", "", IFERROR(NHV220 / SUMIFS(Aux_Totales!$N:$N, Aux_Totales!$F:$F, $F224, Aux_Totales!$A:$A, Aperturas!$A$2), 0))</f>
        <v/>
      </c>
      <c r="NHW224" s="23" t="str">
        <f>IF(NHW220 = "", "", IFERROR(NHW220 / SUMIFS(Aux_Totales!$N:$N, Aux_Totales!$F:$F, $F224, Aux_Totales!$A:$A, Aperturas!$A$2), 0))</f>
        <v/>
      </c>
      <c r="NHX224" s="23" t="str">
        <f>IF(NHX220 = "", "", IFERROR(NHX220 / SUMIFS(Aux_Totales!$N:$N, Aux_Totales!$F:$F, $F224, Aux_Totales!$A:$A, Aperturas!$A$2), 0))</f>
        <v/>
      </c>
      <c r="NHY224" s="23" t="str">
        <f>IF(NHY220 = "", "", IFERROR(NHY220 / SUMIFS(Aux_Totales!$N:$N, Aux_Totales!$F:$F, $F224, Aux_Totales!$A:$A, Aperturas!$A$2), 0))</f>
        <v/>
      </c>
      <c r="NHZ224" s="23" t="str">
        <f>IF(NHZ220 = "", "", IFERROR(NHZ220 / SUMIFS(Aux_Totales!$N:$N, Aux_Totales!$F:$F, $F224, Aux_Totales!$A:$A, Aperturas!$A$2), 0))</f>
        <v/>
      </c>
      <c r="NIA224" s="23" t="str">
        <f>IF(NIA220 = "", "", IFERROR(NIA220 / SUMIFS(Aux_Totales!$N:$N, Aux_Totales!$F:$F, $F224, Aux_Totales!$A:$A, Aperturas!$A$2), 0))</f>
        <v/>
      </c>
      <c r="NIB224" s="23" t="str">
        <f>IF(NIB220 = "", "", IFERROR(NIB220 / SUMIFS(Aux_Totales!$N:$N, Aux_Totales!$F:$F, $F224, Aux_Totales!$A:$A, Aperturas!$A$2), 0))</f>
        <v/>
      </c>
      <c r="NIC224" s="23" t="str">
        <f>IF(NIC220 = "", "", IFERROR(NIC220 / SUMIFS(Aux_Totales!$N:$N, Aux_Totales!$F:$F, $F224, Aux_Totales!$A:$A, Aperturas!$A$2), 0))</f>
        <v/>
      </c>
      <c r="NID224" s="23" t="str">
        <f>IF(NID220 = "", "", IFERROR(NID220 / SUMIFS(Aux_Totales!$N:$N, Aux_Totales!$F:$F, $F224, Aux_Totales!$A:$A, Aperturas!$A$2), 0))</f>
        <v/>
      </c>
      <c r="NIE224" s="23" t="str">
        <f>IF(NIE220 = "", "", IFERROR(NIE220 / SUMIFS(Aux_Totales!$N:$N, Aux_Totales!$F:$F, $F224, Aux_Totales!$A:$A, Aperturas!$A$2), 0))</f>
        <v/>
      </c>
      <c r="NIF224" s="23" t="str">
        <f>IF(NIF220 = "", "", IFERROR(NIF220 / SUMIFS(Aux_Totales!$N:$N, Aux_Totales!$F:$F, $F224, Aux_Totales!$A:$A, Aperturas!$A$2), 0))</f>
        <v/>
      </c>
      <c r="NIG224" s="23" t="str">
        <f>IF(NIG220 = "", "", IFERROR(NIG220 / SUMIFS(Aux_Totales!$N:$N, Aux_Totales!$F:$F, $F224, Aux_Totales!$A:$A, Aperturas!$A$2), 0))</f>
        <v/>
      </c>
      <c r="NIH224" s="23" t="str">
        <f>IF(NIH220 = "", "", IFERROR(NIH220 / SUMIFS(Aux_Totales!$N:$N, Aux_Totales!$F:$F, $F224, Aux_Totales!$A:$A, Aperturas!$A$2), 0))</f>
        <v/>
      </c>
      <c r="NII224" s="23" t="str">
        <f>IF(NII220 = "", "", IFERROR(NII220 / SUMIFS(Aux_Totales!$N:$N, Aux_Totales!$F:$F, $F224, Aux_Totales!$A:$A, Aperturas!$A$2), 0))</f>
        <v/>
      </c>
      <c r="NIJ224" s="23" t="str">
        <f>IF(NIJ220 = "", "", IFERROR(NIJ220 / SUMIFS(Aux_Totales!$N:$N, Aux_Totales!$F:$F, $F224, Aux_Totales!$A:$A, Aperturas!$A$2), 0))</f>
        <v/>
      </c>
      <c r="NIK224" s="23" t="str">
        <f>IF(NIK220 = "", "", IFERROR(NIK220 / SUMIFS(Aux_Totales!$N:$N, Aux_Totales!$F:$F, $F224, Aux_Totales!$A:$A, Aperturas!$A$2), 0))</f>
        <v/>
      </c>
      <c r="NIL224" s="23" t="str">
        <f>IF(NIL220 = "", "", IFERROR(NIL220 / SUMIFS(Aux_Totales!$N:$N, Aux_Totales!$F:$F, $F224, Aux_Totales!$A:$A, Aperturas!$A$2), 0))</f>
        <v/>
      </c>
      <c r="NIM224" s="23" t="str">
        <f>IF(NIM220 = "", "", IFERROR(NIM220 / SUMIFS(Aux_Totales!$N:$N, Aux_Totales!$F:$F, $F224, Aux_Totales!$A:$A, Aperturas!$A$2), 0))</f>
        <v/>
      </c>
      <c r="NIN224" s="23" t="str">
        <f>IF(NIN220 = "", "", IFERROR(NIN220 / SUMIFS(Aux_Totales!$N:$N, Aux_Totales!$F:$F, $F224, Aux_Totales!$A:$A, Aperturas!$A$2), 0))</f>
        <v/>
      </c>
      <c r="NIO224" s="23" t="str">
        <f>IF(NIO220 = "", "", IFERROR(NIO220 / SUMIFS(Aux_Totales!$N:$N, Aux_Totales!$F:$F, $F224, Aux_Totales!$A:$A, Aperturas!$A$2), 0))</f>
        <v/>
      </c>
      <c r="NIP224" s="23" t="str">
        <f>IF(NIP220 = "", "", IFERROR(NIP220 / SUMIFS(Aux_Totales!$N:$N, Aux_Totales!$F:$F, $F224, Aux_Totales!$A:$A, Aperturas!$A$2), 0))</f>
        <v/>
      </c>
      <c r="NIQ224" s="23" t="str">
        <f>IF(NIQ220 = "", "", IFERROR(NIQ220 / SUMIFS(Aux_Totales!$N:$N, Aux_Totales!$F:$F, $F224, Aux_Totales!$A:$A, Aperturas!$A$2), 0))</f>
        <v/>
      </c>
      <c r="NIR224" s="23" t="str">
        <f>IF(NIR220 = "", "", IFERROR(NIR220 / SUMIFS(Aux_Totales!$N:$N, Aux_Totales!$F:$F, $F224, Aux_Totales!$A:$A, Aperturas!$A$2), 0))</f>
        <v/>
      </c>
      <c r="NIS224" s="23" t="str">
        <f>IF(NIS220 = "", "", IFERROR(NIS220 / SUMIFS(Aux_Totales!$N:$N, Aux_Totales!$F:$F, $F224, Aux_Totales!$A:$A, Aperturas!$A$2), 0))</f>
        <v/>
      </c>
      <c r="NIT224" s="23" t="str">
        <f>IF(NIT220 = "", "", IFERROR(NIT220 / SUMIFS(Aux_Totales!$N:$N, Aux_Totales!$F:$F, $F224, Aux_Totales!$A:$A, Aperturas!$A$2), 0))</f>
        <v/>
      </c>
      <c r="NIU224" s="23" t="str">
        <f>IF(NIU220 = "", "", IFERROR(NIU220 / SUMIFS(Aux_Totales!$N:$N, Aux_Totales!$F:$F, $F224, Aux_Totales!$A:$A, Aperturas!$A$2), 0))</f>
        <v/>
      </c>
      <c r="NIV224" s="23" t="str">
        <f>IF(NIV220 = "", "", IFERROR(NIV220 / SUMIFS(Aux_Totales!$N:$N, Aux_Totales!$F:$F, $F224, Aux_Totales!$A:$A, Aperturas!$A$2), 0))</f>
        <v/>
      </c>
      <c r="NIW224" s="23" t="str">
        <f>IF(NIW220 = "", "", IFERROR(NIW220 / SUMIFS(Aux_Totales!$N:$N, Aux_Totales!$F:$F, $F224, Aux_Totales!$A:$A, Aperturas!$A$2), 0))</f>
        <v/>
      </c>
      <c r="NIX224" s="23" t="str">
        <f>IF(NIX220 = "", "", IFERROR(NIX220 / SUMIFS(Aux_Totales!$N:$N, Aux_Totales!$F:$F, $F224, Aux_Totales!$A:$A, Aperturas!$A$2), 0))</f>
        <v/>
      </c>
      <c r="NIY224" s="23" t="str">
        <f>IF(NIY220 = "", "", IFERROR(NIY220 / SUMIFS(Aux_Totales!$N:$N, Aux_Totales!$F:$F, $F224, Aux_Totales!$A:$A, Aperturas!$A$2), 0))</f>
        <v/>
      </c>
      <c r="NIZ224" s="23" t="str">
        <f>IF(NIZ220 = "", "", IFERROR(NIZ220 / SUMIFS(Aux_Totales!$N:$N, Aux_Totales!$F:$F, $F224, Aux_Totales!$A:$A, Aperturas!$A$2), 0))</f>
        <v/>
      </c>
      <c r="NJA224" s="23" t="str">
        <f>IF(NJA220 = "", "", IFERROR(NJA220 / SUMIFS(Aux_Totales!$N:$N, Aux_Totales!$F:$F, $F224, Aux_Totales!$A:$A, Aperturas!$A$2), 0))</f>
        <v/>
      </c>
      <c r="NJB224" s="23" t="str">
        <f>IF(NJB220 = "", "", IFERROR(NJB220 / SUMIFS(Aux_Totales!$N:$N, Aux_Totales!$F:$F, $F224, Aux_Totales!$A:$A, Aperturas!$A$2), 0))</f>
        <v/>
      </c>
      <c r="NJC224" s="23" t="str">
        <f>IF(NJC220 = "", "", IFERROR(NJC220 / SUMIFS(Aux_Totales!$N:$N, Aux_Totales!$F:$F, $F224, Aux_Totales!$A:$A, Aperturas!$A$2), 0))</f>
        <v/>
      </c>
      <c r="NJD224" s="23" t="str">
        <f>IF(NJD220 = "", "", IFERROR(NJD220 / SUMIFS(Aux_Totales!$N:$N, Aux_Totales!$F:$F, $F224, Aux_Totales!$A:$A, Aperturas!$A$2), 0))</f>
        <v/>
      </c>
      <c r="NJE224" s="23" t="str">
        <f>IF(NJE220 = "", "", IFERROR(NJE220 / SUMIFS(Aux_Totales!$N:$N, Aux_Totales!$F:$F, $F224, Aux_Totales!$A:$A, Aperturas!$A$2), 0))</f>
        <v/>
      </c>
      <c r="NJF224" s="23" t="str">
        <f>IF(NJF220 = "", "", IFERROR(NJF220 / SUMIFS(Aux_Totales!$N:$N, Aux_Totales!$F:$F, $F224, Aux_Totales!$A:$A, Aperturas!$A$2), 0))</f>
        <v/>
      </c>
      <c r="NJG224" s="23" t="str">
        <f>IF(NJG220 = "", "", IFERROR(NJG220 / SUMIFS(Aux_Totales!$N:$N, Aux_Totales!$F:$F, $F224, Aux_Totales!$A:$A, Aperturas!$A$2), 0))</f>
        <v/>
      </c>
      <c r="NJH224" s="23" t="str">
        <f>IF(NJH220 = "", "", IFERROR(NJH220 / SUMIFS(Aux_Totales!$N:$N, Aux_Totales!$F:$F, $F224, Aux_Totales!$A:$A, Aperturas!$A$2), 0))</f>
        <v/>
      </c>
      <c r="NJI224" s="23" t="str">
        <f>IF(NJI220 = "", "", IFERROR(NJI220 / SUMIFS(Aux_Totales!$N:$N, Aux_Totales!$F:$F, $F224, Aux_Totales!$A:$A, Aperturas!$A$2), 0))</f>
        <v/>
      </c>
      <c r="NJJ224" s="23" t="str">
        <f>IF(NJJ220 = "", "", IFERROR(NJJ220 / SUMIFS(Aux_Totales!$N:$N, Aux_Totales!$F:$F, $F224, Aux_Totales!$A:$A, Aperturas!$A$2), 0))</f>
        <v/>
      </c>
      <c r="NJK224" s="23" t="str">
        <f>IF(NJK220 = "", "", IFERROR(NJK220 / SUMIFS(Aux_Totales!$N:$N, Aux_Totales!$F:$F, $F224, Aux_Totales!$A:$A, Aperturas!$A$2), 0))</f>
        <v/>
      </c>
      <c r="NJL224" s="23" t="str">
        <f>IF(NJL220 = "", "", IFERROR(NJL220 / SUMIFS(Aux_Totales!$N:$N, Aux_Totales!$F:$F, $F224, Aux_Totales!$A:$A, Aperturas!$A$2), 0))</f>
        <v/>
      </c>
      <c r="NJM224" s="23" t="str">
        <f>IF(NJM220 = "", "", IFERROR(NJM220 / SUMIFS(Aux_Totales!$N:$N, Aux_Totales!$F:$F, $F224, Aux_Totales!$A:$A, Aperturas!$A$2), 0))</f>
        <v/>
      </c>
      <c r="NJN224" s="23" t="str">
        <f>IF(NJN220 = "", "", IFERROR(NJN220 / SUMIFS(Aux_Totales!$N:$N, Aux_Totales!$F:$F, $F224, Aux_Totales!$A:$A, Aperturas!$A$2), 0))</f>
        <v/>
      </c>
      <c r="NJO224" s="23" t="str">
        <f>IF(NJO220 = "", "", IFERROR(NJO220 / SUMIFS(Aux_Totales!$N:$N, Aux_Totales!$F:$F, $F224, Aux_Totales!$A:$A, Aperturas!$A$2), 0))</f>
        <v/>
      </c>
      <c r="NJP224" s="23" t="str">
        <f>IF(NJP220 = "", "", IFERROR(NJP220 / SUMIFS(Aux_Totales!$N:$N, Aux_Totales!$F:$F, $F224, Aux_Totales!$A:$A, Aperturas!$A$2), 0))</f>
        <v/>
      </c>
      <c r="NJQ224" s="23" t="str">
        <f>IF(NJQ220 = "", "", IFERROR(NJQ220 / SUMIFS(Aux_Totales!$N:$N, Aux_Totales!$F:$F, $F224, Aux_Totales!$A:$A, Aperturas!$A$2), 0))</f>
        <v/>
      </c>
      <c r="NJR224" s="23" t="str">
        <f>IF(NJR220 = "", "", IFERROR(NJR220 / SUMIFS(Aux_Totales!$N:$N, Aux_Totales!$F:$F, $F224, Aux_Totales!$A:$A, Aperturas!$A$2), 0))</f>
        <v/>
      </c>
      <c r="NJS224" s="23" t="str">
        <f>IF(NJS220 = "", "", IFERROR(NJS220 / SUMIFS(Aux_Totales!$N:$N, Aux_Totales!$F:$F, $F224, Aux_Totales!$A:$A, Aperturas!$A$2), 0))</f>
        <v/>
      </c>
      <c r="NJT224" s="23" t="str">
        <f>IF(NJT220 = "", "", IFERROR(NJT220 / SUMIFS(Aux_Totales!$N:$N, Aux_Totales!$F:$F, $F224, Aux_Totales!$A:$A, Aperturas!$A$2), 0))</f>
        <v/>
      </c>
      <c r="NJU224" s="23" t="str">
        <f>IF(NJU220 = "", "", IFERROR(NJU220 / SUMIFS(Aux_Totales!$N:$N, Aux_Totales!$F:$F, $F224, Aux_Totales!$A:$A, Aperturas!$A$2), 0))</f>
        <v/>
      </c>
      <c r="NJV224" s="23" t="str">
        <f>IF(NJV220 = "", "", IFERROR(NJV220 / SUMIFS(Aux_Totales!$N:$N, Aux_Totales!$F:$F, $F224, Aux_Totales!$A:$A, Aperturas!$A$2), 0))</f>
        <v/>
      </c>
      <c r="NJW224" s="23" t="str">
        <f>IF(NJW220 = "", "", IFERROR(NJW220 / SUMIFS(Aux_Totales!$N:$N, Aux_Totales!$F:$F, $F224, Aux_Totales!$A:$A, Aperturas!$A$2), 0))</f>
        <v/>
      </c>
      <c r="NJX224" s="23" t="str">
        <f>IF(NJX220 = "", "", IFERROR(NJX220 / SUMIFS(Aux_Totales!$N:$N, Aux_Totales!$F:$F, $F224, Aux_Totales!$A:$A, Aperturas!$A$2), 0))</f>
        <v/>
      </c>
      <c r="NJY224" s="23" t="str">
        <f>IF(NJY220 = "", "", IFERROR(NJY220 / SUMIFS(Aux_Totales!$N:$N, Aux_Totales!$F:$F, $F224, Aux_Totales!$A:$A, Aperturas!$A$2), 0))</f>
        <v/>
      </c>
      <c r="NJZ224" s="23" t="str">
        <f>IF(NJZ220 = "", "", IFERROR(NJZ220 / SUMIFS(Aux_Totales!$N:$N, Aux_Totales!$F:$F, $F224, Aux_Totales!$A:$A, Aperturas!$A$2), 0))</f>
        <v/>
      </c>
      <c r="NKA224" s="23" t="str">
        <f>IF(NKA220 = "", "", IFERROR(NKA220 / SUMIFS(Aux_Totales!$N:$N, Aux_Totales!$F:$F, $F224, Aux_Totales!$A:$A, Aperturas!$A$2), 0))</f>
        <v/>
      </c>
      <c r="NKB224" s="23" t="str">
        <f>IF(NKB220 = "", "", IFERROR(NKB220 / SUMIFS(Aux_Totales!$N:$N, Aux_Totales!$F:$F, $F224, Aux_Totales!$A:$A, Aperturas!$A$2), 0))</f>
        <v/>
      </c>
      <c r="NKC224" s="23" t="str">
        <f>IF(NKC220 = "", "", IFERROR(NKC220 / SUMIFS(Aux_Totales!$N:$N, Aux_Totales!$F:$F, $F224, Aux_Totales!$A:$A, Aperturas!$A$2), 0))</f>
        <v/>
      </c>
      <c r="NKD224" s="23" t="str">
        <f>IF(NKD220 = "", "", IFERROR(NKD220 / SUMIFS(Aux_Totales!$N:$N, Aux_Totales!$F:$F, $F224, Aux_Totales!$A:$A, Aperturas!$A$2), 0))</f>
        <v/>
      </c>
      <c r="NKE224" s="23" t="str">
        <f>IF(NKE220 = "", "", IFERROR(NKE220 / SUMIFS(Aux_Totales!$N:$N, Aux_Totales!$F:$F, $F224, Aux_Totales!$A:$A, Aperturas!$A$2), 0))</f>
        <v/>
      </c>
      <c r="NKF224" s="23" t="str">
        <f>IF(NKF220 = "", "", IFERROR(NKF220 / SUMIFS(Aux_Totales!$N:$N, Aux_Totales!$F:$F, $F224, Aux_Totales!$A:$A, Aperturas!$A$2), 0))</f>
        <v/>
      </c>
      <c r="NKG224" s="23" t="str">
        <f>IF(NKG220 = "", "", IFERROR(NKG220 / SUMIFS(Aux_Totales!$N:$N, Aux_Totales!$F:$F, $F224, Aux_Totales!$A:$A, Aperturas!$A$2), 0))</f>
        <v/>
      </c>
      <c r="NKH224" s="23" t="str">
        <f>IF(NKH220 = "", "", IFERROR(NKH220 / SUMIFS(Aux_Totales!$N:$N, Aux_Totales!$F:$F, $F224, Aux_Totales!$A:$A, Aperturas!$A$2), 0))</f>
        <v/>
      </c>
      <c r="NKI224" s="23" t="str">
        <f>IF(NKI220 = "", "", IFERROR(NKI220 / SUMIFS(Aux_Totales!$N:$N, Aux_Totales!$F:$F, $F224, Aux_Totales!$A:$A, Aperturas!$A$2), 0))</f>
        <v/>
      </c>
      <c r="NKJ224" s="23" t="str">
        <f>IF(NKJ220 = "", "", IFERROR(NKJ220 / SUMIFS(Aux_Totales!$N:$N, Aux_Totales!$F:$F, $F224, Aux_Totales!$A:$A, Aperturas!$A$2), 0))</f>
        <v/>
      </c>
      <c r="NKK224" s="23" t="str">
        <f>IF(NKK220 = "", "", IFERROR(NKK220 / SUMIFS(Aux_Totales!$N:$N, Aux_Totales!$F:$F, $F224, Aux_Totales!$A:$A, Aperturas!$A$2), 0))</f>
        <v/>
      </c>
      <c r="NKL224" s="23" t="str">
        <f>IF(NKL220 = "", "", IFERROR(NKL220 / SUMIFS(Aux_Totales!$N:$N, Aux_Totales!$F:$F, $F224, Aux_Totales!$A:$A, Aperturas!$A$2), 0))</f>
        <v/>
      </c>
      <c r="NKM224" s="23" t="str">
        <f>IF(NKM220 = "", "", IFERROR(NKM220 / SUMIFS(Aux_Totales!$N:$N, Aux_Totales!$F:$F, $F224, Aux_Totales!$A:$A, Aperturas!$A$2), 0))</f>
        <v/>
      </c>
      <c r="NKN224" s="23" t="str">
        <f>IF(NKN220 = "", "", IFERROR(NKN220 / SUMIFS(Aux_Totales!$N:$N, Aux_Totales!$F:$F, $F224, Aux_Totales!$A:$A, Aperturas!$A$2), 0))</f>
        <v/>
      </c>
      <c r="NKO224" s="23" t="str">
        <f>IF(NKO220 = "", "", IFERROR(NKO220 / SUMIFS(Aux_Totales!$N:$N, Aux_Totales!$F:$F, $F224, Aux_Totales!$A:$A, Aperturas!$A$2), 0))</f>
        <v/>
      </c>
      <c r="NKP224" s="23" t="str">
        <f>IF(NKP220 = "", "", IFERROR(NKP220 / SUMIFS(Aux_Totales!$N:$N, Aux_Totales!$F:$F, $F224, Aux_Totales!$A:$A, Aperturas!$A$2), 0))</f>
        <v/>
      </c>
      <c r="NKQ224" s="23" t="str">
        <f>IF(NKQ220 = "", "", IFERROR(NKQ220 / SUMIFS(Aux_Totales!$N:$N, Aux_Totales!$F:$F, $F224, Aux_Totales!$A:$A, Aperturas!$A$2), 0))</f>
        <v/>
      </c>
      <c r="NKR224" s="23" t="str">
        <f>IF(NKR220 = "", "", IFERROR(NKR220 / SUMIFS(Aux_Totales!$N:$N, Aux_Totales!$F:$F, $F224, Aux_Totales!$A:$A, Aperturas!$A$2), 0))</f>
        <v/>
      </c>
      <c r="NKS224" s="23" t="str">
        <f>IF(NKS220 = "", "", IFERROR(NKS220 / SUMIFS(Aux_Totales!$N:$N, Aux_Totales!$F:$F, $F224, Aux_Totales!$A:$A, Aperturas!$A$2), 0))</f>
        <v/>
      </c>
      <c r="NKT224" s="23" t="str">
        <f>IF(NKT220 = "", "", IFERROR(NKT220 / SUMIFS(Aux_Totales!$N:$N, Aux_Totales!$F:$F, $F224, Aux_Totales!$A:$A, Aperturas!$A$2), 0))</f>
        <v/>
      </c>
      <c r="NKU224" s="23" t="str">
        <f>IF(NKU220 = "", "", IFERROR(NKU220 / SUMIFS(Aux_Totales!$N:$N, Aux_Totales!$F:$F, $F224, Aux_Totales!$A:$A, Aperturas!$A$2), 0))</f>
        <v/>
      </c>
      <c r="NKV224" s="23" t="str">
        <f>IF(NKV220 = "", "", IFERROR(NKV220 / SUMIFS(Aux_Totales!$N:$N, Aux_Totales!$F:$F, $F224, Aux_Totales!$A:$A, Aperturas!$A$2), 0))</f>
        <v/>
      </c>
      <c r="NKW224" s="23" t="str">
        <f>IF(NKW220 = "", "", IFERROR(NKW220 / SUMIFS(Aux_Totales!$N:$N, Aux_Totales!$F:$F, $F224, Aux_Totales!$A:$A, Aperturas!$A$2), 0))</f>
        <v/>
      </c>
      <c r="NKX224" s="23" t="str">
        <f>IF(NKX220 = "", "", IFERROR(NKX220 / SUMIFS(Aux_Totales!$N:$N, Aux_Totales!$F:$F, $F224, Aux_Totales!$A:$A, Aperturas!$A$2), 0))</f>
        <v/>
      </c>
      <c r="NKY224" s="23" t="str">
        <f>IF(NKY220 = "", "", IFERROR(NKY220 / SUMIFS(Aux_Totales!$N:$N, Aux_Totales!$F:$F, $F224, Aux_Totales!$A:$A, Aperturas!$A$2), 0))</f>
        <v/>
      </c>
      <c r="NKZ224" s="23" t="str">
        <f>IF(NKZ220 = "", "", IFERROR(NKZ220 / SUMIFS(Aux_Totales!$N:$N, Aux_Totales!$F:$F, $F224, Aux_Totales!$A:$A, Aperturas!$A$2), 0))</f>
        <v/>
      </c>
      <c r="NLA224" s="23" t="str">
        <f>IF(NLA220 = "", "", IFERROR(NLA220 / SUMIFS(Aux_Totales!$N:$N, Aux_Totales!$F:$F, $F224, Aux_Totales!$A:$A, Aperturas!$A$2), 0))</f>
        <v/>
      </c>
      <c r="NLB224" s="23" t="str">
        <f>IF(NLB220 = "", "", IFERROR(NLB220 / SUMIFS(Aux_Totales!$N:$N, Aux_Totales!$F:$F, $F224, Aux_Totales!$A:$A, Aperturas!$A$2), 0))</f>
        <v/>
      </c>
      <c r="NLC224" s="23" t="str">
        <f>IF(NLC220 = "", "", IFERROR(NLC220 / SUMIFS(Aux_Totales!$N:$N, Aux_Totales!$F:$F, $F224, Aux_Totales!$A:$A, Aperturas!$A$2), 0))</f>
        <v/>
      </c>
      <c r="NLD224" s="23" t="str">
        <f>IF(NLD220 = "", "", IFERROR(NLD220 / SUMIFS(Aux_Totales!$N:$N, Aux_Totales!$F:$F, $F224, Aux_Totales!$A:$A, Aperturas!$A$2), 0))</f>
        <v/>
      </c>
      <c r="NLE224" s="23" t="str">
        <f>IF(NLE220 = "", "", IFERROR(NLE220 / SUMIFS(Aux_Totales!$N:$N, Aux_Totales!$F:$F, $F224, Aux_Totales!$A:$A, Aperturas!$A$2), 0))</f>
        <v/>
      </c>
      <c r="NLF224" s="23" t="str">
        <f>IF(NLF220 = "", "", IFERROR(NLF220 / SUMIFS(Aux_Totales!$N:$N, Aux_Totales!$F:$F, $F224, Aux_Totales!$A:$A, Aperturas!$A$2), 0))</f>
        <v/>
      </c>
      <c r="NLG224" s="23" t="str">
        <f>IF(NLG220 = "", "", IFERROR(NLG220 / SUMIFS(Aux_Totales!$N:$N, Aux_Totales!$F:$F, $F224, Aux_Totales!$A:$A, Aperturas!$A$2), 0))</f>
        <v/>
      </c>
      <c r="NLH224" s="23" t="str">
        <f>IF(NLH220 = "", "", IFERROR(NLH220 / SUMIFS(Aux_Totales!$N:$N, Aux_Totales!$F:$F, $F224, Aux_Totales!$A:$A, Aperturas!$A$2), 0))</f>
        <v/>
      </c>
      <c r="NLI224" s="23" t="str">
        <f>IF(NLI220 = "", "", IFERROR(NLI220 / SUMIFS(Aux_Totales!$N:$N, Aux_Totales!$F:$F, $F224, Aux_Totales!$A:$A, Aperturas!$A$2), 0))</f>
        <v/>
      </c>
      <c r="NLJ224" s="23" t="str">
        <f>IF(NLJ220 = "", "", IFERROR(NLJ220 / SUMIFS(Aux_Totales!$N:$N, Aux_Totales!$F:$F, $F224, Aux_Totales!$A:$A, Aperturas!$A$2), 0))</f>
        <v/>
      </c>
      <c r="NLK224" s="23" t="str">
        <f>IF(NLK220 = "", "", IFERROR(NLK220 / SUMIFS(Aux_Totales!$N:$N, Aux_Totales!$F:$F, $F224, Aux_Totales!$A:$A, Aperturas!$A$2), 0))</f>
        <v/>
      </c>
      <c r="NLL224" s="23" t="str">
        <f>IF(NLL220 = "", "", IFERROR(NLL220 / SUMIFS(Aux_Totales!$N:$N, Aux_Totales!$F:$F, $F224, Aux_Totales!$A:$A, Aperturas!$A$2), 0))</f>
        <v/>
      </c>
      <c r="NLM224" s="23" t="str">
        <f>IF(NLM220 = "", "", IFERROR(NLM220 / SUMIFS(Aux_Totales!$N:$N, Aux_Totales!$F:$F, $F224, Aux_Totales!$A:$A, Aperturas!$A$2), 0))</f>
        <v/>
      </c>
      <c r="NLN224" s="23" t="str">
        <f>IF(NLN220 = "", "", IFERROR(NLN220 / SUMIFS(Aux_Totales!$N:$N, Aux_Totales!$F:$F, $F224, Aux_Totales!$A:$A, Aperturas!$A$2), 0))</f>
        <v/>
      </c>
      <c r="NLO224" s="23" t="str">
        <f>IF(NLO220 = "", "", IFERROR(NLO220 / SUMIFS(Aux_Totales!$N:$N, Aux_Totales!$F:$F, $F224, Aux_Totales!$A:$A, Aperturas!$A$2), 0))</f>
        <v/>
      </c>
      <c r="NLP224" s="23" t="str">
        <f>IF(NLP220 = "", "", IFERROR(NLP220 / SUMIFS(Aux_Totales!$N:$N, Aux_Totales!$F:$F, $F224, Aux_Totales!$A:$A, Aperturas!$A$2), 0))</f>
        <v/>
      </c>
      <c r="NLQ224" s="23" t="str">
        <f>IF(NLQ220 = "", "", IFERROR(NLQ220 / SUMIFS(Aux_Totales!$N:$N, Aux_Totales!$F:$F, $F224, Aux_Totales!$A:$A, Aperturas!$A$2), 0))</f>
        <v/>
      </c>
      <c r="NLR224" s="23" t="str">
        <f>IF(NLR220 = "", "", IFERROR(NLR220 / SUMIFS(Aux_Totales!$N:$N, Aux_Totales!$F:$F, $F224, Aux_Totales!$A:$A, Aperturas!$A$2), 0))</f>
        <v/>
      </c>
      <c r="NLS224" s="23" t="str">
        <f>IF(NLS220 = "", "", IFERROR(NLS220 / SUMIFS(Aux_Totales!$N:$N, Aux_Totales!$F:$F, $F224, Aux_Totales!$A:$A, Aperturas!$A$2), 0))</f>
        <v/>
      </c>
      <c r="NLT224" s="23" t="str">
        <f>IF(NLT220 = "", "", IFERROR(NLT220 / SUMIFS(Aux_Totales!$N:$N, Aux_Totales!$F:$F, $F224, Aux_Totales!$A:$A, Aperturas!$A$2), 0))</f>
        <v/>
      </c>
      <c r="NLU224" s="23" t="str">
        <f>IF(NLU220 = "", "", IFERROR(NLU220 / SUMIFS(Aux_Totales!$N:$N, Aux_Totales!$F:$F, $F224, Aux_Totales!$A:$A, Aperturas!$A$2), 0))</f>
        <v/>
      </c>
      <c r="NLV224" s="23" t="str">
        <f>IF(NLV220 = "", "", IFERROR(NLV220 / SUMIFS(Aux_Totales!$N:$N, Aux_Totales!$F:$F, $F224, Aux_Totales!$A:$A, Aperturas!$A$2), 0))</f>
        <v/>
      </c>
      <c r="NLW224" s="23" t="str">
        <f>IF(NLW220 = "", "", IFERROR(NLW220 / SUMIFS(Aux_Totales!$N:$N, Aux_Totales!$F:$F, $F224, Aux_Totales!$A:$A, Aperturas!$A$2), 0))</f>
        <v/>
      </c>
      <c r="NLX224" s="23" t="str">
        <f>IF(NLX220 = "", "", IFERROR(NLX220 / SUMIFS(Aux_Totales!$N:$N, Aux_Totales!$F:$F, $F224, Aux_Totales!$A:$A, Aperturas!$A$2), 0))</f>
        <v/>
      </c>
      <c r="NLY224" s="23" t="str">
        <f>IF(NLY220 = "", "", IFERROR(NLY220 / SUMIFS(Aux_Totales!$N:$N, Aux_Totales!$F:$F, $F224, Aux_Totales!$A:$A, Aperturas!$A$2), 0))</f>
        <v/>
      </c>
      <c r="NLZ224" s="23" t="str">
        <f>IF(NLZ220 = "", "", IFERROR(NLZ220 / SUMIFS(Aux_Totales!$N:$N, Aux_Totales!$F:$F, $F224, Aux_Totales!$A:$A, Aperturas!$A$2), 0))</f>
        <v/>
      </c>
      <c r="NMA224" s="23" t="str">
        <f>IF(NMA220 = "", "", IFERROR(NMA220 / SUMIFS(Aux_Totales!$N:$N, Aux_Totales!$F:$F, $F224, Aux_Totales!$A:$A, Aperturas!$A$2), 0))</f>
        <v/>
      </c>
      <c r="NMB224" s="23" t="str">
        <f>IF(NMB220 = "", "", IFERROR(NMB220 / SUMIFS(Aux_Totales!$N:$N, Aux_Totales!$F:$F, $F224, Aux_Totales!$A:$A, Aperturas!$A$2), 0))</f>
        <v/>
      </c>
      <c r="NMC224" s="23" t="str">
        <f>IF(NMC220 = "", "", IFERROR(NMC220 / SUMIFS(Aux_Totales!$N:$N, Aux_Totales!$F:$F, $F224, Aux_Totales!$A:$A, Aperturas!$A$2), 0))</f>
        <v/>
      </c>
      <c r="NMD224" s="23" t="str">
        <f>IF(NMD220 = "", "", IFERROR(NMD220 / SUMIFS(Aux_Totales!$N:$N, Aux_Totales!$F:$F, $F224, Aux_Totales!$A:$A, Aperturas!$A$2), 0))</f>
        <v/>
      </c>
      <c r="NME224" s="23" t="str">
        <f>IF(NME220 = "", "", IFERROR(NME220 / SUMIFS(Aux_Totales!$N:$N, Aux_Totales!$F:$F, $F224, Aux_Totales!$A:$A, Aperturas!$A$2), 0))</f>
        <v/>
      </c>
      <c r="NMF224" s="23" t="str">
        <f>IF(NMF220 = "", "", IFERROR(NMF220 / SUMIFS(Aux_Totales!$N:$N, Aux_Totales!$F:$F, $F224, Aux_Totales!$A:$A, Aperturas!$A$2), 0))</f>
        <v/>
      </c>
      <c r="NMG224" s="23" t="str">
        <f>IF(NMG220 = "", "", IFERROR(NMG220 / SUMIFS(Aux_Totales!$N:$N, Aux_Totales!$F:$F, $F224, Aux_Totales!$A:$A, Aperturas!$A$2), 0))</f>
        <v/>
      </c>
      <c r="NMH224" s="23" t="str">
        <f>IF(NMH220 = "", "", IFERROR(NMH220 / SUMIFS(Aux_Totales!$N:$N, Aux_Totales!$F:$F, $F224, Aux_Totales!$A:$A, Aperturas!$A$2), 0))</f>
        <v/>
      </c>
      <c r="NMI224" s="23" t="str">
        <f>IF(NMI220 = "", "", IFERROR(NMI220 / SUMIFS(Aux_Totales!$N:$N, Aux_Totales!$F:$F, $F224, Aux_Totales!$A:$A, Aperturas!$A$2), 0))</f>
        <v/>
      </c>
      <c r="NMJ224" s="23" t="str">
        <f>IF(NMJ220 = "", "", IFERROR(NMJ220 / SUMIFS(Aux_Totales!$N:$N, Aux_Totales!$F:$F, $F224, Aux_Totales!$A:$A, Aperturas!$A$2), 0))</f>
        <v/>
      </c>
      <c r="NMK224" s="23" t="str">
        <f>IF(NMK220 = "", "", IFERROR(NMK220 / SUMIFS(Aux_Totales!$N:$N, Aux_Totales!$F:$F, $F224, Aux_Totales!$A:$A, Aperturas!$A$2), 0))</f>
        <v/>
      </c>
      <c r="NML224" s="23" t="str">
        <f>IF(NML220 = "", "", IFERROR(NML220 / SUMIFS(Aux_Totales!$N:$N, Aux_Totales!$F:$F, $F224, Aux_Totales!$A:$A, Aperturas!$A$2), 0))</f>
        <v/>
      </c>
      <c r="NMM224" s="23" t="str">
        <f>IF(NMM220 = "", "", IFERROR(NMM220 / SUMIFS(Aux_Totales!$N:$N, Aux_Totales!$F:$F, $F224, Aux_Totales!$A:$A, Aperturas!$A$2), 0))</f>
        <v/>
      </c>
      <c r="NMN224" s="23" t="str">
        <f>IF(NMN220 = "", "", IFERROR(NMN220 / SUMIFS(Aux_Totales!$N:$N, Aux_Totales!$F:$F, $F224, Aux_Totales!$A:$A, Aperturas!$A$2), 0))</f>
        <v/>
      </c>
      <c r="NMO224" s="23" t="str">
        <f>IF(NMO220 = "", "", IFERROR(NMO220 / SUMIFS(Aux_Totales!$N:$N, Aux_Totales!$F:$F, $F224, Aux_Totales!$A:$A, Aperturas!$A$2), 0))</f>
        <v/>
      </c>
      <c r="NMP224" s="23" t="str">
        <f>IF(NMP220 = "", "", IFERROR(NMP220 / SUMIFS(Aux_Totales!$N:$N, Aux_Totales!$F:$F, $F224, Aux_Totales!$A:$A, Aperturas!$A$2), 0))</f>
        <v/>
      </c>
      <c r="NMQ224" s="23" t="str">
        <f>IF(NMQ220 = "", "", IFERROR(NMQ220 / SUMIFS(Aux_Totales!$N:$N, Aux_Totales!$F:$F, $F224, Aux_Totales!$A:$A, Aperturas!$A$2), 0))</f>
        <v/>
      </c>
      <c r="NMR224" s="23" t="str">
        <f>IF(NMR220 = "", "", IFERROR(NMR220 / SUMIFS(Aux_Totales!$N:$N, Aux_Totales!$F:$F, $F224, Aux_Totales!$A:$A, Aperturas!$A$2), 0))</f>
        <v/>
      </c>
      <c r="NMS224" s="23" t="str">
        <f>IF(NMS220 = "", "", IFERROR(NMS220 / SUMIFS(Aux_Totales!$N:$N, Aux_Totales!$F:$F, $F224, Aux_Totales!$A:$A, Aperturas!$A$2), 0))</f>
        <v/>
      </c>
      <c r="NMT224" s="23" t="str">
        <f>IF(NMT220 = "", "", IFERROR(NMT220 / SUMIFS(Aux_Totales!$N:$N, Aux_Totales!$F:$F, $F224, Aux_Totales!$A:$A, Aperturas!$A$2), 0))</f>
        <v/>
      </c>
      <c r="NMU224" s="23" t="str">
        <f>IF(NMU220 = "", "", IFERROR(NMU220 / SUMIFS(Aux_Totales!$N:$N, Aux_Totales!$F:$F, $F224, Aux_Totales!$A:$A, Aperturas!$A$2), 0))</f>
        <v/>
      </c>
      <c r="NMV224" s="23" t="str">
        <f>IF(NMV220 = "", "", IFERROR(NMV220 / SUMIFS(Aux_Totales!$N:$N, Aux_Totales!$F:$F, $F224, Aux_Totales!$A:$A, Aperturas!$A$2), 0))</f>
        <v/>
      </c>
      <c r="NMW224" s="23" t="str">
        <f>IF(NMW220 = "", "", IFERROR(NMW220 / SUMIFS(Aux_Totales!$N:$N, Aux_Totales!$F:$F, $F224, Aux_Totales!$A:$A, Aperturas!$A$2), 0))</f>
        <v/>
      </c>
      <c r="NMX224" s="23" t="str">
        <f>IF(NMX220 = "", "", IFERROR(NMX220 / SUMIFS(Aux_Totales!$N:$N, Aux_Totales!$F:$F, $F224, Aux_Totales!$A:$A, Aperturas!$A$2), 0))</f>
        <v/>
      </c>
      <c r="NMY224" s="23" t="str">
        <f>IF(NMY220 = "", "", IFERROR(NMY220 / SUMIFS(Aux_Totales!$N:$N, Aux_Totales!$F:$F, $F224, Aux_Totales!$A:$A, Aperturas!$A$2), 0))</f>
        <v/>
      </c>
      <c r="NMZ224" s="23" t="str">
        <f>IF(NMZ220 = "", "", IFERROR(NMZ220 / SUMIFS(Aux_Totales!$N:$N, Aux_Totales!$F:$F, $F224, Aux_Totales!$A:$A, Aperturas!$A$2), 0))</f>
        <v/>
      </c>
      <c r="NNA224" s="23" t="str">
        <f>IF(NNA220 = "", "", IFERROR(NNA220 / SUMIFS(Aux_Totales!$N:$N, Aux_Totales!$F:$F, $F224, Aux_Totales!$A:$A, Aperturas!$A$2), 0))</f>
        <v/>
      </c>
      <c r="NNB224" s="23" t="str">
        <f>IF(NNB220 = "", "", IFERROR(NNB220 / SUMIFS(Aux_Totales!$N:$N, Aux_Totales!$F:$F, $F224, Aux_Totales!$A:$A, Aperturas!$A$2), 0))</f>
        <v/>
      </c>
      <c r="NNC224" s="23" t="str">
        <f>IF(NNC220 = "", "", IFERROR(NNC220 / SUMIFS(Aux_Totales!$N:$N, Aux_Totales!$F:$F, $F224, Aux_Totales!$A:$A, Aperturas!$A$2), 0))</f>
        <v/>
      </c>
      <c r="NND224" s="23" t="str">
        <f>IF(NND220 = "", "", IFERROR(NND220 / SUMIFS(Aux_Totales!$N:$N, Aux_Totales!$F:$F, $F224, Aux_Totales!$A:$A, Aperturas!$A$2), 0))</f>
        <v/>
      </c>
      <c r="NNE224" s="23" t="str">
        <f>IF(NNE220 = "", "", IFERROR(NNE220 / SUMIFS(Aux_Totales!$N:$N, Aux_Totales!$F:$F, $F224, Aux_Totales!$A:$A, Aperturas!$A$2), 0))</f>
        <v/>
      </c>
      <c r="NNF224" s="23" t="str">
        <f>IF(NNF220 = "", "", IFERROR(NNF220 / SUMIFS(Aux_Totales!$N:$N, Aux_Totales!$F:$F, $F224, Aux_Totales!$A:$A, Aperturas!$A$2), 0))</f>
        <v/>
      </c>
      <c r="NNG224" s="23" t="str">
        <f>IF(NNG220 = "", "", IFERROR(NNG220 / SUMIFS(Aux_Totales!$N:$N, Aux_Totales!$F:$F, $F224, Aux_Totales!$A:$A, Aperturas!$A$2), 0))</f>
        <v/>
      </c>
      <c r="NNH224" s="23" t="str">
        <f>IF(NNH220 = "", "", IFERROR(NNH220 / SUMIFS(Aux_Totales!$N:$N, Aux_Totales!$F:$F, $F224, Aux_Totales!$A:$A, Aperturas!$A$2), 0))</f>
        <v/>
      </c>
      <c r="NNI224" s="23" t="str">
        <f>IF(NNI220 = "", "", IFERROR(NNI220 / SUMIFS(Aux_Totales!$N:$N, Aux_Totales!$F:$F, $F224, Aux_Totales!$A:$A, Aperturas!$A$2), 0))</f>
        <v/>
      </c>
      <c r="NNJ224" s="23" t="str">
        <f>IF(NNJ220 = "", "", IFERROR(NNJ220 / SUMIFS(Aux_Totales!$N:$N, Aux_Totales!$F:$F, $F224, Aux_Totales!$A:$A, Aperturas!$A$2), 0))</f>
        <v/>
      </c>
      <c r="NNK224" s="23" t="str">
        <f>IF(NNK220 = "", "", IFERROR(NNK220 / SUMIFS(Aux_Totales!$N:$N, Aux_Totales!$F:$F, $F224, Aux_Totales!$A:$A, Aperturas!$A$2), 0))</f>
        <v/>
      </c>
      <c r="NNL224" s="23" t="str">
        <f>IF(NNL220 = "", "", IFERROR(NNL220 / SUMIFS(Aux_Totales!$N:$N, Aux_Totales!$F:$F, $F224, Aux_Totales!$A:$A, Aperturas!$A$2), 0))</f>
        <v/>
      </c>
      <c r="NNM224" s="23" t="str">
        <f>IF(NNM220 = "", "", IFERROR(NNM220 / SUMIFS(Aux_Totales!$N:$N, Aux_Totales!$F:$F, $F224, Aux_Totales!$A:$A, Aperturas!$A$2), 0))</f>
        <v/>
      </c>
      <c r="NNN224" s="23" t="str">
        <f>IF(NNN220 = "", "", IFERROR(NNN220 / SUMIFS(Aux_Totales!$N:$N, Aux_Totales!$F:$F, $F224, Aux_Totales!$A:$A, Aperturas!$A$2), 0))</f>
        <v/>
      </c>
      <c r="NNO224" s="23" t="str">
        <f>IF(NNO220 = "", "", IFERROR(NNO220 / SUMIFS(Aux_Totales!$N:$N, Aux_Totales!$F:$F, $F224, Aux_Totales!$A:$A, Aperturas!$A$2), 0))</f>
        <v/>
      </c>
      <c r="NNP224" s="23" t="str">
        <f>IF(NNP220 = "", "", IFERROR(NNP220 / SUMIFS(Aux_Totales!$N:$N, Aux_Totales!$F:$F, $F224, Aux_Totales!$A:$A, Aperturas!$A$2), 0))</f>
        <v/>
      </c>
      <c r="NNQ224" s="23" t="str">
        <f>IF(NNQ220 = "", "", IFERROR(NNQ220 / SUMIFS(Aux_Totales!$N:$N, Aux_Totales!$F:$F, $F224, Aux_Totales!$A:$A, Aperturas!$A$2), 0))</f>
        <v/>
      </c>
      <c r="NNR224" s="23" t="str">
        <f>IF(NNR220 = "", "", IFERROR(NNR220 / SUMIFS(Aux_Totales!$N:$N, Aux_Totales!$F:$F, $F224, Aux_Totales!$A:$A, Aperturas!$A$2), 0))</f>
        <v/>
      </c>
      <c r="NNS224" s="23" t="str">
        <f>IF(NNS220 = "", "", IFERROR(NNS220 / SUMIFS(Aux_Totales!$N:$N, Aux_Totales!$F:$F, $F224, Aux_Totales!$A:$A, Aperturas!$A$2), 0))</f>
        <v/>
      </c>
      <c r="NNT224" s="23" t="str">
        <f>IF(NNT220 = "", "", IFERROR(NNT220 / SUMIFS(Aux_Totales!$N:$N, Aux_Totales!$F:$F, $F224, Aux_Totales!$A:$A, Aperturas!$A$2), 0))</f>
        <v/>
      </c>
      <c r="NNU224" s="23" t="str">
        <f>IF(NNU220 = "", "", IFERROR(NNU220 / SUMIFS(Aux_Totales!$N:$N, Aux_Totales!$F:$F, $F224, Aux_Totales!$A:$A, Aperturas!$A$2), 0))</f>
        <v/>
      </c>
      <c r="NNV224" s="23" t="str">
        <f>IF(NNV220 = "", "", IFERROR(NNV220 / SUMIFS(Aux_Totales!$N:$N, Aux_Totales!$F:$F, $F224, Aux_Totales!$A:$A, Aperturas!$A$2), 0))</f>
        <v/>
      </c>
      <c r="NNW224" s="23" t="str">
        <f>IF(NNW220 = "", "", IFERROR(NNW220 / SUMIFS(Aux_Totales!$N:$N, Aux_Totales!$F:$F, $F224, Aux_Totales!$A:$A, Aperturas!$A$2), 0))</f>
        <v/>
      </c>
      <c r="NNX224" s="23" t="str">
        <f>IF(NNX220 = "", "", IFERROR(NNX220 / SUMIFS(Aux_Totales!$N:$N, Aux_Totales!$F:$F, $F224, Aux_Totales!$A:$A, Aperturas!$A$2), 0))</f>
        <v/>
      </c>
      <c r="NNY224" s="23" t="str">
        <f>IF(NNY220 = "", "", IFERROR(NNY220 / SUMIFS(Aux_Totales!$N:$N, Aux_Totales!$F:$F, $F224, Aux_Totales!$A:$A, Aperturas!$A$2), 0))</f>
        <v/>
      </c>
      <c r="NNZ224" s="23" t="str">
        <f>IF(NNZ220 = "", "", IFERROR(NNZ220 / SUMIFS(Aux_Totales!$N:$N, Aux_Totales!$F:$F, $F224, Aux_Totales!$A:$A, Aperturas!$A$2), 0))</f>
        <v/>
      </c>
      <c r="NOA224" s="23" t="str">
        <f>IF(NOA220 = "", "", IFERROR(NOA220 / SUMIFS(Aux_Totales!$N:$N, Aux_Totales!$F:$F, $F224, Aux_Totales!$A:$A, Aperturas!$A$2), 0))</f>
        <v/>
      </c>
      <c r="NOB224" s="23" t="str">
        <f>IF(NOB220 = "", "", IFERROR(NOB220 / SUMIFS(Aux_Totales!$N:$N, Aux_Totales!$F:$F, $F224, Aux_Totales!$A:$A, Aperturas!$A$2), 0))</f>
        <v/>
      </c>
      <c r="NOC224" s="23" t="str">
        <f>IF(NOC220 = "", "", IFERROR(NOC220 / SUMIFS(Aux_Totales!$N:$N, Aux_Totales!$F:$F, $F224, Aux_Totales!$A:$A, Aperturas!$A$2), 0))</f>
        <v/>
      </c>
      <c r="NOD224" s="23" t="str">
        <f>IF(NOD220 = "", "", IFERROR(NOD220 / SUMIFS(Aux_Totales!$N:$N, Aux_Totales!$F:$F, $F224, Aux_Totales!$A:$A, Aperturas!$A$2), 0))</f>
        <v/>
      </c>
      <c r="NOE224" s="23" t="str">
        <f>IF(NOE220 = "", "", IFERROR(NOE220 / SUMIFS(Aux_Totales!$N:$N, Aux_Totales!$F:$F, $F224, Aux_Totales!$A:$A, Aperturas!$A$2), 0))</f>
        <v/>
      </c>
      <c r="NOF224" s="23" t="str">
        <f>IF(NOF220 = "", "", IFERROR(NOF220 / SUMIFS(Aux_Totales!$N:$N, Aux_Totales!$F:$F, $F224, Aux_Totales!$A:$A, Aperturas!$A$2), 0))</f>
        <v/>
      </c>
      <c r="NOG224" s="23" t="str">
        <f>IF(NOG220 = "", "", IFERROR(NOG220 / SUMIFS(Aux_Totales!$N:$N, Aux_Totales!$F:$F, $F224, Aux_Totales!$A:$A, Aperturas!$A$2), 0))</f>
        <v/>
      </c>
      <c r="NOH224" s="23" t="str">
        <f>IF(NOH220 = "", "", IFERROR(NOH220 / SUMIFS(Aux_Totales!$N:$N, Aux_Totales!$F:$F, $F224, Aux_Totales!$A:$A, Aperturas!$A$2), 0))</f>
        <v/>
      </c>
      <c r="NOI224" s="23" t="str">
        <f>IF(NOI220 = "", "", IFERROR(NOI220 / SUMIFS(Aux_Totales!$N:$N, Aux_Totales!$F:$F, $F224, Aux_Totales!$A:$A, Aperturas!$A$2), 0))</f>
        <v/>
      </c>
      <c r="NOJ224" s="23" t="str">
        <f>IF(NOJ220 = "", "", IFERROR(NOJ220 / SUMIFS(Aux_Totales!$N:$N, Aux_Totales!$F:$F, $F224, Aux_Totales!$A:$A, Aperturas!$A$2), 0))</f>
        <v/>
      </c>
      <c r="NOK224" s="23" t="str">
        <f>IF(NOK220 = "", "", IFERROR(NOK220 / SUMIFS(Aux_Totales!$N:$N, Aux_Totales!$F:$F, $F224, Aux_Totales!$A:$A, Aperturas!$A$2), 0))</f>
        <v/>
      </c>
      <c r="NOL224" s="23" t="str">
        <f>IF(NOL220 = "", "", IFERROR(NOL220 / SUMIFS(Aux_Totales!$N:$N, Aux_Totales!$F:$F, $F224, Aux_Totales!$A:$A, Aperturas!$A$2), 0))</f>
        <v/>
      </c>
      <c r="NOM224" s="23" t="str">
        <f>IF(NOM220 = "", "", IFERROR(NOM220 / SUMIFS(Aux_Totales!$N:$N, Aux_Totales!$F:$F, $F224, Aux_Totales!$A:$A, Aperturas!$A$2), 0))</f>
        <v/>
      </c>
      <c r="NON224" s="23" t="str">
        <f>IF(NON220 = "", "", IFERROR(NON220 / SUMIFS(Aux_Totales!$N:$N, Aux_Totales!$F:$F, $F224, Aux_Totales!$A:$A, Aperturas!$A$2), 0))</f>
        <v/>
      </c>
      <c r="NOO224" s="23" t="str">
        <f>IF(NOO220 = "", "", IFERROR(NOO220 / SUMIFS(Aux_Totales!$N:$N, Aux_Totales!$F:$F, $F224, Aux_Totales!$A:$A, Aperturas!$A$2), 0))</f>
        <v/>
      </c>
      <c r="NOP224" s="23" t="str">
        <f>IF(NOP220 = "", "", IFERROR(NOP220 / SUMIFS(Aux_Totales!$N:$N, Aux_Totales!$F:$F, $F224, Aux_Totales!$A:$A, Aperturas!$A$2), 0))</f>
        <v/>
      </c>
      <c r="NOQ224" s="23" t="str">
        <f>IF(NOQ220 = "", "", IFERROR(NOQ220 / SUMIFS(Aux_Totales!$N:$N, Aux_Totales!$F:$F, $F224, Aux_Totales!$A:$A, Aperturas!$A$2), 0))</f>
        <v/>
      </c>
      <c r="NOR224" s="23" t="str">
        <f>IF(NOR220 = "", "", IFERROR(NOR220 / SUMIFS(Aux_Totales!$N:$N, Aux_Totales!$F:$F, $F224, Aux_Totales!$A:$A, Aperturas!$A$2), 0))</f>
        <v/>
      </c>
      <c r="NOS224" s="23" t="str">
        <f>IF(NOS220 = "", "", IFERROR(NOS220 / SUMIFS(Aux_Totales!$N:$N, Aux_Totales!$F:$F, $F224, Aux_Totales!$A:$A, Aperturas!$A$2), 0))</f>
        <v/>
      </c>
      <c r="NOT224" s="23" t="str">
        <f>IF(NOT220 = "", "", IFERROR(NOT220 / SUMIFS(Aux_Totales!$N:$N, Aux_Totales!$F:$F, $F224, Aux_Totales!$A:$A, Aperturas!$A$2), 0))</f>
        <v/>
      </c>
      <c r="NOU224" s="23" t="str">
        <f>IF(NOU220 = "", "", IFERROR(NOU220 / SUMIFS(Aux_Totales!$N:$N, Aux_Totales!$F:$F, $F224, Aux_Totales!$A:$A, Aperturas!$A$2), 0))</f>
        <v/>
      </c>
      <c r="NOV224" s="23" t="str">
        <f>IF(NOV220 = "", "", IFERROR(NOV220 / SUMIFS(Aux_Totales!$N:$N, Aux_Totales!$F:$F, $F224, Aux_Totales!$A:$A, Aperturas!$A$2), 0))</f>
        <v/>
      </c>
      <c r="NOW224" s="23" t="str">
        <f>IF(NOW220 = "", "", IFERROR(NOW220 / SUMIFS(Aux_Totales!$N:$N, Aux_Totales!$F:$F, $F224, Aux_Totales!$A:$A, Aperturas!$A$2), 0))</f>
        <v/>
      </c>
      <c r="NOX224" s="23" t="str">
        <f>IF(NOX220 = "", "", IFERROR(NOX220 / SUMIFS(Aux_Totales!$N:$N, Aux_Totales!$F:$F, $F224, Aux_Totales!$A:$A, Aperturas!$A$2), 0))</f>
        <v/>
      </c>
      <c r="NOY224" s="23" t="str">
        <f>IF(NOY220 = "", "", IFERROR(NOY220 / SUMIFS(Aux_Totales!$N:$N, Aux_Totales!$F:$F, $F224, Aux_Totales!$A:$A, Aperturas!$A$2), 0))</f>
        <v/>
      </c>
      <c r="NOZ224" s="23" t="str">
        <f>IF(NOZ220 = "", "", IFERROR(NOZ220 / SUMIFS(Aux_Totales!$N:$N, Aux_Totales!$F:$F, $F224, Aux_Totales!$A:$A, Aperturas!$A$2), 0))</f>
        <v/>
      </c>
      <c r="NPA224" s="23" t="str">
        <f>IF(NPA220 = "", "", IFERROR(NPA220 / SUMIFS(Aux_Totales!$N:$N, Aux_Totales!$F:$F, $F224, Aux_Totales!$A:$A, Aperturas!$A$2), 0))</f>
        <v/>
      </c>
      <c r="NPB224" s="23" t="str">
        <f>IF(NPB220 = "", "", IFERROR(NPB220 / SUMIFS(Aux_Totales!$N:$N, Aux_Totales!$F:$F, $F224, Aux_Totales!$A:$A, Aperturas!$A$2), 0))</f>
        <v/>
      </c>
      <c r="NPC224" s="23" t="str">
        <f>IF(NPC220 = "", "", IFERROR(NPC220 / SUMIFS(Aux_Totales!$N:$N, Aux_Totales!$F:$F, $F224, Aux_Totales!$A:$A, Aperturas!$A$2), 0))</f>
        <v/>
      </c>
      <c r="NPD224" s="23" t="str">
        <f>IF(NPD220 = "", "", IFERROR(NPD220 / SUMIFS(Aux_Totales!$N:$N, Aux_Totales!$F:$F, $F224, Aux_Totales!$A:$A, Aperturas!$A$2), 0))</f>
        <v/>
      </c>
      <c r="NPE224" s="23" t="str">
        <f>IF(NPE220 = "", "", IFERROR(NPE220 / SUMIFS(Aux_Totales!$N:$N, Aux_Totales!$F:$F, $F224, Aux_Totales!$A:$A, Aperturas!$A$2), 0))</f>
        <v/>
      </c>
      <c r="NPF224" s="23" t="str">
        <f>IF(NPF220 = "", "", IFERROR(NPF220 / SUMIFS(Aux_Totales!$N:$N, Aux_Totales!$F:$F, $F224, Aux_Totales!$A:$A, Aperturas!$A$2), 0))</f>
        <v/>
      </c>
      <c r="NPG224" s="23" t="str">
        <f>IF(NPG220 = "", "", IFERROR(NPG220 / SUMIFS(Aux_Totales!$N:$N, Aux_Totales!$F:$F, $F224, Aux_Totales!$A:$A, Aperturas!$A$2), 0))</f>
        <v/>
      </c>
      <c r="NPH224" s="23" t="str">
        <f>IF(NPH220 = "", "", IFERROR(NPH220 / SUMIFS(Aux_Totales!$N:$N, Aux_Totales!$F:$F, $F224, Aux_Totales!$A:$A, Aperturas!$A$2), 0))</f>
        <v/>
      </c>
      <c r="NPI224" s="23" t="str">
        <f>IF(NPI220 = "", "", IFERROR(NPI220 / SUMIFS(Aux_Totales!$N:$N, Aux_Totales!$F:$F, $F224, Aux_Totales!$A:$A, Aperturas!$A$2), 0))</f>
        <v/>
      </c>
      <c r="NPJ224" s="23" t="str">
        <f>IF(NPJ220 = "", "", IFERROR(NPJ220 / SUMIFS(Aux_Totales!$N:$N, Aux_Totales!$F:$F, $F224, Aux_Totales!$A:$A, Aperturas!$A$2), 0))</f>
        <v/>
      </c>
      <c r="NPK224" s="23" t="str">
        <f>IF(NPK220 = "", "", IFERROR(NPK220 / SUMIFS(Aux_Totales!$N:$N, Aux_Totales!$F:$F, $F224, Aux_Totales!$A:$A, Aperturas!$A$2), 0))</f>
        <v/>
      </c>
      <c r="NPL224" s="23" t="str">
        <f>IF(NPL220 = "", "", IFERROR(NPL220 / SUMIFS(Aux_Totales!$N:$N, Aux_Totales!$F:$F, $F224, Aux_Totales!$A:$A, Aperturas!$A$2), 0))</f>
        <v/>
      </c>
      <c r="NPM224" s="23" t="str">
        <f>IF(NPM220 = "", "", IFERROR(NPM220 / SUMIFS(Aux_Totales!$N:$N, Aux_Totales!$F:$F, $F224, Aux_Totales!$A:$A, Aperturas!$A$2), 0))</f>
        <v/>
      </c>
      <c r="NPN224" s="23" t="str">
        <f>IF(NPN220 = "", "", IFERROR(NPN220 / SUMIFS(Aux_Totales!$N:$N, Aux_Totales!$F:$F, $F224, Aux_Totales!$A:$A, Aperturas!$A$2), 0))</f>
        <v/>
      </c>
      <c r="NPO224" s="23" t="str">
        <f>IF(NPO220 = "", "", IFERROR(NPO220 / SUMIFS(Aux_Totales!$N:$N, Aux_Totales!$F:$F, $F224, Aux_Totales!$A:$A, Aperturas!$A$2), 0))</f>
        <v/>
      </c>
      <c r="NPP224" s="23" t="str">
        <f>IF(NPP220 = "", "", IFERROR(NPP220 / SUMIFS(Aux_Totales!$N:$N, Aux_Totales!$F:$F, $F224, Aux_Totales!$A:$A, Aperturas!$A$2), 0))</f>
        <v/>
      </c>
      <c r="NPQ224" s="23" t="str">
        <f>IF(NPQ220 = "", "", IFERROR(NPQ220 / SUMIFS(Aux_Totales!$N:$N, Aux_Totales!$F:$F, $F224, Aux_Totales!$A:$A, Aperturas!$A$2), 0))</f>
        <v/>
      </c>
      <c r="NPR224" s="23" t="str">
        <f>IF(NPR220 = "", "", IFERROR(NPR220 / SUMIFS(Aux_Totales!$N:$N, Aux_Totales!$F:$F, $F224, Aux_Totales!$A:$A, Aperturas!$A$2), 0))</f>
        <v/>
      </c>
      <c r="NPS224" s="23" t="str">
        <f>IF(NPS220 = "", "", IFERROR(NPS220 / SUMIFS(Aux_Totales!$N:$N, Aux_Totales!$F:$F, $F224, Aux_Totales!$A:$A, Aperturas!$A$2), 0))</f>
        <v/>
      </c>
      <c r="NPT224" s="23" t="str">
        <f>IF(NPT220 = "", "", IFERROR(NPT220 / SUMIFS(Aux_Totales!$N:$N, Aux_Totales!$F:$F, $F224, Aux_Totales!$A:$A, Aperturas!$A$2), 0))</f>
        <v/>
      </c>
      <c r="NPU224" s="23" t="str">
        <f>IF(NPU220 = "", "", IFERROR(NPU220 / SUMIFS(Aux_Totales!$N:$N, Aux_Totales!$F:$F, $F224, Aux_Totales!$A:$A, Aperturas!$A$2), 0))</f>
        <v/>
      </c>
      <c r="NPV224" s="23" t="str">
        <f>IF(NPV220 = "", "", IFERROR(NPV220 / SUMIFS(Aux_Totales!$N:$N, Aux_Totales!$F:$F, $F224, Aux_Totales!$A:$A, Aperturas!$A$2), 0))</f>
        <v/>
      </c>
      <c r="NPW224" s="23" t="str">
        <f>IF(NPW220 = "", "", IFERROR(NPW220 / SUMIFS(Aux_Totales!$N:$N, Aux_Totales!$F:$F, $F224, Aux_Totales!$A:$A, Aperturas!$A$2), 0))</f>
        <v/>
      </c>
      <c r="NPX224" s="23" t="str">
        <f>IF(NPX220 = "", "", IFERROR(NPX220 / SUMIFS(Aux_Totales!$N:$N, Aux_Totales!$F:$F, $F224, Aux_Totales!$A:$A, Aperturas!$A$2), 0))</f>
        <v/>
      </c>
      <c r="NPY224" s="23" t="str">
        <f>IF(NPY220 = "", "", IFERROR(NPY220 / SUMIFS(Aux_Totales!$N:$N, Aux_Totales!$F:$F, $F224, Aux_Totales!$A:$A, Aperturas!$A$2), 0))</f>
        <v/>
      </c>
      <c r="NPZ224" s="23" t="str">
        <f>IF(NPZ220 = "", "", IFERROR(NPZ220 / SUMIFS(Aux_Totales!$N:$N, Aux_Totales!$F:$F, $F224, Aux_Totales!$A:$A, Aperturas!$A$2), 0))</f>
        <v/>
      </c>
      <c r="NQA224" s="23" t="str">
        <f>IF(NQA220 = "", "", IFERROR(NQA220 / SUMIFS(Aux_Totales!$N:$N, Aux_Totales!$F:$F, $F224, Aux_Totales!$A:$A, Aperturas!$A$2), 0))</f>
        <v/>
      </c>
      <c r="NQB224" s="23" t="str">
        <f>IF(NQB220 = "", "", IFERROR(NQB220 / SUMIFS(Aux_Totales!$N:$N, Aux_Totales!$F:$F, $F224, Aux_Totales!$A:$A, Aperturas!$A$2), 0))</f>
        <v/>
      </c>
      <c r="NQC224" s="23" t="str">
        <f>IF(NQC220 = "", "", IFERROR(NQC220 / SUMIFS(Aux_Totales!$N:$N, Aux_Totales!$F:$F, $F224, Aux_Totales!$A:$A, Aperturas!$A$2), 0))</f>
        <v/>
      </c>
      <c r="NQD224" s="23" t="str">
        <f>IF(NQD220 = "", "", IFERROR(NQD220 / SUMIFS(Aux_Totales!$N:$N, Aux_Totales!$F:$F, $F224, Aux_Totales!$A:$A, Aperturas!$A$2), 0))</f>
        <v/>
      </c>
      <c r="NQE224" s="23" t="str">
        <f>IF(NQE220 = "", "", IFERROR(NQE220 / SUMIFS(Aux_Totales!$N:$N, Aux_Totales!$F:$F, $F224, Aux_Totales!$A:$A, Aperturas!$A$2), 0))</f>
        <v/>
      </c>
      <c r="NQF224" s="23" t="str">
        <f>IF(NQF220 = "", "", IFERROR(NQF220 / SUMIFS(Aux_Totales!$N:$N, Aux_Totales!$F:$F, $F224, Aux_Totales!$A:$A, Aperturas!$A$2), 0))</f>
        <v/>
      </c>
      <c r="NQG224" s="23" t="str">
        <f>IF(NQG220 = "", "", IFERROR(NQG220 / SUMIFS(Aux_Totales!$N:$N, Aux_Totales!$F:$F, $F224, Aux_Totales!$A:$A, Aperturas!$A$2), 0))</f>
        <v/>
      </c>
      <c r="NQH224" s="23" t="str">
        <f>IF(NQH220 = "", "", IFERROR(NQH220 / SUMIFS(Aux_Totales!$N:$N, Aux_Totales!$F:$F, $F224, Aux_Totales!$A:$A, Aperturas!$A$2), 0))</f>
        <v/>
      </c>
      <c r="NQI224" s="23" t="str">
        <f>IF(NQI220 = "", "", IFERROR(NQI220 / SUMIFS(Aux_Totales!$N:$N, Aux_Totales!$F:$F, $F224, Aux_Totales!$A:$A, Aperturas!$A$2), 0))</f>
        <v/>
      </c>
      <c r="NQJ224" s="23" t="str">
        <f>IF(NQJ220 = "", "", IFERROR(NQJ220 / SUMIFS(Aux_Totales!$N:$N, Aux_Totales!$F:$F, $F224, Aux_Totales!$A:$A, Aperturas!$A$2), 0))</f>
        <v/>
      </c>
      <c r="NQK224" s="23" t="str">
        <f>IF(NQK220 = "", "", IFERROR(NQK220 / SUMIFS(Aux_Totales!$N:$N, Aux_Totales!$F:$F, $F224, Aux_Totales!$A:$A, Aperturas!$A$2), 0))</f>
        <v/>
      </c>
      <c r="NQL224" s="23" t="str">
        <f>IF(NQL220 = "", "", IFERROR(NQL220 / SUMIFS(Aux_Totales!$N:$N, Aux_Totales!$F:$F, $F224, Aux_Totales!$A:$A, Aperturas!$A$2), 0))</f>
        <v/>
      </c>
      <c r="NQM224" s="23" t="str">
        <f>IF(NQM220 = "", "", IFERROR(NQM220 / SUMIFS(Aux_Totales!$N:$N, Aux_Totales!$F:$F, $F224, Aux_Totales!$A:$A, Aperturas!$A$2), 0))</f>
        <v/>
      </c>
      <c r="NQN224" s="23" t="str">
        <f>IF(NQN220 = "", "", IFERROR(NQN220 / SUMIFS(Aux_Totales!$N:$N, Aux_Totales!$F:$F, $F224, Aux_Totales!$A:$A, Aperturas!$A$2), 0))</f>
        <v/>
      </c>
      <c r="NQO224" s="23" t="str">
        <f>IF(NQO220 = "", "", IFERROR(NQO220 / SUMIFS(Aux_Totales!$N:$N, Aux_Totales!$F:$F, $F224, Aux_Totales!$A:$A, Aperturas!$A$2), 0))</f>
        <v/>
      </c>
      <c r="NQP224" s="23" t="str">
        <f>IF(NQP220 = "", "", IFERROR(NQP220 / SUMIFS(Aux_Totales!$N:$N, Aux_Totales!$F:$F, $F224, Aux_Totales!$A:$A, Aperturas!$A$2), 0))</f>
        <v/>
      </c>
      <c r="NQQ224" s="23" t="str">
        <f>IF(NQQ220 = "", "", IFERROR(NQQ220 / SUMIFS(Aux_Totales!$N:$N, Aux_Totales!$F:$F, $F224, Aux_Totales!$A:$A, Aperturas!$A$2), 0))</f>
        <v/>
      </c>
      <c r="NQR224" s="23" t="str">
        <f>IF(NQR220 = "", "", IFERROR(NQR220 / SUMIFS(Aux_Totales!$N:$N, Aux_Totales!$F:$F, $F224, Aux_Totales!$A:$A, Aperturas!$A$2), 0))</f>
        <v/>
      </c>
      <c r="NQS224" s="23" t="str">
        <f>IF(NQS220 = "", "", IFERROR(NQS220 / SUMIFS(Aux_Totales!$N:$N, Aux_Totales!$F:$F, $F224, Aux_Totales!$A:$A, Aperturas!$A$2), 0))</f>
        <v/>
      </c>
      <c r="NQT224" s="23" t="str">
        <f>IF(NQT220 = "", "", IFERROR(NQT220 / SUMIFS(Aux_Totales!$N:$N, Aux_Totales!$F:$F, $F224, Aux_Totales!$A:$A, Aperturas!$A$2), 0))</f>
        <v/>
      </c>
      <c r="NQU224" s="23" t="str">
        <f>IF(NQU220 = "", "", IFERROR(NQU220 / SUMIFS(Aux_Totales!$N:$N, Aux_Totales!$F:$F, $F224, Aux_Totales!$A:$A, Aperturas!$A$2), 0))</f>
        <v/>
      </c>
      <c r="NQV224" s="23" t="str">
        <f>IF(NQV220 = "", "", IFERROR(NQV220 / SUMIFS(Aux_Totales!$N:$N, Aux_Totales!$F:$F, $F224, Aux_Totales!$A:$A, Aperturas!$A$2), 0))</f>
        <v/>
      </c>
      <c r="NQW224" s="23" t="str">
        <f>IF(NQW220 = "", "", IFERROR(NQW220 / SUMIFS(Aux_Totales!$N:$N, Aux_Totales!$F:$F, $F224, Aux_Totales!$A:$A, Aperturas!$A$2), 0))</f>
        <v/>
      </c>
      <c r="NQX224" s="23" t="str">
        <f>IF(NQX220 = "", "", IFERROR(NQX220 / SUMIFS(Aux_Totales!$N:$N, Aux_Totales!$F:$F, $F224, Aux_Totales!$A:$A, Aperturas!$A$2), 0))</f>
        <v/>
      </c>
      <c r="NQY224" s="23" t="str">
        <f>IF(NQY220 = "", "", IFERROR(NQY220 / SUMIFS(Aux_Totales!$N:$N, Aux_Totales!$F:$F, $F224, Aux_Totales!$A:$A, Aperturas!$A$2), 0))</f>
        <v/>
      </c>
      <c r="NQZ224" s="23" t="str">
        <f>IF(NQZ220 = "", "", IFERROR(NQZ220 / SUMIFS(Aux_Totales!$N:$N, Aux_Totales!$F:$F, $F224, Aux_Totales!$A:$A, Aperturas!$A$2), 0))</f>
        <v/>
      </c>
      <c r="NRA224" s="23" t="str">
        <f>IF(NRA220 = "", "", IFERROR(NRA220 / SUMIFS(Aux_Totales!$N:$N, Aux_Totales!$F:$F, $F224, Aux_Totales!$A:$A, Aperturas!$A$2), 0))</f>
        <v/>
      </c>
      <c r="NRB224" s="23" t="str">
        <f>IF(NRB220 = "", "", IFERROR(NRB220 / SUMIFS(Aux_Totales!$N:$N, Aux_Totales!$F:$F, $F224, Aux_Totales!$A:$A, Aperturas!$A$2), 0))</f>
        <v/>
      </c>
      <c r="NRC224" s="23" t="str">
        <f>IF(NRC220 = "", "", IFERROR(NRC220 / SUMIFS(Aux_Totales!$N:$N, Aux_Totales!$F:$F, $F224, Aux_Totales!$A:$A, Aperturas!$A$2), 0))</f>
        <v/>
      </c>
      <c r="NRD224" s="23" t="str">
        <f>IF(NRD220 = "", "", IFERROR(NRD220 / SUMIFS(Aux_Totales!$N:$N, Aux_Totales!$F:$F, $F224, Aux_Totales!$A:$A, Aperturas!$A$2), 0))</f>
        <v/>
      </c>
      <c r="NRE224" s="23" t="str">
        <f>IF(NRE220 = "", "", IFERROR(NRE220 / SUMIFS(Aux_Totales!$N:$N, Aux_Totales!$F:$F, $F224, Aux_Totales!$A:$A, Aperturas!$A$2), 0))</f>
        <v/>
      </c>
      <c r="NRF224" s="23" t="str">
        <f>IF(NRF220 = "", "", IFERROR(NRF220 / SUMIFS(Aux_Totales!$N:$N, Aux_Totales!$F:$F, $F224, Aux_Totales!$A:$A, Aperturas!$A$2), 0))</f>
        <v/>
      </c>
      <c r="NRG224" s="23" t="str">
        <f>IF(NRG220 = "", "", IFERROR(NRG220 / SUMIFS(Aux_Totales!$N:$N, Aux_Totales!$F:$F, $F224, Aux_Totales!$A:$A, Aperturas!$A$2), 0))</f>
        <v/>
      </c>
      <c r="NRH224" s="23" t="str">
        <f>IF(NRH220 = "", "", IFERROR(NRH220 / SUMIFS(Aux_Totales!$N:$N, Aux_Totales!$F:$F, $F224, Aux_Totales!$A:$A, Aperturas!$A$2), 0))</f>
        <v/>
      </c>
      <c r="NRI224" s="23" t="str">
        <f>IF(NRI220 = "", "", IFERROR(NRI220 / SUMIFS(Aux_Totales!$N:$N, Aux_Totales!$F:$F, $F224, Aux_Totales!$A:$A, Aperturas!$A$2), 0))</f>
        <v/>
      </c>
      <c r="NRJ224" s="23" t="str">
        <f>IF(NRJ220 = "", "", IFERROR(NRJ220 / SUMIFS(Aux_Totales!$N:$N, Aux_Totales!$F:$F, $F224, Aux_Totales!$A:$A, Aperturas!$A$2), 0))</f>
        <v/>
      </c>
      <c r="NRK224" s="23" t="str">
        <f>IF(NRK220 = "", "", IFERROR(NRK220 / SUMIFS(Aux_Totales!$N:$N, Aux_Totales!$F:$F, $F224, Aux_Totales!$A:$A, Aperturas!$A$2), 0))</f>
        <v/>
      </c>
      <c r="NRL224" s="23" t="str">
        <f>IF(NRL220 = "", "", IFERROR(NRL220 / SUMIFS(Aux_Totales!$N:$N, Aux_Totales!$F:$F, $F224, Aux_Totales!$A:$A, Aperturas!$A$2), 0))</f>
        <v/>
      </c>
      <c r="NRM224" s="23" t="str">
        <f>IF(NRM220 = "", "", IFERROR(NRM220 / SUMIFS(Aux_Totales!$N:$N, Aux_Totales!$F:$F, $F224, Aux_Totales!$A:$A, Aperturas!$A$2), 0))</f>
        <v/>
      </c>
      <c r="NRN224" s="23" t="str">
        <f>IF(NRN220 = "", "", IFERROR(NRN220 / SUMIFS(Aux_Totales!$N:$N, Aux_Totales!$F:$F, $F224, Aux_Totales!$A:$A, Aperturas!$A$2), 0))</f>
        <v/>
      </c>
      <c r="NRO224" s="23" t="str">
        <f>IF(NRO220 = "", "", IFERROR(NRO220 / SUMIFS(Aux_Totales!$N:$N, Aux_Totales!$F:$F, $F224, Aux_Totales!$A:$A, Aperturas!$A$2), 0))</f>
        <v/>
      </c>
      <c r="NRP224" s="23" t="str">
        <f>IF(NRP220 = "", "", IFERROR(NRP220 / SUMIFS(Aux_Totales!$N:$N, Aux_Totales!$F:$F, $F224, Aux_Totales!$A:$A, Aperturas!$A$2), 0))</f>
        <v/>
      </c>
      <c r="NRQ224" s="23" t="str">
        <f>IF(NRQ220 = "", "", IFERROR(NRQ220 / SUMIFS(Aux_Totales!$N:$N, Aux_Totales!$F:$F, $F224, Aux_Totales!$A:$A, Aperturas!$A$2), 0))</f>
        <v/>
      </c>
      <c r="NRR224" s="23" t="str">
        <f>IF(NRR220 = "", "", IFERROR(NRR220 / SUMIFS(Aux_Totales!$N:$N, Aux_Totales!$F:$F, $F224, Aux_Totales!$A:$A, Aperturas!$A$2), 0))</f>
        <v/>
      </c>
      <c r="NRS224" s="23" t="str">
        <f>IF(NRS220 = "", "", IFERROR(NRS220 / SUMIFS(Aux_Totales!$N:$N, Aux_Totales!$F:$F, $F224, Aux_Totales!$A:$A, Aperturas!$A$2), 0))</f>
        <v/>
      </c>
      <c r="NRT224" s="23" t="str">
        <f>IF(NRT220 = "", "", IFERROR(NRT220 / SUMIFS(Aux_Totales!$N:$N, Aux_Totales!$F:$F, $F224, Aux_Totales!$A:$A, Aperturas!$A$2), 0))</f>
        <v/>
      </c>
      <c r="NRU224" s="23" t="str">
        <f>IF(NRU220 = "", "", IFERROR(NRU220 / SUMIFS(Aux_Totales!$N:$N, Aux_Totales!$F:$F, $F224, Aux_Totales!$A:$A, Aperturas!$A$2), 0))</f>
        <v/>
      </c>
      <c r="NRV224" s="23" t="str">
        <f>IF(NRV220 = "", "", IFERROR(NRV220 / SUMIFS(Aux_Totales!$N:$N, Aux_Totales!$F:$F, $F224, Aux_Totales!$A:$A, Aperturas!$A$2), 0))</f>
        <v/>
      </c>
      <c r="NRW224" s="23" t="str">
        <f>IF(NRW220 = "", "", IFERROR(NRW220 / SUMIFS(Aux_Totales!$N:$N, Aux_Totales!$F:$F, $F224, Aux_Totales!$A:$A, Aperturas!$A$2), 0))</f>
        <v/>
      </c>
      <c r="NRX224" s="23" t="str">
        <f>IF(NRX220 = "", "", IFERROR(NRX220 / SUMIFS(Aux_Totales!$N:$N, Aux_Totales!$F:$F, $F224, Aux_Totales!$A:$A, Aperturas!$A$2), 0))</f>
        <v/>
      </c>
      <c r="NRY224" s="23" t="str">
        <f>IF(NRY220 = "", "", IFERROR(NRY220 / SUMIFS(Aux_Totales!$N:$N, Aux_Totales!$F:$F, $F224, Aux_Totales!$A:$A, Aperturas!$A$2), 0))</f>
        <v/>
      </c>
      <c r="NRZ224" s="23" t="str">
        <f>IF(NRZ220 = "", "", IFERROR(NRZ220 / SUMIFS(Aux_Totales!$N:$N, Aux_Totales!$F:$F, $F224, Aux_Totales!$A:$A, Aperturas!$A$2), 0))</f>
        <v/>
      </c>
      <c r="NSA224" s="23" t="str">
        <f>IF(NSA220 = "", "", IFERROR(NSA220 / SUMIFS(Aux_Totales!$N:$N, Aux_Totales!$F:$F, $F224, Aux_Totales!$A:$A, Aperturas!$A$2), 0))</f>
        <v/>
      </c>
      <c r="NSB224" s="23" t="str">
        <f>IF(NSB220 = "", "", IFERROR(NSB220 / SUMIFS(Aux_Totales!$N:$N, Aux_Totales!$F:$F, $F224, Aux_Totales!$A:$A, Aperturas!$A$2), 0))</f>
        <v/>
      </c>
      <c r="NSC224" s="23" t="str">
        <f>IF(NSC220 = "", "", IFERROR(NSC220 / SUMIFS(Aux_Totales!$N:$N, Aux_Totales!$F:$F, $F224, Aux_Totales!$A:$A, Aperturas!$A$2), 0))</f>
        <v/>
      </c>
      <c r="NSD224" s="23" t="str">
        <f>IF(NSD220 = "", "", IFERROR(NSD220 / SUMIFS(Aux_Totales!$N:$N, Aux_Totales!$F:$F, $F224, Aux_Totales!$A:$A, Aperturas!$A$2), 0))</f>
        <v/>
      </c>
      <c r="NSE224" s="23" t="str">
        <f>IF(NSE220 = "", "", IFERROR(NSE220 / SUMIFS(Aux_Totales!$N:$N, Aux_Totales!$F:$F, $F224, Aux_Totales!$A:$A, Aperturas!$A$2), 0))</f>
        <v/>
      </c>
      <c r="NSF224" s="23" t="str">
        <f>IF(NSF220 = "", "", IFERROR(NSF220 / SUMIFS(Aux_Totales!$N:$N, Aux_Totales!$F:$F, $F224, Aux_Totales!$A:$A, Aperturas!$A$2), 0))</f>
        <v/>
      </c>
      <c r="NSG224" s="23" t="str">
        <f>IF(NSG220 = "", "", IFERROR(NSG220 / SUMIFS(Aux_Totales!$N:$N, Aux_Totales!$F:$F, $F224, Aux_Totales!$A:$A, Aperturas!$A$2), 0))</f>
        <v/>
      </c>
      <c r="NSH224" s="23" t="str">
        <f>IF(NSH220 = "", "", IFERROR(NSH220 / SUMIFS(Aux_Totales!$N:$N, Aux_Totales!$F:$F, $F224, Aux_Totales!$A:$A, Aperturas!$A$2), 0))</f>
        <v/>
      </c>
      <c r="NSI224" s="23" t="str">
        <f>IF(NSI220 = "", "", IFERROR(NSI220 / SUMIFS(Aux_Totales!$N:$N, Aux_Totales!$F:$F, $F224, Aux_Totales!$A:$A, Aperturas!$A$2), 0))</f>
        <v/>
      </c>
      <c r="NSJ224" s="23" t="str">
        <f>IF(NSJ220 = "", "", IFERROR(NSJ220 / SUMIFS(Aux_Totales!$N:$N, Aux_Totales!$F:$F, $F224, Aux_Totales!$A:$A, Aperturas!$A$2), 0))</f>
        <v/>
      </c>
      <c r="NSK224" s="23" t="str">
        <f>IF(NSK220 = "", "", IFERROR(NSK220 / SUMIFS(Aux_Totales!$N:$N, Aux_Totales!$F:$F, $F224, Aux_Totales!$A:$A, Aperturas!$A$2), 0))</f>
        <v/>
      </c>
      <c r="NSL224" s="23" t="str">
        <f>IF(NSL220 = "", "", IFERROR(NSL220 / SUMIFS(Aux_Totales!$N:$N, Aux_Totales!$F:$F, $F224, Aux_Totales!$A:$A, Aperturas!$A$2), 0))</f>
        <v/>
      </c>
      <c r="NSM224" s="23" t="str">
        <f>IF(NSM220 = "", "", IFERROR(NSM220 / SUMIFS(Aux_Totales!$N:$N, Aux_Totales!$F:$F, $F224, Aux_Totales!$A:$A, Aperturas!$A$2), 0))</f>
        <v/>
      </c>
      <c r="NSN224" s="23" t="str">
        <f>IF(NSN220 = "", "", IFERROR(NSN220 / SUMIFS(Aux_Totales!$N:$N, Aux_Totales!$F:$F, $F224, Aux_Totales!$A:$A, Aperturas!$A$2), 0))</f>
        <v/>
      </c>
      <c r="NSO224" s="23" t="str">
        <f>IF(NSO220 = "", "", IFERROR(NSO220 / SUMIFS(Aux_Totales!$N:$N, Aux_Totales!$F:$F, $F224, Aux_Totales!$A:$A, Aperturas!$A$2), 0))</f>
        <v/>
      </c>
      <c r="NSP224" s="23" t="str">
        <f>IF(NSP220 = "", "", IFERROR(NSP220 / SUMIFS(Aux_Totales!$N:$N, Aux_Totales!$F:$F, $F224, Aux_Totales!$A:$A, Aperturas!$A$2), 0))</f>
        <v/>
      </c>
      <c r="NSQ224" s="23" t="str">
        <f>IF(NSQ220 = "", "", IFERROR(NSQ220 / SUMIFS(Aux_Totales!$N:$N, Aux_Totales!$F:$F, $F224, Aux_Totales!$A:$A, Aperturas!$A$2), 0))</f>
        <v/>
      </c>
      <c r="NSR224" s="23" t="str">
        <f>IF(NSR220 = "", "", IFERROR(NSR220 / SUMIFS(Aux_Totales!$N:$N, Aux_Totales!$F:$F, $F224, Aux_Totales!$A:$A, Aperturas!$A$2), 0))</f>
        <v/>
      </c>
      <c r="NSS224" s="23" t="str">
        <f>IF(NSS220 = "", "", IFERROR(NSS220 / SUMIFS(Aux_Totales!$N:$N, Aux_Totales!$F:$F, $F224, Aux_Totales!$A:$A, Aperturas!$A$2), 0))</f>
        <v/>
      </c>
      <c r="NST224" s="23" t="str">
        <f>IF(NST220 = "", "", IFERROR(NST220 / SUMIFS(Aux_Totales!$N:$N, Aux_Totales!$F:$F, $F224, Aux_Totales!$A:$A, Aperturas!$A$2), 0))</f>
        <v/>
      </c>
      <c r="NSU224" s="23" t="str">
        <f>IF(NSU220 = "", "", IFERROR(NSU220 / SUMIFS(Aux_Totales!$N:$N, Aux_Totales!$F:$F, $F224, Aux_Totales!$A:$A, Aperturas!$A$2), 0))</f>
        <v/>
      </c>
      <c r="NSV224" s="23" t="str">
        <f>IF(NSV220 = "", "", IFERROR(NSV220 / SUMIFS(Aux_Totales!$N:$N, Aux_Totales!$F:$F, $F224, Aux_Totales!$A:$A, Aperturas!$A$2), 0))</f>
        <v/>
      </c>
      <c r="NSW224" s="23" t="str">
        <f>IF(NSW220 = "", "", IFERROR(NSW220 / SUMIFS(Aux_Totales!$N:$N, Aux_Totales!$F:$F, $F224, Aux_Totales!$A:$A, Aperturas!$A$2), 0))</f>
        <v/>
      </c>
      <c r="NSX224" s="23" t="str">
        <f>IF(NSX220 = "", "", IFERROR(NSX220 / SUMIFS(Aux_Totales!$N:$N, Aux_Totales!$F:$F, $F224, Aux_Totales!$A:$A, Aperturas!$A$2), 0))</f>
        <v/>
      </c>
      <c r="NSY224" s="23" t="str">
        <f>IF(NSY220 = "", "", IFERROR(NSY220 / SUMIFS(Aux_Totales!$N:$N, Aux_Totales!$F:$F, $F224, Aux_Totales!$A:$A, Aperturas!$A$2), 0))</f>
        <v/>
      </c>
      <c r="NSZ224" s="23" t="str">
        <f>IF(NSZ220 = "", "", IFERROR(NSZ220 / SUMIFS(Aux_Totales!$N:$N, Aux_Totales!$F:$F, $F224, Aux_Totales!$A:$A, Aperturas!$A$2), 0))</f>
        <v/>
      </c>
      <c r="NTA224" s="23" t="str">
        <f>IF(NTA220 = "", "", IFERROR(NTA220 / SUMIFS(Aux_Totales!$N:$N, Aux_Totales!$F:$F, $F224, Aux_Totales!$A:$A, Aperturas!$A$2), 0))</f>
        <v/>
      </c>
      <c r="NTB224" s="23" t="str">
        <f>IF(NTB220 = "", "", IFERROR(NTB220 / SUMIFS(Aux_Totales!$N:$N, Aux_Totales!$F:$F, $F224, Aux_Totales!$A:$A, Aperturas!$A$2), 0))</f>
        <v/>
      </c>
      <c r="NTC224" s="23" t="str">
        <f>IF(NTC220 = "", "", IFERROR(NTC220 / SUMIFS(Aux_Totales!$N:$N, Aux_Totales!$F:$F, $F224, Aux_Totales!$A:$A, Aperturas!$A$2), 0))</f>
        <v/>
      </c>
      <c r="NTD224" s="23" t="str">
        <f>IF(NTD220 = "", "", IFERROR(NTD220 / SUMIFS(Aux_Totales!$N:$N, Aux_Totales!$F:$F, $F224, Aux_Totales!$A:$A, Aperturas!$A$2), 0))</f>
        <v/>
      </c>
      <c r="NTE224" s="23" t="str">
        <f>IF(NTE220 = "", "", IFERROR(NTE220 / SUMIFS(Aux_Totales!$N:$N, Aux_Totales!$F:$F, $F224, Aux_Totales!$A:$A, Aperturas!$A$2), 0))</f>
        <v/>
      </c>
      <c r="NTF224" s="23" t="str">
        <f>IF(NTF220 = "", "", IFERROR(NTF220 / SUMIFS(Aux_Totales!$N:$N, Aux_Totales!$F:$F, $F224, Aux_Totales!$A:$A, Aperturas!$A$2), 0))</f>
        <v/>
      </c>
      <c r="NTG224" s="23" t="str">
        <f>IF(NTG220 = "", "", IFERROR(NTG220 / SUMIFS(Aux_Totales!$N:$N, Aux_Totales!$F:$F, $F224, Aux_Totales!$A:$A, Aperturas!$A$2), 0))</f>
        <v/>
      </c>
      <c r="NTH224" s="23" t="str">
        <f>IF(NTH220 = "", "", IFERROR(NTH220 / SUMIFS(Aux_Totales!$N:$N, Aux_Totales!$F:$F, $F224, Aux_Totales!$A:$A, Aperturas!$A$2), 0))</f>
        <v/>
      </c>
      <c r="NTI224" s="23" t="str">
        <f>IF(NTI220 = "", "", IFERROR(NTI220 / SUMIFS(Aux_Totales!$N:$N, Aux_Totales!$F:$F, $F224, Aux_Totales!$A:$A, Aperturas!$A$2), 0))</f>
        <v/>
      </c>
      <c r="NTJ224" s="23" t="str">
        <f>IF(NTJ220 = "", "", IFERROR(NTJ220 / SUMIFS(Aux_Totales!$N:$N, Aux_Totales!$F:$F, $F224, Aux_Totales!$A:$A, Aperturas!$A$2), 0))</f>
        <v/>
      </c>
      <c r="NTK224" s="23" t="str">
        <f>IF(NTK220 = "", "", IFERROR(NTK220 / SUMIFS(Aux_Totales!$N:$N, Aux_Totales!$F:$F, $F224, Aux_Totales!$A:$A, Aperturas!$A$2), 0))</f>
        <v/>
      </c>
      <c r="NTL224" s="23" t="str">
        <f>IF(NTL220 = "", "", IFERROR(NTL220 / SUMIFS(Aux_Totales!$N:$N, Aux_Totales!$F:$F, $F224, Aux_Totales!$A:$A, Aperturas!$A$2), 0))</f>
        <v/>
      </c>
      <c r="NTM224" s="23" t="str">
        <f>IF(NTM220 = "", "", IFERROR(NTM220 / SUMIFS(Aux_Totales!$N:$N, Aux_Totales!$F:$F, $F224, Aux_Totales!$A:$A, Aperturas!$A$2), 0))</f>
        <v/>
      </c>
      <c r="NTN224" s="23" t="str">
        <f>IF(NTN220 = "", "", IFERROR(NTN220 / SUMIFS(Aux_Totales!$N:$N, Aux_Totales!$F:$F, $F224, Aux_Totales!$A:$A, Aperturas!$A$2), 0))</f>
        <v/>
      </c>
      <c r="NTO224" s="23" t="str">
        <f>IF(NTO220 = "", "", IFERROR(NTO220 / SUMIFS(Aux_Totales!$N:$N, Aux_Totales!$F:$F, $F224, Aux_Totales!$A:$A, Aperturas!$A$2), 0))</f>
        <v/>
      </c>
      <c r="NTP224" s="23" t="str">
        <f>IF(NTP220 = "", "", IFERROR(NTP220 / SUMIFS(Aux_Totales!$N:$N, Aux_Totales!$F:$F, $F224, Aux_Totales!$A:$A, Aperturas!$A$2), 0))</f>
        <v/>
      </c>
      <c r="NTQ224" s="23" t="str">
        <f>IF(NTQ220 = "", "", IFERROR(NTQ220 / SUMIFS(Aux_Totales!$N:$N, Aux_Totales!$F:$F, $F224, Aux_Totales!$A:$A, Aperturas!$A$2), 0))</f>
        <v/>
      </c>
      <c r="NTR224" s="23" t="str">
        <f>IF(NTR220 = "", "", IFERROR(NTR220 / SUMIFS(Aux_Totales!$N:$N, Aux_Totales!$F:$F, $F224, Aux_Totales!$A:$A, Aperturas!$A$2), 0))</f>
        <v/>
      </c>
      <c r="NTS224" s="23" t="str">
        <f>IF(NTS220 = "", "", IFERROR(NTS220 / SUMIFS(Aux_Totales!$N:$N, Aux_Totales!$F:$F, $F224, Aux_Totales!$A:$A, Aperturas!$A$2), 0))</f>
        <v/>
      </c>
      <c r="NTT224" s="23" t="str">
        <f>IF(NTT220 = "", "", IFERROR(NTT220 / SUMIFS(Aux_Totales!$N:$N, Aux_Totales!$F:$F, $F224, Aux_Totales!$A:$A, Aperturas!$A$2), 0))</f>
        <v/>
      </c>
      <c r="NTU224" s="23" t="str">
        <f>IF(NTU220 = "", "", IFERROR(NTU220 / SUMIFS(Aux_Totales!$N:$N, Aux_Totales!$F:$F, $F224, Aux_Totales!$A:$A, Aperturas!$A$2), 0))</f>
        <v/>
      </c>
      <c r="NTV224" s="23" t="str">
        <f>IF(NTV220 = "", "", IFERROR(NTV220 / SUMIFS(Aux_Totales!$N:$N, Aux_Totales!$F:$F, $F224, Aux_Totales!$A:$A, Aperturas!$A$2), 0))</f>
        <v/>
      </c>
      <c r="NTW224" s="23" t="str">
        <f>IF(NTW220 = "", "", IFERROR(NTW220 / SUMIFS(Aux_Totales!$N:$N, Aux_Totales!$F:$F, $F224, Aux_Totales!$A:$A, Aperturas!$A$2), 0))</f>
        <v/>
      </c>
      <c r="NTX224" s="23" t="str">
        <f>IF(NTX220 = "", "", IFERROR(NTX220 / SUMIFS(Aux_Totales!$N:$N, Aux_Totales!$F:$F, $F224, Aux_Totales!$A:$A, Aperturas!$A$2), 0))</f>
        <v/>
      </c>
      <c r="NTY224" s="23" t="str">
        <f>IF(NTY220 = "", "", IFERROR(NTY220 / SUMIFS(Aux_Totales!$N:$N, Aux_Totales!$F:$F, $F224, Aux_Totales!$A:$A, Aperturas!$A$2), 0))</f>
        <v/>
      </c>
      <c r="NTZ224" s="23" t="str">
        <f>IF(NTZ220 = "", "", IFERROR(NTZ220 / SUMIFS(Aux_Totales!$N:$N, Aux_Totales!$F:$F, $F224, Aux_Totales!$A:$A, Aperturas!$A$2), 0))</f>
        <v/>
      </c>
      <c r="NUA224" s="23" t="str">
        <f>IF(NUA220 = "", "", IFERROR(NUA220 / SUMIFS(Aux_Totales!$N:$N, Aux_Totales!$F:$F, $F224, Aux_Totales!$A:$A, Aperturas!$A$2), 0))</f>
        <v/>
      </c>
      <c r="NUB224" s="23" t="str">
        <f>IF(NUB220 = "", "", IFERROR(NUB220 / SUMIFS(Aux_Totales!$N:$N, Aux_Totales!$F:$F, $F224, Aux_Totales!$A:$A, Aperturas!$A$2), 0))</f>
        <v/>
      </c>
      <c r="NUC224" s="23" t="str">
        <f>IF(NUC220 = "", "", IFERROR(NUC220 / SUMIFS(Aux_Totales!$N:$N, Aux_Totales!$F:$F, $F224, Aux_Totales!$A:$A, Aperturas!$A$2), 0))</f>
        <v/>
      </c>
      <c r="NUD224" s="23" t="str">
        <f>IF(NUD220 = "", "", IFERROR(NUD220 / SUMIFS(Aux_Totales!$N:$N, Aux_Totales!$F:$F, $F224, Aux_Totales!$A:$A, Aperturas!$A$2), 0))</f>
        <v/>
      </c>
      <c r="NUE224" s="23" t="str">
        <f>IF(NUE220 = "", "", IFERROR(NUE220 / SUMIFS(Aux_Totales!$N:$N, Aux_Totales!$F:$F, $F224, Aux_Totales!$A:$A, Aperturas!$A$2), 0))</f>
        <v/>
      </c>
      <c r="NUF224" s="23" t="str">
        <f>IF(NUF220 = "", "", IFERROR(NUF220 / SUMIFS(Aux_Totales!$N:$N, Aux_Totales!$F:$F, $F224, Aux_Totales!$A:$A, Aperturas!$A$2), 0))</f>
        <v/>
      </c>
      <c r="NUG224" s="23" t="str">
        <f>IF(NUG220 = "", "", IFERROR(NUG220 / SUMIFS(Aux_Totales!$N:$N, Aux_Totales!$F:$F, $F224, Aux_Totales!$A:$A, Aperturas!$A$2), 0))</f>
        <v/>
      </c>
      <c r="NUH224" s="23" t="str">
        <f>IF(NUH220 = "", "", IFERROR(NUH220 / SUMIFS(Aux_Totales!$N:$N, Aux_Totales!$F:$F, $F224, Aux_Totales!$A:$A, Aperturas!$A$2), 0))</f>
        <v/>
      </c>
      <c r="NUI224" s="23" t="str">
        <f>IF(NUI220 = "", "", IFERROR(NUI220 / SUMIFS(Aux_Totales!$N:$N, Aux_Totales!$F:$F, $F224, Aux_Totales!$A:$A, Aperturas!$A$2), 0))</f>
        <v/>
      </c>
      <c r="NUJ224" s="23" t="str">
        <f>IF(NUJ220 = "", "", IFERROR(NUJ220 / SUMIFS(Aux_Totales!$N:$N, Aux_Totales!$F:$F, $F224, Aux_Totales!$A:$A, Aperturas!$A$2), 0))</f>
        <v/>
      </c>
      <c r="NUK224" s="23" t="str">
        <f>IF(NUK220 = "", "", IFERROR(NUK220 / SUMIFS(Aux_Totales!$N:$N, Aux_Totales!$F:$F, $F224, Aux_Totales!$A:$A, Aperturas!$A$2), 0))</f>
        <v/>
      </c>
      <c r="NUL224" s="23" t="str">
        <f>IF(NUL220 = "", "", IFERROR(NUL220 / SUMIFS(Aux_Totales!$N:$N, Aux_Totales!$F:$F, $F224, Aux_Totales!$A:$A, Aperturas!$A$2), 0))</f>
        <v/>
      </c>
      <c r="NUM224" s="23" t="str">
        <f>IF(NUM220 = "", "", IFERROR(NUM220 / SUMIFS(Aux_Totales!$N:$N, Aux_Totales!$F:$F, $F224, Aux_Totales!$A:$A, Aperturas!$A$2), 0))</f>
        <v/>
      </c>
      <c r="NUN224" s="23" t="str">
        <f>IF(NUN220 = "", "", IFERROR(NUN220 / SUMIFS(Aux_Totales!$N:$N, Aux_Totales!$F:$F, $F224, Aux_Totales!$A:$A, Aperturas!$A$2), 0))</f>
        <v/>
      </c>
      <c r="NUO224" s="23" t="str">
        <f>IF(NUO220 = "", "", IFERROR(NUO220 / SUMIFS(Aux_Totales!$N:$N, Aux_Totales!$F:$F, $F224, Aux_Totales!$A:$A, Aperturas!$A$2), 0))</f>
        <v/>
      </c>
      <c r="NUP224" s="23" t="str">
        <f>IF(NUP220 = "", "", IFERROR(NUP220 / SUMIFS(Aux_Totales!$N:$N, Aux_Totales!$F:$F, $F224, Aux_Totales!$A:$A, Aperturas!$A$2), 0))</f>
        <v/>
      </c>
      <c r="NUQ224" s="23" t="str">
        <f>IF(NUQ220 = "", "", IFERROR(NUQ220 / SUMIFS(Aux_Totales!$N:$N, Aux_Totales!$F:$F, $F224, Aux_Totales!$A:$A, Aperturas!$A$2), 0))</f>
        <v/>
      </c>
      <c r="NUR224" s="23" t="str">
        <f>IF(NUR220 = "", "", IFERROR(NUR220 / SUMIFS(Aux_Totales!$N:$N, Aux_Totales!$F:$F, $F224, Aux_Totales!$A:$A, Aperturas!$A$2), 0))</f>
        <v/>
      </c>
      <c r="NUS224" s="23" t="str">
        <f>IF(NUS220 = "", "", IFERROR(NUS220 / SUMIFS(Aux_Totales!$N:$N, Aux_Totales!$F:$F, $F224, Aux_Totales!$A:$A, Aperturas!$A$2), 0))</f>
        <v/>
      </c>
      <c r="NUT224" s="23" t="str">
        <f>IF(NUT220 = "", "", IFERROR(NUT220 / SUMIFS(Aux_Totales!$N:$N, Aux_Totales!$F:$F, $F224, Aux_Totales!$A:$A, Aperturas!$A$2), 0))</f>
        <v/>
      </c>
      <c r="NUU224" s="23" t="str">
        <f>IF(NUU220 = "", "", IFERROR(NUU220 / SUMIFS(Aux_Totales!$N:$N, Aux_Totales!$F:$F, $F224, Aux_Totales!$A:$A, Aperturas!$A$2), 0))</f>
        <v/>
      </c>
      <c r="NUV224" s="23" t="str">
        <f>IF(NUV220 = "", "", IFERROR(NUV220 / SUMIFS(Aux_Totales!$N:$N, Aux_Totales!$F:$F, $F224, Aux_Totales!$A:$A, Aperturas!$A$2), 0))</f>
        <v/>
      </c>
      <c r="NUW224" s="23" t="str">
        <f>IF(NUW220 = "", "", IFERROR(NUW220 / SUMIFS(Aux_Totales!$N:$N, Aux_Totales!$F:$F, $F224, Aux_Totales!$A:$A, Aperturas!$A$2), 0))</f>
        <v/>
      </c>
      <c r="NUX224" s="23" t="str">
        <f>IF(NUX220 = "", "", IFERROR(NUX220 / SUMIFS(Aux_Totales!$N:$N, Aux_Totales!$F:$F, $F224, Aux_Totales!$A:$A, Aperturas!$A$2), 0))</f>
        <v/>
      </c>
      <c r="NUY224" s="23" t="str">
        <f>IF(NUY220 = "", "", IFERROR(NUY220 / SUMIFS(Aux_Totales!$N:$N, Aux_Totales!$F:$F, $F224, Aux_Totales!$A:$A, Aperturas!$A$2), 0))</f>
        <v/>
      </c>
      <c r="NUZ224" s="23" t="str">
        <f>IF(NUZ220 = "", "", IFERROR(NUZ220 / SUMIFS(Aux_Totales!$N:$N, Aux_Totales!$F:$F, $F224, Aux_Totales!$A:$A, Aperturas!$A$2), 0))</f>
        <v/>
      </c>
      <c r="NVA224" s="23" t="str">
        <f>IF(NVA220 = "", "", IFERROR(NVA220 / SUMIFS(Aux_Totales!$N:$N, Aux_Totales!$F:$F, $F224, Aux_Totales!$A:$A, Aperturas!$A$2), 0))</f>
        <v/>
      </c>
      <c r="NVB224" s="23" t="str">
        <f>IF(NVB220 = "", "", IFERROR(NVB220 / SUMIFS(Aux_Totales!$N:$N, Aux_Totales!$F:$F, $F224, Aux_Totales!$A:$A, Aperturas!$A$2), 0))</f>
        <v/>
      </c>
      <c r="NVC224" s="23" t="str">
        <f>IF(NVC220 = "", "", IFERROR(NVC220 / SUMIFS(Aux_Totales!$N:$N, Aux_Totales!$F:$F, $F224, Aux_Totales!$A:$A, Aperturas!$A$2), 0))</f>
        <v/>
      </c>
      <c r="NVD224" s="23" t="str">
        <f>IF(NVD220 = "", "", IFERROR(NVD220 / SUMIFS(Aux_Totales!$N:$N, Aux_Totales!$F:$F, $F224, Aux_Totales!$A:$A, Aperturas!$A$2), 0))</f>
        <v/>
      </c>
      <c r="NVE224" s="23" t="str">
        <f>IF(NVE220 = "", "", IFERROR(NVE220 / SUMIFS(Aux_Totales!$N:$N, Aux_Totales!$F:$F, $F224, Aux_Totales!$A:$A, Aperturas!$A$2), 0))</f>
        <v/>
      </c>
      <c r="NVF224" s="23" t="str">
        <f>IF(NVF220 = "", "", IFERROR(NVF220 / SUMIFS(Aux_Totales!$N:$N, Aux_Totales!$F:$F, $F224, Aux_Totales!$A:$A, Aperturas!$A$2), 0))</f>
        <v/>
      </c>
      <c r="NVG224" s="23" t="str">
        <f>IF(NVG220 = "", "", IFERROR(NVG220 / SUMIFS(Aux_Totales!$N:$N, Aux_Totales!$F:$F, $F224, Aux_Totales!$A:$A, Aperturas!$A$2), 0))</f>
        <v/>
      </c>
      <c r="NVH224" s="23" t="str">
        <f>IF(NVH220 = "", "", IFERROR(NVH220 / SUMIFS(Aux_Totales!$N:$N, Aux_Totales!$F:$F, $F224, Aux_Totales!$A:$A, Aperturas!$A$2), 0))</f>
        <v/>
      </c>
      <c r="NVI224" s="23" t="str">
        <f>IF(NVI220 = "", "", IFERROR(NVI220 / SUMIFS(Aux_Totales!$N:$N, Aux_Totales!$F:$F, $F224, Aux_Totales!$A:$A, Aperturas!$A$2), 0))</f>
        <v/>
      </c>
      <c r="NVJ224" s="23" t="str">
        <f>IF(NVJ220 = "", "", IFERROR(NVJ220 / SUMIFS(Aux_Totales!$N:$N, Aux_Totales!$F:$F, $F224, Aux_Totales!$A:$A, Aperturas!$A$2), 0))</f>
        <v/>
      </c>
      <c r="NVK224" s="23" t="str">
        <f>IF(NVK220 = "", "", IFERROR(NVK220 / SUMIFS(Aux_Totales!$N:$N, Aux_Totales!$F:$F, $F224, Aux_Totales!$A:$A, Aperturas!$A$2), 0))</f>
        <v/>
      </c>
      <c r="NVL224" s="23" t="str">
        <f>IF(NVL220 = "", "", IFERROR(NVL220 / SUMIFS(Aux_Totales!$N:$N, Aux_Totales!$F:$F, $F224, Aux_Totales!$A:$A, Aperturas!$A$2), 0))</f>
        <v/>
      </c>
      <c r="NVM224" s="23" t="str">
        <f>IF(NVM220 = "", "", IFERROR(NVM220 / SUMIFS(Aux_Totales!$N:$N, Aux_Totales!$F:$F, $F224, Aux_Totales!$A:$A, Aperturas!$A$2), 0))</f>
        <v/>
      </c>
      <c r="NVN224" s="23" t="str">
        <f>IF(NVN220 = "", "", IFERROR(NVN220 / SUMIFS(Aux_Totales!$N:$N, Aux_Totales!$F:$F, $F224, Aux_Totales!$A:$A, Aperturas!$A$2), 0))</f>
        <v/>
      </c>
      <c r="NVO224" s="23" t="str">
        <f>IF(NVO220 = "", "", IFERROR(NVO220 / SUMIFS(Aux_Totales!$N:$N, Aux_Totales!$F:$F, $F224, Aux_Totales!$A:$A, Aperturas!$A$2), 0))</f>
        <v/>
      </c>
      <c r="NVP224" s="23" t="str">
        <f>IF(NVP220 = "", "", IFERROR(NVP220 / SUMIFS(Aux_Totales!$N:$N, Aux_Totales!$F:$F, $F224, Aux_Totales!$A:$A, Aperturas!$A$2), 0))</f>
        <v/>
      </c>
      <c r="NVQ224" s="23" t="str">
        <f>IF(NVQ220 = "", "", IFERROR(NVQ220 / SUMIFS(Aux_Totales!$N:$N, Aux_Totales!$F:$F, $F224, Aux_Totales!$A:$A, Aperturas!$A$2), 0))</f>
        <v/>
      </c>
      <c r="NVR224" s="23" t="str">
        <f>IF(NVR220 = "", "", IFERROR(NVR220 / SUMIFS(Aux_Totales!$N:$N, Aux_Totales!$F:$F, $F224, Aux_Totales!$A:$A, Aperturas!$A$2), 0))</f>
        <v/>
      </c>
      <c r="NVS224" s="23" t="str">
        <f>IF(NVS220 = "", "", IFERROR(NVS220 / SUMIFS(Aux_Totales!$N:$N, Aux_Totales!$F:$F, $F224, Aux_Totales!$A:$A, Aperturas!$A$2), 0))</f>
        <v/>
      </c>
      <c r="NVT224" s="23" t="str">
        <f>IF(NVT220 = "", "", IFERROR(NVT220 / SUMIFS(Aux_Totales!$N:$N, Aux_Totales!$F:$F, $F224, Aux_Totales!$A:$A, Aperturas!$A$2), 0))</f>
        <v/>
      </c>
      <c r="NVU224" s="23" t="str">
        <f>IF(NVU220 = "", "", IFERROR(NVU220 / SUMIFS(Aux_Totales!$N:$N, Aux_Totales!$F:$F, $F224, Aux_Totales!$A:$A, Aperturas!$A$2), 0))</f>
        <v/>
      </c>
      <c r="NVV224" s="23" t="str">
        <f>IF(NVV220 = "", "", IFERROR(NVV220 / SUMIFS(Aux_Totales!$N:$N, Aux_Totales!$F:$F, $F224, Aux_Totales!$A:$A, Aperturas!$A$2), 0))</f>
        <v/>
      </c>
      <c r="NVW224" s="23" t="str">
        <f>IF(NVW220 = "", "", IFERROR(NVW220 / SUMIFS(Aux_Totales!$N:$N, Aux_Totales!$F:$F, $F224, Aux_Totales!$A:$A, Aperturas!$A$2), 0))</f>
        <v/>
      </c>
      <c r="NVX224" s="23" t="str">
        <f>IF(NVX220 = "", "", IFERROR(NVX220 / SUMIFS(Aux_Totales!$N:$N, Aux_Totales!$F:$F, $F224, Aux_Totales!$A:$A, Aperturas!$A$2), 0))</f>
        <v/>
      </c>
      <c r="NVY224" s="23" t="str">
        <f>IF(NVY220 = "", "", IFERROR(NVY220 / SUMIFS(Aux_Totales!$N:$N, Aux_Totales!$F:$F, $F224, Aux_Totales!$A:$A, Aperturas!$A$2), 0))</f>
        <v/>
      </c>
      <c r="NVZ224" s="23" t="str">
        <f>IF(NVZ220 = "", "", IFERROR(NVZ220 / SUMIFS(Aux_Totales!$N:$N, Aux_Totales!$F:$F, $F224, Aux_Totales!$A:$A, Aperturas!$A$2), 0))</f>
        <v/>
      </c>
      <c r="NWA224" s="23" t="str">
        <f>IF(NWA220 = "", "", IFERROR(NWA220 / SUMIFS(Aux_Totales!$N:$N, Aux_Totales!$F:$F, $F224, Aux_Totales!$A:$A, Aperturas!$A$2), 0))</f>
        <v/>
      </c>
      <c r="NWB224" s="23" t="str">
        <f>IF(NWB220 = "", "", IFERROR(NWB220 / SUMIFS(Aux_Totales!$N:$N, Aux_Totales!$F:$F, $F224, Aux_Totales!$A:$A, Aperturas!$A$2), 0))</f>
        <v/>
      </c>
      <c r="NWC224" s="23" t="str">
        <f>IF(NWC220 = "", "", IFERROR(NWC220 / SUMIFS(Aux_Totales!$N:$N, Aux_Totales!$F:$F, $F224, Aux_Totales!$A:$A, Aperturas!$A$2), 0))</f>
        <v/>
      </c>
      <c r="NWD224" s="23" t="str">
        <f>IF(NWD220 = "", "", IFERROR(NWD220 / SUMIFS(Aux_Totales!$N:$N, Aux_Totales!$F:$F, $F224, Aux_Totales!$A:$A, Aperturas!$A$2), 0))</f>
        <v/>
      </c>
      <c r="NWE224" s="23" t="str">
        <f>IF(NWE220 = "", "", IFERROR(NWE220 / SUMIFS(Aux_Totales!$N:$N, Aux_Totales!$F:$F, $F224, Aux_Totales!$A:$A, Aperturas!$A$2), 0))</f>
        <v/>
      </c>
      <c r="NWF224" s="23" t="str">
        <f>IF(NWF220 = "", "", IFERROR(NWF220 / SUMIFS(Aux_Totales!$N:$N, Aux_Totales!$F:$F, $F224, Aux_Totales!$A:$A, Aperturas!$A$2), 0))</f>
        <v/>
      </c>
      <c r="NWG224" s="23" t="str">
        <f>IF(NWG220 = "", "", IFERROR(NWG220 / SUMIFS(Aux_Totales!$N:$N, Aux_Totales!$F:$F, $F224, Aux_Totales!$A:$A, Aperturas!$A$2), 0))</f>
        <v/>
      </c>
      <c r="NWH224" s="23" t="str">
        <f>IF(NWH220 = "", "", IFERROR(NWH220 / SUMIFS(Aux_Totales!$N:$N, Aux_Totales!$F:$F, $F224, Aux_Totales!$A:$A, Aperturas!$A$2), 0))</f>
        <v/>
      </c>
      <c r="NWI224" s="23" t="str">
        <f>IF(NWI220 = "", "", IFERROR(NWI220 / SUMIFS(Aux_Totales!$N:$N, Aux_Totales!$F:$F, $F224, Aux_Totales!$A:$A, Aperturas!$A$2), 0))</f>
        <v/>
      </c>
      <c r="NWJ224" s="23" t="str">
        <f>IF(NWJ220 = "", "", IFERROR(NWJ220 / SUMIFS(Aux_Totales!$N:$N, Aux_Totales!$F:$F, $F224, Aux_Totales!$A:$A, Aperturas!$A$2), 0))</f>
        <v/>
      </c>
      <c r="NWK224" s="23" t="str">
        <f>IF(NWK220 = "", "", IFERROR(NWK220 / SUMIFS(Aux_Totales!$N:$N, Aux_Totales!$F:$F, $F224, Aux_Totales!$A:$A, Aperturas!$A$2), 0))</f>
        <v/>
      </c>
      <c r="NWL224" s="23" t="str">
        <f>IF(NWL220 = "", "", IFERROR(NWL220 / SUMIFS(Aux_Totales!$N:$N, Aux_Totales!$F:$F, $F224, Aux_Totales!$A:$A, Aperturas!$A$2), 0))</f>
        <v/>
      </c>
      <c r="NWM224" s="23" t="str">
        <f>IF(NWM220 = "", "", IFERROR(NWM220 / SUMIFS(Aux_Totales!$N:$N, Aux_Totales!$F:$F, $F224, Aux_Totales!$A:$A, Aperturas!$A$2), 0))</f>
        <v/>
      </c>
      <c r="NWN224" s="23" t="str">
        <f>IF(NWN220 = "", "", IFERROR(NWN220 / SUMIFS(Aux_Totales!$N:$N, Aux_Totales!$F:$F, $F224, Aux_Totales!$A:$A, Aperturas!$A$2), 0))</f>
        <v/>
      </c>
      <c r="NWO224" s="23" t="str">
        <f>IF(NWO220 = "", "", IFERROR(NWO220 / SUMIFS(Aux_Totales!$N:$N, Aux_Totales!$F:$F, $F224, Aux_Totales!$A:$A, Aperturas!$A$2), 0))</f>
        <v/>
      </c>
      <c r="NWP224" s="23" t="str">
        <f>IF(NWP220 = "", "", IFERROR(NWP220 / SUMIFS(Aux_Totales!$N:$N, Aux_Totales!$F:$F, $F224, Aux_Totales!$A:$A, Aperturas!$A$2), 0))</f>
        <v/>
      </c>
      <c r="NWQ224" s="23" t="str">
        <f>IF(NWQ220 = "", "", IFERROR(NWQ220 / SUMIFS(Aux_Totales!$N:$N, Aux_Totales!$F:$F, $F224, Aux_Totales!$A:$A, Aperturas!$A$2), 0))</f>
        <v/>
      </c>
      <c r="NWR224" s="23" t="str">
        <f>IF(NWR220 = "", "", IFERROR(NWR220 / SUMIFS(Aux_Totales!$N:$N, Aux_Totales!$F:$F, $F224, Aux_Totales!$A:$A, Aperturas!$A$2), 0))</f>
        <v/>
      </c>
      <c r="NWS224" s="23" t="str">
        <f>IF(NWS220 = "", "", IFERROR(NWS220 / SUMIFS(Aux_Totales!$N:$N, Aux_Totales!$F:$F, $F224, Aux_Totales!$A:$A, Aperturas!$A$2), 0))</f>
        <v/>
      </c>
      <c r="NWT224" s="23" t="str">
        <f>IF(NWT220 = "", "", IFERROR(NWT220 / SUMIFS(Aux_Totales!$N:$N, Aux_Totales!$F:$F, $F224, Aux_Totales!$A:$A, Aperturas!$A$2), 0))</f>
        <v/>
      </c>
      <c r="NWU224" s="23" t="str">
        <f>IF(NWU220 = "", "", IFERROR(NWU220 / SUMIFS(Aux_Totales!$N:$N, Aux_Totales!$F:$F, $F224, Aux_Totales!$A:$A, Aperturas!$A$2), 0))</f>
        <v/>
      </c>
      <c r="NWV224" s="23" t="str">
        <f>IF(NWV220 = "", "", IFERROR(NWV220 / SUMIFS(Aux_Totales!$N:$N, Aux_Totales!$F:$F, $F224, Aux_Totales!$A:$A, Aperturas!$A$2), 0))</f>
        <v/>
      </c>
      <c r="NWW224" s="23" t="str">
        <f>IF(NWW220 = "", "", IFERROR(NWW220 / SUMIFS(Aux_Totales!$N:$N, Aux_Totales!$F:$F, $F224, Aux_Totales!$A:$A, Aperturas!$A$2), 0))</f>
        <v/>
      </c>
      <c r="NWX224" s="23" t="str">
        <f>IF(NWX220 = "", "", IFERROR(NWX220 / SUMIFS(Aux_Totales!$N:$N, Aux_Totales!$F:$F, $F224, Aux_Totales!$A:$A, Aperturas!$A$2), 0))</f>
        <v/>
      </c>
      <c r="NWY224" s="23" t="str">
        <f>IF(NWY220 = "", "", IFERROR(NWY220 / SUMIFS(Aux_Totales!$N:$N, Aux_Totales!$F:$F, $F224, Aux_Totales!$A:$A, Aperturas!$A$2), 0))</f>
        <v/>
      </c>
      <c r="NWZ224" s="23" t="str">
        <f>IF(NWZ220 = "", "", IFERROR(NWZ220 / SUMIFS(Aux_Totales!$N:$N, Aux_Totales!$F:$F, $F224, Aux_Totales!$A:$A, Aperturas!$A$2), 0))</f>
        <v/>
      </c>
      <c r="NXA224" s="23" t="str">
        <f>IF(NXA220 = "", "", IFERROR(NXA220 / SUMIFS(Aux_Totales!$N:$N, Aux_Totales!$F:$F, $F224, Aux_Totales!$A:$A, Aperturas!$A$2), 0))</f>
        <v/>
      </c>
      <c r="NXB224" s="23" t="str">
        <f>IF(NXB220 = "", "", IFERROR(NXB220 / SUMIFS(Aux_Totales!$N:$N, Aux_Totales!$F:$F, $F224, Aux_Totales!$A:$A, Aperturas!$A$2), 0))</f>
        <v/>
      </c>
      <c r="NXC224" s="23" t="str">
        <f>IF(NXC220 = "", "", IFERROR(NXC220 / SUMIFS(Aux_Totales!$N:$N, Aux_Totales!$F:$F, $F224, Aux_Totales!$A:$A, Aperturas!$A$2), 0))</f>
        <v/>
      </c>
      <c r="NXD224" s="23" t="str">
        <f>IF(NXD220 = "", "", IFERROR(NXD220 / SUMIFS(Aux_Totales!$N:$N, Aux_Totales!$F:$F, $F224, Aux_Totales!$A:$A, Aperturas!$A$2), 0))</f>
        <v/>
      </c>
      <c r="NXE224" s="23" t="str">
        <f>IF(NXE220 = "", "", IFERROR(NXE220 / SUMIFS(Aux_Totales!$N:$N, Aux_Totales!$F:$F, $F224, Aux_Totales!$A:$A, Aperturas!$A$2), 0))</f>
        <v/>
      </c>
      <c r="NXF224" s="23" t="str">
        <f>IF(NXF220 = "", "", IFERROR(NXF220 / SUMIFS(Aux_Totales!$N:$N, Aux_Totales!$F:$F, $F224, Aux_Totales!$A:$A, Aperturas!$A$2), 0))</f>
        <v/>
      </c>
      <c r="NXG224" s="23" t="str">
        <f>IF(NXG220 = "", "", IFERROR(NXG220 / SUMIFS(Aux_Totales!$N:$N, Aux_Totales!$F:$F, $F224, Aux_Totales!$A:$A, Aperturas!$A$2), 0))</f>
        <v/>
      </c>
      <c r="NXH224" s="23" t="str">
        <f>IF(NXH220 = "", "", IFERROR(NXH220 / SUMIFS(Aux_Totales!$N:$N, Aux_Totales!$F:$F, $F224, Aux_Totales!$A:$A, Aperturas!$A$2), 0))</f>
        <v/>
      </c>
      <c r="NXI224" s="23" t="str">
        <f>IF(NXI220 = "", "", IFERROR(NXI220 / SUMIFS(Aux_Totales!$N:$N, Aux_Totales!$F:$F, $F224, Aux_Totales!$A:$A, Aperturas!$A$2), 0))</f>
        <v/>
      </c>
      <c r="NXJ224" s="23" t="str">
        <f>IF(NXJ220 = "", "", IFERROR(NXJ220 / SUMIFS(Aux_Totales!$N:$N, Aux_Totales!$F:$F, $F224, Aux_Totales!$A:$A, Aperturas!$A$2), 0))</f>
        <v/>
      </c>
      <c r="NXK224" s="23" t="str">
        <f>IF(NXK220 = "", "", IFERROR(NXK220 / SUMIFS(Aux_Totales!$N:$N, Aux_Totales!$F:$F, $F224, Aux_Totales!$A:$A, Aperturas!$A$2), 0))</f>
        <v/>
      </c>
      <c r="NXL224" s="23" t="str">
        <f>IF(NXL220 = "", "", IFERROR(NXL220 / SUMIFS(Aux_Totales!$N:$N, Aux_Totales!$F:$F, $F224, Aux_Totales!$A:$A, Aperturas!$A$2), 0))</f>
        <v/>
      </c>
      <c r="NXM224" s="23" t="str">
        <f>IF(NXM220 = "", "", IFERROR(NXM220 / SUMIFS(Aux_Totales!$N:$N, Aux_Totales!$F:$F, $F224, Aux_Totales!$A:$A, Aperturas!$A$2), 0))</f>
        <v/>
      </c>
      <c r="NXN224" s="23" t="str">
        <f>IF(NXN220 = "", "", IFERROR(NXN220 / SUMIFS(Aux_Totales!$N:$N, Aux_Totales!$F:$F, $F224, Aux_Totales!$A:$A, Aperturas!$A$2), 0))</f>
        <v/>
      </c>
      <c r="NXO224" s="23" t="str">
        <f>IF(NXO220 = "", "", IFERROR(NXO220 / SUMIFS(Aux_Totales!$N:$N, Aux_Totales!$F:$F, $F224, Aux_Totales!$A:$A, Aperturas!$A$2), 0))</f>
        <v/>
      </c>
      <c r="NXP224" s="23" t="str">
        <f>IF(NXP220 = "", "", IFERROR(NXP220 / SUMIFS(Aux_Totales!$N:$N, Aux_Totales!$F:$F, $F224, Aux_Totales!$A:$A, Aperturas!$A$2), 0))</f>
        <v/>
      </c>
      <c r="NXQ224" s="23" t="str">
        <f>IF(NXQ220 = "", "", IFERROR(NXQ220 / SUMIFS(Aux_Totales!$N:$N, Aux_Totales!$F:$F, $F224, Aux_Totales!$A:$A, Aperturas!$A$2), 0))</f>
        <v/>
      </c>
      <c r="NXR224" s="23" t="str">
        <f>IF(NXR220 = "", "", IFERROR(NXR220 / SUMIFS(Aux_Totales!$N:$N, Aux_Totales!$F:$F, $F224, Aux_Totales!$A:$A, Aperturas!$A$2), 0))</f>
        <v/>
      </c>
      <c r="NXS224" s="23" t="str">
        <f>IF(NXS220 = "", "", IFERROR(NXS220 / SUMIFS(Aux_Totales!$N:$N, Aux_Totales!$F:$F, $F224, Aux_Totales!$A:$A, Aperturas!$A$2), 0))</f>
        <v/>
      </c>
      <c r="NXT224" s="23" t="str">
        <f>IF(NXT220 = "", "", IFERROR(NXT220 / SUMIFS(Aux_Totales!$N:$N, Aux_Totales!$F:$F, $F224, Aux_Totales!$A:$A, Aperturas!$A$2), 0))</f>
        <v/>
      </c>
      <c r="NXU224" s="23" t="str">
        <f>IF(NXU220 = "", "", IFERROR(NXU220 / SUMIFS(Aux_Totales!$N:$N, Aux_Totales!$F:$F, $F224, Aux_Totales!$A:$A, Aperturas!$A$2), 0))</f>
        <v/>
      </c>
      <c r="NXV224" s="23" t="str">
        <f>IF(NXV220 = "", "", IFERROR(NXV220 / SUMIFS(Aux_Totales!$N:$N, Aux_Totales!$F:$F, $F224, Aux_Totales!$A:$A, Aperturas!$A$2), 0))</f>
        <v/>
      </c>
      <c r="NXW224" s="23" t="str">
        <f>IF(NXW220 = "", "", IFERROR(NXW220 / SUMIFS(Aux_Totales!$N:$N, Aux_Totales!$F:$F, $F224, Aux_Totales!$A:$A, Aperturas!$A$2), 0))</f>
        <v/>
      </c>
      <c r="NXX224" s="23" t="str">
        <f>IF(NXX220 = "", "", IFERROR(NXX220 / SUMIFS(Aux_Totales!$N:$N, Aux_Totales!$F:$F, $F224, Aux_Totales!$A:$A, Aperturas!$A$2), 0))</f>
        <v/>
      </c>
      <c r="NXY224" s="23" t="str">
        <f>IF(NXY220 = "", "", IFERROR(NXY220 / SUMIFS(Aux_Totales!$N:$N, Aux_Totales!$F:$F, $F224, Aux_Totales!$A:$A, Aperturas!$A$2), 0))</f>
        <v/>
      </c>
      <c r="NXZ224" s="23" t="str">
        <f>IF(NXZ220 = "", "", IFERROR(NXZ220 / SUMIFS(Aux_Totales!$N:$N, Aux_Totales!$F:$F, $F224, Aux_Totales!$A:$A, Aperturas!$A$2), 0))</f>
        <v/>
      </c>
      <c r="NYA224" s="23" t="str">
        <f>IF(NYA220 = "", "", IFERROR(NYA220 / SUMIFS(Aux_Totales!$N:$N, Aux_Totales!$F:$F, $F224, Aux_Totales!$A:$A, Aperturas!$A$2), 0))</f>
        <v/>
      </c>
      <c r="NYB224" s="23" t="str">
        <f>IF(NYB220 = "", "", IFERROR(NYB220 / SUMIFS(Aux_Totales!$N:$N, Aux_Totales!$F:$F, $F224, Aux_Totales!$A:$A, Aperturas!$A$2), 0))</f>
        <v/>
      </c>
      <c r="NYC224" s="23" t="str">
        <f>IF(NYC220 = "", "", IFERROR(NYC220 / SUMIFS(Aux_Totales!$N:$N, Aux_Totales!$F:$F, $F224, Aux_Totales!$A:$A, Aperturas!$A$2), 0))</f>
        <v/>
      </c>
      <c r="NYD224" s="23" t="str">
        <f>IF(NYD220 = "", "", IFERROR(NYD220 / SUMIFS(Aux_Totales!$N:$N, Aux_Totales!$F:$F, $F224, Aux_Totales!$A:$A, Aperturas!$A$2), 0))</f>
        <v/>
      </c>
      <c r="NYE224" s="23" t="str">
        <f>IF(NYE220 = "", "", IFERROR(NYE220 / SUMIFS(Aux_Totales!$N:$N, Aux_Totales!$F:$F, $F224, Aux_Totales!$A:$A, Aperturas!$A$2), 0))</f>
        <v/>
      </c>
      <c r="NYF224" s="23" t="str">
        <f>IF(NYF220 = "", "", IFERROR(NYF220 / SUMIFS(Aux_Totales!$N:$N, Aux_Totales!$F:$F, $F224, Aux_Totales!$A:$A, Aperturas!$A$2), 0))</f>
        <v/>
      </c>
      <c r="NYG224" s="23" t="str">
        <f>IF(NYG220 = "", "", IFERROR(NYG220 / SUMIFS(Aux_Totales!$N:$N, Aux_Totales!$F:$F, $F224, Aux_Totales!$A:$A, Aperturas!$A$2), 0))</f>
        <v/>
      </c>
      <c r="NYH224" s="23" t="str">
        <f>IF(NYH220 = "", "", IFERROR(NYH220 / SUMIFS(Aux_Totales!$N:$N, Aux_Totales!$F:$F, $F224, Aux_Totales!$A:$A, Aperturas!$A$2), 0))</f>
        <v/>
      </c>
      <c r="NYI224" s="23" t="str">
        <f>IF(NYI220 = "", "", IFERROR(NYI220 / SUMIFS(Aux_Totales!$N:$N, Aux_Totales!$F:$F, $F224, Aux_Totales!$A:$A, Aperturas!$A$2), 0))</f>
        <v/>
      </c>
      <c r="NYJ224" s="23" t="str">
        <f>IF(NYJ220 = "", "", IFERROR(NYJ220 / SUMIFS(Aux_Totales!$N:$N, Aux_Totales!$F:$F, $F224, Aux_Totales!$A:$A, Aperturas!$A$2), 0))</f>
        <v/>
      </c>
      <c r="NYK224" s="23" t="str">
        <f>IF(NYK220 = "", "", IFERROR(NYK220 / SUMIFS(Aux_Totales!$N:$N, Aux_Totales!$F:$F, $F224, Aux_Totales!$A:$A, Aperturas!$A$2), 0))</f>
        <v/>
      </c>
      <c r="NYL224" s="23" t="str">
        <f>IF(NYL220 = "", "", IFERROR(NYL220 / SUMIFS(Aux_Totales!$N:$N, Aux_Totales!$F:$F, $F224, Aux_Totales!$A:$A, Aperturas!$A$2), 0))</f>
        <v/>
      </c>
      <c r="NYM224" s="23" t="str">
        <f>IF(NYM220 = "", "", IFERROR(NYM220 / SUMIFS(Aux_Totales!$N:$N, Aux_Totales!$F:$F, $F224, Aux_Totales!$A:$A, Aperturas!$A$2), 0))</f>
        <v/>
      </c>
      <c r="NYN224" s="23" t="str">
        <f>IF(NYN220 = "", "", IFERROR(NYN220 / SUMIFS(Aux_Totales!$N:$N, Aux_Totales!$F:$F, $F224, Aux_Totales!$A:$A, Aperturas!$A$2), 0))</f>
        <v/>
      </c>
      <c r="NYO224" s="23" t="str">
        <f>IF(NYO220 = "", "", IFERROR(NYO220 / SUMIFS(Aux_Totales!$N:$N, Aux_Totales!$F:$F, $F224, Aux_Totales!$A:$A, Aperturas!$A$2), 0))</f>
        <v/>
      </c>
      <c r="NYP224" s="23" t="str">
        <f>IF(NYP220 = "", "", IFERROR(NYP220 / SUMIFS(Aux_Totales!$N:$N, Aux_Totales!$F:$F, $F224, Aux_Totales!$A:$A, Aperturas!$A$2), 0))</f>
        <v/>
      </c>
      <c r="NYQ224" s="23" t="str">
        <f>IF(NYQ220 = "", "", IFERROR(NYQ220 / SUMIFS(Aux_Totales!$N:$N, Aux_Totales!$F:$F, $F224, Aux_Totales!$A:$A, Aperturas!$A$2), 0))</f>
        <v/>
      </c>
      <c r="NYR224" s="23" t="str">
        <f>IF(NYR220 = "", "", IFERROR(NYR220 / SUMIFS(Aux_Totales!$N:$N, Aux_Totales!$F:$F, $F224, Aux_Totales!$A:$A, Aperturas!$A$2), 0))</f>
        <v/>
      </c>
      <c r="NYS224" s="23" t="str">
        <f>IF(NYS220 = "", "", IFERROR(NYS220 / SUMIFS(Aux_Totales!$N:$N, Aux_Totales!$F:$F, $F224, Aux_Totales!$A:$A, Aperturas!$A$2), 0))</f>
        <v/>
      </c>
      <c r="NYT224" s="23" t="str">
        <f>IF(NYT220 = "", "", IFERROR(NYT220 / SUMIFS(Aux_Totales!$N:$N, Aux_Totales!$F:$F, $F224, Aux_Totales!$A:$A, Aperturas!$A$2), 0))</f>
        <v/>
      </c>
      <c r="NYU224" s="23" t="str">
        <f>IF(NYU220 = "", "", IFERROR(NYU220 / SUMIFS(Aux_Totales!$N:$N, Aux_Totales!$F:$F, $F224, Aux_Totales!$A:$A, Aperturas!$A$2), 0))</f>
        <v/>
      </c>
      <c r="NYV224" s="23" t="str">
        <f>IF(NYV220 = "", "", IFERROR(NYV220 / SUMIFS(Aux_Totales!$N:$N, Aux_Totales!$F:$F, $F224, Aux_Totales!$A:$A, Aperturas!$A$2), 0))</f>
        <v/>
      </c>
      <c r="NYW224" s="23" t="str">
        <f>IF(NYW220 = "", "", IFERROR(NYW220 / SUMIFS(Aux_Totales!$N:$N, Aux_Totales!$F:$F, $F224, Aux_Totales!$A:$A, Aperturas!$A$2), 0))</f>
        <v/>
      </c>
      <c r="NYX224" s="23" t="str">
        <f>IF(NYX220 = "", "", IFERROR(NYX220 / SUMIFS(Aux_Totales!$N:$N, Aux_Totales!$F:$F, $F224, Aux_Totales!$A:$A, Aperturas!$A$2), 0))</f>
        <v/>
      </c>
      <c r="NYY224" s="23" t="str">
        <f>IF(NYY220 = "", "", IFERROR(NYY220 / SUMIFS(Aux_Totales!$N:$N, Aux_Totales!$F:$F, $F224, Aux_Totales!$A:$A, Aperturas!$A$2), 0))</f>
        <v/>
      </c>
      <c r="NYZ224" s="23" t="str">
        <f>IF(NYZ220 = "", "", IFERROR(NYZ220 / SUMIFS(Aux_Totales!$N:$N, Aux_Totales!$F:$F, $F224, Aux_Totales!$A:$A, Aperturas!$A$2), 0))</f>
        <v/>
      </c>
      <c r="NZA224" s="23" t="str">
        <f>IF(NZA220 = "", "", IFERROR(NZA220 / SUMIFS(Aux_Totales!$N:$N, Aux_Totales!$F:$F, $F224, Aux_Totales!$A:$A, Aperturas!$A$2), 0))</f>
        <v/>
      </c>
      <c r="NZB224" s="23" t="str">
        <f>IF(NZB220 = "", "", IFERROR(NZB220 / SUMIFS(Aux_Totales!$N:$N, Aux_Totales!$F:$F, $F224, Aux_Totales!$A:$A, Aperturas!$A$2), 0))</f>
        <v/>
      </c>
      <c r="NZC224" s="23" t="str">
        <f>IF(NZC220 = "", "", IFERROR(NZC220 / SUMIFS(Aux_Totales!$N:$N, Aux_Totales!$F:$F, $F224, Aux_Totales!$A:$A, Aperturas!$A$2), 0))</f>
        <v/>
      </c>
      <c r="NZD224" s="23" t="str">
        <f>IF(NZD220 = "", "", IFERROR(NZD220 / SUMIFS(Aux_Totales!$N:$N, Aux_Totales!$F:$F, $F224, Aux_Totales!$A:$A, Aperturas!$A$2), 0))</f>
        <v/>
      </c>
      <c r="NZE224" s="23" t="str">
        <f>IF(NZE220 = "", "", IFERROR(NZE220 / SUMIFS(Aux_Totales!$N:$N, Aux_Totales!$F:$F, $F224, Aux_Totales!$A:$A, Aperturas!$A$2), 0))</f>
        <v/>
      </c>
      <c r="NZF224" s="23" t="str">
        <f>IF(NZF220 = "", "", IFERROR(NZF220 / SUMIFS(Aux_Totales!$N:$N, Aux_Totales!$F:$F, $F224, Aux_Totales!$A:$A, Aperturas!$A$2), 0))</f>
        <v/>
      </c>
      <c r="NZG224" s="23" t="str">
        <f>IF(NZG220 = "", "", IFERROR(NZG220 / SUMIFS(Aux_Totales!$N:$N, Aux_Totales!$F:$F, $F224, Aux_Totales!$A:$A, Aperturas!$A$2), 0))</f>
        <v/>
      </c>
      <c r="NZH224" s="23" t="str">
        <f>IF(NZH220 = "", "", IFERROR(NZH220 / SUMIFS(Aux_Totales!$N:$N, Aux_Totales!$F:$F, $F224, Aux_Totales!$A:$A, Aperturas!$A$2), 0))</f>
        <v/>
      </c>
      <c r="NZI224" s="23" t="str">
        <f>IF(NZI220 = "", "", IFERROR(NZI220 / SUMIFS(Aux_Totales!$N:$N, Aux_Totales!$F:$F, $F224, Aux_Totales!$A:$A, Aperturas!$A$2), 0))</f>
        <v/>
      </c>
      <c r="NZJ224" s="23" t="str">
        <f>IF(NZJ220 = "", "", IFERROR(NZJ220 / SUMIFS(Aux_Totales!$N:$N, Aux_Totales!$F:$F, $F224, Aux_Totales!$A:$A, Aperturas!$A$2), 0))</f>
        <v/>
      </c>
      <c r="NZK224" s="23" t="str">
        <f>IF(NZK220 = "", "", IFERROR(NZK220 / SUMIFS(Aux_Totales!$N:$N, Aux_Totales!$F:$F, $F224, Aux_Totales!$A:$A, Aperturas!$A$2), 0))</f>
        <v/>
      </c>
      <c r="NZL224" s="23" t="str">
        <f>IF(NZL220 = "", "", IFERROR(NZL220 / SUMIFS(Aux_Totales!$N:$N, Aux_Totales!$F:$F, $F224, Aux_Totales!$A:$A, Aperturas!$A$2), 0))</f>
        <v/>
      </c>
      <c r="NZM224" s="23" t="str">
        <f>IF(NZM220 = "", "", IFERROR(NZM220 / SUMIFS(Aux_Totales!$N:$N, Aux_Totales!$F:$F, $F224, Aux_Totales!$A:$A, Aperturas!$A$2), 0))</f>
        <v/>
      </c>
      <c r="NZN224" s="23" t="str">
        <f>IF(NZN220 = "", "", IFERROR(NZN220 / SUMIFS(Aux_Totales!$N:$N, Aux_Totales!$F:$F, $F224, Aux_Totales!$A:$A, Aperturas!$A$2), 0))</f>
        <v/>
      </c>
      <c r="NZO224" s="23" t="str">
        <f>IF(NZO220 = "", "", IFERROR(NZO220 / SUMIFS(Aux_Totales!$N:$N, Aux_Totales!$F:$F, $F224, Aux_Totales!$A:$A, Aperturas!$A$2), 0))</f>
        <v/>
      </c>
      <c r="NZP224" s="23" t="str">
        <f>IF(NZP220 = "", "", IFERROR(NZP220 / SUMIFS(Aux_Totales!$N:$N, Aux_Totales!$F:$F, $F224, Aux_Totales!$A:$A, Aperturas!$A$2), 0))</f>
        <v/>
      </c>
      <c r="NZQ224" s="23" t="str">
        <f>IF(NZQ220 = "", "", IFERROR(NZQ220 / SUMIFS(Aux_Totales!$N:$N, Aux_Totales!$F:$F, $F224, Aux_Totales!$A:$A, Aperturas!$A$2), 0))</f>
        <v/>
      </c>
      <c r="NZR224" s="23" t="str">
        <f>IF(NZR220 = "", "", IFERROR(NZR220 / SUMIFS(Aux_Totales!$N:$N, Aux_Totales!$F:$F, $F224, Aux_Totales!$A:$A, Aperturas!$A$2), 0))</f>
        <v/>
      </c>
      <c r="NZS224" s="23" t="str">
        <f>IF(NZS220 = "", "", IFERROR(NZS220 / SUMIFS(Aux_Totales!$N:$N, Aux_Totales!$F:$F, $F224, Aux_Totales!$A:$A, Aperturas!$A$2), 0))</f>
        <v/>
      </c>
      <c r="NZT224" s="23" t="str">
        <f>IF(NZT220 = "", "", IFERROR(NZT220 / SUMIFS(Aux_Totales!$N:$N, Aux_Totales!$F:$F, $F224, Aux_Totales!$A:$A, Aperturas!$A$2), 0))</f>
        <v/>
      </c>
      <c r="NZU224" s="23" t="str">
        <f>IF(NZU220 = "", "", IFERROR(NZU220 / SUMIFS(Aux_Totales!$N:$N, Aux_Totales!$F:$F, $F224, Aux_Totales!$A:$A, Aperturas!$A$2), 0))</f>
        <v/>
      </c>
      <c r="NZV224" s="23" t="str">
        <f>IF(NZV220 = "", "", IFERROR(NZV220 / SUMIFS(Aux_Totales!$N:$N, Aux_Totales!$F:$F, $F224, Aux_Totales!$A:$A, Aperturas!$A$2), 0))</f>
        <v/>
      </c>
      <c r="NZW224" s="23" t="str">
        <f>IF(NZW220 = "", "", IFERROR(NZW220 / SUMIFS(Aux_Totales!$N:$N, Aux_Totales!$F:$F, $F224, Aux_Totales!$A:$A, Aperturas!$A$2), 0))</f>
        <v/>
      </c>
      <c r="NZX224" s="23" t="str">
        <f>IF(NZX220 = "", "", IFERROR(NZX220 / SUMIFS(Aux_Totales!$N:$N, Aux_Totales!$F:$F, $F224, Aux_Totales!$A:$A, Aperturas!$A$2), 0))</f>
        <v/>
      </c>
      <c r="NZY224" s="23" t="str">
        <f>IF(NZY220 = "", "", IFERROR(NZY220 / SUMIFS(Aux_Totales!$N:$N, Aux_Totales!$F:$F, $F224, Aux_Totales!$A:$A, Aperturas!$A$2), 0))</f>
        <v/>
      </c>
      <c r="NZZ224" s="23" t="str">
        <f>IF(NZZ220 = "", "", IFERROR(NZZ220 / SUMIFS(Aux_Totales!$N:$N, Aux_Totales!$F:$F, $F224, Aux_Totales!$A:$A, Aperturas!$A$2), 0))</f>
        <v/>
      </c>
      <c r="OAA224" s="23" t="str">
        <f>IF(OAA220 = "", "", IFERROR(OAA220 / SUMIFS(Aux_Totales!$N:$N, Aux_Totales!$F:$F, $F224, Aux_Totales!$A:$A, Aperturas!$A$2), 0))</f>
        <v/>
      </c>
      <c r="OAB224" s="23" t="str">
        <f>IF(OAB220 = "", "", IFERROR(OAB220 / SUMIFS(Aux_Totales!$N:$N, Aux_Totales!$F:$F, $F224, Aux_Totales!$A:$A, Aperturas!$A$2), 0))</f>
        <v/>
      </c>
      <c r="OAC224" s="23" t="str">
        <f>IF(OAC220 = "", "", IFERROR(OAC220 / SUMIFS(Aux_Totales!$N:$N, Aux_Totales!$F:$F, $F224, Aux_Totales!$A:$A, Aperturas!$A$2), 0))</f>
        <v/>
      </c>
      <c r="OAD224" s="23" t="str">
        <f>IF(OAD220 = "", "", IFERROR(OAD220 / SUMIFS(Aux_Totales!$N:$N, Aux_Totales!$F:$F, $F224, Aux_Totales!$A:$A, Aperturas!$A$2), 0))</f>
        <v/>
      </c>
      <c r="OAE224" s="23" t="str">
        <f>IF(OAE220 = "", "", IFERROR(OAE220 / SUMIFS(Aux_Totales!$N:$N, Aux_Totales!$F:$F, $F224, Aux_Totales!$A:$A, Aperturas!$A$2), 0))</f>
        <v/>
      </c>
      <c r="OAF224" s="23" t="str">
        <f>IF(OAF220 = "", "", IFERROR(OAF220 / SUMIFS(Aux_Totales!$N:$N, Aux_Totales!$F:$F, $F224, Aux_Totales!$A:$A, Aperturas!$A$2), 0))</f>
        <v/>
      </c>
      <c r="OAG224" s="23" t="str">
        <f>IF(OAG220 = "", "", IFERROR(OAG220 / SUMIFS(Aux_Totales!$N:$N, Aux_Totales!$F:$F, $F224, Aux_Totales!$A:$A, Aperturas!$A$2), 0))</f>
        <v/>
      </c>
      <c r="OAH224" s="23" t="str">
        <f>IF(OAH220 = "", "", IFERROR(OAH220 / SUMIFS(Aux_Totales!$N:$N, Aux_Totales!$F:$F, $F224, Aux_Totales!$A:$A, Aperturas!$A$2), 0))</f>
        <v/>
      </c>
      <c r="OAI224" s="23" t="str">
        <f>IF(OAI220 = "", "", IFERROR(OAI220 / SUMIFS(Aux_Totales!$N:$N, Aux_Totales!$F:$F, $F224, Aux_Totales!$A:$A, Aperturas!$A$2), 0))</f>
        <v/>
      </c>
      <c r="OAJ224" s="23" t="str">
        <f>IF(OAJ220 = "", "", IFERROR(OAJ220 / SUMIFS(Aux_Totales!$N:$N, Aux_Totales!$F:$F, $F224, Aux_Totales!$A:$A, Aperturas!$A$2), 0))</f>
        <v/>
      </c>
      <c r="OAK224" s="23" t="str">
        <f>IF(OAK220 = "", "", IFERROR(OAK220 / SUMIFS(Aux_Totales!$N:$N, Aux_Totales!$F:$F, $F224, Aux_Totales!$A:$A, Aperturas!$A$2), 0))</f>
        <v/>
      </c>
      <c r="OAL224" s="23" t="str">
        <f>IF(OAL220 = "", "", IFERROR(OAL220 / SUMIFS(Aux_Totales!$N:$N, Aux_Totales!$F:$F, $F224, Aux_Totales!$A:$A, Aperturas!$A$2), 0))</f>
        <v/>
      </c>
      <c r="OAM224" s="23" t="str">
        <f>IF(OAM220 = "", "", IFERROR(OAM220 / SUMIFS(Aux_Totales!$N:$N, Aux_Totales!$F:$F, $F224, Aux_Totales!$A:$A, Aperturas!$A$2), 0))</f>
        <v/>
      </c>
      <c r="OAN224" s="23" t="str">
        <f>IF(OAN220 = "", "", IFERROR(OAN220 / SUMIFS(Aux_Totales!$N:$N, Aux_Totales!$F:$F, $F224, Aux_Totales!$A:$A, Aperturas!$A$2), 0))</f>
        <v/>
      </c>
      <c r="OAO224" s="23" t="str">
        <f>IF(OAO220 = "", "", IFERROR(OAO220 / SUMIFS(Aux_Totales!$N:$N, Aux_Totales!$F:$F, $F224, Aux_Totales!$A:$A, Aperturas!$A$2), 0))</f>
        <v/>
      </c>
      <c r="OAP224" s="23" t="str">
        <f>IF(OAP220 = "", "", IFERROR(OAP220 / SUMIFS(Aux_Totales!$N:$N, Aux_Totales!$F:$F, $F224, Aux_Totales!$A:$A, Aperturas!$A$2), 0))</f>
        <v/>
      </c>
      <c r="OAQ224" s="23" t="str">
        <f>IF(OAQ220 = "", "", IFERROR(OAQ220 / SUMIFS(Aux_Totales!$N:$N, Aux_Totales!$F:$F, $F224, Aux_Totales!$A:$A, Aperturas!$A$2), 0))</f>
        <v/>
      </c>
      <c r="OAR224" s="23" t="str">
        <f>IF(OAR220 = "", "", IFERROR(OAR220 / SUMIFS(Aux_Totales!$N:$N, Aux_Totales!$F:$F, $F224, Aux_Totales!$A:$A, Aperturas!$A$2), 0))</f>
        <v/>
      </c>
      <c r="OAS224" s="23" t="str">
        <f>IF(OAS220 = "", "", IFERROR(OAS220 / SUMIFS(Aux_Totales!$N:$N, Aux_Totales!$F:$F, $F224, Aux_Totales!$A:$A, Aperturas!$A$2), 0))</f>
        <v/>
      </c>
      <c r="OAT224" s="23" t="str">
        <f>IF(OAT220 = "", "", IFERROR(OAT220 / SUMIFS(Aux_Totales!$N:$N, Aux_Totales!$F:$F, $F224, Aux_Totales!$A:$A, Aperturas!$A$2), 0))</f>
        <v/>
      </c>
      <c r="OAU224" s="23" t="str">
        <f>IF(OAU220 = "", "", IFERROR(OAU220 / SUMIFS(Aux_Totales!$N:$N, Aux_Totales!$F:$F, $F224, Aux_Totales!$A:$A, Aperturas!$A$2), 0))</f>
        <v/>
      </c>
      <c r="OAV224" s="23" t="str">
        <f>IF(OAV220 = "", "", IFERROR(OAV220 / SUMIFS(Aux_Totales!$N:$N, Aux_Totales!$F:$F, $F224, Aux_Totales!$A:$A, Aperturas!$A$2), 0))</f>
        <v/>
      </c>
      <c r="OAW224" s="23" t="str">
        <f>IF(OAW220 = "", "", IFERROR(OAW220 / SUMIFS(Aux_Totales!$N:$N, Aux_Totales!$F:$F, $F224, Aux_Totales!$A:$A, Aperturas!$A$2), 0))</f>
        <v/>
      </c>
      <c r="OAX224" s="23" t="str">
        <f>IF(OAX220 = "", "", IFERROR(OAX220 / SUMIFS(Aux_Totales!$N:$N, Aux_Totales!$F:$F, $F224, Aux_Totales!$A:$A, Aperturas!$A$2), 0))</f>
        <v/>
      </c>
      <c r="OAY224" s="23" t="str">
        <f>IF(OAY220 = "", "", IFERROR(OAY220 / SUMIFS(Aux_Totales!$N:$N, Aux_Totales!$F:$F, $F224, Aux_Totales!$A:$A, Aperturas!$A$2), 0))</f>
        <v/>
      </c>
      <c r="OAZ224" s="23" t="str">
        <f>IF(OAZ220 = "", "", IFERROR(OAZ220 / SUMIFS(Aux_Totales!$N:$N, Aux_Totales!$F:$F, $F224, Aux_Totales!$A:$A, Aperturas!$A$2), 0))</f>
        <v/>
      </c>
      <c r="OBA224" s="23" t="str">
        <f>IF(OBA220 = "", "", IFERROR(OBA220 / SUMIFS(Aux_Totales!$N:$N, Aux_Totales!$F:$F, $F224, Aux_Totales!$A:$A, Aperturas!$A$2), 0))</f>
        <v/>
      </c>
      <c r="OBB224" s="23" t="str">
        <f>IF(OBB220 = "", "", IFERROR(OBB220 / SUMIFS(Aux_Totales!$N:$N, Aux_Totales!$F:$F, $F224, Aux_Totales!$A:$A, Aperturas!$A$2), 0))</f>
        <v/>
      </c>
      <c r="OBC224" s="23" t="str">
        <f>IF(OBC220 = "", "", IFERROR(OBC220 / SUMIFS(Aux_Totales!$N:$N, Aux_Totales!$F:$F, $F224, Aux_Totales!$A:$A, Aperturas!$A$2), 0))</f>
        <v/>
      </c>
      <c r="OBD224" s="23" t="str">
        <f>IF(OBD220 = "", "", IFERROR(OBD220 / SUMIFS(Aux_Totales!$N:$N, Aux_Totales!$F:$F, $F224, Aux_Totales!$A:$A, Aperturas!$A$2), 0))</f>
        <v/>
      </c>
      <c r="OBE224" s="23" t="str">
        <f>IF(OBE220 = "", "", IFERROR(OBE220 / SUMIFS(Aux_Totales!$N:$N, Aux_Totales!$F:$F, $F224, Aux_Totales!$A:$A, Aperturas!$A$2), 0))</f>
        <v/>
      </c>
      <c r="OBF224" s="23" t="str">
        <f>IF(OBF220 = "", "", IFERROR(OBF220 / SUMIFS(Aux_Totales!$N:$N, Aux_Totales!$F:$F, $F224, Aux_Totales!$A:$A, Aperturas!$A$2), 0))</f>
        <v/>
      </c>
      <c r="OBG224" s="23" t="str">
        <f>IF(OBG220 = "", "", IFERROR(OBG220 / SUMIFS(Aux_Totales!$N:$N, Aux_Totales!$F:$F, $F224, Aux_Totales!$A:$A, Aperturas!$A$2), 0))</f>
        <v/>
      </c>
      <c r="OBH224" s="23" t="str">
        <f>IF(OBH220 = "", "", IFERROR(OBH220 / SUMIFS(Aux_Totales!$N:$N, Aux_Totales!$F:$F, $F224, Aux_Totales!$A:$A, Aperturas!$A$2), 0))</f>
        <v/>
      </c>
      <c r="OBI224" s="23" t="str">
        <f>IF(OBI220 = "", "", IFERROR(OBI220 / SUMIFS(Aux_Totales!$N:$N, Aux_Totales!$F:$F, $F224, Aux_Totales!$A:$A, Aperturas!$A$2), 0))</f>
        <v/>
      </c>
      <c r="OBJ224" s="23" t="str">
        <f>IF(OBJ220 = "", "", IFERROR(OBJ220 / SUMIFS(Aux_Totales!$N:$N, Aux_Totales!$F:$F, $F224, Aux_Totales!$A:$A, Aperturas!$A$2), 0))</f>
        <v/>
      </c>
      <c r="OBK224" s="23" t="str">
        <f>IF(OBK220 = "", "", IFERROR(OBK220 / SUMIFS(Aux_Totales!$N:$N, Aux_Totales!$F:$F, $F224, Aux_Totales!$A:$A, Aperturas!$A$2), 0))</f>
        <v/>
      </c>
      <c r="OBL224" s="23" t="str">
        <f>IF(OBL220 = "", "", IFERROR(OBL220 / SUMIFS(Aux_Totales!$N:$N, Aux_Totales!$F:$F, $F224, Aux_Totales!$A:$A, Aperturas!$A$2), 0))</f>
        <v/>
      </c>
      <c r="OBM224" s="23" t="str">
        <f>IF(OBM220 = "", "", IFERROR(OBM220 / SUMIFS(Aux_Totales!$N:$N, Aux_Totales!$F:$F, $F224, Aux_Totales!$A:$A, Aperturas!$A$2), 0))</f>
        <v/>
      </c>
      <c r="OBN224" s="23" t="str">
        <f>IF(OBN220 = "", "", IFERROR(OBN220 / SUMIFS(Aux_Totales!$N:$N, Aux_Totales!$F:$F, $F224, Aux_Totales!$A:$A, Aperturas!$A$2), 0))</f>
        <v/>
      </c>
      <c r="OBO224" s="23" t="str">
        <f>IF(OBO220 = "", "", IFERROR(OBO220 / SUMIFS(Aux_Totales!$N:$N, Aux_Totales!$F:$F, $F224, Aux_Totales!$A:$A, Aperturas!$A$2), 0))</f>
        <v/>
      </c>
      <c r="OBP224" s="23" t="str">
        <f>IF(OBP220 = "", "", IFERROR(OBP220 / SUMIFS(Aux_Totales!$N:$N, Aux_Totales!$F:$F, $F224, Aux_Totales!$A:$A, Aperturas!$A$2), 0))</f>
        <v/>
      </c>
      <c r="OBQ224" s="23" t="str">
        <f>IF(OBQ220 = "", "", IFERROR(OBQ220 / SUMIFS(Aux_Totales!$N:$N, Aux_Totales!$F:$F, $F224, Aux_Totales!$A:$A, Aperturas!$A$2), 0))</f>
        <v/>
      </c>
      <c r="OBR224" s="23" t="str">
        <f>IF(OBR220 = "", "", IFERROR(OBR220 / SUMIFS(Aux_Totales!$N:$N, Aux_Totales!$F:$F, $F224, Aux_Totales!$A:$A, Aperturas!$A$2), 0))</f>
        <v/>
      </c>
      <c r="OBS224" s="23" t="str">
        <f>IF(OBS220 = "", "", IFERROR(OBS220 / SUMIFS(Aux_Totales!$N:$N, Aux_Totales!$F:$F, $F224, Aux_Totales!$A:$A, Aperturas!$A$2), 0))</f>
        <v/>
      </c>
      <c r="OBT224" s="23" t="str">
        <f>IF(OBT220 = "", "", IFERROR(OBT220 / SUMIFS(Aux_Totales!$N:$N, Aux_Totales!$F:$F, $F224, Aux_Totales!$A:$A, Aperturas!$A$2), 0))</f>
        <v/>
      </c>
      <c r="OBU224" s="23" t="str">
        <f>IF(OBU220 = "", "", IFERROR(OBU220 / SUMIFS(Aux_Totales!$N:$N, Aux_Totales!$F:$F, $F224, Aux_Totales!$A:$A, Aperturas!$A$2), 0))</f>
        <v/>
      </c>
      <c r="OBV224" s="23" t="str">
        <f>IF(OBV220 = "", "", IFERROR(OBV220 / SUMIFS(Aux_Totales!$N:$N, Aux_Totales!$F:$F, $F224, Aux_Totales!$A:$A, Aperturas!$A$2), 0))</f>
        <v/>
      </c>
      <c r="OBW224" s="23" t="str">
        <f>IF(OBW220 = "", "", IFERROR(OBW220 / SUMIFS(Aux_Totales!$N:$N, Aux_Totales!$F:$F, $F224, Aux_Totales!$A:$A, Aperturas!$A$2), 0))</f>
        <v/>
      </c>
      <c r="OBX224" s="23" t="str">
        <f>IF(OBX220 = "", "", IFERROR(OBX220 / SUMIFS(Aux_Totales!$N:$N, Aux_Totales!$F:$F, $F224, Aux_Totales!$A:$A, Aperturas!$A$2), 0))</f>
        <v/>
      </c>
      <c r="OBY224" s="23" t="str">
        <f>IF(OBY220 = "", "", IFERROR(OBY220 / SUMIFS(Aux_Totales!$N:$N, Aux_Totales!$F:$F, $F224, Aux_Totales!$A:$A, Aperturas!$A$2), 0))</f>
        <v/>
      </c>
      <c r="OBZ224" s="23" t="str">
        <f>IF(OBZ220 = "", "", IFERROR(OBZ220 / SUMIFS(Aux_Totales!$N:$N, Aux_Totales!$F:$F, $F224, Aux_Totales!$A:$A, Aperturas!$A$2), 0))</f>
        <v/>
      </c>
      <c r="OCA224" s="23" t="str">
        <f>IF(OCA220 = "", "", IFERROR(OCA220 / SUMIFS(Aux_Totales!$N:$N, Aux_Totales!$F:$F, $F224, Aux_Totales!$A:$A, Aperturas!$A$2), 0))</f>
        <v/>
      </c>
      <c r="OCB224" s="23" t="str">
        <f>IF(OCB220 = "", "", IFERROR(OCB220 / SUMIFS(Aux_Totales!$N:$N, Aux_Totales!$F:$F, $F224, Aux_Totales!$A:$A, Aperturas!$A$2), 0))</f>
        <v/>
      </c>
      <c r="OCC224" s="23" t="str">
        <f>IF(OCC220 = "", "", IFERROR(OCC220 / SUMIFS(Aux_Totales!$N:$N, Aux_Totales!$F:$F, $F224, Aux_Totales!$A:$A, Aperturas!$A$2), 0))</f>
        <v/>
      </c>
      <c r="OCD224" s="23" t="str">
        <f>IF(OCD220 = "", "", IFERROR(OCD220 / SUMIFS(Aux_Totales!$N:$N, Aux_Totales!$F:$F, $F224, Aux_Totales!$A:$A, Aperturas!$A$2), 0))</f>
        <v/>
      </c>
      <c r="OCE224" s="23" t="str">
        <f>IF(OCE220 = "", "", IFERROR(OCE220 / SUMIFS(Aux_Totales!$N:$N, Aux_Totales!$F:$F, $F224, Aux_Totales!$A:$A, Aperturas!$A$2), 0))</f>
        <v/>
      </c>
      <c r="OCF224" s="23" t="str">
        <f>IF(OCF220 = "", "", IFERROR(OCF220 / SUMIFS(Aux_Totales!$N:$N, Aux_Totales!$F:$F, $F224, Aux_Totales!$A:$A, Aperturas!$A$2), 0))</f>
        <v/>
      </c>
      <c r="OCG224" s="23" t="str">
        <f>IF(OCG220 = "", "", IFERROR(OCG220 / SUMIFS(Aux_Totales!$N:$N, Aux_Totales!$F:$F, $F224, Aux_Totales!$A:$A, Aperturas!$A$2), 0))</f>
        <v/>
      </c>
      <c r="OCH224" s="23" t="str">
        <f>IF(OCH220 = "", "", IFERROR(OCH220 / SUMIFS(Aux_Totales!$N:$N, Aux_Totales!$F:$F, $F224, Aux_Totales!$A:$A, Aperturas!$A$2), 0))</f>
        <v/>
      </c>
      <c r="OCI224" s="23" t="str">
        <f>IF(OCI220 = "", "", IFERROR(OCI220 / SUMIFS(Aux_Totales!$N:$N, Aux_Totales!$F:$F, $F224, Aux_Totales!$A:$A, Aperturas!$A$2), 0))</f>
        <v/>
      </c>
      <c r="OCJ224" s="23" t="str">
        <f>IF(OCJ220 = "", "", IFERROR(OCJ220 / SUMIFS(Aux_Totales!$N:$N, Aux_Totales!$F:$F, $F224, Aux_Totales!$A:$A, Aperturas!$A$2), 0))</f>
        <v/>
      </c>
      <c r="OCK224" s="23" t="str">
        <f>IF(OCK220 = "", "", IFERROR(OCK220 / SUMIFS(Aux_Totales!$N:$N, Aux_Totales!$F:$F, $F224, Aux_Totales!$A:$A, Aperturas!$A$2), 0))</f>
        <v/>
      </c>
      <c r="OCL224" s="23" t="str">
        <f>IF(OCL220 = "", "", IFERROR(OCL220 / SUMIFS(Aux_Totales!$N:$N, Aux_Totales!$F:$F, $F224, Aux_Totales!$A:$A, Aperturas!$A$2), 0))</f>
        <v/>
      </c>
      <c r="OCM224" s="23" t="str">
        <f>IF(OCM220 = "", "", IFERROR(OCM220 / SUMIFS(Aux_Totales!$N:$N, Aux_Totales!$F:$F, $F224, Aux_Totales!$A:$A, Aperturas!$A$2), 0))</f>
        <v/>
      </c>
      <c r="OCN224" s="23" t="str">
        <f>IF(OCN220 = "", "", IFERROR(OCN220 / SUMIFS(Aux_Totales!$N:$N, Aux_Totales!$F:$F, $F224, Aux_Totales!$A:$A, Aperturas!$A$2), 0))</f>
        <v/>
      </c>
      <c r="OCO224" s="23" t="str">
        <f>IF(OCO220 = "", "", IFERROR(OCO220 / SUMIFS(Aux_Totales!$N:$N, Aux_Totales!$F:$F, $F224, Aux_Totales!$A:$A, Aperturas!$A$2), 0))</f>
        <v/>
      </c>
      <c r="OCP224" s="23" t="str">
        <f>IF(OCP220 = "", "", IFERROR(OCP220 / SUMIFS(Aux_Totales!$N:$N, Aux_Totales!$F:$F, $F224, Aux_Totales!$A:$A, Aperturas!$A$2), 0))</f>
        <v/>
      </c>
      <c r="OCQ224" s="23" t="str">
        <f>IF(OCQ220 = "", "", IFERROR(OCQ220 / SUMIFS(Aux_Totales!$N:$N, Aux_Totales!$F:$F, $F224, Aux_Totales!$A:$A, Aperturas!$A$2), 0))</f>
        <v/>
      </c>
      <c r="OCR224" s="23" t="str">
        <f>IF(OCR220 = "", "", IFERROR(OCR220 / SUMIFS(Aux_Totales!$N:$N, Aux_Totales!$F:$F, $F224, Aux_Totales!$A:$A, Aperturas!$A$2), 0))</f>
        <v/>
      </c>
      <c r="OCS224" s="23" t="str">
        <f>IF(OCS220 = "", "", IFERROR(OCS220 / SUMIFS(Aux_Totales!$N:$N, Aux_Totales!$F:$F, $F224, Aux_Totales!$A:$A, Aperturas!$A$2), 0))</f>
        <v/>
      </c>
      <c r="OCT224" s="23" t="str">
        <f>IF(OCT220 = "", "", IFERROR(OCT220 / SUMIFS(Aux_Totales!$N:$N, Aux_Totales!$F:$F, $F224, Aux_Totales!$A:$A, Aperturas!$A$2), 0))</f>
        <v/>
      </c>
      <c r="OCU224" s="23" t="str">
        <f>IF(OCU220 = "", "", IFERROR(OCU220 / SUMIFS(Aux_Totales!$N:$N, Aux_Totales!$F:$F, $F224, Aux_Totales!$A:$A, Aperturas!$A$2), 0))</f>
        <v/>
      </c>
      <c r="OCV224" s="23" t="str">
        <f>IF(OCV220 = "", "", IFERROR(OCV220 / SUMIFS(Aux_Totales!$N:$N, Aux_Totales!$F:$F, $F224, Aux_Totales!$A:$A, Aperturas!$A$2), 0))</f>
        <v/>
      </c>
      <c r="OCW224" s="23" t="str">
        <f>IF(OCW220 = "", "", IFERROR(OCW220 / SUMIFS(Aux_Totales!$N:$N, Aux_Totales!$F:$F, $F224, Aux_Totales!$A:$A, Aperturas!$A$2), 0))</f>
        <v/>
      </c>
      <c r="OCX224" s="23" t="str">
        <f>IF(OCX220 = "", "", IFERROR(OCX220 / SUMIFS(Aux_Totales!$N:$N, Aux_Totales!$F:$F, $F224, Aux_Totales!$A:$A, Aperturas!$A$2), 0))</f>
        <v/>
      </c>
      <c r="OCY224" s="23" t="str">
        <f>IF(OCY220 = "", "", IFERROR(OCY220 / SUMIFS(Aux_Totales!$N:$N, Aux_Totales!$F:$F, $F224, Aux_Totales!$A:$A, Aperturas!$A$2), 0))</f>
        <v/>
      </c>
      <c r="OCZ224" s="23" t="str">
        <f>IF(OCZ220 = "", "", IFERROR(OCZ220 / SUMIFS(Aux_Totales!$N:$N, Aux_Totales!$F:$F, $F224, Aux_Totales!$A:$A, Aperturas!$A$2), 0))</f>
        <v/>
      </c>
      <c r="ODA224" s="23" t="str">
        <f>IF(ODA220 = "", "", IFERROR(ODA220 / SUMIFS(Aux_Totales!$N:$N, Aux_Totales!$F:$F, $F224, Aux_Totales!$A:$A, Aperturas!$A$2), 0))</f>
        <v/>
      </c>
      <c r="ODB224" s="23" t="str">
        <f>IF(ODB220 = "", "", IFERROR(ODB220 / SUMIFS(Aux_Totales!$N:$N, Aux_Totales!$F:$F, $F224, Aux_Totales!$A:$A, Aperturas!$A$2), 0))</f>
        <v/>
      </c>
      <c r="ODC224" s="23" t="str">
        <f>IF(ODC220 = "", "", IFERROR(ODC220 / SUMIFS(Aux_Totales!$N:$N, Aux_Totales!$F:$F, $F224, Aux_Totales!$A:$A, Aperturas!$A$2), 0))</f>
        <v/>
      </c>
      <c r="ODD224" s="23" t="str">
        <f>IF(ODD220 = "", "", IFERROR(ODD220 / SUMIFS(Aux_Totales!$N:$N, Aux_Totales!$F:$F, $F224, Aux_Totales!$A:$A, Aperturas!$A$2), 0))</f>
        <v/>
      </c>
      <c r="ODE224" s="23" t="str">
        <f>IF(ODE220 = "", "", IFERROR(ODE220 / SUMIFS(Aux_Totales!$N:$N, Aux_Totales!$F:$F, $F224, Aux_Totales!$A:$A, Aperturas!$A$2), 0))</f>
        <v/>
      </c>
      <c r="ODF224" s="23" t="str">
        <f>IF(ODF220 = "", "", IFERROR(ODF220 / SUMIFS(Aux_Totales!$N:$N, Aux_Totales!$F:$F, $F224, Aux_Totales!$A:$A, Aperturas!$A$2), 0))</f>
        <v/>
      </c>
      <c r="ODG224" s="23" t="str">
        <f>IF(ODG220 = "", "", IFERROR(ODG220 / SUMIFS(Aux_Totales!$N:$N, Aux_Totales!$F:$F, $F224, Aux_Totales!$A:$A, Aperturas!$A$2), 0))</f>
        <v/>
      </c>
      <c r="ODH224" s="23" t="str">
        <f>IF(ODH220 = "", "", IFERROR(ODH220 / SUMIFS(Aux_Totales!$N:$N, Aux_Totales!$F:$F, $F224, Aux_Totales!$A:$A, Aperturas!$A$2), 0))</f>
        <v/>
      </c>
      <c r="ODI224" s="23" t="str">
        <f>IF(ODI220 = "", "", IFERROR(ODI220 / SUMIFS(Aux_Totales!$N:$N, Aux_Totales!$F:$F, $F224, Aux_Totales!$A:$A, Aperturas!$A$2), 0))</f>
        <v/>
      </c>
      <c r="ODJ224" s="23" t="str">
        <f>IF(ODJ220 = "", "", IFERROR(ODJ220 / SUMIFS(Aux_Totales!$N:$N, Aux_Totales!$F:$F, $F224, Aux_Totales!$A:$A, Aperturas!$A$2), 0))</f>
        <v/>
      </c>
      <c r="ODK224" s="23" t="str">
        <f>IF(ODK220 = "", "", IFERROR(ODK220 / SUMIFS(Aux_Totales!$N:$N, Aux_Totales!$F:$F, $F224, Aux_Totales!$A:$A, Aperturas!$A$2), 0))</f>
        <v/>
      </c>
      <c r="ODL224" s="23" t="str">
        <f>IF(ODL220 = "", "", IFERROR(ODL220 / SUMIFS(Aux_Totales!$N:$N, Aux_Totales!$F:$F, $F224, Aux_Totales!$A:$A, Aperturas!$A$2), 0))</f>
        <v/>
      </c>
      <c r="ODM224" s="23" t="str">
        <f>IF(ODM220 = "", "", IFERROR(ODM220 / SUMIFS(Aux_Totales!$N:$N, Aux_Totales!$F:$F, $F224, Aux_Totales!$A:$A, Aperturas!$A$2), 0))</f>
        <v/>
      </c>
      <c r="ODN224" s="23" t="str">
        <f>IF(ODN220 = "", "", IFERROR(ODN220 / SUMIFS(Aux_Totales!$N:$N, Aux_Totales!$F:$F, $F224, Aux_Totales!$A:$A, Aperturas!$A$2), 0))</f>
        <v/>
      </c>
      <c r="ODO224" s="23" t="str">
        <f>IF(ODO220 = "", "", IFERROR(ODO220 / SUMIFS(Aux_Totales!$N:$N, Aux_Totales!$F:$F, $F224, Aux_Totales!$A:$A, Aperturas!$A$2), 0))</f>
        <v/>
      </c>
      <c r="ODP224" s="23" t="str">
        <f>IF(ODP220 = "", "", IFERROR(ODP220 / SUMIFS(Aux_Totales!$N:$N, Aux_Totales!$F:$F, $F224, Aux_Totales!$A:$A, Aperturas!$A$2), 0))</f>
        <v/>
      </c>
      <c r="ODQ224" s="23" t="str">
        <f>IF(ODQ220 = "", "", IFERROR(ODQ220 / SUMIFS(Aux_Totales!$N:$N, Aux_Totales!$F:$F, $F224, Aux_Totales!$A:$A, Aperturas!$A$2), 0))</f>
        <v/>
      </c>
      <c r="ODR224" s="23" t="str">
        <f>IF(ODR220 = "", "", IFERROR(ODR220 / SUMIFS(Aux_Totales!$N:$N, Aux_Totales!$F:$F, $F224, Aux_Totales!$A:$A, Aperturas!$A$2), 0))</f>
        <v/>
      </c>
      <c r="ODS224" s="23" t="str">
        <f>IF(ODS220 = "", "", IFERROR(ODS220 / SUMIFS(Aux_Totales!$N:$N, Aux_Totales!$F:$F, $F224, Aux_Totales!$A:$A, Aperturas!$A$2), 0))</f>
        <v/>
      </c>
      <c r="ODT224" s="23" t="str">
        <f>IF(ODT220 = "", "", IFERROR(ODT220 / SUMIFS(Aux_Totales!$N:$N, Aux_Totales!$F:$F, $F224, Aux_Totales!$A:$A, Aperturas!$A$2), 0))</f>
        <v/>
      </c>
      <c r="ODU224" s="23" t="str">
        <f>IF(ODU220 = "", "", IFERROR(ODU220 / SUMIFS(Aux_Totales!$N:$N, Aux_Totales!$F:$F, $F224, Aux_Totales!$A:$A, Aperturas!$A$2), 0))</f>
        <v/>
      </c>
      <c r="ODV224" s="23" t="str">
        <f>IF(ODV220 = "", "", IFERROR(ODV220 / SUMIFS(Aux_Totales!$N:$N, Aux_Totales!$F:$F, $F224, Aux_Totales!$A:$A, Aperturas!$A$2), 0))</f>
        <v/>
      </c>
      <c r="ODW224" s="23" t="str">
        <f>IF(ODW220 = "", "", IFERROR(ODW220 / SUMIFS(Aux_Totales!$N:$N, Aux_Totales!$F:$F, $F224, Aux_Totales!$A:$A, Aperturas!$A$2), 0))</f>
        <v/>
      </c>
      <c r="ODX224" s="23" t="str">
        <f>IF(ODX220 = "", "", IFERROR(ODX220 / SUMIFS(Aux_Totales!$N:$N, Aux_Totales!$F:$F, $F224, Aux_Totales!$A:$A, Aperturas!$A$2), 0))</f>
        <v/>
      </c>
      <c r="ODY224" s="23" t="str">
        <f>IF(ODY220 = "", "", IFERROR(ODY220 / SUMIFS(Aux_Totales!$N:$N, Aux_Totales!$F:$F, $F224, Aux_Totales!$A:$A, Aperturas!$A$2), 0))</f>
        <v/>
      </c>
      <c r="ODZ224" s="23" t="str">
        <f>IF(ODZ220 = "", "", IFERROR(ODZ220 / SUMIFS(Aux_Totales!$N:$N, Aux_Totales!$F:$F, $F224, Aux_Totales!$A:$A, Aperturas!$A$2), 0))</f>
        <v/>
      </c>
      <c r="OEA224" s="23" t="str">
        <f>IF(OEA220 = "", "", IFERROR(OEA220 / SUMIFS(Aux_Totales!$N:$N, Aux_Totales!$F:$F, $F224, Aux_Totales!$A:$A, Aperturas!$A$2), 0))</f>
        <v/>
      </c>
      <c r="OEB224" s="23" t="str">
        <f>IF(OEB220 = "", "", IFERROR(OEB220 / SUMIFS(Aux_Totales!$N:$N, Aux_Totales!$F:$F, $F224, Aux_Totales!$A:$A, Aperturas!$A$2), 0))</f>
        <v/>
      </c>
      <c r="OEC224" s="23" t="str">
        <f>IF(OEC220 = "", "", IFERROR(OEC220 / SUMIFS(Aux_Totales!$N:$N, Aux_Totales!$F:$F, $F224, Aux_Totales!$A:$A, Aperturas!$A$2), 0))</f>
        <v/>
      </c>
      <c r="OED224" s="23" t="str">
        <f>IF(OED220 = "", "", IFERROR(OED220 / SUMIFS(Aux_Totales!$N:$N, Aux_Totales!$F:$F, $F224, Aux_Totales!$A:$A, Aperturas!$A$2), 0))</f>
        <v/>
      </c>
      <c r="OEE224" s="23" t="str">
        <f>IF(OEE220 = "", "", IFERROR(OEE220 / SUMIFS(Aux_Totales!$N:$N, Aux_Totales!$F:$F, $F224, Aux_Totales!$A:$A, Aperturas!$A$2), 0))</f>
        <v/>
      </c>
      <c r="OEF224" s="23" t="str">
        <f>IF(OEF220 = "", "", IFERROR(OEF220 / SUMIFS(Aux_Totales!$N:$N, Aux_Totales!$F:$F, $F224, Aux_Totales!$A:$A, Aperturas!$A$2), 0))</f>
        <v/>
      </c>
      <c r="OEG224" s="23" t="str">
        <f>IF(OEG220 = "", "", IFERROR(OEG220 / SUMIFS(Aux_Totales!$N:$N, Aux_Totales!$F:$F, $F224, Aux_Totales!$A:$A, Aperturas!$A$2), 0))</f>
        <v/>
      </c>
      <c r="OEH224" s="23" t="str">
        <f>IF(OEH220 = "", "", IFERROR(OEH220 / SUMIFS(Aux_Totales!$N:$N, Aux_Totales!$F:$F, $F224, Aux_Totales!$A:$A, Aperturas!$A$2), 0))</f>
        <v/>
      </c>
      <c r="OEI224" s="23" t="str">
        <f>IF(OEI220 = "", "", IFERROR(OEI220 / SUMIFS(Aux_Totales!$N:$N, Aux_Totales!$F:$F, $F224, Aux_Totales!$A:$A, Aperturas!$A$2), 0))</f>
        <v/>
      </c>
      <c r="OEJ224" s="23" t="str">
        <f>IF(OEJ220 = "", "", IFERROR(OEJ220 / SUMIFS(Aux_Totales!$N:$N, Aux_Totales!$F:$F, $F224, Aux_Totales!$A:$A, Aperturas!$A$2), 0))</f>
        <v/>
      </c>
      <c r="OEK224" s="23" t="str">
        <f>IF(OEK220 = "", "", IFERROR(OEK220 / SUMIFS(Aux_Totales!$N:$N, Aux_Totales!$F:$F, $F224, Aux_Totales!$A:$A, Aperturas!$A$2), 0))</f>
        <v/>
      </c>
      <c r="OEL224" s="23" t="str">
        <f>IF(OEL220 = "", "", IFERROR(OEL220 / SUMIFS(Aux_Totales!$N:$N, Aux_Totales!$F:$F, $F224, Aux_Totales!$A:$A, Aperturas!$A$2), 0))</f>
        <v/>
      </c>
      <c r="OEM224" s="23" t="str">
        <f>IF(OEM220 = "", "", IFERROR(OEM220 / SUMIFS(Aux_Totales!$N:$N, Aux_Totales!$F:$F, $F224, Aux_Totales!$A:$A, Aperturas!$A$2), 0))</f>
        <v/>
      </c>
      <c r="OEN224" s="23" t="str">
        <f>IF(OEN220 = "", "", IFERROR(OEN220 / SUMIFS(Aux_Totales!$N:$N, Aux_Totales!$F:$F, $F224, Aux_Totales!$A:$A, Aperturas!$A$2), 0))</f>
        <v/>
      </c>
      <c r="OEO224" s="23" t="str">
        <f>IF(OEO220 = "", "", IFERROR(OEO220 / SUMIFS(Aux_Totales!$N:$N, Aux_Totales!$F:$F, $F224, Aux_Totales!$A:$A, Aperturas!$A$2), 0))</f>
        <v/>
      </c>
      <c r="OEP224" s="23" t="str">
        <f>IF(OEP220 = "", "", IFERROR(OEP220 / SUMIFS(Aux_Totales!$N:$N, Aux_Totales!$F:$F, $F224, Aux_Totales!$A:$A, Aperturas!$A$2), 0))</f>
        <v/>
      </c>
      <c r="OEQ224" s="23" t="str">
        <f>IF(OEQ220 = "", "", IFERROR(OEQ220 / SUMIFS(Aux_Totales!$N:$N, Aux_Totales!$F:$F, $F224, Aux_Totales!$A:$A, Aperturas!$A$2), 0))</f>
        <v/>
      </c>
      <c r="OER224" s="23" t="str">
        <f>IF(OER220 = "", "", IFERROR(OER220 / SUMIFS(Aux_Totales!$N:$N, Aux_Totales!$F:$F, $F224, Aux_Totales!$A:$A, Aperturas!$A$2), 0))</f>
        <v/>
      </c>
      <c r="OES224" s="23" t="str">
        <f>IF(OES220 = "", "", IFERROR(OES220 / SUMIFS(Aux_Totales!$N:$N, Aux_Totales!$F:$F, $F224, Aux_Totales!$A:$A, Aperturas!$A$2), 0))</f>
        <v/>
      </c>
      <c r="OET224" s="23" t="str">
        <f>IF(OET220 = "", "", IFERROR(OET220 / SUMIFS(Aux_Totales!$N:$N, Aux_Totales!$F:$F, $F224, Aux_Totales!$A:$A, Aperturas!$A$2), 0))</f>
        <v/>
      </c>
      <c r="OEU224" s="23" t="str">
        <f>IF(OEU220 = "", "", IFERROR(OEU220 / SUMIFS(Aux_Totales!$N:$N, Aux_Totales!$F:$F, $F224, Aux_Totales!$A:$A, Aperturas!$A$2), 0))</f>
        <v/>
      </c>
      <c r="OEV224" s="23" t="str">
        <f>IF(OEV220 = "", "", IFERROR(OEV220 / SUMIFS(Aux_Totales!$N:$N, Aux_Totales!$F:$F, $F224, Aux_Totales!$A:$A, Aperturas!$A$2), 0))</f>
        <v/>
      </c>
      <c r="OEW224" s="23" t="str">
        <f>IF(OEW220 = "", "", IFERROR(OEW220 / SUMIFS(Aux_Totales!$N:$N, Aux_Totales!$F:$F, $F224, Aux_Totales!$A:$A, Aperturas!$A$2), 0))</f>
        <v/>
      </c>
      <c r="OEX224" s="23" t="str">
        <f>IF(OEX220 = "", "", IFERROR(OEX220 / SUMIFS(Aux_Totales!$N:$N, Aux_Totales!$F:$F, $F224, Aux_Totales!$A:$A, Aperturas!$A$2), 0))</f>
        <v/>
      </c>
      <c r="OEY224" s="23" t="str">
        <f>IF(OEY220 = "", "", IFERROR(OEY220 / SUMIFS(Aux_Totales!$N:$N, Aux_Totales!$F:$F, $F224, Aux_Totales!$A:$A, Aperturas!$A$2), 0))</f>
        <v/>
      </c>
      <c r="OEZ224" s="23" t="str">
        <f>IF(OEZ220 = "", "", IFERROR(OEZ220 / SUMIFS(Aux_Totales!$N:$N, Aux_Totales!$F:$F, $F224, Aux_Totales!$A:$A, Aperturas!$A$2), 0))</f>
        <v/>
      </c>
      <c r="OFA224" s="23" t="str">
        <f>IF(OFA220 = "", "", IFERROR(OFA220 / SUMIFS(Aux_Totales!$N:$N, Aux_Totales!$F:$F, $F224, Aux_Totales!$A:$A, Aperturas!$A$2), 0))</f>
        <v/>
      </c>
      <c r="OFB224" s="23" t="str">
        <f>IF(OFB220 = "", "", IFERROR(OFB220 / SUMIFS(Aux_Totales!$N:$N, Aux_Totales!$F:$F, $F224, Aux_Totales!$A:$A, Aperturas!$A$2), 0))</f>
        <v/>
      </c>
      <c r="OFC224" s="23" t="str">
        <f>IF(OFC220 = "", "", IFERROR(OFC220 / SUMIFS(Aux_Totales!$N:$N, Aux_Totales!$F:$F, $F224, Aux_Totales!$A:$A, Aperturas!$A$2), 0))</f>
        <v/>
      </c>
      <c r="OFD224" s="23" t="str">
        <f>IF(OFD220 = "", "", IFERROR(OFD220 / SUMIFS(Aux_Totales!$N:$N, Aux_Totales!$F:$F, $F224, Aux_Totales!$A:$A, Aperturas!$A$2), 0))</f>
        <v/>
      </c>
      <c r="OFE224" s="23" t="str">
        <f>IF(OFE220 = "", "", IFERROR(OFE220 / SUMIFS(Aux_Totales!$N:$N, Aux_Totales!$F:$F, $F224, Aux_Totales!$A:$A, Aperturas!$A$2), 0))</f>
        <v/>
      </c>
      <c r="OFF224" s="23" t="str">
        <f>IF(OFF220 = "", "", IFERROR(OFF220 / SUMIFS(Aux_Totales!$N:$N, Aux_Totales!$F:$F, $F224, Aux_Totales!$A:$A, Aperturas!$A$2), 0))</f>
        <v/>
      </c>
      <c r="OFG224" s="23" t="str">
        <f>IF(OFG220 = "", "", IFERROR(OFG220 / SUMIFS(Aux_Totales!$N:$N, Aux_Totales!$F:$F, $F224, Aux_Totales!$A:$A, Aperturas!$A$2), 0))</f>
        <v/>
      </c>
      <c r="OFH224" s="23" t="str">
        <f>IF(OFH220 = "", "", IFERROR(OFH220 / SUMIFS(Aux_Totales!$N:$N, Aux_Totales!$F:$F, $F224, Aux_Totales!$A:$A, Aperturas!$A$2), 0))</f>
        <v/>
      </c>
      <c r="OFI224" s="23" t="str">
        <f>IF(OFI220 = "", "", IFERROR(OFI220 / SUMIFS(Aux_Totales!$N:$N, Aux_Totales!$F:$F, $F224, Aux_Totales!$A:$A, Aperturas!$A$2), 0))</f>
        <v/>
      </c>
      <c r="OFJ224" s="23" t="str">
        <f>IF(OFJ220 = "", "", IFERROR(OFJ220 / SUMIFS(Aux_Totales!$N:$N, Aux_Totales!$F:$F, $F224, Aux_Totales!$A:$A, Aperturas!$A$2), 0))</f>
        <v/>
      </c>
      <c r="OFK224" s="23" t="str">
        <f>IF(OFK220 = "", "", IFERROR(OFK220 / SUMIFS(Aux_Totales!$N:$N, Aux_Totales!$F:$F, $F224, Aux_Totales!$A:$A, Aperturas!$A$2), 0))</f>
        <v/>
      </c>
      <c r="OFL224" s="23" t="str">
        <f>IF(OFL220 = "", "", IFERROR(OFL220 / SUMIFS(Aux_Totales!$N:$N, Aux_Totales!$F:$F, $F224, Aux_Totales!$A:$A, Aperturas!$A$2), 0))</f>
        <v/>
      </c>
      <c r="OFM224" s="23" t="str">
        <f>IF(OFM220 = "", "", IFERROR(OFM220 / SUMIFS(Aux_Totales!$N:$N, Aux_Totales!$F:$F, $F224, Aux_Totales!$A:$A, Aperturas!$A$2), 0))</f>
        <v/>
      </c>
      <c r="OFN224" s="23" t="str">
        <f>IF(OFN220 = "", "", IFERROR(OFN220 / SUMIFS(Aux_Totales!$N:$N, Aux_Totales!$F:$F, $F224, Aux_Totales!$A:$A, Aperturas!$A$2), 0))</f>
        <v/>
      </c>
      <c r="OFO224" s="23" t="str">
        <f>IF(OFO220 = "", "", IFERROR(OFO220 / SUMIFS(Aux_Totales!$N:$N, Aux_Totales!$F:$F, $F224, Aux_Totales!$A:$A, Aperturas!$A$2), 0))</f>
        <v/>
      </c>
      <c r="OFP224" s="23" t="str">
        <f>IF(OFP220 = "", "", IFERROR(OFP220 / SUMIFS(Aux_Totales!$N:$N, Aux_Totales!$F:$F, $F224, Aux_Totales!$A:$A, Aperturas!$A$2), 0))</f>
        <v/>
      </c>
      <c r="OFQ224" s="23" t="str">
        <f>IF(OFQ220 = "", "", IFERROR(OFQ220 / SUMIFS(Aux_Totales!$N:$N, Aux_Totales!$F:$F, $F224, Aux_Totales!$A:$A, Aperturas!$A$2), 0))</f>
        <v/>
      </c>
      <c r="OFR224" s="23" t="str">
        <f>IF(OFR220 = "", "", IFERROR(OFR220 / SUMIFS(Aux_Totales!$N:$N, Aux_Totales!$F:$F, $F224, Aux_Totales!$A:$A, Aperturas!$A$2), 0))</f>
        <v/>
      </c>
      <c r="OFS224" s="23" t="str">
        <f>IF(OFS220 = "", "", IFERROR(OFS220 / SUMIFS(Aux_Totales!$N:$N, Aux_Totales!$F:$F, $F224, Aux_Totales!$A:$A, Aperturas!$A$2), 0))</f>
        <v/>
      </c>
      <c r="OFT224" s="23" t="str">
        <f>IF(OFT220 = "", "", IFERROR(OFT220 / SUMIFS(Aux_Totales!$N:$N, Aux_Totales!$F:$F, $F224, Aux_Totales!$A:$A, Aperturas!$A$2), 0))</f>
        <v/>
      </c>
      <c r="OFU224" s="23" t="str">
        <f>IF(OFU220 = "", "", IFERROR(OFU220 / SUMIFS(Aux_Totales!$N:$N, Aux_Totales!$F:$F, $F224, Aux_Totales!$A:$A, Aperturas!$A$2), 0))</f>
        <v/>
      </c>
      <c r="OFV224" s="23" t="str">
        <f>IF(OFV220 = "", "", IFERROR(OFV220 / SUMIFS(Aux_Totales!$N:$N, Aux_Totales!$F:$F, $F224, Aux_Totales!$A:$A, Aperturas!$A$2), 0))</f>
        <v/>
      </c>
      <c r="OFW224" s="23" t="str">
        <f>IF(OFW220 = "", "", IFERROR(OFW220 / SUMIFS(Aux_Totales!$N:$N, Aux_Totales!$F:$F, $F224, Aux_Totales!$A:$A, Aperturas!$A$2), 0))</f>
        <v/>
      </c>
      <c r="OFX224" s="23" t="str">
        <f>IF(OFX220 = "", "", IFERROR(OFX220 / SUMIFS(Aux_Totales!$N:$N, Aux_Totales!$F:$F, $F224, Aux_Totales!$A:$A, Aperturas!$A$2), 0))</f>
        <v/>
      </c>
      <c r="OFY224" s="23" t="str">
        <f>IF(OFY220 = "", "", IFERROR(OFY220 / SUMIFS(Aux_Totales!$N:$N, Aux_Totales!$F:$F, $F224, Aux_Totales!$A:$A, Aperturas!$A$2), 0))</f>
        <v/>
      </c>
      <c r="OFZ224" s="23" t="str">
        <f>IF(OFZ220 = "", "", IFERROR(OFZ220 / SUMIFS(Aux_Totales!$N:$N, Aux_Totales!$F:$F, $F224, Aux_Totales!$A:$A, Aperturas!$A$2), 0))</f>
        <v/>
      </c>
      <c r="OGA224" s="23" t="str">
        <f>IF(OGA220 = "", "", IFERROR(OGA220 / SUMIFS(Aux_Totales!$N:$N, Aux_Totales!$F:$F, $F224, Aux_Totales!$A:$A, Aperturas!$A$2), 0))</f>
        <v/>
      </c>
      <c r="OGB224" s="23" t="str">
        <f>IF(OGB220 = "", "", IFERROR(OGB220 / SUMIFS(Aux_Totales!$N:$N, Aux_Totales!$F:$F, $F224, Aux_Totales!$A:$A, Aperturas!$A$2), 0))</f>
        <v/>
      </c>
      <c r="OGC224" s="23" t="str">
        <f>IF(OGC220 = "", "", IFERROR(OGC220 / SUMIFS(Aux_Totales!$N:$N, Aux_Totales!$F:$F, $F224, Aux_Totales!$A:$A, Aperturas!$A$2), 0))</f>
        <v/>
      </c>
      <c r="OGD224" s="23" t="str">
        <f>IF(OGD220 = "", "", IFERROR(OGD220 / SUMIFS(Aux_Totales!$N:$N, Aux_Totales!$F:$F, $F224, Aux_Totales!$A:$A, Aperturas!$A$2), 0))</f>
        <v/>
      </c>
      <c r="OGE224" s="23" t="str">
        <f>IF(OGE220 = "", "", IFERROR(OGE220 / SUMIFS(Aux_Totales!$N:$N, Aux_Totales!$F:$F, $F224, Aux_Totales!$A:$A, Aperturas!$A$2), 0))</f>
        <v/>
      </c>
      <c r="OGF224" s="23" t="str">
        <f>IF(OGF220 = "", "", IFERROR(OGF220 / SUMIFS(Aux_Totales!$N:$N, Aux_Totales!$F:$F, $F224, Aux_Totales!$A:$A, Aperturas!$A$2), 0))</f>
        <v/>
      </c>
      <c r="OGG224" s="23" t="str">
        <f>IF(OGG220 = "", "", IFERROR(OGG220 / SUMIFS(Aux_Totales!$N:$N, Aux_Totales!$F:$F, $F224, Aux_Totales!$A:$A, Aperturas!$A$2), 0))</f>
        <v/>
      </c>
      <c r="OGH224" s="23" t="str">
        <f>IF(OGH220 = "", "", IFERROR(OGH220 / SUMIFS(Aux_Totales!$N:$N, Aux_Totales!$F:$F, $F224, Aux_Totales!$A:$A, Aperturas!$A$2), 0))</f>
        <v/>
      </c>
      <c r="OGI224" s="23" t="str">
        <f>IF(OGI220 = "", "", IFERROR(OGI220 / SUMIFS(Aux_Totales!$N:$N, Aux_Totales!$F:$F, $F224, Aux_Totales!$A:$A, Aperturas!$A$2), 0))</f>
        <v/>
      </c>
      <c r="OGJ224" s="23" t="str">
        <f>IF(OGJ220 = "", "", IFERROR(OGJ220 / SUMIFS(Aux_Totales!$N:$N, Aux_Totales!$F:$F, $F224, Aux_Totales!$A:$A, Aperturas!$A$2), 0))</f>
        <v/>
      </c>
      <c r="OGK224" s="23" t="str">
        <f>IF(OGK220 = "", "", IFERROR(OGK220 / SUMIFS(Aux_Totales!$N:$N, Aux_Totales!$F:$F, $F224, Aux_Totales!$A:$A, Aperturas!$A$2), 0))</f>
        <v/>
      </c>
      <c r="OGL224" s="23" t="str">
        <f>IF(OGL220 = "", "", IFERROR(OGL220 / SUMIFS(Aux_Totales!$N:$N, Aux_Totales!$F:$F, $F224, Aux_Totales!$A:$A, Aperturas!$A$2), 0))</f>
        <v/>
      </c>
      <c r="OGM224" s="23" t="str">
        <f>IF(OGM220 = "", "", IFERROR(OGM220 / SUMIFS(Aux_Totales!$N:$N, Aux_Totales!$F:$F, $F224, Aux_Totales!$A:$A, Aperturas!$A$2), 0))</f>
        <v/>
      </c>
      <c r="OGN224" s="23" t="str">
        <f>IF(OGN220 = "", "", IFERROR(OGN220 / SUMIFS(Aux_Totales!$N:$N, Aux_Totales!$F:$F, $F224, Aux_Totales!$A:$A, Aperturas!$A$2), 0))</f>
        <v/>
      </c>
      <c r="OGO224" s="23" t="str">
        <f>IF(OGO220 = "", "", IFERROR(OGO220 / SUMIFS(Aux_Totales!$N:$N, Aux_Totales!$F:$F, $F224, Aux_Totales!$A:$A, Aperturas!$A$2), 0))</f>
        <v/>
      </c>
      <c r="OGP224" s="23" t="str">
        <f>IF(OGP220 = "", "", IFERROR(OGP220 / SUMIFS(Aux_Totales!$N:$N, Aux_Totales!$F:$F, $F224, Aux_Totales!$A:$A, Aperturas!$A$2), 0))</f>
        <v/>
      </c>
      <c r="OGQ224" s="23" t="str">
        <f>IF(OGQ220 = "", "", IFERROR(OGQ220 / SUMIFS(Aux_Totales!$N:$N, Aux_Totales!$F:$F, $F224, Aux_Totales!$A:$A, Aperturas!$A$2), 0))</f>
        <v/>
      </c>
      <c r="OGR224" s="23" t="str">
        <f>IF(OGR220 = "", "", IFERROR(OGR220 / SUMIFS(Aux_Totales!$N:$N, Aux_Totales!$F:$F, $F224, Aux_Totales!$A:$A, Aperturas!$A$2), 0))</f>
        <v/>
      </c>
      <c r="OGS224" s="23" t="str">
        <f>IF(OGS220 = "", "", IFERROR(OGS220 / SUMIFS(Aux_Totales!$N:$N, Aux_Totales!$F:$F, $F224, Aux_Totales!$A:$A, Aperturas!$A$2), 0))</f>
        <v/>
      </c>
      <c r="OGT224" s="23" t="str">
        <f>IF(OGT220 = "", "", IFERROR(OGT220 / SUMIFS(Aux_Totales!$N:$N, Aux_Totales!$F:$F, $F224, Aux_Totales!$A:$A, Aperturas!$A$2), 0))</f>
        <v/>
      </c>
      <c r="OGU224" s="23" t="str">
        <f>IF(OGU220 = "", "", IFERROR(OGU220 / SUMIFS(Aux_Totales!$N:$N, Aux_Totales!$F:$F, $F224, Aux_Totales!$A:$A, Aperturas!$A$2), 0))</f>
        <v/>
      </c>
      <c r="OGV224" s="23" t="str">
        <f>IF(OGV220 = "", "", IFERROR(OGV220 / SUMIFS(Aux_Totales!$N:$N, Aux_Totales!$F:$F, $F224, Aux_Totales!$A:$A, Aperturas!$A$2), 0))</f>
        <v/>
      </c>
      <c r="OGW224" s="23" t="str">
        <f>IF(OGW220 = "", "", IFERROR(OGW220 / SUMIFS(Aux_Totales!$N:$N, Aux_Totales!$F:$F, $F224, Aux_Totales!$A:$A, Aperturas!$A$2), 0))</f>
        <v/>
      </c>
      <c r="OGX224" s="23" t="str">
        <f>IF(OGX220 = "", "", IFERROR(OGX220 / SUMIFS(Aux_Totales!$N:$N, Aux_Totales!$F:$F, $F224, Aux_Totales!$A:$A, Aperturas!$A$2), 0))</f>
        <v/>
      </c>
      <c r="OGY224" s="23" t="str">
        <f>IF(OGY220 = "", "", IFERROR(OGY220 / SUMIFS(Aux_Totales!$N:$N, Aux_Totales!$F:$F, $F224, Aux_Totales!$A:$A, Aperturas!$A$2), 0))</f>
        <v/>
      </c>
      <c r="OGZ224" s="23" t="str">
        <f>IF(OGZ220 = "", "", IFERROR(OGZ220 / SUMIFS(Aux_Totales!$N:$N, Aux_Totales!$F:$F, $F224, Aux_Totales!$A:$A, Aperturas!$A$2), 0))</f>
        <v/>
      </c>
      <c r="OHA224" s="23" t="str">
        <f>IF(OHA220 = "", "", IFERROR(OHA220 / SUMIFS(Aux_Totales!$N:$N, Aux_Totales!$F:$F, $F224, Aux_Totales!$A:$A, Aperturas!$A$2), 0))</f>
        <v/>
      </c>
      <c r="OHB224" s="23" t="str">
        <f>IF(OHB220 = "", "", IFERROR(OHB220 / SUMIFS(Aux_Totales!$N:$N, Aux_Totales!$F:$F, $F224, Aux_Totales!$A:$A, Aperturas!$A$2), 0))</f>
        <v/>
      </c>
      <c r="OHC224" s="23" t="str">
        <f>IF(OHC220 = "", "", IFERROR(OHC220 / SUMIFS(Aux_Totales!$N:$N, Aux_Totales!$F:$F, $F224, Aux_Totales!$A:$A, Aperturas!$A$2), 0))</f>
        <v/>
      </c>
      <c r="OHD224" s="23" t="str">
        <f>IF(OHD220 = "", "", IFERROR(OHD220 / SUMIFS(Aux_Totales!$N:$N, Aux_Totales!$F:$F, $F224, Aux_Totales!$A:$A, Aperturas!$A$2), 0))</f>
        <v/>
      </c>
      <c r="OHE224" s="23" t="str">
        <f>IF(OHE220 = "", "", IFERROR(OHE220 / SUMIFS(Aux_Totales!$N:$N, Aux_Totales!$F:$F, $F224, Aux_Totales!$A:$A, Aperturas!$A$2), 0))</f>
        <v/>
      </c>
      <c r="OHF224" s="23" t="str">
        <f>IF(OHF220 = "", "", IFERROR(OHF220 / SUMIFS(Aux_Totales!$N:$N, Aux_Totales!$F:$F, $F224, Aux_Totales!$A:$A, Aperturas!$A$2), 0))</f>
        <v/>
      </c>
      <c r="OHG224" s="23" t="str">
        <f>IF(OHG220 = "", "", IFERROR(OHG220 / SUMIFS(Aux_Totales!$N:$N, Aux_Totales!$F:$F, $F224, Aux_Totales!$A:$A, Aperturas!$A$2), 0))</f>
        <v/>
      </c>
      <c r="OHH224" s="23" t="str">
        <f>IF(OHH220 = "", "", IFERROR(OHH220 / SUMIFS(Aux_Totales!$N:$N, Aux_Totales!$F:$F, $F224, Aux_Totales!$A:$A, Aperturas!$A$2), 0))</f>
        <v/>
      </c>
      <c r="OHI224" s="23" t="str">
        <f>IF(OHI220 = "", "", IFERROR(OHI220 / SUMIFS(Aux_Totales!$N:$N, Aux_Totales!$F:$F, $F224, Aux_Totales!$A:$A, Aperturas!$A$2), 0))</f>
        <v/>
      </c>
      <c r="OHJ224" s="23" t="str">
        <f>IF(OHJ220 = "", "", IFERROR(OHJ220 / SUMIFS(Aux_Totales!$N:$N, Aux_Totales!$F:$F, $F224, Aux_Totales!$A:$A, Aperturas!$A$2), 0))</f>
        <v/>
      </c>
      <c r="OHK224" s="23" t="str">
        <f>IF(OHK220 = "", "", IFERROR(OHK220 / SUMIFS(Aux_Totales!$N:$N, Aux_Totales!$F:$F, $F224, Aux_Totales!$A:$A, Aperturas!$A$2), 0))</f>
        <v/>
      </c>
      <c r="OHL224" s="23" t="str">
        <f>IF(OHL220 = "", "", IFERROR(OHL220 / SUMIFS(Aux_Totales!$N:$N, Aux_Totales!$F:$F, $F224, Aux_Totales!$A:$A, Aperturas!$A$2), 0))</f>
        <v/>
      </c>
      <c r="OHM224" s="23" t="str">
        <f>IF(OHM220 = "", "", IFERROR(OHM220 / SUMIFS(Aux_Totales!$N:$N, Aux_Totales!$F:$F, $F224, Aux_Totales!$A:$A, Aperturas!$A$2), 0))</f>
        <v/>
      </c>
      <c r="OHN224" s="23" t="str">
        <f>IF(OHN220 = "", "", IFERROR(OHN220 / SUMIFS(Aux_Totales!$N:$N, Aux_Totales!$F:$F, $F224, Aux_Totales!$A:$A, Aperturas!$A$2), 0))</f>
        <v/>
      </c>
      <c r="OHO224" s="23" t="str">
        <f>IF(OHO220 = "", "", IFERROR(OHO220 / SUMIFS(Aux_Totales!$N:$N, Aux_Totales!$F:$F, $F224, Aux_Totales!$A:$A, Aperturas!$A$2), 0))</f>
        <v/>
      </c>
      <c r="OHP224" s="23" t="str">
        <f>IF(OHP220 = "", "", IFERROR(OHP220 / SUMIFS(Aux_Totales!$N:$N, Aux_Totales!$F:$F, $F224, Aux_Totales!$A:$A, Aperturas!$A$2), 0))</f>
        <v/>
      </c>
      <c r="OHQ224" s="23" t="str">
        <f>IF(OHQ220 = "", "", IFERROR(OHQ220 / SUMIFS(Aux_Totales!$N:$N, Aux_Totales!$F:$F, $F224, Aux_Totales!$A:$A, Aperturas!$A$2), 0))</f>
        <v/>
      </c>
      <c r="OHR224" s="23" t="str">
        <f>IF(OHR220 = "", "", IFERROR(OHR220 / SUMIFS(Aux_Totales!$N:$N, Aux_Totales!$F:$F, $F224, Aux_Totales!$A:$A, Aperturas!$A$2), 0))</f>
        <v/>
      </c>
      <c r="OHS224" s="23" t="str">
        <f>IF(OHS220 = "", "", IFERROR(OHS220 / SUMIFS(Aux_Totales!$N:$N, Aux_Totales!$F:$F, $F224, Aux_Totales!$A:$A, Aperturas!$A$2), 0))</f>
        <v/>
      </c>
      <c r="OHT224" s="23" t="str">
        <f>IF(OHT220 = "", "", IFERROR(OHT220 / SUMIFS(Aux_Totales!$N:$N, Aux_Totales!$F:$F, $F224, Aux_Totales!$A:$A, Aperturas!$A$2), 0))</f>
        <v/>
      </c>
      <c r="OHU224" s="23" t="str">
        <f>IF(OHU220 = "", "", IFERROR(OHU220 / SUMIFS(Aux_Totales!$N:$N, Aux_Totales!$F:$F, $F224, Aux_Totales!$A:$A, Aperturas!$A$2), 0))</f>
        <v/>
      </c>
      <c r="OHV224" s="23" t="str">
        <f>IF(OHV220 = "", "", IFERROR(OHV220 / SUMIFS(Aux_Totales!$N:$N, Aux_Totales!$F:$F, $F224, Aux_Totales!$A:$A, Aperturas!$A$2), 0))</f>
        <v/>
      </c>
      <c r="OHW224" s="23" t="str">
        <f>IF(OHW220 = "", "", IFERROR(OHW220 / SUMIFS(Aux_Totales!$N:$N, Aux_Totales!$F:$F, $F224, Aux_Totales!$A:$A, Aperturas!$A$2), 0))</f>
        <v/>
      </c>
      <c r="OHX224" s="23" t="str">
        <f>IF(OHX220 = "", "", IFERROR(OHX220 / SUMIFS(Aux_Totales!$N:$N, Aux_Totales!$F:$F, $F224, Aux_Totales!$A:$A, Aperturas!$A$2), 0))</f>
        <v/>
      </c>
      <c r="OHY224" s="23" t="str">
        <f>IF(OHY220 = "", "", IFERROR(OHY220 / SUMIFS(Aux_Totales!$N:$N, Aux_Totales!$F:$F, $F224, Aux_Totales!$A:$A, Aperturas!$A$2), 0))</f>
        <v/>
      </c>
      <c r="OHZ224" s="23" t="str">
        <f>IF(OHZ220 = "", "", IFERROR(OHZ220 / SUMIFS(Aux_Totales!$N:$N, Aux_Totales!$F:$F, $F224, Aux_Totales!$A:$A, Aperturas!$A$2), 0))</f>
        <v/>
      </c>
      <c r="OIA224" s="23" t="str">
        <f>IF(OIA220 = "", "", IFERROR(OIA220 / SUMIFS(Aux_Totales!$N:$N, Aux_Totales!$F:$F, $F224, Aux_Totales!$A:$A, Aperturas!$A$2), 0))</f>
        <v/>
      </c>
      <c r="OIB224" s="23" t="str">
        <f>IF(OIB220 = "", "", IFERROR(OIB220 / SUMIFS(Aux_Totales!$N:$N, Aux_Totales!$F:$F, $F224, Aux_Totales!$A:$A, Aperturas!$A$2), 0))</f>
        <v/>
      </c>
      <c r="OIC224" s="23" t="str">
        <f>IF(OIC220 = "", "", IFERROR(OIC220 / SUMIFS(Aux_Totales!$N:$N, Aux_Totales!$F:$F, $F224, Aux_Totales!$A:$A, Aperturas!$A$2), 0))</f>
        <v/>
      </c>
      <c r="OID224" s="23" t="str">
        <f>IF(OID220 = "", "", IFERROR(OID220 / SUMIFS(Aux_Totales!$N:$N, Aux_Totales!$F:$F, $F224, Aux_Totales!$A:$A, Aperturas!$A$2), 0))</f>
        <v/>
      </c>
      <c r="OIE224" s="23" t="str">
        <f>IF(OIE220 = "", "", IFERROR(OIE220 / SUMIFS(Aux_Totales!$N:$N, Aux_Totales!$F:$F, $F224, Aux_Totales!$A:$A, Aperturas!$A$2), 0))</f>
        <v/>
      </c>
      <c r="OIF224" s="23" t="str">
        <f>IF(OIF220 = "", "", IFERROR(OIF220 / SUMIFS(Aux_Totales!$N:$N, Aux_Totales!$F:$F, $F224, Aux_Totales!$A:$A, Aperturas!$A$2), 0))</f>
        <v/>
      </c>
      <c r="OIG224" s="23" t="str">
        <f>IF(OIG220 = "", "", IFERROR(OIG220 / SUMIFS(Aux_Totales!$N:$N, Aux_Totales!$F:$F, $F224, Aux_Totales!$A:$A, Aperturas!$A$2), 0))</f>
        <v/>
      </c>
      <c r="OIH224" s="23" t="str">
        <f>IF(OIH220 = "", "", IFERROR(OIH220 / SUMIFS(Aux_Totales!$N:$N, Aux_Totales!$F:$F, $F224, Aux_Totales!$A:$A, Aperturas!$A$2), 0))</f>
        <v/>
      </c>
      <c r="OII224" s="23" t="str">
        <f>IF(OII220 = "", "", IFERROR(OII220 / SUMIFS(Aux_Totales!$N:$N, Aux_Totales!$F:$F, $F224, Aux_Totales!$A:$A, Aperturas!$A$2), 0))</f>
        <v/>
      </c>
      <c r="OIJ224" s="23" t="str">
        <f>IF(OIJ220 = "", "", IFERROR(OIJ220 / SUMIFS(Aux_Totales!$N:$N, Aux_Totales!$F:$F, $F224, Aux_Totales!$A:$A, Aperturas!$A$2), 0))</f>
        <v/>
      </c>
      <c r="OIK224" s="23" t="str">
        <f>IF(OIK220 = "", "", IFERROR(OIK220 / SUMIFS(Aux_Totales!$N:$N, Aux_Totales!$F:$F, $F224, Aux_Totales!$A:$A, Aperturas!$A$2), 0))</f>
        <v/>
      </c>
      <c r="OIL224" s="23" t="str">
        <f>IF(OIL220 = "", "", IFERROR(OIL220 / SUMIFS(Aux_Totales!$N:$N, Aux_Totales!$F:$F, $F224, Aux_Totales!$A:$A, Aperturas!$A$2), 0))</f>
        <v/>
      </c>
      <c r="OIM224" s="23" t="str">
        <f>IF(OIM220 = "", "", IFERROR(OIM220 / SUMIFS(Aux_Totales!$N:$N, Aux_Totales!$F:$F, $F224, Aux_Totales!$A:$A, Aperturas!$A$2), 0))</f>
        <v/>
      </c>
      <c r="OIN224" s="23" t="str">
        <f>IF(OIN220 = "", "", IFERROR(OIN220 / SUMIFS(Aux_Totales!$N:$N, Aux_Totales!$F:$F, $F224, Aux_Totales!$A:$A, Aperturas!$A$2), 0))</f>
        <v/>
      </c>
      <c r="OIO224" s="23" t="str">
        <f>IF(OIO220 = "", "", IFERROR(OIO220 / SUMIFS(Aux_Totales!$N:$N, Aux_Totales!$F:$F, $F224, Aux_Totales!$A:$A, Aperturas!$A$2), 0))</f>
        <v/>
      </c>
      <c r="OIP224" s="23" t="str">
        <f>IF(OIP220 = "", "", IFERROR(OIP220 / SUMIFS(Aux_Totales!$N:$N, Aux_Totales!$F:$F, $F224, Aux_Totales!$A:$A, Aperturas!$A$2), 0))</f>
        <v/>
      </c>
      <c r="OIQ224" s="23" t="str">
        <f>IF(OIQ220 = "", "", IFERROR(OIQ220 / SUMIFS(Aux_Totales!$N:$N, Aux_Totales!$F:$F, $F224, Aux_Totales!$A:$A, Aperturas!$A$2), 0))</f>
        <v/>
      </c>
      <c r="OIR224" s="23" t="str">
        <f>IF(OIR220 = "", "", IFERROR(OIR220 / SUMIFS(Aux_Totales!$N:$N, Aux_Totales!$F:$F, $F224, Aux_Totales!$A:$A, Aperturas!$A$2), 0))</f>
        <v/>
      </c>
      <c r="OIS224" s="23" t="str">
        <f>IF(OIS220 = "", "", IFERROR(OIS220 / SUMIFS(Aux_Totales!$N:$N, Aux_Totales!$F:$F, $F224, Aux_Totales!$A:$A, Aperturas!$A$2), 0))</f>
        <v/>
      </c>
      <c r="OIT224" s="23" t="str">
        <f>IF(OIT220 = "", "", IFERROR(OIT220 / SUMIFS(Aux_Totales!$N:$N, Aux_Totales!$F:$F, $F224, Aux_Totales!$A:$A, Aperturas!$A$2), 0))</f>
        <v/>
      </c>
      <c r="OIU224" s="23" t="str">
        <f>IF(OIU220 = "", "", IFERROR(OIU220 / SUMIFS(Aux_Totales!$N:$N, Aux_Totales!$F:$F, $F224, Aux_Totales!$A:$A, Aperturas!$A$2), 0))</f>
        <v/>
      </c>
      <c r="OIV224" s="23" t="str">
        <f>IF(OIV220 = "", "", IFERROR(OIV220 / SUMIFS(Aux_Totales!$N:$N, Aux_Totales!$F:$F, $F224, Aux_Totales!$A:$A, Aperturas!$A$2), 0))</f>
        <v/>
      </c>
      <c r="OIW224" s="23" t="str">
        <f>IF(OIW220 = "", "", IFERROR(OIW220 / SUMIFS(Aux_Totales!$N:$N, Aux_Totales!$F:$F, $F224, Aux_Totales!$A:$A, Aperturas!$A$2), 0))</f>
        <v/>
      </c>
      <c r="OIX224" s="23" t="str">
        <f>IF(OIX220 = "", "", IFERROR(OIX220 / SUMIFS(Aux_Totales!$N:$N, Aux_Totales!$F:$F, $F224, Aux_Totales!$A:$A, Aperturas!$A$2), 0))</f>
        <v/>
      </c>
      <c r="OIY224" s="23" t="str">
        <f>IF(OIY220 = "", "", IFERROR(OIY220 / SUMIFS(Aux_Totales!$N:$N, Aux_Totales!$F:$F, $F224, Aux_Totales!$A:$A, Aperturas!$A$2), 0))</f>
        <v/>
      </c>
      <c r="OIZ224" s="23" t="str">
        <f>IF(OIZ220 = "", "", IFERROR(OIZ220 / SUMIFS(Aux_Totales!$N:$N, Aux_Totales!$F:$F, $F224, Aux_Totales!$A:$A, Aperturas!$A$2), 0))</f>
        <v/>
      </c>
      <c r="OJA224" s="23" t="str">
        <f>IF(OJA220 = "", "", IFERROR(OJA220 / SUMIFS(Aux_Totales!$N:$N, Aux_Totales!$F:$F, $F224, Aux_Totales!$A:$A, Aperturas!$A$2), 0))</f>
        <v/>
      </c>
      <c r="OJB224" s="23" t="str">
        <f>IF(OJB220 = "", "", IFERROR(OJB220 / SUMIFS(Aux_Totales!$N:$N, Aux_Totales!$F:$F, $F224, Aux_Totales!$A:$A, Aperturas!$A$2), 0))</f>
        <v/>
      </c>
      <c r="OJC224" s="23" t="str">
        <f>IF(OJC220 = "", "", IFERROR(OJC220 / SUMIFS(Aux_Totales!$N:$N, Aux_Totales!$F:$F, $F224, Aux_Totales!$A:$A, Aperturas!$A$2), 0))</f>
        <v/>
      </c>
      <c r="OJD224" s="23" t="str">
        <f>IF(OJD220 = "", "", IFERROR(OJD220 / SUMIFS(Aux_Totales!$N:$N, Aux_Totales!$F:$F, $F224, Aux_Totales!$A:$A, Aperturas!$A$2), 0))</f>
        <v/>
      </c>
      <c r="OJE224" s="23" t="str">
        <f>IF(OJE220 = "", "", IFERROR(OJE220 / SUMIFS(Aux_Totales!$N:$N, Aux_Totales!$F:$F, $F224, Aux_Totales!$A:$A, Aperturas!$A$2), 0))</f>
        <v/>
      </c>
      <c r="OJF224" s="23" t="str">
        <f>IF(OJF220 = "", "", IFERROR(OJF220 / SUMIFS(Aux_Totales!$N:$N, Aux_Totales!$F:$F, $F224, Aux_Totales!$A:$A, Aperturas!$A$2), 0))</f>
        <v/>
      </c>
      <c r="OJG224" s="23" t="str">
        <f>IF(OJG220 = "", "", IFERROR(OJG220 / SUMIFS(Aux_Totales!$N:$N, Aux_Totales!$F:$F, $F224, Aux_Totales!$A:$A, Aperturas!$A$2), 0))</f>
        <v/>
      </c>
      <c r="OJH224" s="23" t="str">
        <f>IF(OJH220 = "", "", IFERROR(OJH220 / SUMIFS(Aux_Totales!$N:$N, Aux_Totales!$F:$F, $F224, Aux_Totales!$A:$A, Aperturas!$A$2), 0))</f>
        <v/>
      </c>
      <c r="OJI224" s="23" t="str">
        <f>IF(OJI220 = "", "", IFERROR(OJI220 / SUMIFS(Aux_Totales!$N:$N, Aux_Totales!$F:$F, $F224, Aux_Totales!$A:$A, Aperturas!$A$2), 0))</f>
        <v/>
      </c>
      <c r="OJJ224" s="23" t="str">
        <f>IF(OJJ220 = "", "", IFERROR(OJJ220 / SUMIFS(Aux_Totales!$N:$N, Aux_Totales!$F:$F, $F224, Aux_Totales!$A:$A, Aperturas!$A$2), 0))</f>
        <v/>
      </c>
      <c r="OJK224" s="23" t="str">
        <f>IF(OJK220 = "", "", IFERROR(OJK220 / SUMIFS(Aux_Totales!$N:$N, Aux_Totales!$F:$F, $F224, Aux_Totales!$A:$A, Aperturas!$A$2), 0))</f>
        <v/>
      </c>
      <c r="OJL224" s="23" t="str">
        <f>IF(OJL220 = "", "", IFERROR(OJL220 / SUMIFS(Aux_Totales!$N:$N, Aux_Totales!$F:$F, $F224, Aux_Totales!$A:$A, Aperturas!$A$2), 0))</f>
        <v/>
      </c>
      <c r="OJM224" s="23" t="str">
        <f>IF(OJM220 = "", "", IFERROR(OJM220 / SUMIFS(Aux_Totales!$N:$N, Aux_Totales!$F:$F, $F224, Aux_Totales!$A:$A, Aperturas!$A$2), 0))</f>
        <v/>
      </c>
      <c r="OJN224" s="23" t="str">
        <f>IF(OJN220 = "", "", IFERROR(OJN220 / SUMIFS(Aux_Totales!$N:$N, Aux_Totales!$F:$F, $F224, Aux_Totales!$A:$A, Aperturas!$A$2), 0))</f>
        <v/>
      </c>
      <c r="OJO224" s="23" t="str">
        <f>IF(OJO220 = "", "", IFERROR(OJO220 / SUMIFS(Aux_Totales!$N:$N, Aux_Totales!$F:$F, $F224, Aux_Totales!$A:$A, Aperturas!$A$2), 0))</f>
        <v/>
      </c>
      <c r="OJP224" s="23" t="str">
        <f>IF(OJP220 = "", "", IFERROR(OJP220 / SUMIFS(Aux_Totales!$N:$N, Aux_Totales!$F:$F, $F224, Aux_Totales!$A:$A, Aperturas!$A$2), 0))</f>
        <v/>
      </c>
      <c r="OJQ224" s="23" t="str">
        <f>IF(OJQ220 = "", "", IFERROR(OJQ220 / SUMIFS(Aux_Totales!$N:$N, Aux_Totales!$F:$F, $F224, Aux_Totales!$A:$A, Aperturas!$A$2), 0))</f>
        <v/>
      </c>
      <c r="OJR224" s="23" t="str">
        <f>IF(OJR220 = "", "", IFERROR(OJR220 / SUMIFS(Aux_Totales!$N:$N, Aux_Totales!$F:$F, $F224, Aux_Totales!$A:$A, Aperturas!$A$2), 0))</f>
        <v/>
      </c>
      <c r="OJS224" s="23" t="str">
        <f>IF(OJS220 = "", "", IFERROR(OJS220 / SUMIFS(Aux_Totales!$N:$N, Aux_Totales!$F:$F, $F224, Aux_Totales!$A:$A, Aperturas!$A$2), 0))</f>
        <v/>
      </c>
      <c r="OJT224" s="23" t="str">
        <f>IF(OJT220 = "", "", IFERROR(OJT220 / SUMIFS(Aux_Totales!$N:$N, Aux_Totales!$F:$F, $F224, Aux_Totales!$A:$A, Aperturas!$A$2), 0))</f>
        <v/>
      </c>
      <c r="OJU224" s="23" t="str">
        <f>IF(OJU220 = "", "", IFERROR(OJU220 / SUMIFS(Aux_Totales!$N:$N, Aux_Totales!$F:$F, $F224, Aux_Totales!$A:$A, Aperturas!$A$2), 0))</f>
        <v/>
      </c>
      <c r="OJV224" s="23" t="str">
        <f>IF(OJV220 = "", "", IFERROR(OJV220 / SUMIFS(Aux_Totales!$N:$N, Aux_Totales!$F:$F, $F224, Aux_Totales!$A:$A, Aperturas!$A$2), 0))</f>
        <v/>
      </c>
      <c r="OJW224" s="23" t="str">
        <f>IF(OJW220 = "", "", IFERROR(OJW220 / SUMIFS(Aux_Totales!$N:$N, Aux_Totales!$F:$F, $F224, Aux_Totales!$A:$A, Aperturas!$A$2), 0))</f>
        <v/>
      </c>
      <c r="OJX224" s="23" t="str">
        <f>IF(OJX220 = "", "", IFERROR(OJX220 / SUMIFS(Aux_Totales!$N:$N, Aux_Totales!$F:$F, $F224, Aux_Totales!$A:$A, Aperturas!$A$2), 0))</f>
        <v/>
      </c>
      <c r="OJY224" s="23" t="str">
        <f>IF(OJY220 = "", "", IFERROR(OJY220 / SUMIFS(Aux_Totales!$N:$N, Aux_Totales!$F:$F, $F224, Aux_Totales!$A:$A, Aperturas!$A$2), 0))</f>
        <v/>
      </c>
      <c r="OJZ224" s="23" t="str">
        <f>IF(OJZ220 = "", "", IFERROR(OJZ220 / SUMIFS(Aux_Totales!$N:$N, Aux_Totales!$F:$F, $F224, Aux_Totales!$A:$A, Aperturas!$A$2), 0))</f>
        <v/>
      </c>
      <c r="OKA224" s="23" t="str">
        <f>IF(OKA220 = "", "", IFERROR(OKA220 / SUMIFS(Aux_Totales!$N:$N, Aux_Totales!$F:$F, $F224, Aux_Totales!$A:$A, Aperturas!$A$2), 0))</f>
        <v/>
      </c>
      <c r="OKB224" s="23" t="str">
        <f>IF(OKB220 = "", "", IFERROR(OKB220 / SUMIFS(Aux_Totales!$N:$N, Aux_Totales!$F:$F, $F224, Aux_Totales!$A:$A, Aperturas!$A$2), 0))</f>
        <v/>
      </c>
      <c r="OKC224" s="23" t="str">
        <f>IF(OKC220 = "", "", IFERROR(OKC220 / SUMIFS(Aux_Totales!$N:$N, Aux_Totales!$F:$F, $F224, Aux_Totales!$A:$A, Aperturas!$A$2), 0))</f>
        <v/>
      </c>
      <c r="OKD224" s="23" t="str">
        <f>IF(OKD220 = "", "", IFERROR(OKD220 / SUMIFS(Aux_Totales!$N:$N, Aux_Totales!$F:$F, $F224, Aux_Totales!$A:$A, Aperturas!$A$2), 0))</f>
        <v/>
      </c>
      <c r="OKE224" s="23" t="str">
        <f>IF(OKE220 = "", "", IFERROR(OKE220 / SUMIFS(Aux_Totales!$N:$N, Aux_Totales!$F:$F, $F224, Aux_Totales!$A:$A, Aperturas!$A$2), 0))</f>
        <v/>
      </c>
      <c r="OKF224" s="23" t="str">
        <f>IF(OKF220 = "", "", IFERROR(OKF220 / SUMIFS(Aux_Totales!$N:$N, Aux_Totales!$F:$F, $F224, Aux_Totales!$A:$A, Aperturas!$A$2), 0))</f>
        <v/>
      </c>
      <c r="OKG224" s="23" t="str">
        <f>IF(OKG220 = "", "", IFERROR(OKG220 / SUMIFS(Aux_Totales!$N:$N, Aux_Totales!$F:$F, $F224, Aux_Totales!$A:$A, Aperturas!$A$2), 0))</f>
        <v/>
      </c>
      <c r="OKH224" s="23" t="str">
        <f>IF(OKH220 = "", "", IFERROR(OKH220 / SUMIFS(Aux_Totales!$N:$N, Aux_Totales!$F:$F, $F224, Aux_Totales!$A:$A, Aperturas!$A$2), 0))</f>
        <v/>
      </c>
      <c r="OKI224" s="23" t="str">
        <f>IF(OKI220 = "", "", IFERROR(OKI220 / SUMIFS(Aux_Totales!$N:$N, Aux_Totales!$F:$F, $F224, Aux_Totales!$A:$A, Aperturas!$A$2), 0))</f>
        <v/>
      </c>
      <c r="OKJ224" s="23" t="str">
        <f>IF(OKJ220 = "", "", IFERROR(OKJ220 / SUMIFS(Aux_Totales!$N:$N, Aux_Totales!$F:$F, $F224, Aux_Totales!$A:$A, Aperturas!$A$2), 0))</f>
        <v/>
      </c>
      <c r="OKK224" s="23" t="str">
        <f>IF(OKK220 = "", "", IFERROR(OKK220 / SUMIFS(Aux_Totales!$N:$N, Aux_Totales!$F:$F, $F224, Aux_Totales!$A:$A, Aperturas!$A$2), 0))</f>
        <v/>
      </c>
      <c r="OKL224" s="23" t="str">
        <f>IF(OKL220 = "", "", IFERROR(OKL220 / SUMIFS(Aux_Totales!$N:$N, Aux_Totales!$F:$F, $F224, Aux_Totales!$A:$A, Aperturas!$A$2), 0))</f>
        <v/>
      </c>
      <c r="OKM224" s="23" t="str">
        <f>IF(OKM220 = "", "", IFERROR(OKM220 / SUMIFS(Aux_Totales!$N:$N, Aux_Totales!$F:$F, $F224, Aux_Totales!$A:$A, Aperturas!$A$2), 0))</f>
        <v/>
      </c>
      <c r="OKN224" s="23" t="str">
        <f>IF(OKN220 = "", "", IFERROR(OKN220 / SUMIFS(Aux_Totales!$N:$N, Aux_Totales!$F:$F, $F224, Aux_Totales!$A:$A, Aperturas!$A$2), 0))</f>
        <v/>
      </c>
      <c r="OKO224" s="23" t="str">
        <f>IF(OKO220 = "", "", IFERROR(OKO220 / SUMIFS(Aux_Totales!$N:$N, Aux_Totales!$F:$F, $F224, Aux_Totales!$A:$A, Aperturas!$A$2), 0))</f>
        <v/>
      </c>
      <c r="OKP224" s="23" t="str">
        <f>IF(OKP220 = "", "", IFERROR(OKP220 / SUMIFS(Aux_Totales!$N:$N, Aux_Totales!$F:$F, $F224, Aux_Totales!$A:$A, Aperturas!$A$2), 0))</f>
        <v/>
      </c>
      <c r="OKQ224" s="23" t="str">
        <f>IF(OKQ220 = "", "", IFERROR(OKQ220 / SUMIFS(Aux_Totales!$N:$N, Aux_Totales!$F:$F, $F224, Aux_Totales!$A:$A, Aperturas!$A$2), 0))</f>
        <v/>
      </c>
      <c r="OKR224" s="23" t="str">
        <f>IF(OKR220 = "", "", IFERROR(OKR220 / SUMIFS(Aux_Totales!$N:$N, Aux_Totales!$F:$F, $F224, Aux_Totales!$A:$A, Aperturas!$A$2), 0))</f>
        <v/>
      </c>
      <c r="OKS224" s="23" t="str">
        <f>IF(OKS220 = "", "", IFERROR(OKS220 / SUMIFS(Aux_Totales!$N:$N, Aux_Totales!$F:$F, $F224, Aux_Totales!$A:$A, Aperturas!$A$2), 0))</f>
        <v/>
      </c>
      <c r="OKT224" s="23" t="str">
        <f>IF(OKT220 = "", "", IFERROR(OKT220 / SUMIFS(Aux_Totales!$N:$N, Aux_Totales!$F:$F, $F224, Aux_Totales!$A:$A, Aperturas!$A$2), 0))</f>
        <v/>
      </c>
      <c r="OKU224" s="23" t="str">
        <f>IF(OKU220 = "", "", IFERROR(OKU220 / SUMIFS(Aux_Totales!$N:$N, Aux_Totales!$F:$F, $F224, Aux_Totales!$A:$A, Aperturas!$A$2), 0))</f>
        <v/>
      </c>
      <c r="OKV224" s="23" t="str">
        <f>IF(OKV220 = "", "", IFERROR(OKV220 / SUMIFS(Aux_Totales!$N:$N, Aux_Totales!$F:$F, $F224, Aux_Totales!$A:$A, Aperturas!$A$2), 0))</f>
        <v/>
      </c>
      <c r="OKW224" s="23" t="str">
        <f>IF(OKW220 = "", "", IFERROR(OKW220 / SUMIFS(Aux_Totales!$N:$N, Aux_Totales!$F:$F, $F224, Aux_Totales!$A:$A, Aperturas!$A$2), 0))</f>
        <v/>
      </c>
      <c r="OKX224" s="23" t="str">
        <f>IF(OKX220 = "", "", IFERROR(OKX220 / SUMIFS(Aux_Totales!$N:$N, Aux_Totales!$F:$F, $F224, Aux_Totales!$A:$A, Aperturas!$A$2), 0))</f>
        <v/>
      </c>
      <c r="OKY224" s="23" t="str">
        <f>IF(OKY220 = "", "", IFERROR(OKY220 / SUMIFS(Aux_Totales!$N:$N, Aux_Totales!$F:$F, $F224, Aux_Totales!$A:$A, Aperturas!$A$2), 0))</f>
        <v/>
      </c>
      <c r="OKZ224" s="23" t="str">
        <f>IF(OKZ220 = "", "", IFERROR(OKZ220 / SUMIFS(Aux_Totales!$N:$N, Aux_Totales!$F:$F, $F224, Aux_Totales!$A:$A, Aperturas!$A$2), 0))</f>
        <v/>
      </c>
      <c r="OLA224" s="23" t="str">
        <f>IF(OLA220 = "", "", IFERROR(OLA220 / SUMIFS(Aux_Totales!$N:$N, Aux_Totales!$F:$F, $F224, Aux_Totales!$A:$A, Aperturas!$A$2), 0))</f>
        <v/>
      </c>
      <c r="OLB224" s="23" t="str">
        <f>IF(OLB220 = "", "", IFERROR(OLB220 / SUMIFS(Aux_Totales!$N:$N, Aux_Totales!$F:$F, $F224, Aux_Totales!$A:$A, Aperturas!$A$2), 0))</f>
        <v/>
      </c>
      <c r="OLC224" s="23" t="str">
        <f>IF(OLC220 = "", "", IFERROR(OLC220 / SUMIFS(Aux_Totales!$N:$N, Aux_Totales!$F:$F, $F224, Aux_Totales!$A:$A, Aperturas!$A$2), 0))</f>
        <v/>
      </c>
      <c r="OLD224" s="23" t="str">
        <f>IF(OLD220 = "", "", IFERROR(OLD220 / SUMIFS(Aux_Totales!$N:$N, Aux_Totales!$F:$F, $F224, Aux_Totales!$A:$A, Aperturas!$A$2), 0))</f>
        <v/>
      </c>
      <c r="OLE224" s="23" t="str">
        <f>IF(OLE220 = "", "", IFERROR(OLE220 / SUMIFS(Aux_Totales!$N:$N, Aux_Totales!$F:$F, $F224, Aux_Totales!$A:$A, Aperturas!$A$2), 0))</f>
        <v/>
      </c>
      <c r="OLF224" s="23" t="str">
        <f>IF(OLF220 = "", "", IFERROR(OLF220 / SUMIFS(Aux_Totales!$N:$N, Aux_Totales!$F:$F, $F224, Aux_Totales!$A:$A, Aperturas!$A$2), 0))</f>
        <v/>
      </c>
      <c r="OLG224" s="23" t="str">
        <f>IF(OLG220 = "", "", IFERROR(OLG220 / SUMIFS(Aux_Totales!$N:$N, Aux_Totales!$F:$F, $F224, Aux_Totales!$A:$A, Aperturas!$A$2), 0))</f>
        <v/>
      </c>
      <c r="OLH224" s="23" t="str">
        <f>IF(OLH220 = "", "", IFERROR(OLH220 / SUMIFS(Aux_Totales!$N:$N, Aux_Totales!$F:$F, $F224, Aux_Totales!$A:$A, Aperturas!$A$2), 0))</f>
        <v/>
      </c>
      <c r="OLI224" s="23" t="str">
        <f>IF(OLI220 = "", "", IFERROR(OLI220 / SUMIFS(Aux_Totales!$N:$N, Aux_Totales!$F:$F, $F224, Aux_Totales!$A:$A, Aperturas!$A$2), 0))</f>
        <v/>
      </c>
      <c r="OLJ224" s="23" t="str">
        <f>IF(OLJ220 = "", "", IFERROR(OLJ220 / SUMIFS(Aux_Totales!$N:$N, Aux_Totales!$F:$F, $F224, Aux_Totales!$A:$A, Aperturas!$A$2), 0))</f>
        <v/>
      </c>
      <c r="OLK224" s="23" t="str">
        <f>IF(OLK220 = "", "", IFERROR(OLK220 / SUMIFS(Aux_Totales!$N:$N, Aux_Totales!$F:$F, $F224, Aux_Totales!$A:$A, Aperturas!$A$2), 0))</f>
        <v/>
      </c>
      <c r="OLL224" s="23" t="str">
        <f>IF(OLL220 = "", "", IFERROR(OLL220 / SUMIFS(Aux_Totales!$N:$N, Aux_Totales!$F:$F, $F224, Aux_Totales!$A:$A, Aperturas!$A$2), 0))</f>
        <v/>
      </c>
      <c r="OLM224" s="23" t="str">
        <f>IF(OLM220 = "", "", IFERROR(OLM220 / SUMIFS(Aux_Totales!$N:$N, Aux_Totales!$F:$F, $F224, Aux_Totales!$A:$A, Aperturas!$A$2), 0))</f>
        <v/>
      </c>
      <c r="OLN224" s="23" t="str">
        <f>IF(OLN220 = "", "", IFERROR(OLN220 / SUMIFS(Aux_Totales!$N:$N, Aux_Totales!$F:$F, $F224, Aux_Totales!$A:$A, Aperturas!$A$2), 0))</f>
        <v/>
      </c>
      <c r="OLO224" s="23" t="str">
        <f>IF(OLO220 = "", "", IFERROR(OLO220 / SUMIFS(Aux_Totales!$N:$N, Aux_Totales!$F:$F, $F224, Aux_Totales!$A:$A, Aperturas!$A$2), 0))</f>
        <v/>
      </c>
      <c r="OLP224" s="23" t="str">
        <f>IF(OLP220 = "", "", IFERROR(OLP220 / SUMIFS(Aux_Totales!$N:$N, Aux_Totales!$F:$F, $F224, Aux_Totales!$A:$A, Aperturas!$A$2), 0))</f>
        <v/>
      </c>
      <c r="OLQ224" s="23" t="str">
        <f>IF(OLQ220 = "", "", IFERROR(OLQ220 / SUMIFS(Aux_Totales!$N:$N, Aux_Totales!$F:$F, $F224, Aux_Totales!$A:$A, Aperturas!$A$2), 0))</f>
        <v/>
      </c>
      <c r="OLR224" s="23" t="str">
        <f>IF(OLR220 = "", "", IFERROR(OLR220 / SUMIFS(Aux_Totales!$N:$N, Aux_Totales!$F:$F, $F224, Aux_Totales!$A:$A, Aperturas!$A$2), 0))</f>
        <v/>
      </c>
      <c r="OLS224" s="23" t="str">
        <f>IF(OLS220 = "", "", IFERROR(OLS220 / SUMIFS(Aux_Totales!$N:$N, Aux_Totales!$F:$F, $F224, Aux_Totales!$A:$A, Aperturas!$A$2), 0))</f>
        <v/>
      </c>
      <c r="OLT224" s="23" t="str">
        <f>IF(OLT220 = "", "", IFERROR(OLT220 / SUMIFS(Aux_Totales!$N:$N, Aux_Totales!$F:$F, $F224, Aux_Totales!$A:$A, Aperturas!$A$2), 0))</f>
        <v/>
      </c>
      <c r="OLU224" s="23" t="str">
        <f>IF(OLU220 = "", "", IFERROR(OLU220 / SUMIFS(Aux_Totales!$N:$N, Aux_Totales!$F:$F, $F224, Aux_Totales!$A:$A, Aperturas!$A$2), 0))</f>
        <v/>
      </c>
      <c r="OLV224" s="23" t="str">
        <f>IF(OLV220 = "", "", IFERROR(OLV220 / SUMIFS(Aux_Totales!$N:$N, Aux_Totales!$F:$F, $F224, Aux_Totales!$A:$A, Aperturas!$A$2), 0))</f>
        <v/>
      </c>
      <c r="OLW224" s="23" t="str">
        <f>IF(OLW220 = "", "", IFERROR(OLW220 / SUMIFS(Aux_Totales!$N:$N, Aux_Totales!$F:$F, $F224, Aux_Totales!$A:$A, Aperturas!$A$2), 0))</f>
        <v/>
      </c>
      <c r="OLX224" s="23" t="str">
        <f>IF(OLX220 = "", "", IFERROR(OLX220 / SUMIFS(Aux_Totales!$N:$N, Aux_Totales!$F:$F, $F224, Aux_Totales!$A:$A, Aperturas!$A$2), 0))</f>
        <v/>
      </c>
      <c r="OLY224" s="23" t="str">
        <f>IF(OLY220 = "", "", IFERROR(OLY220 / SUMIFS(Aux_Totales!$N:$N, Aux_Totales!$F:$F, $F224, Aux_Totales!$A:$A, Aperturas!$A$2), 0))</f>
        <v/>
      </c>
      <c r="OLZ224" s="23" t="str">
        <f>IF(OLZ220 = "", "", IFERROR(OLZ220 / SUMIFS(Aux_Totales!$N:$N, Aux_Totales!$F:$F, $F224, Aux_Totales!$A:$A, Aperturas!$A$2), 0))</f>
        <v/>
      </c>
      <c r="OMA224" s="23" t="str">
        <f>IF(OMA220 = "", "", IFERROR(OMA220 / SUMIFS(Aux_Totales!$N:$N, Aux_Totales!$F:$F, $F224, Aux_Totales!$A:$A, Aperturas!$A$2), 0))</f>
        <v/>
      </c>
      <c r="OMB224" s="23" t="str">
        <f>IF(OMB220 = "", "", IFERROR(OMB220 / SUMIFS(Aux_Totales!$N:$N, Aux_Totales!$F:$F, $F224, Aux_Totales!$A:$A, Aperturas!$A$2), 0))</f>
        <v/>
      </c>
      <c r="OMC224" s="23" t="str">
        <f>IF(OMC220 = "", "", IFERROR(OMC220 / SUMIFS(Aux_Totales!$N:$N, Aux_Totales!$F:$F, $F224, Aux_Totales!$A:$A, Aperturas!$A$2), 0))</f>
        <v/>
      </c>
      <c r="OMD224" s="23" t="str">
        <f>IF(OMD220 = "", "", IFERROR(OMD220 / SUMIFS(Aux_Totales!$N:$N, Aux_Totales!$F:$F, $F224, Aux_Totales!$A:$A, Aperturas!$A$2), 0))</f>
        <v/>
      </c>
      <c r="OME224" s="23" t="str">
        <f>IF(OME220 = "", "", IFERROR(OME220 / SUMIFS(Aux_Totales!$N:$N, Aux_Totales!$F:$F, $F224, Aux_Totales!$A:$A, Aperturas!$A$2), 0))</f>
        <v/>
      </c>
      <c r="OMF224" s="23" t="str">
        <f>IF(OMF220 = "", "", IFERROR(OMF220 / SUMIFS(Aux_Totales!$N:$N, Aux_Totales!$F:$F, $F224, Aux_Totales!$A:$A, Aperturas!$A$2), 0))</f>
        <v/>
      </c>
      <c r="OMG224" s="23" t="str">
        <f>IF(OMG220 = "", "", IFERROR(OMG220 / SUMIFS(Aux_Totales!$N:$N, Aux_Totales!$F:$F, $F224, Aux_Totales!$A:$A, Aperturas!$A$2), 0))</f>
        <v/>
      </c>
      <c r="OMH224" s="23" t="str">
        <f>IF(OMH220 = "", "", IFERROR(OMH220 / SUMIFS(Aux_Totales!$N:$N, Aux_Totales!$F:$F, $F224, Aux_Totales!$A:$A, Aperturas!$A$2), 0))</f>
        <v/>
      </c>
      <c r="OMI224" s="23" t="str">
        <f>IF(OMI220 = "", "", IFERROR(OMI220 / SUMIFS(Aux_Totales!$N:$N, Aux_Totales!$F:$F, $F224, Aux_Totales!$A:$A, Aperturas!$A$2), 0))</f>
        <v/>
      </c>
      <c r="OMJ224" s="23" t="str">
        <f>IF(OMJ220 = "", "", IFERROR(OMJ220 / SUMIFS(Aux_Totales!$N:$N, Aux_Totales!$F:$F, $F224, Aux_Totales!$A:$A, Aperturas!$A$2), 0))</f>
        <v/>
      </c>
      <c r="OMK224" s="23" t="str">
        <f>IF(OMK220 = "", "", IFERROR(OMK220 / SUMIFS(Aux_Totales!$N:$N, Aux_Totales!$F:$F, $F224, Aux_Totales!$A:$A, Aperturas!$A$2), 0))</f>
        <v/>
      </c>
      <c r="OML224" s="23" t="str">
        <f>IF(OML220 = "", "", IFERROR(OML220 / SUMIFS(Aux_Totales!$N:$N, Aux_Totales!$F:$F, $F224, Aux_Totales!$A:$A, Aperturas!$A$2), 0))</f>
        <v/>
      </c>
      <c r="OMM224" s="23" t="str">
        <f>IF(OMM220 = "", "", IFERROR(OMM220 / SUMIFS(Aux_Totales!$N:$N, Aux_Totales!$F:$F, $F224, Aux_Totales!$A:$A, Aperturas!$A$2), 0))</f>
        <v/>
      </c>
      <c r="OMN224" s="23" t="str">
        <f>IF(OMN220 = "", "", IFERROR(OMN220 / SUMIFS(Aux_Totales!$N:$N, Aux_Totales!$F:$F, $F224, Aux_Totales!$A:$A, Aperturas!$A$2), 0))</f>
        <v/>
      </c>
      <c r="OMO224" s="23" t="str">
        <f>IF(OMO220 = "", "", IFERROR(OMO220 / SUMIFS(Aux_Totales!$N:$N, Aux_Totales!$F:$F, $F224, Aux_Totales!$A:$A, Aperturas!$A$2), 0))</f>
        <v/>
      </c>
      <c r="OMP224" s="23" t="str">
        <f>IF(OMP220 = "", "", IFERROR(OMP220 / SUMIFS(Aux_Totales!$N:$N, Aux_Totales!$F:$F, $F224, Aux_Totales!$A:$A, Aperturas!$A$2), 0))</f>
        <v/>
      </c>
      <c r="OMQ224" s="23" t="str">
        <f>IF(OMQ220 = "", "", IFERROR(OMQ220 / SUMIFS(Aux_Totales!$N:$N, Aux_Totales!$F:$F, $F224, Aux_Totales!$A:$A, Aperturas!$A$2), 0))</f>
        <v/>
      </c>
      <c r="OMR224" s="23" t="str">
        <f>IF(OMR220 = "", "", IFERROR(OMR220 / SUMIFS(Aux_Totales!$N:$N, Aux_Totales!$F:$F, $F224, Aux_Totales!$A:$A, Aperturas!$A$2), 0))</f>
        <v/>
      </c>
      <c r="OMS224" s="23" t="str">
        <f>IF(OMS220 = "", "", IFERROR(OMS220 / SUMIFS(Aux_Totales!$N:$N, Aux_Totales!$F:$F, $F224, Aux_Totales!$A:$A, Aperturas!$A$2), 0))</f>
        <v/>
      </c>
      <c r="OMT224" s="23" t="str">
        <f>IF(OMT220 = "", "", IFERROR(OMT220 / SUMIFS(Aux_Totales!$N:$N, Aux_Totales!$F:$F, $F224, Aux_Totales!$A:$A, Aperturas!$A$2), 0))</f>
        <v/>
      </c>
      <c r="OMU224" s="23" t="str">
        <f>IF(OMU220 = "", "", IFERROR(OMU220 / SUMIFS(Aux_Totales!$N:$N, Aux_Totales!$F:$F, $F224, Aux_Totales!$A:$A, Aperturas!$A$2), 0))</f>
        <v/>
      </c>
      <c r="OMV224" s="23" t="str">
        <f>IF(OMV220 = "", "", IFERROR(OMV220 / SUMIFS(Aux_Totales!$N:$N, Aux_Totales!$F:$F, $F224, Aux_Totales!$A:$A, Aperturas!$A$2), 0))</f>
        <v/>
      </c>
      <c r="OMW224" s="23" t="str">
        <f>IF(OMW220 = "", "", IFERROR(OMW220 / SUMIFS(Aux_Totales!$N:$N, Aux_Totales!$F:$F, $F224, Aux_Totales!$A:$A, Aperturas!$A$2), 0))</f>
        <v/>
      </c>
      <c r="OMX224" s="23" t="str">
        <f>IF(OMX220 = "", "", IFERROR(OMX220 / SUMIFS(Aux_Totales!$N:$N, Aux_Totales!$F:$F, $F224, Aux_Totales!$A:$A, Aperturas!$A$2), 0))</f>
        <v/>
      </c>
      <c r="OMY224" s="23" t="str">
        <f>IF(OMY220 = "", "", IFERROR(OMY220 / SUMIFS(Aux_Totales!$N:$N, Aux_Totales!$F:$F, $F224, Aux_Totales!$A:$A, Aperturas!$A$2), 0))</f>
        <v/>
      </c>
      <c r="OMZ224" s="23" t="str">
        <f>IF(OMZ220 = "", "", IFERROR(OMZ220 / SUMIFS(Aux_Totales!$N:$N, Aux_Totales!$F:$F, $F224, Aux_Totales!$A:$A, Aperturas!$A$2), 0))</f>
        <v/>
      </c>
      <c r="ONA224" s="23" t="str">
        <f>IF(ONA220 = "", "", IFERROR(ONA220 / SUMIFS(Aux_Totales!$N:$N, Aux_Totales!$F:$F, $F224, Aux_Totales!$A:$A, Aperturas!$A$2), 0))</f>
        <v/>
      </c>
      <c r="ONB224" s="23" t="str">
        <f>IF(ONB220 = "", "", IFERROR(ONB220 / SUMIFS(Aux_Totales!$N:$N, Aux_Totales!$F:$F, $F224, Aux_Totales!$A:$A, Aperturas!$A$2), 0))</f>
        <v/>
      </c>
      <c r="ONC224" s="23" t="str">
        <f>IF(ONC220 = "", "", IFERROR(ONC220 / SUMIFS(Aux_Totales!$N:$N, Aux_Totales!$F:$F, $F224, Aux_Totales!$A:$A, Aperturas!$A$2), 0))</f>
        <v/>
      </c>
      <c r="OND224" s="23" t="str">
        <f>IF(OND220 = "", "", IFERROR(OND220 / SUMIFS(Aux_Totales!$N:$N, Aux_Totales!$F:$F, $F224, Aux_Totales!$A:$A, Aperturas!$A$2), 0))</f>
        <v/>
      </c>
      <c r="ONE224" s="23" t="str">
        <f>IF(ONE220 = "", "", IFERROR(ONE220 / SUMIFS(Aux_Totales!$N:$N, Aux_Totales!$F:$F, $F224, Aux_Totales!$A:$A, Aperturas!$A$2), 0))</f>
        <v/>
      </c>
      <c r="ONF224" s="23" t="str">
        <f>IF(ONF220 = "", "", IFERROR(ONF220 / SUMIFS(Aux_Totales!$N:$N, Aux_Totales!$F:$F, $F224, Aux_Totales!$A:$A, Aperturas!$A$2), 0))</f>
        <v/>
      </c>
      <c r="ONG224" s="23" t="str">
        <f>IF(ONG220 = "", "", IFERROR(ONG220 / SUMIFS(Aux_Totales!$N:$N, Aux_Totales!$F:$F, $F224, Aux_Totales!$A:$A, Aperturas!$A$2), 0))</f>
        <v/>
      </c>
      <c r="ONH224" s="23" t="str">
        <f>IF(ONH220 = "", "", IFERROR(ONH220 / SUMIFS(Aux_Totales!$N:$N, Aux_Totales!$F:$F, $F224, Aux_Totales!$A:$A, Aperturas!$A$2), 0))</f>
        <v/>
      </c>
      <c r="ONI224" s="23" t="str">
        <f>IF(ONI220 = "", "", IFERROR(ONI220 / SUMIFS(Aux_Totales!$N:$N, Aux_Totales!$F:$F, $F224, Aux_Totales!$A:$A, Aperturas!$A$2), 0))</f>
        <v/>
      </c>
      <c r="ONJ224" s="23" t="str">
        <f>IF(ONJ220 = "", "", IFERROR(ONJ220 / SUMIFS(Aux_Totales!$N:$N, Aux_Totales!$F:$F, $F224, Aux_Totales!$A:$A, Aperturas!$A$2), 0))</f>
        <v/>
      </c>
      <c r="ONK224" s="23" t="str">
        <f>IF(ONK220 = "", "", IFERROR(ONK220 / SUMIFS(Aux_Totales!$N:$N, Aux_Totales!$F:$F, $F224, Aux_Totales!$A:$A, Aperturas!$A$2), 0))</f>
        <v/>
      </c>
      <c r="ONL224" s="23" t="str">
        <f>IF(ONL220 = "", "", IFERROR(ONL220 / SUMIFS(Aux_Totales!$N:$N, Aux_Totales!$F:$F, $F224, Aux_Totales!$A:$A, Aperturas!$A$2), 0))</f>
        <v/>
      </c>
      <c r="ONM224" s="23" t="str">
        <f>IF(ONM220 = "", "", IFERROR(ONM220 / SUMIFS(Aux_Totales!$N:$N, Aux_Totales!$F:$F, $F224, Aux_Totales!$A:$A, Aperturas!$A$2), 0))</f>
        <v/>
      </c>
      <c r="ONN224" s="23" t="str">
        <f>IF(ONN220 = "", "", IFERROR(ONN220 / SUMIFS(Aux_Totales!$N:$N, Aux_Totales!$F:$F, $F224, Aux_Totales!$A:$A, Aperturas!$A$2), 0))</f>
        <v/>
      </c>
      <c r="ONO224" s="23" t="str">
        <f>IF(ONO220 = "", "", IFERROR(ONO220 / SUMIFS(Aux_Totales!$N:$N, Aux_Totales!$F:$F, $F224, Aux_Totales!$A:$A, Aperturas!$A$2), 0))</f>
        <v/>
      </c>
      <c r="ONP224" s="23" t="str">
        <f>IF(ONP220 = "", "", IFERROR(ONP220 / SUMIFS(Aux_Totales!$N:$N, Aux_Totales!$F:$F, $F224, Aux_Totales!$A:$A, Aperturas!$A$2), 0))</f>
        <v/>
      </c>
      <c r="ONQ224" s="23" t="str">
        <f>IF(ONQ220 = "", "", IFERROR(ONQ220 / SUMIFS(Aux_Totales!$N:$N, Aux_Totales!$F:$F, $F224, Aux_Totales!$A:$A, Aperturas!$A$2), 0))</f>
        <v/>
      </c>
      <c r="ONR224" s="23" t="str">
        <f>IF(ONR220 = "", "", IFERROR(ONR220 / SUMIFS(Aux_Totales!$N:$N, Aux_Totales!$F:$F, $F224, Aux_Totales!$A:$A, Aperturas!$A$2), 0))</f>
        <v/>
      </c>
      <c r="ONS224" s="23" t="str">
        <f>IF(ONS220 = "", "", IFERROR(ONS220 / SUMIFS(Aux_Totales!$N:$N, Aux_Totales!$F:$F, $F224, Aux_Totales!$A:$A, Aperturas!$A$2), 0))</f>
        <v/>
      </c>
      <c r="ONT224" s="23" t="str">
        <f>IF(ONT220 = "", "", IFERROR(ONT220 / SUMIFS(Aux_Totales!$N:$N, Aux_Totales!$F:$F, $F224, Aux_Totales!$A:$A, Aperturas!$A$2), 0))</f>
        <v/>
      </c>
      <c r="ONU224" s="23" t="str">
        <f>IF(ONU220 = "", "", IFERROR(ONU220 / SUMIFS(Aux_Totales!$N:$N, Aux_Totales!$F:$F, $F224, Aux_Totales!$A:$A, Aperturas!$A$2), 0))</f>
        <v/>
      </c>
      <c r="ONV224" s="23" t="str">
        <f>IF(ONV220 = "", "", IFERROR(ONV220 / SUMIFS(Aux_Totales!$N:$N, Aux_Totales!$F:$F, $F224, Aux_Totales!$A:$A, Aperturas!$A$2), 0))</f>
        <v/>
      </c>
      <c r="ONW224" s="23" t="str">
        <f>IF(ONW220 = "", "", IFERROR(ONW220 / SUMIFS(Aux_Totales!$N:$N, Aux_Totales!$F:$F, $F224, Aux_Totales!$A:$A, Aperturas!$A$2), 0))</f>
        <v/>
      </c>
      <c r="ONX224" s="23" t="str">
        <f>IF(ONX220 = "", "", IFERROR(ONX220 / SUMIFS(Aux_Totales!$N:$N, Aux_Totales!$F:$F, $F224, Aux_Totales!$A:$A, Aperturas!$A$2), 0))</f>
        <v/>
      </c>
      <c r="ONY224" s="23" t="str">
        <f>IF(ONY220 = "", "", IFERROR(ONY220 / SUMIFS(Aux_Totales!$N:$N, Aux_Totales!$F:$F, $F224, Aux_Totales!$A:$A, Aperturas!$A$2), 0))</f>
        <v/>
      </c>
      <c r="ONZ224" s="23" t="str">
        <f>IF(ONZ220 = "", "", IFERROR(ONZ220 / SUMIFS(Aux_Totales!$N:$N, Aux_Totales!$F:$F, $F224, Aux_Totales!$A:$A, Aperturas!$A$2), 0))</f>
        <v/>
      </c>
      <c r="OOA224" s="23" t="str">
        <f>IF(OOA220 = "", "", IFERROR(OOA220 / SUMIFS(Aux_Totales!$N:$N, Aux_Totales!$F:$F, $F224, Aux_Totales!$A:$A, Aperturas!$A$2), 0))</f>
        <v/>
      </c>
      <c r="OOB224" s="23" t="str">
        <f>IF(OOB220 = "", "", IFERROR(OOB220 / SUMIFS(Aux_Totales!$N:$N, Aux_Totales!$F:$F, $F224, Aux_Totales!$A:$A, Aperturas!$A$2), 0))</f>
        <v/>
      </c>
      <c r="OOC224" s="23" t="str">
        <f>IF(OOC220 = "", "", IFERROR(OOC220 / SUMIFS(Aux_Totales!$N:$N, Aux_Totales!$F:$F, $F224, Aux_Totales!$A:$A, Aperturas!$A$2), 0))</f>
        <v/>
      </c>
      <c r="OOD224" s="23" t="str">
        <f>IF(OOD220 = "", "", IFERROR(OOD220 / SUMIFS(Aux_Totales!$N:$N, Aux_Totales!$F:$F, $F224, Aux_Totales!$A:$A, Aperturas!$A$2), 0))</f>
        <v/>
      </c>
      <c r="OOE224" s="23" t="str">
        <f>IF(OOE220 = "", "", IFERROR(OOE220 / SUMIFS(Aux_Totales!$N:$N, Aux_Totales!$F:$F, $F224, Aux_Totales!$A:$A, Aperturas!$A$2), 0))</f>
        <v/>
      </c>
      <c r="OOF224" s="23" t="str">
        <f>IF(OOF220 = "", "", IFERROR(OOF220 / SUMIFS(Aux_Totales!$N:$N, Aux_Totales!$F:$F, $F224, Aux_Totales!$A:$A, Aperturas!$A$2), 0))</f>
        <v/>
      </c>
      <c r="OOG224" s="23" t="str">
        <f>IF(OOG220 = "", "", IFERROR(OOG220 / SUMIFS(Aux_Totales!$N:$N, Aux_Totales!$F:$F, $F224, Aux_Totales!$A:$A, Aperturas!$A$2), 0))</f>
        <v/>
      </c>
      <c r="OOH224" s="23" t="str">
        <f>IF(OOH220 = "", "", IFERROR(OOH220 / SUMIFS(Aux_Totales!$N:$N, Aux_Totales!$F:$F, $F224, Aux_Totales!$A:$A, Aperturas!$A$2), 0))</f>
        <v/>
      </c>
      <c r="OOI224" s="23" t="str">
        <f>IF(OOI220 = "", "", IFERROR(OOI220 / SUMIFS(Aux_Totales!$N:$N, Aux_Totales!$F:$F, $F224, Aux_Totales!$A:$A, Aperturas!$A$2), 0))</f>
        <v/>
      </c>
      <c r="OOJ224" s="23" t="str">
        <f>IF(OOJ220 = "", "", IFERROR(OOJ220 / SUMIFS(Aux_Totales!$N:$N, Aux_Totales!$F:$F, $F224, Aux_Totales!$A:$A, Aperturas!$A$2), 0))</f>
        <v/>
      </c>
      <c r="OOK224" s="23" t="str">
        <f>IF(OOK220 = "", "", IFERROR(OOK220 / SUMIFS(Aux_Totales!$N:$N, Aux_Totales!$F:$F, $F224, Aux_Totales!$A:$A, Aperturas!$A$2), 0))</f>
        <v/>
      </c>
      <c r="OOL224" s="23" t="str">
        <f>IF(OOL220 = "", "", IFERROR(OOL220 / SUMIFS(Aux_Totales!$N:$N, Aux_Totales!$F:$F, $F224, Aux_Totales!$A:$A, Aperturas!$A$2), 0))</f>
        <v/>
      </c>
      <c r="OOM224" s="23" t="str">
        <f>IF(OOM220 = "", "", IFERROR(OOM220 / SUMIFS(Aux_Totales!$N:$N, Aux_Totales!$F:$F, $F224, Aux_Totales!$A:$A, Aperturas!$A$2), 0))</f>
        <v/>
      </c>
      <c r="OON224" s="23" t="str">
        <f>IF(OON220 = "", "", IFERROR(OON220 / SUMIFS(Aux_Totales!$N:$N, Aux_Totales!$F:$F, $F224, Aux_Totales!$A:$A, Aperturas!$A$2), 0))</f>
        <v/>
      </c>
      <c r="OOO224" s="23" t="str">
        <f>IF(OOO220 = "", "", IFERROR(OOO220 / SUMIFS(Aux_Totales!$N:$N, Aux_Totales!$F:$F, $F224, Aux_Totales!$A:$A, Aperturas!$A$2), 0))</f>
        <v/>
      </c>
      <c r="OOP224" s="23" t="str">
        <f>IF(OOP220 = "", "", IFERROR(OOP220 / SUMIFS(Aux_Totales!$N:$N, Aux_Totales!$F:$F, $F224, Aux_Totales!$A:$A, Aperturas!$A$2), 0))</f>
        <v/>
      </c>
      <c r="OOQ224" s="23" t="str">
        <f>IF(OOQ220 = "", "", IFERROR(OOQ220 / SUMIFS(Aux_Totales!$N:$N, Aux_Totales!$F:$F, $F224, Aux_Totales!$A:$A, Aperturas!$A$2), 0))</f>
        <v/>
      </c>
      <c r="OOR224" s="23" t="str">
        <f>IF(OOR220 = "", "", IFERROR(OOR220 / SUMIFS(Aux_Totales!$N:$N, Aux_Totales!$F:$F, $F224, Aux_Totales!$A:$A, Aperturas!$A$2), 0))</f>
        <v/>
      </c>
      <c r="OOS224" s="23" t="str">
        <f>IF(OOS220 = "", "", IFERROR(OOS220 / SUMIFS(Aux_Totales!$N:$N, Aux_Totales!$F:$F, $F224, Aux_Totales!$A:$A, Aperturas!$A$2), 0))</f>
        <v/>
      </c>
      <c r="OOT224" s="23" t="str">
        <f>IF(OOT220 = "", "", IFERROR(OOT220 / SUMIFS(Aux_Totales!$N:$N, Aux_Totales!$F:$F, $F224, Aux_Totales!$A:$A, Aperturas!$A$2), 0))</f>
        <v/>
      </c>
      <c r="OOU224" s="23" t="str">
        <f>IF(OOU220 = "", "", IFERROR(OOU220 / SUMIFS(Aux_Totales!$N:$N, Aux_Totales!$F:$F, $F224, Aux_Totales!$A:$A, Aperturas!$A$2), 0))</f>
        <v/>
      </c>
      <c r="OOV224" s="23" t="str">
        <f>IF(OOV220 = "", "", IFERROR(OOV220 / SUMIFS(Aux_Totales!$N:$N, Aux_Totales!$F:$F, $F224, Aux_Totales!$A:$A, Aperturas!$A$2), 0))</f>
        <v/>
      </c>
      <c r="OOW224" s="23" t="str">
        <f>IF(OOW220 = "", "", IFERROR(OOW220 / SUMIFS(Aux_Totales!$N:$N, Aux_Totales!$F:$F, $F224, Aux_Totales!$A:$A, Aperturas!$A$2), 0))</f>
        <v/>
      </c>
      <c r="OOX224" s="23" t="str">
        <f>IF(OOX220 = "", "", IFERROR(OOX220 / SUMIFS(Aux_Totales!$N:$N, Aux_Totales!$F:$F, $F224, Aux_Totales!$A:$A, Aperturas!$A$2), 0))</f>
        <v/>
      </c>
      <c r="OOY224" s="23" t="str">
        <f>IF(OOY220 = "", "", IFERROR(OOY220 / SUMIFS(Aux_Totales!$N:$N, Aux_Totales!$F:$F, $F224, Aux_Totales!$A:$A, Aperturas!$A$2), 0))</f>
        <v/>
      </c>
      <c r="OOZ224" s="23" t="str">
        <f>IF(OOZ220 = "", "", IFERROR(OOZ220 / SUMIFS(Aux_Totales!$N:$N, Aux_Totales!$F:$F, $F224, Aux_Totales!$A:$A, Aperturas!$A$2), 0))</f>
        <v/>
      </c>
      <c r="OPA224" s="23" t="str">
        <f>IF(OPA220 = "", "", IFERROR(OPA220 / SUMIFS(Aux_Totales!$N:$N, Aux_Totales!$F:$F, $F224, Aux_Totales!$A:$A, Aperturas!$A$2), 0))</f>
        <v/>
      </c>
      <c r="OPB224" s="23" t="str">
        <f>IF(OPB220 = "", "", IFERROR(OPB220 / SUMIFS(Aux_Totales!$N:$N, Aux_Totales!$F:$F, $F224, Aux_Totales!$A:$A, Aperturas!$A$2), 0))</f>
        <v/>
      </c>
      <c r="OPC224" s="23" t="str">
        <f>IF(OPC220 = "", "", IFERROR(OPC220 / SUMIFS(Aux_Totales!$N:$N, Aux_Totales!$F:$F, $F224, Aux_Totales!$A:$A, Aperturas!$A$2), 0))</f>
        <v/>
      </c>
      <c r="OPD224" s="23" t="str">
        <f>IF(OPD220 = "", "", IFERROR(OPD220 / SUMIFS(Aux_Totales!$N:$N, Aux_Totales!$F:$F, $F224, Aux_Totales!$A:$A, Aperturas!$A$2), 0))</f>
        <v/>
      </c>
      <c r="OPE224" s="23" t="str">
        <f>IF(OPE220 = "", "", IFERROR(OPE220 / SUMIFS(Aux_Totales!$N:$N, Aux_Totales!$F:$F, $F224, Aux_Totales!$A:$A, Aperturas!$A$2), 0))</f>
        <v/>
      </c>
      <c r="OPF224" s="23" t="str">
        <f>IF(OPF220 = "", "", IFERROR(OPF220 / SUMIFS(Aux_Totales!$N:$N, Aux_Totales!$F:$F, $F224, Aux_Totales!$A:$A, Aperturas!$A$2), 0))</f>
        <v/>
      </c>
      <c r="OPG224" s="23" t="str">
        <f>IF(OPG220 = "", "", IFERROR(OPG220 / SUMIFS(Aux_Totales!$N:$N, Aux_Totales!$F:$F, $F224, Aux_Totales!$A:$A, Aperturas!$A$2), 0))</f>
        <v/>
      </c>
      <c r="OPH224" s="23" t="str">
        <f>IF(OPH220 = "", "", IFERROR(OPH220 / SUMIFS(Aux_Totales!$N:$N, Aux_Totales!$F:$F, $F224, Aux_Totales!$A:$A, Aperturas!$A$2), 0))</f>
        <v/>
      </c>
      <c r="OPI224" s="23" t="str">
        <f>IF(OPI220 = "", "", IFERROR(OPI220 / SUMIFS(Aux_Totales!$N:$N, Aux_Totales!$F:$F, $F224, Aux_Totales!$A:$A, Aperturas!$A$2), 0))</f>
        <v/>
      </c>
      <c r="OPJ224" s="23" t="str">
        <f>IF(OPJ220 = "", "", IFERROR(OPJ220 / SUMIFS(Aux_Totales!$N:$N, Aux_Totales!$F:$F, $F224, Aux_Totales!$A:$A, Aperturas!$A$2), 0))</f>
        <v/>
      </c>
      <c r="OPK224" s="23" t="str">
        <f>IF(OPK220 = "", "", IFERROR(OPK220 / SUMIFS(Aux_Totales!$N:$N, Aux_Totales!$F:$F, $F224, Aux_Totales!$A:$A, Aperturas!$A$2), 0))</f>
        <v/>
      </c>
      <c r="OPL224" s="23" t="str">
        <f>IF(OPL220 = "", "", IFERROR(OPL220 / SUMIFS(Aux_Totales!$N:$N, Aux_Totales!$F:$F, $F224, Aux_Totales!$A:$A, Aperturas!$A$2), 0))</f>
        <v/>
      </c>
      <c r="OPM224" s="23" t="str">
        <f>IF(OPM220 = "", "", IFERROR(OPM220 / SUMIFS(Aux_Totales!$N:$N, Aux_Totales!$F:$F, $F224, Aux_Totales!$A:$A, Aperturas!$A$2), 0))</f>
        <v/>
      </c>
      <c r="OPN224" s="23" t="str">
        <f>IF(OPN220 = "", "", IFERROR(OPN220 / SUMIFS(Aux_Totales!$N:$N, Aux_Totales!$F:$F, $F224, Aux_Totales!$A:$A, Aperturas!$A$2), 0))</f>
        <v/>
      </c>
      <c r="OPO224" s="23" t="str">
        <f>IF(OPO220 = "", "", IFERROR(OPO220 / SUMIFS(Aux_Totales!$N:$N, Aux_Totales!$F:$F, $F224, Aux_Totales!$A:$A, Aperturas!$A$2), 0))</f>
        <v/>
      </c>
      <c r="OPP224" s="23" t="str">
        <f>IF(OPP220 = "", "", IFERROR(OPP220 / SUMIFS(Aux_Totales!$N:$N, Aux_Totales!$F:$F, $F224, Aux_Totales!$A:$A, Aperturas!$A$2), 0))</f>
        <v/>
      </c>
      <c r="OPQ224" s="23" t="str">
        <f>IF(OPQ220 = "", "", IFERROR(OPQ220 / SUMIFS(Aux_Totales!$N:$N, Aux_Totales!$F:$F, $F224, Aux_Totales!$A:$A, Aperturas!$A$2), 0))</f>
        <v/>
      </c>
      <c r="OPR224" s="23" t="str">
        <f>IF(OPR220 = "", "", IFERROR(OPR220 / SUMIFS(Aux_Totales!$N:$N, Aux_Totales!$F:$F, $F224, Aux_Totales!$A:$A, Aperturas!$A$2), 0))</f>
        <v/>
      </c>
      <c r="OPS224" s="23" t="str">
        <f>IF(OPS220 = "", "", IFERROR(OPS220 / SUMIFS(Aux_Totales!$N:$N, Aux_Totales!$F:$F, $F224, Aux_Totales!$A:$A, Aperturas!$A$2), 0))</f>
        <v/>
      </c>
      <c r="OPT224" s="23" t="str">
        <f>IF(OPT220 = "", "", IFERROR(OPT220 / SUMIFS(Aux_Totales!$N:$N, Aux_Totales!$F:$F, $F224, Aux_Totales!$A:$A, Aperturas!$A$2), 0))</f>
        <v/>
      </c>
      <c r="OPU224" s="23" t="str">
        <f>IF(OPU220 = "", "", IFERROR(OPU220 / SUMIFS(Aux_Totales!$N:$N, Aux_Totales!$F:$F, $F224, Aux_Totales!$A:$A, Aperturas!$A$2), 0))</f>
        <v/>
      </c>
      <c r="OPV224" s="23" t="str">
        <f>IF(OPV220 = "", "", IFERROR(OPV220 / SUMIFS(Aux_Totales!$N:$N, Aux_Totales!$F:$F, $F224, Aux_Totales!$A:$A, Aperturas!$A$2), 0))</f>
        <v/>
      </c>
      <c r="OPW224" s="23" t="str">
        <f>IF(OPW220 = "", "", IFERROR(OPW220 / SUMIFS(Aux_Totales!$N:$N, Aux_Totales!$F:$F, $F224, Aux_Totales!$A:$A, Aperturas!$A$2), 0))</f>
        <v/>
      </c>
      <c r="OPX224" s="23" t="str">
        <f>IF(OPX220 = "", "", IFERROR(OPX220 / SUMIFS(Aux_Totales!$N:$N, Aux_Totales!$F:$F, $F224, Aux_Totales!$A:$A, Aperturas!$A$2), 0))</f>
        <v/>
      </c>
      <c r="OPY224" s="23" t="str">
        <f>IF(OPY220 = "", "", IFERROR(OPY220 / SUMIFS(Aux_Totales!$N:$N, Aux_Totales!$F:$F, $F224, Aux_Totales!$A:$A, Aperturas!$A$2), 0))</f>
        <v/>
      </c>
      <c r="OPZ224" s="23" t="str">
        <f>IF(OPZ220 = "", "", IFERROR(OPZ220 / SUMIFS(Aux_Totales!$N:$N, Aux_Totales!$F:$F, $F224, Aux_Totales!$A:$A, Aperturas!$A$2), 0))</f>
        <v/>
      </c>
      <c r="OQA224" s="23" t="str">
        <f>IF(OQA220 = "", "", IFERROR(OQA220 / SUMIFS(Aux_Totales!$N:$N, Aux_Totales!$F:$F, $F224, Aux_Totales!$A:$A, Aperturas!$A$2), 0))</f>
        <v/>
      </c>
      <c r="OQB224" s="23" t="str">
        <f>IF(OQB220 = "", "", IFERROR(OQB220 / SUMIFS(Aux_Totales!$N:$N, Aux_Totales!$F:$F, $F224, Aux_Totales!$A:$A, Aperturas!$A$2), 0))</f>
        <v/>
      </c>
      <c r="OQC224" s="23" t="str">
        <f>IF(OQC220 = "", "", IFERROR(OQC220 / SUMIFS(Aux_Totales!$N:$N, Aux_Totales!$F:$F, $F224, Aux_Totales!$A:$A, Aperturas!$A$2), 0))</f>
        <v/>
      </c>
      <c r="OQD224" s="23" t="str">
        <f>IF(OQD220 = "", "", IFERROR(OQD220 / SUMIFS(Aux_Totales!$N:$N, Aux_Totales!$F:$F, $F224, Aux_Totales!$A:$A, Aperturas!$A$2), 0))</f>
        <v/>
      </c>
      <c r="OQE224" s="23" t="str">
        <f>IF(OQE220 = "", "", IFERROR(OQE220 / SUMIFS(Aux_Totales!$N:$N, Aux_Totales!$F:$F, $F224, Aux_Totales!$A:$A, Aperturas!$A$2), 0))</f>
        <v/>
      </c>
      <c r="OQF224" s="23" t="str">
        <f>IF(OQF220 = "", "", IFERROR(OQF220 / SUMIFS(Aux_Totales!$N:$N, Aux_Totales!$F:$F, $F224, Aux_Totales!$A:$A, Aperturas!$A$2), 0))</f>
        <v/>
      </c>
      <c r="OQG224" s="23" t="str">
        <f>IF(OQG220 = "", "", IFERROR(OQG220 / SUMIFS(Aux_Totales!$N:$N, Aux_Totales!$F:$F, $F224, Aux_Totales!$A:$A, Aperturas!$A$2), 0))</f>
        <v/>
      </c>
      <c r="OQH224" s="23" t="str">
        <f>IF(OQH220 = "", "", IFERROR(OQH220 / SUMIFS(Aux_Totales!$N:$N, Aux_Totales!$F:$F, $F224, Aux_Totales!$A:$A, Aperturas!$A$2), 0))</f>
        <v/>
      </c>
      <c r="OQI224" s="23" t="str">
        <f>IF(OQI220 = "", "", IFERROR(OQI220 / SUMIFS(Aux_Totales!$N:$N, Aux_Totales!$F:$F, $F224, Aux_Totales!$A:$A, Aperturas!$A$2), 0))</f>
        <v/>
      </c>
      <c r="OQJ224" s="23" t="str">
        <f>IF(OQJ220 = "", "", IFERROR(OQJ220 / SUMIFS(Aux_Totales!$N:$N, Aux_Totales!$F:$F, $F224, Aux_Totales!$A:$A, Aperturas!$A$2), 0))</f>
        <v/>
      </c>
      <c r="OQK224" s="23" t="str">
        <f>IF(OQK220 = "", "", IFERROR(OQK220 / SUMIFS(Aux_Totales!$N:$N, Aux_Totales!$F:$F, $F224, Aux_Totales!$A:$A, Aperturas!$A$2), 0))</f>
        <v/>
      </c>
      <c r="OQL224" s="23" t="str">
        <f>IF(OQL220 = "", "", IFERROR(OQL220 / SUMIFS(Aux_Totales!$N:$N, Aux_Totales!$F:$F, $F224, Aux_Totales!$A:$A, Aperturas!$A$2), 0))</f>
        <v/>
      </c>
      <c r="OQM224" s="23" t="str">
        <f>IF(OQM220 = "", "", IFERROR(OQM220 / SUMIFS(Aux_Totales!$N:$N, Aux_Totales!$F:$F, $F224, Aux_Totales!$A:$A, Aperturas!$A$2), 0))</f>
        <v/>
      </c>
      <c r="OQN224" s="23" t="str">
        <f>IF(OQN220 = "", "", IFERROR(OQN220 / SUMIFS(Aux_Totales!$N:$N, Aux_Totales!$F:$F, $F224, Aux_Totales!$A:$A, Aperturas!$A$2), 0))</f>
        <v/>
      </c>
      <c r="OQO224" s="23" t="str">
        <f>IF(OQO220 = "", "", IFERROR(OQO220 / SUMIFS(Aux_Totales!$N:$N, Aux_Totales!$F:$F, $F224, Aux_Totales!$A:$A, Aperturas!$A$2), 0))</f>
        <v/>
      </c>
      <c r="OQP224" s="23" t="str">
        <f>IF(OQP220 = "", "", IFERROR(OQP220 / SUMIFS(Aux_Totales!$N:$N, Aux_Totales!$F:$F, $F224, Aux_Totales!$A:$A, Aperturas!$A$2), 0))</f>
        <v/>
      </c>
      <c r="OQQ224" s="23" t="str">
        <f>IF(OQQ220 = "", "", IFERROR(OQQ220 / SUMIFS(Aux_Totales!$N:$N, Aux_Totales!$F:$F, $F224, Aux_Totales!$A:$A, Aperturas!$A$2), 0))</f>
        <v/>
      </c>
      <c r="OQR224" s="23" t="str">
        <f>IF(OQR220 = "", "", IFERROR(OQR220 / SUMIFS(Aux_Totales!$N:$N, Aux_Totales!$F:$F, $F224, Aux_Totales!$A:$A, Aperturas!$A$2), 0))</f>
        <v/>
      </c>
      <c r="OQS224" s="23" t="str">
        <f>IF(OQS220 = "", "", IFERROR(OQS220 / SUMIFS(Aux_Totales!$N:$N, Aux_Totales!$F:$F, $F224, Aux_Totales!$A:$A, Aperturas!$A$2), 0))</f>
        <v/>
      </c>
      <c r="OQT224" s="23" t="str">
        <f>IF(OQT220 = "", "", IFERROR(OQT220 / SUMIFS(Aux_Totales!$N:$N, Aux_Totales!$F:$F, $F224, Aux_Totales!$A:$A, Aperturas!$A$2), 0))</f>
        <v/>
      </c>
      <c r="OQU224" s="23" t="str">
        <f>IF(OQU220 = "", "", IFERROR(OQU220 / SUMIFS(Aux_Totales!$N:$N, Aux_Totales!$F:$F, $F224, Aux_Totales!$A:$A, Aperturas!$A$2), 0))</f>
        <v/>
      </c>
      <c r="OQV224" s="23" t="str">
        <f>IF(OQV220 = "", "", IFERROR(OQV220 / SUMIFS(Aux_Totales!$N:$N, Aux_Totales!$F:$F, $F224, Aux_Totales!$A:$A, Aperturas!$A$2), 0))</f>
        <v/>
      </c>
      <c r="OQW224" s="23" t="str">
        <f>IF(OQW220 = "", "", IFERROR(OQW220 / SUMIFS(Aux_Totales!$N:$N, Aux_Totales!$F:$F, $F224, Aux_Totales!$A:$A, Aperturas!$A$2), 0))</f>
        <v/>
      </c>
      <c r="OQX224" s="23" t="str">
        <f>IF(OQX220 = "", "", IFERROR(OQX220 / SUMIFS(Aux_Totales!$N:$N, Aux_Totales!$F:$F, $F224, Aux_Totales!$A:$A, Aperturas!$A$2), 0))</f>
        <v/>
      </c>
      <c r="OQY224" s="23" t="str">
        <f>IF(OQY220 = "", "", IFERROR(OQY220 / SUMIFS(Aux_Totales!$N:$N, Aux_Totales!$F:$F, $F224, Aux_Totales!$A:$A, Aperturas!$A$2), 0))</f>
        <v/>
      </c>
      <c r="OQZ224" s="23" t="str">
        <f>IF(OQZ220 = "", "", IFERROR(OQZ220 / SUMIFS(Aux_Totales!$N:$N, Aux_Totales!$F:$F, $F224, Aux_Totales!$A:$A, Aperturas!$A$2), 0))</f>
        <v/>
      </c>
      <c r="ORA224" s="23" t="str">
        <f>IF(ORA220 = "", "", IFERROR(ORA220 / SUMIFS(Aux_Totales!$N:$N, Aux_Totales!$F:$F, $F224, Aux_Totales!$A:$A, Aperturas!$A$2), 0))</f>
        <v/>
      </c>
      <c r="ORB224" s="23" t="str">
        <f>IF(ORB220 = "", "", IFERROR(ORB220 / SUMIFS(Aux_Totales!$N:$N, Aux_Totales!$F:$F, $F224, Aux_Totales!$A:$A, Aperturas!$A$2), 0))</f>
        <v/>
      </c>
      <c r="ORC224" s="23" t="str">
        <f>IF(ORC220 = "", "", IFERROR(ORC220 / SUMIFS(Aux_Totales!$N:$N, Aux_Totales!$F:$F, $F224, Aux_Totales!$A:$A, Aperturas!$A$2), 0))</f>
        <v/>
      </c>
      <c r="ORD224" s="23" t="str">
        <f>IF(ORD220 = "", "", IFERROR(ORD220 / SUMIFS(Aux_Totales!$N:$N, Aux_Totales!$F:$F, $F224, Aux_Totales!$A:$A, Aperturas!$A$2), 0))</f>
        <v/>
      </c>
      <c r="ORE224" s="23" t="str">
        <f>IF(ORE220 = "", "", IFERROR(ORE220 / SUMIFS(Aux_Totales!$N:$N, Aux_Totales!$F:$F, $F224, Aux_Totales!$A:$A, Aperturas!$A$2), 0))</f>
        <v/>
      </c>
      <c r="ORF224" s="23" t="str">
        <f>IF(ORF220 = "", "", IFERROR(ORF220 / SUMIFS(Aux_Totales!$N:$N, Aux_Totales!$F:$F, $F224, Aux_Totales!$A:$A, Aperturas!$A$2), 0))</f>
        <v/>
      </c>
      <c r="ORG224" s="23" t="str">
        <f>IF(ORG220 = "", "", IFERROR(ORG220 / SUMIFS(Aux_Totales!$N:$N, Aux_Totales!$F:$F, $F224, Aux_Totales!$A:$A, Aperturas!$A$2), 0))</f>
        <v/>
      </c>
      <c r="ORH224" s="23" t="str">
        <f>IF(ORH220 = "", "", IFERROR(ORH220 / SUMIFS(Aux_Totales!$N:$N, Aux_Totales!$F:$F, $F224, Aux_Totales!$A:$A, Aperturas!$A$2), 0))</f>
        <v/>
      </c>
      <c r="ORI224" s="23" t="str">
        <f>IF(ORI220 = "", "", IFERROR(ORI220 / SUMIFS(Aux_Totales!$N:$N, Aux_Totales!$F:$F, $F224, Aux_Totales!$A:$A, Aperturas!$A$2), 0))</f>
        <v/>
      </c>
      <c r="ORJ224" s="23" t="str">
        <f>IF(ORJ220 = "", "", IFERROR(ORJ220 / SUMIFS(Aux_Totales!$N:$N, Aux_Totales!$F:$F, $F224, Aux_Totales!$A:$A, Aperturas!$A$2), 0))</f>
        <v/>
      </c>
      <c r="ORK224" s="23" t="str">
        <f>IF(ORK220 = "", "", IFERROR(ORK220 / SUMIFS(Aux_Totales!$N:$N, Aux_Totales!$F:$F, $F224, Aux_Totales!$A:$A, Aperturas!$A$2), 0))</f>
        <v/>
      </c>
      <c r="ORL224" s="23" t="str">
        <f>IF(ORL220 = "", "", IFERROR(ORL220 / SUMIFS(Aux_Totales!$N:$N, Aux_Totales!$F:$F, $F224, Aux_Totales!$A:$A, Aperturas!$A$2), 0))</f>
        <v/>
      </c>
      <c r="ORM224" s="23" t="str">
        <f>IF(ORM220 = "", "", IFERROR(ORM220 / SUMIFS(Aux_Totales!$N:$N, Aux_Totales!$F:$F, $F224, Aux_Totales!$A:$A, Aperturas!$A$2), 0))</f>
        <v/>
      </c>
      <c r="ORN224" s="23" t="str">
        <f>IF(ORN220 = "", "", IFERROR(ORN220 / SUMIFS(Aux_Totales!$N:$N, Aux_Totales!$F:$F, $F224, Aux_Totales!$A:$A, Aperturas!$A$2), 0))</f>
        <v/>
      </c>
      <c r="ORO224" s="23" t="str">
        <f>IF(ORO220 = "", "", IFERROR(ORO220 / SUMIFS(Aux_Totales!$N:$N, Aux_Totales!$F:$F, $F224, Aux_Totales!$A:$A, Aperturas!$A$2), 0))</f>
        <v/>
      </c>
      <c r="ORP224" s="23" t="str">
        <f>IF(ORP220 = "", "", IFERROR(ORP220 / SUMIFS(Aux_Totales!$N:$N, Aux_Totales!$F:$F, $F224, Aux_Totales!$A:$A, Aperturas!$A$2), 0))</f>
        <v/>
      </c>
      <c r="ORQ224" s="23" t="str">
        <f>IF(ORQ220 = "", "", IFERROR(ORQ220 / SUMIFS(Aux_Totales!$N:$N, Aux_Totales!$F:$F, $F224, Aux_Totales!$A:$A, Aperturas!$A$2), 0))</f>
        <v/>
      </c>
      <c r="ORR224" s="23" t="str">
        <f>IF(ORR220 = "", "", IFERROR(ORR220 / SUMIFS(Aux_Totales!$N:$N, Aux_Totales!$F:$F, $F224, Aux_Totales!$A:$A, Aperturas!$A$2), 0))</f>
        <v/>
      </c>
      <c r="ORS224" s="23" t="str">
        <f>IF(ORS220 = "", "", IFERROR(ORS220 / SUMIFS(Aux_Totales!$N:$N, Aux_Totales!$F:$F, $F224, Aux_Totales!$A:$A, Aperturas!$A$2), 0))</f>
        <v/>
      </c>
      <c r="ORT224" s="23" t="str">
        <f>IF(ORT220 = "", "", IFERROR(ORT220 / SUMIFS(Aux_Totales!$N:$N, Aux_Totales!$F:$F, $F224, Aux_Totales!$A:$A, Aperturas!$A$2), 0))</f>
        <v/>
      </c>
      <c r="ORU224" s="23" t="str">
        <f>IF(ORU220 = "", "", IFERROR(ORU220 / SUMIFS(Aux_Totales!$N:$N, Aux_Totales!$F:$F, $F224, Aux_Totales!$A:$A, Aperturas!$A$2), 0))</f>
        <v/>
      </c>
      <c r="ORV224" s="23" t="str">
        <f>IF(ORV220 = "", "", IFERROR(ORV220 / SUMIFS(Aux_Totales!$N:$N, Aux_Totales!$F:$F, $F224, Aux_Totales!$A:$A, Aperturas!$A$2), 0))</f>
        <v/>
      </c>
      <c r="ORW224" s="23" t="str">
        <f>IF(ORW220 = "", "", IFERROR(ORW220 / SUMIFS(Aux_Totales!$N:$N, Aux_Totales!$F:$F, $F224, Aux_Totales!$A:$A, Aperturas!$A$2), 0))</f>
        <v/>
      </c>
      <c r="ORX224" s="23" t="str">
        <f>IF(ORX220 = "", "", IFERROR(ORX220 / SUMIFS(Aux_Totales!$N:$N, Aux_Totales!$F:$F, $F224, Aux_Totales!$A:$A, Aperturas!$A$2), 0))</f>
        <v/>
      </c>
      <c r="ORY224" s="23" t="str">
        <f>IF(ORY220 = "", "", IFERROR(ORY220 / SUMIFS(Aux_Totales!$N:$N, Aux_Totales!$F:$F, $F224, Aux_Totales!$A:$A, Aperturas!$A$2), 0))</f>
        <v/>
      </c>
      <c r="ORZ224" s="23" t="str">
        <f>IF(ORZ220 = "", "", IFERROR(ORZ220 / SUMIFS(Aux_Totales!$N:$N, Aux_Totales!$F:$F, $F224, Aux_Totales!$A:$A, Aperturas!$A$2), 0))</f>
        <v/>
      </c>
      <c r="OSA224" s="23" t="str">
        <f>IF(OSA220 = "", "", IFERROR(OSA220 / SUMIFS(Aux_Totales!$N:$N, Aux_Totales!$F:$F, $F224, Aux_Totales!$A:$A, Aperturas!$A$2), 0))</f>
        <v/>
      </c>
      <c r="OSB224" s="23" t="str">
        <f>IF(OSB220 = "", "", IFERROR(OSB220 / SUMIFS(Aux_Totales!$N:$N, Aux_Totales!$F:$F, $F224, Aux_Totales!$A:$A, Aperturas!$A$2), 0))</f>
        <v/>
      </c>
      <c r="OSC224" s="23" t="str">
        <f>IF(OSC220 = "", "", IFERROR(OSC220 / SUMIFS(Aux_Totales!$N:$N, Aux_Totales!$F:$F, $F224, Aux_Totales!$A:$A, Aperturas!$A$2), 0))</f>
        <v/>
      </c>
      <c r="OSD224" s="23" t="str">
        <f>IF(OSD220 = "", "", IFERROR(OSD220 / SUMIFS(Aux_Totales!$N:$N, Aux_Totales!$F:$F, $F224, Aux_Totales!$A:$A, Aperturas!$A$2), 0))</f>
        <v/>
      </c>
      <c r="OSE224" s="23" t="str">
        <f>IF(OSE220 = "", "", IFERROR(OSE220 / SUMIFS(Aux_Totales!$N:$N, Aux_Totales!$F:$F, $F224, Aux_Totales!$A:$A, Aperturas!$A$2), 0))</f>
        <v/>
      </c>
      <c r="OSF224" s="23" t="str">
        <f>IF(OSF220 = "", "", IFERROR(OSF220 / SUMIFS(Aux_Totales!$N:$N, Aux_Totales!$F:$F, $F224, Aux_Totales!$A:$A, Aperturas!$A$2), 0))</f>
        <v/>
      </c>
      <c r="OSG224" s="23" t="str">
        <f>IF(OSG220 = "", "", IFERROR(OSG220 / SUMIFS(Aux_Totales!$N:$N, Aux_Totales!$F:$F, $F224, Aux_Totales!$A:$A, Aperturas!$A$2), 0))</f>
        <v/>
      </c>
      <c r="OSH224" s="23" t="str">
        <f>IF(OSH220 = "", "", IFERROR(OSH220 / SUMIFS(Aux_Totales!$N:$N, Aux_Totales!$F:$F, $F224, Aux_Totales!$A:$A, Aperturas!$A$2), 0))</f>
        <v/>
      </c>
      <c r="OSI224" s="23" t="str">
        <f>IF(OSI220 = "", "", IFERROR(OSI220 / SUMIFS(Aux_Totales!$N:$N, Aux_Totales!$F:$F, $F224, Aux_Totales!$A:$A, Aperturas!$A$2), 0))</f>
        <v/>
      </c>
      <c r="OSJ224" s="23" t="str">
        <f>IF(OSJ220 = "", "", IFERROR(OSJ220 / SUMIFS(Aux_Totales!$N:$N, Aux_Totales!$F:$F, $F224, Aux_Totales!$A:$A, Aperturas!$A$2), 0))</f>
        <v/>
      </c>
      <c r="OSK224" s="23" t="str">
        <f>IF(OSK220 = "", "", IFERROR(OSK220 / SUMIFS(Aux_Totales!$N:$N, Aux_Totales!$F:$F, $F224, Aux_Totales!$A:$A, Aperturas!$A$2), 0))</f>
        <v/>
      </c>
      <c r="OSL224" s="23" t="str">
        <f>IF(OSL220 = "", "", IFERROR(OSL220 / SUMIFS(Aux_Totales!$N:$N, Aux_Totales!$F:$F, $F224, Aux_Totales!$A:$A, Aperturas!$A$2), 0))</f>
        <v/>
      </c>
      <c r="OSM224" s="23" t="str">
        <f>IF(OSM220 = "", "", IFERROR(OSM220 / SUMIFS(Aux_Totales!$N:$N, Aux_Totales!$F:$F, $F224, Aux_Totales!$A:$A, Aperturas!$A$2), 0))</f>
        <v/>
      </c>
      <c r="OSN224" s="23" t="str">
        <f>IF(OSN220 = "", "", IFERROR(OSN220 / SUMIFS(Aux_Totales!$N:$N, Aux_Totales!$F:$F, $F224, Aux_Totales!$A:$A, Aperturas!$A$2), 0))</f>
        <v/>
      </c>
      <c r="OSO224" s="23" t="str">
        <f>IF(OSO220 = "", "", IFERROR(OSO220 / SUMIFS(Aux_Totales!$N:$N, Aux_Totales!$F:$F, $F224, Aux_Totales!$A:$A, Aperturas!$A$2), 0))</f>
        <v/>
      </c>
      <c r="OSP224" s="23" t="str">
        <f>IF(OSP220 = "", "", IFERROR(OSP220 / SUMIFS(Aux_Totales!$N:$N, Aux_Totales!$F:$F, $F224, Aux_Totales!$A:$A, Aperturas!$A$2), 0))</f>
        <v/>
      </c>
      <c r="OSQ224" s="23" t="str">
        <f>IF(OSQ220 = "", "", IFERROR(OSQ220 / SUMIFS(Aux_Totales!$N:$N, Aux_Totales!$F:$F, $F224, Aux_Totales!$A:$A, Aperturas!$A$2), 0))</f>
        <v/>
      </c>
      <c r="OSR224" s="23" t="str">
        <f>IF(OSR220 = "", "", IFERROR(OSR220 / SUMIFS(Aux_Totales!$N:$N, Aux_Totales!$F:$F, $F224, Aux_Totales!$A:$A, Aperturas!$A$2), 0))</f>
        <v/>
      </c>
      <c r="OSS224" s="23" t="str">
        <f>IF(OSS220 = "", "", IFERROR(OSS220 / SUMIFS(Aux_Totales!$N:$N, Aux_Totales!$F:$F, $F224, Aux_Totales!$A:$A, Aperturas!$A$2), 0))</f>
        <v/>
      </c>
      <c r="OST224" s="23" t="str">
        <f>IF(OST220 = "", "", IFERROR(OST220 / SUMIFS(Aux_Totales!$N:$N, Aux_Totales!$F:$F, $F224, Aux_Totales!$A:$A, Aperturas!$A$2), 0))</f>
        <v/>
      </c>
      <c r="OSU224" s="23" t="str">
        <f>IF(OSU220 = "", "", IFERROR(OSU220 / SUMIFS(Aux_Totales!$N:$N, Aux_Totales!$F:$F, $F224, Aux_Totales!$A:$A, Aperturas!$A$2), 0))</f>
        <v/>
      </c>
      <c r="OSV224" s="23" t="str">
        <f>IF(OSV220 = "", "", IFERROR(OSV220 / SUMIFS(Aux_Totales!$N:$N, Aux_Totales!$F:$F, $F224, Aux_Totales!$A:$A, Aperturas!$A$2), 0))</f>
        <v/>
      </c>
      <c r="OSW224" s="23" t="str">
        <f>IF(OSW220 = "", "", IFERROR(OSW220 / SUMIFS(Aux_Totales!$N:$N, Aux_Totales!$F:$F, $F224, Aux_Totales!$A:$A, Aperturas!$A$2), 0))</f>
        <v/>
      </c>
      <c r="OSX224" s="23" t="str">
        <f>IF(OSX220 = "", "", IFERROR(OSX220 / SUMIFS(Aux_Totales!$N:$N, Aux_Totales!$F:$F, $F224, Aux_Totales!$A:$A, Aperturas!$A$2), 0))</f>
        <v/>
      </c>
      <c r="OSY224" s="23" t="str">
        <f>IF(OSY220 = "", "", IFERROR(OSY220 / SUMIFS(Aux_Totales!$N:$N, Aux_Totales!$F:$F, $F224, Aux_Totales!$A:$A, Aperturas!$A$2), 0))</f>
        <v/>
      </c>
      <c r="OSZ224" s="23" t="str">
        <f>IF(OSZ220 = "", "", IFERROR(OSZ220 / SUMIFS(Aux_Totales!$N:$N, Aux_Totales!$F:$F, $F224, Aux_Totales!$A:$A, Aperturas!$A$2), 0))</f>
        <v/>
      </c>
      <c r="OTA224" s="23" t="str">
        <f>IF(OTA220 = "", "", IFERROR(OTA220 / SUMIFS(Aux_Totales!$N:$N, Aux_Totales!$F:$F, $F224, Aux_Totales!$A:$A, Aperturas!$A$2), 0))</f>
        <v/>
      </c>
      <c r="OTB224" s="23" t="str">
        <f>IF(OTB220 = "", "", IFERROR(OTB220 / SUMIFS(Aux_Totales!$N:$N, Aux_Totales!$F:$F, $F224, Aux_Totales!$A:$A, Aperturas!$A$2), 0))</f>
        <v/>
      </c>
      <c r="OTC224" s="23" t="str">
        <f>IF(OTC220 = "", "", IFERROR(OTC220 / SUMIFS(Aux_Totales!$N:$N, Aux_Totales!$F:$F, $F224, Aux_Totales!$A:$A, Aperturas!$A$2), 0))</f>
        <v/>
      </c>
      <c r="OTD224" s="23" t="str">
        <f>IF(OTD220 = "", "", IFERROR(OTD220 / SUMIFS(Aux_Totales!$N:$N, Aux_Totales!$F:$F, $F224, Aux_Totales!$A:$A, Aperturas!$A$2), 0))</f>
        <v/>
      </c>
      <c r="OTE224" s="23" t="str">
        <f>IF(OTE220 = "", "", IFERROR(OTE220 / SUMIFS(Aux_Totales!$N:$N, Aux_Totales!$F:$F, $F224, Aux_Totales!$A:$A, Aperturas!$A$2), 0))</f>
        <v/>
      </c>
      <c r="OTF224" s="23" t="str">
        <f>IF(OTF220 = "", "", IFERROR(OTF220 / SUMIFS(Aux_Totales!$N:$N, Aux_Totales!$F:$F, $F224, Aux_Totales!$A:$A, Aperturas!$A$2), 0))</f>
        <v/>
      </c>
      <c r="OTG224" s="23" t="str">
        <f>IF(OTG220 = "", "", IFERROR(OTG220 / SUMIFS(Aux_Totales!$N:$N, Aux_Totales!$F:$F, $F224, Aux_Totales!$A:$A, Aperturas!$A$2), 0))</f>
        <v/>
      </c>
      <c r="OTH224" s="23" t="str">
        <f>IF(OTH220 = "", "", IFERROR(OTH220 / SUMIFS(Aux_Totales!$N:$N, Aux_Totales!$F:$F, $F224, Aux_Totales!$A:$A, Aperturas!$A$2), 0))</f>
        <v/>
      </c>
      <c r="OTI224" s="23" t="str">
        <f>IF(OTI220 = "", "", IFERROR(OTI220 / SUMIFS(Aux_Totales!$N:$N, Aux_Totales!$F:$F, $F224, Aux_Totales!$A:$A, Aperturas!$A$2), 0))</f>
        <v/>
      </c>
      <c r="OTJ224" s="23" t="str">
        <f>IF(OTJ220 = "", "", IFERROR(OTJ220 / SUMIFS(Aux_Totales!$N:$N, Aux_Totales!$F:$F, $F224, Aux_Totales!$A:$A, Aperturas!$A$2), 0))</f>
        <v/>
      </c>
      <c r="OTK224" s="23" t="str">
        <f>IF(OTK220 = "", "", IFERROR(OTK220 / SUMIFS(Aux_Totales!$N:$N, Aux_Totales!$F:$F, $F224, Aux_Totales!$A:$A, Aperturas!$A$2), 0))</f>
        <v/>
      </c>
      <c r="OTL224" s="23" t="str">
        <f>IF(OTL220 = "", "", IFERROR(OTL220 / SUMIFS(Aux_Totales!$N:$N, Aux_Totales!$F:$F, $F224, Aux_Totales!$A:$A, Aperturas!$A$2), 0))</f>
        <v/>
      </c>
      <c r="OTM224" s="23" t="str">
        <f>IF(OTM220 = "", "", IFERROR(OTM220 / SUMIFS(Aux_Totales!$N:$N, Aux_Totales!$F:$F, $F224, Aux_Totales!$A:$A, Aperturas!$A$2), 0))</f>
        <v/>
      </c>
      <c r="OTN224" s="23" t="str">
        <f>IF(OTN220 = "", "", IFERROR(OTN220 / SUMIFS(Aux_Totales!$N:$N, Aux_Totales!$F:$F, $F224, Aux_Totales!$A:$A, Aperturas!$A$2), 0))</f>
        <v/>
      </c>
      <c r="OTO224" s="23" t="str">
        <f>IF(OTO220 = "", "", IFERROR(OTO220 / SUMIFS(Aux_Totales!$N:$N, Aux_Totales!$F:$F, $F224, Aux_Totales!$A:$A, Aperturas!$A$2), 0))</f>
        <v/>
      </c>
      <c r="OTP224" s="23" t="str">
        <f>IF(OTP220 = "", "", IFERROR(OTP220 / SUMIFS(Aux_Totales!$N:$N, Aux_Totales!$F:$F, $F224, Aux_Totales!$A:$A, Aperturas!$A$2), 0))</f>
        <v/>
      </c>
      <c r="OTQ224" s="23" t="str">
        <f>IF(OTQ220 = "", "", IFERROR(OTQ220 / SUMIFS(Aux_Totales!$N:$N, Aux_Totales!$F:$F, $F224, Aux_Totales!$A:$A, Aperturas!$A$2), 0))</f>
        <v/>
      </c>
      <c r="OTR224" s="23" t="str">
        <f>IF(OTR220 = "", "", IFERROR(OTR220 / SUMIFS(Aux_Totales!$N:$N, Aux_Totales!$F:$F, $F224, Aux_Totales!$A:$A, Aperturas!$A$2), 0))</f>
        <v/>
      </c>
      <c r="OTS224" s="23" t="str">
        <f>IF(OTS220 = "", "", IFERROR(OTS220 / SUMIFS(Aux_Totales!$N:$N, Aux_Totales!$F:$F, $F224, Aux_Totales!$A:$A, Aperturas!$A$2), 0))</f>
        <v/>
      </c>
      <c r="OTT224" s="23" t="str">
        <f>IF(OTT220 = "", "", IFERROR(OTT220 / SUMIFS(Aux_Totales!$N:$N, Aux_Totales!$F:$F, $F224, Aux_Totales!$A:$A, Aperturas!$A$2), 0))</f>
        <v/>
      </c>
      <c r="OTU224" s="23" t="str">
        <f>IF(OTU220 = "", "", IFERROR(OTU220 / SUMIFS(Aux_Totales!$N:$N, Aux_Totales!$F:$F, $F224, Aux_Totales!$A:$A, Aperturas!$A$2), 0))</f>
        <v/>
      </c>
      <c r="OTV224" s="23" t="str">
        <f>IF(OTV220 = "", "", IFERROR(OTV220 / SUMIFS(Aux_Totales!$N:$N, Aux_Totales!$F:$F, $F224, Aux_Totales!$A:$A, Aperturas!$A$2), 0))</f>
        <v/>
      </c>
      <c r="OTW224" s="23" t="str">
        <f>IF(OTW220 = "", "", IFERROR(OTW220 / SUMIFS(Aux_Totales!$N:$N, Aux_Totales!$F:$F, $F224, Aux_Totales!$A:$A, Aperturas!$A$2), 0))</f>
        <v/>
      </c>
      <c r="OTX224" s="23" t="str">
        <f>IF(OTX220 = "", "", IFERROR(OTX220 / SUMIFS(Aux_Totales!$N:$N, Aux_Totales!$F:$F, $F224, Aux_Totales!$A:$A, Aperturas!$A$2), 0))</f>
        <v/>
      </c>
      <c r="OTY224" s="23" t="str">
        <f>IF(OTY220 = "", "", IFERROR(OTY220 / SUMIFS(Aux_Totales!$N:$N, Aux_Totales!$F:$F, $F224, Aux_Totales!$A:$A, Aperturas!$A$2), 0))</f>
        <v/>
      </c>
      <c r="OTZ224" s="23" t="str">
        <f>IF(OTZ220 = "", "", IFERROR(OTZ220 / SUMIFS(Aux_Totales!$N:$N, Aux_Totales!$F:$F, $F224, Aux_Totales!$A:$A, Aperturas!$A$2), 0))</f>
        <v/>
      </c>
      <c r="OUA224" s="23" t="str">
        <f>IF(OUA220 = "", "", IFERROR(OUA220 / SUMIFS(Aux_Totales!$N:$N, Aux_Totales!$F:$F, $F224, Aux_Totales!$A:$A, Aperturas!$A$2), 0))</f>
        <v/>
      </c>
      <c r="OUB224" s="23" t="str">
        <f>IF(OUB220 = "", "", IFERROR(OUB220 / SUMIFS(Aux_Totales!$N:$N, Aux_Totales!$F:$F, $F224, Aux_Totales!$A:$A, Aperturas!$A$2), 0))</f>
        <v/>
      </c>
      <c r="OUC224" s="23" t="str">
        <f>IF(OUC220 = "", "", IFERROR(OUC220 / SUMIFS(Aux_Totales!$N:$N, Aux_Totales!$F:$F, $F224, Aux_Totales!$A:$A, Aperturas!$A$2), 0))</f>
        <v/>
      </c>
      <c r="OUD224" s="23" t="str">
        <f>IF(OUD220 = "", "", IFERROR(OUD220 / SUMIFS(Aux_Totales!$N:$N, Aux_Totales!$F:$F, $F224, Aux_Totales!$A:$A, Aperturas!$A$2), 0))</f>
        <v/>
      </c>
      <c r="OUE224" s="23" t="str">
        <f>IF(OUE220 = "", "", IFERROR(OUE220 / SUMIFS(Aux_Totales!$N:$N, Aux_Totales!$F:$F, $F224, Aux_Totales!$A:$A, Aperturas!$A$2), 0))</f>
        <v/>
      </c>
      <c r="OUF224" s="23" t="str">
        <f>IF(OUF220 = "", "", IFERROR(OUF220 / SUMIFS(Aux_Totales!$N:$N, Aux_Totales!$F:$F, $F224, Aux_Totales!$A:$A, Aperturas!$A$2), 0))</f>
        <v/>
      </c>
      <c r="OUG224" s="23" t="str">
        <f>IF(OUG220 = "", "", IFERROR(OUG220 / SUMIFS(Aux_Totales!$N:$N, Aux_Totales!$F:$F, $F224, Aux_Totales!$A:$A, Aperturas!$A$2), 0))</f>
        <v/>
      </c>
      <c r="OUH224" s="23" t="str">
        <f>IF(OUH220 = "", "", IFERROR(OUH220 / SUMIFS(Aux_Totales!$N:$N, Aux_Totales!$F:$F, $F224, Aux_Totales!$A:$A, Aperturas!$A$2), 0))</f>
        <v/>
      </c>
      <c r="OUI224" s="23" t="str">
        <f>IF(OUI220 = "", "", IFERROR(OUI220 / SUMIFS(Aux_Totales!$N:$N, Aux_Totales!$F:$F, $F224, Aux_Totales!$A:$A, Aperturas!$A$2), 0))</f>
        <v/>
      </c>
      <c r="OUJ224" s="23" t="str">
        <f>IF(OUJ220 = "", "", IFERROR(OUJ220 / SUMIFS(Aux_Totales!$N:$N, Aux_Totales!$F:$F, $F224, Aux_Totales!$A:$A, Aperturas!$A$2), 0))</f>
        <v/>
      </c>
      <c r="OUK224" s="23" t="str">
        <f>IF(OUK220 = "", "", IFERROR(OUK220 / SUMIFS(Aux_Totales!$N:$N, Aux_Totales!$F:$F, $F224, Aux_Totales!$A:$A, Aperturas!$A$2), 0))</f>
        <v/>
      </c>
      <c r="OUL224" s="23" t="str">
        <f>IF(OUL220 = "", "", IFERROR(OUL220 / SUMIFS(Aux_Totales!$N:$N, Aux_Totales!$F:$F, $F224, Aux_Totales!$A:$A, Aperturas!$A$2), 0))</f>
        <v/>
      </c>
      <c r="OUM224" s="23" t="str">
        <f>IF(OUM220 = "", "", IFERROR(OUM220 / SUMIFS(Aux_Totales!$N:$N, Aux_Totales!$F:$F, $F224, Aux_Totales!$A:$A, Aperturas!$A$2), 0))</f>
        <v/>
      </c>
      <c r="OUN224" s="23" t="str">
        <f>IF(OUN220 = "", "", IFERROR(OUN220 / SUMIFS(Aux_Totales!$N:$N, Aux_Totales!$F:$F, $F224, Aux_Totales!$A:$A, Aperturas!$A$2), 0))</f>
        <v/>
      </c>
      <c r="OUO224" s="23" t="str">
        <f>IF(OUO220 = "", "", IFERROR(OUO220 / SUMIFS(Aux_Totales!$N:$N, Aux_Totales!$F:$F, $F224, Aux_Totales!$A:$A, Aperturas!$A$2), 0))</f>
        <v/>
      </c>
      <c r="OUP224" s="23" t="str">
        <f>IF(OUP220 = "", "", IFERROR(OUP220 / SUMIFS(Aux_Totales!$N:$N, Aux_Totales!$F:$F, $F224, Aux_Totales!$A:$A, Aperturas!$A$2), 0))</f>
        <v/>
      </c>
      <c r="OUQ224" s="23" t="str">
        <f>IF(OUQ220 = "", "", IFERROR(OUQ220 / SUMIFS(Aux_Totales!$N:$N, Aux_Totales!$F:$F, $F224, Aux_Totales!$A:$A, Aperturas!$A$2), 0))</f>
        <v/>
      </c>
      <c r="OUR224" s="23" t="str">
        <f>IF(OUR220 = "", "", IFERROR(OUR220 / SUMIFS(Aux_Totales!$N:$N, Aux_Totales!$F:$F, $F224, Aux_Totales!$A:$A, Aperturas!$A$2), 0))</f>
        <v/>
      </c>
      <c r="OUS224" s="23" t="str">
        <f>IF(OUS220 = "", "", IFERROR(OUS220 / SUMIFS(Aux_Totales!$N:$N, Aux_Totales!$F:$F, $F224, Aux_Totales!$A:$A, Aperturas!$A$2), 0))</f>
        <v/>
      </c>
      <c r="OUT224" s="23" t="str">
        <f>IF(OUT220 = "", "", IFERROR(OUT220 / SUMIFS(Aux_Totales!$N:$N, Aux_Totales!$F:$F, $F224, Aux_Totales!$A:$A, Aperturas!$A$2), 0))</f>
        <v/>
      </c>
      <c r="OUU224" s="23" t="str">
        <f>IF(OUU220 = "", "", IFERROR(OUU220 / SUMIFS(Aux_Totales!$N:$N, Aux_Totales!$F:$F, $F224, Aux_Totales!$A:$A, Aperturas!$A$2), 0))</f>
        <v/>
      </c>
      <c r="OUV224" s="23" t="str">
        <f>IF(OUV220 = "", "", IFERROR(OUV220 / SUMIFS(Aux_Totales!$N:$N, Aux_Totales!$F:$F, $F224, Aux_Totales!$A:$A, Aperturas!$A$2), 0))</f>
        <v/>
      </c>
      <c r="OUW224" s="23" t="str">
        <f>IF(OUW220 = "", "", IFERROR(OUW220 / SUMIFS(Aux_Totales!$N:$N, Aux_Totales!$F:$F, $F224, Aux_Totales!$A:$A, Aperturas!$A$2), 0))</f>
        <v/>
      </c>
      <c r="OUX224" s="23" t="str">
        <f>IF(OUX220 = "", "", IFERROR(OUX220 / SUMIFS(Aux_Totales!$N:$N, Aux_Totales!$F:$F, $F224, Aux_Totales!$A:$A, Aperturas!$A$2), 0))</f>
        <v/>
      </c>
      <c r="OUY224" s="23" t="str">
        <f>IF(OUY220 = "", "", IFERROR(OUY220 / SUMIFS(Aux_Totales!$N:$N, Aux_Totales!$F:$F, $F224, Aux_Totales!$A:$A, Aperturas!$A$2), 0))</f>
        <v/>
      </c>
      <c r="OUZ224" s="23" t="str">
        <f>IF(OUZ220 = "", "", IFERROR(OUZ220 / SUMIFS(Aux_Totales!$N:$N, Aux_Totales!$F:$F, $F224, Aux_Totales!$A:$A, Aperturas!$A$2), 0))</f>
        <v/>
      </c>
      <c r="OVA224" s="23" t="str">
        <f>IF(OVA220 = "", "", IFERROR(OVA220 / SUMIFS(Aux_Totales!$N:$N, Aux_Totales!$F:$F, $F224, Aux_Totales!$A:$A, Aperturas!$A$2), 0))</f>
        <v/>
      </c>
      <c r="OVB224" s="23" t="str">
        <f>IF(OVB220 = "", "", IFERROR(OVB220 / SUMIFS(Aux_Totales!$N:$N, Aux_Totales!$F:$F, $F224, Aux_Totales!$A:$A, Aperturas!$A$2), 0))</f>
        <v/>
      </c>
      <c r="OVC224" s="23" t="str">
        <f>IF(OVC220 = "", "", IFERROR(OVC220 / SUMIFS(Aux_Totales!$N:$N, Aux_Totales!$F:$F, $F224, Aux_Totales!$A:$A, Aperturas!$A$2), 0))</f>
        <v/>
      </c>
      <c r="OVD224" s="23" t="str">
        <f>IF(OVD220 = "", "", IFERROR(OVD220 / SUMIFS(Aux_Totales!$N:$N, Aux_Totales!$F:$F, $F224, Aux_Totales!$A:$A, Aperturas!$A$2), 0))</f>
        <v/>
      </c>
      <c r="OVE224" s="23" t="str">
        <f>IF(OVE220 = "", "", IFERROR(OVE220 / SUMIFS(Aux_Totales!$N:$N, Aux_Totales!$F:$F, $F224, Aux_Totales!$A:$A, Aperturas!$A$2), 0))</f>
        <v/>
      </c>
      <c r="OVF224" s="23" t="str">
        <f>IF(OVF220 = "", "", IFERROR(OVF220 / SUMIFS(Aux_Totales!$N:$N, Aux_Totales!$F:$F, $F224, Aux_Totales!$A:$A, Aperturas!$A$2), 0))</f>
        <v/>
      </c>
      <c r="OVG224" s="23" t="str">
        <f>IF(OVG220 = "", "", IFERROR(OVG220 / SUMIFS(Aux_Totales!$N:$N, Aux_Totales!$F:$F, $F224, Aux_Totales!$A:$A, Aperturas!$A$2), 0))</f>
        <v/>
      </c>
      <c r="OVH224" s="23" t="str">
        <f>IF(OVH220 = "", "", IFERROR(OVH220 / SUMIFS(Aux_Totales!$N:$N, Aux_Totales!$F:$F, $F224, Aux_Totales!$A:$A, Aperturas!$A$2), 0))</f>
        <v/>
      </c>
      <c r="OVI224" s="23" t="str">
        <f>IF(OVI220 = "", "", IFERROR(OVI220 / SUMIFS(Aux_Totales!$N:$N, Aux_Totales!$F:$F, $F224, Aux_Totales!$A:$A, Aperturas!$A$2), 0))</f>
        <v/>
      </c>
      <c r="OVJ224" s="23" t="str">
        <f>IF(OVJ220 = "", "", IFERROR(OVJ220 / SUMIFS(Aux_Totales!$N:$N, Aux_Totales!$F:$F, $F224, Aux_Totales!$A:$A, Aperturas!$A$2), 0))</f>
        <v/>
      </c>
      <c r="OVK224" s="23" t="str">
        <f>IF(OVK220 = "", "", IFERROR(OVK220 / SUMIFS(Aux_Totales!$N:$N, Aux_Totales!$F:$F, $F224, Aux_Totales!$A:$A, Aperturas!$A$2), 0))</f>
        <v/>
      </c>
      <c r="OVL224" s="23" t="str">
        <f>IF(OVL220 = "", "", IFERROR(OVL220 / SUMIFS(Aux_Totales!$N:$N, Aux_Totales!$F:$F, $F224, Aux_Totales!$A:$A, Aperturas!$A$2), 0))</f>
        <v/>
      </c>
      <c r="OVM224" s="23" t="str">
        <f>IF(OVM220 = "", "", IFERROR(OVM220 / SUMIFS(Aux_Totales!$N:$N, Aux_Totales!$F:$F, $F224, Aux_Totales!$A:$A, Aperturas!$A$2), 0))</f>
        <v/>
      </c>
      <c r="OVN224" s="23" t="str">
        <f>IF(OVN220 = "", "", IFERROR(OVN220 / SUMIFS(Aux_Totales!$N:$N, Aux_Totales!$F:$F, $F224, Aux_Totales!$A:$A, Aperturas!$A$2), 0))</f>
        <v/>
      </c>
      <c r="OVO224" s="23" t="str">
        <f>IF(OVO220 = "", "", IFERROR(OVO220 / SUMIFS(Aux_Totales!$N:$N, Aux_Totales!$F:$F, $F224, Aux_Totales!$A:$A, Aperturas!$A$2), 0))</f>
        <v/>
      </c>
      <c r="OVP224" s="23" t="str">
        <f>IF(OVP220 = "", "", IFERROR(OVP220 / SUMIFS(Aux_Totales!$N:$N, Aux_Totales!$F:$F, $F224, Aux_Totales!$A:$A, Aperturas!$A$2), 0))</f>
        <v/>
      </c>
      <c r="OVQ224" s="23" t="str">
        <f>IF(OVQ220 = "", "", IFERROR(OVQ220 / SUMIFS(Aux_Totales!$N:$N, Aux_Totales!$F:$F, $F224, Aux_Totales!$A:$A, Aperturas!$A$2), 0))</f>
        <v/>
      </c>
      <c r="OVR224" s="23" t="str">
        <f>IF(OVR220 = "", "", IFERROR(OVR220 / SUMIFS(Aux_Totales!$N:$N, Aux_Totales!$F:$F, $F224, Aux_Totales!$A:$A, Aperturas!$A$2), 0))</f>
        <v/>
      </c>
      <c r="OVS224" s="23" t="str">
        <f>IF(OVS220 = "", "", IFERROR(OVS220 / SUMIFS(Aux_Totales!$N:$N, Aux_Totales!$F:$F, $F224, Aux_Totales!$A:$A, Aperturas!$A$2), 0))</f>
        <v/>
      </c>
      <c r="OVT224" s="23" t="str">
        <f>IF(OVT220 = "", "", IFERROR(OVT220 / SUMIFS(Aux_Totales!$N:$N, Aux_Totales!$F:$F, $F224, Aux_Totales!$A:$A, Aperturas!$A$2), 0))</f>
        <v/>
      </c>
      <c r="OVU224" s="23" t="str">
        <f>IF(OVU220 = "", "", IFERROR(OVU220 / SUMIFS(Aux_Totales!$N:$N, Aux_Totales!$F:$F, $F224, Aux_Totales!$A:$A, Aperturas!$A$2), 0))</f>
        <v/>
      </c>
      <c r="OVV224" s="23" t="str">
        <f>IF(OVV220 = "", "", IFERROR(OVV220 / SUMIFS(Aux_Totales!$N:$N, Aux_Totales!$F:$F, $F224, Aux_Totales!$A:$A, Aperturas!$A$2), 0))</f>
        <v/>
      </c>
      <c r="OVW224" s="23" t="str">
        <f>IF(OVW220 = "", "", IFERROR(OVW220 / SUMIFS(Aux_Totales!$N:$N, Aux_Totales!$F:$F, $F224, Aux_Totales!$A:$A, Aperturas!$A$2), 0))</f>
        <v/>
      </c>
      <c r="OVX224" s="23" t="str">
        <f>IF(OVX220 = "", "", IFERROR(OVX220 / SUMIFS(Aux_Totales!$N:$N, Aux_Totales!$F:$F, $F224, Aux_Totales!$A:$A, Aperturas!$A$2), 0))</f>
        <v/>
      </c>
      <c r="OVY224" s="23" t="str">
        <f>IF(OVY220 = "", "", IFERROR(OVY220 / SUMIFS(Aux_Totales!$N:$N, Aux_Totales!$F:$F, $F224, Aux_Totales!$A:$A, Aperturas!$A$2), 0))</f>
        <v/>
      </c>
      <c r="OVZ224" s="23" t="str">
        <f>IF(OVZ220 = "", "", IFERROR(OVZ220 / SUMIFS(Aux_Totales!$N:$N, Aux_Totales!$F:$F, $F224, Aux_Totales!$A:$A, Aperturas!$A$2), 0))</f>
        <v/>
      </c>
      <c r="OWA224" s="23" t="str">
        <f>IF(OWA220 = "", "", IFERROR(OWA220 / SUMIFS(Aux_Totales!$N:$N, Aux_Totales!$F:$F, $F224, Aux_Totales!$A:$A, Aperturas!$A$2), 0))</f>
        <v/>
      </c>
      <c r="OWB224" s="23" t="str">
        <f>IF(OWB220 = "", "", IFERROR(OWB220 / SUMIFS(Aux_Totales!$N:$N, Aux_Totales!$F:$F, $F224, Aux_Totales!$A:$A, Aperturas!$A$2), 0))</f>
        <v/>
      </c>
      <c r="OWC224" s="23" t="str">
        <f>IF(OWC220 = "", "", IFERROR(OWC220 / SUMIFS(Aux_Totales!$N:$N, Aux_Totales!$F:$F, $F224, Aux_Totales!$A:$A, Aperturas!$A$2), 0))</f>
        <v/>
      </c>
      <c r="OWD224" s="23" t="str">
        <f>IF(OWD220 = "", "", IFERROR(OWD220 / SUMIFS(Aux_Totales!$N:$N, Aux_Totales!$F:$F, $F224, Aux_Totales!$A:$A, Aperturas!$A$2), 0))</f>
        <v/>
      </c>
      <c r="OWE224" s="23" t="str">
        <f>IF(OWE220 = "", "", IFERROR(OWE220 / SUMIFS(Aux_Totales!$N:$N, Aux_Totales!$F:$F, $F224, Aux_Totales!$A:$A, Aperturas!$A$2), 0))</f>
        <v/>
      </c>
      <c r="OWF224" s="23" t="str">
        <f>IF(OWF220 = "", "", IFERROR(OWF220 / SUMIFS(Aux_Totales!$N:$N, Aux_Totales!$F:$F, $F224, Aux_Totales!$A:$A, Aperturas!$A$2), 0))</f>
        <v/>
      </c>
      <c r="OWG224" s="23" t="str">
        <f>IF(OWG220 = "", "", IFERROR(OWG220 / SUMIFS(Aux_Totales!$N:$N, Aux_Totales!$F:$F, $F224, Aux_Totales!$A:$A, Aperturas!$A$2), 0))</f>
        <v/>
      </c>
      <c r="OWH224" s="23" t="str">
        <f>IF(OWH220 = "", "", IFERROR(OWH220 / SUMIFS(Aux_Totales!$N:$N, Aux_Totales!$F:$F, $F224, Aux_Totales!$A:$A, Aperturas!$A$2), 0))</f>
        <v/>
      </c>
      <c r="OWI224" s="23" t="str">
        <f>IF(OWI220 = "", "", IFERROR(OWI220 / SUMIFS(Aux_Totales!$N:$N, Aux_Totales!$F:$F, $F224, Aux_Totales!$A:$A, Aperturas!$A$2), 0))</f>
        <v/>
      </c>
      <c r="OWJ224" s="23" t="str">
        <f>IF(OWJ220 = "", "", IFERROR(OWJ220 / SUMIFS(Aux_Totales!$N:$N, Aux_Totales!$F:$F, $F224, Aux_Totales!$A:$A, Aperturas!$A$2), 0))</f>
        <v/>
      </c>
      <c r="OWK224" s="23" t="str">
        <f>IF(OWK220 = "", "", IFERROR(OWK220 / SUMIFS(Aux_Totales!$N:$N, Aux_Totales!$F:$F, $F224, Aux_Totales!$A:$A, Aperturas!$A$2), 0))</f>
        <v/>
      </c>
      <c r="OWL224" s="23" t="str">
        <f>IF(OWL220 = "", "", IFERROR(OWL220 / SUMIFS(Aux_Totales!$N:$N, Aux_Totales!$F:$F, $F224, Aux_Totales!$A:$A, Aperturas!$A$2), 0))</f>
        <v/>
      </c>
      <c r="OWM224" s="23" t="str">
        <f>IF(OWM220 = "", "", IFERROR(OWM220 / SUMIFS(Aux_Totales!$N:$N, Aux_Totales!$F:$F, $F224, Aux_Totales!$A:$A, Aperturas!$A$2), 0))</f>
        <v/>
      </c>
      <c r="OWN224" s="23" t="str">
        <f>IF(OWN220 = "", "", IFERROR(OWN220 / SUMIFS(Aux_Totales!$N:$N, Aux_Totales!$F:$F, $F224, Aux_Totales!$A:$A, Aperturas!$A$2), 0))</f>
        <v/>
      </c>
      <c r="OWO224" s="23" t="str">
        <f>IF(OWO220 = "", "", IFERROR(OWO220 / SUMIFS(Aux_Totales!$N:$N, Aux_Totales!$F:$F, $F224, Aux_Totales!$A:$A, Aperturas!$A$2), 0))</f>
        <v/>
      </c>
      <c r="OWP224" s="23" t="str">
        <f>IF(OWP220 = "", "", IFERROR(OWP220 / SUMIFS(Aux_Totales!$N:$N, Aux_Totales!$F:$F, $F224, Aux_Totales!$A:$A, Aperturas!$A$2), 0))</f>
        <v/>
      </c>
      <c r="OWQ224" s="23" t="str">
        <f>IF(OWQ220 = "", "", IFERROR(OWQ220 / SUMIFS(Aux_Totales!$N:$N, Aux_Totales!$F:$F, $F224, Aux_Totales!$A:$A, Aperturas!$A$2), 0))</f>
        <v/>
      </c>
      <c r="OWR224" s="23" t="str">
        <f>IF(OWR220 = "", "", IFERROR(OWR220 / SUMIFS(Aux_Totales!$N:$N, Aux_Totales!$F:$F, $F224, Aux_Totales!$A:$A, Aperturas!$A$2), 0))</f>
        <v/>
      </c>
      <c r="OWS224" s="23" t="str">
        <f>IF(OWS220 = "", "", IFERROR(OWS220 / SUMIFS(Aux_Totales!$N:$N, Aux_Totales!$F:$F, $F224, Aux_Totales!$A:$A, Aperturas!$A$2), 0))</f>
        <v/>
      </c>
      <c r="OWT224" s="23" t="str">
        <f>IF(OWT220 = "", "", IFERROR(OWT220 / SUMIFS(Aux_Totales!$N:$N, Aux_Totales!$F:$F, $F224, Aux_Totales!$A:$A, Aperturas!$A$2), 0))</f>
        <v/>
      </c>
      <c r="OWU224" s="23" t="str">
        <f>IF(OWU220 = "", "", IFERROR(OWU220 / SUMIFS(Aux_Totales!$N:$N, Aux_Totales!$F:$F, $F224, Aux_Totales!$A:$A, Aperturas!$A$2), 0))</f>
        <v/>
      </c>
      <c r="OWV224" s="23" t="str">
        <f>IF(OWV220 = "", "", IFERROR(OWV220 / SUMIFS(Aux_Totales!$N:$N, Aux_Totales!$F:$F, $F224, Aux_Totales!$A:$A, Aperturas!$A$2), 0))</f>
        <v/>
      </c>
      <c r="OWW224" s="23" t="str">
        <f>IF(OWW220 = "", "", IFERROR(OWW220 / SUMIFS(Aux_Totales!$N:$N, Aux_Totales!$F:$F, $F224, Aux_Totales!$A:$A, Aperturas!$A$2), 0))</f>
        <v/>
      </c>
      <c r="OWX224" s="23" t="str">
        <f>IF(OWX220 = "", "", IFERROR(OWX220 / SUMIFS(Aux_Totales!$N:$N, Aux_Totales!$F:$F, $F224, Aux_Totales!$A:$A, Aperturas!$A$2), 0))</f>
        <v/>
      </c>
      <c r="OWY224" s="23" t="str">
        <f>IF(OWY220 = "", "", IFERROR(OWY220 / SUMIFS(Aux_Totales!$N:$N, Aux_Totales!$F:$F, $F224, Aux_Totales!$A:$A, Aperturas!$A$2), 0))</f>
        <v/>
      </c>
      <c r="OWZ224" s="23" t="str">
        <f>IF(OWZ220 = "", "", IFERROR(OWZ220 / SUMIFS(Aux_Totales!$N:$N, Aux_Totales!$F:$F, $F224, Aux_Totales!$A:$A, Aperturas!$A$2), 0))</f>
        <v/>
      </c>
      <c r="OXA224" s="23" t="str">
        <f>IF(OXA220 = "", "", IFERROR(OXA220 / SUMIFS(Aux_Totales!$N:$N, Aux_Totales!$F:$F, $F224, Aux_Totales!$A:$A, Aperturas!$A$2), 0))</f>
        <v/>
      </c>
      <c r="OXB224" s="23" t="str">
        <f>IF(OXB220 = "", "", IFERROR(OXB220 / SUMIFS(Aux_Totales!$N:$N, Aux_Totales!$F:$F, $F224, Aux_Totales!$A:$A, Aperturas!$A$2), 0))</f>
        <v/>
      </c>
      <c r="OXC224" s="23" t="str">
        <f>IF(OXC220 = "", "", IFERROR(OXC220 / SUMIFS(Aux_Totales!$N:$N, Aux_Totales!$F:$F, $F224, Aux_Totales!$A:$A, Aperturas!$A$2), 0))</f>
        <v/>
      </c>
      <c r="OXD224" s="23" t="str">
        <f>IF(OXD220 = "", "", IFERROR(OXD220 / SUMIFS(Aux_Totales!$N:$N, Aux_Totales!$F:$F, $F224, Aux_Totales!$A:$A, Aperturas!$A$2), 0))</f>
        <v/>
      </c>
      <c r="OXE224" s="23" t="str">
        <f>IF(OXE220 = "", "", IFERROR(OXE220 / SUMIFS(Aux_Totales!$N:$N, Aux_Totales!$F:$F, $F224, Aux_Totales!$A:$A, Aperturas!$A$2), 0))</f>
        <v/>
      </c>
      <c r="OXF224" s="23" t="str">
        <f>IF(OXF220 = "", "", IFERROR(OXF220 / SUMIFS(Aux_Totales!$N:$N, Aux_Totales!$F:$F, $F224, Aux_Totales!$A:$A, Aperturas!$A$2), 0))</f>
        <v/>
      </c>
      <c r="OXG224" s="23" t="str">
        <f>IF(OXG220 = "", "", IFERROR(OXG220 / SUMIFS(Aux_Totales!$N:$N, Aux_Totales!$F:$F, $F224, Aux_Totales!$A:$A, Aperturas!$A$2), 0))</f>
        <v/>
      </c>
      <c r="OXH224" s="23" t="str">
        <f>IF(OXH220 = "", "", IFERROR(OXH220 / SUMIFS(Aux_Totales!$N:$N, Aux_Totales!$F:$F, $F224, Aux_Totales!$A:$A, Aperturas!$A$2), 0))</f>
        <v/>
      </c>
      <c r="OXI224" s="23" t="str">
        <f>IF(OXI220 = "", "", IFERROR(OXI220 / SUMIFS(Aux_Totales!$N:$N, Aux_Totales!$F:$F, $F224, Aux_Totales!$A:$A, Aperturas!$A$2), 0))</f>
        <v/>
      </c>
      <c r="OXJ224" s="23" t="str">
        <f>IF(OXJ220 = "", "", IFERROR(OXJ220 / SUMIFS(Aux_Totales!$N:$N, Aux_Totales!$F:$F, $F224, Aux_Totales!$A:$A, Aperturas!$A$2), 0))</f>
        <v/>
      </c>
      <c r="OXK224" s="23" t="str">
        <f>IF(OXK220 = "", "", IFERROR(OXK220 / SUMIFS(Aux_Totales!$N:$N, Aux_Totales!$F:$F, $F224, Aux_Totales!$A:$A, Aperturas!$A$2), 0))</f>
        <v/>
      </c>
      <c r="OXL224" s="23" t="str">
        <f>IF(OXL220 = "", "", IFERROR(OXL220 / SUMIFS(Aux_Totales!$N:$N, Aux_Totales!$F:$F, $F224, Aux_Totales!$A:$A, Aperturas!$A$2), 0))</f>
        <v/>
      </c>
      <c r="OXM224" s="23" t="str">
        <f>IF(OXM220 = "", "", IFERROR(OXM220 / SUMIFS(Aux_Totales!$N:$N, Aux_Totales!$F:$F, $F224, Aux_Totales!$A:$A, Aperturas!$A$2), 0))</f>
        <v/>
      </c>
      <c r="OXN224" s="23" t="str">
        <f>IF(OXN220 = "", "", IFERROR(OXN220 / SUMIFS(Aux_Totales!$N:$N, Aux_Totales!$F:$F, $F224, Aux_Totales!$A:$A, Aperturas!$A$2), 0))</f>
        <v/>
      </c>
      <c r="OXO224" s="23" t="str">
        <f>IF(OXO220 = "", "", IFERROR(OXO220 / SUMIFS(Aux_Totales!$N:$N, Aux_Totales!$F:$F, $F224, Aux_Totales!$A:$A, Aperturas!$A$2), 0))</f>
        <v/>
      </c>
      <c r="OXP224" s="23" t="str">
        <f>IF(OXP220 = "", "", IFERROR(OXP220 / SUMIFS(Aux_Totales!$N:$N, Aux_Totales!$F:$F, $F224, Aux_Totales!$A:$A, Aperturas!$A$2), 0))</f>
        <v/>
      </c>
      <c r="OXQ224" s="23" t="str">
        <f>IF(OXQ220 = "", "", IFERROR(OXQ220 / SUMIFS(Aux_Totales!$N:$N, Aux_Totales!$F:$F, $F224, Aux_Totales!$A:$A, Aperturas!$A$2), 0))</f>
        <v/>
      </c>
      <c r="OXR224" s="23" t="str">
        <f>IF(OXR220 = "", "", IFERROR(OXR220 / SUMIFS(Aux_Totales!$N:$N, Aux_Totales!$F:$F, $F224, Aux_Totales!$A:$A, Aperturas!$A$2), 0))</f>
        <v/>
      </c>
      <c r="OXS224" s="23" t="str">
        <f>IF(OXS220 = "", "", IFERROR(OXS220 / SUMIFS(Aux_Totales!$N:$N, Aux_Totales!$F:$F, $F224, Aux_Totales!$A:$A, Aperturas!$A$2), 0))</f>
        <v/>
      </c>
      <c r="OXT224" s="23" t="str">
        <f>IF(OXT220 = "", "", IFERROR(OXT220 / SUMIFS(Aux_Totales!$N:$N, Aux_Totales!$F:$F, $F224, Aux_Totales!$A:$A, Aperturas!$A$2), 0))</f>
        <v/>
      </c>
      <c r="OXU224" s="23" t="str">
        <f>IF(OXU220 = "", "", IFERROR(OXU220 / SUMIFS(Aux_Totales!$N:$N, Aux_Totales!$F:$F, $F224, Aux_Totales!$A:$A, Aperturas!$A$2), 0))</f>
        <v/>
      </c>
      <c r="OXV224" s="23" t="str">
        <f>IF(OXV220 = "", "", IFERROR(OXV220 / SUMIFS(Aux_Totales!$N:$N, Aux_Totales!$F:$F, $F224, Aux_Totales!$A:$A, Aperturas!$A$2), 0))</f>
        <v/>
      </c>
      <c r="OXW224" s="23" t="str">
        <f>IF(OXW220 = "", "", IFERROR(OXW220 / SUMIFS(Aux_Totales!$N:$N, Aux_Totales!$F:$F, $F224, Aux_Totales!$A:$A, Aperturas!$A$2), 0))</f>
        <v/>
      </c>
      <c r="OXX224" s="23" t="str">
        <f>IF(OXX220 = "", "", IFERROR(OXX220 / SUMIFS(Aux_Totales!$N:$N, Aux_Totales!$F:$F, $F224, Aux_Totales!$A:$A, Aperturas!$A$2), 0))</f>
        <v/>
      </c>
      <c r="OXY224" s="23" t="str">
        <f>IF(OXY220 = "", "", IFERROR(OXY220 / SUMIFS(Aux_Totales!$N:$N, Aux_Totales!$F:$F, $F224, Aux_Totales!$A:$A, Aperturas!$A$2), 0))</f>
        <v/>
      </c>
      <c r="OXZ224" s="23" t="str">
        <f>IF(OXZ220 = "", "", IFERROR(OXZ220 / SUMIFS(Aux_Totales!$N:$N, Aux_Totales!$F:$F, $F224, Aux_Totales!$A:$A, Aperturas!$A$2), 0))</f>
        <v/>
      </c>
      <c r="OYA224" s="23" t="str">
        <f>IF(OYA220 = "", "", IFERROR(OYA220 / SUMIFS(Aux_Totales!$N:$N, Aux_Totales!$F:$F, $F224, Aux_Totales!$A:$A, Aperturas!$A$2), 0))</f>
        <v/>
      </c>
      <c r="OYB224" s="23" t="str">
        <f>IF(OYB220 = "", "", IFERROR(OYB220 / SUMIFS(Aux_Totales!$N:$N, Aux_Totales!$F:$F, $F224, Aux_Totales!$A:$A, Aperturas!$A$2), 0))</f>
        <v/>
      </c>
      <c r="OYC224" s="23" t="str">
        <f>IF(OYC220 = "", "", IFERROR(OYC220 / SUMIFS(Aux_Totales!$N:$N, Aux_Totales!$F:$F, $F224, Aux_Totales!$A:$A, Aperturas!$A$2), 0))</f>
        <v/>
      </c>
      <c r="OYD224" s="23" t="str">
        <f>IF(OYD220 = "", "", IFERROR(OYD220 / SUMIFS(Aux_Totales!$N:$N, Aux_Totales!$F:$F, $F224, Aux_Totales!$A:$A, Aperturas!$A$2), 0))</f>
        <v/>
      </c>
      <c r="OYE224" s="23" t="str">
        <f>IF(OYE220 = "", "", IFERROR(OYE220 / SUMIFS(Aux_Totales!$N:$N, Aux_Totales!$F:$F, $F224, Aux_Totales!$A:$A, Aperturas!$A$2), 0))</f>
        <v/>
      </c>
      <c r="OYF224" s="23" t="str">
        <f>IF(OYF220 = "", "", IFERROR(OYF220 / SUMIFS(Aux_Totales!$N:$N, Aux_Totales!$F:$F, $F224, Aux_Totales!$A:$A, Aperturas!$A$2), 0))</f>
        <v/>
      </c>
      <c r="OYG224" s="23" t="str">
        <f>IF(OYG220 = "", "", IFERROR(OYG220 / SUMIFS(Aux_Totales!$N:$N, Aux_Totales!$F:$F, $F224, Aux_Totales!$A:$A, Aperturas!$A$2), 0))</f>
        <v/>
      </c>
      <c r="OYH224" s="23" t="str">
        <f>IF(OYH220 = "", "", IFERROR(OYH220 / SUMIFS(Aux_Totales!$N:$N, Aux_Totales!$F:$F, $F224, Aux_Totales!$A:$A, Aperturas!$A$2), 0))</f>
        <v/>
      </c>
      <c r="OYI224" s="23" t="str">
        <f>IF(OYI220 = "", "", IFERROR(OYI220 / SUMIFS(Aux_Totales!$N:$N, Aux_Totales!$F:$F, $F224, Aux_Totales!$A:$A, Aperturas!$A$2), 0))</f>
        <v/>
      </c>
      <c r="OYJ224" s="23" t="str">
        <f>IF(OYJ220 = "", "", IFERROR(OYJ220 / SUMIFS(Aux_Totales!$N:$N, Aux_Totales!$F:$F, $F224, Aux_Totales!$A:$A, Aperturas!$A$2), 0))</f>
        <v/>
      </c>
      <c r="OYK224" s="23" t="str">
        <f>IF(OYK220 = "", "", IFERROR(OYK220 / SUMIFS(Aux_Totales!$N:$N, Aux_Totales!$F:$F, $F224, Aux_Totales!$A:$A, Aperturas!$A$2), 0))</f>
        <v/>
      </c>
      <c r="OYL224" s="23" t="str">
        <f>IF(OYL220 = "", "", IFERROR(OYL220 / SUMIFS(Aux_Totales!$N:$N, Aux_Totales!$F:$F, $F224, Aux_Totales!$A:$A, Aperturas!$A$2), 0))</f>
        <v/>
      </c>
      <c r="OYM224" s="23" t="str">
        <f>IF(OYM220 = "", "", IFERROR(OYM220 / SUMIFS(Aux_Totales!$N:$N, Aux_Totales!$F:$F, $F224, Aux_Totales!$A:$A, Aperturas!$A$2), 0))</f>
        <v/>
      </c>
      <c r="OYN224" s="23" t="str">
        <f>IF(OYN220 = "", "", IFERROR(OYN220 / SUMIFS(Aux_Totales!$N:$N, Aux_Totales!$F:$F, $F224, Aux_Totales!$A:$A, Aperturas!$A$2), 0))</f>
        <v/>
      </c>
      <c r="OYO224" s="23" t="str">
        <f>IF(OYO220 = "", "", IFERROR(OYO220 / SUMIFS(Aux_Totales!$N:$N, Aux_Totales!$F:$F, $F224, Aux_Totales!$A:$A, Aperturas!$A$2), 0))</f>
        <v/>
      </c>
      <c r="OYP224" s="23" t="str">
        <f>IF(OYP220 = "", "", IFERROR(OYP220 / SUMIFS(Aux_Totales!$N:$N, Aux_Totales!$F:$F, $F224, Aux_Totales!$A:$A, Aperturas!$A$2), 0))</f>
        <v/>
      </c>
      <c r="OYQ224" s="23" t="str">
        <f>IF(OYQ220 = "", "", IFERROR(OYQ220 / SUMIFS(Aux_Totales!$N:$N, Aux_Totales!$F:$F, $F224, Aux_Totales!$A:$A, Aperturas!$A$2), 0))</f>
        <v/>
      </c>
      <c r="OYR224" s="23" t="str">
        <f>IF(OYR220 = "", "", IFERROR(OYR220 / SUMIFS(Aux_Totales!$N:$N, Aux_Totales!$F:$F, $F224, Aux_Totales!$A:$A, Aperturas!$A$2), 0))</f>
        <v/>
      </c>
      <c r="OYS224" s="23" t="str">
        <f>IF(OYS220 = "", "", IFERROR(OYS220 / SUMIFS(Aux_Totales!$N:$N, Aux_Totales!$F:$F, $F224, Aux_Totales!$A:$A, Aperturas!$A$2), 0))</f>
        <v/>
      </c>
      <c r="OYT224" s="23" t="str">
        <f>IF(OYT220 = "", "", IFERROR(OYT220 / SUMIFS(Aux_Totales!$N:$N, Aux_Totales!$F:$F, $F224, Aux_Totales!$A:$A, Aperturas!$A$2), 0))</f>
        <v/>
      </c>
      <c r="OYU224" s="23" t="str">
        <f>IF(OYU220 = "", "", IFERROR(OYU220 / SUMIFS(Aux_Totales!$N:$N, Aux_Totales!$F:$F, $F224, Aux_Totales!$A:$A, Aperturas!$A$2), 0))</f>
        <v/>
      </c>
      <c r="OYV224" s="23" t="str">
        <f>IF(OYV220 = "", "", IFERROR(OYV220 / SUMIFS(Aux_Totales!$N:$N, Aux_Totales!$F:$F, $F224, Aux_Totales!$A:$A, Aperturas!$A$2), 0))</f>
        <v/>
      </c>
      <c r="OYW224" s="23" t="str">
        <f>IF(OYW220 = "", "", IFERROR(OYW220 / SUMIFS(Aux_Totales!$N:$N, Aux_Totales!$F:$F, $F224, Aux_Totales!$A:$A, Aperturas!$A$2), 0))</f>
        <v/>
      </c>
      <c r="OYX224" s="23" t="str">
        <f>IF(OYX220 = "", "", IFERROR(OYX220 / SUMIFS(Aux_Totales!$N:$N, Aux_Totales!$F:$F, $F224, Aux_Totales!$A:$A, Aperturas!$A$2), 0))</f>
        <v/>
      </c>
      <c r="OYY224" s="23" t="str">
        <f>IF(OYY220 = "", "", IFERROR(OYY220 / SUMIFS(Aux_Totales!$N:$N, Aux_Totales!$F:$F, $F224, Aux_Totales!$A:$A, Aperturas!$A$2), 0))</f>
        <v/>
      </c>
      <c r="OYZ224" s="23" t="str">
        <f>IF(OYZ220 = "", "", IFERROR(OYZ220 / SUMIFS(Aux_Totales!$N:$N, Aux_Totales!$F:$F, $F224, Aux_Totales!$A:$A, Aperturas!$A$2), 0))</f>
        <v/>
      </c>
      <c r="OZA224" s="23" t="str">
        <f>IF(OZA220 = "", "", IFERROR(OZA220 / SUMIFS(Aux_Totales!$N:$N, Aux_Totales!$F:$F, $F224, Aux_Totales!$A:$A, Aperturas!$A$2), 0))</f>
        <v/>
      </c>
      <c r="OZB224" s="23" t="str">
        <f>IF(OZB220 = "", "", IFERROR(OZB220 / SUMIFS(Aux_Totales!$N:$N, Aux_Totales!$F:$F, $F224, Aux_Totales!$A:$A, Aperturas!$A$2), 0))</f>
        <v/>
      </c>
      <c r="OZC224" s="23" t="str">
        <f>IF(OZC220 = "", "", IFERROR(OZC220 / SUMIFS(Aux_Totales!$N:$N, Aux_Totales!$F:$F, $F224, Aux_Totales!$A:$A, Aperturas!$A$2), 0))</f>
        <v/>
      </c>
      <c r="OZD224" s="23" t="str">
        <f>IF(OZD220 = "", "", IFERROR(OZD220 / SUMIFS(Aux_Totales!$N:$N, Aux_Totales!$F:$F, $F224, Aux_Totales!$A:$A, Aperturas!$A$2), 0))</f>
        <v/>
      </c>
      <c r="OZE224" s="23" t="str">
        <f>IF(OZE220 = "", "", IFERROR(OZE220 / SUMIFS(Aux_Totales!$N:$N, Aux_Totales!$F:$F, $F224, Aux_Totales!$A:$A, Aperturas!$A$2), 0))</f>
        <v/>
      </c>
      <c r="OZF224" s="23" t="str">
        <f>IF(OZF220 = "", "", IFERROR(OZF220 / SUMIFS(Aux_Totales!$N:$N, Aux_Totales!$F:$F, $F224, Aux_Totales!$A:$A, Aperturas!$A$2), 0))</f>
        <v/>
      </c>
      <c r="OZG224" s="23" t="str">
        <f>IF(OZG220 = "", "", IFERROR(OZG220 / SUMIFS(Aux_Totales!$N:$N, Aux_Totales!$F:$F, $F224, Aux_Totales!$A:$A, Aperturas!$A$2), 0))</f>
        <v/>
      </c>
      <c r="OZH224" s="23" t="str">
        <f>IF(OZH220 = "", "", IFERROR(OZH220 / SUMIFS(Aux_Totales!$N:$N, Aux_Totales!$F:$F, $F224, Aux_Totales!$A:$A, Aperturas!$A$2), 0))</f>
        <v/>
      </c>
      <c r="OZI224" s="23" t="str">
        <f>IF(OZI220 = "", "", IFERROR(OZI220 / SUMIFS(Aux_Totales!$N:$N, Aux_Totales!$F:$F, $F224, Aux_Totales!$A:$A, Aperturas!$A$2), 0))</f>
        <v/>
      </c>
      <c r="OZJ224" s="23" t="str">
        <f>IF(OZJ220 = "", "", IFERROR(OZJ220 / SUMIFS(Aux_Totales!$N:$N, Aux_Totales!$F:$F, $F224, Aux_Totales!$A:$A, Aperturas!$A$2), 0))</f>
        <v/>
      </c>
      <c r="OZK224" s="23" t="str">
        <f>IF(OZK220 = "", "", IFERROR(OZK220 / SUMIFS(Aux_Totales!$N:$N, Aux_Totales!$F:$F, $F224, Aux_Totales!$A:$A, Aperturas!$A$2), 0))</f>
        <v/>
      </c>
      <c r="OZL224" s="23" t="str">
        <f>IF(OZL220 = "", "", IFERROR(OZL220 / SUMIFS(Aux_Totales!$N:$N, Aux_Totales!$F:$F, $F224, Aux_Totales!$A:$A, Aperturas!$A$2), 0))</f>
        <v/>
      </c>
      <c r="OZM224" s="23" t="str">
        <f>IF(OZM220 = "", "", IFERROR(OZM220 / SUMIFS(Aux_Totales!$N:$N, Aux_Totales!$F:$F, $F224, Aux_Totales!$A:$A, Aperturas!$A$2), 0))</f>
        <v/>
      </c>
      <c r="OZN224" s="23" t="str">
        <f>IF(OZN220 = "", "", IFERROR(OZN220 / SUMIFS(Aux_Totales!$N:$N, Aux_Totales!$F:$F, $F224, Aux_Totales!$A:$A, Aperturas!$A$2), 0))</f>
        <v/>
      </c>
      <c r="OZO224" s="23" t="str">
        <f>IF(OZO220 = "", "", IFERROR(OZO220 / SUMIFS(Aux_Totales!$N:$N, Aux_Totales!$F:$F, $F224, Aux_Totales!$A:$A, Aperturas!$A$2), 0))</f>
        <v/>
      </c>
      <c r="OZP224" s="23" t="str">
        <f>IF(OZP220 = "", "", IFERROR(OZP220 / SUMIFS(Aux_Totales!$N:$N, Aux_Totales!$F:$F, $F224, Aux_Totales!$A:$A, Aperturas!$A$2), 0))</f>
        <v/>
      </c>
      <c r="OZQ224" s="23" t="str">
        <f>IF(OZQ220 = "", "", IFERROR(OZQ220 / SUMIFS(Aux_Totales!$N:$N, Aux_Totales!$F:$F, $F224, Aux_Totales!$A:$A, Aperturas!$A$2), 0))</f>
        <v/>
      </c>
      <c r="OZR224" s="23" t="str">
        <f>IF(OZR220 = "", "", IFERROR(OZR220 / SUMIFS(Aux_Totales!$N:$N, Aux_Totales!$F:$F, $F224, Aux_Totales!$A:$A, Aperturas!$A$2), 0))</f>
        <v/>
      </c>
      <c r="OZS224" s="23" t="str">
        <f>IF(OZS220 = "", "", IFERROR(OZS220 / SUMIFS(Aux_Totales!$N:$N, Aux_Totales!$F:$F, $F224, Aux_Totales!$A:$A, Aperturas!$A$2), 0))</f>
        <v/>
      </c>
      <c r="OZT224" s="23" t="str">
        <f>IF(OZT220 = "", "", IFERROR(OZT220 / SUMIFS(Aux_Totales!$N:$N, Aux_Totales!$F:$F, $F224, Aux_Totales!$A:$A, Aperturas!$A$2), 0))</f>
        <v/>
      </c>
      <c r="OZU224" s="23" t="str">
        <f>IF(OZU220 = "", "", IFERROR(OZU220 / SUMIFS(Aux_Totales!$N:$N, Aux_Totales!$F:$F, $F224, Aux_Totales!$A:$A, Aperturas!$A$2), 0))</f>
        <v/>
      </c>
      <c r="OZV224" s="23" t="str">
        <f>IF(OZV220 = "", "", IFERROR(OZV220 / SUMIFS(Aux_Totales!$N:$N, Aux_Totales!$F:$F, $F224, Aux_Totales!$A:$A, Aperturas!$A$2), 0))</f>
        <v/>
      </c>
      <c r="OZW224" s="23" t="str">
        <f>IF(OZW220 = "", "", IFERROR(OZW220 / SUMIFS(Aux_Totales!$N:$N, Aux_Totales!$F:$F, $F224, Aux_Totales!$A:$A, Aperturas!$A$2), 0))</f>
        <v/>
      </c>
      <c r="OZX224" s="23" t="str">
        <f>IF(OZX220 = "", "", IFERROR(OZX220 / SUMIFS(Aux_Totales!$N:$N, Aux_Totales!$F:$F, $F224, Aux_Totales!$A:$A, Aperturas!$A$2), 0))</f>
        <v/>
      </c>
      <c r="OZY224" s="23" t="str">
        <f>IF(OZY220 = "", "", IFERROR(OZY220 / SUMIFS(Aux_Totales!$N:$N, Aux_Totales!$F:$F, $F224, Aux_Totales!$A:$A, Aperturas!$A$2), 0))</f>
        <v/>
      </c>
      <c r="OZZ224" s="23" t="str">
        <f>IF(OZZ220 = "", "", IFERROR(OZZ220 / SUMIFS(Aux_Totales!$N:$N, Aux_Totales!$F:$F, $F224, Aux_Totales!$A:$A, Aperturas!$A$2), 0))</f>
        <v/>
      </c>
      <c r="PAA224" s="23" t="str">
        <f>IF(PAA220 = "", "", IFERROR(PAA220 / SUMIFS(Aux_Totales!$N:$N, Aux_Totales!$F:$F, $F224, Aux_Totales!$A:$A, Aperturas!$A$2), 0))</f>
        <v/>
      </c>
      <c r="PAB224" s="23" t="str">
        <f>IF(PAB220 = "", "", IFERROR(PAB220 / SUMIFS(Aux_Totales!$N:$N, Aux_Totales!$F:$F, $F224, Aux_Totales!$A:$A, Aperturas!$A$2), 0))</f>
        <v/>
      </c>
      <c r="PAC224" s="23" t="str">
        <f>IF(PAC220 = "", "", IFERROR(PAC220 / SUMIFS(Aux_Totales!$N:$N, Aux_Totales!$F:$F, $F224, Aux_Totales!$A:$A, Aperturas!$A$2), 0))</f>
        <v/>
      </c>
      <c r="PAD224" s="23" t="str">
        <f>IF(PAD220 = "", "", IFERROR(PAD220 / SUMIFS(Aux_Totales!$N:$N, Aux_Totales!$F:$F, $F224, Aux_Totales!$A:$A, Aperturas!$A$2), 0))</f>
        <v/>
      </c>
      <c r="PAE224" s="23" t="str">
        <f>IF(PAE220 = "", "", IFERROR(PAE220 / SUMIFS(Aux_Totales!$N:$N, Aux_Totales!$F:$F, $F224, Aux_Totales!$A:$A, Aperturas!$A$2), 0))</f>
        <v/>
      </c>
      <c r="PAF224" s="23" t="str">
        <f>IF(PAF220 = "", "", IFERROR(PAF220 / SUMIFS(Aux_Totales!$N:$N, Aux_Totales!$F:$F, $F224, Aux_Totales!$A:$A, Aperturas!$A$2), 0))</f>
        <v/>
      </c>
      <c r="PAG224" s="23" t="str">
        <f>IF(PAG220 = "", "", IFERROR(PAG220 / SUMIFS(Aux_Totales!$N:$N, Aux_Totales!$F:$F, $F224, Aux_Totales!$A:$A, Aperturas!$A$2), 0))</f>
        <v/>
      </c>
      <c r="PAH224" s="23" t="str">
        <f>IF(PAH220 = "", "", IFERROR(PAH220 / SUMIFS(Aux_Totales!$N:$N, Aux_Totales!$F:$F, $F224, Aux_Totales!$A:$A, Aperturas!$A$2), 0))</f>
        <v/>
      </c>
      <c r="PAI224" s="23" t="str">
        <f>IF(PAI220 = "", "", IFERROR(PAI220 / SUMIFS(Aux_Totales!$N:$N, Aux_Totales!$F:$F, $F224, Aux_Totales!$A:$A, Aperturas!$A$2), 0))</f>
        <v/>
      </c>
      <c r="PAJ224" s="23" t="str">
        <f>IF(PAJ220 = "", "", IFERROR(PAJ220 / SUMIFS(Aux_Totales!$N:$N, Aux_Totales!$F:$F, $F224, Aux_Totales!$A:$A, Aperturas!$A$2), 0))</f>
        <v/>
      </c>
      <c r="PAK224" s="23" t="str">
        <f>IF(PAK220 = "", "", IFERROR(PAK220 / SUMIFS(Aux_Totales!$N:$N, Aux_Totales!$F:$F, $F224, Aux_Totales!$A:$A, Aperturas!$A$2), 0))</f>
        <v/>
      </c>
      <c r="PAL224" s="23" t="str">
        <f>IF(PAL220 = "", "", IFERROR(PAL220 / SUMIFS(Aux_Totales!$N:$N, Aux_Totales!$F:$F, $F224, Aux_Totales!$A:$A, Aperturas!$A$2), 0))</f>
        <v/>
      </c>
      <c r="PAM224" s="23" t="str">
        <f>IF(PAM220 = "", "", IFERROR(PAM220 / SUMIFS(Aux_Totales!$N:$N, Aux_Totales!$F:$F, $F224, Aux_Totales!$A:$A, Aperturas!$A$2), 0))</f>
        <v/>
      </c>
      <c r="PAN224" s="23" t="str">
        <f>IF(PAN220 = "", "", IFERROR(PAN220 / SUMIFS(Aux_Totales!$N:$N, Aux_Totales!$F:$F, $F224, Aux_Totales!$A:$A, Aperturas!$A$2), 0))</f>
        <v/>
      </c>
      <c r="PAO224" s="23" t="str">
        <f>IF(PAO220 = "", "", IFERROR(PAO220 / SUMIFS(Aux_Totales!$N:$N, Aux_Totales!$F:$F, $F224, Aux_Totales!$A:$A, Aperturas!$A$2), 0))</f>
        <v/>
      </c>
      <c r="PAP224" s="23" t="str">
        <f>IF(PAP220 = "", "", IFERROR(PAP220 / SUMIFS(Aux_Totales!$N:$N, Aux_Totales!$F:$F, $F224, Aux_Totales!$A:$A, Aperturas!$A$2), 0))</f>
        <v/>
      </c>
      <c r="PAQ224" s="23" t="str">
        <f>IF(PAQ220 = "", "", IFERROR(PAQ220 / SUMIFS(Aux_Totales!$N:$N, Aux_Totales!$F:$F, $F224, Aux_Totales!$A:$A, Aperturas!$A$2), 0))</f>
        <v/>
      </c>
      <c r="PAR224" s="23" t="str">
        <f>IF(PAR220 = "", "", IFERROR(PAR220 / SUMIFS(Aux_Totales!$N:$N, Aux_Totales!$F:$F, $F224, Aux_Totales!$A:$A, Aperturas!$A$2), 0))</f>
        <v/>
      </c>
      <c r="PAS224" s="23" t="str">
        <f>IF(PAS220 = "", "", IFERROR(PAS220 / SUMIFS(Aux_Totales!$N:$N, Aux_Totales!$F:$F, $F224, Aux_Totales!$A:$A, Aperturas!$A$2), 0))</f>
        <v/>
      </c>
      <c r="PAT224" s="23" t="str">
        <f>IF(PAT220 = "", "", IFERROR(PAT220 / SUMIFS(Aux_Totales!$N:$N, Aux_Totales!$F:$F, $F224, Aux_Totales!$A:$A, Aperturas!$A$2), 0))</f>
        <v/>
      </c>
      <c r="PAU224" s="23" t="str">
        <f>IF(PAU220 = "", "", IFERROR(PAU220 / SUMIFS(Aux_Totales!$N:$N, Aux_Totales!$F:$F, $F224, Aux_Totales!$A:$A, Aperturas!$A$2), 0))</f>
        <v/>
      </c>
      <c r="PAV224" s="23" t="str">
        <f>IF(PAV220 = "", "", IFERROR(PAV220 / SUMIFS(Aux_Totales!$N:$N, Aux_Totales!$F:$F, $F224, Aux_Totales!$A:$A, Aperturas!$A$2), 0))</f>
        <v/>
      </c>
      <c r="PAW224" s="23" t="str">
        <f>IF(PAW220 = "", "", IFERROR(PAW220 / SUMIFS(Aux_Totales!$N:$N, Aux_Totales!$F:$F, $F224, Aux_Totales!$A:$A, Aperturas!$A$2), 0))</f>
        <v/>
      </c>
      <c r="PAX224" s="23" t="str">
        <f>IF(PAX220 = "", "", IFERROR(PAX220 / SUMIFS(Aux_Totales!$N:$N, Aux_Totales!$F:$F, $F224, Aux_Totales!$A:$A, Aperturas!$A$2), 0))</f>
        <v/>
      </c>
      <c r="PAY224" s="23" t="str">
        <f>IF(PAY220 = "", "", IFERROR(PAY220 / SUMIFS(Aux_Totales!$N:$N, Aux_Totales!$F:$F, $F224, Aux_Totales!$A:$A, Aperturas!$A$2), 0))</f>
        <v/>
      </c>
      <c r="PAZ224" s="23" t="str">
        <f>IF(PAZ220 = "", "", IFERROR(PAZ220 / SUMIFS(Aux_Totales!$N:$N, Aux_Totales!$F:$F, $F224, Aux_Totales!$A:$A, Aperturas!$A$2), 0))</f>
        <v/>
      </c>
      <c r="PBA224" s="23" t="str">
        <f>IF(PBA220 = "", "", IFERROR(PBA220 / SUMIFS(Aux_Totales!$N:$N, Aux_Totales!$F:$F, $F224, Aux_Totales!$A:$A, Aperturas!$A$2), 0))</f>
        <v/>
      </c>
      <c r="PBB224" s="23" t="str">
        <f>IF(PBB220 = "", "", IFERROR(PBB220 / SUMIFS(Aux_Totales!$N:$N, Aux_Totales!$F:$F, $F224, Aux_Totales!$A:$A, Aperturas!$A$2), 0))</f>
        <v/>
      </c>
      <c r="PBC224" s="23" t="str">
        <f>IF(PBC220 = "", "", IFERROR(PBC220 / SUMIFS(Aux_Totales!$N:$N, Aux_Totales!$F:$F, $F224, Aux_Totales!$A:$A, Aperturas!$A$2), 0))</f>
        <v/>
      </c>
      <c r="PBD224" s="23" t="str">
        <f>IF(PBD220 = "", "", IFERROR(PBD220 / SUMIFS(Aux_Totales!$N:$N, Aux_Totales!$F:$F, $F224, Aux_Totales!$A:$A, Aperturas!$A$2), 0))</f>
        <v/>
      </c>
      <c r="PBE224" s="23" t="str">
        <f>IF(PBE220 = "", "", IFERROR(PBE220 / SUMIFS(Aux_Totales!$N:$N, Aux_Totales!$F:$F, $F224, Aux_Totales!$A:$A, Aperturas!$A$2), 0))</f>
        <v/>
      </c>
      <c r="PBF224" s="23" t="str">
        <f>IF(PBF220 = "", "", IFERROR(PBF220 / SUMIFS(Aux_Totales!$N:$N, Aux_Totales!$F:$F, $F224, Aux_Totales!$A:$A, Aperturas!$A$2), 0))</f>
        <v/>
      </c>
      <c r="PBG224" s="23" t="str">
        <f>IF(PBG220 = "", "", IFERROR(PBG220 / SUMIFS(Aux_Totales!$N:$N, Aux_Totales!$F:$F, $F224, Aux_Totales!$A:$A, Aperturas!$A$2), 0))</f>
        <v/>
      </c>
      <c r="PBH224" s="23" t="str">
        <f>IF(PBH220 = "", "", IFERROR(PBH220 / SUMIFS(Aux_Totales!$N:$N, Aux_Totales!$F:$F, $F224, Aux_Totales!$A:$A, Aperturas!$A$2), 0))</f>
        <v/>
      </c>
      <c r="PBI224" s="23" t="str">
        <f>IF(PBI220 = "", "", IFERROR(PBI220 / SUMIFS(Aux_Totales!$N:$N, Aux_Totales!$F:$F, $F224, Aux_Totales!$A:$A, Aperturas!$A$2), 0))</f>
        <v/>
      </c>
      <c r="PBJ224" s="23" t="str">
        <f>IF(PBJ220 = "", "", IFERROR(PBJ220 / SUMIFS(Aux_Totales!$N:$N, Aux_Totales!$F:$F, $F224, Aux_Totales!$A:$A, Aperturas!$A$2), 0))</f>
        <v/>
      </c>
      <c r="PBK224" s="23" t="str">
        <f>IF(PBK220 = "", "", IFERROR(PBK220 / SUMIFS(Aux_Totales!$N:$N, Aux_Totales!$F:$F, $F224, Aux_Totales!$A:$A, Aperturas!$A$2), 0))</f>
        <v/>
      </c>
      <c r="PBL224" s="23" t="str">
        <f>IF(PBL220 = "", "", IFERROR(PBL220 / SUMIFS(Aux_Totales!$N:$N, Aux_Totales!$F:$F, $F224, Aux_Totales!$A:$A, Aperturas!$A$2), 0))</f>
        <v/>
      </c>
      <c r="PBM224" s="23" t="str">
        <f>IF(PBM220 = "", "", IFERROR(PBM220 / SUMIFS(Aux_Totales!$N:$N, Aux_Totales!$F:$F, $F224, Aux_Totales!$A:$A, Aperturas!$A$2), 0))</f>
        <v/>
      </c>
      <c r="PBN224" s="23" t="str">
        <f>IF(PBN220 = "", "", IFERROR(PBN220 / SUMIFS(Aux_Totales!$N:$N, Aux_Totales!$F:$F, $F224, Aux_Totales!$A:$A, Aperturas!$A$2), 0))</f>
        <v/>
      </c>
      <c r="PBO224" s="23" t="str">
        <f>IF(PBO220 = "", "", IFERROR(PBO220 / SUMIFS(Aux_Totales!$N:$N, Aux_Totales!$F:$F, $F224, Aux_Totales!$A:$A, Aperturas!$A$2), 0))</f>
        <v/>
      </c>
      <c r="PBP224" s="23" t="str">
        <f>IF(PBP220 = "", "", IFERROR(PBP220 / SUMIFS(Aux_Totales!$N:$N, Aux_Totales!$F:$F, $F224, Aux_Totales!$A:$A, Aperturas!$A$2), 0))</f>
        <v/>
      </c>
      <c r="PBQ224" s="23" t="str">
        <f>IF(PBQ220 = "", "", IFERROR(PBQ220 / SUMIFS(Aux_Totales!$N:$N, Aux_Totales!$F:$F, $F224, Aux_Totales!$A:$A, Aperturas!$A$2), 0))</f>
        <v/>
      </c>
      <c r="PBR224" s="23" t="str">
        <f>IF(PBR220 = "", "", IFERROR(PBR220 / SUMIFS(Aux_Totales!$N:$N, Aux_Totales!$F:$F, $F224, Aux_Totales!$A:$A, Aperturas!$A$2), 0))</f>
        <v/>
      </c>
      <c r="PBS224" s="23" t="str">
        <f>IF(PBS220 = "", "", IFERROR(PBS220 / SUMIFS(Aux_Totales!$N:$N, Aux_Totales!$F:$F, $F224, Aux_Totales!$A:$A, Aperturas!$A$2), 0))</f>
        <v/>
      </c>
      <c r="PBT224" s="23" t="str">
        <f>IF(PBT220 = "", "", IFERROR(PBT220 / SUMIFS(Aux_Totales!$N:$N, Aux_Totales!$F:$F, $F224, Aux_Totales!$A:$A, Aperturas!$A$2), 0))</f>
        <v/>
      </c>
      <c r="PBU224" s="23" t="str">
        <f>IF(PBU220 = "", "", IFERROR(PBU220 / SUMIFS(Aux_Totales!$N:$N, Aux_Totales!$F:$F, $F224, Aux_Totales!$A:$A, Aperturas!$A$2), 0))</f>
        <v/>
      </c>
      <c r="PBV224" s="23" t="str">
        <f>IF(PBV220 = "", "", IFERROR(PBV220 / SUMIFS(Aux_Totales!$N:$N, Aux_Totales!$F:$F, $F224, Aux_Totales!$A:$A, Aperturas!$A$2), 0))</f>
        <v/>
      </c>
      <c r="PBW224" s="23" t="str">
        <f>IF(PBW220 = "", "", IFERROR(PBW220 / SUMIFS(Aux_Totales!$N:$N, Aux_Totales!$F:$F, $F224, Aux_Totales!$A:$A, Aperturas!$A$2), 0))</f>
        <v/>
      </c>
      <c r="PBX224" s="23" t="str">
        <f>IF(PBX220 = "", "", IFERROR(PBX220 / SUMIFS(Aux_Totales!$N:$N, Aux_Totales!$F:$F, $F224, Aux_Totales!$A:$A, Aperturas!$A$2), 0))</f>
        <v/>
      </c>
      <c r="PBY224" s="23" t="str">
        <f>IF(PBY220 = "", "", IFERROR(PBY220 / SUMIFS(Aux_Totales!$N:$N, Aux_Totales!$F:$F, $F224, Aux_Totales!$A:$A, Aperturas!$A$2), 0))</f>
        <v/>
      </c>
      <c r="PBZ224" s="23" t="str">
        <f>IF(PBZ220 = "", "", IFERROR(PBZ220 / SUMIFS(Aux_Totales!$N:$N, Aux_Totales!$F:$F, $F224, Aux_Totales!$A:$A, Aperturas!$A$2), 0))</f>
        <v/>
      </c>
      <c r="PCA224" s="23" t="str">
        <f>IF(PCA220 = "", "", IFERROR(PCA220 / SUMIFS(Aux_Totales!$N:$N, Aux_Totales!$F:$F, $F224, Aux_Totales!$A:$A, Aperturas!$A$2), 0))</f>
        <v/>
      </c>
      <c r="PCB224" s="23" t="str">
        <f>IF(PCB220 = "", "", IFERROR(PCB220 / SUMIFS(Aux_Totales!$N:$N, Aux_Totales!$F:$F, $F224, Aux_Totales!$A:$A, Aperturas!$A$2), 0))</f>
        <v/>
      </c>
      <c r="PCC224" s="23" t="str">
        <f>IF(PCC220 = "", "", IFERROR(PCC220 / SUMIFS(Aux_Totales!$N:$N, Aux_Totales!$F:$F, $F224, Aux_Totales!$A:$A, Aperturas!$A$2), 0))</f>
        <v/>
      </c>
      <c r="PCD224" s="23" t="str">
        <f>IF(PCD220 = "", "", IFERROR(PCD220 / SUMIFS(Aux_Totales!$N:$N, Aux_Totales!$F:$F, $F224, Aux_Totales!$A:$A, Aperturas!$A$2), 0))</f>
        <v/>
      </c>
      <c r="PCE224" s="23" t="str">
        <f>IF(PCE220 = "", "", IFERROR(PCE220 / SUMIFS(Aux_Totales!$N:$N, Aux_Totales!$F:$F, $F224, Aux_Totales!$A:$A, Aperturas!$A$2), 0))</f>
        <v/>
      </c>
      <c r="PCF224" s="23" t="str">
        <f>IF(PCF220 = "", "", IFERROR(PCF220 / SUMIFS(Aux_Totales!$N:$N, Aux_Totales!$F:$F, $F224, Aux_Totales!$A:$A, Aperturas!$A$2), 0))</f>
        <v/>
      </c>
      <c r="PCG224" s="23" t="str">
        <f>IF(PCG220 = "", "", IFERROR(PCG220 / SUMIFS(Aux_Totales!$N:$N, Aux_Totales!$F:$F, $F224, Aux_Totales!$A:$A, Aperturas!$A$2), 0))</f>
        <v/>
      </c>
      <c r="PCH224" s="23" t="str">
        <f>IF(PCH220 = "", "", IFERROR(PCH220 / SUMIFS(Aux_Totales!$N:$N, Aux_Totales!$F:$F, $F224, Aux_Totales!$A:$A, Aperturas!$A$2), 0))</f>
        <v/>
      </c>
      <c r="PCI224" s="23" t="str">
        <f>IF(PCI220 = "", "", IFERROR(PCI220 / SUMIFS(Aux_Totales!$N:$N, Aux_Totales!$F:$F, $F224, Aux_Totales!$A:$A, Aperturas!$A$2), 0))</f>
        <v/>
      </c>
      <c r="PCJ224" s="23" t="str">
        <f>IF(PCJ220 = "", "", IFERROR(PCJ220 / SUMIFS(Aux_Totales!$N:$N, Aux_Totales!$F:$F, $F224, Aux_Totales!$A:$A, Aperturas!$A$2), 0))</f>
        <v/>
      </c>
      <c r="PCK224" s="23" t="str">
        <f>IF(PCK220 = "", "", IFERROR(PCK220 / SUMIFS(Aux_Totales!$N:$N, Aux_Totales!$F:$F, $F224, Aux_Totales!$A:$A, Aperturas!$A$2), 0))</f>
        <v/>
      </c>
      <c r="PCL224" s="23" t="str">
        <f>IF(PCL220 = "", "", IFERROR(PCL220 / SUMIFS(Aux_Totales!$N:$N, Aux_Totales!$F:$F, $F224, Aux_Totales!$A:$A, Aperturas!$A$2), 0))</f>
        <v/>
      </c>
      <c r="PCM224" s="23" t="str">
        <f>IF(PCM220 = "", "", IFERROR(PCM220 / SUMIFS(Aux_Totales!$N:$N, Aux_Totales!$F:$F, $F224, Aux_Totales!$A:$A, Aperturas!$A$2), 0))</f>
        <v/>
      </c>
      <c r="PCN224" s="23" t="str">
        <f>IF(PCN220 = "", "", IFERROR(PCN220 / SUMIFS(Aux_Totales!$N:$N, Aux_Totales!$F:$F, $F224, Aux_Totales!$A:$A, Aperturas!$A$2), 0))</f>
        <v/>
      </c>
      <c r="PCO224" s="23" t="str">
        <f>IF(PCO220 = "", "", IFERROR(PCO220 / SUMIFS(Aux_Totales!$N:$N, Aux_Totales!$F:$F, $F224, Aux_Totales!$A:$A, Aperturas!$A$2), 0))</f>
        <v/>
      </c>
      <c r="PCP224" s="23" t="str">
        <f>IF(PCP220 = "", "", IFERROR(PCP220 / SUMIFS(Aux_Totales!$N:$N, Aux_Totales!$F:$F, $F224, Aux_Totales!$A:$A, Aperturas!$A$2), 0))</f>
        <v/>
      </c>
      <c r="PCQ224" s="23" t="str">
        <f>IF(PCQ220 = "", "", IFERROR(PCQ220 / SUMIFS(Aux_Totales!$N:$N, Aux_Totales!$F:$F, $F224, Aux_Totales!$A:$A, Aperturas!$A$2), 0))</f>
        <v/>
      </c>
      <c r="PCR224" s="23" t="str">
        <f>IF(PCR220 = "", "", IFERROR(PCR220 / SUMIFS(Aux_Totales!$N:$N, Aux_Totales!$F:$F, $F224, Aux_Totales!$A:$A, Aperturas!$A$2), 0))</f>
        <v/>
      </c>
      <c r="PCS224" s="23" t="str">
        <f>IF(PCS220 = "", "", IFERROR(PCS220 / SUMIFS(Aux_Totales!$N:$N, Aux_Totales!$F:$F, $F224, Aux_Totales!$A:$A, Aperturas!$A$2), 0))</f>
        <v/>
      </c>
      <c r="PCT224" s="23" t="str">
        <f>IF(PCT220 = "", "", IFERROR(PCT220 / SUMIFS(Aux_Totales!$N:$N, Aux_Totales!$F:$F, $F224, Aux_Totales!$A:$A, Aperturas!$A$2), 0))</f>
        <v/>
      </c>
      <c r="PCU224" s="23" t="str">
        <f>IF(PCU220 = "", "", IFERROR(PCU220 / SUMIFS(Aux_Totales!$N:$N, Aux_Totales!$F:$F, $F224, Aux_Totales!$A:$A, Aperturas!$A$2), 0))</f>
        <v/>
      </c>
      <c r="PCV224" s="23" t="str">
        <f>IF(PCV220 = "", "", IFERROR(PCV220 / SUMIFS(Aux_Totales!$N:$N, Aux_Totales!$F:$F, $F224, Aux_Totales!$A:$A, Aperturas!$A$2), 0))</f>
        <v/>
      </c>
      <c r="PCW224" s="23" t="str">
        <f>IF(PCW220 = "", "", IFERROR(PCW220 / SUMIFS(Aux_Totales!$N:$N, Aux_Totales!$F:$F, $F224, Aux_Totales!$A:$A, Aperturas!$A$2), 0))</f>
        <v/>
      </c>
      <c r="PCX224" s="23" t="str">
        <f>IF(PCX220 = "", "", IFERROR(PCX220 / SUMIFS(Aux_Totales!$N:$N, Aux_Totales!$F:$F, $F224, Aux_Totales!$A:$A, Aperturas!$A$2), 0))</f>
        <v/>
      </c>
      <c r="PCY224" s="23" t="str">
        <f>IF(PCY220 = "", "", IFERROR(PCY220 / SUMIFS(Aux_Totales!$N:$N, Aux_Totales!$F:$F, $F224, Aux_Totales!$A:$A, Aperturas!$A$2), 0))</f>
        <v/>
      </c>
      <c r="PCZ224" s="23" t="str">
        <f>IF(PCZ220 = "", "", IFERROR(PCZ220 / SUMIFS(Aux_Totales!$N:$N, Aux_Totales!$F:$F, $F224, Aux_Totales!$A:$A, Aperturas!$A$2), 0))</f>
        <v/>
      </c>
      <c r="PDA224" s="23" t="str">
        <f>IF(PDA220 = "", "", IFERROR(PDA220 / SUMIFS(Aux_Totales!$N:$N, Aux_Totales!$F:$F, $F224, Aux_Totales!$A:$A, Aperturas!$A$2), 0))</f>
        <v/>
      </c>
      <c r="PDB224" s="23" t="str">
        <f>IF(PDB220 = "", "", IFERROR(PDB220 / SUMIFS(Aux_Totales!$N:$N, Aux_Totales!$F:$F, $F224, Aux_Totales!$A:$A, Aperturas!$A$2), 0))</f>
        <v/>
      </c>
      <c r="PDC224" s="23" t="str">
        <f>IF(PDC220 = "", "", IFERROR(PDC220 / SUMIFS(Aux_Totales!$N:$N, Aux_Totales!$F:$F, $F224, Aux_Totales!$A:$A, Aperturas!$A$2), 0))</f>
        <v/>
      </c>
      <c r="PDD224" s="23" t="str">
        <f>IF(PDD220 = "", "", IFERROR(PDD220 / SUMIFS(Aux_Totales!$N:$N, Aux_Totales!$F:$F, $F224, Aux_Totales!$A:$A, Aperturas!$A$2), 0))</f>
        <v/>
      </c>
      <c r="PDE224" s="23" t="str">
        <f>IF(PDE220 = "", "", IFERROR(PDE220 / SUMIFS(Aux_Totales!$N:$N, Aux_Totales!$F:$F, $F224, Aux_Totales!$A:$A, Aperturas!$A$2), 0))</f>
        <v/>
      </c>
      <c r="PDF224" s="23" t="str">
        <f>IF(PDF220 = "", "", IFERROR(PDF220 / SUMIFS(Aux_Totales!$N:$N, Aux_Totales!$F:$F, $F224, Aux_Totales!$A:$A, Aperturas!$A$2), 0))</f>
        <v/>
      </c>
      <c r="PDG224" s="23" t="str">
        <f>IF(PDG220 = "", "", IFERROR(PDG220 / SUMIFS(Aux_Totales!$N:$N, Aux_Totales!$F:$F, $F224, Aux_Totales!$A:$A, Aperturas!$A$2), 0))</f>
        <v/>
      </c>
      <c r="PDH224" s="23" t="str">
        <f>IF(PDH220 = "", "", IFERROR(PDH220 / SUMIFS(Aux_Totales!$N:$N, Aux_Totales!$F:$F, $F224, Aux_Totales!$A:$A, Aperturas!$A$2), 0))</f>
        <v/>
      </c>
      <c r="PDI224" s="23" t="str">
        <f>IF(PDI220 = "", "", IFERROR(PDI220 / SUMIFS(Aux_Totales!$N:$N, Aux_Totales!$F:$F, $F224, Aux_Totales!$A:$A, Aperturas!$A$2), 0))</f>
        <v/>
      </c>
      <c r="PDJ224" s="23" t="str">
        <f>IF(PDJ220 = "", "", IFERROR(PDJ220 / SUMIFS(Aux_Totales!$N:$N, Aux_Totales!$F:$F, $F224, Aux_Totales!$A:$A, Aperturas!$A$2), 0))</f>
        <v/>
      </c>
      <c r="PDK224" s="23" t="str">
        <f>IF(PDK220 = "", "", IFERROR(PDK220 / SUMIFS(Aux_Totales!$N:$N, Aux_Totales!$F:$F, $F224, Aux_Totales!$A:$A, Aperturas!$A$2), 0))</f>
        <v/>
      </c>
      <c r="PDL224" s="23" t="str">
        <f>IF(PDL220 = "", "", IFERROR(PDL220 / SUMIFS(Aux_Totales!$N:$N, Aux_Totales!$F:$F, $F224, Aux_Totales!$A:$A, Aperturas!$A$2), 0))</f>
        <v/>
      </c>
      <c r="PDM224" s="23" t="str">
        <f>IF(PDM220 = "", "", IFERROR(PDM220 / SUMIFS(Aux_Totales!$N:$N, Aux_Totales!$F:$F, $F224, Aux_Totales!$A:$A, Aperturas!$A$2), 0))</f>
        <v/>
      </c>
      <c r="PDN224" s="23" t="str">
        <f>IF(PDN220 = "", "", IFERROR(PDN220 / SUMIFS(Aux_Totales!$N:$N, Aux_Totales!$F:$F, $F224, Aux_Totales!$A:$A, Aperturas!$A$2), 0))</f>
        <v/>
      </c>
      <c r="PDO224" s="23" t="str">
        <f>IF(PDO220 = "", "", IFERROR(PDO220 / SUMIFS(Aux_Totales!$N:$N, Aux_Totales!$F:$F, $F224, Aux_Totales!$A:$A, Aperturas!$A$2), 0))</f>
        <v/>
      </c>
      <c r="PDP224" s="23" t="str">
        <f>IF(PDP220 = "", "", IFERROR(PDP220 / SUMIFS(Aux_Totales!$N:$N, Aux_Totales!$F:$F, $F224, Aux_Totales!$A:$A, Aperturas!$A$2), 0))</f>
        <v/>
      </c>
      <c r="PDQ224" s="23" t="str">
        <f>IF(PDQ220 = "", "", IFERROR(PDQ220 / SUMIFS(Aux_Totales!$N:$N, Aux_Totales!$F:$F, $F224, Aux_Totales!$A:$A, Aperturas!$A$2), 0))</f>
        <v/>
      </c>
      <c r="PDR224" s="23" t="str">
        <f>IF(PDR220 = "", "", IFERROR(PDR220 / SUMIFS(Aux_Totales!$N:$N, Aux_Totales!$F:$F, $F224, Aux_Totales!$A:$A, Aperturas!$A$2), 0))</f>
        <v/>
      </c>
      <c r="PDS224" s="23" t="str">
        <f>IF(PDS220 = "", "", IFERROR(PDS220 / SUMIFS(Aux_Totales!$N:$N, Aux_Totales!$F:$F, $F224, Aux_Totales!$A:$A, Aperturas!$A$2), 0))</f>
        <v/>
      </c>
      <c r="PDT224" s="23" t="str">
        <f>IF(PDT220 = "", "", IFERROR(PDT220 / SUMIFS(Aux_Totales!$N:$N, Aux_Totales!$F:$F, $F224, Aux_Totales!$A:$A, Aperturas!$A$2), 0))</f>
        <v/>
      </c>
      <c r="PDU224" s="23" t="str">
        <f>IF(PDU220 = "", "", IFERROR(PDU220 / SUMIFS(Aux_Totales!$N:$N, Aux_Totales!$F:$F, $F224, Aux_Totales!$A:$A, Aperturas!$A$2), 0))</f>
        <v/>
      </c>
      <c r="PDV224" s="23" t="str">
        <f>IF(PDV220 = "", "", IFERROR(PDV220 / SUMIFS(Aux_Totales!$N:$N, Aux_Totales!$F:$F, $F224, Aux_Totales!$A:$A, Aperturas!$A$2), 0))</f>
        <v/>
      </c>
      <c r="PDW224" s="23" t="str">
        <f>IF(PDW220 = "", "", IFERROR(PDW220 / SUMIFS(Aux_Totales!$N:$N, Aux_Totales!$F:$F, $F224, Aux_Totales!$A:$A, Aperturas!$A$2), 0))</f>
        <v/>
      </c>
      <c r="PDX224" s="23" t="str">
        <f>IF(PDX220 = "", "", IFERROR(PDX220 / SUMIFS(Aux_Totales!$N:$N, Aux_Totales!$F:$F, $F224, Aux_Totales!$A:$A, Aperturas!$A$2), 0))</f>
        <v/>
      </c>
      <c r="PDY224" s="23" t="str">
        <f>IF(PDY220 = "", "", IFERROR(PDY220 / SUMIFS(Aux_Totales!$N:$N, Aux_Totales!$F:$F, $F224, Aux_Totales!$A:$A, Aperturas!$A$2), 0))</f>
        <v/>
      </c>
      <c r="PDZ224" s="23" t="str">
        <f>IF(PDZ220 = "", "", IFERROR(PDZ220 / SUMIFS(Aux_Totales!$N:$N, Aux_Totales!$F:$F, $F224, Aux_Totales!$A:$A, Aperturas!$A$2), 0))</f>
        <v/>
      </c>
      <c r="PEA224" s="23" t="str">
        <f>IF(PEA220 = "", "", IFERROR(PEA220 / SUMIFS(Aux_Totales!$N:$N, Aux_Totales!$F:$F, $F224, Aux_Totales!$A:$A, Aperturas!$A$2), 0))</f>
        <v/>
      </c>
      <c r="PEB224" s="23" t="str">
        <f>IF(PEB220 = "", "", IFERROR(PEB220 / SUMIFS(Aux_Totales!$N:$N, Aux_Totales!$F:$F, $F224, Aux_Totales!$A:$A, Aperturas!$A$2), 0))</f>
        <v/>
      </c>
      <c r="PEC224" s="23" t="str">
        <f>IF(PEC220 = "", "", IFERROR(PEC220 / SUMIFS(Aux_Totales!$N:$N, Aux_Totales!$F:$F, $F224, Aux_Totales!$A:$A, Aperturas!$A$2), 0))</f>
        <v/>
      </c>
      <c r="PED224" s="23" t="str">
        <f>IF(PED220 = "", "", IFERROR(PED220 / SUMIFS(Aux_Totales!$N:$N, Aux_Totales!$F:$F, $F224, Aux_Totales!$A:$A, Aperturas!$A$2), 0))</f>
        <v/>
      </c>
      <c r="PEE224" s="23" t="str">
        <f>IF(PEE220 = "", "", IFERROR(PEE220 / SUMIFS(Aux_Totales!$N:$N, Aux_Totales!$F:$F, $F224, Aux_Totales!$A:$A, Aperturas!$A$2), 0))</f>
        <v/>
      </c>
      <c r="PEF224" s="23" t="str">
        <f>IF(PEF220 = "", "", IFERROR(PEF220 / SUMIFS(Aux_Totales!$N:$N, Aux_Totales!$F:$F, $F224, Aux_Totales!$A:$A, Aperturas!$A$2), 0))</f>
        <v/>
      </c>
      <c r="PEG224" s="23" t="str">
        <f>IF(PEG220 = "", "", IFERROR(PEG220 / SUMIFS(Aux_Totales!$N:$N, Aux_Totales!$F:$F, $F224, Aux_Totales!$A:$A, Aperturas!$A$2), 0))</f>
        <v/>
      </c>
      <c r="PEH224" s="23" t="str">
        <f>IF(PEH220 = "", "", IFERROR(PEH220 / SUMIFS(Aux_Totales!$N:$N, Aux_Totales!$F:$F, $F224, Aux_Totales!$A:$A, Aperturas!$A$2), 0))</f>
        <v/>
      </c>
      <c r="PEI224" s="23" t="str">
        <f>IF(PEI220 = "", "", IFERROR(PEI220 / SUMIFS(Aux_Totales!$N:$N, Aux_Totales!$F:$F, $F224, Aux_Totales!$A:$A, Aperturas!$A$2), 0))</f>
        <v/>
      </c>
      <c r="PEJ224" s="23" t="str">
        <f>IF(PEJ220 = "", "", IFERROR(PEJ220 / SUMIFS(Aux_Totales!$N:$N, Aux_Totales!$F:$F, $F224, Aux_Totales!$A:$A, Aperturas!$A$2), 0))</f>
        <v/>
      </c>
      <c r="PEK224" s="23" t="str">
        <f>IF(PEK220 = "", "", IFERROR(PEK220 / SUMIFS(Aux_Totales!$N:$N, Aux_Totales!$F:$F, $F224, Aux_Totales!$A:$A, Aperturas!$A$2), 0))</f>
        <v/>
      </c>
      <c r="PEL224" s="23" t="str">
        <f>IF(PEL220 = "", "", IFERROR(PEL220 / SUMIFS(Aux_Totales!$N:$N, Aux_Totales!$F:$F, $F224, Aux_Totales!$A:$A, Aperturas!$A$2), 0))</f>
        <v/>
      </c>
      <c r="PEM224" s="23" t="str">
        <f>IF(PEM220 = "", "", IFERROR(PEM220 / SUMIFS(Aux_Totales!$N:$N, Aux_Totales!$F:$F, $F224, Aux_Totales!$A:$A, Aperturas!$A$2), 0))</f>
        <v/>
      </c>
      <c r="PEN224" s="23" t="str">
        <f>IF(PEN220 = "", "", IFERROR(PEN220 / SUMIFS(Aux_Totales!$N:$N, Aux_Totales!$F:$F, $F224, Aux_Totales!$A:$A, Aperturas!$A$2), 0))</f>
        <v/>
      </c>
      <c r="PEO224" s="23" t="str">
        <f>IF(PEO220 = "", "", IFERROR(PEO220 / SUMIFS(Aux_Totales!$N:$N, Aux_Totales!$F:$F, $F224, Aux_Totales!$A:$A, Aperturas!$A$2), 0))</f>
        <v/>
      </c>
      <c r="PEP224" s="23" t="str">
        <f>IF(PEP220 = "", "", IFERROR(PEP220 / SUMIFS(Aux_Totales!$N:$N, Aux_Totales!$F:$F, $F224, Aux_Totales!$A:$A, Aperturas!$A$2), 0))</f>
        <v/>
      </c>
      <c r="PEQ224" s="23" t="str">
        <f>IF(PEQ220 = "", "", IFERROR(PEQ220 / SUMIFS(Aux_Totales!$N:$N, Aux_Totales!$F:$F, $F224, Aux_Totales!$A:$A, Aperturas!$A$2), 0))</f>
        <v/>
      </c>
      <c r="PER224" s="23" t="str">
        <f>IF(PER220 = "", "", IFERROR(PER220 / SUMIFS(Aux_Totales!$N:$N, Aux_Totales!$F:$F, $F224, Aux_Totales!$A:$A, Aperturas!$A$2), 0))</f>
        <v/>
      </c>
      <c r="PES224" s="23" t="str">
        <f>IF(PES220 = "", "", IFERROR(PES220 / SUMIFS(Aux_Totales!$N:$N, Aux_Totales!$F:$F, $F224, Aux_Totales!$A:$A, Aperturas!$A$2), 0))</f>
        <v/>
      </c>
      <c r="PET224" s="23" t="str">
        <f>IF(PET220 = "", "", IFERROR(PET220 / SUMIFS(Aux_Totales!$N:$N, Aux_Totales!$F:$F, $F224, Aux_Totales!$A:$A, Aperturas!$A$2), 0))</f>
        <v/>
      </c>
      <c r="PEU224" s="23" t="str">
        <f>IF(PEU220 = "", "", IFERROR(PEU220 / SUMIFS(Aux_Totales!$N:$N, Aux_Totales!$F:$F, $F224, Aux_Totales!$A:$A, Aperturas!$A$2), 0))</f>
        <v/>
      </c>
      <c r="PEV224" s="23" t="str">
        <f>IF(PEV220 = "", "", IFERROR(PEV220 / SUMIFS(Aux_Totales!$N:$N, Aux_Totales!$F:$F, $F224, Aux_Totales!$A:$A, Aperturas!$A$2), 0))</f>
        <v/>
      </c>
      <c r="PEW224" s="23" t="str">
        <f>IF(PEW220 = "", "", IFERROR(PEW220 / SUMIFS(Aux_Totales!$N:$N, Aux_Totales!$F:$F, $F224, Aux_Totales!$A:$A, Aperturas!$A$2), 0))</f>
        <v/>
      </c>
      <c r="PEX224" s="23" t="str">
        <f>IF(PEX220 = "", "", IFERROR(PEX220 / SUMIFS(Aux_Totales!$N:$N, Aux_Totales!$F:$F, $F224, Aux_Totales!$A:$A, Aperturas!$A$2), 0))</f>
        <v/>
      </c>
      <c r="PEY224" s="23" t="str">
        <f>IF(PEY220 = "", "", IFERROR(PEY220 / SUMIFS(Aux_Totales!$N:$N, Aux_Totales!$F:$F, $F224, Aux_Totales!$A:$A, Aperturas!$A$2), 0))</f>
        <v/>
      </c>
      <c r="PEZ224" s="23" t="str">
        <f>IF(PEZ220 = "", "", IFERROR(PEZ220 / SUMIFS(Aux_Totales!$N:$N, Aux_Totales!$F:$F, $F224, Aux_Totales!$A:$A, Aperturas!$A$2), 0))</f>
        <v/>
      </c>
      <c r="PFA224" s="23" t="str">
        <f>IF(PFA220 = "", "", IFERROR(PFA220 / SUMIFS(Aux_Totales!$N:$N, Aux_Totales!$F:$F, $F224, Aux_Totales!$A:$A, Aperturas!$A$2), 0))</f>
        <v/>
      </c>
      <c r="PFB224" s="23" t="str">
        <f>IF(PFB220 = "", "", IFERROR(PFB220 / SUMIFS(Aux_Totales!$N:$N, Aux_Totales!$F:$F, $F224, Aux_Totales!$A:$A, Aperturas!$A$2), 0))</f>
        <v/>
      </c>
      <c r="PFC224" s="23" t="str">
        <f>IF(PFC220 = "", "", IFERROR(PFC220 / SUMIFS(Aux_Totales!$N:$N, Aux_Totales!$F:$F, $F224, Aux_Totales!$A:$A, Aperturas!$A$2), 0))</f>
        <v/>
      </c>
      <c r="PFD224" s="23" t="str">
        <f>IF(PFD220 = "", "", IFERROR(PFD220 / SUMIFS(Aux_Totales!$N:$N, Aux_Totales!$F:$F, $F224, Aux_Totales!$A:$A, Aperturas!$A$2), 0))</f>
        <v/>
      </c>
      <c r="PFE224" s="23" t="str">
        <f>IF(PFE220 = "", "", IFERROR(PFE220 / SUMIFS(Aux_Totales!$N:$N, Aux_Totales!$F:$F, $F224, Aux_Totales!$A:$A, Aperturas!$A$2), 0))</f>
        <v/>
      </c>
      <c r="PFF224" s="23" t="str">
        <f>IF(PFF220 = "", "", IFERROR(PFF220 / SUMIFS(Aux_Totales!$N:$N, Aux_Totales!$F:$F, $F224, Aux_Totales!$A:$A, Aperturas!$A$2), 0))</f>
        <v/>
      </c>
      <c r="PFG224" s="23" t="str">
        <f>IF(PFG220 = "", "", IFERROR(PFG220 / SUMIFS(Aux_Totales!$N:$N, Aux_Totales!$F:$F, $F224, Aux_Totales!$A:$A, Aperturas!$A$2), 0))</f>
        <v/>
      </c>
      <c r="PFH224" s="23" t="str">
        <f>IF(PFH220 = "", "", IFERROR(PFH220 / SUMIFS(Aux_Totales!$N:$N, Aux_Totales!$F:$F, $F224, Aux_Totales!$A:$A, Aperturas!$A$2), 0))</f>
        <v/>
      </c>
      <c r="PFI224" s="23" t="str">
        <f>IF(PFI220 = "", "", IFERROR(PFI220 / SUMIFS(Aux_Totales!$N:$N, Aux_Totales!$F:$F, $F224, Aux_Totales!$A:$A, Aperturas!$A$2), 0))</f>
        <v/>
      </c>
      <c r="PFJ224" s="23" t="str">
        <f>IF(PFJ220 = "", "", IFERROR(PFJ220 / SUMIFS(Aux_Totales!$N:$N, Aux_Totales!$F:$F, $F224, Aux_Totales!$A:$A, Aperturas!$A$2), 0))</f>
        <v/>
      </c>
      <c r="PFK224" s="23" t="str">
        <f>IF(PFK220 = "", "", IFERROR(PFK220 / SUMIFS(Aux_Totales!$N:$N, Aux_Totales!$F:$F, $F224, Aux_Totales!$A:$A, Aperturas!$A$2), 0))</f>
        <v/>
      </c>
      <c r="PFL224" s="23" t="str">
        <f>IF(PFL220 = "", "", IFERROR(PFL220 / SUMIFS(Aux_Totales!$N:$N, Aux_Totales!$F:$F, $F224, Aux_Totales!$A:$A, Aperturas!$A$2), 0))</f>
        <v/>
      </c>
      <c r="PFM224" s="23" t="str">
        <f>IF(PFM220 = "", "", IFERROR(PFM220 / SUMIFS(Aux_Totales!$N:$N, Aux_Totales!$F:$F, $F224, Aux_Totales!$A:$A, Aperturas!$A$2), 0))</f>
        <v/>
      </c>
      <c r="PFN224" s="23" t="str">
        <f>IF(PFN220 = "", "", IFERROR(PFN220 / SUMIFS(Aux_Totales!$N:$N, Aux_Totales!$F:$F, $F224, Aux_Totales!$A:$A, Aperturas!$A$2), 0))</f>
        <v/>
      </c>
      <c r="PFO224" s="23" t="str">
        <f>IF(PFO220 = "", "", IFERROR(PFO220 / SUMIFS(Aux_Totales!$N:$N, Aux_Totales!$F:$F, $F224, Aux_Totales!$A:$A, Aperturas!$A$2), 0))</f>
        <v/>
      </c>
      <c r="PFP224" s="23" t="str">
        <f>IF(PFP220 = "", "", IFERROR(PFP220 / SUMIFS(Aux_Totales!$N:$N, Aux_Totales!$F:$F, $F224, Aux_Totales!$A:$A, Aperturas!$A$2), 0))</f>
        <v/>
      </c>
      <c r="PFQ224" s="23" t="str">
        <f>IF(PFQ220 = "", "", IFERROR(PFQ220 / SUMIFS(Aux_Totales!$N:$N, Aux_Totales!$F:$F, $F224, Aux_Totales!$A:$A, Aperturas!$A$2), 0))</f>
        <v/>
      </c>
      <c r="PFR224" s="23" t="str">
        <f>IF(PFR220 = "", "", IFERROR(PFR220 / SUMIFS(Aux_Totales!$N:$N, Aux_Totales!$F:$F, $F224, Aux_Totales!$A:$A, Aperturas!$A$2), 0))</f>
        <v/>
      </c>
      <c r="PFS224" s="23" t="str">
        <f>IF(PFS220 = "", "", IFERROR(PFS220 / SUMIFS(Aux_Totales!$N:$N, Aux_Totales!$F:$F, $F224, Aux_Totales!$A:$A, Aperturas!$A$2), 0))</f>
        <v/>
      </c>
      <c r="PFT224" s="23" t="str">
        <f>IF(PFT220 = "", "", IFERROR(PFT220 / SUMIFS(Aux_Totales!$N:$N, Aux_Totales!$F:$F, $F224, Aux_Totales!$A:$A, Aperturas!$A$2), 0))</f>
        <v/>
      </c>
      <c r="PFU224" s="23" t="str">
        <f>IF(PFU220 = "", "", IFERROR(PFU220 / SUMIFS(Aux_Totales!$N:$N, Aux_Totales!$F:$F, $F224, Aux_Totales!$A:$A, Aperturas!$A$2), 0))</f>
        <v/>
      </c>
      <c r="PFV224" s="23" t="str">
        <f>IF(PFV220 = "", "", IFERROR(PFV220 / SUMIFS(Aux_Totales!$N:$N, Aux_Totales!$F:$F, $F224, Aux_Totales!$A:$A, Aperturas!$A$2), 0))</f>
        <v/>
      </c>
      <c r="PFW224" s="23" t="str">
        <f>IF(PFW220 = "", "", IFERROR(PFW220 / SUMIFS(Aux_Totales!$N:$N, Aux_Totales!$F:$F, $F224, Aux_Totales!$A:$A, Aperturas!$A$2), 0))</f>
        <v/>
      </c>
      <c r="PFX224" s="23" t="str">
        <f>IF(PFX220 = "", "", IFERROR(PFX220 / SUMIFS(Aux_Totales!$N:$N, Aux_Totales!$F:$F, $F224, Aux_Totales!$A:$A, Aperturas!$A$2), 0))</f>
        <v/>
      </c>
      <c r="PFY224" s="23" t="str">
        <f>IF(PFY220 = "", "", IFERROR(PFY220 / SUMIFS(Aux_Totales!$N:$N, Aux_Totales!$F:$F, $F224, Aux_Totales!$A:$A, Aperturas!$A$2), 0))</f>
        <v/>
      </c>
      <c r="PFZ224" s="23" t="str">
        <f>IF(PFZ220 = "", "", IFERROR(PFZ220 / SUMIFS(Aux_Totales!$N:$N, Aux_Totales!$F:$F, $F224, Aux_Totales!$A:$A, Aperturas!$A$2), 0))</f>
        <v/>
      </c>
      <c r="PGA224" s="23" t="str">
        <f>IF(PGA220 = "", "", IFERROR(PGA220 / SUMIFS(Aux_Totales!$N:$N, Aux_Totales!$F:$F, $F224, Aux_Totales!$A:$A, Aperturas!$A$2), 0))</f>
        <v/>
      </c>
      <c r="PGB224" s="23" t="str">
        <f>IF(PGB220 = "", "", IFERROR(PGB220 / SUMIFS(Aux_Totales!$N:$N, Aux_Totales!$F:$F, $F224, Aux_Totales!$A:$A, Aperturas!$A$2), 0))</f>
        <v/>
      </c>
      <c r="PGC224" s="23" t="str">
        <f>IF(PGC220 = "", "", IFERROR(PGC220 / SUMIFS(Aux_Totales!$N:$N, Aux_Totales!$F:$F, $F224, Aux_Totales!$A:$A, Aperturas!$A$2), 0))</f>
        <v/>
      </c>
      <c r="PGD224" s="23" t="str">
        <f>IF(PGD220 = "", "", IFERROR(PGD220 / SUMIFS(Aux_Totales!$N:$N, Aux_Totales!$F:$F, $F224, Aux_Totales!$A:$A, Aperturas!$A$2), 0))</f>
        <v/>
      </c>
      <c r="PGE224" s="23" t="str">
        <f>IF(PGE220 = "", "", IFERROR(PGE220 / SUMIFS(Aux_Totales!$N:$N, Aux_Totales!$F:$F, $F224, Aux_Totales!$A:$A, Aperturas!$A$2), 0))</f>
        <v/>
      </c>
      <c r="PGF224" s="23" t="str">
        <f>IF(PGF220 = "", "", IFERROR(PGF220 / SUMIFS(Aux_Totales!$N:$N, Aux_Totales!$F:$F, $F224, Aux_Totales!$A:$A, Aperturas!$A$2), 0))</f>
        <v/>
      </c>
      <c r="PGG224" s="23" t="str">
        <f>IF(PGG220 = "", "", IFERROR(PGG220 / SUMIFS(Aux_Totales!$N:$N, Aux_Totales!$F:$F, $F224, Aux_Totales!$A:$A, Aperturas!$A$2), 0))</f>
        <v/>
      </c>
      <c r="PGH224" s="23" t="str">
        <f>IF(PGH220 = "", "", IFERROR(PGH220 / SUMIFS(Aux_Totales!$N:$N, Aux_Totales!$F:$F, $F224, Aux_Totales!$A:$A, Aperturas!$A$2), 0))</f>
        <v/>
      </c>
      <c r="PGI224" s="23" t="str">
        <f>IF(PGI220 = "", "", IFERROR(PGI220 / SUMIFS(Aux_Totales!$N:$N, Aux_Totales!$F:$F, $F224, Aux_Totales!$A:$A, Aperturas!$A$2), 0))</f>
        <v/>
      </c>
      <c r="PGJ224" s="23" t="str">
        <f>IF(PGJ220 = "", "", IFERROR(PGJ220 / SUMIFS(Aux_Totales!$N:$N, Aux_Totales!$F:$F, $F224, Aux_Totales!$A:$A, Aperturas!$A$2), 0))</f>
        <v/>
      </c>
      <c r="PGK224" s="23" t="str">
        <f>IF(PGK220 = "", "", IFERROR(PGK220 / SUMIFS(Aux_Totales!$N:$N, Aux_Totales!$F:$F, $F224, Aux_Totales!$A:$A, Aperturas!$A$2), 0))</f>
        <v/>
      </c>
      <c r="PGL224" s="23" t="str">
        <f>IF(PGL220 = "", "", IFERROR(PGL220 / SUMIFS(Aux_Totales!$N:$N, Aux_Totales!$F:$F, $F224, Aux_Totales!$A:$A, Aperturas!$A$2), 0))</f>
        <v/>
      </c>
      <c r="PGM224" s="23" t="str">
        <f>IF(PGM220 = "", "", IFERROR(PGM220 / SUMIFS(Aux_Totales!$N:$N, Aux_Totales!$F:$F, $F224, Aux_Totales!$A:$A, Aperturas!$A$2), 0))</f>
        <v/>
      </c>
      <c r="PGN224" s="23" t="str">
        <f>IF(PGN220 = "", "", IFERROR(PGN220 / SUMIFS(Aux_Totales!$N:$N, Aux_Totales!$F:$F, $F224, Aux_Totales!$A:$A, Aperturas!$A$2), 0))</f>
        <v/>
      </c>
      <c r="PGO224" s="23" t="str">
        <f>IF(PGO220 = "", "", IFERROR(PGO220 / SUMIFS(Aux_Totales!$N:$N, Aux_Totales!$F:$F, $F224, Aux_Totales!$A:$A, Aperturas!$A$2), 0))</f>
        <v/>
      </c>
      <c r="PGP224" s="23" t="str">
        <f>IF(PGP220 = "", "", IFERROR(PGP220 / SUMIFS(Aux_Totales!$N:$N, Aux_Totales!$F:$F, $F224, Aux_Totales!$A:$A, Aperturas!$A$2), 0))</f>
        <v/>
      </c>
      <c r="PGQ224" s="23" t="str">
        <f>IF(PGQ220 = "", "", IFERROR(PGQ220 / SUMIFS(Aux_Totales!$N:$N, Aux_Totales!$F:$F, $F224, Aux_Totales!$A:$A, Aperturas!$A$2), 0))</f>
        <v/>
      </c>
      <c r="PGR224" s="23" t="str">
        <f>IF(PGR220 = "", "", IFERROR(PGR220 / SUMIFS(Aux_Totales!$N:$N, Aux_Totales!$F:$F, $F224, Aux_Totales!$A:$A, Aperturas!$A$2), 0))</f>
        <v/>
      </c>
      <c r="PGS224" s="23" t="str">
        <f>IF(PGS220 = "", "", IFERROR(PGS220 / SUMIFS(Aux_Totales!$N:$N, Aux_Totales!$F:$F, $F224, Aux_Totales!$A:$A, Aperturas!$A$2), 0))</f>
        <v/>
      </c>
      <c r="PGT224" s="23" t="str">
        <f>IF(PGT220 = "", "", IFERROR(PGT220 / SUMIFS(Aux_Totales!$N:$N, Aux_Totales!$F:$F, $F224, Aux_Totales!$A:$A, Aperturas!$A$2), 0))</f>
        <v/>
      </c>
      <c r="PGU224" s="23" t="str">
        <f>IF(PGU220 = "", "", IFERROR(PGU220 / SUMIFS(Aux_Totales!$N:$N, Aux_Totales!$F:$F, $F224, Aux_Totales!$A:$A, Aperturas!$A$2), 0))</f>
        <v/>
      </c>
      <c r="PGV224" s="23" t="str">
        <f>IF(PGV220 = "", "", IFERROR(PGV220 / SUMIFS(Aux_Totales!$N:$N, Aux_Totales!$F:$F, $F224, Aux_Totales!$A:$A, Aperturas!$A$2), 0))</f>
        <v/>
      </c>
      <c r="PGW224" s="23" t="str">
        <f>IF(PGW220 = "", "", IFERROR(PGW220 / SUMIFS(Aux_Totales!$N:$N, Aux_Totales!$F:$F, $F224, Aux_Totales!$A:$A, Aperturas!$A$2), 0))</f>
        <v/>
      </c>
      <c r="PGX224" s="23" t="str">
        <f>IF(PGX220 = "", "", IFERROR(PGX220 / SUMIFS(Aux_Totales!$N:$N, Aux_Totales!$F:$F, $F224, Aux_Totales!$A:$A, Aperturas!$A$2), 0))</f>
        <v/>
      </c>
      <c r="PGY224" s="23" t="str">
        <f>IF(PGY220 = "", "", IFERROR(PGY220 / SUMIFS(Aux_Totales!$N:$N, Aux_Totales!$F:$F, $F224, Aux_Totales!$A:$A, Aperturas!$A$2), 0))</f>
        <v/>
      </c>
      <c r="PGZ224" s="23" t="str">
        <f>IF(PGZ220 = "", "", IFERROR(PGZ220 / SUMIFS(Aux_Totales!$N:$N, Aux_Totales!$F:$F, $F224, Aux_Totales!$A:$A, Aperturas!$A$2), 0))</f>
        <v/>
      </c>
      <c r="PHA224" s="23" t="str">
        <f>IF(PHA220 = "", "", IFERROR(PHA220 / SUMIFS(Aux_Totales!$N:$N, Aux_Totales!$F:$F, $F224, Aux_Totales!$A:$A, Aperturas!$A$2), 0))</f>
        <v/>
      </c>
      <c r="PHB224" s="23" t="str">
        <f>IF(PHB220 = "", "", IFERROR(PHB220 / SUMIFS(Aux_Totales!$N:$N, Aux_Totales!$F:$F, $F224, Aux_Totales!$A:$A, Aperturas!$A$2), 0))</f>
        <v/>
      </c>
      <c r="PHC224" s="23" t="str">
        <f>IF(PHC220 = "", "", IFERROR(PHC220 / SUMIFS(Aux_Totales!$N:$N, Aux_Totales!$F:$F, $F224, Aux_Totales!$A:$A, Aperturas!$A$2), 0))</f>
        <v/>
      </c>
      <c r="PHD224" s="23" t="str">
        <f>IF(PHD220 = "", "", IFERROR(PHD220 / SUMIFS(Aux_Totales!$N:$N, Aux_Totales!$F:$F, $F224, Aux_Totales!$A:$A, Aperturas!$A$2), 0))</f>
        <v/>
      </c>
      <c r="PHE224" s="23" t="str">
        <f>IF(PHE220 = "", "", IFERROR(PHE220 / SUMIFS(Aux_Totales!$N:$N, Aux_Totales!$F:$F, $F224, Aux_Totales!$A:$A, Aperturas!$A$2), 0))</f>
        <v/>
      </c>
      <c r="PHF224" s="23" t="str">
        <f>IF(PHF220 = "", "", IFERROR(PHF220 / SUMIFS(Aux_Totales!$N:$N, Aux_Totales!$F:$F, $F224, Aux_Totales!$A:$A, Aperturas!$A$2), 0))</f>
        <v/>
      </c>
      <c r="PHG224" s="23" t="str">
        <f>IF(PHG220 = "", "", IFERROR(PHG220 / SUMIFS(Aux_Totales!$N:$N, Aux_Totales!$F:$F, $F224, Aux_Totales!$A:$A, Aperturas!$A$2), 0))</f>
        <v/>
      </c>
      <c r="PHH224" s="23" t="str">
        <f>IF(PHH220 = "", "", IFERROR(PHH220 / SUMIFS(Aux_Totales!$N:$N, Aux_Totales!$F:$F, $F224, Aux_Totales!$A:$A, Aperturas!$A$2), 0))</f>
        <v/>
      </c>
      <c r="PHI224" s="23" t="str">
        <f>IF(PHI220 = "", "", IFERROR(PHI220 / SUMIFS(Aux_Totales!$N:$N, Aux_Totales!$F:$F, $F224, Aux_Totales!$A:$A, Aperturas!$A$2), 0))</f>
        <v/>
      </c>
      <c r="PHJ224" s="23" t="str">
        <f>IF(PHJ220 = "", "", IFERROR(PHJ220 / SUMIFS(Aux_Totales!$N:$N, Aux_Totales!$F:$F, $F224, Aux_Totales!$A:$A, Aperturas!$A$2), 0))</f>
        <v/>
      </c>
      <c r="PHK224" s="23" t="str">
        <f>IF(PHK220 = "", "", IFERROR(PHK220 / SUMIFS(Aux_Totales!$N:$N, Aux_Totales!$F:$F, $F224, Aux_Totales!$A:$A, Aperturas!$A$2), 0))</f>
        <v/>
      </c>
      <c r="PHL224" s="23" t="str">
        <f>IF(PHL220 = "", "", IFERROR(PHL220 / SUMIFS(Aux_Totales!$N:$N, Aux_Totales!$F:$F, $F224, Aux_Totales!$A:$A, Aperturas!$A$2), 0))</f>
        <v/>
      </c>
      <c r="PHM224" s="23" t="str">
        <f>IF(PHM220 = "", "", IFERROR(PHM220 / SUMIFS(Aux_Totales!$N:$N, Aux_Totales!$F:$F, $F224, Aux_Totales!$A:$A, Aperturas!$A$2), 0))</f>
        <v/>
      </c>
      <c r="PHN224" s="23" t="str">
        <f>IF(PHN220 = "", "", IFERROR(PHN220 / SUMIFS(Aux_Totales!$N:$N, Aux_Totales!$F:$F, $F224, Aux_Totales!$A:$A, Aperturas!$A$2), 0))</f>
        <v/>
      </c>
      <c r="PHO224" s="23" t="str">
        <f>IF(PHO220 = "", "", IFERROR(PHO220 / SUMIFS(Aux_Totales!$N:$N, Aux_Totales!$F:$F, $F224, Aux_Totales!$A:$A, Aperturas!$A$2), 0))</f>
        <v/>
      </c>
      <c r="PHP224" s="23" t="str">
        <f>IF(PHP220 = "", "", IFERROR(PHP220 / SUMIFS(Aux_Totales!$N:$N, Aux_Totales!$F:$F, $F224, Aux_Totales!$A:$A, Aperturas!$A$2), 0))</f>
        <v/>
      </c>
      <c r="PHQ224" s="23" t="str">
        <f>IF(PHQ220 = "", "", IFERROR(PHQ220 / SUMIFS(Aux_Totales!$N:$N, Aux_Totales!$F:$F, $F224, Aux_Totales!$A:$A, Aperturas!$A$2), 0))</f>
        <v/>
      </c>
      <c r="PHR224" s="23" t="str">
        <f>IF(PHR220 = "", "", IFERROR(PHR220 / SUMIFS(Aux_Totales!$N:$N, Aux_Totales!$F:$F, $F224, Aux_Totales!$A:$A, Aperturas!$A$2), 0))</f>
        <v/>
      </c>
      <c r="PHS224" s="23" t="str">
        <f>IF(PHS220 = "", "", IFERROR(PHS220 / SUMIFS(Aux_Totales!$N:$N, Aux_Totales!$F:$F, $F224, Aux_Totales!$A:$A, Aperturas!$A$2), 0))</f>
        <v/>
      </c>
      <c r="PHT224" s="23" t="str">
        <f>IF(PHT220 = "", "", IFERROR(PHT220 / SUMIFS(Aux_Totales!$N:$N, Aux_Totales!$F:$F, $F224, Aux_Totales!$A:$A, Aperturas!$A$2), 0))</f>
        <v/>
      </c>
      <c r="PHU224" s="23" t="str">
        <f>IF(PHU220 = "", "", IFERROR(PHU220 / SUMIFS(Aux_Totales!$N:$N, Aux_Totales!$F:$F, $F224, Aux_Totales!$A:$A, Aperturas!$A$2), 0))</f>
        <v/>
      </c>
      <c r="PHV224" s="23" t="str">
        <f>IF(PHV220 = "", "", IFERROR(PHV220 / SUMIFS(Aux_Totales!$N:$N, Aux_Totales!$F:$F, $F224, Aux_Totales!$A:$A, Aperturas!$A$2), 0))</f>
        <v/>
      </c>
      <c r="PHW224" s="23" t="str">
        <f>IF(PHW220 = "", "", IFERROR(PHW220 / SUMIFS(Aux_Totales!$N:$N, Aux_Totales!$F:$F, $F224, Aux_Totales!$A:$A, Aperturas!$A$2), 0))</f>
        <v/>
      </c>
      <c r="PHX224" s="23" t="str">
        <f>IF(PHX220 = "", "", IFERROR(PHX220 / SUMIFS(Aux_Totales!$N:$N, Aux_Totales!$F:$F, $F224, Aux_Totales!$A:$A, Aperturas!$A$2), 0))</f>
        <v/>
      </c>
      <c r="PHY224" s="23" t="str">
        <f>IF(PHY220 = "", "", IFERROR(PHY220 / SUMIFS(Aux_Totales!$N:$N, Aux_Totales!$F:$F, $F224, Aux_Totales!$A:$A, Aperturas!$A$2), 0))</f>
        <v/>
      </c>
      <c r="PHZ224" s="23" t="str">
        <f>IF(PHZ220 = "", "", IFERROR(PHZ220 / SUMIFS(Aux_Totales!$N:$N, Aux_Totales!$F:$F, $F224, Aux_Totales!$A:$A, Aperturas!$A$2), 0))</f>
        <v/>
      </c>
      <c r="PIA224" s="23" t="str">
        <f>IF(PIA220 = "", "", IFERROR(PIA220 / SUMIFS(Aux_Totales!$N:$N, Aux_Totales!$F:$F, $F224, Aux_Totales!$A:$A, Aperturas!$A$2), 0))</f>
        <v/>
      </c>
      <c r="PIB224" s="23" t="str">
        <f>IF(PIB220 = "", "", IFERROR(PIB220 / SUMIFS(Aux_Totales!$N:$N, Aux_Totales!$F:$F, $F224, Aux_Totales!$A:$A, Aperturas!$A$2), 0))</f>
        <v/>
      </c>
      <c r="PIC224" s="23" t="str">
        <f>IF(PIC220 = "", "", IFERROR(PIC220 / SUMIFS(Aux_Totales!$N:$N, Aux_Totales!$F:$F, $F224, Aux_Totales!$A:$A, Aperturas!$A$2), 0))</f>
        <v/>
      </c>
      <c r="PID224" s="23" t="str">
        <f>IF(PID220 = "", "", IFERROR(PID220 / SUMIFS(Aux_Totales!$N:$N, Aux_Totales!$F:$F, $F224, Aux_Totales!$A:$A, Aperturas!$A$2), 0))</f>
        <v/>
      </c>
      <c r="PIE224" s="23" t="str">
        <f>IF(PIE220 = "", "", IFERROR(PIE220 / SUMIFS(Aux_Totales!$N:$N, Aux_Totales!$F:$F, $F224, Aux_Totales!$A:$A, Aperturas!$A$2), 0))</f>
        <v/>
      </c>
      <c r="PIF224" s="23" t="str">
        <f>IF(PIF220 = "", "", IFERROR(PIF220 / SUMIFS(Aux_Totales!$N:$N, Aux_Totales!$F:$F, $F224, Aux_Totales!$A:$A, Aperturas!$A$2), 0))</f>
        <v/>
      </c>
      <c r="PIG224" s="23" t="str">
        <f>IF(PIG220 = "", "", IFERROR(PIG220 / SUMIFS(Aux_Totales!$N:$N, Aux_Totales!$F:$F, $F224, Aux_Totales!$A:$A, Aperturas!$A$2), 0))</f>
        <v/>
      </c>
      <c r="PIH224" s="23" t="str">
        <f>IF(PIH220 = "", "", IFERROR(PIH220 / SUMIFS(Aux_Totales!$N:$N, Aux_Totales!$F:$F, $F224, Aux_Totales!$A:$A, Aperturas!$A$2), 0))</f>
        <v/>
      </c>
      <c r="PII224" s="23" t="str">
        <f>IF(PII220 = "", "", IFERROR(PII220 / SUMIFS(Aux_Totales!$N:$N, Aux_Totales!$F:$F, $F224, Aux_Totales!$A:$A, Aperturas!$A$2), 0))</f>
        <v/>
      </c>
      <c r="PIJ224" s="23" t="str">
        <f>IF(PIJ220 = "", "", IFERROR(PIJ220 / SUMIFS(Aux_Totales!$N:$N, Aux_Totales!$F:$F, $F224, Aux_Totales!$A:$A, Aperturas!$A$2), 0))</f>
        <v/>
      </c>
      <c r="PIK224" s="23" t="str">
        <f>IF(PIK220 = "", "", IFERROR(PIK220 / SUMIFS(Aux_Totales!$N:$N, Aux_Totales!$F:$F, $F224, Aux_Totales!$A:$A, Aperturas!$A$2), 0))</f>
        <v/>
      </c>
      <c r="PIL224" s="23" t="str">
        <f>IF(PIL220 = "", "", IFERROR(PIL220 / SUMIFS(Aux_Totales!$N:$N, Aux_Totales!$F:$F, $F224, Aux_Totales!$A:$A, Aperturas!$A$2), 0))</f>
        <v/>
      </c>
      <c r="PIM224" s="23" t="str">
        <f>IF(PIM220 = "", "", IFERROR(PIM220 / SUMIFS(Aux_Totales!$N:$N, Aux_Totales!$F:$F, $F224, Aux_Totales!$A:$A, Aperturas!$A$2), 0))</f>
        <v/>
      </c>
      <c r="PIN224" s="23" t="str">
        <f>IF(PIN220 = "", "", IFERROR(PIN220 / SUMIFS(Aux_Totales!$N:$N, Aux_Totales!$F:$F, $F224, Aux_Totales!$A:$A, Aperturas!$A$2), 0))</f>
        <v/>
      </c>
      <c r="PIO224" s="23" t="str">
        <f>IF(PIO220 = "", "", IFERROR(PIO220 / SUMIFS(Aux_Totales!$N:$N, Aux_Totales!$F:$F, $F224, Aux_Totales!$A:$A, Aperturas!$A$2), 0))</f>
        <v/>
      </c>
      <c r="PIP224" s="23" t="str">
        <f>IF(PIP220 = "", "", IFERROR(PIP220 / SUMIFS(Aux_Totales!$N:$N, Aux_Totales!$F:$F, $F224, Aux_Totales!$A:$A, Aperturas!$A$2), 0))</f>
        <v/>
      </c>
      <c r="PIQ224" s="23" t="str">
        <f>IF(PIQ220 = "", "", IFERROR(PIQ220 / SUMIFS(Aux_Totales!$N:$N, Aux_Totales!$F:$F, $F224, Aux_Totales!$A:$A, Aperturas!$A$2), 0))</f>
        <v/>
      </c>
      <c r="PIR224" s="23" t="str">
        <f>IF(PIR220 = "", "", IFERROR(PIR220 / SUMIFS(Aux_Totales!$N:$N, Aux_Totales!$F:$F, $F224, Aux_Totales!$A:$A, Aperturas!$A$2), 0))</f>
        <v/>
      </c>
      <c r="PIS224" s="23" t="str">
        <f>IF(PIS220 = "", "", IFERROR(PIS220 / SUMIFS(Aux_Totales!$N:$N, Aux_Totales!$F:$F, $F224, Aux_Totales!$A:$A, Aperturas!$A$2), 0))</f>
        <v/>
      </c>
      <c r="PIT224" s="23" t="str">
        <f>IF(PIT220 = "", "", IFERROR(PIT220 / SUMIFS(Aux_Totales!$N:$N, Aux_Totales!$F:$F, $F224, Aux_Totales!$A:$A, Aperturas!$A$2), 0))</f>
        <v/>
      </c>
      <c r="PIU224" s="23" t="str">
        <f>IF(PIU220 = "", "", IFERROR(PIU220 / SUMIFS(Aux_Totales!$N:$N, Aux_Totales!$F:$F, $F224, Aux_Totales!$A:$A, Aperturas!$A$2), 0))</f>
        <v/>
      </c>
      <c r="PIV224" s="23" t="str">
        <f>IF(PIV220 = "", "", IFERROR(PIV220 / SUMIFS(Aux_Totales!$N:$N, Aux_Totales!$F:$F, $F224, Aux_Totales!$A:$A, Aperturas!$A$2), 0))</f>
        <v/>
      </c>
      <c r="PIW224" s="23" t="str">
        <f>IF(PIW220 = "", "", IFERROR(PIW220 / SUMIFS(Aux_Totales!$N:$N, Aux_Totales!$F:$F, $F224, Aux_Totales!$A:$A, Aperturas!$A$2), 0))</f>
        <v/>
      </c>
      <c r="PIX224" s="23" t="str">
        <f>IF(PIX220 = "", "", IFERROR(PIX220 / SUMIFS(Aux_Totales!$N:$N, Aux_Totales!$F:$F, $F224, Aux_Totales!$A:$A, Aperturas!$A$2), 0))</f>
        <v/>
      </c>
      <c r="PIY224" s="23" t="str">
        <f>IF(PIY220 = "", "", IFERROR(PIY220 / SUMIFS(Aux_Totales!$N:$N, Aux_Totales!$F:$F, $F224, Aux_Totales!$A:$A, Aperturas!$A$2), 0))</f>
        <v/>
      </c>
      <c r="PIZ224" s="23" t="str">
        <f>IF(PIZ220 = "", "", IFERROR(PIZ220 / SUMIFS(Aux_Totales!$N:$N, Aux_Totales!$F:$F, $F224, Aux_Totales!$A:$A, Aperturas!$A$2), 0))</f>
        <v/>
      </c>
      <c r="PJA224" s="23" t="str">
        <f>IF(PJA220 = "", "", IFERROR(PJA220 / SUMIFS(Aux_Totales!$N:$N, Aux_Totales!$F:$F, $F224, Aux_Totales!$A:$A, Aperturas!$A$2), 0))</f>
        <v/>
      </c>
      <c r="PJB224" s="23" t="str">
        <f>IF(PJB220 = "", "", IFERROR(PJB220 / SUMIFS(Aux_Totales!$N:$N, Aux_Totales!$F:$F, $F224, Aux_Totales!$A:$A, Aperturas!$A$2), 0))</f>
        <v/>
      </c>
      <c r="PJC224" s="23" t="str">
        <f>IF(PJC220 = "", "", IFERROR(PJC220 / SUMIFS(Aux_Totales!$N:$N, Aux_Totales!$F:$F, $F224, Aux_Totales!$A:$A, Aperturas!$A$2), 0))</f>
        <v/>
      </c>
      <c r="PJD224" s="23" t="str">
        <f>IF(PJD220 = "", "", IFERROR(PJD220 / SUMIFS(Aux_Totales!$N:$N, Aux_Totales!$F:$F, $F224, Aux_Totales!$A:$A, Aperturas!$A$2), 0))</f>
        <v/>
      </c>
      <c r="PJE224" s="23" t="str">
        <f>IF(PJE220 = "", "", IFERROR(PJE220 / SUMIFS(Aux_Totales!$N:$N, Aux_Totales!$F:$F, $F224, Aux_Totales!$A:$A, Aperturas!$A$2), 0))</f>
        <v/>
      </c>
      <c r="PJF224" s="23" t="str">
        <f>IF(PJF220 = "", "", IFERROR(PJF220 / SUMIFS(Aux_Totales!$N:$N, Aux_Totales!$F:$F, $F224, Aux_Totales!$A:$A, Aperturas!$A$2), 0))</f>
        <v/>
      </c>
      <c r="PJG224" s="23" t="str">
        <f>IF(PJG220 = "", "", IFERROR(PJG220 / SUMIFS(Aux_Totales!$N:$N, Aux_Totales!$F:$F, $F224, Aux_Totales!$A:$A, Aperturas!$A$2), 0))</f>
        <v/>
      </c>
      <c r="PJH224" s="23" t="str">
        <f>IF(PJH220 = "", "", IFERROR(PJH220 / SUMIFS(Aux_Totales!$N:$N, Aux_Totales!$F:$F, $F224, Aux_Totales!$A:$A, Aperturas!$A$2), 0))</f>
        <v/>
      </c>
      <c r="PJI224" s="23" t="str">
        <f>IF(PJI220 = "", "", IFERROR(PJI220 / SUMIFS(Aux_Totales!$N:$N, Aux_Totales!$F:$F, $F224, Aux_Totales!$A:$A, Aperturas!$A$2), 0))</f>
        <v/>
      </c>
      <c r="PJJ224" s="23" t="str">
        <f>IF(PJJ220 = "", "", IFERROR(PJJ220 / SUMIFS(Aux_Totales!$N:$N, Aux_Totales!$F:$F, $F224, Aux_Totales!$A:$A, Aperturas!$A$2), 0))</f>
        <v/>
      </c>
      <c r="PJK224" s="23" t="str">
        <f>IF(PJK220 = "", "", IFERROR(PJK220 / SUMIFS(Aux_Totales!$N:$N, Aux_Totales!$F:$F, $F224, Aux_Totales!$A:$A, Aperturas!$A$2), 0))</f>
        <v/>
      </c>
      <c r="PJL224" s="23" t="str">
        <f>IF(PJL220 = "", "", IFERROR(PJL220 / SUMIFS(Aux_Totales!$N:$N, Aux_Totales!$F:$F, $F224, Aux_Totales!$A:$A, Aperturas!$A$2), 0))</f>
        <v/>
      </c>
      <c r="PJM224" s="23" t="str">
        <f>IF(PJM220 = "", "", IFERROR(PJM220 / SUMIFS(Aux_Totales!$N:$N, Aux_Totales!$F:$F, $F224, Aux_Totales!$A:$A, Aperturas!$A$2), 0))</f>
        <v/>
      </c>
      <c r="PJN224" s="23" t="str">
        <f>IF(PJN220 = "", "", IFERROR(PJN220 / SUMIFS(Aux_Totales!$N:$N, Aux_Totales!$F:$F, $F224, Aux_Totales!$A:$A, Aperturas!$A$2), 0))</f>
        <v/>
      </c>
      <c r="PJO224" s="23" t="str">
        <f>IF(PJO220 = "", "", IFERROR(PJO220 / SUMIFS(Aux_Totales!$N:$N, Aux_Totales!$F:$F, $F224, Aux_Totales!$A:$A, Aperturas!$A$2), 0))</f>
        <v/>
      </c>
      <c r="PJP224" s="23" t="str">
        <f>IF(PJP220 = "", "", IFERROR(PJP220 / SUMIFS(Aux_Totales!$N:$N, Aux_Totales!$F:$F, $F224, Aux_Totales!$A:$A, Aperturas!$A$2), 0))</f>
        <v/>
      </c>
      <c r="PJQ224" s="23" t="str">
        <f>IF(PJQ220 = "", "", IFERROR(PJQ220 / SUMIFS(Aux_Totales!$N:$N, Aux_Totales!$F:$F, $F224, Aux_Totales!$A:$A, Aperturas!$A$2), 0))</f>
        <v/>
      </c>
      <c r="PJR224" s="23" t="str">
        <f>IF(PJR220 = "", "", IFERROR(PJR220 / SUMIFS(Aux_Totales!$N:$N, Aux_Totales!$F:$F, $F224, Aux_Totales!$A:$A, Aperturas!$A$2), 0))</f>
        <v/>
      </c>
      <c r="PJS224" s="23" t="str">
        <f>IF(PJS220 = "", "", IFERROR(PJS220 / SUMIFS(Aux_Totales!$N:$N, Aux_Totales!$F:$F, $F224, Aux_Totales!$A:$A, Aperturas!$A$2), 0))</f>
        <v/>
      </c>
      <c r="PJT224" s="23" t="str">
        <f>IF(PJT220 = "", "", IFERROR(PJT220 / SUMIFS(Aux_Totales!$N:$N, Aux_Totales!$F:$F, $F224, Aux_Totales!$A:$A, Aperturas!$A$2), 0))</f>
        <v/>
      </c>
      <c r="PJU224" s="23" t="str">
        <f>IF(PJU220 = "", "", IFERROR(PJU220 / SUMIFS(Aux_Totales!$N:$N, Aux_Totales!$F:$F, $F224, Aux_Totales!$A:$A, Aperturas!$A$2), 0))</f>
        <v/>
      </c>
      <c r="PJV224" s="23" t="str">
        <f>IF(PJV220 = "", "", IFERROR(PJV220 / SUMIFS(Aux_Totales!$N:$N, Aux_Totales!$F:$F, $F224, Aux_Totales!$A:$A, Aperturas!$A$2), 0))</f>
        <v/>
      </c>
      <c r="PJW224" s="23" t="str">
        <f>IF(PJW220 = "", "", IFERROR(PJW220 / SUMIFS(Aux_Totales!$N:$N, Aux_Totales!$F:$F, $F224, Aux_Totales!$A:$A, Aperturas!$A$2), 0))</f>
        <v/>
      </c>
      <c r="PJX224" s="23" t="str">
        <f>IF(PJX220 = "", "", IFERROR(PJX220 / SUMIFS(Aux_Totales!$N:$N, Aux_Totales!$F:$F, $F224, Aux_Totales!$A:$A, Aperturas!$A$2), 0))</f>
        <v/>
      </c>
      <c r="PJY224" s="23" t="str">
        <f>IF(PJY220 = "", "", IFERROR(PJY220 / SUMIFS(Aux_Totales!$N:$N, Aux_Totales!$F:$F, $F224, Aux_Totales!$A:$A, Aperturas!$A$2), 0))</f>
        <v/>
      </c>
      <c r="PJZ224" s="23" t="str">
        <f>IF(PJZ220 = "", "", IFERROR(PJZ220 / SUMIFS(Aux_Totales!$N:$N, Aux_Totales!$F:$F, $F224, Aux_Totales!$A:$A, Aperturas!$A$2), 0))</f>
        <v/>
      </c>
      <c r="PKA224" s="23" t="str">
        <f>IF(PKA220 = "", "", IFERROR(PKA220 / SUMIFS(Aux_Totales!$N:$N, Aux_Totales!$F:$F, $F224, Aux_Totales!$A:$A, Aperturas!$A$2), 0))</f>
        <v/>
      </c>
      <c r="PKB224" s="23" t="str">
        <f>IF(PKB220 = "", "", IFERROR(PKB220 / SUMIFS(Aux_Totales!$N:$N, Aux_Totales!$F:$F, $F224, Aux_Totales!$A:$A, Aperturas!$A$2), 0))</f>
        <v/>
      </c>
      <c r="PKC224" s="23" t="str">
        <f>IF(PKC220 = "", "", IFERROR(PKC220 / SUMIFS(Aux_Totales!$N:$N, Aux_Totales!$F:$F, $F224, Aux_Totales!$A:$A, Aperturas!$A$2), 0))</f>
        <v/>
      </c>
      <c r="PKD224" s="23" t="str">
        <f>IF(PKD220 = "", "", IFERROR(PKD220 / SUMIFS(Aux_Totales!$N:$N, Aux_Totales!$F:$F, $F224, Aux_Totales!$A:$A, Aperturas!$A$2), 0))</f>
        <v/>
      </c>
      <c r="PKE224" s="23" t="str">
        <f>IF(PKE220 = "", "", IFERROR(PKE220 / SUMIFS(Aux_Totales!$N:$N, Aux_Totales!$F:$F, $F224, Aux_Totales!$A:$A, Aperturas!$A$2), 0))</f>
        <v/>
      </c>
      <c r="PKF224" s="23" t="str">
        <f>IF(PKF220 = "", "", IFERROR(PKF220 / SUMIFS(Aux_Totales!$N:$N, Aux_Totales!$F:$F, $F224, Aux_Totales!$A:$A, Aperturas!$A$2), 0))</f>
        <v/>
      </c>
      <c r="PKG224" s="23" t="str">
        <f>IF(PKG220 = "", "", IFERROR(PKG220 / SUMIFS(Aux_Totales!$N:$N, Aux_Totales!$F:$F, $F224, Aux_Totales!$A:$A, Aperturas!$A$2), 0))</f>
        <v/>
      </c>
      <c r="PKH224" s="23" t="str">
        <f>IF(PKH220 = "", "", IFERROR(PKH220 / SUMIFS(Aux_Totales!$N:$N, Aux_Totales!$F:$F, $F224, Aux_Totales!$A:$A, Aperturas!$A$2), 0))</f>
        <v/>
      </c>
      <c r="PKI224" s="23" t="str">
        <f>IF(PKI220 = "", "", IFERROR(PKI220 / SUMIFS(Aux_Totales!$N:$N, Aux_Totales!$F:$F, $F224, Aux_Totales!$A:$A, Aperturas!$A$2), 0))</f>
        <v/>
      </c>
      <c r="PKJ224" s="23" t="str">
        <f>IF(PKJ220 = "", "", IFERROR(PKJ220 / SUMIFS(Aux_Totales!$N:$N, Aux_Totales!$F:$F, $F224, Aux_Totales!$A:$A, Aperturas!$A$2), 0))</f>
        <v/>
      </c>
      <c r="PKK224" s="23" t="str">
        <f>IF(PKK220 = "", "", IFERROR(PKK220 / SUMIFS(Aux_Totales!$N:$N, Aux_Totales!$F:$F, $F224, Aux_Totales!$A:$A, Aperturas!$A$2), 0))</f>
        <v/>
      </c>
      <c r="PKL224" s="23" t="str">
        <f>IF(PKL220 = "", "", IFERROR(PKL220 / SUMIFS(Aux_Totales!$N:$N, Aux_Totales!$F:$F, $F224, Aux_Totales!$A:$A, Aperturas!$A$2), 0))</f>
        <v/>
      </c>
      <c r="PKM224" s="23" t="str">
        <f>IF(PKM220 = "", "", IFERROR(PKM220 / SUMIFS(Aux_Totales!$N:$N, Aux_Totales!$F:$F, $F224, Aux_Totales!$A:$A, Aperturas!$A$2), 0))</f>
        <v/>
      </c>
      <c r="PKN224" s="23" t="str">
        <f>IF(PKN220 = "", "", IFERROR(PKN220 / SUMIFS(Aux_Totales!$N:$N, Aux_Totales!$F:$F, $F224, Aux_Totales!$A:$A, Aperturas!$A$2), 0))</f>
        <v/>
      </c>
      <c r="PKO224" s="23" t="str">
        <f>IF(PKO220 = "", "", IFERROR(PKO220 / SUMIFS(Aux_Totales!$N:$N, Aux_Totales!$F:$F, $F224, Aux_Totales!$A:$A, Aperturas!$A$2), 0))</f>
        <v/>
      </c>
      <c r="PKP224" s="23" t="str">
        <f>IF(PKP220 = "", "", IFERROR(PKP220 / SUMIFS(Aux_Totales!$N:$N, Aux_Totales!$F:$F, $F224, Aux_Totales!$A:$A, Aperturas!$A$2), 0))</f>
        <v/>
      </c>
      <c r="PKQ224" s="23" t="str">
        <f>IF(PKQ220 = "", "", IFERROR(PKQ220 / SUMIFS(Aux_Totales!$N:$N, Aux_Totales!$F:$F, $F224, Aux_Totales!$A:$A, Aperturas!$A$2), 0))</f>
        <v/>
      </c>
      <c r="PKR224" s="23" t="str">
        <f>IF(PKR220 = "", "", IFERROR(PKR220 / SUMIFS(Aux_Totales!$N:$N, Aux_Totales!$F:$F, $F224, Aux_Totales!$A:$A, Aperturas!$A$2), 0))</f>
        <v/>
      </c>
      <c r="PKS224" s="23" t="str">
        <f>IF(PKS220 = "", "", IFERROR(PKS220 / SUMIFS(Aux_Totales!$N:$N, Aux_Totales!$F:$F, $F224, Aux_Totales!$A:$A, Aperturas!$A$2), 0))</f>
        <v/>
      </c>
      <c r="PKT224" s="23" t="str">
        <f>IF(PKT220 = "", "", IFERROR(PKT220 / SUMIFS(Aux_Totales!$N:$N, Aux_Totales!$F:$F, $F224, Aux_Totales!$A:$A, Aperturas!$A$2), 0))</f>
        <v/>
      </c>
      <c r="PKU224" s="23" t="str">
        <f>IF(PKU220 = "", "", IFERROR(PKU220 / SUMIFS(Aux_Totales!$N:$N, Aux_Totales!$F:$F, $F224, Aux_Totales!$A:$A, Aperturas!$A$2), 0))</f>
        <v/>
      </c>
      <c r="PKV224" s="23" t="str">
        <f>IF(PKV220 = "", "", IFERROR(PKV220 / SUMIFS(Aux_Totales!$N:$N, Aux_Totales!$F:$F, $F224, Aux_Totales!$A:$A, Aperturas!$A$2), 0))</f>
        <v/>
      </c>
      <c r="PKW224" s="23" t="str">
        <f>IF(PKW220 = "", "", IFERROR(PKW220 / SUMIFS(Aux_Totales!$N:$N, Aux_Totales!$F:$F, $F224, Aux_Totales!$A:$A, Aperturas!$A$2), 0))</f>
        <v/>
      </c>
      <c r="PKX224" s="23" t="str">
        <f>IF(PKX220 = "", "", IFERROR(PKX220 / SUMIFS(Aux_Totales!$N:$N, Aux_Totales!$F:$F, $F224, Aux_Totales!$A:$A, Aperturas!$A$2), 0))</f>
        <v/>
      </c>
      <c r="PKY224" s="23" t="str">
        <f>IF(PKY220 = "", "", IFERROR(PKY220 / SUMIFS(Aux_Totales!$N:$N, Aux_Totales!$F:$F, $F224, Aux_Totales!$A:$A, Aperturas!$A$2), 0))</f>
        <v/>
      </c>
      <c r="PKZ224" s="23" t="str">
        <f>IF(PKZ220 = "", "", IFERROR(PKZ220 / SUMIFS(Aux_Totales!$N:$N, Aux_Totales!$F:$F, $F224, Aux_Totales!$A:$A, Aperturas!$A$2), 0))</f>
        <v/>
      </c>
      <c r="PLA224" s="23" t="str">
        <f>IF(PLA220 = "", "", IFERROR(PLA220 / SUMIFS(Aux_Totales!$N:$N, Aux_Totales!$F:$F, $F224, Aux_Totales!$A:$A, Aperturas!$A$2), 0))</f>
        <v/>
      </c>
      <c r="PLB224" s="23" t="str">
        <f>IF(PLB220 = "", "", IFERROR(PLB220 / SUMIFS(Aux_Totales!$N:$N, Aux_Totales!$F:$F, $F224, Aux_Totales!$A:$A, Aperturas!$A$2), 0))</f>
        <v/>
      </c>
      <c r="PLC224" s="23" t="str">
        <f>IF(PLC220 = "", "", IFERROR(PLC220 / SUMIFS(Aux_Totales!$N:$N, Aux_Totales!$F:$F, $F224, Aux_Totales!$A:$A, Aperturas!$A$2), 0))</f>
        <v/>
      </c>
      <c r="PLD224" s="23" t="str">
        <f>IF(PLD220 = "", "", IFERROR(PLD220 / SUMIFS(Aux_Totales!$N:$N, Aux_Totales!$F:$F, $F224, Aux_Totales!$A:$A, Aperturas!$A$2), 0))</f>
        <v/>
      </c>
      <c r="PLE224" s="23" t="str">
        <f>IF(PLE220 = "", "", IFERROR(PLE220 / SUMIFS(Aux_Totales!$N:$N, Aux_Totales!$F:$F, $F224, Aux_Totales!$A:$A, Aperturas!$A$2), 0))</f>
        <v/>
      </c>
      <c r="PLF224" s="23" t="str">
        <f>IF(PLF220 = "", "", IFERROR(PLF220 / SUMIFS(Aux_Totales!$N:$N, Aux_Totales!$F:$F, $F224, Aux_Totales!$A:$A, Aperturas!$A$2), 0))</f>
        <v/>
      </c>
      <c r="PLG224" s="23" t="str">
        <f>IF(PLG220 = "", "", IFERROR(PLG220 / SUMIFS(Aux_Totales!$N:$N, Aux_Totales!$F:$F, $F224, Aux_Totales!$A:$A, Aperturas!$A$2), 0))</f>
        <v/>
      </c>
      <c r="PLH224" s="23" t="str">
        <f>IF(PLH220 = "", "", IFERROR(PLH220 / SUMIFS(Aux_Totales!$N:$N, Aux_Totales!$F:$F, $F224, Aux_Totales!$A:$A, Aperturas!$A$2), 0))</f>
        <v/>
      </c>
      <c r="PLI224" s="23" t="str">
        <f>IF(PLI220 = "", "", IFERROR(PLI220 / SUMIFS(Aux_Totales!$N:$N, Aux_Totales!$F:$F, $F224, Aux_Totales!$A:$A, Aperturas!$A$2), 0))</f>
        <v/>
      </c>
      <c r="PLJ224" s="23" t="str">
        <f>IF(PLJ220 = "", "", IFERROR(PLJ220 / SUMIFS(Aux_Totales!$N:$N, Aux_Totales!$F:$F, $F224, Aux_Totales!$A:$A, Aperturas!$A$2), 0))</f>
        <v/>
      </c>
      <c r="PLK224" s="23" t="str">
        <f>IF(PLK220 = "", "", IFERROR(PLK220 / SUMIFS(Aux_Totales!$N:$N, Aux_Totales!$F:$F, $F224, Aux_Totales!$A:$A, Aperturas!$A$2), 0))</f>
        <v/>
      </c>
      <c r="PLL224" s="23" t="str">
        <f>IF(PLL220 = "", "", IFERROR(PLL220 / SUMIFS(Aux_Totales!$N:$N, Aux_Totales!$F:$F, $F224, Aux_Totales!$A:$A, Aperturas!$A$2), 0))</f>
        <v/>
      </c>
      <c r="PLM224" s="23" t="str">
        <f>IF(PLM220 = "", "", IFERROR(PLM220 / SUMIFS(Aux_Totales!$N:$N, Aux_Totales!$F:$F, $F224, Aux_Totales!$A:$A, Aperturas!$A$2), 0))</f>
        <v/>
      </c>
      <c r="PLN224" s="23" t="str">
        <f>IF(PLN220 = "", "", IFERROR(PLN220 / SUMIFS(Aux_Totales!$N:$N, Aux_Totales!$F:$F, $F224, Aux_Totales!$A:$A, Aperturas!$A$2), 0))</f>
        <v/>
      </c>
      <c r="PLO224" s="23" t="str">
        <f>IF(PLO220 = "", "", IFERROR(PLO220 / SUMIFS(Aux_Totales!$N:$N, Aux_Totales!$F:$F, $F224, Aux_Totales!$A:$A, Aperturas!$A$2), 0))</f>
        <v/>
      </c>
      <c r="PLP224" s="23" t="str">
        <f>IF(PLP220 = "", "", IFERROR(PLP220 / SUMIFS(Aux_Totales!$N:$N, Aux_Totales!$F:$F, $F224, Aux_Totales!$A:$A, Aperturas!$A$2), 0))</f>
        <v/>
      </c>
      <c r="PLQ224" s="23" t="str">
        <f>IF(PLQ220 = "", "", IFERROR(PLQ220 / SUMIFS(Aux_Totales!$N:$N, Aux_Totales!$F:$F, $F224, Aux_Totales!$A:$A, Aperturas!$A$2), 0))</f>
        <v/>
      </c>
      <c r="PLR224" s="23" t="str">
        <f>IF(PLR220 = "", "", IFERROR(PLR220 / SUMIFS(Aux_Totales!$N:$N, Aux_Totales!$F:$F, $F224, Aux_Totales!$A:$A, Aperturas!$A$2), 0))</f>
        <v/>
      </c>
      <c r="PLS224" s="23" t="str">
        <f>IF(PLS220 = "", "", IFERROR(PLS220 / SUMIFS(Aux_Totales!$N:$N, Aux_Totales!$F:$F, $F224, Aux_Totales!$A:$A, Aperturas!$A$2), 0))</f>
        <v/>
      </c>
      <c r="PLT224" s="23" t="str">
        <f>IF(PLT220 = "", "", IFERROR(PLT220 / SUMIFS(Aux_Totales!$N:$N, Aux_Totales!$F:$F, $F224, Aux_Totales!$A:$A, Aperturas!$A$2), 0))</f>
        <v/>
      </c>
      <c r="PLU224" s="23" t="str">
        <f>IF(PLU220 = "", "", IFERROR(PLU220 / SUMIFS(Aux_Totales!$N:$N, Aux_Totales!$F:$F, $F224, Aux_Totales!$A:$A, Aperturas!$A$2), 0))</f>
        <v/>
      </c>
      <c r="PLV224" s="23" t="str">
        <f>IF(PLV220 = "", "", IFERROR(PLV220 / SUMIFS(Aux_Totales!$N:$N, Aux_Totales!$F:$F, $F224, Aux_Totales!$A:$A, Aperturas!$A$2), 0))</f>
        <v/>
      </c>
      <c r="PLW224" s="23" t="str">
        <f>IF(PLW220 = "", "", IFERROR(PLW220 / SUMIFS(Aux_Totales!$N:$N, Aux_Totales!$F:$F, $F224, Aux_Totales!$A:$A, Aperturas!$A$2), 0))</f>
        <v/>
      </c>
      <c r="PLX224" s="23" t="str">
        <f>IF(PLX220 = "", "", IFERROR(PLX220 / SUMIFS(Aux_Totales!$N:$N, Aux_Totales!$F:$F, $F224, Aux_Totales!$A:$A, Aperturas!$A$2), 0))</f>
        <v/>
      </c>
      <c r="PLY224" s="23" t="str">
        <f>IF(PLY220 = "", "", IFERROR(PLY220 / SUMIFS(Aux_Totales!$N:$N, Aux_Totales!$F:$F, $F224, Aux_Totales!$A:$A, Aperturas!$A$2), 0))</f>
        <v/>
      </c>
      <c r="PLZ224" s="23" t="str">
        <f>IF(PLZ220 = "", "", IFERROR(PLZ220 / SUMIFS(Aux_Totales!$N:$N, Aux_Totales!$F:$F, $F224, Aux_Totales!$A:$A, Aperturas!$A$2), 0))</f>
        <v/>
      </c>
      <c r="PMA224" s="23" t="str">
        <f>IF(PMA220 = "", "", IFERROR(PMA220 / SUMIFS(Aux_Totales!$N:$N, Aux_Totales!$F:$F, $F224, Aux_Totales!$A:$A, Aperturas!$A$2), 0))</f>
        <v/>
      </c>
      <c r="PMB224" s="23" t="str">
        <f>IF(PMB220 = "", "", IFERROR(PMB220 / SUMIFS(Aux_Totales!$N:$N, Aux_Totales!$F:$F, $F224, Aux_Totales!$A:$A, Aperturas!$A$2), 0))</f>
        <v/>
      </c>
      <c r="PMC224" s="23" t="str">
        <f>IF(PMC220 = "", "", IFERROR(PMC220 / SUMIFS(Aux_Totales!$N:$N, Aux_Totales!$F:$F, $F224, Aux_Totales!$A:$A, Aperturas!$A$2), 0))</f>
        <v/>
      </c>
      <c r="PMD224" s="23" t="str">
        <f>IF(PMD220 = "", "", IFERROR(PMD220 / SUMIFS(Aux_Totales!$N:$N, Aux_Totales!$F:$F, $F224, Aux_Totales!$A:$A, Aperturas!$A$2), 0))</f>
        <v/>
      </c>
      <c r="PME224" s="23" t="str">
        <f>IF(PME220 = "", "", IFERROR(PME220 / SUMIFS(Aux_Totales!$N:$N, Aux_Totales!$F:$F, $F224, Aux_Totales!$A:$A, Aperturas!$A$2), 0))</f>
        <v/>
      </c>
      <c r="PMF224" s="23" t="str">
        <f>IF(PMF220 = "", "", IFERROR(PMF220 / SUMIFS(Aux_Totales!$N:$N, Aux_Totales!$F:$F, $F224, Aux_Totales!$A:$A, Aperturas!$A$2), 0))</f>
        <v/>
      </c>
      <c r="PMG224" s="23" t="str">
        <f>IF(PMG220 = "", "", IFERROR(PMG220 / SUMIFS(Aux_Totales!$N:$N, Aux_Totales!$F:$F, $F224, Aux_Totales!$A:$A, Aperturas!$A$2), 0))</f>
        <v/>
      </c>
      <c r="PMH224" s="23" t="str">
        <f>IF(PMH220 = "", "", IFERROR(PMH220 / SUMIFS(Aux_Totales!$N:$N, Aux_Totales!$F:$F, $F224, Aux_Totales!$A:$A, Aperturas!$A$2), 0))</f>
        <v/>
      </c>
      <c r="PMI224" s="23" t="str">
        <f>IF(PMI220 = "", "", IFERROR(PMI220 / SUMIFS(Aux_Totales!$N:$N, Aux_Totales!$F:$F, $F224, Aux_Totales!$A:$A, Aperturas!$A$2), 0))</f>
        <v/>
      </c>
      <c r="PMJ224" s="23" t="str">
        <f>IF(PMJ220 = "", "", IFERROR(PMJ220 / SUMIFS(Aux_Totales!$N:$N, Aux_Totales!$F:$F, $F224, Aux_Totales!$A:$A, Aperturas!$A$2), 0))</f>
        <v/>
      </c>
      <c r="PMK224" s="23" t="str">
        <f>IF(PMK220 = "", "", IFERROR(PMK220 / SUMIFS(Aux_Totales!$N:$N, Aux_Totales!$F:$F, $F224, Aux_Totales!$A:$A, Aperturas!$A$2), 0))</f>
        <v/>
      </c>
      <c r="PML224" s="23" t="str">
        <f>IF(PML220 = "", "", IFERROR(PML220 / SUMIFS(Aux_Totales!$N:$N, Aux_Totales!$F:$F, $F224, Aux_Totales!$A:$A, Aperturas!$A$2), 0))</f>
        <v/>
      </c>
      <c r="PMM224" s="23" t="str">
        <f>IF(PMM220 = "", "", IFERROR(PMM220 / SUMIFS(Aux_Totales!$N:$N, Aux_Totales!$F:$F, $F224, Aux_Totales!$A:$A, Aperturas!$A$2), 0))</f>
        <v/>
      </c>
      <c r="PMN224" s="23" t="str">
        <f>IF(PMN220 = "", "", IFERROR(PMN220 / SUMIFS(Aux_Totales!$N:$N, Aux_Totales!$F:$F, $F224, Aux_Totales!$A:$A, Aperturas!$A$2), 0))</f>
        <v/>
      </c>
      <c r="PMO224" s="23" t="str">
        <f>IF(PMO220 = "", "", IFERROR(PMO220 / SUMIFS(Aux_Totales!$N:$N, Aux_Totales!$F:$F, $F224, Aux_Totales!$A:$A, Aperturas!$A$2), 0))</f>
        <v/>
      </c>
      <c r="PMP224" s="23" t="str">
        <f>IF(PMP220 = "", "", IFERROR(PMP220 / SUMIFS(Aux_Totales!$N:$N, Aux_Totales!$F:$F, $F224, Aux_Totales!$A:$A, Aperturas!$A$2), 0))</f>
        <v/>
      </c>
      <c r="PMQ224" s="23" t="str">
        <f>IF(PMQ220 = "", "", IFERROR(PMQ220 / SUMIFS(Aux_Totales!$N:$N, Aux_Totales!$F:$F, $F224, Aux_Totales!$A:$A, Aperturas!$A$2), 0))</f>
        <v/>
      </c>
      <c r="PMR224" s="23" t="str">
        <f>IF(PMR220 = "", "", IFERROR(PMR220 / SUMIFS(Aux_Totales!$N:$N, Aux_Totales!$F:$F, $F224, Aux_Totales!$A:$A, Aperturas!$A$2), 0))</f>
        <v/>
      </c>
      <c r="PMS224" s="23" t="str">
        <f>IF(PMS220 = "", "", IFERROR(PMS220 / SUMIFS(Aux_Totales!$N:$N, Aux_Totales!$F:$F, $F224, Aux_Totales!$A:$A, Aperturas!$A$2), 0))</f>
        <v/>
      </c>
      <c r="PMT224" s="23" t="str">
        <f>IF(PMT220 = "", "", IFERROR(PMT220 / SUMIFS(Aux_Totales!$N:$N, Aux_Totales!$F:$F, $F224, Aux_Totales!$A:$A, Aperturas!$A$2), 0))</f>
        <v/>
      </c>
      <c r="PMU224" s="23" t="str">
        <f>IF(PMU220 = "", "", IFERROR(PMU220 / SUMIFS(Aux_Totales!$N:$N, Aux_Totales!$F:$F, $F224, Aux_Totales!$A:$A, Aperturas!$A$2), 0))</f>
        <v/>
      </c>
      <c r="PMV224" s="23" t="str">
        <f>IF(PMV220 = "", "", IFERROR(PMV220 / SUMIFS(Aux_Totales!$N:$N, Aux_Totales!$F:$F, $F224, Aux_Totales!$A:$A, Aperturas!$A$2), 0))</f>
        <v/>
      </c>
      <c r="PMW224" s="23" t="str">
        <f>IF(PMW220 = "", "", IFERROR(PMW220 / SUMIFS(Aux_Totales!$N:$N, Aux_Totales!$F:$F, $F224, Aux_Totales!$A:$A, Aperturas!$A$2), 0))</f>
        <v/>
      </c>
      <c r="PMX224" s="23" t="str">
        <f>IF(PMX220 = "", "", IFERROR(PMX220 / SUMIFS(Aux_Totales!$N:$N, Aux_Totales!$F:$F, $F224, Aux_Totales!$A:$A, Aperturas!$A$2), 0))</f>
        <v/>
      </c>
      <c r="PMY224" s="23" t="str">
        <f>IF(PMY220 = "", "", IFERROR(PMY220 / SUMIFS(Aux_Totales!$N:$N, Aux_Totales!$F:$F, $F224, Aux_Totales!$A:$A, Aperturas!$A$2), 0))</f>
        <v/>
      </c>
      <c r="PMZ224" s="23" t="str">
        <f>IF(PMZ220 = "", "", IFERROR(PMZ220 / SUMIFS(Aux_Totales!$N:$N, Aux_Totales!$F:$F, $F224, Aux_Totales!$A:$A, Aperturas!$A$2), 0))</f>
        <v/>
      </c>
      <c r="PNA224" s="23" t="str">
        <f>IF(PNA220 = "", "", IFERROR(PNA220 / SUMIFS(Aux_Totales!$N:$N, Aux_Totales!$F:$F, $F224, Aux_Totales!$A:$A, Aperturas!$A$2), 0))</f>
        <v/>
      </c>
      <c r="PNB224" s="23" t="str">
        <f>IF(PNB220 = "", "", IFERROR(PNB220 / SUMIFS(Aux_Totales!$N:$N, Aux_Totales!$F:$F, $F224, Aux_Totales!$A:$A, Aperturas!$A$2), 0))</f>
        <v/>
      </c>
      <c r="PNC224" s="23" t="str">
        <f>IF(PNC220 = "", "", IFERROR(PNC220 / SUMIFS(Aux_Totales!$N:$N, Aux_Totales!$F:$F, $F224, Aux_Totales!$A:$A, Aperturas!$A$2), 0))</f>
        <v/>
      </c>
      <c r="PND224" s="23" t="str">
        <f>IF(PND220 = "", "", IFERROR(PND220 / SUMIFS(Aux_Totales!$N:$N, Aux_Totales!$F:$F, $F224, Aux_Totales!$A:$A, Aperturas!$A$2), 0))</f>
        <v/>
      </c>
      <c r="PNE224" s="23" t="str">
        <f>IF(PNE220 = "", "", IFERROR(PNE220 / SUMIFS(Aux_Totales!$N:$N, Aux_Totales!$F:$F, $F224, Aux_Totales!$A:$A, Aperturas!$A$2), 0))</f>
        <v/>
      </c>
      <c r="PNF224" s="23" t="str">
        <f>IF(PNF220 = "", "", IFERROR(PNF220 / SUMIFS(Aux_Totales!$N:$N, Aux_Totales!$F:$F, $F224, Aux_Totales!$A:$A, Aperturas!$A$2), 0))</f>
        <v/>
      </c>
      <c r="PNG224" s="23" t="str">
        <f>IF(PNG220 = "", "", IFERROR(PNG220 / SUMIFS(Aux_Totales!$N:$N, Aux_Totales!$F:$F, $F224, Aux_Totales!$A:$A, Aperturas!$A$2), 0))</f>
        <v/>
      </c>
      <c r="PNH224" s="23" t="str">
        <f>IF(PNH220 = "", "", IFERROR(PNH220 / SUMIFS(Aux_Totales!$N:$N, Aux_Totales!$F:$F, $F224, Aux_Totales!$A:$A, Aperturas!$A$2), 0))</f>
        <v/>
      </c>
      <c r="PNI224" s="23" t="str">
        <f>IF(PNI220 = "", "", IFERROR(PNI220 / SUMIFS(Aux_Totales!$N:$N, Aux_Totales!$F:$F, $F224, Aux_Totales!$A:$A, Aperturas!$A$2), 0))</f>
        <v/>
      </c>
      <c r="PNJ224" s="23" t="str">
        <f>IF(PNJ220 = "", "", IFERROR(PNJ220 / SUMIFS(Aux_Totales!$N:$N, Aux_Totales!$F:$F, $F224, Aux_Totales!$A:$A, Aperturas!$A$2), 0))</f>
        <v/>
      </c>
      <c r="PNK224" s="23" t="str">
        <f>IF(PNK220 = "", "", IFERROR(PNK220 / SUMIFS(Aux_Totales!$N:$N, Aux_Totales!$F:$F, $F224, Aux_Totales!$A:$A, Aperturas!$A$2), 0))</f>
        <v/>
      </c>
      <c r="PNL224" s="23" t="str">
        <f>IF(PNL220 = "", "", IFERROR(PNL220 / SUMIFS(Aux_Totales!$N:$N, Aux_Totales!$F:$F, $F224, Aux_Totales!$A:$A, Aperturas!$A$2), 0))</f>
        <v/>
      </c>
      <c r="PNM224" s="23" t="str">
        <f>IF(PNM220 = "", "", IFERROR(PNM220 / SUMIFS(Aux_Totales!$N:$N, Aux_Totales!$F:$F, $F224, Aux_Totales!$A:$A, Aperturas!$A$2), 0))</f>
        <v/>
      </c>
      <c r="PNN224" s="23" t="str">
        <f>IF(PNN220 = "", "", IFERROR(PNN220 / SUMIFS(Aux_Totales!$N:$N, Aux_Totales!$F:$F, $F224, Aux_Totales!$A:$A, Aperturas!$A$2), 0))</f>
        <v/>
      </c>
      <c r="PNO224" s="23" t="str">
        <f>IF(PNO220 = "", "", IFERROR(PNO220 / SUMIFS(Aux_Totales!$N:$N, Aux_Totales!$F:$F, $F224, Aux_Totales!$A:$A, Aperturas!$A$2), 0))</f>
        <v/>
      </c>
      <c r="PNP224" s="23" t="str">
        <f>IF(PNP220 = "", "", IFERROR(PNP220 / SUMIFS(Aux_Totales!$N:$N, Aux_Totales!$F:$F, $F224, Aux_Totales!$A:$A, Aperturas!$A$2), 0))</f>
        <v/>
      </c>
      <c r="PNQ224" s="23" t="str">
        <f>IF(PNQ220 = "", "", IFERROR(PNQ220 / SUMIFS(Aux_Totales!$N:$N, Aux_Totales!$F:$F, $F224, Aux_Totales!$A:$A, Aperturas!$A$2), 0))</f>
        <v/>
      </c>
      <c r="PNR224" s="23" t="str">
        <f>IF(PNR220 = "", "", IFERROR(PNR220 / SUMIFS(Aux_Totales!$N:$N, Aux_Totales!$F:$F, $F224, Aux_Totales!$A:$A, Aperturas!$A$2), 0))</f>
        <v/>
      </c>
      <c r="PNS224" s="23" t="str">
        <f>IF(PNS220 = "", "", IFERROR(PNS220 / SUMIFS(Aux_Totales!$N:$N, Aux_Totales!$F:$F, $F224, Aux_Totales!$A:$A, Aperturas!$A$2), 0))</f>
        <v/>
      </c>
      <c r="PNT224" s="23" t="str">
        <f>IF(PNT220 = "", "", IFERROR(PNT220 / SUMIFS(Aux_Totales!$N:$N, Aux_Totales!$F:$F, $F224, Aux_Totales!$A:$A, Aperturas!$A$2), 0))</f>
        <v/>
      </c>
      <c r="PNU224" s="23" t="str">
        <f>IF(PNU220 = "", "", IFERROR(PNU220 / SUMIFS(Aux_Totales!$N:$N, Aux_Totales!$F:$F, $F224, Aux_Totales!$A:$A, Aperturas!$A$2), 0))</f>
        <v/>
      </c>
      <c r="PNV224" s="23" t="str">
        <f>IF(PNV220 = "", "", IFERROR(PNV220 / SUMIFS(Aux_Totales!$N:$N, Aux_Totales!$F:$F, $F224, Aux_Totales!$A:$A, Aperturas!$A$2), 0))</f>
        <v/>
      </c>
      <c r="PNW224" s="23" t="str">
        <f>IF(PNW220 = "", "", IFERROR(PNW220 / SUMIFS(Aux_Totales!$N:$N, Aux_Totales!$F:$F, $F224, Aux_Totales!$A:$A, Aperturas!$A$2), 0))</f>
        <v/>
      </c>
      <c r="PNX224" s="23" t="str">
        <f>IF(PNX220 = "", "", IFERROR(PNX220 / SUMIFS(Aux_Totales!$N:$N, Aux_Totales!$F:$F, $F224, Aux_Totales!$A:$A, Aperturas!$A$2), 0))</f>
        <v/>
      </c>
      <c r="PNY224" s="23" t="str">
        <f>IF(PNY220 = "", "", IFERROR(PNY220 / SUMIFS(Aux_Totales!$N:$N, Aux_Totales!$F:$F, $F224, Aux_Totales!$A:$A, Aperturas!$A$2), 0))</f>
        <v/>
      </c>
      <c r="PNZ224" s="23" t="str">
        <f>IF(PNZ220 = "", "", IFERROR(PNZ220 / SUMIFS(Aux_Totales!$N:$N, Aux_Totales!$F:$F, $F224, Aux_Totales!$A:$A, Aperturas!$A$2), 0))</f>
        <v/>
      </c>
      <c r="POA224" s="23" t="str">
        <f>IF(POA220 = "", "", IFERROR(POA220 / SUMIFS(Aux_Totales!$N:$N, Aux_Totales!$F:$F, $F224, Aux_Totales!$A:$A, Aperturas!$A$2), 0))</f>
        <v/>
      </c>
      <c r="POB224" s="23" t="str">
        <f>IF(POB220 = "", "", IFERROR(POB220 / SUMIFS(Aux_Totales!$N:$N, Aux_Totales!$F:$F, $F224, Aux_Totales!$A:$A, Aperturas!$A$2), 0))</f>
        <v/>
      </c>
      <c r="POC224" s="23" t="str">
        <f>IF(POC220 = "", "", IFERROR(POC220 / SUMIFS(Aux_Totales!$N:$N, Aux_Totales!$F:$F, $F224, Aux_Totales!$A:$A, Aperturas!$A$2), 0))</f>
        <v/>
      </c>
      <c r="POD224" s="23" t="str">
        <f>IF(POD220 = "", "", IFERROR(POD220 / SUMIFS(Aux_Totales!$N:$N, Aux_Totales!$F:$F, $F224, Aux_Totales!$A:$A, Aperturas!$A$2), 0))</f>
        <v/>
      </c>
      <c r="POE224" s="23" t="str">
        <f>IF(POE220 = "", "", IFERROR(POE220 / SUMIFS(Aux_Totales!$N:$N, Aux_Totales!$F:$F, $F224, Aux_Totales!$A:$A, Aperturas!$A$2), 0))</f>
        <v/>
      </c>
      <c r="POF224" s="23" t="str">
        <f>IF(POF220 = "", "", IFERROR(POF220 / SUMIFS(Aux_Totales!$N:$N, Aux_Totales!$F:$F, $F224, Aux_Totales!$A:$A, Aperturas!$A$2), 0))</f>
        <v/>
      </c>
      <c r="POG224" s="23" t="str">
        <f>IF(POG220 = "", "", IFERROR(POG220 / SUMIFS(Aux_Totales!$N:$N, Aux_Totales!$F:$F, $F224, Aux_Totales!$A:$A, Aperturas!$A$2), 0))</f>
        <v/>
      </c>
      <c r="POH224" s="23" t="str">
        <f>IF(POH220 = "", "", IFERROR(POH220 / SUMIFS(Aux_Totales!$N:$N, Aux_Totales!$F:$F, $F224, Aux_Totales!$A:$A, Aperturas!$A$2), 0))</f>
        <v/>
      </c>
      <c r="POI224" s="23" t="str">
        <f>IF(POI220 = "", "", IFERROR(POI220 / SUMIFS(Aux_Totales!$N:$N, Aux_Totales!$F:$F, $F224, Aux_Totales!$A:$A, Aperturas!$A$2), 0))</f>
        <v/>
      </c>
      <c r="POJ224" s="23" t="str">
        <f>IF(POJ220 = "", "", IFERROR(POJ220 / SUMIFS(Aux_Totales!$N:$N, Aux_Totales!$F:$F, $F224, Aux_Totales!$A:$A, Aperturas!$A$2), 0))</f>
        <v/>
      </c>
      <c r="POK224" s="23" t="str">
        <f>IF(POK220 = "", "", IFERROR(POK220 / SUMIFS(Aux_Totales!$N:$N, Aux_Totales!$F:$F, $F224, Aux_Totales!$A:$A, Aperturas!$A$2), 0))</f>
        <v/>
      </c>
      <c r="POL224" s="23" t="str">
        <f>IF(POL220 = "", "", IFERROR(POL220 / SUMIFS(Aux_Totales!$N:$N, Aux_Totales!$F:$F, $F224, Aux_Totales!$A:$A, Aperturas!$A$2), 0))</f>
        <v/>
      </c>
      <c r="POM224" s="23" t="str">
        <f>IF(POM220 = "", "", IFERROR(POM220 / SUMIFS(Aux_Totales!$N:$N, Aux_Totales!$F:$F, $F224, Aux_Totales!$A:$A, Aperturas!$A$2), 0))</f>
        <v/>
      </c>
      <c r="PON224" s="23" t="str">
        <f>IF(PON220 = "", "", IFERROR(PON220 / SUMIFS(Aux_Totales!$N:$N, Aux_Totales!$F:$F, $F224, Aux_Totales!$A:$A, Aperturas!$A$2), 0))</f>
        <v/>
      </c>
      <c r="POO224" s="23" t="str">
        <f>IF(POO220 = "", "", IFERROR(POO220 / SUMIFS(Aux_Totales!$N:$N, Aux_Totales!$F:$F, $F224, Aux_Totales!$A:$A, Aperturas!$A$2), 0))</f>
        <v/>
      </c>
      <c r="POP224" s="23" t="str">
        <f>IF(POP220 = "", "", IFERROR(POP220 / SUMIFS(Aux_Totales!$N:$N, Aux_Totales!$F:$F, $F224, Aux_Totales!$A:$A, Aperturas!$A$2), 0))</f>
        <v/>
      </c>
      <c r="POQ224" s="23" t="str">
        <f>IF(POQ220 = "", "", IFERROR(POQ220 / SUMIFS(Aux_Totales!$N:$N, Aux_Totales!$F:$F, $F224, Aux_Totales!$A:$A, Aperturas!$A$2), 0))</f>
        <v/>
      </c>
      <c r="POR224" s="23" t="str">
        <f>IF(POR220 = "", "", IFERROR(POR220 / SUMIFS(Aux_Totales!$N:$N, Aux_Totales!$F:$F, $F224, Aux_Totales!$A:$A, Aperturas!$A$2), 0))</f>
        <v/>
      </c>
      <c r="POS224" s="23" t="str">
        <f>IF(POS220 = "", "", IFERROR(POS220 / SUMIFS(Aux_Totales!$N:$N, Aux_Totales!$F:$F, $F224, Aux_Totales!$A:$A, Aperturas!$A$2), 0))</f>
        <v/>
      </c>
      <c r="POT224" s="23" t="str">
        <f>IF(POT220 = "", "", IFERROR(POT220 / SUMIFS(Aux_Totales!$N:$N, Aux_Totales!$F:$F, $F224, Aux_Totales!$A:$A, Aperturas!$A$2), 0))</f>
        <v/>
      </c>
      <c r="POU224" s="23" t="str">
        <f>IF(POU220 = "", "", IFERROR(POU220 / SUMIFS(Aux_Totales!$N:$N, Aux_Totales!$F:$F, $F224, Aux_Totales!$A:$A, Aperturas!$A$2), 0))</f>
        <v/>
      </c>
      <c r="POV224" s="23" t="str">
        <f>IF(POV220 = "", "", IFERROR(POV220 / SUMIFS(Aux_Totales!$N:$N, Aux_Totales!$F:$F, $F224, Aux_Totales!$A:$A, Aperturas!$A$2), 0))</f>
        <v/>
      </c>
      <c r="POW224" s="23" t="str">
        <f>IF(POW220 = "", "", IFERROR(POW220 / SUMIFS(Aux_Totales!$N:$N, Aux_Totales!$F:$F, $F224, Aux_Totales!$A:$A, Aperturas!$A$2), 0))</f>
        <v/>
      </c>
      <c r="POX224" s="23" t="str">
        <f>IF(POX220 = "", "", IFERROR(POX220 / SUMIFS(Aux_Totales!$N:$N, Aux_Totales!$F:$F, $F224, Aux_Totales!$A:$A, Aperturas!$A$2), 0))</f>
        <v/>
      </c>
      <c r="POY224" s="23" t="str">
        <f>IF(POY220 = "", "", IFERROR(POY220 / SUMIFS(Aux_Totales!$N:$N, Aux_Totales!$F:$F, $F224, Aux_Totales!$A:$A, Aperturas!$A$2), 0))</f>
        <v/>
      </c>
      <c r="POZ224" s="23" t="str">
        <f>IF(POZ220 = "", "", IFERROR(POZ220 / SUMIFS(Aux_Totales!$N:$N, Aux_Totales!$F:$F, $F224, Aux_Totales!$A:$A, Aperturas!$A$2), 0))</f>
        <v/>
      </c>
      <c r="PPA224" s="23" t="str">
        <f>IF(PPA220 = "", "", IFERROR(PPA220 / SUMIFS(Aux_Totales!$N:$N, Aux_Totales!$F:$F, $F224, Aux_Totales!$A:$A, Aperturas!$A$2), 0))</f>
        <v/>
      </c>
      <c r="PPB224" s="23" t="str">
        <f>IF(PPB220 = "", "", IFERROR(PPB220 / SUMIFS(Aux_Totales!$N:$N, Aux_Totales!$F:$F, $F224, Aux_Totales!$A:$A, Aperturas!$A$2), 0))</f>
        <v/>
      </c>
      <c r="PPC224" s="23" t="str">
        <f>IF(PPC220 = "", "", IFERROR(PPC220 / SUMIFS(Aux_Totales!$N:$N, Aux_Totales!$F:$F, $F224, Aux_Totales!$A:$A, Aperturas!$A$2), 0))</f>
        <v/>
      </c>
      <c r="PPD224" s="23" t="str">
        <f>IF(PPD220 = "", "", IFERROR(PPD220 / SUMIFS(Aux_Totales!$N:$N, Aux_Totales!$F:$F, $F224, Aux_Totales!$A:$A, Aperturas!$A$2), 0))</f>
        <v/>
      </c>
      <c r="PPE224" s="23" t="str">
        <f>IF(PPE220 = "", "", IFERROR(PPE220 / SUMIFS(Aux_Totales!$N:$N, Aux_Totales!$F:$F, $F224, Aux_Totales!$A:$A, Aperturas!$A$2), 0))</f>
        <v/>
      </c>
      <c r="PPF224" s="23" t="str">
        <f>IF(PPF220 = "", "", IFERROR(PPF220 / SUMIFS(Aux_Totales!$N:$N, Aux_Totales!$F:$F, $F224, Aux_Totales!$A:$A, Aperturas!$A$2), 0))</f>
        <v/>
      </c>
      <c r="PPG224" s="23" t="str">
        <f>IF(PPG220 = "", "", IFERROR(PPG220 / SUMIFS(Aux_Totales!$N:$N, Aux_Totales!$F:$F, $F224, Aux_Totales!$A:$A, Aperturas!$A$2), 0))</f>
        <v/>
      </c>
      <c r="PPH224" s="23" t="str">
        <f>IF(PPH220 = "", "", IFERROR(PPH220 / SUMIFS(Aux_Totales!$N:$N, Aux_Totales!$F:$F, $F224, Aux_Totales!$A:$A, Aperturas!$A$2), 0))</f>
        <v/>
      </c>
      <c r="PPI224" s="23" t="str">
        <f>IF(PPI220 = "", "", IFERROR(PPI220 / SUMIFS(Aux_Totales!$N:$N, Aux_Totales!$F:$F, $F224, Aux_Totales!$A:$A, Aperturas!$A$2), 0))</f>
        <v/>
      </c>
      <c r="PPJ224" s="23" t="str">
        <f>IF(PPJ220 = "", "", IFERROR(PPJ220 / SUMIFS(Aux_Totales!$N:$N, Aux_Totales!$F:$F, $F224, Aux_Totales!$A:$A, Aperturas!$A$2), 0))</f>
        <v/>
      </c>
      <c r="PPK224" s="23" t="str">
        <f>IF(PPK220 = "", "", IFERROR(PPK220 / SUMIFS(Aux_Totales!$N:$N, Aux_Totales!$F:$F, $F224, Aux_Totales!$A:$A, Aperturas!$A$2), 0))</f>
        <v/>
      </c>
      <c r="PPL224" s="23" t="str">
        <f>IF(PPL220 = "", "", IFERROR(PPL220 / SUMIFS(Aux_Totales!$N:$N, Aux_Totales!$F:$F, $F224, Aux_Totales!$A:$A, Aperturas!$A$2), 0))</f>
        <v/>
      </c>
      <c r="PPM224" s="23" t="str">
        <f>IF(PPM220 = "", "", IFERROR(PPM220 / SUMIFS(Aux_Totales!$N:$N, Aux_Totales!$F:$F, $F224, Aux_Totales!$A:$A, Aperturas!$A$2), 0))</f>
        <v/>
      </c>
      <c r="PPN224" s="23" t="str">
        <f>IF(PPN220 = "", "", IFERROR(PPN220 / SUMIFS(Aux_Totales!$N:$N, Aux_Totales!$F:$F, $F224, Aux_Totales!$A:$A, Aperturas!$A$2), 0))</f>
        <v/>
      </c>
      <c r="PPO224" s="23" t="str">
        <f>IF(PPO220 = "", "", IFERROR(PPO220 / SUMIFS(Aux_Totales!$N:$N, Aux_Totales!$F:$F, $F224, Aux_Totales!$A:$A, Aperturas!$A$2), 0))</f>
        <v/>
      </c>
      <c r="PPP224" s="23" t="str">
        <f>IF(PPP220 = "", "", IFERROR(PPP220 / SUMIFS(Aux_Totales!$N:$N, Aux_Totales!$F:$F, $F224, Aux_Totales!$A:$A, Aperturas!$A$2), 0))</f>
        <v/>
      </c>
      <c r="PPQ224" s="23" t="str">
        <f>IF(PPQ220 = "", "", IFERROR(PPQ220 / SUMIFS(Aux_Totales!$N:$N, Aux_Totales!$F:$F, $F224, Aux_Totales!$A:$A, Aperturas!$A$2), 0))</f>
        <v/>
      </c>
      <c r="PPR224" s="23" t="str">
        <f>IF(PPR220 = "", "", IFERROR(PPR220 / SUMIFS(Aux_Totales!$N:$N, Aux_Totales!$F:$F, $F224, Aux_Totales!$A:$A, Aperturas!$A$2), 0))</f>
        <v/>
      </c>
      <c r="PPS224" s="23" t="str">
        <f>IF(PPS220 = "", "", IFERROR(PPS220 / SUMIFS(Aux_Totales!$N:$N, Aux_Totales!$F:$F, $F224, Aux_Totales!$A:$A, Aperturas!$A$2), 0))</f>
        <v/>
      </c>
      <c r="PPT224" s="23" t="str">
        <f>IF(PPT220 = "", "", IFERROR(PPT220 / SUMIFS(Aux_Totales!$N:$N, Aux_Totales!$F:$F, $F224, Aux_Totales!$A:$A, Aperturas!$A$2), 0))</f>
        <v/>
      </c>
      <c r="PPU224" s="23" t="str">
        <f>IF(PPU220 = "", "", IFERROR(PPU220 / SUMIFS(Aux_Totales!$N:$N, Aux_Totales!$F:$F, $F224, Aux_Totales!$A:$A, Aperturas!$A$2), 0))</f>
        <v/>
      </c>
      <c r="PPV224" s="23" t="str">
        <f>IF(PPV220 = "", "", IFERROR(PPV220 / SUMIFS(Aux_Totales!$N:$N, Aux_Totales!$F:$F, $F224, Aux_Totales!$A:$A, Aperturas!$A$2), 0))</f>
        <v/>
      </c>
      <c r="PPW224" s="23" t="str">
        <f>IF(PPW220 = "", "", IFERROR(PPW220 / SUMIFS(Aux_Totales!$N:$N, Aux_Totales!$F:$F, $F224, Aux_Totales!$A:$A, Aperturas!$A$2), 0))</f>
        <v/>
      </c>
      <c r="PPX224" s="23" t="str">
        <f>IF(PPX220 = "", "", IFERROR(PPX220 / SUMIFS(Aux_Totales!$N:$N, Aux_Totales!$F:$F, $F224, Aux_Totales!$A:$A, Aperturas!$A$2), 0))</f>
        <v/>
      </c>
      <c r="PPY224" s="23" t="str">
        <f>IF(PPY220 = "", "", IFERROR(PPY220 / SUMIFS(Aux_Totales!$N:$N, Aux_Totales!$F:$F, $F224, Aux_Totales!$A:$A, Aperturas!$A$2), 0))</f>
        <v/>
      </c>
      <c r="PPZ224" s="23" t="str">
        <f>IF(PPZ220 = "", "", IFERROR(PPZ220 / SUMIFS(Aux_Totales!$N:$N, Aux_Totales!$F:$F, $F224, Aux_Totales!$A:$A, Aperturas!$A$2), 0))</f>
        <v/>
      </c>
      <c r="PQA224" s="23" t="str">
        <f>IF(PQA220 = "", "", IFERROR(PQA220 / SUMIFS(Aux_Totales!$N:$N, Aux_Totales!$F:$F, $F224, Aux_Totales!$A:$A, Aperturas!$A$2), 0))</f>
        <v/>
      </c>
      <c r="PQB224" s="23" t="str">
        <f>IF(PQB220 = "", "", IFERROR(PQB220 / SUMIFS(Aux_Totales!$N:$N, Aux_Totales!$F:$F, $F224, Aux_Totales!$A:$A, Aperturas!$A$2), 0))</f>
        <v/>
      </c>
      <c r="PQC224" s="23" t="str">
        <f>IF(PQC220 = "", "", IFERROR(PQC220 / SUMIFS(Aux_Totales!$N:$N, Aux_Totales!$F:$F, $F224, Aux_Totales!$A:$A, Aperturas!$A$2), 0))</f>
        <v/>
      </c>
      <c r="PQD224" s="23" t="str">
        <f>IF(PQD220 = "", "", IFERROR(PQD220 / SUMIFS(Aux_Totales!$N:$N, Aux_Totales!$F:$F, $F224, Aux_Totales!$A:$A, Aperturas!$A$2), 0))</f>
        <v/>
      </c>
      <c r="PQE224" s="23" t="str">
        <f>IF(PQE220 = "", "", IFERROR(PQE220 / SUMIFS(Aux_Totales!$N:$N, Aux_Totales!$F:$F, $F224, Aux_Totales!$A:$A, Aperturas!$A$2), 0))</f>
        <v/>
      </c>
      <c r="PQF224" s="23" t="str">
        <f>IF(PQF220 = "", "", IFERROR(PQF220 / SUMIFS(Aux_Totales!$N:$N, Aux_Totales!$F:$F, $F224, Aux_Totales!$A:$A, Aperturas!$A$2), 0))</f>
        <v/>
      </c>
      <c r="PQG224" s="23" t="str">
        <f>IF(PQG220 = "", "", IFERROR(PQG220 / SUMIFS(Aux_Totales!$N:$N, Aux_Totales!$F:$F, $F224, Aux_Totales!$A:$A, Aperturas!$A$2), 0))</f>
        <v/>
      </c>
      <c r="PQH224" s="23" t="str">
        <f>IF(PQH220 = "", "", IFERROR(PQH220 / SUMIFS(Aux_Totales!$N:$N, Aux_Totales!$F:$F, $F224, Aux_Totales!$A:$A, Aperturas!$A$2), 0))</f>
        <v/>
      </c>
      <c r="PQI224" s="23" t="str">
        <f>IF(PQI220 = "", "", IFERROR(PQI220 / SUMIFS(Aux_Totales!$N:$N, Aux_Totales!$F:$F, $F224, Aux_Totales!$A:$A, Aperturas!$A$2), 0))</f>
        <v/>
      </c>
      <c r="PQJ224" s="23" t="str">
        <f>IF(PQJ220 = "", "", IFERROR(PQJ220 / SUMIFS(Aux_Totales!$N:$N, Aux_Totales!$F:$F, $F224, Aux_Totales!$A:$A, Aperturas!$A$2), 0))</f>
        <v/>
      </c>
      <c r="PQK224" s="23" t="str">
        <f>IF(PQK220 = "", "", IFERROR(PQK220 / SUMIFS(Aux_Totales!$N:$N, Aux_Totales!$F:$F, $F224, Aux_Totales!$A:$A, Aperturas!$A$2), 0))</f>
        <v/>
      </c>
      <c r="PQL224" s="23" t="str">
        <f>IF(PQL220 = "", "", IFERROR(PQL220 / SUMIFS(Aux_Totales!$N:$N, Aux_Totales!$F:$F, $F224, Aux_Totales!$A:$A, Aperturas!$A$2), 0))</f>
        <v/>
      </c>
      <c r="PQM224" s="23" t="str">
        <f>IF(PQM220 = "", "", IFERROR(PQM220 / SUMIFS(Aux_Totales!$N:$N, Aux_Totales!$F:$F, $F224, Aux_Totales!$A:$A, Aperturas!$A$2), 0))</f>
        <v/>
      </c>
      <c r="PQN224" s="23" t="str">
        <f>IF(PQN220 = "", "", IFERROR(PQN220 / SUMIFS(Aux_Totales!$N:$N, Aux_Totales!$F:$F, $F224, Aux_Totales!$A:$A, Aperturas!$A$2), 0))</f>
        <v/>
      </c>
      <c r="PQO224" s="23" t="str">
        <f>IF(PQO220 = "", "", IFERROR(PQO220 / SUMIFS(Aux_Totales!$N:$N, Aux_Totales!$F:$F, $F224, Aux_Totales!$A:$A, Aperturas!$A$2), 0))</f>
        <v/>
      </c>
      <c r="PQP224" s="23" t="str">
        <f>IF(PQP220 = "", "", IFERROR(PQP220 / SUMIFS(Aux_Totales!$N:$N, Aux_Totales!$F:$F, $F224, Aux_Totales!$A:$A, Aperturas!$A$2), 0))</f>
        <v/>
      </c>
      <c r="PQQ224" s="23" t="str">
        <f>IF(PQQ220 = "", "", IFERROR(PQQ220 / SUMIFS(Aux_Totales!$N:$N, Aux_Totales!$F:$F, $F224, Aux_Totales!$A:$A, Aperturas!$A$2), 0))</f>
        <v/>
      </c>
      <c r="PQR224" s="23" t="str">
        <f>IF(PQR220 = "", "", IFERROR(PQR220 / SUMIFS(Aux_Totales!$N:$N, Aux_Totales!$F:$F, $F224, Aux_Totales!$A:$A, Aperturas!$A$2), 0))</f>
        <v/>
      </c>
      <c r="PQS224" s="23" t="str">
        <f>IF(PQS220 = "", "", IFERROR(PQS220 / SUMIFS(Aux_Totales!$N:$N, Aux_Totales!$F:$F, $F224, Aux_Totales!$A:$A, Aperturas!$A$2), 0))</f>
        <v/>
      </c>
      <c r="PQT224" s="23" t="str">
        <f>IF(PQT220 = "", "", IFERROR(PQT220 / SUMIFS(Aux_Totales!$N:$N, Aux_Totales!$F:$F, $F224, Aux_Totales!$A:$A, Aperturas!$A$2), 0))</f>
        <v/>
      </c>
      <c r="PQU224" s="23" t="str">
        <f>IF(PQU220 = "", "", IFERROR(PQU220 / SUMIFS(Aux_Totales!$N:$N, Aux_Totales!$F:$F, $F224, Aux_Totales!$A:$A, Aperturas!$A$2), 0))</f>
        <v/>
      </c>
      <c r="PQV224" s="23" t="str">
        <f>IF(PQV220 = "", "", IFERROR(PQV220 / SUMIFS(Aux_Totales!$N:$N, Aux_Totales!$F:$F, $F224, Aux_Totales!$A:$A, Aperturas!$A$2), 0))</f>
        <v/>
      </c>
      <c r="PQW224" s="23" t="str">
        <f>IF(PQW220 = "", "", IFERROR(PQW220 / SUMIFS(Aux_Totales!$N:$N, Aux_Totales!$F:$F, $F224, Aux_Totales!$A:$A, Aperturas!$A$2), 0))</f>
        <v/>
      </c>
      <c r="PQX224" s="23" t="str">
        <f>IF(PQX220 = "", "", IFERROR(PQX220 / SUMIFS(Aux_Totales!$N:$N, Aux_Totales!$F:$F, $F224, Aux_Totales!$A:$A, Aperturas!$A$2), 0))</f>
        <v/>
      </c>
      <c r="PQY224" s="23" t="str">
        <f>IF(PQY220 = "", "", IFERROR(PQY220 / SUMIFS(Aux_Totales!$N:$N, Aux_Totales!$F:$F, $F224, Aux_Totales!$A:$A, Aperturas!$A$2), 0))</f>
        <v/>
      </c>
      <c r="PQZ224" s="23" t="str">
        <f>IF(PQZ220 = "", "", IFERROR(PQZ220 / SUMIFS(Aux_Totales!$N:$N, Aux_Totales!$F:$F, $F224, Aux_Totales!$A:$A, Aperturas!$A$2), 0))</f>
        <v/>
      </c>
      <c r="PRA224" s="23" t="str">
        <f>IF(PRA220 = "", "", IFERROR(PRA220 / SUMIFS(Aux_Totales!$N:$N, Aux_Totales!$F:$F, $F224, Aux_Totales!$A:$A, Aperturas!$A$2), 0))</f>
        <v/>
      </c>
      <c r="PRB224" s="23" t="str">
        <f>IF(PRB220 = "", "", IFERROR(PRB220 / SUMIFS(Aux_Totales!$N:$N, Aux_Totales!$F:$F, $F224, Aux_Totales!$A:$A, Aperturas!$A$2), 0))</f>
        <v/>
      </c>
      <c r="PRC224" s="23" t="str">
        <f>IF(PRC220 = "", "", IFERROR(PRC220 / SUMIFS(Aux_Totales!$N:$N, Aux_Totales!$F:$F, $F224, Aux_Totales!$A:$A, Aperturas!$A$2), 0))</f>
        <v/>
      </c>
      <c r="PRD224" s="23" t="str">
        <f>IF(PRD220 = "", "", IFERROR(PRD220 / SUMIFS(Aux_Totales!$N:$N, Aux_Totales!$F:$F, $F224, Aux_Totales!$A:$A, Aperturas!$A$2), 0))</f>
        <v/>
      </c>
      <c r="PRE224" s="23" t="str">
        <f>IF(PRE220 = "", "", IFERROR(PRE220 / SUMIFS(Aux_Totales!$N:$N, Aux_Totales!$F:$F, $F224, Aux_Totales!$A:$A, Aperturas!$A$2), 0))</f>
        <v/>
      </c>
      <c r="PRF224" s="23" t="str">
        <f>IF(PRF220 = "", "", IFERROR(PRF220 / SUMIFS(Aux_Totales!$N:$N, Aux_Totales!$F:$F, $F224, Aux_Totales!$A:$A, Aperturas!$A$2), 0))</f>
        <v/>
      </c>
      <c r="PRG224" s="23" t="str">
        <f>IF(PRG220 = "", "", IFERROR(PRG220 / SUMIFS(Aux_Totales!$N:$N, Aux_Totales!$F:$F, $F224, Aux_Totales!$A:$A, Aperturas!$A$2), 0))</f>
        <v/>
      </c>
      <c r="PRH224" s="23" t="str">
        <f>IF(PRH220 = "", "", IFERROR(PRH220 / SUMIFS(Aux_Totales!$N:$N, Aux_Totales!$F:$F, $F224, Aux_Totales!$A:$A, Aperturas!$A$2), 0))</f>
        <v/>
      </c>
      <c r="PRI224" s="23" t="str">
        <f>IF(PRI220 = "", "", IFERROR(PRI220 / SUMIFS(Aux_Totales!$N:$N, Aux_Totales!$F:$F, $F224, Aux_Totales!$A:$A, Aperturas!$A$2), 0))</f>
        <v/>
      </c>
      <c r="PRJ224" s="23" t="str">
        <f>IF(PRJ220 = "", "", IFERROR(PRJ220 / SUMIFS(Aux_Totales!$N:$N, Aux_Totales!$F:$F, $F224, Aux_Totales!$A:$A, Aperturas!$A$2), 0))</f>
        <v/>
      </c>
      <c r="PRK224" s="23" t="str">
        <f>IF(PRK220 = "", "", IFERROR(PRK220 / SUMIFS(Aux_Totales!$N:$N, Aux_Totales!$F:$F, $F224, Aux_Totales!$A:$A, Aperturas!$A$2), 0))</f>
        <v/>
      </c>
      <c r="PRL224" s="23" t="str">
        <f>IF(PRL220 = "", "", IFERROR(PRL220 / SUMIFS(Aux_Totales!$N:$N, Aux_Totales!$F:$F, $F224, Aux_Totales!$A:$A, Aperturas!$A$2), 0))</f>
        <v/>
      </c>
      <c r="PRM224" s="23" t="str">
        <f>IF(PRM220 = "", "", IFERROR(PRM220 / SUMIFS(Aux_Totales!$N:$N, Aux_Totales!$F:$F, $F224, Aux_Totales!$A:$A, Aperturas!$A$2), 0))</f>
        <v/>
      </c>
      <c r="PRN224" s="23" t="str">
        <f>IF(PRN220 = "", "", IFERROR(PRN220 / SUMIFS(Aux_Totales!$N:$N, Aux_Totales!$F:$F, $F224, Aux_Totales!$A:$A, Aperturas!$A$2), 0))</f>
        <v/>
      </c>
      <c r="PRO224" s="23" t="str">
        <f>IF(PRO220 = "", "", IFERROR(PRO220 / SUMIFS(Aux_Totales!$N:$N, Aux_Totales!$F:$F, $F224, Aux_Totales!$A:$A, Aperturas!$A$2), 0))</f>
        <v/>
      </c>
      <c r="PRP224" s="23" t="str">
        <f>IF(PRP220 = "", "", IFERROR(PRP220 / SUMIFS(Aux_Totales!$N:$N, Aux_Totales!$F:$F, $F224, Aux_Totales!$A:$A, Aperturas!$A$2), 0))</f>
        <v/>
      </c>
      <c r="PRQ224" s="23" t="str">
        <f>IF(PRQ220 = "", "", IFERROR(PRQ220 / SUMIFS(Aux_Totales!$N:$N, Aux_Totales!$F:$F, $F224, Aux_Totales!$A:$A, Aperturas!$A$2), 0))</f>
        <v/>
      </c>
      <c r="PRR224" s="23" t="str">
        <f>IF(PRR220 = "", "", IFERROR(PRR220 / SUMIFS(Aux_Totales!$N:$N, Aux_Totales!$F:$F, $F224, Aux_Totales!$A:$A, Aperturas!$A$2), 0))</f>
        <v/>
      </c>
      <c r="PRS224" s="23" t="str">
        <f>IF(PRS220 = "", "", IFERROR(PRS220 / SUMIFS(Aux_Totales!$N:$N, Aux_Totales!$F:$F, $F224, Aux_Totales!$A:$A, Aperturas!$A$2), 0))</f>
        <v/>
      </c>
      <c r="PRT224" s="23" t="str">
        <f>IF(PRT220 = "", "", IFERROR(PRT220 / SUMIFS(Aux_Totales!$N:$N, Aux_Totales!$F:$F, $F224, Aux_Totales!$A:$A, Aperturas!$A$2), 0))</f>
        <v/>
      </c>
      <c r="PRU224" s="23" t="str">
        <f>IF(PRU220 = "", "", IFERROR(PRU220 / SUMIFS(Aux_Totales!$N:$N, Aux_Totales!$F:$F, $F224, Aux_Totales!$A:$A, Aperturas!$A$2), 0))</f>
        <v/>
      </c>
      <c r="PRV224" s="23" t="str">
        <f>IF(PRV220 = "", "", IFERROR(PRV220 / SUMIFS(Aux_Totales!$N:$N, Aux_Totales!$F:$F, $F224, Aux_Totales!$A:$A, Aperturas!$A$2), 0))</f>
        <v/>
      </c>
      <c r="PRW224" s="23" t="str">
        <f>IF(PRW220 = "", "", IFERROR(PRW220 / SUMIFS(Aux_Totales!$N:$N, Aux_Totales!$F:$F, $F224, Aux_Totales!$A:$A, Aperturas!$A$2), 0))</f>
        <v/>
      </c>
      <c r="PRX224" s="23" t="str">
        <f>IF(PRX220 = "", "", IFERROR(PRX220 / SUMIFS(Aux_Totales!$N:$N, Aux_Totales!$F:$F, $F224, Aux_Totales!$A:$A, Aperturas!$A$2), 0))</f>
        <v/>
      </c>
      <c r="PRY224" s="23" t="str">
        <f>IF(PRY220 = "", "", IFERROR(PRY220 / SUMIFS(Aux_Totales!$N:$N, Aux_Totales!$F:$F, $F224, Aux_Totales!$A:$A, Aperturas!$A$2), 0))</f>
        <v/>
      </c>
      <c r="PRZ224" s="23" t="str">
        <f>IF(PRZ220 = "", "", IFERROR(PRZ220 / SUMIFS(Aux_Totales!$N:$N, Aux_Totales!$F:$F, $F224, Aux_Totales!$A:$A, Aperturas!$A$2), 0))</f>
        <v/>
      </c>
      <c r="PSA224" s="23" t="str">
        <f>IF(PSA220 = "", "", IFERROR(PSA220 / SUMIFS(Aux_Totales!$N:$N, Aux_Totales!$F:$F, $F224, Aux_Totales!$A:$A, Aperturas!$A$2), 0))</f>
        <v/>
      </c>
      <c r="PSB224" s="23" t="str">
        <f>IF(PSB220 = "", "", IFERROR(PSB220 / SUMIFS(Aux_Totales!$N:$N, Aux_Totales!$F:$F, $F224, Aux_Totales!$A:$A, Aperturas!$A$2), 0))</f>
        <v/>
      </c>
      <c r="PSC224" s="23" t="str">
        <f>IF(PSC220 = "", "", IFERROR(PSC220 / SUMIFS(Aux_Totales!$N:$N, Aux_Totales!$F:$F, $F224, Aux_Totales!$A:$A, Aperturas!$A$2), 0))</f>
        <v/>
      </c>
      <c r="PSD224" s="23" t="str">
        <f>IF(PSD220 = "", "", IFERROR(PSD220 / SUMIFS(Aux_Totales!$N:$N, Aux_Totales!$F:$F, $F224, Aux_Totales!$A:$A, Aperturas!$A$2), 0))</f>
        <v/>
      </c>
      <c r="PSE224" s="23" t="str">
        <f>IF(PSE220 = "", "", IFERROR(PSE220 / SUMIFS(Aux_Totales!$N:$N, Aux_Totales!$F:$F, $F224, Aux_Totales!$A:$A, Aperturas!$A$2), 0))</f>
        <v/>
      </c>
      <c r="PSF224" s="23" t="str">
        <f>IF(PSF220 = "", "", IFERROR(PSF220 / SUMIFS(Aux_Totales!$N:$N, Aux_Totales!$F:$F, $F224, Aux_Totales!$A:$A, Aperturas!$A$2), 0))</f>
        <v/>
      </c>
      <c r="PSG224" s="23" t="str">
        <f>IF(PSG220 = "", "", IFERROR(PSG220 / SUMIFS(Aux_Totales!$N:$N, Aux_Totales!$F:$F, $F224, Aux_Totales!$A:$A, Aperturas!$A$2), 0))</f>
        <v/>
      </c>
      <c r="PSH224" s="23" t="str">
        <f>IF(PSH220 = "", "", IFERROR(PSH220 / SUMIFS(Aux_Totales!$N:$N, Aux_Totales!$F:$F, $F224, Aux_Totales!$A:$A, Aperturas!$A$2), 0))</f>
        <v/>
      </c>
      <c r="PSI224" s="23" t="str">
        <f>IF(PSI220 = "", "", IFERROR(PSI220 / SUMIFS(Aux_Totales!$N:$N, Aux_Totales!$F:$F, $F224, Aux_Totales!$A:$A, Aperturas!$A$2), 0))</f>
        <v/>
      </c>
      <c r="PSJ224" s="23" t="str">
        <f>IF(PSJ220 = "", "", IFERROR(PSJ220 / SUMIFS(Aux_Totales!$N:$N, Aux_Totales!$F:$F, $F224, Aux_Totales!$A:$A, Aperturas!$A$2), 0))</f>
        <v/>
      </c>
      <c r="PSK224" s="23" t="str">
        <f>IF(PSK220 = "", "", IFERROR(PSK220 / SUMIFS(Aux_Totales!$N:$N, Aux_Totales!$F:$F, $F224, Aux_Totales!$A:$A, Aperturas!$A$2), 0))</f>
        <v/>
      </c>
      <c r="PSL224" s="23" t="str">
        <f>IF(PSL220 = "", "", IFERROR(PSL220 / SUMIFS(Aux_Totales!$N:$N, Aux_Totales!$F:$F, $F224, Aux_Totales!$A:$A, Aperturas!$A$2), 0))</f>
        <v/>
      </c>
      <c r="PSM224" s="23" t="str">
        <f>IF(PSM220 = "", "", IFERROR(PSM220 / SUMIFS(Aux_Totales!$N:$N, Aux_Totales!$F:$F, $F224, Aux_Totales!$A:$A, Aperturas!$A$2), 0))</f>
        <v/>
      </c>
      <c r="PSN224" s="23" t="str">
        <f>IF(PSN220 = "", "", IFERROR(PSN220 / SUMIFS(Aux_Totales!$N:$N, Aux_Totales!$F:$F, $F224, Aux_Totales!$A:$A, Aperturas!$A$2), 0))</f>
        <v/>
      </c>
      <c r="PSO224" s="23" t="str">
        <f>IF(PSO220 = "", "", IFERROR(PSO220 / SUMIFS(Aux_Totales!$N:$N, Aux_Totales!$F:$F, $F224, Aux_Totales!$A:$A, Aperturas!$A$2), 0))</f>
        <v/>
      </c>
      <c r="PSP224" s="23" t="str">
        <f>IF(PSP220 = "", "", IFERROR(PSP220 / SUMIFS(Aux_Totales!$N:$N, Aux_Totales!$F:$F, $F224, Aux_Totales!$A:$A, Aperturas!$A$2), 0))</f>
        <v/>
      </c>
      <c r="PSQ224" s="23" t="str">
        <f>IF(PSQ220 = "", "", IFERROR(PSQ220 / SUMIFS(Aux_Totales!$N:$N, Aux_Totales!$F:$F, $F224, Aux_Totales!$A:$A, Aperturas!$A$2), 0))</f>
        <v/>
      </c>
      <c r="PSR224" s="23" t="str">
        <f>IF(PSR220 = "", "", IFERROR(PSR220 / SUMIFS(Aux_Totales!$N:$N, Aux_Totales!$F:$F, $F224, Aux_Totales!$A:$A, Aperturas!$A$2), 0))</f>
        <v/>
      </c>
      <c r="PSS224" s="23" t="str">
        <f>IF(PSS220 = "", "", IFERROR(PSS220 / SUMIFS(Aux_Totales!$N:$N, Aux_Totales!$F:$F, $F224, Aux_Totales!$A:$A, Aperturas!$A$2), 0))</f>
        <v/>
      </c>
      <c r="PST224" s="23" t="str">
        <f>IF(PST220 = "", "", IFERROR(PST220 / SUMIFS(Aux_Totales!$N:$N, Aux_Totales!$F:$F, $F224, Aux_Totales!$A:$A, Aperturas!$A$2), 0))</f>
        <v/>
      </c>
      <c r="PSU224" s="23" t="str">
        <f>IF(PSU220 = "", "", IFERROR(PSU220 / SUMIFS(Aux_Totales!$N:$N, Aux_Totales!$F:$F, $F224, Aux_Totales!$A:$A, Aperturas!$A$2), 0))</f>
        <v/>
      </c>
      <c r="PSV224" s="23" t="str">
        <f>IF(PSV220 = "", "", IFERROR(PSV220 / SUMIFS(Aux_Totales!$N:$N, Aux_Totales!$F:$F, $F224, Aux_Totales!$A:$A, Aperturas!$A$2), 0))</f>
        <v/>
      </c>
      <c r="PSW224" s="23" t="str">
        <f>IF(PSW220 = "", "", IFERROR(PSW220 / SUMIFS(Aux_Totales!$N:$N, Aux_Totales!$F:$F, $F224, Aux_Totales!$A:$A, Aperturas!$A$2), 0))</f>
        <v/>
      </c>
      <c r="PSX224" s="23" t="str">
        <f>IF(PSX220 = "", "", IFERROR(PSX220 / SUMIFS(Aux_Totales!$N:$N, Aux_Totales!$F:$F, $F224, Aux_Totales!$A:$A, Aperturas!$A$2), 0))</f>
        <v/>
      </c>
      <c r="PSY224" s="23" t="str">
        <f>IF(PSY220 = "", "", IFERROR(PSY220 / SUMIFS(Aux_Totales!$N:$N, Aux_Totales!$F:$F, $F224, Aux_Totales!$A:$A, Aperturas!$A$2), 0))</f>
        <v/>
      </c>
      <c r="PSZ224" s="23" t="str">
        <f>IF(PSZ220 = "", "", IFERROR(PSZ220 / SUMIFS(Aux_Totales!$N:$N, Aux_Totales!$F:$F, $F224, Aux_Totales!$A:$A, Aperturas!$A$2), 0))</f>
        <v/>
      </c>
      <c r="PTA224" s="23" t="str">
        <f>IF(PTA220 = "", "", IFERROR(PTA220 / SUMIFS(Aux_Totales!$N:$N, Aux_Totales!$F:$F, $F224, Aux_Totales!$A:$A, Aperturas!$A$2), 0))</f>
        <v/>
      </c>
      <c r="PTB224" s="23" t="str">
        <f>IF(PTB220 = "", "", IFERROR(PTB220 / SUMIFS(Aux_Totales!$N:$N, Aux_Totales!$F:$F, $F224, Aux_Totales!$A:$A, Aperturas!$A$2), 0))</f>
        <v/>
      </c>
      <c r="PTC224" s="23" t="str">
        <f>IF(PTC220 = "", "", IFERROR(PTC220 / SUMIFS(Aux_Totales!$N:$N, Aux_Totales!$F:$F, $F224, Aux_Totales!$A:$A, Aperturas!$A$2), 0))</f>
        <v/>
      </c>
      <c r="PTD224" s="23" t="str">
        <f>IF(PTD220 = "", "", IFERROR(PTD220 / SUMIFS(Aux_Totales!$N:$N, Aux_Totales!$F:$F, $F224, Aux_Totales!$A:$A, Aperturas!$A$2), 0))</f>
        <v/>
      </c>
      <c r="PTE224" s="23" t="str">
        <f>IF(PTE220 = "", "", IFERROR(PTE220 / SUMIFS(Aux_Totales!$N:$N, Aux_Totales!$F:$F, $F224, Aux_Totales!$A:$A, Aperturas!$A$2), 0))</f>
        <v/>
      </c>
      <c r="PTF224" s="23" t="str">
        <f>IF(PTF220 = "", "", IFERROR(PTF220 / SUMIFS(Aux_Totales!$N:$N, Aux_Totales!$F:$F, $F224, Aux_Totales!$A:$A, Aperturas!$A$2), 0))</f>
        <v/>
      </c>
      <c r="PTG224" s="23" t="str">
        <f>IF(PTG220 = "", "", IFERROR(PTG220 / SUMIFS(Aux_Totales!$N:$N, Aux_Totales!$F:$F, $F224, Aux_Totales!$A:$A, Aperturas!$A$2), 0))</f>
        <v/>
      </c>
      <c r="PTH224" s="23" t="str">
        <f>IF(PTH220 = "", "", IFERROR(PTH220 / SUMIFS(Aux_Totales!$N:$N, Aux_Totales!$F:$F, $F224, Aux_Totales!$A:$A, Aperturas!$A$2), 0))</f>
        <v/>
      </c>
      <c r="PTI224" s="23" t="str">
        <f>IF(PTI220 = "", "", IFERROR(PTI220 / SUMIFS(Aux_Totales!$N:$N, Aux_Totales!$F:$F, $F224, Aux_Totales!$A:$A, Aperturas!$A$2), 0))</f>
        <v/>
      </c>
      <c r="PTJ224" s="23" t="str">
        <f>IF(PTJ220 = "", "", IFERROR(PTJ220 / SUMIFS(Aux_Totales!$N:$N, Aux_Totales!$F:$F, $F224, Aux_Totales!$A:$A, Aperturas!$A$2), 0))</f>
        <v/>
      </c>
      <c r="PTK224" s="23" t="str">
        <f>IF(PTK220 = "", "", IFERROR(PTK220 / SUMIFS(Aux_Totales!$N:$N, Aux_Totales!$F:$F, $F224, Aux_Totales!$A:$A, Aperturas!$A$2), 0))</f>
        <v/>
      </c>
      <c r="PTL224" s="23" t="str">
        <f>IF(PTL220 = "", "", IFERROR(PTL220 / SUMIFS(Aux_Totales!$N:$N, Aux_Totales!$F:$F, $F224, Aux_Totales!$A:$A, Aperturas!$A$2), 0))</f>
        <v/>
      </c>
      <c r="PTM224" s="23" t="str">
        <f>IF(PTM220 = "", "", IFERROR(PTM220 / SUMIFS(Aux_Totales!$N:$N, Aux_Totales!$F:$F, $F224, Aux_Totales!$A:$A, Aperturas!$A$2), 0))</f>
        <v/>
      </c>
      <c r="PTN224" s="23" t="str">
        <f>IF(PTN220 = "", "", IFERROR(PTN220 / SUMIFS(Aux_Totales!$N:$N, Aux_Totales!$F:$F, $F224, Aux_Totales!$A:$A, Aperturas!$A$2), 0))</f>
        <v/>
      </c>
      <c r="PTO224" s="23" t="str">
        <f>IF(PTO220 = "", "", IFERROR(PTO220 / SUMIFS(Aux_Totales!$N:$N, Aux_Totales!$F:$F, $F224, Aux_Totales!$A:$A, Aperturas!$A$2), 0))</f>
        <v/>
      </c>
      <c r="PTP224" s="23" t="str">
        <f>IF(PTP220 = "", "", IFERROR(PTP220 / SUMIFS(Aux_Totales!$N:$N, Aux_Totales!$F:$F, $F224, Aux_Totales!$A:$A, Aperturas!$A$2), 0))</f>
        <v/>
      </c>
      <c r="PTQ224" s="23" t="str">
        <f>IF(PTQ220 = "", "", IFERROR(PTQ220 / SUMIFS(Aux_Totales!$N:$N, Aux_Totales!$F:$F, $F224, Aux_Totales!$A:$A, Aperturas!$A$2), 0))</f>
        <v/>
      </c>
      <c r="PTR224" s="23" t="str">
        <f>IF(PTR220 = "", "", IFERROR(PTR220 / SUMIFS(Aux_Totales!$N:$N, Aux_Totales!$F:$F, $F224, Aux_Totales!$A:$A, Aperturas!$A$2), 0))</f>
        <v/>
      </c>
      <c r="PTS224" s="23" t="str">
        <f>IF(PTS220 = "", "", IFERROR(PTS220 / SUMIFS(Aux_Totales!$N:$N, Aux_Totales!$F:$F, $F224, Aux_Totales!$A:$A, Aperturas!$A$2), 0))</f>
        <v/>
      </c>
      <c r="PTT224" s="23" t="str">
        <f>IF(PTT220 = "", "", IFERROR(PTT220 / SUMIFS(Aux_Totales!$N:$N, Aux_Totales!$F:$F, $F224, Aux_Totales!$A:$A, Aperturas!$A$2), 0))</f>
        <v/>
      </c>
      <c r="PTU224" s="23" t="str">
        <f>IF(PTU220 = "", "", IFERROR(PTU220 / SUMIFS(Aux_Totales!$N:$N, Aux_Totales!$F:$F, $F224, Aux_Totales!$A:$A, Aperturas!$A$2), 0))</f>
        <v/>
      </c>
      <c r="PTV224" s="23" t="str">
        <f>IF(PTV220 = "", "", IFERROR(PTV220 / SUMIFS(Aux_Totales!$N:$N, Aux_Totales!$F:$F, $F224, Aux_Totales!$A:$A, Aperturas!$A$2), 0))</f>
        <v/>
      </c>
      <c r="PTW224" s="23" t="str">
        <f>IF(PTW220 = "", "", IFERROR(PTW220 / SUMIFS(Aux_Totales!$N:$N, Aux_Totales!$F:$F, $F224, Aux_Totales!$A:$A, Aperturas!$A$2), 0))</f>
        <v/>
      </c>
      <c r="PTX224" s="23" t="str">
        <f>IF(PTX220 = "", "", IFERROR(PTX220 / SUMIFS(Aux_Totales!$N:$N, Aux_Totales!$F:$F, $F224, Aux_Totales!$A:$A, Aperturas!$A$2), 0))</f>
        <v/>
      </c>
      <c r="PTY224" s="23" t="str">
        <f>IF(PTY220 = "", "", IFERROR(PTY220 / SUMIFS(Aux_Totales!$N:$N, Aux_Totales!$F:$F, $F224, Aux_Totales!$A:$A, Aperturas!$A$2), 0))</f>
        <v/>
      </c>
      <c r="PTZ224" s="23" t="str">
        <f>IF(PTZ220 = "", "", IFERROR(PTZ220 / SUMIFS(Aux_Totales!$N:$N, Aux_Totales!$F:$F, $F224, Aux_Totales!$A:$A, Aperturas!$A$2), 0))</f>
        <v/>
      </c>
      <c r="PUA224" s="23" t="str">
        <f>IF(PUA220 = "", "", IFERROR(PUA220 / SUMIFS(Aux_Totales!$N:$N, Aux_Totales!$F:$F, $F224, Aux_Totales!$A:$A, Aperturas!$A$2), 0))</f>
        <v/>
      </c>
      <c r="PUB224" s="23" t="str">
        <f>IF(PUB220 = "", "", IFERROR(PUB220 / SUMIFS(Aux_Totales!$N:$N, Aux_Totales!$F:$F, $F224, Aux_Totales!$A:$A, Aperturas!$A$2), 0))</f>
        <v/>
      </c>
      <c r="PUC224" s="23" t="str">
        <f>IF(PUC220 = "", "", IFERROR(PUC220 / SUMIFS(Aux_Totales!$N:$N, Aux_Totales!$F:$F, $F224, Aux_Totales!$A:$A, Aperturas!$A$2), 0))</f>
        <v/>
      </c>
      <c r="PUD224" s="23" t="str">
        <f>IF(PUD220 = "", "", IFERROR(PUD220 / SUMIFS(Aux_Totales!$N:$N, Aux_Totales!$F:$F, $F224, Aux_Totales!$A:$A, Aperturas!$A$2), 0))</f>
        <v/>
      </c>
      <c r="PUE224" s="23" t="str">
        <f>IF(PUE220 = "", "", IFERROR(PUE220 / SUMIFS(Aux_Totales!$N:$N, Aux_Totales!$F:$F, $F224, Aux_Totales!$A:$A, Aperturas!$A$2), 0))</f>
        <v/>
      </c>
      <c r="PUF224" s="23" t="str">
        <f>IF(PUF220 = "", "", IFERROR(PUF220 / SUMIFS(Aux_Totales!$N:$N, Aux_Totales!$F:$F, $F224, Aux_Totales!$A:$A, Aperturas!$A$2), 0))</f>
        <v/>
      </c>
      <c r="PUG224" s="23" t="str">
        <f>IF(PUG220 = "", "", IFERROR(PUG220 / SUMIFS(Aux_Totales!$N:$N, Aux_Totales!$F:$F, $F224, Aux_Totales!$A:$A, Aperturas!$A$2), 0))</f>
        <v/>
      </c>
      <c r="PUH224" s="23" t="str">
        <f>IF(PUH220 = "", "", IFERROR(PUH220 / SUMIFS(Aux_Totales!$N:$N, Aux_Totales!$F:$F, $F224, Aux_Totales!$A:$A, Aperturas!$A$2), 0))</f>
        <v/>
      </c>
      <c r="PUI224" s="23" t="str">
        <f>IF(PUI220 = "", "", IFERROR(PUI220 / SUMIFS(Aux_Totales!$N:$N, Aux_Totales!$F:$F, $F224, Aux_Totales!$A:$A, Aperturas!$A$2), 0))</f>
        <v/>
      </c>
      <c r="PUJ224" s="23" t="str">
        <f>IF(PUJ220 = "", "", IFERROR(PUJ220 / SUMIFS(Aux_Totales!$N:$N, Aux_Totales!$F:$F, $F224, Aux_Totales!$A:$A, Aperturas!$A$2), 0))</f>
        <v/>
      </c>
      <c r="PUK224" s="23" t="str">
        <f>IF(PUK220 = "", "", IFERROR(PUK220 / SUMIFS(Aux_Totales!$N:$N, Aux_Totales!$F:$F, $F224, Aux_Totales!$A:$A, Aperturas!$A$2), 0))</f>
        <v/>
      </c>
      <c r="PUL224" s="23" t="str">
        <f>IF(PUL220 = "", "", IFERROR(PUL220 / SUMIFS(Aux_Totales!$N:$N, Aux_Totales!$F:$F, $F224, Aux_Totales!$A:$A, Aperturas!$A$2), 0))</f>
        <v/>
      </c>
      <c r="PUM224" s="23" t="str">
        <f>IF(PUM220 = "", "", IFERROR(PUM220 / SUMIFS(Aux_Totales!$N:$N, Aux_Totales!$F:$F, $F224, Aux_Totales!$A:$A, Aperturas!$A$2), 0))</f>
        <v/>
      </c>
      <c r="PUN224" s="23" t="str">
        <f>IF(PUN220 = "", "", IFERROR(PUN220 / SUMIFS(Aux_Totales!$N:$N, Aux_Totales!$F:$F, $F224, Aux_Totales!$A:$A, Aperturas!$A$2), 0))</f>
        <v/>
      </c>
      <c r="PUO224" s="23" t="str">
        <f>IF(PUO220 = "", "", IFERROR(PUO220 / SUMIFS(Aux_Totales!$N:$N, Aux_Totales!$F:$F, $F224, Aux_Totales!$A:$A, Aperturas!$A$2), 0))</f>
        <v/>
      </c>
      <c r="PUP224" s="23" t="str">
        <f>IF(PUP220 = "", "", IFERROR(PUP220 / SUMIFS(Aux_Totales!$N:$N, Aux_Totales!$F:$F, $F224, Aux_Totales!$A:$A, Aperturas!$A$2), 0))</f>
        <v/>
      </c>
      <c r="PUQ224" s="23" t="str">
        <f>IF(PUQ220 = "", "", IFERROR(PUQ220 / SUMIFS(Aux_Totales!$N:$N, Aux_Totales!$F:$F, $F224, Aux_Totales!$A:$A, Aperturas!$A$2), 0))</f>
        <v/>
      </c>
      <c r="PUR224" s="23" t="str">
        <f>IF(PUR220 = "", "", IFERROR(PUR220 / SUMIFS(Aux_Totales!$N:$N, Aux_Totales!$F:$F, $F224, Aux_Totales!$A:$A, Aperturas!$A$2), 0))</f>
        <v/>
      </c>
      <c r="PUS224" s="23" t="str">
        <f>IF(PUS220 = "", "", IFERROR(PUS220 / SUMIFS(Aux_Totales!$N:$N, Aux_Totales!$F:$F, $F224, Aux_Totales!$A:$A, Aperturas!$A$2), 0))</f>
        <v/>
      </c>
      <c r="PUT224" s="23" t="str">
        <f>IF(PUT220 = "", "", IFERROR(PUT220 / SUMIFS(Aux_Totales!$N:$N, Aux_Totales!$F:$F, $F224, Aux_Totales!$A:$A, Aperturas!$A$2), 0))</f>
        <v/>
      </c>
      <c r="PUU224" s="23" t="str">
        <f>IF(PUU220 = "", "", IFERROR(PUU220 / SUMIFS(Aux_Totales!$N:$N, Aux_Totales!$F:$F, $F224, Aux_Totales!$A:$A, Aperturas!$A$2), 0))</f>
        <v/>
      </c>
      <c r="PUV224" s="23" t="str">
        <f>IF(PUV220 = "", "", IFERROR(PUV220 / SUMIFS(Aux_Totales!$N:$N, Aux_Totales!$F:$F, $F224, Aux_Totales!$A:$A, Aperturas!$A$2), 0))</f>
        <v/>
      </c>
      <c r="PUW224" s="23" t="str">
        <f>IF(PUW220 = "", "", IFERROR(PUW220 / SUMIFS(Aux_Totales!$N:$N, Aux_Totales!$F:$F, $F224, Aux_Totales!$A:$A, Aperturas!$A$2), 0))</f>
        <v/>
      </c>
      <c r="PUX224" s="23" t="str">
        <f>IF(PUX220 = "", "", IFERROR(PUX220 / SUMIFS(Aux_Totales!$N:$N, Aux_Totales!$F:$F, $F224, Aux_Totales!$A:$A, Aperturas!$A$2), 0))</f>
        <v/>
      </c>
      <c r="PUY224" s="23" t="str">
        <f>IF(PUY220 = "", "", IFERROR(PUY220 / SUMIFS(Aux_Totales!$N:$N, Aux_Totales!$F:$F, $F224, Aux_Totales!$A:$A, Aperturas!$A$2), 0))</f>
        <v/>
      </c>
      <c r="PUZ224" s="23" t="str">
        <f>IF(PUZ220 = "", "", IFERROR(PUZ220 / SUMIFS(Aux_Totales!$N:$N, Aux_Totales!$F:$F, $F224, Aux_Totales!$A:$A, Aperturas!$A$2), 0))</f>
        <v/>
      </c>
      <c r="PVA224" s="23" t="str">
        <f>IF(PVA220 = "", "", IFERROR(PVA220 / SUMIFS(Aux_Totales!$N:$N, Aux_Totales!$F:$F, $F224, Aux_Totales!$A:$A, Aperturas!$A$2), 0))</f>
        <v/>
      </c>
      <c r="PVB224" s="23" t="str">
        <f>IF(PVB220 = "", "", IFERROR(PVB220 / SUMIFS(Aux_Totales!$N:$N, Aux_Totales!$F:$F, $F224, Aux_Totales!$A:$A, Aperturas!$A$2), 0))</f>
        <v/>
      </c>
      <c r="PVC224" s="23" t="str">
        <f>IF(PVC220 = "", "", IFERROR(PVC220 / SUMIFS(Aux_Totales!$N:$N, Aux_Totales!$F:$F, $F224, Aux_Totales!$A:$A, Aperturas!$A$2), 0))</f>
        <v/>
      </c>
      <c r="PVD224" s="23" t="str">
        <f>IF(PVD220 = "", "", IFERROR(PVD220 / SUMIFS(Aux_Totales!$N:$N, Aux_Totales!$F:$F, $F224, Aux_Totales!$A:$A, Aperturas!$A$2), 0))</f>
        <v/>
      </c>
      <c r="PVE224" s="23" t="str">
        <f>IF(PVE220 = "", "", IFERROR(PVE220 / SUMIFS(Aux_Totales!$N:$N, Aux_Totales!$F:$F, $F224, Aux_Totales!$A:$A, Aperturas!$A$2), 0))</f>
        <v/>
      </c>
      <c r="PVF224" s="23" t="str">
        <f>IF(PVF220 = "", "", IFERROR(PVF220 / SUMIFS(Aux_Totales!$N:$N, Aux_Totales!$F:$F, $F224, Aux_Totales!$A:$A, Aperturas!$A$2), 0))</f>
        <v/>
      </c>
      <c r="PVG224" s="23" t="str">
        <f>IF(PVG220 = "", "", IFERROR(PVG220 / SUMIFS(Aux_Totales!$N:$N, Aux_Totales!$F:$F, $F224, Aux_Totales!$A:$A, Aperturas!$A$2), 0))</f>
        <v/>
      </c>
      <c r="PVH224" s="23" t="str">
        <f>IF(PVH220 = "", "", IFERROR(PVH220 / SUMIFS(Aux_Totales!$N:$N, Aux_Totales!$F:$F, $F224, Aux_Totales!$A:$A, Aperturas!$A$2), 0))</f>
        <v/>
      </c>
      <c r="PVI224" s="23" t="str">
        <f>IF(PVI220 = "", "", IFERROR(PVI220 / SUMIFS(Aux_Totales!$N:$N, Aux_Totales!$F:$F, $F224, Aux_Totales!$A:$A, Aperturas!$A$2), 0))</f>
        <v/>
      </c>
      <c r="PVJ224" s="23" t="str">
        <f>IF(PVJ220 = "", "", IFERROR(PVJ220 / SUMIFS(Aux_Totales!$N:$N, Aux_Totales!$F:$F, $F224, Aux_Totales!$A:$A, Aperturas!$A$2), 0))</f>
        <v/>
      </c>
      <c r="PVK224" s="23" t="str">
        <f>IF(PVK220 = "", "", IFERROR(PVK220 / SUMIFS(Aux_Totales!$N:$N, Aux_Totales!$F:$F, $F224, Aux_Totales!$A:$A, Aperturas!$A$2), 0))</f>
        <v/>
      </c>
      <c r="PVL224" s="23" t="str">
        <f>IF(PVL220 = "", "", IFERROR(PVL220 / SUMIFS(Aux_Totales!$N:$N, Aux_Totales!$F:$F, $F224, Aux_Totales!$A:$A, Aperturas!$A$2), 0))</f>
        <v/>
      </c>
      <c r="PVM224" s="23" t="str">
        <f>IF(PVM220 = "", "", IFERROR(PVM220 / SUMIFS(Aux_Totales!$N:$N, Aux_Totales!$F:$F, $F224, Aux_Totales!$A:$A, Aperturas!$A$2), 0))</f>
        <v/>
      </c>
      <c r="PVN224" s="23" t="str">
        <f>IF(PVN220 = "", "", IFERROR(PVN220 / SUMIFS(Aux_Totales!$N:$N, Aux_Totales!$F:$F, $F224, Aux_Totales!$A:$A, Aperturas!$A$2), 0))</f>
        <v/>
      </c>
      <c r="PVO224" s="23" t="str">
        <f>IF(PVO220 = "", "", IFERROR(PVO220 / SUMIFS(Aux_Totales!$N:$N, Aux_Totales!$F:$F, $F224, Aux_Totales!$A:$A, Aperturas!$A$2), 0))</f>
        <v/>
      </c>
      <c r="PVP224" s="23" t="str">
        <f>IF(PVP220 = "", "", IFERROR(PVP220 / SUMIFS(Aux_Totales!$N:$N, Aux_Totales!$F:$F, $F224, Aux_Totales!$A:$A, Aperturas!$A$2), 0))</f>
        <v/>
      </c>
      <c r="PVQ224" s="23" t="str">
        <f>IF(PVQ220 = "", "", IFERROR(PVQ220 / SUMIFS(Aux_Totales!$N:$N, Aux_Totales!$F:$F, $F224, Aux_Totales!$A:$A, Aperturas!$A$2), 0))</f>
        <v/>
      </c>
      <c r="PVR224" s="23" t="str">
        <f>IF(PVR220 = "", "", IFERROR(PVR220 / SUMIFS(Aux_Totales!$N:$N, Aux_Totales!$F:$F, $F224, Aux_Totales!$A:$A, Aperturas!$A$2), 0))</f>
        <v/>
      </c>
      <c r="PVS224" s="23" t="str">
        <f>IF(PVS220 = "", "", IFERROR(PVS220 / SUMIFS(Aux_Totales!$N:$N, Aux_Totales!$F:$F, $F224, Aux_Totales!$A:$A, Aperturas!$A$2), 0))</f>
        <v/>
      </c>
      <c r="PVT224" s="23" t="str">
        <f>IF(PVT220 = "", "", IFERROR(PVT220 / SUMIFS(Aux_Totales!$N:$N, Aux_Totales!$F:$F, $F224, Aux_Totales!$A:$A, Aperturas!$A$2), 0))</f>
        <v/>
      </c>
      <c r="PVU224" s="23" t="str">
        <f>IF(PVU220 = "", "", IFERROR(PVU220 / SUMIFS(Aux_Totales!$N:$N, Aux_Totales!$F:$F, $F224, Aux_Totales!$A:$A, Aperturas!$A$2), 0))</f>
        <v/>
      </c>
      <c r="PVV224" s="23" t="str">
        <f>IF(PVV220 = "", "", IFERROR(PVV220 / SUMIFS(Aux_Totales!$N:$N, Aux_Totales!$F:$F, $F224, Aux_Totales!$A:$A, Aperturas!$A$2), 0))</f>
        <v/>
      </c>
      <c r="PVW224" s="23" t="str">
        <f>IF(PVW220 = "", "", IFERROR(PVW220 / SUMIFS(Aux_Totales!$N:$N, Aux_Totales!$F:$F, $F224, Aux_Totales!$A:$A, Aperturas!$A$2), 0))</f>
        <v/>
      </c>
      <c r="PVX224" s="23" t="str">
        <f>IF(PVX220 = "", "", IFERROR(PVX220 / SUMIFS(Aux_Totales!$N:$N, Aux_Totales!$F:$F, $F224, Aux_Totales!$A:$A, Aperturas!$A$2), 0))</f>
        <v/>
      </c>
      <c r="PVY224" s="23" t="str">
        <f>IF(PVY220 = "", "", IFERROR(PVY220 / SUMIFS(Aux_Totales!$N:$N, Aux_Totales!$F:$F, $F224, Aux_Totales!$A:$A, Aperturas!$A$2), 0))</f>
        <v/>
      </c>
      <c r="PVZ224" s="23" t="str">
        <f>IF(PVZ220 = "", "", IFERROR(PVZ220 / SUMIFS(Aux_Totales!$N:$N, Aux_Totales!$F:$F, $F224, Aux_Totales!$A:$A, Aperturas!$A$2), 0))</f>
        <v/>
      </c>
      <c r="PWA224" s="23" t="str">
        <f>IF(PWA220 = "", "", IFERROR(PWA220 / SUMIFS(Aux_Totales!$N:$N, Aux_Totales!$F:$F, $F224, Aux_Totales!$A:$A, Aperturas!$A$2), 0))</f>
        <v/>
      </c>
      <c r="PWB224" s="23" t="str">
        <f>IF(PWB220 = "", "", IFERROR(PWB220 / SUMIFS(Aux_Totales!$N:$N, Aux_Totales!$F:$F, $F224, Aux_Totales!$A:$A, Aperturas!$A$2), 0))</f>
        <v/>
      </c>
      <c r="PWC224" s="23" t="str">
        <f>IF(PWC220 = "", "", IFERROR(PWC220 / SUMIFS(Aux_Totales!$N:$N, Aux_Totales!$F:$F, $F224, Aux_Totales!$A:$A, Aperturas!$A$2), 0))</f>
        <v/>
      </c>
      <c r="PWD224" s="23" t="str">
        <f>IF(PWD220 = "", "", IFERROR(PWD220 / SUMIFS(Aux_Totales!$N:$N, Aux_Totales!$F:$F, $F224, Aux_Totales!$A:$A, Aperturas!$A$2), 0))</f>
        <v/>
      </c>
      <c r="PWE224" s="23" t="str">
        <f>IF(PWE220 = "", "", IFERROR(PWE220 / SUMIFS(Aux_Totales!$N:$N, Aux_Totales!$F:$F, $F224, Aux_Totales!$A:$A, Aperturas!$A$2), 0))</f>
        <v/>
      </c>
      <c r="PWF224" s="23" t="str">
        <f>IF(PWF220 = "", "", IFERROR(PWF220 / SUMIFS(Aux_Totales!$N:$N, Aux_Totales!$F:$F, $F224, Aux_Totales!$A:$A, Aperturas!$A$2), 0))</f>
        <v/>
      </c>
      <c r="PWG224" s="23" t="str">
        <f>IF(PWG220 = "", "", IFERROR(PWG220 / SUMIFS(Aux_Totales!$N:$N, Aux_Totales!$F:$F, $F224, Aux_Totales!$A:$A, Aperturas!$A$2), 0))</f>
        <v/>
      </c>
      <c r="PWH224" s="23" t="str">
        <f>IF(PWH220 = "", "", IFERROR(PWH220 / SUMIFS(Aux_Totales!$N:$N, Aux_Totales!$F:$F, $F224, Aux_Totales!$A:$A, Aperturas!$A$2), 0))</f>
        <v/>
      </c>
      <c r="PWI224" s="23" t="str">
        <f>IF(PWI220 = "", "", IFERROR(PWI220 / SUMIFS(Aux_Totales!$N:$N, Aux_Totales!$F:$F, $F224, Aux_Totales!$A:$A, Aperturas!$A$2), 0))</f>
        <v/>
      </c>
      <c r="PWJ224" s="23" t="str">
        <f>IF(PWJ220 = "", "", IFERROR(PWJ220 / SUMIFS(Aux_Totales!$N:$N, Aux_Totales!$F:$F, $F224, Aux_Totales!$A:$A, Aperturas!$A$2), 0))</f>
        <v/>
      </c>
      <c r="PWK224" s="23" t="str">
        <f>IF(PWK220 = "", "", IFERROR(PWK220 / SUMIFS(Aux_Totales!$N:$N, Aux_Totales!$F:$F, $F224, Aux_Totales!$A:$A, Aperturas!$A$2), 0))</f>
        <v/>
      </c>
      <c r="PWL224" s="23" t="str">
        <f>IF(PWL220 = "", "", IFERROR(PWL220 / SUMIFS(Aux_Totales!$N:$N, Aux_Totales!$F:$F, $F224, Aux_Totales!$A:$A, Aperturas!$A$2), 0))</f>
        <v/>
      </c>
      <c r="PWM224" s="23" t="str">
        <f>IF(PWM220 = "", "", IFERROR(PWM220 / SUMIFS(Aux_Totales!$N:$N, Aux_Totales!$F:$F, $F224, Aux_Totales!$A:$A, Aperturas!$A$2), 0))</f>
        <v/>
      </c>
      <c r="PWN224" s="23" t="str">
        <f>IF(PWN220 = "", "", IFERROR(PWN220 / SUMIFS(Aux_Totales!$N:$N, Aux_Totales!$F:$F, $F224, Aux_Totales!$A:$A, Aperturas!$A$2), 0))</f>
        <v/>
      </c>
      <c r="PWO224" s="23" t="str">
        <f>IF(PWO220 = "", "", IFERROR(PWO220 / SUMIFS(Aux_Totales!$N:$N, Aux_Totales!$F:$F, $F224, Aux_Totales!$A:$A, Aperturas!$A$2), 0))</f>
        <v/>
      </c>
      <c r="PWP224" s="23" t="str">
        <f>IF(PWP220 = "", "", IFERROR(PWP220 / SUMIFS(Aux_Totales!$N:$N, Aux_Totales!$F:$F, $F224, Aux_Totales!$A:$A, Aperturas!$A$2), 0))</f>
        <v/>
      </c>
      <c r="PWQ224" s="23" t="str">
        <f>IF(PWQ220 = "", "", IFERROR(PWQ220 / SUMIFS(Aux_Totales!$N:$N, Aux_Totales!$F:$F, $F224, Aux_Totales!$A:$A, Aperturas!$A$2), 0))</f>
        <v/>
      </c>
      <c r="PWR224" s="23" t="str">
        <f>IF(PWR220 = "", "", IFERROR(PWR220 / SUMIFS(Aux_Totales!$N:$N, Aux_Totales!$F:$F, $F224, Aux_Totales!$A:$A, Aperturas!$A$2), 0))</f>
        <v/>
      </c>
      <c r="PWS224" s="23" t="str">
        <f>IF(PWS220 = "", "", IFERROR(PWS220 / SUMIFS(Aux_Totales!$N:$N, Aux_Totales!$F:$F, $F224, Aux_Totales!$A:$A, Aperturas!$A$2), 0))</f>
        <v/>
      </c>
      <c r="PWT224" s="23" t="str">
        <f>IF(PWT220 = "", "", IFERROR(PWT220 / SUMIFS(Aux_Totales!$N:$N, Aux_Totales!$F:$F, $F224, Aux_Totales!$A:$A, Aperturas!$A$2), 0))</f>
        <v/>
      </c>
      <c r="PWU224" s="23" t="str">
        <f>IF(PWU220 = "", "", IFERROR(PWU220 / SUMIFS(Aux_Totales!$N:$N, Aux_Totales!$F:$F, $F224, Aux_Totales!$A:$A, Aperturas!$A$2), 0))</f>
        <v/>
      </c>
      <c r="PWV224" s="23" t="str">
        <f>IF(PWV220 = "", "", IFERROR(PWV220 / SUMIFS(Aux_Totales!$N:$N, Aux_Totales!$F:$F, $F224, Aux_Totales!$A:$A, Aperturas!$A$2), 0))</f>
        <v/>
      </c>
      <c r="PWW224" s="23" t="str">
        <f>IF(PWW220 = "", "", IFERROR(PWW220 / SUMIFS(Aux_Totales!$N:$N, Aux_Totales!$F:$F, $F224, Aux_Totales!$A:$A, Aperturas!$A$2), 0))</f>
        <v/>
      </c>
      <c r="PWX224" s="23" t="str">
        <f>IF(PWX220 = "", "", IFERROR(PWX220 / SUMIFS(Aux_Totales!$N:$N, Aux_Totales!$F:$F, $F224, Aux_Totales!$A:$A, Aperturas!$A$2), 0))</f>
        <v/>
      </c>
      <c r="PWY224" s="23" t="str">
        <f>IF(PWY220 = "", "", IFERROR(PWY220 / SUMIFS(Aux_Totales!$N:$N, Aux_Totales!$F:$F, $F224, Aux_Totales!$A:$A, Aperturas!$A$2), 0))</f>
        <v/>
      </c>
      <c r="PWZ224" s="23" t="str">
        <f>IF(PWZ220 = "", "", IFERROR(PWZ220 / SUMIFS(Aux_Totales!$N:$N, Aux_Totales!$F:$F, $F224, Aux_Totales!$A:$A, Aperturas!$A$2), 0))</f>
        <v/>
      </c>
      <c r="PXA224" s="23" t="str">
        <f>IF(PXA220 = "", "", IFERROR(PXA220 / SUMIFS(Aux_Totales!$N:$N, Aux_Totales!$F:$F, $F224, Aux_Totales!$A:$A, Aperturas!$A$2), 0))</f>
        <v/>
      </c>
      <c r="PXB224" s="23" t="str">
        <f>IF(PXB220 = "", "", IFERROR(PXB220 / SUMIFS(Aux_Totales!$N:$N, Aux_Totales!$F:$F, $F224, Aux_Totales!$A:$A, Aperturas!$A$2), 0))</f>
        <v/>
      </c>
      <c r="PXC224" s="23" t="str">
        <f>IF(PXC220 = "", "", IFERROR(PXC220 / SUMIFS(Aux_Totales!$N:$N, Aux_Totales!$F:$F, $F224, Aux_Totales!$A:$A, Aperturas!$A$2), 0))</f>
        <v/>
      </c>
      <c r="PXD224" s="23" t="str">
        <f>IF(PXD220 = "", "", IFERROR(PXD220 / SUMIFS(Aux_Totales!$N:$N, Aux_Totales!$F:$F, $F224, Aux_Totales!$A:$A, Aperturas!$A$2), 0))</f>
        <v/>
      </c>
      <c r="PXE224" s="23" t="str">
        <f>IF(PXE220 = "", "", IFERROR(PXE220 / SUMIFS(Aux_Totales!$N:$N, Aux_Totales!$F:$F, $F224, Aux_Totales!$A:$A, Aperturas!$A$2), 0))</f>
        <v/>
      </c>
      <c r="PXF224" s="23" t="str">
        <f>IF(PXF220 = "", "", IFERROR(PXF220 / SUMIFS(Aux_Totales!$N:$N, Aux_Totales!$F:$F, $F224, Aux_Totales!$A:$A, Aperturas!$A$2), 0))</f>
        <v/>
      </c>
      <c r="PXG224" s="23" t="str">
        <f>IF(PXG220 = "", "", IFERROR(PXG220 / SUMIFS(Aux_Totales!$N:$N, Aux_Totales!$F:$F, $F224, Aux_Totales!$A:$A, Aperturas!$A$2), 0))</f>
        <v/>
      </c>
      <c r="PXH224" s="23" t="str">
        <f>IF(PXH220 = "", "", IFERROR(PXH220 / SUMIFS(Aux_Totales!$N:$N, Aux_Totales!$F:$F, $F224, Aux_Totales!$A:$A, Aperturas!$A$2), 0))</f>
        <v/>
      </c>
      <c r="PXI224" s="23" t="str">
        <f>IF(PXI220 = "", "", IFERROR(PXI220 / SUMIFS(Aux_Totales!$N:$N, Aux_Totales!$F:$F, $F224, Aux_Totales!$A:$A, Aperturas!$A$2), 0))</f>
        <v/>
      </c>
      <c r="PXJ224" s="23" t="str">
        <f>IF(PXJ220 = "", "", IFERROR(PXJ220 / SUMIFS(Aux_Totales!$N:$N, Aux_Totales!$F:$F, $F224, Aux_Totales!$A:$A, Aperturas!$A$2), 0))</f>
        <v/>
      </c>
      <c r="PXK224" s="23" t="str">
        <f>IF(PXK220 = "", "", IFERROR(PXK220 / SUMIFS(Aux_Totales!$N:$N, Aux_Totales!$F:$F, $F224, Aux_Totales!$A:$A, Aperturas!$A$2), 0))</f>
        <v/>
      </c>
      <c r="PXL224" s="23" t="str">
        <f>IF(PXL220 = "", "", IFERROR(PXL220 / SUMIFS(Aux_Totales!$N:$N, Aux_Totales!$F:$F, $F224, Aux_Totales!$A:$A, Aperturas!$A$2), 0))</f>
        <v/>
      </c>
      <c r="PXM224" s="23" t="str">
        <f>IF(PXM220 = "", "", IFERROR(PXM220 / SUMIFS(Aux_Totales!$N:$N, Aux_Totales!$F:$F, $F224, Aux_Totales!$A:$A, Aperturas!$A$2), 0))</f>
        <v/>
      </c>
      <c r="PXN224" s="23" t="str">
        <f>IF(PXN220 = "", "", IFERROR(PXN220 / SUMIFS(Aux_Totales!$N:$N, Aux_Totales!$F:$F, $F224, Aux_Totales!$A:$A, Aperturas!$A$2), 0))</f>
        <v/>
      </c>
      <c r="PXO224" s="23" t="str">
        <f>IF(PXO220 = "", "", IFERROR(PXO220 / SUMIFS(Aux_Totales!$N:$N, Aux_Totales!$F:$F, $F224, Aux_Totales!$A:$A, Aperturas!$A$2), 0))</f>
        <v/>
      </c>
      <c r="PXP224" s="23" t="str">
        <f>IF(PXP220 = "", "", IFERROR(PXP220 / SUMIFS(Aux_Totales!$N:$N, Aux_Totales!$F:$F, $F224, Aux_Totales!$A:$A, Aperturas!$A$2), 0))</f>
        <v/>
      </c>
      <c r="PXQ224" s="23" t="str">
        <f>IF(PXQ220 = "", "", IFERROR(PXQ220 / SUMIFS(Aux_Totales!$N:$N, Aux_Totales!$F:$F, $F224, Aux_Totales!$A:$A, Aperturas!$A$2), 0))</f>
        <v/>
      </c>
      <c r="PXR224" s="23" t="str">
        <f>IF(PXR220 = "", "", IFERROR(PXR220 / SUMIFS(Aux_Totales!$N:$N, Aux_Totales!$F:$F, $F224, Aux_Totales!$A:$A, Aperturas!$A$2), 0))</f>
        <v/>
      </c>
      <c r="PXS224" s="23" t="str">
        <f>IF(PXS220 = "", "", IFERROR(PXS220 / SUMIFS(Aux_Totales!$N:$N, Aux_Totales!$F:$F, $F224, Aux_Totales!$A:$A, Aperturas!$A$2), 0))</f>
        <v/>
      </c>
      <c r="PXT224" s="23" t="str">
        <f>IF(PXT220 = "", "", IFERROR(PXT220 / SUMIFS(Aux_Totales!$N:$N, Aux_Totales!$F:$F, $F224, Aux_Totales!$A:$A, Aperturas!$A$2), 0))</f>
        <v/>
      </c>
      <c r="PXU224" s="23" t="str">
        <f>IF(PXU220 = "", "", IFERROR(PXU220 / SUMIFS(Aux_Totales!$N:$N, Aux_Totales!$F:$F, $F224, Aux_Totales!$A:$A, Aperturas!$A$2), 0))</f>
        <v/>
      </c>
      <c r="PXV224" s="23" t="str">
        <f>IF(PXV220 = "", "", IFERROR(PXV220 / SUMIFS(Aux_Totales!$N:$N, Aux_Totales!$F:$F, $F224, Aux_Totales!$A:$A, Aperturas!$A$2), 0))</f>
        <v/>
      </c>
      <c r="PXW224" s="23" t="str">
        <f>IF(PXW220 = "", "", IFERROR(PXW220 / SUMIFS(Aux_Totales!$N:$N, Aux_Totales!$F:$F, $F224, Aux_Totales!$A:$A, Aperturas!$A$2), 0))</f>
        <v/>
      </c>
      <c r="PXX224" s="23" t="str">
        <f>IF(PXX220 = "", "", IFERROR(PXX220 / SUMIFS(Aux_Totales!$N:$N, Aux_Totales!$F:$F, $F224, Aux_Totales!$A:$A, Aperturas!$A$2), 0))</f>
        <v/>
      </c>
      <c r="PXY224" s="23" t="str">
        <f>IF(PXY220 = "", "", IFERROR(PXY220 / SUMIFS(Aux_Totales!$N:$N, Aux_Totales!$F:$F, $F224, Aux_Totales!$A:$A, Aperturas!$A$2), 0))</f>
        <v/>
      </c>
      <c r="PXZ224" s="23" t="str">
        <f>IF(PXZ220 = "", "", IFERROR(PXZ220 / SUMIFS(Aux_Totales!$N:$N, Aux_Totales!$F:$F, $F224, Aux_Totales!$A:$A, Aperturas!$A$2), 0))</f>
        <v/>
      </c>
      <c r="PYA224" s="23" t="str">
        <f>IF(PYA220 = "", "", IFERROR(PYA220 / SUMIFS(Aux_Totales!$N:$N, Aux_Totales!$F:$F, $F224, Aux_Totales!$A:$A, Aperturas!$A$2), 0))</f>
        <v/>
      </c>
      <c r="PYB224" s="23" t="str">
        <f>IF(PYB220 = "", "", IFERROR(PYB220 / SUMIFS(Aux_Totales!$N:$N, Aux_Totales!$F:$F, $F224, Aux_Totales!$A:$A, Aperturas!$A$2), 0))</f>
        <v/>
      </c>
      <c r="PYC224" s="23" t="str">
        <f>IF(PYC220 = "", "", IFERROR(PYC220 / SUMIFS(Aux_Totales!$N:$N, Aux_Totales!$F:$F, $F224, Aux_Totales!$A:$A, Aperturas!$A$2), 0))</f>
        <v/>
      </c>
      <c r="PYD224" s="23" t="str">
        <f>IF(PYD220 = "", "", IFERROR(PYD220 / SUMIFS(Aux_Totales!$N:$N, Aux_Totales!$F:$F, $F224, Aux_Totales!$A:$A, Aperturas!$A$2), 0))</f>
        <v/>
      </c>
      <c r="PYE224" s="23" t="str">
        <f>IF(PYE220 = "", "", IFERROR(PYE220 / SUMIFS(Aux_Totales!$N:$N, Aux_Totales!$F:$F, $F224, Aux_Totales!$A:$A, Aperturas!$A$2), 0))</f>
        <v/>
      </c>
      <c r="PYF224" s="23" t="str">
        <f>IF(PYF220 = "", "", IFERROR(PYF220 / SUMIFS(Aux_Totales!$N:$N, Aux_Totales!$F:$F, $F224, Aux_Totales!$A:$A, Aperturas!$A$2), 0))</f>
        <v/>
      </c>
      <c r="PYG224" s="23" t="str">
        <f>IF(PYG220 = "", "", IFERROR(PYG220 / SUMIFS(Aux_Totales!$N:$N, Aux_Totales!$F:$F, $F224, Aux_Totales!$A:$A, Aperturas!$A$2), 0))</f>
        <v/>
      </c>
      <c r="PYH224" s="23" t="str">
        <f>IF(PYH220 = "", "", IFERROR(PYH220 / SUMIFS(Aux_Totales!$N:$N, Aux_Totales!$F:$F, $F224, Aux_Totales!$A:$A, Aperturas!$A$2), 0))</f>
        <v/>
      </c>
      <c r="PYI224" s="23" t="str">
        <f>IF(PYI220 = "", "", IFERROR(PYI220 / SUMIFS(Aux_Totales!$N:$N, Aux_Totales!$F:$F, $F224, Aux_Totales!$A:$A, Aperturas!$A$2), 0))</f>
        <v/>
      </c>
      <c r="PYJ224" s="23" t="str">
        <f>IF(PYJ220 = "", "", IFERROR(PYJ220 / SUMIFS(Aux_Totales!$N:$N, Aux_Totales!$F:$F, $F224, Aux_Totales!$A:$A, Aperturas!$A$2), 0))</f>
        <v/>
      </c>
      <c r="PYK224" s="23" t="str">
        <f>IF(PYK220 = "", "", IFERROR(PYK220 / SUMIFS(Aux_Totales!$N:$N, Aux_Totales!$F:$F, $F224, Aux_Totales!$A:$A, Aperturas!$A$2), 0))</f>
        <v/>
      </c>
      <c r="PYL224" s="23" t="str">
        <f>IF(PYL220 = "", "", IFERROR(PYL220 / SUMIFS(Aux_Totales!$N:$N, Aux_Totales!$F:$F, $F224, Aux_Totales!$A:$A, Aperturas!$A$2), 0))</f>
        <v/>
      </c>
      <c r="PYM224" s="23" t="str">
        <f>IF(PYM220 = "", "", IFERROR(PYM220 / SUMIFS(Aux_Totales!$N:$N, Aux_Totales!$F:$F, $F224, Aux_Totales!$A:$A, Aperturas!$A$2), 0))</f>
        <v/>
      </c>
      <c r="PYN224" s="23" t="str">
        <f>IF(PYN220 = "", "", IFERROR(PYN220 / SUMIFS(Aux_Totales!$N:$N, Aux_Totales!$F:$F, $F224, Aux_Totales!$A:$A, Aperturas!$A$2), 0))</f>
        <v/>
      </c>
      <c r="PYO224" s="23" t="str">
        <f>IF(PYO220 = "", "", IFERROR(PYO220 / SUMIFS(Aux_Totales!$N:$N, Aux_Totales!$F:$F, $F224, Aux_Totales!$A:$A, Aperturas!$A$2), 0))</f>
        <v/>
      </c>
      <c r="PYP224" s="23" t="str">
        <f>IF(PYP220 = "", "", IFERROR(PYP220 / SUMIFS(Aux_Totales!$N:$N, Aux_Totales!$F:$F, $F224, Aux_Totales!$A:$A, Aperturas!$A$2), 0))</f>
        <v/>
      </c>
      <c r="PYQ224" s="23" t="str">
        <f>IF(PYQ220 = "", "", IFERROR(PYQ220 / SUMIFS(Aux_Totales!$N:$N, Aux_Totales!$F:$F, $F224, Aux_Totales!$A:$A, Aperturas!$A$2), 0))</f>
        <v/>
      </c>
      <c r="PYR224" s="23" t="str">
        <f>IF(PYR220 = "", "", IFERROR(PYR220 / SUMIFS(Aux_Totales!$N:$N, Aux_Totales!$F:$F, $F224, Aux_Totales!$A:$A, Aperturas!$A$2), 0))</f>
        <v/>
      </c>
      <c r="PYS224" s="23" t="str">
        <f>IF(PYS220 = "", "", IFERROR(PYS220 / SUMIFS(Aux_Totales!$N:$N, Aux_Totales!$F:$F, $F224, Aux_Totales!$A:$A, Aperturas!$A$2), 0))</f>
        <v/>
      </c>
      <c r="PYT224" s="23" t="str">
        <f>IF(PYT220 = "", "", IFERROR(PYT220 / SUMIFS(Aux_Totales!$N:$N, Aux_Totales!$F:$F, $F224, Aux_Totales!$A:$A, Aperturas!$A$2), 0))</f>
        <v/>
      </c>
      <c r="PYU224" s="23" t="str">
        <f>IF(PYU220 = "", "", IFERROR(PYU220 / SUMIFS(Aux_Totales!$N:$N, Aux_Totales!$F:$F, $F224, Aux_Totales!$A:$A, Aperturas!$A$2), 0))</f>
        <v/>
      </c>
      <c r="PYV224" s="23" t="str">
        <f>IF(PYV220 = "", "", IFERROR(PYV220 / SUMIFS(Aux_Totales!$N:$N, Aux_Totales!$F:$F, $F224, Aux_Totales!$A:$A, Aperturas!$A$2), 0))</f>
        <v/>
      </c>
      <c r="PYW224" s="23" t="str">
        <f>IF(PYW220 = "", "", IFERROR(PYW220 / SUMIFS(Aux_Totales!$N:$N, Aux_Totales!$F:$F, $F224, Aux_Totales!$A:$A, Aperturas!$A$2), 0))</f>
        <v/>
      </c>
      <c r="PYX224" s="23" t="str">
        <f>IF(PYX220 = "", "", IFERROR(PYX220 / SUMIFS(Aux_Totales!$N:$N, Aux_Totales!$F:$F, $F224, Aux_Totales!$A:$A, Aperturas!$A$2), 0))</f>
        <v/>
      </c>
      <c r="PYY224" s="23" t="str">
        <f>IF(PYY220 = "", "", IFERROR(PYY220 / SUMIFS(Aux_Totales!$N:$N, Aux_Totales!$F:$F, $F224, Aux_Totales!$A:$A, Aperturas!$A$2), 0))</f>
        <v/>
      </c>
      <c r="PYZ224" s="23" t="str">
        <f>IF(PYZ220 = "", "", IFERROR(PYZ220 / SUMIFS(Aux_Totales!$N:$N, Aux_Totales!$F:$F, $F224, Aux_Totales!$A:$A, Aperturas!$A$2), 0))</f>
        <v/>
      </c>
      <c r="PZA224" s="23" t="str">
        <f>IF(PZA220 = "", "", IFERROR(PZA220 / SUMIFS(Aux_Totales!$N:$N, Aux_Totales!$F:$F, $F224, Aux_Totales!$A:$A, Aperturas!$A$2), 0))</f>
        <v/>
      </c>
      <c r="PZB224" s="23" t="str">
        <f>IF(PZB220 = "", "", IFERROR(PZB220 / SUMIFS(Aux_Totales!$N:$N, Aux_Totales!$F:$F, $F224, Aux_Totales!$A:$A, Aperturas!$A$2), 0))</f>
        <v/>
      </c>
      <c r="PZC224" s="23" t="str">
        <f>IF(PZC220 = "", "", IFERROR(PZC220 / SUMIFS(Aux_Totales!$N:$N, Aux_Totales!$F:$F, $F224, Aux_Totales!$A:$A, Aperturas!$A$2), 0))</f>
        <v/>
      </c>
      <c r="PZD224" s="23" t="str">
        <f>IF(PZD220 = "", "", IFERROR(PZD220 / SUMIFS(Aux_Totales!$N:$N, Aux_Totales!$F:$F, $F224, Aux_Totales!$A:$A, Aperturas!$A$2), 0))</f>
        <v/>
      </c>
      <c r="PZE224" s="23" t="str">
        <f>IF(PZE220 = "", "", IFERROR(PZE220 / SUMIFS(Aux_Totales!$N:$N, Aux_Totales!$F:$F, $F224, Aux_Totales!$A:$A, Aperturas!$A$2), 0))</f>
        <v/>
      </c>
      <c r="PZF224" s="23" t="str">
        <f>IF(PZF220 = "", "", IFERROR(PZF220 / SUMIFS(Aux_Totales!$N:$N, Aux_Totales!$F:$F, $F224, Aux_Totales!$A:$A, Aperturas!$A$2), 0))</f>
        <v/>
      </c>
      <c r="PZG224" s="23" t="str">
        <f>IF(PZG220 = "", "", IFERROR(PZG220 / SUMIFS(Aux_Totales!$N:$N, Aux_Totales!$F:$F, $F224, Aux_Totales!$A:$A, Aperturas!$A$2), 0))</f>
        <v/>
      </c>
      <c r="PZH224" s="23" t="str">
        <f>IF(PZH220 = "", "", IFERROR(PZH220 / SUMIFS(Aux_Totales!$N:$N, Aux_Totales!$F:$F, $F224, Aux_Totales!$A:$A, Aperturas!$A$2), 0))</f>
        <v/>
      </c>
      <c r="PZI224" s="23" t="str">
        <f>IF(PZI220 = "", "", IFERROR(PZI220 / SUMIFS(Aux_Totales!$N:$N, Aux_Totales!$F:$F, $F224, Aux_Totales!$A:$A, Aperturas!$A$2), 0))</f>
        <v/>
      </c>
      <c r="PZJ224" s="23" t="str">
        <f>IF(PZJ220 = "", "", IFERROR(PZJ220 / SUMIFS(Aux_Totales!$N:$N, Aux_Totales!$F:$F, $F224, Aux_Totales!$A:$A, Aperturas!$A$2), 0))</f>
        <v/>
      </c>
      <c r="PZK224" s="23" t="str">
        <f>IF(PZK220 = "", "", IFERROR(PZK220 / SUMIFS(Aux_Totales!$N:$N, Aux_Totales!$F:$F, $F224, Aux_Totales!$A:$A, Aperturas!$A$2), 0))</f>
        <v/>
      </c>
      <c r="PZL224" s="23" t="str">
        <f>IF(PZL220 = "", "", IFERROR(PZL220 / SUMIFS(Aux_Totales!$N:$N, Aux_Totales!$F:$F, $F224, Aux_Totales!$A:$A, Aperturas!$A$2), 0))</f>
        <v/>
      </c>
      <c r="PZM224" s="23" t="str">
        <f>IF(PZM220 = "", "", IFERROR(PZM220 / SUMIFS(Aux_Totales!$N:$N, Aux_Totales!$F:$F, $F224, Aux_Totales!$A:$A, Aperturas!$A$2), 0))</f>
        <v/>
      </c>
      <c r="PZN224" s="23" t="str">
        <f>IF(PZN220 = "", "", IFERROR(PZN220 / SUMIFS(Aux_Totales!$N:$N, Aux_Totales!$F:$F, $F224, Aux_Totales!$A:$A, Aperturas!$A$2), 0))</f>
        <v/>
      </c>
      <c r="PZO224" s="23" t="str">
        <f>IF(PZO220 = "", "", IFERROR(PZO220 / SUMIFS(Aux_Totales!$N:$N, Aux_Totales!$F:$F, $F224, Aux_Totales!$A:$A, Aperturas!$A$2), 0))</f>
        <v/>
      </c>
      <c r="PZP224" s="23" t="str">
        <f>IF(PZP220 = "", "", IFERROR(PZP220 / SUMIFS(Aux_Totales!$N:$N, Aux_Totales!$F:$F, $F224, Aux_Totales!$A:$A, Aperturas!$A$2), 0))</f>
        <v/>
      </c>
      <c r="PZQ224" s="23" t="str">
        <f>IF(PZQ220 = "", "", IFERROR(PZQ220 / SUMIFS(Aux_Totales!$N:$N, Aux_Totales!$F:$F, $F224, Aux_Totales!$A:$A, Aperturas!$A$2), 0))</f>
        <v/>
      </c>
      <c r="PZR224" s="23" t="str">
        <f>IF(PZR220 = "", "", IFERROR(PZR220 / SUMIFS(Aux_Totales!$N:$N, Aux_Totales!$F:$F, $F224, Aux_Totales!$A:$A, Aperturas!$A$2), 0))</f>
        <v/>
      </c>
      <c r="PZS224" s="23" t="str">
        <f>IF(PZS220 = "", "", IFERROR(PZS220 / SUMIFS(Aux_Totales!$N:$N, Aux_Totales!$F:$F, $F224, Aux_Totales!$A:$A, Aperturas!$A$2), 0))</f>
        <v/>
      </c>
      <c r="PZT224" s="23" t="str">
        <f>IF(PZT220 = "", "", IFERROR(PZT220 / SUMIFS(Aux_Totales!$N:$N, Aux_Totales!$F:$F, $F224, Aux_Totales!$A:$A, Aperturas!$A$2), 0))</f>
        <v/>
      </c>
      <c r="PZU224" s="23" t="str">
        <f>IF(PZU220 = "", "", IFERROR(PZU220 / SUMIFS(Aux_Totales!$N:$N, Aux_Totales!$F:$F, $F224, Aux_Totales!$A:$A, Aperturas!$A$2), 0))</f>
        <v/>
      </c>
      <c r="PZV224" s="23" t="str">
        <f>IF(PZV220 = "", "", IFERROR(PZV220 / SUMIFS(Aux_Totales!$N:$N, Aux_Totales!$F:$F, $F224, Aux_Totales!$A:$A, Aperturas!$A$2), 0))</f>
        <v/>
      </c>
      <c r="PZW224" s="23" t="str">
        <f>IF(PZW220 = "", "", IFERROR(PZW220 / SUMIFS(Aux_Totales!$N:$N, Aux_Totales!$F:$F, $F224, Aux_Totales!$A:$A, Aperturas!$A$2), 0))</f>
        <v/>
      </c>
      <c r="PZX224" s="23" t="str">
        <f>IF(PZX220 = "", "", IFERROR(PZX220 / SUMIFS(Aux_Totales!$N:$N, Aux_Totales!$F:$F, $F224, Aux_Totales!$A:$A, Aperturas!$A$2), 0))</f>
        <v/>
      </c>
      <c r="PZY224" s="23" t="str">
        <f>IF(PZY220 = "", "", IFERROR(PZY220 / SUMIFS(Aux_Totales!$N:$N, Aux_Totales!$F:$F, $F224, Aux_Totales!$A:$A, Aperturas!$A$2), 0))</f>
        <v/>
      </c>
      <c r="PZZ224" s="23" t="str">
        <f>IF(PZZ220 = "", "", IFERROR(PZZ220 / SUMIFS(Aux_Totales!$N:$N, Aux_Totales!$F:$F, $F224, Aux_Totales!$A:$A, Aperturas!$A$2), 0))</f>
        <v/>
      </c>
      <c r="QAA224" s="23" t="str">
        <f>IF(QAA220 = "", "", IFERROR(QAA220 / SUMIFS(Aux_Totales!$N:$N, Aux_Totales!$F:$F, $F224, Aux_Totales!$A:$A, Aperturas!$A$2), 0))</f>
        <v/>
      </c>
      <c r="QAB224" s="23" t="str">
        <f>IF(QAB220 = "", "", IFERROR(QAB220 / SUMIFS(Aux_Totales!$N:$N, Aux_Totales!$F:$F, $F224, Aux_Totales!$A:$A, Aperturas!$A$2), 0))</f>
        <v/>
      </c>
      <c r="QAC224" s="23" t="str">
        <f>IF(QAC220 = "", "", IFERROR(QAC220 / SUMIFS(Aux_Totales!$N:$N, Aux_Totales!$F:$F, $F224, Aux_Totales!$A:$A, Aperturas!$A$2), 0))</f>
        <v/>
      </c>
      <c r="QAD224" s="23" t="str">
        <f>IF(QAD220 = "", "", IFERROR(QAD220 / SUMIFS(Aux_Totales!$N:$N, Aux_Totales!$F:$F, $F224, Aux_Totales!$A:$A, Aperturas!$A$2), 0))</f>
        <v/>
      </c>
      <c r="QAE224" s="23" t="str">
        <f>IF(QAE220 = "", "", IFERROR(QAE220 / SUMIFS(Aux_Totales!$N:$N, Aux_Totales!$F:$F, $F224, Aux_Totales!$A:$A, Aperturas!$A$2), 0))</f>
        <v/>
      </c>
      <c r="QAF224" s="23" t="str">
        <f>IF(QAF220 = "", "", IFERROR(QAF220 / SUMIFS(Aux_Totales!$N:$N, Aux_Totales!$F:$F, $F224, Aux_Totales!$A:$A, Aperturas!$A$2), 0))</f>
        <v/>
      </c>
      <c r="QAG224" s="23" t="str">
        <f>IF(QAG220 = "", "", IFERROR(QAG220 / SUMIFS(Aux_Totales!$N:$N, Aux_Totales!$F:$F, $F224, Aux_Totales!$A:$A, Aperturas!$A$2), 0))</f>
        <v/>
      </c>
      <c r="QAH224" s="23" t="str">
        <f>IF(QAH220 = "", "", IFERROR(QAH220 / SUMIFS(Aux_Totales!$N:$N, Aux_Totales!$F:$F, $F224, Aux_Totales!$A:$A, Aperturas!$A$2), 0))</f>
        <v/>
      </c>
      <c r="QAI224" s="23" t="str">
        <f>IF(QAI220 = "", "", IFERROR(QAI220 / SUMIFS(Aux_Totales!$N:$N, Aux_Totales!$F:$F, $F224, Aux_Totales!$A:$A, Aperturas!$A$2), 0))</f>
        <v/>
      </c>
      <c r="QAJ224" s="23" t="str">
        <f>IF(QAJ220 = "", "", IFERROR(QAJ220 / SUMIFS(Aux_Totales!$N:$N, Aux_Totales!$F:$F, $F224, Aux_Totales!$A:$A, Aperturas!$A$2), 0))</f>
        <v/>
      </c>
      <c r="QAK224" s="23" t="str">
        <f>IF(QAK220 = "", "", IFERROR(QAK220 / SUMIFS(Aux_Totales!$N:$N, Aux_Totales!$F:$F, $F224, Aux_Totales!$A:$A, Aperturas!$A$2), 0))</f>
        <v/>
      </c>
      <c r="QAL224" s="23" t="str">
        <f>IF(QAL220 = "", "", IFERROR(QAL220 / SUMIFS(Aux_Totales!$N:$N, Aux_Totales!$F:$F, $F224, Aux_Totales!$A:$A, Aperturas!$A$2), 0))</f>
        <v/>
      </c>
      <c r="QAM224" s="23" t="str">
        <f>IF(QAM220 = "", "", IFERROR(QAM220 / SUMIFS(Aux_Totales!$N:$N, Aux_Totales!$F:$F, $F224, Aux_Totales!$A:$A, Aperturas!$A$2), 0))</f>
        <v/>
      </c>
      <c r="QAN224" s="23" t="str">
        <f>IF(QAN220 = "", "", IFERROR(QAN220 / SUMIFS(Aux_Totales!$N:$N, Aux_Totales!$F:$F, $F224, Aux_Totales!$A:$A, Aperturas!$A$2), 0))</f>
        <v/>
      </c>
      <c r="QAO224" s="23" t="str">
        <f>IF(QAO220 = "", "", IFERROR(QAO220 / SUMIFS(Aux_Totales!$N:$N, Aux_Totales!$F:$F, $F224, Aux_Totales!$A:$A, Aperturas!$A$2), 0))</f>
        <v/>
      </c>
      <c r="QAP224" s="23" t="str">
        <f>IF(QAP220 = "", "", IFERROR(QAP220 / SUMIFS(Aux_Totales!$N:$N, Aux_Totales!$F:$F, $F224, Aux_Totales!$A:$A, Aperturas!$A$2), 0))</f>
        <v/>
      </c>
      <c r="QAQ224" s="23" t="str">
        <f>IF(QAQ220 = "", "", IFERROR(QAQ220 / SUMIFS(Aux_Totales!$N:$N, Aux_Totales!$F:$F, $F224, Aux_Totales!$A:$A, Aperturas!$A$2), 0))</f>
        <v/>
      </c>
      <c r="QAR224" s="23" t="str">
        <f>IF(QAR220 = "", "", IFERROR(QAR220 / SUMIFS(Aux_Totales!$N:$N, Aux_Totales!$F:$F, $F224, Aux_Totales!$A:$A, Aperturas!$A$2), 0))</f>
        <v/>
      </c>
      <c r="QAS224" s="23" t="str">
        <f>IF(QAS220 = "", "", IFERROR(QAS220 / SUMIFS(Aux_Totales!$N:$N, Aux_Totales!$F:$F, $F224, Aux_Totales!$A:$A, Aperturas!$A$2), 0))</f>
        <v/>
      </c>
      <c r="QAT224" s="23" t="str">
        <f>IF(QAT220 = "", "", IFERROR(QAT220 / SUMIFS(Aux_Totales!$N:$N, Aux_Totales!$F:$F, $F224, Aux_Totales!$A:$A, Aperturas!$A$2), 0))</f>
        <v/>
      </c>
      <c r="QAU224" s="23" t="str">
        <f>IF(QAU220 = "", "", IFERROR(QAU220 / SUMIFS(Aux_Totales!$N:$N, Aux_Totales!$F:$F, $F224, Aux_Totales!$A:$A, Aperturas!$A$2), 0))</f>
        <v/>
      </c>
      <c r="QAV224" s="23" t="str">
        <f>IF(QAV220 = "", "", IFERROR(QAV220 / SUMIFS(Aux_Totales!$N:$N, Aux_Totales!$F:$F, $F224, Aux_Totales!$A:$A, Aperturas!$A$2), 0))</f>
        <v/>
      </c>
      <c r="QAW224" s="23" t="str">
        <f>IF(QAW220 = "", "", IFERROR(QAW220 / SUMIFS(Aux_Totales!$N:$N, Aux_Totales!$F:$F, $F224, Aux_Totales!$A:$A, Aperturas!$A$2), 0))</f>
        <v/>
      </c>
      <c r="QAX224" s="23" t="str">
        <f>IF(QAX220 = "", "", IFERROR(QAX220 / SUMIFS(Aux_Totales!$N:$N, Aux_Totales!$F:$F, $F224, Aux_Totales!$A:$A, Aperturas!$A$2), 0))</f>
        <v/>
      </c>
      <c r="QAY224" s="23" t="str">
        <f>IF(QAY220 = "", "", IFERROR(QAY220 / SUMIFS(Aux_Totales!$N:$N, Aux_Totales!$F:$F, $F224, Aux_Totales!$A:$A, Aperturas!$A$2), 0))</f>
        <v/>
      </c>
      <c r="QAZ224" s="23" t="str">
        <f>IF(QAZ220 = "", "", IFERROR(QAZ220 / SUMIFS(Aux_Totales!$N:$N, Aux_Totales!$F:$F, $F224, Aux_Totales!$A:$A, Aperturas!$A$2), 0))</f>
        <v/>
      </c>
      <c r="QBA224" s="23" t="str">
        <f>IF(QBA220 = "", "", IFERROR(QBA220 / SUMIFS(Aux_Totales!$N:$N, Aux_Totales!$F:$F, $F224, Aux_Totales!$A:$A, Aperturas!$A$2), 0))</f>
        <v/>
      </c>
      <c r="QBB224" s="23" t="str">
        <f>IF(QBB220 = "", "", IFERROR(QBB220 / SUMIFS(Aux_Totales!$N:$N, Aux_Totales!$F:$F, $F224, Aux_Totales!$A:$A, Aperturas!$A$2), 0))</f>
        <v/>
      </c>
      <c r="QBC224" s="23" t="str">
        <f>IF(QBC220 = "", "", IFERROR(QBC220 / SUMIFS(Aux_Totales!$N:$N, Aux_Totales!$F:$F, $F224, Aux_Totales!$A:$A, Aperturas!$A$2), 0))</f>
        <v/>
      </c>
      <c r="QBD224" s="23" t="str">
        <f>IF(QBD220 = "", "", IFERROR(QBD220 / SUMIFS(Aux_Totales!$N:$N, Aux_Totales!$F:$F, $F224, Aux_Totales!$A:$A, Aperturas!$A$2), 0))</f>
        <v/>
      </c>
      <c r="QBE224" s="23" t="str">
        <f>IF(QBE220 = "", "", IFERROR(QBE220 / SUMIFS(Aux_Totales!$N:$N, Aux_Totales!$F:$F, $F224, Aux_Totales!$A:$A, Aperturas!$A$2), 0))</f>
        <v/>
      </c>
      <c r="QBF224" s="23" t="str">
        <f>IF(QBF220 = "", "", IFERROR(QBF220 / SUMIFS(Aux_Totales!$N:$N, Aux_Totales!$F:$F, $F224, Aux_Totales!$A:$A, Aperturas!$A$2), 0))</f>
        <v/>
      </c>
      <c r="QBG224" s="23" t="str">
        <f>IF(QBG220 = "", "", IFERROR(QBG220 / SUMIFS(Aux_Totales!$N:$N, Aux_Totales!$F:$F, $F224, Aux_Totales!$A:$A, Aperturas!$A$2), 0))</f>
        <v/>
      </c>
      <c r="QBH224" s="23" t="str">
        <f>IF(QBH220 = "", "", IFERROR(QBH220 / SUMIFS(Aux_Totales!$N:$N, Aux_Totales!$F:$F, $F224, Aux_Totales!$A:$A, Aperturas!$A$2), 0))</f>
        <v/>
      </c>
      <c r="QBI224" s="23" t="str">
        <f>IF(QBI220 = "", "", IFERROR(QBI220 / SUMIFS(Aux_Totales!$N:$N, Aux_Totales!$F:$F, $F224, Aux_Totales!$A:$A, Aperturas!$A$2), 0))</f>
        <v/>
      </c>
      <c r="QBJ224" s="23" t="str">
        <f>IF(QBJ220 = "", "", IFERROR(QBJ220 / SUMIFS(Aux_Totales!$N:$N, Aux_Totales!$F:$F, $F224, Aux_Totales!$A:$A, Aperturas!$A$2), 0))</f>
        <v/>
      </c>
      <c r="QBK224" s="23" t="str">
        <f>IF(QBK220 = "", "", IFERROR(QBK220 / SUMIFS(Aux_Totales!$N:$N, Aux_Totales!$F:$F, $F224, Aux_Totales!$A:$A, Aperturas!$A$2), 0))</f>
        <v/>
      </c>
      <c r="QBL224" s="23" t="str">
        <f>IF(QBL220 = "", "", IFERROR(QBL220 / SUMIFS(Aux_Totales!$N:$N, Aux_Totales!$F:$F, $F224, Aux_Totales!$A:$A, Aperturas!$A$2), 0))</f>
        <v/>
      </c>
      <c r="QBM224" s="23" t="str">
        <f>IF(QBM220 = "", "", IFERROR(QBM220 / SUMIFS(Aux_Totales!$N:$N, Aux_Totales!$F:$F, $F224, Aux_Totales!$A:$A, Aperturas!$A$2), 0))</f>
        <v/>
      </c>
      <c r="QBN224" s="23" t="str">
        <f>IF(QBN220 = "", "", IFERROR(QBN220 / SUMIFS(Aux_Totales!$N:$N, Aux_Totales!$F:$F, $F224, Aux_Totales!$A:$A, Aperturas!$A$2), 0))</f>
        <v/>
      </c>
      <c r="QBO224" s="23" t="str">
        <f>IF(QBO220 = "", "", IFERROR(QBO220 / SUMIFS(Aux_Totales!$N:$N, Aux_Totales!$F:$F, $F224, Aux_Totales!$A:$A, Aperturas!$A$2), 0))</f>
        <v/>
      </c>
      <c r="QBP224" s="23" t="str">
        <f>IF(QBP220 = "", "", IFERROR(QBP220 / SUMIFS(Aux_Totales!$N:$N, Aux_Totales!$F:$F, $F224, Aux_Totales!$A:$A, Aperturas!$A$2), 0))</f>
        <v/>
      </c>
      <c r="QBQ224" s="23" t="str">
        <f>IF(QBQ220 = "", "", IFERROR(QBQ220 / SUMIFS(Aux_Totales!$N:$N, Aux_Totales!$F:$F, $F224, Aux_Totales!$A:$A, Aperturas!$A$2), 0))</f>
        <v/>
      </c>
      <c r="QBR224" s="23" t="str">
        <f>IF(QBR220 = "", "", IFERROR(QBR220 / SUMIFS(Aux_Totales!$N:$N, Aux_Totales!$F:$F, $F224, Aux_Totales!$A:$A, Aperturas!$A$2), 0))</f>
        <v/>
      </c>
      <c r="QBS224" s="23" t="str">
        <f>IF(QBS220 = "", "", IFERROR(QBS220 / SUMIFS(Aux_Totales!$N:$N, Aux_Totales!$F:$F, $F224, Aux_Totales!$A:$A, Aperturas!$A$2), 0))</f>
        <v/>
      </c>
      <c r="QBT224" s="23" t="str">
        <f>IF(QBT220 = "", "", IFERROR(QBT220 / SUMIFS(Aux_Totales!$N:$N, Aux_Totales!$F:$F, $F224, Aux_Totales!$A:$A, Aperturas!$A$2), 0))</f>
        <v/>
      </c>
      <c r="QBU224" s="23" t="str">
        <f>IF(QBU220 = "", "", IFERROR(QBU220 / SUMIFS(Aux_Totales!$N:$N, Aux_Totales!$F:$F, $F224, Aux_Totales!$A:$A, Aperturas!$A$2), 0))</f>
        <v/>
      </c>
      <c r="QBV224" s="23" t="str">
        <f>IF(QBV220 = "", "", IFERROR(QBV220 / SUMIFS(Aux_Totales!$N:$N, Aux_Totales!$F:$F, $F224, Aux_Totales!$A:$A, Aperturas!$A$2), 0))</f>
        <v/>
      </c>
      <c r="QBW224" s="23" t="str">
        <f>IF(QBW220 = "", "", IFERROR(QBW220 / SUMIFS(Aux_Totales!$N:$N, Aux_Totales!$F:$F, $F224, Aux_Totales!$A:$A, Aperturas!$A$2), 0))</f>
        <v/>
      </c>
      <c r="QBX224" s="23" t="str">
        <f>IF(QBX220 = "", "", IFERROR(QBX220 / SUMIFS(Aux_Totales!$N:$N, Aux_Totales!$F:$F, $F224, Aux_Totales!$A:$A, Aperturas!$A$2), 0))</f>
        <v/>
      </c>
      <c r="QBY224" s="23" t="str">
        <f>IF(QBY220 = "", "", IFERROR(QBY220 / SUMIFS(Aux_Totales!$N:$N, Aux_Totales!$F:$F, $F224, Aux_Totales!$A:$A, Aperturas!$A$2), 0))</f>
        <v/>
      </c>
      <c r="QBZ224" s="23" t="str">
        <f>IF(QBZ220 = "", "", IFERROR(QBZ220 / SUMIFS(Aux_Totales!$N:$N, Aux_Totales!$F:$F, $F224, Aux_Totales!$A:$A, Aperturas!$A$2), 0))</f>
        <v/>
      </c>
      <c r="QCA224" s="23" t="str">
        <f>IF(QCA220 = "", "", IFERROR(QCA220 / SUMIFS(Aux_Totales!$N:$N, Aux_Totales!$F:$F, $F224, Aux_Totales!$A:$A, Aperturas!$A$2), 0))</f>
        <v/>
      </c>
      <c r="QCB224" s="23" t="str">
        <f>IF(QCB220 = "", "", IFERROR(QCB220 / SUMIFS(Aux_Totales!$N:$N, Aux_Totales!$F:$F, $F224, Aux_Totales!$A:$A, Aperturas!$A$2), 0))</f>
        <v/>
      </c>
      <c r="QCC224" s="23" t="str">
        <f>IF(QCC220 = "", "", IFERROR(QCC220 / SUMIFS(Aux_Totales!$N:$N, Aux_Totales!$F:$F, $F224, Aux_Totales!$A:$A, Aperturas!$A$2), 0))</f>
        <v/>
      </c>
      <c r="QCD224" s="23" t="str">
        <f>IF(QCD220 = "", "", IFERROR(QCD220 / SUMIFS(Aux_Totales!$N:$N, Aux_Totales!$F:$F, $F224, Aux_Totales!$A:$A, Aperturas!$A$2), 0))</f>
        <v/>
      </c>
      <c r="QCE224" s="23" t="str">
        <f>IF(QCE220 = "", "", IFERROR(QCE220 / SUMIFS(Aux_Totales!$N:$N, Aux_Totales!$F:$F, $F224, Aux_Totales!$A:$A, Aperturas!$A$2), 0))</f>
        <v/>
      </c>
      <c r="QCF224" s="23" t="str">
        <f>IF(QCF220 = "", "", IFERROR(QCF220 / SUMIFS(Aux_Totales!$N:$N, Aux_Totales!$F:$F, $F224, Aux_Totales!$A:$A, Aperturas!$A$2), 0))</f>
        <v/>
      </c>
      <c r="QCG224" s="23" t="str">
        <f>IF(QCG220 = "", "", IFERROR(QCG220 / SUMIFS(Aux_Totales!$N:$N, Aux_Totales!$F:$F, $F224, Aux_Totales!$A:$A, Aperturas!$A$2), 0))</f>
        <v/>
      </c>
      <c r="QCH224" s="23" t="str">
        <f>IF(QCH220 = "", "", IFERROR(QCH220 / SUMIFS(Aux_Totales!$N:$N, Aux_Totales!$F:$F, $F224, Aux_Totales!$A:$A, Aperturas!$A$2), 0))</f>
        <v/>
      </c>
      <c r="QCI224" s="23" t="str">
        <f>IF(QCI220 = "", "", IFERROR(QCI220 / SUMIFS(Aux_Totales!$N:$N, Aux_Totales!$F:$F, $F224, Aux_Totales!$A:$A, Aperturas!$A$2), 0))</f>
        <v/>
      </c>
      <c r="QCJ224" s="23" t="str">
        <f>IF(QCJ220 = "", "", IFERROR(QCJ220 / SUMIFS(Aux_Totales!$N:$N, Aux_Totales!$F:$F, $F224, Aux_Totales!$A:$A, Aperturas!$A$2), 0))</f>
        <v/>
      </c>
      <c r="QCK224" s="23" t="str">
        <f>IF(QCK220 = "", "", IFERROR(QCK220 / SUMIFS(Aux_Totales!$N:$N, Aux_Totales!$F:$F, $F224, Aux_Totales!$A:$A, Aperturas!$A$2), 0))</f>
        <v/>
      </c>
      <c r="QCL224" s="23" t="str">
        <f>IF(QCL220 = "", "", IFERROR(QCL220 / SUMIFS(Aux_Totales!$N:$N, Aux_Totales!$F:$F, $F224, Aux_Totales!$A:$A, Aperturas!$A$2), 0))</f>
        <v/>
      </c>
      <c r="QCM224" s="23" t="str">
        <f>IF(QCM220 = "", "", IFERROR(QCM220 / SUMIFS(Aux_Totales!$N:$N, Aux_Totales!$F:$F, $F224, Aux_Totales!$A:$A, Aperturas!$A$2), 0))</f>
        <v/>
      </c>
      <c r="QCN224" s="23" t="str">
        <f>IF(QCN220 = "", "", IFERROR(QCN220 / SUMIFS(Aux_Totales!$N:$N, Aux_Totales!$F:$F, $F224, Aux_Totales!$A:$A, Aperturas!$A$2), 0))</f>
        <v/>
      </c>
      <c r="QCO224" s="23" t="str">
        <f>IF(QCO220 = "", "", IFERROR(QCO220 / SUMIFS(Aux_Totales!$N:$N, Aux_Totales!$F:$F, $F224, Aux_Totales!$A:$A, Aperturas!$A$2), 0))</f>
        <v/>
      </c>
      <c r="QCP224" s="23" t="str">
        <f>IF(QCP220 = "", "", IFERROR(QCP220 / SUMIFS(Aux_Totales!$N:$N, Aux_Totales!$F:$F, $F224, Aux_Totales!$A:$A, Aperturas!$A$2), 0))</f>
        <v/>
      </c>
      <c r="QCQ224" s="23" t="str">
        <f>IF(QCQ220 = "", "", IFERROR(QCQ220 / SUMIFS(Aux_Totales!$N:$N, Aux_Totales!$F:$F, $F224, Aux_Totales!$A:$A, Aperturas!$A$2), 0))</f>
        <v/>
      </c>
      <c r="QCR224" s="23" t="str">
        <f>IF(QCR220 = "", "", IFERROR(QCR220 / SUMIFS(Aux_Totales!$N:$N, Aux_Totales!$F:$F, $F224, Aux_Totales!$A:$A, Aperturas!$A$2), 0))</f>
        <v/>
      </c>
      <c r="QCS224" s="23" t="str">
        <f>IF(QCS220 = "", "", IFERROR(QCS220 / SUMIFS(Aux_Totales!$N:$N, Aux_Totales!$F:$F, $F224, Aux_Totales!$A:$A, Aperturas!$A$2), 0))</f>
        <v/>
      </c>
      <c r="QCT224" s="23" t="str">
        <f>IF(QCT220 = "", "", IFERROR(QCT220 / SUMIFS(Aux_Totales!$N:$N, Aux_Totales!$F:$F, $F224, Aux_Totales!$A:$A, Aperturas!$A$2), 0))</f>
        <v/>
      </c>
      <c r="QCU224" s="23" t="str">
        <f>IF(QCU220 = "", "", IFERROR(QCU220 / SUMIFS(Aux_Totales!$N:$N, Aux_Totales!$F:$F, $F224, Aux_Totales!$A:$A, Aperturas!$A$2), 0))</f>
        <v/>
      </c>
      <c r="QCV224" s="23" t="str">
        <f>IF(QCV220 = "", "", IFERROR(QCV220 / SUMIFS(Aux_Totales!$N:$N, Aux_Totales!$F:$F, $F224, Aux_Totales!$A:$A, Aperturas!$A$2), 0))</f>
        <v/>
      </c>
      <c r="QCW224" s="23" t="str">
        <f>IF(QCW220 = "", "", IFERROR(QCW220 / SUMIFS(Aux_Totales!$N:$N, Aux_Totales!$F:$F, $F224, Aux_Totales!$A:$A, Aperturas!$A$2), 0))</f>
        <v/>
      </c>
      <c r="QCX224" s="23" t="str">
        <f>IF(QCX220 = "", "", IFERROR(QCX220 / SUMIFS(Aux_Totales!$N:$N, Aux_Totales!$F:$F, $F224, Aux_Totales!$A:$A, Aperturas!$A$2), 0))</f>
        <v/>
      </c>
      <c r="QCY224" s="23" t="str">
        <f>IF(QCY220 = "", "", IFERROR(QCY220 / SUMIFS(Aux_Totales!$N:$N, Aux_Totales!$F:$F, $F224, Aux_Totales!$A:$A, Aperturas!$A$2), 0))</f>
        <v/>
      </c>
      <c r="QCZ224" s="23" t="str">
        <f>IF(QCZ220 = "", "", IFERROR(QCZ220 / SUMIFS(Aux_Totales!$N:$N, Aux_Totales!$F:$F, $F224, Aux_Totales!$A:$A, Aperturas!$A$2), 0))</f>
        <v/>
      </c>
      <c r="QDA224" s="23" t="str">
        <f>IF(QDA220 = "", "", IFERROR(QDA220 / SUMIFS(Aux_Totales!$N:$N, Aux_Totales!$F:$F, $F224, Aux_Totales!$A:$A, Aperturas!$A$2), 0))</f>
        <v/>
      </c>
      <c r="QDB224" s="23" t="str">
        <f>IF(QDB220 = "", "", IFERROR(QDB220 / SUMIFS(Aux_Totales!$N:$N, Aux_Totales!$F:$F, $F224, Aux_Totales!$A:$A, Aperturas!$A$2), 0))</f>
        <v/>
      </c>
      <c r="QDC224" s="23" t="str">
        <f>IF(QDC220 = "", "", IFERROR(QDC220 / SUMIFS(Aux_Totales!$N:$N, Aux_Totales!$F:$F, $F224, Aux_Totales!$A:$A, Aperturas!$A$2), 0))</f>
        <v/>
      </c>
      <c r="QDD224" s="23" t="str">
        <f>IF(QDD220 = "", "", IFERROR(QDD220 / SUMIFS(Aux_Totales!$N:$N, Aux_Totales!$F:$F, $F224, Aux_Totales!$A:$A, Aperturas!$A$2), 0))</f>
        <v/>
      </c>
      <c r="QDE224" s="23" t="str">
        <f>IF(QDE220 = "", "", IFERROR(QDE220 / SUMIFS(Aux_Totales!$N:$N, Aux_Totales!$F:$F, $F224, Aux_Totales!$A:$A, Aperturas!$A$2), 0))</f>
        <v/>
      </c>
      <c r="QDF224" s="23" t="str">
        <f>IF(QDF220 = "", "", IFERROR(QDF220 / SUMIFS(Aux_Totales!$N:$N, Aux_Totales!$F:$F, $F224, Aux_Totales!$A:$A, Aperturas!$A$2), 0))</f>
        <v/>
      </c>
      <c r="QDG224" s="23" t="str">
        <f>IF(QDG220 = "", "", IFERROR(QDG220 / SUMIFS(Aux_Totales!$N:$N, Aux_Totales!$F:$F, $F224, Aux_Totales!$A:$A, Aperturas!$A$2), 0))</f>
        <v/>
      </c>
      <c r="QDH224" s="23" t="str">
        <f>IF(QDH220 = "", "", IFERROR(QDH220 / SUMIFS(Aux_Totales!$N:$N, Aux_Totales!$F:$F, $F224, Aux_Totales!$A:$A, Aperturas!$A$2), 0))</f>
        <v/>
      </c>
      <c r="QDI224" s="23" t="str">
        <f>IF(QDI220 = "", "", IFERROR(QDI220 / SUMIFS(Aux_Totales!$N:$N, Aux_Totales!$F:$F, $F224, Aux_Totales!$A:$A, Aperturas!$A$2), 0))</f>
        <v/>
      </c>
      <c r="QDJ224" s="23" t="str">
        <f>IF(QDJ220 = "", "", IFERROR(QDJ220 / SUMIFS(Aux_Totales!$N:$N, Aux_Totales!$F:$F, $F224, Aux_Totales!$A:$A, Aperturas!$A$2), 0))</f>
        <v/>
      </c>
      <c r="QDK224" s="23" t="str">
        <f>IF(QDK220 = "", "", IFERROR(QDK220 / SUMIFS(Aux_Totales!$N:$N, Aux_Totales!$F:$F, $F224, Aux_Totales!$A:$A, Aperturas!$A$2), 0))</f>
        <v/>
      </c>
      <c r="QDL224" s="23" t="str">
        <f>IF(QDL220 = "", "", IFERROR(QDL220 / SUMIFS(Aux_Totales!$N:$N, Aux_Totales!$F:$F, $F224, Aux_Totales!$A:$A, Aperturas!$A$2), 0))</f>
        <v/>
      </c>
      <c r="QDM224" s="23" t="str">
        <f>IF(QDM220 = "", "", IFERROR(QDM220 / SUMIFS(Aux_Totales!$N:$N, Aux_Totales!$F:$F, $F224, Aux_Totales!$A:$A, Aperturas!$A$2), 0))</f>
        <v/>
      </c>
      <c r="QDN224" s="23" t="str">
        <f>IF(QDN220 = "", "", IFERROR(QDN220 / SUMIFS(Aux_Totales!$N:$N, Aux_Totales!$F:$F, $F224, Aux_Totales!$A:$A, Aperturas!$A$2), 0))</f>
        <v/>
      </c>
      <c r="QDO224" s="23" t="str">
        <f>IF(QDO220 = "", "", IFERROR(QDO220 / SUMIFS(Aux_Totales!$N:$N, Aux_Totales!$F:$F, $F224, Aux_Totales!$A:$A, Aperturas!$A$2), 0))</f>
        <v/>
      </c>
      <c r="QDP224" s="23" t="str">
        <f>IF(QDP220 = "", "", IFERROR(QDP220 / SUMIFS(Aux_Totales!$N:$N, Aux_Totales!$F:$F, $F224, Aux_Totales!$A:$A, Aperturas!$A$2), 0))</f>
        <v/>
      </c>
      <c r="QDQ224" s="23" t="str">
        <f>IF(QDQ220 = "", "", IFERROR(QDQ220 / SUMIFS(Aux_Totales!$N:$N, Aux_Totales!$F:$F, $F224, Aux_Totales!$A:$A, Aperturas!$A$2), 0))</f>
        <v/>
      </c>
      <c r="QDR224" s="23" t="str">
        <f>IF(QDR220 = "", "", IFERROR(QDR220 / SUMIFS(Aux_Totales!$N:$N, Aux_Totales!$F:$F, $F224, Aux_Totales!$A:$A, Aperturas!$A$2), 0))</f>
        <v/>
      </c>
      <c r="QDS224" s="23" t="str">
        <f>IF(QDS220 = "", "", IFERROR(QDS220 / SUMIFS(Aux_Totales!$N:$N, Aux_Totales!$F:$F, $F224, Aux_Totales!$A:$A, Aperturas!$A$2), 0))</f>
        <v/>
      </c>
      <c r="QDT224" s="23" t="str">
        <f>IF(QDT220 = "", "", IFERROR(QDT220 / SUMIFS(Aux_Totales!$N:$N, Aux_Totales!$F:$F, $F224, Aux_Totales!$A:$A, Aperturas!$A$2), 0))</f>
        <v/>
      </c>
      <c r="QDU224" s="23" t="str">
        <f>IF(QDU220 = "", "", IFERROR(QDU220 / SUMIFS(Aux_Totales!$N:$N, Aux_Totales!$F:$F, $F224, Aux_Totales!$A:$A, Aperturas!$A$2), 0))</f>
        <v/>
      </c>
      <c r="QDV224" s="23" t="str">
        <f>IF(QDV220 = "", "", IFERROR(QDV220 / SUMIFS(Aux_Totales!$N:$N, Aux_Totales!$F:$F, $F224, Aux_Totales!$A:$A, Aperturas!$A$2), 0))</f>
        <v/>
      </c>
      <c r="QDW224" s="23" t="str">
        <f>IF(QDW220 = "", "", IFERROR(QDW220 / SUMIFS(Aux_Totales!$N:$N, Aux_Totales!$F:$F, $F224, Aux_Totales!$A:$A, Aperturas!$A$2), 0))</f>
        <v/>
      </c>
      <c r="QDX224" s="23" t="str">
        <f>IF(QDX220 = "", "", IFERROR(QDX220 / SUMIFS(Aux_Totales!$N:$N, Aux_Totales!$F:$F, $F224, Aux_Totales!$A:$A, Aperturas!$A$2), 0))</f>
        <v/>
      </c>
      <c r="QDY224" s="23" t="str">
        <f>IF(QDY220 = "", "", IFERROR(QDY220 / SUMIFS(Aux_Totales!$N:$N, Aux_Totales!$F:$F, $F224, Aux_Totales!$A:$A, Aperturas!$A$2), 0))</f>
        <v/>
      </c>
      <c r="QDZ224" s="23" t="str">
        <f>IF(QDZ220 = "", "", IFERROR(QDZ220 / SUMIFS(Aux_Totales!$N:$N, Aux_Totales!$F:$F, $F224, Aux_Totales!$A:$A, Aperturas!$A$2), 0))</f>
        <v/>
      </c>
      <c r="QEA224" s="23" t="str">
        <f>IF(QEA220 = "", "", IFERROR(QEA220 / SUMIFS(Aux_Totales!$N:$N, Aux_Totales!$F:$F, $F224, Aux_Totales!$A:$A, Aperturas!$A$2), 0))</f>
        <v/>
      </c>
      <c r="QEB224" s="23" t="str">
        <f>IF(QEB220 = "", "", IFERROR(QEB220 / SUMIFS(Aux_Totales!$N:$N, Aux_Totales!$F:$F, $F224, Aux_Totales!$A:$A, Aperturas!$A$2), 0))</f>
        <v/>
      </c>
      <c r="QEC224" s="23" t="str">
        <f>IF(QEC220 = "", "", IFERROR(QEC220 / SUMIFS(Aux_Totales!$N:$N, Aux_Totales!$F:$F, $F224, Aux_Totales!$A:$A, Aperturas!$A$2), 0))</f>
        <v/>
      </c>
      <c r="QED224" s="23" t="str">
        <f>IF(QED220 = "", "", IFERROR(QED220 / SUMIFS(Aux_Totales!$N:$N, Aux_Totales!$F:$F, $F224, Aux_Totales!$A:$A, Aperturas!$A$2), 0))</f>
        <v/>
      </c>
      <c r="QEE224" s="23" t="str">
        <f>IF(QEE220 = "", "", IFERROR(QEE220 / SUMIFS(Aux_Totales!$N:$N, Aux_Totales!$F:$F, $F224, Aux_Totales!$A:$A, Aperturas!$A$2), 0))</f>
        <v/>
      </c>
      <c r="QEF224" s="23" t="str">
        <f>IF(QEF220 = "", "", IFERROR(QEF220 / SUMIFS(Aux_Totales!$N:$N, Aux_Totales!$F:$F, $F224, Aux_Totales!$A:$A, Aperturas!$A$2), 0))</f>
        <v/>
      </c>
      <c r="QEG224" s="23" t="str">
        <f>IF(QEG220 = "", "", IFERROR(QEG220 / SUMIFS(Aux_Totales!$N:$N, Aux_Totales!$F:$F, $F224, Aux_Totales!$A:$A, Aperturas!$A$2), 0))</f>
        <v/>
      </c>
      <c r="QEH224" s="23" t="str">
        <f>IF(QEH220 = "", "", IFERROR(QEH220 / SUMIFS(Aux_Totales!$N:$N, Aux_Totales!$F:$F, $F224, Aux_Totales!$A:$A, Aperturas!$A$2), 0))</f>
        <v/>
      </c>
      <c r="QEI224" s="23" t="str">
        <f>IF(QEI220 = "", "", IFERROR(QEI220 / SUMIFS(Aux_Totales!$N:$N, Aux_Totales!$F:$F, $F224, Aux_Totales!$A:$A, Aperturas!$A$2), 0))</f>
        <v/>
      </c>
      <c r="QEJ224" s="23" t="str">
        <f>IF(QEJ220 = "", "", IFERROR(QEJ220 / SUMIFS(Aux_Totales!$N:$N, Aux_Totales!$F:$F, $F224, Aux_Totales!$A:$A, Aperturas!$A$2), 0))</f>
        <v/>
      </c>
      <c r="QEK224" s="23" t="str">
        <f>IF(QEK220 = "", "", IFERROR(QEK220 / SUMIFS(Aux_Totales!$N:$N, Aux_Totales!$F:$F, $F224, Aux_Totales!$A:$A, Aperturas!$A$2), 0))</f>
        <v/>
      </c>
      <c r="QEL224" s="23" t="str">
        <f>IF(QEL220 = "", "", IFERROR(QEL220 / SUMIFS(Aux_Totales!$N:$N, Aux_Totales!$F:$F, $F224, Aux_Totales!$A:$A, Aperturas!$A$2), 0))</f>
        <v/>
      </c>
      <c r="QEM224" s="23" t="str">
        <f>IF(QEM220 = "", "", IFERROR(QEM220 / SUMIFS(Aux_Totales!$N:$N, Aux_Totales!$F:$F, $F224, Aux_Totales!$A:$A, Aperturas!$A$2), 0))</f>
        <v/>
      </c>
      <c r="QEN224" s="23" t="str">
        <f>IF(QEN220 = "", "", IFERROR(QEN220 / SUMIFS(Aux_Totales!$N:$N, Aux_Totales!$F:$F, $F224, Aux_Totales!$A:$A, Aperturas!$A$2), 0))</f>
        <v/>
      </c>
      <c r="QEO224" s="23" t="str">
        <f>IF(QEO220 = "", "", IFERROR(QEO220 / SUMIFS(Aux_Totales!$N:$N, Aux_Totales!$F:$F, $F224, Aux_Totales!$A:$A, Aperturas!$A$2), 0))</f>
        <v/>
      </c>
      <c r="QEP224" s="23" t="str">
        <f>IF(QEP220 = "", "", IFERROR(QEP220 / SUMIFS(Aux_Totales!$N:$N, Aux_Totales!$F:$F, $F224, Aux_Totales!$A:$A, Aperturas!$A$2), 0))</f>
        <v/>
      </c>
      <c r="QEQ224" s="23" t="str">
        <f>IF(QEQ220 = "", "", IFERROR(QEQ220 / SUMIFS(Aux_Totales!$N:$N, Aux_Totales!$F:$F, $F224, Aux_Totales!$A:$A, Aperturas!$A$2), 0))</f>
        <v/>
      </c>
      <c r="QER224" s="23" t="str">
        <f>IF(QER220 = "", "", IFERROR(QER220 / SUMIFS(Aux_Totales!$N:$N, Aux_Totales!$F:$F, $F224, Aux_Totales!$A:$A, Aperturas!$A$2), 0))</f>
        <v/>
      </c>
      <c r="QES224" s="23" t="str">
        <f>IF(QES220 = "", "", IFERROR(QES220 / SUMIFS(Aux_Totales!$N:$N, Aux_Totales!$F:$F, $F224, Aux_Totales!$A:$A, Aperturas!$A$2), 0))</f>
        <v/>
      </c>
      <c r="QET224" s="23" t="str">
        <f>IF(QET220 = "", "", IFERROR(QET220 / SUMIFS(Aux_Totales!$N:$N, Aux_Totales!$F:$F, $F224, Aux_Totales!$A:$A, Aperturas!$A$2), 0))</f>
        <v/>
      </c>
      <c r="QEU224" s="23" t="str">
        <f>IF(QEU220 = "", "", IFERROR(QEU220 / SUMIFS(Aux_Totales!$N:$N, Aux_Totales!$F:$F, $F224, Aux_Totales!$A:$A, Aperturas!$A$2), 0))</f>
        <v/>
      </c>
      <c r="QEV224" s="23" t="str">
        <f>IF(QEV220 = "", "", IFERROR(QEV220 / SUMIFS(Aux_Totales!$N:$N, Aux_Totales!$F:$F, $F224, Aux_Totales!$A:$A, Aperturas!$A$2), 0))</f>
        <v/>
      </c>
      <c r="QEW224" s="23" t="str">
        <f>IF(QEW220 = "", "", IFERROR(QEW220 / SUMIFS(Aux_Totales!$N:$N, Aux_Totales!$F:$F, $F224, Aux_Totales!$A:$A, Aperturas!$A$2), 0))</f>
        <v/>
      </c>
      <c r="QEX224" s="23" t="str">
        <f>IF(QEX220 = "", "", IFERROR(QEX220 / SUMIFS(Aux_Totales!$N:$N, Aux_Totales!$F:$F, $F224, Aux_Totales!$A:$A, Aperturas!$A$2), 0))</f>
        <v/>
      </c>
      <c r="QEY224" s="23" t="str">
        <f>IF(QEY220 = "", "", IFERROR(QEY220 / SUMIFS(Aux_Totales!$N:$N, Aux_Totales!$F:$F, $F224, Aux_Totales!$A:$A, Aperturas!$A$2), 0))</f>
        <v/>
      </c>
      <c r="QEZ224" s="23" t="str">
        <f>IF(QEZ220 = "", "", IFERROR(QEZ220 / SUMIFS(Aux_Totales!$N:$N, Aux_Totales!$F:$F, $F224, Aux_Totales!$A:$A, Aperturas!$A$2), 0))</f>
        <v/>
      </c>
      <c r="QFA224" s="23" t="str">
        <f>IF(QFA220 = "", "", IFERROR(QFA220 / SUMIFS(Aux_Totales!$N:$N, Aux_Totales!$F:$F, $F224, Aux_Totales!$A:$A, Aperturas!$A$2), 0))</f>
        <v/>
      </c>
      <c r="QFB224" s="23" t="str">
        <f>IF(QFB220 = "", "", IFERROR(QFB220 / SUMIFS(Aux_Totales!$N:$N, Aux_Totales!$F:$F, $F224, Aux_Totales!$A:$A, Aperturas!$A$2), 0))</f>
        <v/>
      </c>
      <c r="QFC224" s="23" t="str">
        <f>IF(QFC220 = "", "", IFERROR(QFC220 / SUMIFS(Aux_Totales!$N:$N, Aux_Totales!$F:$F, $F224, Aux_Totales!$A:$A, Aperturas!$A$2), 0))</f>
        <v/>
      </c>
      <c r="QFD224" s="23" t="str">
        <f>IF(QFD220 = "", "", IFERROR(QFD220 / SUMIFS(Aux_Totales!$N:$N, Aux_Totales!$F:$F, $F224, Aux_Totales!$A:$A, Aperturas!$A$2), 0))</f>
        <v/>
      </c>
      <c r="QFE224" s="23" t="str">
        <f>IF(QFE220 = "", "", IFERROR(QFE220 / SUMIFS(Aux_Totales!$N:$N, Aux_Totales!$F:$F, $F224, Aux_Totales!$A:$A, Aperturas!$A$2), 0))</f>
        <v/>
      </c>
      <c r="QFF224" s="23" t="str">
        <f>IF(QFF220 = "", "", IFERROR(QFF220 / SUMIFS(Aux_Totales!$N:$N, Aux_Totales!$F:$F, $F224, Aux_Totales!$A:$A, Aperturas!$A$2), 0))</f>
        <v/>
      </c>
      <c r="QFG224" s="23" t="str">
        <f>IF(QFG220 = "", "", IFERROR(QFG220 / SUMIFS(Aux_Totales!$N:$N, Aux_Totales!$F:$F, $F224, Aux_Totales!$A:$A, Aperturas!$A$2), 0))</f>
        <v/>
      </c>
      <c r="QFH224" s="23" t="str">
        <f>IF(QFH220 = "", "", IFERROR(QFH220 / SUMIFS(Aux_Totales!$N:$N, Aux_Totales!$F:$F, $F224, Aux_Totales!$A:$A, Aperturas!$A$2), 0))</f>
        <v/>
      </c>
      <c r="QFI224" s="23" t="str">
        <f>IF(QFI220 = "", "", IFERROR(QFI220 / SUMIFS(Aux_Totales!$N:$N, Aux_Totales!$F:$F, $F224, Aux_Totales!$A:$A, Aperturas!$A$2), 0))</f>
        <v/>
      </c>
      <c r="QFJ224" s="23" t="str">
        <f>IF(QFJ220 = "", "", IFERROR(QFJ220 / SUMIFS(Aux_Totales!$N:$N, Aux_Totales!$F:$F, $F224, Aux_Totales!$A:$A, Aperturas!$A$2), 0))</f>
        <v/>
      </c>
      <c r="QFK224" s="23" t="str">
        <f>IF(QFK220 = "", "", IFERROR(QFK220 / SUMIFS(Aux_Totales!$N:$N, Aux_Totales!$F:$F, $F224, Aux_Totales!$A:$A, Aperturas!$A$2), 0))</f>
        <v/>
      </c>
      <c r="QFL224" s="23" t="str">
        <f>IF(QFL220 = "", "", IFERROR(QFL220 / SUMIFS(Aux_Totales!$N:$N, Aux_Totales!$F:$F, $F224, Aux_Totales!$A:$A, Aperturas!$A$2), 0))</f>
        <v/>
      </c>
      <c r="QFM224" s="23" t="str">
        <f>IF(QFM220 = "", "", IFERROR(QFM220 / SUMIFS(Aux_Totales!$N:$N, Aux_Totales!$F:$F, $F224, Aux_Totales!$A:$A, Aperturas!$A$2), 0))</f>
        <v/>
      </c>
      <c r="QFN224" s="23" t="str">
        <f>IF(QFN220 = "", "", IFERROR(QFN220 / SUMIFS(Aux_Totales!$N:$N, Aux_Totales!$F:$F, $F224, Aux_Totales!$A:$A, Aperturas!$A$2), 0))</f>
        <v/>
      </c>
      <c r="QFO224" s="23" t="str">
        <f>IF(QFO220 = "", "", IFERROR(QFO220 / SUMIFS(Aux_Totales!$N:$N, Aux_Totales!$F:$F, $F224, Aux_Totales!$A:$A, Aperturas!$A$2), 0))</f>
        <v/>
      </c>
      <c r="QFP224" s="23" t="str">
        <f>IF(QFP220 = "", "", IFERROR(QFP220 / SUMIFS(Aux_Totales!$N:$N, Aux_Totales!$F:$F, $F224, Aux_Totales!$A:$A, Aperturas!$A$2), 0))</f>
        <v/>
      </c>
      <c r="QFQ224" s="23" t="str">
        <f>IF(QFQ220 = "", "", IFERROR(QFQ220 / SUMIFS(Aux_Totales!$N:$N, Aux_Totales!$F:$F, $F224, Aux_Totales!$A:$A, Aperturas!$A$2), 0))</f>
        <v/>
      </c>
      <c r="QFR224" s="23" t="str">
        <f>IF(QFR220 = "", "", IFERROR(QFR220 / SUMIFS(Aux_Totales!$N:$N, Aux_Totales!$F:$F, $F224, Aux_Totales!$A:$A, Aperturas!$A$2), 0))</f>
        <v/>
      </c>
      <c r="QFS224" s="23" t="str">
        <f>IF(QFS220 = "", "", IFERROR(QFS220 / SUMIFS(Aux_Totales!$N:$N, Aux_Totales!$F:$F, $F224, Aux_Totales!$A:$A, Aperturas!$A$2), 0))</f>
        <v/>
      </c>
      <c r="QFT224" s="23" t="str">
        <f>IF(QFT220 = "", "", IFERROR(QFT220 / SUMIFS(Aux_Totales!$N:$N, Aux_Totales!$F:$F, $F224, Aux_Totales!$A:$A, Aperturas!$A$2), 0))</f>
        <v/>
      </c>
      <c r="QFU224" s="23" t="str">
        <f>IF(QFU220 = "", "", IFERROR(QFU220 / SUMIFS(Aux_Totales!$N:$N, Aux_Totales!$F:$F, $F224, Aux_Totales!$A:$A, Aperturas!$A$2), 0))</f>
        <v/>
      </c>
      <c r="QFV224" s="23" t="str">
        <f>IF(QFV220 = "", "", IFERROR(QFV220 / SUMIFS(Aux_Totales!$N:$N, Aux_Totales!$F:$F, $F224, Aux_Totales!$A:$A, Aperturas!$A$2), 0))</f>
        <v/>
      </c>
      <c r="QFW224" s="23" t="str">
        <f>IF(QFW220 = "", "", IFERROR(QFW220 / SUMIFS(Aux_Totales!$N:$N, Aux_Totales!$F:$F, $F224, Aux_Totales!$A:$A, Aperturas!$A$2), 0))</f>
        <v/>
      </c>
      <c r="QFX224" s="23" t="str">
        <f>IF(QFX220 = "", "", IFERROR(QFX220 / SUMIFS(Aux_Totales!$N:$N, Aux_Totales!$F:$F, $F224, Aux_Totales!$A:$A, Aperturas!$A$2), 0))</f>
        <v/>
      </c>
      <c r="QFY224" s="23" t="str">
        <f>IF(QFY220 = "", "", IFERROR(QFY220 / SUMIFS(Aux_Totales!$N:$N, Aux_Totales!$F:$F, $F224, Aux_Totales!$A:$A, Aperturas!$A$2), 0))</f>
        <v/>
      </c>
      <c r="QFZ224" s="23" t="str">
        <f>IF(QFZ220 = "", "", IFERROR(QFZ220 / SUMIFS(Aux_Totales!$N:$N, Aux_Totales!$F:$F, $F224, Aux_Totales!$A:$A, Aperturas!$A$2), 0))</f>
        <v/>
      </c>
      <c r="QGA224" s="23" t="str">
        <f>IF(QGA220 = "", "", IFERROR(QGA220 / SUMIFS(Aux_Totales!$N:$N, Aux_Totales!$F:$F, $F224, Aux_Totales!$A:$A, Aperturas!$A$2), 0))</f>
        <v/>
      </c>
      <c r="QGB224" s="23" t="str">
        <f>IF(QGB220 = "", "", IFERROR(QGB220 / SUMIFS(Aux_Totales!$N:$N, Aux_Totales!$F:$F, $F224, Aux_Totales!$A:$A, Aperturas!$A$2), 0))</f>
        <v/>
      </c>
      <c r="QGC224" s="23" t="str">
        <f>IF(QGC220 = "", "", IFERROR(QGC220 / SUMIFS(Aux_Totales!$N:$N, Aux_Totales!$F:$F, $F224, Aux_Totales!$A:$A, Aperturas!$A$2), 0))</f>
        <v/>
      </c>
      <c r="QGD224" s="23" t="str">
        <f>IF(QGD220 = "", "", IFERROR(QGD220 / SUMIFS(Aux_Totales!$N:$N, Aux_Totales!$F:$F, $F224, Aux_Totales!$A:$A, Aperturas!$A$2), 0))</f>
        <v/>
      </c>
      <c r="QGE224" s="23" t="str">
        <f>IF(QGE220 = "", "", IFERROR(QGE220 / SUMIFS(Aux_Totales!$N:$N, Aux_Totales!$F:$F, $F224, Aux_Totales!$A:$A, Aperturas!$A$2), 0))</f>
        <v/>
      </c>
      <c r="QGF224" s="23" t="str">
        <f>IF(QGF220 = "", "", IFERROR(QGF220 / SUMIFS(Aux_Totales!$N:$N, Aux_Totales!$F:$F, $F224, Aux_Totales!$A:$A, Aperturas!$A$2), 0))</f>
        <v/>
      </c>
      <c r="QGG224" s="23" t="str">
        <f>IF(QGG220 = "", "", IFERROR(QGG220 / SUMIFS(Aux_Totales!$N:$N, Aux_Totales!$F:$F, $F224, Aux_Totales!$A:$A, Aperturas!$A$2), 0))</f>
        <v/>
      </c>
      <c r="QGH224" s="23" t="str">
        <f>IF(QGH220 = "", "", IFERROR(QGH220 / SUMIFS(Aux_Totales!$N:$N, Aux_Totales!$F:$F, $F224, Aux_Totales!$A:$A, Aperturas!$A$2), 0))</f>
        <v/>
      </c>
      <c r="QGI224" s="23" t="str">
        <f>IF(QGI220 = "", "", IFERROR(QGI220 / SUMIFS(Aux_Totales!$N:$N, Aux_Totales!$F:$F, $F224, Aux_Totales!$A:$A, Aperturas!$A$2), 0))</f>
        <v/>
      </c>
      <c r="QGJ224" s="23" t="str">
        <f>IF(QGJ220 = "", "", IFERROR(QGJ220 / SUMIFS(Aux_Totales!$N:$N, Aux_Totales!$F:$F, $F224, Aux_Totales!$A:$A, Aperturas!$A$2), 0))</f>
        <v/>
      </c>
      <c r="QGK224" s="23" t="str">
        <f>IF(QGK220 = "", "", IFERROR(QGK220 / SUMIFS(Aux_Totales!$N:$N, Aux_Totales!$F:$F, $F224, Aux_Totales!$A:$A, Aperturas!$A$2), 0))</f>
        <v/>
      </c>
      <c r="QGL224" s="23" t="str">
        <f>IF(QGL220 = "", "", IFERROR(QGL220 / SUMIFS(Aux_Totales!$N:$N, Aux_Totales!$F:$F, $F224, Aux_Totales!$A:$A, Aperturas!$A$2), 0))</f>
        <v/>
      </c>
      <c r="QGM224" s="23" t="str">
        <f>IF(QGM220 = "", "", IFERROR(QGM220 / SUMIFS(Aux_Totales!$N:$N, Aux_Totales!$F:$F, $F224, Aux_Totales!$A:$A, Aperturas!$A$2), 0))</f>
        <v/>
      </c>
      <c r="QGN224" s="23" t="str">
        <f>IF(QGN220 = "", "", IFERROR(QGN220 / SUMIFS(Aux_Totales!$N:$N, Aux_Totales!$F:$F, $F224, Aux_Totales!$A:$A, Aperturas!$A$2), 0))</f>
        <v/>
      </c>
      <c r="QGO224" s="23" t="str">
        <f>IF(QGO220 = "", "", IFERROR(QGO220 / SUMIFS(Aux_Totales!$N:$N, Aux_Totales!$F:$F, $F224, Aux_Totales!$A:$A, Aperturas!$A$2), 0))</f>
        <v/>
      </c>
      <c r="QGP224" s="23" t="str">
        <f>IF(QGP220 = "", "", IFERROR(QGP220 / SUMIFS(Aux_Totales!$N:$N, Aux_Totales!$F:$F, $F224, Aux_Totales!$A:$A, Aperturas!$A$2), 0))</f>
        <v/>
      </c>
      <c r="QGQ224" s="23" t="str">
        <f>IF(QGQ220 = "", "", IFERROR(QGQ220 / SUMIFS(Aux_Totales!$N:$N, Aux_Totales!$F:$F, $F224, Aux_Totales!$A:$A, Aperturas!$A$2), 0))</f>
        <v/>
      </c>
      <c r="QGR224" s="23" t="str">
        <f>IF(QGR220 = "", "", IFERROR(QGR220 / SUMIFS(Aux_Totales!$N:$N, Aux_Totales!$F:$F, $F224, Aux_Totales!$A:$A, Aperturas!$A$2), 0))</f>
        <v/>
      </c>
      <c r="QGS224" s="23" t="str">
        <f>IF(QGS220 = "", "", IFERROR(QGS220 / SUMIFS(Aux_Totales!$N:$N, Aux_Totales!$F:$F, $F224, Aux_Totales!$A:$A, Aperturas!$A$2), 0))</f>
        <v/>
      </c>
      <c r="QGT224" s="23" t="str">
        <f>IF(QGT220 = "", "", IFERROR(QGT220 / SUMIFS(Aux_Totales!$N:$N, Aux_Totales!$F:$F, $F224, Aux_Totales!$A:$A, Aperturas!$A$2), 0))</f>
        <v/>
      </c>
      <c r="QGU224" s="23" t="str">
        <f>IF(QGU220 = "", "", IFERROR(QGU220 / SUMIFS(Aux_Totales!$N:$N, Aux_Totales!$F:$F, $F224, Aux_Totales!$A:$A, Aperturas!$A$2), 0))</f>
        <v/>
      </c>
      <c r="QGV224" s="23" t="str">
        <f>IF(QGV220 = "", "", IFERROR(QGV220 / SUMIFS(Aux_Totales!$N:$N, Aux_Totales!$F:$F, $F224, Aux_Totales!$A:$A, Aperturas!$A$2), 0))</f>
        <v/>
      </c>
      <c r="QGW224" s="23" t="str">
        <f>IF(QGW220 = "", "", IFERROR(QGW220 / SUMIFS(Aux_Totales!$N:$N, Aux_Totales!$F:$F, $F224, Aux_Totales!$A:$A, Aperturas!$A$2), 0))</f>
        <v/>
      </c>
      <c r="QGX224" s="23" t="str">
        <f>IF(QGX220 = "", "", IFERROR(QGX220 / SUMIFS(Aux_Totales!$N:$N, Aux_Totales!$F:$F, $F224, Aux_Totales!$A:$A, Aperturas!$A$2), 0))</f>
        <v/>
      </c>
      <c r="QGY224" s="23" t="str">
        <f>IF(QGY220 = "", "", IFERROR(QGY220 / SUMIFS(Aux_Totales!$N:$N, Aux_Totales!$F:$F, $F224, Aux_Totales!$A:$A, Aperturas!$A$2), 0))</f>
        <v/>
      </c>
      <c r="QGZ224" s="23" t="str">
        <f>IF(QGZ220 = "", "", IFERROR(QGZ220 / SUMIFS(Aux_Totales!$N:$N, Aux_Totales!$F:$F, $F224, Aux_Totales!$A:$A, Aperturas!$A$2), 0))</f>
        <v/>
      </c>
      <c r="QHA224" s="23" t="str">
        <f>IF(QHA220 = "", "", IFERROR(QHA220 / SUMIFS(Aux_Totales!$N:$N, Aux_Totales!$F:$F, $F224, Aux_Totales!$A:$A, Aperturas!$A$2), 0))</f>
        <v/>
      </c>
      <c r="QHB224" s="23" t="str">
        <f>IF(QHB220 = "", "", IFERROR(QHB220 / SUMIFS(Aux_Totales!$N:$N, Aux_Totales!$F:$F, $F224, Aux_Totales!$A:$A, Aperturas!$A$2), 0))</f>
        <v/>
      </c>
      <c r="QHC224" s="23" t="str">
        <f>IF(QHC220 = "", "", IFERROR(QHC220 / SUMIFS(Aux_Totales!$N:$N, Aux_Totales!$F:$F, $F224, Aux_Totales!$A:$A, Aperturas!$A$2), 0))</f>
        <v/>
      </c>
      <c r="QHD224" s="23" t="str">
        <f>IF(QHD220 = "", "", IFERROR(QHD220 / SUMIFS(Aux_Totales!$N:$N, Aux_Totales!$F:$F, $F224, Aux_Totales!$A:$A, Aperturas!$A$2), 0))</f>
        <v/>
      </c>
      <c r="QHE224" s="23" t="str">
        <f>IF(QHE220 = "", "", IFERROR(QHE220 / SUMIFS(Aux_Totales!$N:$N, Aux_Totales!$F:$F, $F224, Aux_Totales!$A:$A, Aperturas!$A$2), 0))</f>
        <v/>
      </c>
      <c r="QHF224" s="23" t="str">
        <f>IF(QHF220 = "", "", IFERROR(QHF220 / SUMIFS(Aux_Totales!$N:$N, Aux_Totales!$F:$F, $F224, Aux_Totales!$A:$A, Aperturas!$A$2), 0))</f>
        <v/>
      </c>
      <c r="QHG224" s="23" t="str">
        <f>IF(QHG220 = "", "", IFERROR(QHG220 / SUMIFS(Aux_Totales!$N:$N, Aux_Totales!$F:$F, $F224, Aux_Totales!$A:$A, Aperturas!$A$2), 0))</f>
        <v/>
      </c>
      <c r="QHH224" s="23" t="str">
        <f>IF(QHH220 = "", "", IFERROR(QHH220 / SUMIFS(Aux_Totales!$N:$N, Aux_Totales!$F:$F, $F224, Aux_Totales!$A:$A, Aperturas!$A$2), 0))</f>
        <v/>
      </c>
      <c r="QHI224" s="23" t="str">
        <f>IF(QHI220 = "", "", IFERROR(QHI220 / SUMIFS(Aux_Totales!$N:$N, Aux_Totales!$F:$F, $F224, Aux_Totales!$A:$A, Aperturas!$A$2), 0))</f>
        <v/>
      </c>
      <c r="QHJ224" s="23" t="str">
        <f>IF(QHJ220 = "", "", IFERROR(QHJ220 / SUMIFS(Aux_Totales!$N:$N, Aux_Totales!$F:$F, $F224, Aux_Totales!$A:$A, Aperturas!$A$2), 0))</f>
        <v/>
      </c>
      <c r="QHK224" s="23" t="str">
        <f>IF(QHK220 = "", "", IFERROR(QHK220 / SUMIFS(Aux_Totales!$N:$N, Aux_Totales!$F:$F, $F224, Aux_Totales!$A:$A, Aperturas!$A$2), 0))</f>
        <v/>
      </c>
      <c r="QHL224" s="23" t="str">
        <f>IF(QHL220 = "", "", IFERROR(QHL220 / SUMIFS(Aux_Totales!$N:$N, Aux_Totales!$F:$F, $F224, Aux_Totales!$A:$A, Aperturas!$A$2), 0))</f>
        <v/>
      </c>
      <c r="QHM224" s="23" t="str">
        <f>IF(QHM220 = "", "", IFERROR(QHM220 / SUMIFS(Aux_Totales!$N:$N, Aux_Totales!$F:$F, $F224, Aux_Totales!$A:$A, Aperturas!$A$2), 0))</f>
        <v/>
      </c>
      <c r="QHN224" s="23" t="str">
        <f>IF(QHN220 = "", "", IFERROR(QHN220 / SUMIFS(Aux_Totales!$N:$N, Aux_Totales!$F:$F, $F224, Aux_Totales!$A:$A, Aperturas!$A$2), 0))</f>
        <v/>
      </c>
      <c r="QHO224" s="23" t="str">
        <f>IF(QHO220 = "", "", IFERROR(QHO220 / SUMIFS(Aux_Totales!$N:$N, Aux_Totales!$F:$F, $F224, Aux_Totales!$A:$A, Aperturas!$A$2), 0))</f>
        <v/>
      </c>
      <c r="QHP224" s="23" t="str">
        <f>IF(QHP220 = "", "", IFERROR(QHP220 / SUMIFS(Aux_Totales!$N:$N, Aux_Totales!$F:$F, $F224, Aux_Totales!$A:$A, Aperturas!$A$2), 0))</f>
        <v/>
      </c>
      <c r="QHQ224" s="23" t="str">
        <f>IF(QHQ220 = "", "", IFERROR(QHQ220 / SUMIFS(Aux_Totales!$N:$N, Aux_Totales!$F:$F, $F224, Aux_Totales!$A:$A, Aperturas!$A$2), 0))</f>
        <v/>
      </c>
      <c r="QHR224" s="23" t="str">
        <f>IF(QHR220 = "", "", IFERROR(QHR220 / SUMIFS(Aux_Totales!$N:$N, Aux_Totales!$F:$F, $F224, Aux_Totales!$A:$A, Aperturas!$A$2), 0))</f>
        <v/>
      </c>
      <c r="QHS224" s="23" t="str">
        <f>IF(QHS220 = "", "", IFERROR(QHS220 / SUMIFS(Aux_Totales!$N:$N, Aux_Totales!$F:$F, $F224, Aux_Totales!$A:$A, Aperturas!$A$2), 0))</f>
        <v/>
      </c>
      <c r="QHT224" s="23" t="str">
        <f>IF(QHT220 = "", "", IFERROR(QHT220 / SUMIFS(Aux_Totales!$N:$N, Aux_Totales!$F:$F, $F224, Aux_Totales!$A:$A, Aperturas!$A$2), 0))</f>
        <v/>
      </c>
      <c r="QHU224" s="23" t="str">
        <f>IF(QHU220 = "", "", IFERROR(QHU220 / SUMIFS(Aux_Totales!$N:$N, Aux_Totales!$F:$F, $F224, Aux_Totales!$A:$A, Aperturas!$A$2), 0))</f>
        <v/>
      </c>
      <c r="QHV224" s="23" t="str">
        <f>IF(QHV220 = "", "", IFERROR(QHV220 / SUMIFS(Aux_Totales!$N:$N, Aux_Totales!$F:$F, $F224, Aux_Totales!$A:$A, Aperturas!$A$2), 0))</f>
        <v/>
      </c>
      <c r="QHW224" s="23" t="str">
        <f>IF(QHW220 = "", "", IFERROR(QHW220 / SUMIFS(Aux_Totales!$N:$N, Aux_Totales!$F:$F, $F224, Aux_Totales!$A:$A, Aperturas!$A$2), 0))</f>
        <v/>
      </c>
      <c r="QHX224" s="23" t="str">
        <f>IF(QHX220 = "", "", IFERROR(QHX220 / SUMIFS(Aux_Totales!$N:$N, Aux_Totales!$F:$F, $F224, Aux_Totales!$A:$A, Aperturas!$A$2), 0))</f>
        <v/>
      </c>
      <c r="QHY224" s="23" t="str">
        <f>IF(QHY220 = "", "", IFERROR(QHY220 / SUMIFS(Aux_Totales!$N:$N, Aux_Totales!$F:$F, $F224, Aux_Totales!$A:$A, Aperturas!$A$2), 0))</f>
        <v/>
      </c>
      <c r="QHZ224" s="23" t="str">
        <f>IF(QHZ220 = "", "", IFERROR(QHZ220 / SUMIFS(Aux_Totales!$N:$N, Aux_Totales!$F:$F, $F224, Aux_Totales!$A:$A, Aperturas!$A$2), 0))</f>
        <v/>
      </c>
      <c r="QIA224" s="23" t="str">
        <f>IF(QIA220 = "", "", IFERROR(QIA220 / SUMIFS(Aux_Totales!$N:$N, Aux_Totales!$F:$F, $F224, Aux_Totales!$A:$A, Aperturas!$A$2), 0))</f>
        <v/>
      </c>
      <c r="QIB224" s="23" t="str">
        <f>IF(QIB220 = "", "", IFERROR(QIB220 / SUMIFS(Aux_Totales!$N:$N, Aux_Totales!$F:$F, $F224, Aux_Totales!$A:$A, Aperturas!$A$2), 0))</f>
        <v/>
      </c>
      <c r="QIC224" s="23" t="str">
        <f>IF(QIC220 = "", "", IFERROR(QIC220 / SUMIFS(Aux_Totales!$N:$N, Aux_Totales!$F:$F, $F224, Aux_Totales!$A:$A, Aperturas!$A$2), 0))</f>
        <v/>
      </c>
      <c r="QID224" s="23" t="str">
        <f>IF(QID220 = "", "", IFERROR(QID220 / SUMIFS(Aux_Totales!$N:$N, Aux_Totales!$F:$F, $F224, Aux_Totales!$A:$A, Aperturas!$A$2), 0))</f>
        <v/>
      </c>
      <c r="QIE224" s="23" t="str">
        <f>IF(QIE220 = "", "", IFERROR(QIE220 / SUMIFS(Aux_Totales!$N:$N, Aux_Totales!$F:$F, $F224, Aux_Totales!$A:$A, Aperturas!$A$2), 0))</f>
        <v/>
      </c>
      <c r="QIF224" s="23" t="str">
        <f>IF(QIF220 = "", "", IFERROR(QIF220 / SUMIFS(Aux_Totales!$N:$N, Aux_Totales!$F:$F, $F224, Aux_Totales!$A:$A, Aperturas!$A$2), 0))</f>
        <v/>
      </c>
      <c r="QIG224" s="23" t="str">
        <f>IF(QIG220 = "", "", IFERROR(QIG220 / SUMIFS(Aux_Totales!$N:$N, Aux_Totales!$F:$F, $F224, Aux_Totales!$A:$A, Aperturas!$A$2), 0))</f>
        <v/>
      </c>
      <c r="QIH224" s="23" t="str">
        <f>IF(QIH220 = "", "", IFERROR(QIH220 / SUMIFS(Aux_Totales!$N:$N, Aux_Totales!$F:$F, $F224, Aux_Totales!$A:$A, Aperturas!$A$2), 0))</f>
        <v/>
      </c>
      <c r="QII224" s="23" t="str">
        <f>IF(QII220 = "", "", IFERROR(QII220 / SUMIFS(Aux_Totales!$N:$N, Aux_Totales!$F:$F, $F224, Aux_Totales!$A:$A, Aperturas!$A$2), 0))</f>
        <v/>
      </c>
      <c r="QIJ224" s="23" t="str">
        <f>IF(QIJ220 = "", "", IFERROR(QIJ220 / SUMIFS(Aux_Totales!$N:$N, Aux_Totales!$F:$F, $F224, Aux_Totales!$A:$A, Aperturas!$A$2), 0))</f>
        <v/>
      </c>
      <c r="QIK224" s="23" t="str">
        <f>IF(QIK220 = "", "", IFERROR(QIK220 / SUMIFS(Aux_Totales!$N:$N, Aux_Totales!$F:$F, $F224, Aux_Totales!$A:$A, Aperturas!$A$2), 0))</f>
        <v/>
      </c>
      <c r="QIL224" s="23" t="str">
        <f>IF(QIL220 = "", "", IFERROR(QIL220 / SUMIFS(Aux_Totales!$N:$N, Aux_Totales!$F:$F, $F224, Aux_Totales!$A:$A, Aperturas!$A$2), 0))</f>
        <v/>
      </c>
      <c r="QIM224" s="23" t="str">
        <f>IF(QIM220 = "", "", IFERROR(QIM220 / SUMIFS(Aux_Totales!$N:$N, Aux_Totales!$F:$F, $F224, Aux_Totales!$A:$A, Aperturas!$A$2), 0))</f>
        <v/>
      </c>
      <c r="QIN224" s="23" t="str">
        <f>IF(QIN220 = "", "", IFERROR(QIN220 / SUMIFS(Aux_Totales!$N:$N, Aux_Totales!$F:$F, $F224, Aux_Totales!$A:$A, Aperturas!$A$2), 0))</f>
        <v/>
      </c>
      <c r="QIO224" s="23" t="str">
        <f>IF(QIO220 = "", "", IFERROR(QIO220 / SUMIFS(Aux_Totales!$N:$N, Aux_Totales!$F:$F, $F224, Aux_Totales!$A:$A, Aperturas!$A$2), 0))</f>
        <v/>
      </c>
      <c r="QIP224" s="23" t="str">
        <f>IF(QIP220 = "", "", IFERROR(QIP220 / SUMIFS(Aux_Totales!$N:$N, Aux_Totales!$F:$F, $F224, Aux_Totales!$A:$A, Aperturas!$A$2), 0))</f>
        <v/>
      </c>
      <c r="QIQ224" s="23" t="str">
        <f>IF(QIQ220 = "", "", IFERROR(QIQ220 / SUMIFS(Aux_Totales!$N:$N, Aux_Totales!$F:$F, $F224, Aux_Totales!$A:$A, Aperturas!$A$2), 0))</f>
        <v/>
      </c>
      <c r="QIR224" s="23" t="str">
        <f>IF(QIR220 = "", "", IFERROR(QIR220 / SUMIFS(Aux_Totales!$N:$N, Aux_Totales!$F:$F, $F224, Aux_Totales!$A:$A, Aperturas!$A$2), 0))</f>
        <v/>
      </c>
      <c r="QIS224" s="23" t="str">
        <f>IF(QIS220 = "", "", IFERROR(QIS220 / SUMIFS(Aux_Totales!$N:$N, Aux_Totales!$F:$F, $F224, Aux_Totales!$A:$A, Aperturas!$A$2), 0))</f>
        <v/>
      </c>
      <c r="QIT224" s="23" t="str">
        <f>IF(QIT220 = "", "", IFERROR(QIT220 / SUMIFS(Aux_Totales!$N:$N, Aux_Totales!$F:$F, $F224, Aux_Totales!$A:$A, Aperturas!$A$2), 0))</f>
        <v/>
      </c>
      <c r="QIU224" s="23" t="str">
        <f>IF(QIU220 = "", "", IFERROR(QIU220 / SUMIFS(Aux_Totales!$N:$N, Aux_Totales!$F:$F, $F224, Aux_Totales!$A:$A, Aperturas!$A$2), 0))</f>
        <v/>
      </c>
      <c r="QIV224" s="23" t="str">
        <f>IF(QIV220 = "", "", IFERROR(QIV220 / SUMIFS(Aux_Totales!$N:$N, Aux_Totales!$F:$F, $F224, Aux_Totales!$A:$A, Aperturas!$A$2), 0))</f>
        <v/>
      </c>
      <c r="QIW224" s="23" t="str">
        <f>IF(QIW220 = "", "", IFERROR(QIW220 / SUMIFS(Aux_Totales!$N:$N, Aux_Totales!$F:$F, $F224, Aux_Totales!$A:$A, Aperturas!$A$2), 0))</f>
        <v/>
      </c>
      <c r="QIX224" s="23" t="str">
        <f>IF(QIX220 = "", "", IFERROR(QIX220 / SUMIFS(Aux_Totales!$N:$N, Aux_Totales!$F:$F, $F224, Aux_Totales!$A:$A, Aperturas!$A$2), 0))</f>
        <v/>
      </c>
      <c r="QIY224" s="23" t="str">
        <f>IF(QIY220 = "", "", IFERROR(QIY220 / SUMIFS(Aux_Totales!$N:$N, Aux_Totales!$F:$F, $F224, Aux_Totales!$A:$A, Aperturas!$A$2), 0))</f>
        <v/>
      </c>
      <c r="QIZ224" s="23" t="str">
        <f>IF(QIZ220 = "", "", IFERROR(QIZ220 / SUMIFS(Aux_Totales!$N:$N, Aux_Totales!$F:$F, $F224, Aux_Totales!$A:$A, Aperturas!$A$2), 0))</f>
        <v/>
      </c>
      <c r="QJA224" s="23" t="str">
        <f>IF(QJA220 = "", "", IFERROR(QJA220 / SUMIFS(Aux_Totales!$N:$N, Aux_Totales!$F:$F, $F224, Aux_Totales!$A:$A, Aperturas!$A$2), 0))</f>
        <v/>
      </c>
      <c r="QJB224" s="23" t="str">
        <f>IF(QJB220 = "", "", IFERROR(QJB220 / SUMIFS(Aux_Totales!$N:$N, Aux_Totales!$F:$F, $F224, Aux_Totales!$A:$A, Aperturas!$A$2), 0))</f>
        <v/>
      </c>
      <c r="QJC224" s="23" t="str">
        <f>IF(QJC220 = "", "", IFERROR(QJC220 / SUMIFS(Aux_Totales!$N:$N, Aux_Totales!$F:$F, $F224, Aux_Totales!$A:$A, Aperturas!$A$2), 0))</f>
        <v/>
      </c>
      <c r="QJD224" s="23" t="str">
        <f>IF(QJD220 = "", "", IFERROR(QJD220 / SUMIFS(Aux_Totales!$N:$N, Aux_Totales!$F:$F, $F224, Aux_Totales!$A:$A, Aperturas!$A$2), 0))</f>
        <v/>
      </c>
      <c r="QJE224" s="23" t="str">
        <f>IF(QJE220 = "", "", IFERROR(QJE220 / SUMIFS(Aux_Totales!$N:$N, Aux_Totales!$F:$F, $F224, Aux_Totales!$A:$A, Aperturas!$A$2), 0))</f>
        <v/>
      </c>
      <c r="QJF224" s="23" t="str">
        <f>IF(QJF220 = "", "", IFERROR(QJF220 / SUMIFS(Aux_Totales!$N:$N, Aux_Totales!$F:$F, $F224, Aux_Totales!$A:$A, Aperturas!$A$2), 0))</f>
        <v/>
      </c>
      <c r="QJG224" s="23" t="str">
        <f>IF(QJG220 = "", "", IFERROR(QJG220 / SUMIFS(Aux_Totales!$N:$N, Aux_Totales!$F:$F, $F224, Aux_Totales!$A:$A, Aperturas!$A$2), 0))</f>
        <v/>
      </c>
      <c r="QJH224" s="23" t="str">
        <f>IF(QJH220 = "", "", IFERROR(QJH220 / SUMIFS(Aux_Totales!$N:$N, Aux_Totales!$F:$F, $F224, Aux_Totales!$A:$A, Aperturas!$A$2), 0))</f>
        <v/>
      </c>
      <c r="QJI224" s="23" t="str">
        <f>IF(QJI220 = "", "", IFERROR(QJI220 / SUMIFS(Aux_Totales!$N:$N, Aux_Totales!$F:$F, $F224, Aux_Totales!$A:$A, Aperturas!$A$2), 0))</f>
        <v/>
      </c>
      <c r="QJJ224" s="23" t="str">
        <f>IF(QJJ220 = "", "", IFERROR(QJJ220 / SUMIFS(Aux_Totales!$N:$N, Aux_Totales!$F:$F, $F224, Aux_Totales!$A:$A, Aperturas!$A$2), 0))</f>
        <v/>
      </c>
      <c r="QJK224" s="23" t="str">
        <f>IF(QJK220 = "", "", IFERROR(QJK220 / SUMIFS(Aux_Totales!$N:$N, Aux_Totales!$F:$F, $F224, Aux_Totales!$A:$A, Aperturas!$A$2), 0))</f>
        <v/>
      </c>
      <c r="QJL224" s="23" t="str">
        <f>IF(QJL220 = "", "", IFERROR(QJL220 / SUMIFS(Aux_Totales!$N:$N, Aux_Totales!$F:$F, $F224, Aux_Totales!$A:$A, Aperturas!$A$2), 0))</f>
        <v/>
      </c>
      <c r="QJM224" s="23" t="str">
        <f>IF(QJM220 = "", "", IFERROR(QJM220 / SUMIFS(Aux_Totales!$N:$N, Aux_Totales!$F:$F, $F224, Aux_Totales!$A:$A, Aperturas!$A$2), 0))</f>
        <v/>
      </c>
      <c r="QJN224" s="23" t="str">
        <f>IF(QJN220 = "", "", IFERROR(QJN220 / SUMIFS(Aux_Totales!$N:$N, Aux_Totales!$F:$F, $F224, Aux_Totales!$A:$A, Aperturas!$A$2), 0))</f>
        <v/>
      </c>
      <c r="QJO224" s="23" t="str">
        <f>IF(QJO220 = "", "", IFERROR(QJO220 / SUMIFS(Aux_Totales!$N:$N, Aux_Totales!$F:$F, $F224, Aux_Totales!$A:$A, Aperturas!$A$2), 0))</f>
        <v/>
      </c>
      <c r="QJP224" s="23" t="str">
        <f>IF(QJP220 = "", "", IFERROR(QJP220 / SUMIFS(Aux_Totales!$N:$N, Aux_Totales!$F:$F, $F224, Aux_Totales!$A:$A, Aperturas!$A$2), 0))</f>
        <v/>
      </c>
      <c r="QJQ224" s="23" t="str">
        <f>IF(QJQ220 = "", "", IFERROR(QJQ220 / SUMIFS(Aux_Totales!$N:$N, Aux_Totales!$F:$F, $F224, Aux_Totales!$A:$A, Aperturas!$A$2), 0))</f>
        <v/>
      </c>
      <c r="QJR224" s="23" t="str">
        <f>IF(QJR220 = "", "", IFERROR(QJR220 / SUMIFS(Aux_Totales!$N:$N, Aux_Totales!$F:$F, $F224, Aux_Totales!$A:$A, Aperturas!$A$2), 0))</f>
        <v/>
      </c>
      <c r="QJS224" s="23" t="str">
        <f>IF(QJS220 = "", "", IFERROR(QJS220 / SUMIFS(Aux_Totales!$N:$N, Aux_Totales!$F:$F, $F224, Aux_Totales!$A:$A, Aperturas!$A$2), 0))</f>
        <v/>
      </c>
      <c r="QJT224" s="23" t="str">
        <f>IF(QJT220 = "", "", IFERROR(QJT220 / SUMIFS(Aux_Totales!$N:$N, Aux_Totales!$F:$F, $F224, Aux_Totales!$A:$A, Aperturas!$A$2), 0))</f>
        <v/>
      </c>
      <c r="QJU224" s="23" t="str">
        <f>IF(QJU220 = "", "", IFERROR(QJU220 / SUMIFS(Aux_Totales!$N:$N, Aux_Totales!$F:$F, $F224, Aux_Totales!$A:$A, Aperturas!$A$2), 0))</f>
        <v/>
      </c>
      <c r="QJV224" s="23" t="str">
        <f>IF(QJV220 = "", "", IFERROR(QJV220 / SUMIFS(Aux_Totales!$N:$N, Aux_Totales!$F:$F, $F224, Aux_Totales!$A:$A, Aperturas!$A$2), 0))</f>
        <v/>
      </c>
      <c r="QJW224" s="23" t="str">
        <f>IF(QJW220 = "", "", IFERROR(QJW220 / SUMIFS(Aux_Totales!$N:$N, Aux_Totales!$F:$F, $F224, Aux_Totales!$A:$A, Aperturas!$A$2), 0))</f>
        <v/>
      </c>
      <c r="QJX224" s="23" t="str">
        <f>IF(QJX220 = "", "", IFERROR(QJX220 / SUMIFS(Aux_Totales!$N:$N, Aux_Totales!$F:$F, $F224, Aux_Totales!$A:$A, Aperturas!$A$2), 0))</f>
        <v/>
      </c>
      <c r="QJY224" s="23" t="str">
        <f>IF(QJY220 = "", "", IFERROR(QJY220 / SUMIFS(Aux_Totales!$N:$N, Aux_Totales!$F:$F, $F224, Aux_Totales!$A:$A, Aperturas!$A$2), 0))</f>
        <v/>
      </c>
      <c r="QJZ224" s="23" t="str">
        <f>IF(QJZ220 = "", "", IFERROR(QJZ220 / SUMIFS(Aux_Totales!$N:$N, Aux_Totales!$F:$F, $F224, Aux_Totales!$A:$A, Aperturas!$A$2), 0))</f>
        <v/>
      </c>
      <c r="QKA224" s="23" t="str">
        <f>IF(QKA220 = "", "", IFERROR(QKA220 / SUMIFS(Aux_Totales!$N:$N, Aux_Totales!$F:$F, $F224, Aux_Totales!$A:$A, Aperturas!$A$2), 0))</f>
        <v/>
      </c>
      <c r="QKB224" s="23" t="str">
        <f>IF(QKB220 = "", "", IFERROR(QKB220 / SUMIFS(Aux_Totales!$N:$N, Aux_Totales!$F:$F, $F224, Aux_Totales!$A:$A, Aperturas!$A$2), 0))</f>
        <v/>
      </c>
      <c r="QKC224" s="23" t="str">
        <f>IF(QKC220 = "", "", IFERROR(QKC220 / SUMIFS(Aux_Totales!$N:$N, Aux_Totales!$F:$F, $F224, Aux_Totales!$A:$A, Aperturas!$A$2), 0))</f>
        <v/>
      </c>
      <c r="QKD224" s="23" t="str">
        <f>IF(QKD220 = "", "", IFERROR(QKD220 / SUMIFS(Aux_Totales!$N:$N, Aux_Totales!$F:$F, $F224, Aux_Totales!$A:$A, Aperturas!$A$2), 0))</f>
        <v/>
      </c>
      <c r="QKE224" s="23" t="str">
        <f>IF(QKE220 = "", "", IFERROR(QKE220 / SUMIFS(Aux_Totales!$N:$N, Aux_Totales!$F:$F, $F224, Aux_Totales!$A:$A, Aperturas!$A$2), 0))</f>
        <v/>
      </c>
      <c r="QKF224" s="23" t="str">
        <f>IF(QKF220 = "", "", IFERROR(QKF220 / SUMIFS(Aux_Totales!$N:$N, Aux_Totales!$F:$F, $F224, Aux_Totales!$A:$A, Aperturas!$A$2), 0))</f>
        <v/>
      </c>
      <c r="QKG224" s="23" t="str">
        <f>IF(QKG220 = "", "", IFERROR(QKG220 / SUMIFS(Aux_Totales!$N:$N, Aux_Totales!$F:$F, $F224, Aux_Totales!$A:$A, Aperturas!$A$2), 0))</f>
        <v/>
      </c>
      <c r="QKH224" s="23" t="str">
        <f>IF(QKH220 = "", "", IFERROR(QKH220 / SUMIFS(Aux_Totales!$N:$N, Aux_Totales!$F:$F, $F224, Aux_Totales!$A:$A, Aperturas!$A$2), 0))</f>
        <v/>
      </c>
      <c r="QKI224" s="23" t="str">
        <f>IF(QKI220 = "", "", IFERROR(QKI220 / SUMIFS(Aux_Totales!$N:$N, Aux_Totales!$F:$F, $F224, Aux_Totales!$A:$A, Aperturas!$A$2), 0))</f>
        <v/>
      </c>
      <c r="QKJ224" s="23" t="str">
        <f>IF(QKJ220 = "", "", IFERROR(QKJ220 / SUMIFS(Aux_Totales!$N:$N, Aux_Totales!$F:$F, $F224, Aux_Totales!$A:$A, Aperturas!$A$2), 0))</f>
        <v/>
      </c>
      <c r="QKK224" s="23" t="str">
        <f>IF(QKK220 = "", "", IFERROR(QKK220 / SUMIFS(Aux_Totales!$N:$N, Aux_Totales!$F:$F, $F224, Aux_Totales!$A:$A, Aperturas!$A$2), 0))</f>
        <v/>
      </c>
      <c r="QKL224" s="23" t="str">
        <f>IF(QKL220 = "", "", IFERROR(QKL220 / SUMIFS(Aux_Totales!$N:$N, Aux_Totales!$F:$F, $F224, Aux_Totales!$A:$A, Aperturas!$A$2), 0))</f>
        <v/>
      </c>
      <c r="QKM224" s="23" t="str">
        <f>IF(QKM220 = "", "", IFERROR(QKM220 / SUMIFS(Aux_Totales!$N:$N, Aux_Totales!$F:$F, $F224, Aux_Totales!$A:$A, Aperturas!$A$2), 0))</f>
        <v/>
      </c>
      <c r="QKN224" s="23" t="str">
        <f>IF(QKN220 = "", "", IFERROR(QKN220 / SUMIFS(Aux_Totales!$N:$N, Aux_Totales!$F:$F, $F224, Aux_Totales!$A:$A, Aperturas!$A$2), 0))</f>
        <v/>
      </c>
      <c r="QKO224" s="23" t="str">
        <f>IF(QKO220 = "", "", IFERROR(QKO220 / SUMIFS(Aux_Totales!$N:$N, Aux_Totales!$F:$F, $F224, Aux_Totales!$A:$A, Aperturas!$A$2), 0))</f>
        <v/>
      </c>
      <c r="QKP224" s="23" t="str">
        <f>IF(QKP220 = "", "", IFERROR(QKP220 / SUMIFS(Aux_Totales!$N:$N, Aux_Totales!$F:$F, $F224, Aux_Totales!$A:$A, Aperturas!$A$2), 0))</f>
        <v/>
      </c>
      <c r="QKQ224" s="23" t="str">
        <f>IF(QKQ220 = "", "", IFERROR(QKQ220 / SUMIFS(Aux_Totales!$N:$N, Aux_Totales!$F:$F, $F224, Aux_Totales!$A:$A, Aperturas!$A$2), 0))</f>
        <v/>
      </c>
      <c r="QKR224" s="23" t="str">
        <f>IF(QKR220 = "", "", IFERROR(QKR220 / SUMIFS(Aux_Totales!$N:$N, Aux_Totales!$F:$F, $F224, Aux_Totales!$A:$A, Aperturas!$A$2), 0))</f>
        <v/>
      </c>
      <c r="QKS224" s="23" t="str">
        <f>IF(QKS220 = "", "", IFERROR(QKS220 / SUMIFS(Aux_Totales!$N:$N, Aux_Totales!$F:$F, $F224, Aux_Totales!$A:$A, Aperturas!$A$2), 0))</f>
        <v/>
      </c>
      <c r="QKT224" s="23" t="str">
        <f>IF(QKT220 = "", "", IFERROR(QKT220 / SUMIFS(Aux_Totales!$N:$N, Aux_Totales!$F:$F, $F224, Aux_Totales!$A:$A, Aperturas!$A$2), 0))</f>
        <v/>
      </c>
      <c r="QKU224" s="23" t="str">
        <f>IF(QKU220 = "", "", IFERROR(QKU220 / SUMIFS(Aux_Totales!$N:$N, Aux_Totales!$F:$F, $F224, Aux_Totales!$A:$A, Aperturas!$A$2), 0))</f>
        <v/>
      </c>
      <c r="QKV224" s="23" t="str">
        <f>IF(QKV220 = "", "", IFERROR(QKV220 / SUMIFS(Aux_Totales!$N:$N, Aux_Totales!$F:$F, $F224, Aux_Totales!$A:$A, Aperturas!$A$2), 0))</f>
        <v/>
      </c>
      <c r="QKW224" s="23" t="str">
        <f>IF(QKW220 = "", "", IFERROR(QKW220 / SUMIFS(Aux_Totales!$N:$N, Aux_Totales!$F:$F, $F224, Aux_Totales!$A:$A, Aperturas!$A$2), 0))</f>
        <v/>
      </c>
      <c r="QKX224" s="23" t="str">
        <f>IF(QKX220 = "", "", IFERROR(QKX220 / SUMIFS(Aux_Totales!$N:$N, Aux_Totales!$F:$F, $F224, Aux_Totales!$A:$A, Aperturas!$A$2), 0))</f>
        <v/>
      </c>
      <c r="QKY224" s="23" t="str">
        <f>IF(QKY220 = "", "", IFERROR(QKY220 / SUMIFS(Aux_Totales!$N:$N, Aux_Totales!$F:$F, $F224, Aux_Totales!$A:$A, Aperturas!$A$2), 0))</f>
        <v/>
      </c>
      <c r="QKZ224" s="23" t="str">
        <f>IF(QKZ220 = "", "", IFERROR(QKZ220 / SUMIFS(Aux_Totales!$N:$N, Aux_Totales!$F:$F, $F224, Aux_Totales!$A:$A, Aperturas!$A$2), 0))</f>
        <v/>
      </c>
      <c r="QLA224" s="23" t="str">
        <f>IF(QLA220 = "", "", IFERROR(QLA220 / SUMIFS(Aux_Totales!$N:$N, Aux_Totales!$F:$F, $F224, Aux_Totales!$A:$A, Aperturas!$A$2), 0))</f>
        <v/>
      </c>
      <c r="QLB224" s="23" t="str">
        <f>IF(QLB220 = "", "", IFERROR(QLB220 / SUMIFS(Aux_Totales!$N:$N, Aux_Totales!$F:$F, $F224, Aux_Totales!$A:$A, Aperturas!$A$2), 0))</f>
        <v/>
      </c>
      <c r="QLC224" s="23" t="str">
        <f>IF(QLC220 = "", "", IFERROR(QLC220 / SUMIFS(Aux_Totales!$N:$N, Aux_Totales!$F:$F, $F224, Aux_Totales!$A:$A, Aperturas!$A$2), 0))</f>
        <v/>
      </c>
      <c r="QLD224" s="23" t="str">
        <f>IF(QLD220 = "", "", IFERROR(QLD220 / SUMIFS(Aux_Totales!$N:$N, Aux_Totales!$F:$F, $F224, Aux_Totales!$A:$A, Aperturas!$A$2), 0))</f>
        <v/>
      </c>
      <c r="QLE224" s="23" t="str">
        <f>IF(QLE220 = "", "", IFERROR(QLE220 / SUMIFS(Aux_Totales!$N:$N, Aux_Totales!$F:$F, $F224, Aux_Totales!$A:$A, Aperturas!$A$2), 0))</f>
        <v/>
      </c>
      <c r="QLF224" s="23" t="str">
        <f>IF(QLF220 = "", "", IFERROR(QLF220 / SUMIFS(Aux_Totales!$N:$N, Aux_Totales!$F:$F, $F224, Aux_Totales!$A:$A, Aperturas!$A$2), 0))</f>
        <v/>
      </c>
      <c r="QLG224" s="23" t="str">
        <f>IF(QLG220 = "", "", IFERROR(QLG220 / SUMIFS(Aux_Totales!$N:$N, Aux_Totales!$F:$F, $F224, Aux_Totales!$A:$A, Aperturas!$A$2), 0))</f>
        <v/>
      </c>
      <c r="QLH224" s="23" t="str">
        <f>IF(QLH220 = "", "", IFERROR(QLH220 / SUMIFS(Aux_Totales!$N:$N, Aux_Totales!$F:$F, $F224, Aux_Totales!$A:$A, Aperturas!$A$2), 0))</f>
        <v/>
      </c>
      <c r="QLI224" s="23" t="str">
        <f>IF(QLI220 = "", "", IFERROR(QLI220 / SUMIFS(Aux_Totales!$N:$N, Aux_Totales!$F:$F, $F224, Aux_Totales!$A:$A, Aperturas!$A$2), 0))</f>
        <v/>
      </c>
      <c r="QLJ224" s="23" t="str">
        <f>IF(QLJ220 = "", "", IFERROR(QLJ220 / SUMIFS(Aux_Totales!$N:$N, Aux_Totales!$F:$F, $F224, Aux_Totales!$A:$A, Aperturas!$A$2), 0))</f>
        <v/>
      </c>
      <c r="QLK224" s="23" t="str">
        <f>IF(QLK220 = "", "", IFERROR(QLK220 / SUMIFS(Aux_Totales!$N:$N, Aux_Totales!$F:$F, $F224, Aux_Totales!$A:$A, Aperturas!$A$2), 0))</f>
        <v/>
      </c>
      <c r="QLL224" s="23" t="str">
        <f>IF(QLL220 = "", "", IFERROR(QLL220 / SUMIFS(Aux_Totales!$N:$N, Aux_Totales!$F:$F, $F224, Aux_Totales!$A:$A, Aperturas!$A$2), 0))</f>
        <v/>
      </c>
      <c r="QLM224" s="23" t="str">
        <f>IF(QLM220 = "", "", IFERROR(QLM220 / SUMIFS(Aux_Totales!$N:$N, Aux_Totales!$F:$F, $F224, Aux_Totales!$A:$A, Aperturas!$A$2), 0))</f>
        <v/>
      </c>
      <c r="QLN224" s="23" t="str">
        <f>IF(QLN220 = "", "", IFERROR(QLN220 / SUMIFS(Aux_Totales!$N:$N, Aux_Totales!$F:$F, $F224, Aux_Totales!$A:$A, Aperturas!$A$2), 0))</f>
        <v/>
      </c>
      <c r="QLO224" s="23" t="str">
        <f>IF(QLO220 = "", "", IFERROR(QLO220 / SUMIFS(Aux_Totales!$N:$N, Aux_Totales!$F:$F, $F224, Aux_Totales!$A:$A, Aperturas!$A$2), 0))</f>
        <v/>
      </c>
      <c r="QLP224" s="23" t="str">
        <f>IF(QLP220 = "", "", IFERROR(QLP220 / SUMIFS(Aux_Totales!$N:$N, Aux_Totales!$F:$F, $F224, Aux_Totales!$A:$A, Aperturas!$A$2), 0))</f>
        <v/>
      </c>
      <c r="QLQ224" s="23" t="str">
        <f>IF(QLQ220 = "", "", IFERROR(QLQ220 / SUMIFS(Aux_Totales!$N:$N, Aux_Totales!$F:$F, $F224, Aux_Totales!$A:$A, Aperturas!$A$2), 0))</f>
        <v/>
      </c>
      <c r="QLR224" s="23" t="str">
        <f>IF(QLR220 = "", "", IFERROR(QLR220 / SUMIFS(Aux_Totales!$N:$N, Aux_Totales!$F:$F, $F224, Aux_Totales!$A:$A, Aperturas!$A$2), 0))</f>
        <v/>
      </c>
      <c r="QLS224" s="23" t="str">
        <f>IF(QLS220 = "", "", IFERROR(QLS220 / SUMIFS(Aux_Totales!$N:$N, Aux_Totales!$F:$F, $F224, Aux_Totales!$A:$A, Aperturas!$A$2), 0))</f>
        <v/>
      </c>
      <c r="QLT224" s="23" t="str">
        <f>IF(QLT220 = "", "", IFERROR(QLT220 / SUMIFS(Aux_Totales!$N:$N, Aux_Totales!$F:$F, $F224, Aux_Totales!$A:$A, Aperturas!$A$2), 0))</f>
        <v/>
      </c>
      <c r="QLU224" s="23" t="str">
        <f>IF(QLU220 = "", "", IFERROR(QLU220 / SUMIFS(Aux_Totales!$N:$N, Aux_Totales!$F:$F, $F224, Aux_Totales!$A:$A, Aperturas!$A$2), 0))</f>
        <v/>
      </c>
      <c r="QLV224" s="23" t="str">
        <f>IF(QLV220 = "", "", IFERROR(QLV220 / SUMIFS(Aux_Totales!$N:$N, Aux_Totales!$F:$F, $F224, Aux_Totales!$A:$A, Aperturas!$A$2), 0))</f>
        <v/>
      </c>
      <c r="QLW224" s="23" t="str">
        <f>IF(QLW220 = "", "", IFERROR(QLW220 / SUMIFS(Aux_Totales!$N:$N, Aux_Totales!$F:$F, $F224, Aux_Totales!$A:$A, Aperturas!$A$2), 0))</f>
        <v/>
      </c>
      <c r="QLX224" s="23" t="str">
        <f>IF(QLX220 = "", "", IFERROR(QLX220 / SUMIFS(Aux_Totales!$N:$N, Aux_Totales!$F:$F, $F224, Aux_Totales!$A:$A, Aperturas!$A$2), 0))</f>
        <v/>
      </c>
      <c r="QLY224" s="23" t="str">
        <f>IF(QLY220 = "", "", IFERROR(QLY220 / SUMIFS(Aux_Totales!$N:$N, Aux_Totales!$F:$F, $F224, Aux_Totales!$A:$A, Aperturas!$A$2), 0))</f>
        <v/>
      </c>
      <c r="QLZ224" s="23" t="str">
        <f>IF(QLZ220 = "", "", IFERROR(QLZ220 / SUMIFS(Aux_Totales!$N:$N, Aux_Totales!$F:$F, $F224, Aux_Totales!$A:$A, Aperturas!$A$2), 0))</f>
        <v/>
      </c>
      <c r="QMA224" s="23" t="str">
        <f>IF(QMA220 = "", "", IFERROR(QMA220 / SUMIFS(Aux_Totales!$N:$N, Aux_Totales!$F:$F, $F224, Aux_Totales!$A:$A, Aperturas!$A$2), 0))</f>
        <v/>
      </c>
      <c r="QMB224" s="23" t="str">
        <f>IF(QMB220 = "", "", IFERROR(QMB220 / SUMIFS(Aux_Totales!$N:$N, Aux_Totales!$F:$F, $F224, Aux_Totales!$A:$A, Aperturas!$A$2), 0))</f>
        <v/>
      </c>
      <c r="QMC224" s="23" t="str">
        <f>IF(QMC220 = "", "", IFERROR(QMC220 / SUMIFS(Aux_Totales!$N:$N, Aux_Totales!$F:$F, $F224, Aux_Totales!$A:$A, Aperturas!$A$2), 0))</f>
        <v/>
      </c>
      <c r="QMD224" s="23" t="str">
        <f>IF(QMD220 = "", "", IFERROR(QMD220 / SUMIFS(Aux_Totales!$N:$N, Aux_Totales!$F:$F, $F224, Aux_Totales!$A:$A, Aperturas!$A$2), 0))</f>
        <v/>
      </c>
      <c r="QME224" s="23" t="str">
        <f>IF(QME220 = "", "", IFERROR(QME220 / SUMIFS(Aux_Totales!$N:$N, Aux_Totales!$F:$F, $F224, Aux_Totales!$A:$A, Aperturas!$A$2), 0))</f>
        <v/>
      </c>
      <c r="QMF224" s="23" t="str">
        <f>IF(QMF220 = "", "", IFERROR(QMF220 / SUMIFS(Aux_Totales!$N:$N, Aux_Totales!$F:$F, $F224, Aux_Totales!$A:$A, Aperturas!$A$2), 0))</f>
        <v/>
      </c>
      <c r="QMG224" s="23" t="str">
        <f>IF(QMG220 = "", "", IFERROR(QMG220 / SUMIFS(Aux_Totales!$N:$N, Aux_Totales!$F:$F, $F224, Aux_Totales!$A:$A, Aperturas!$A$2), 0))</f>
        <v/>
      </c>
      <c r="QMH224" s="23" t="str">
        <f>IF(QMH220 = "", "", IFERROR(QMH220 / SUMIFS(Aux_Totales!$N:$N, Aux_Totales!$F:$F, $F224, Aux_Totales!$A:$A, Aperturas!$A$2), 0))</f>
        <v/>
      </c>
      <c r="QMI224" s="23" t="str">
        <f>IF(QMI220 = "", "", IFERROR(QMI220 / SUMIFS(Aux_Totales!$N:$N, Aux_Totales!$F:$F, $F224, Aux_Totales!$A:$A, Aperturas!$A$2), 0))</f>
        <v/>
      </c>
      <c r="QMJ224" s="23" t="str">
        <f>IF(QMJ220 = "", "", IFERROR(QMJ220 / SUMIFS(Aux_Totales!$N:$N, Aux_Totales!$F:$F, $F224, Aux_Totales!$A:$A, Aperturas!$A$2), 0))</f>
        <v/>
      </c>
      <c r="QMK224" s="23" t="str">
        <f>IF(QMK220 = "", "", IFERROR(QMK220 / SUMIFS(Aux_Totales!$N:$N, Aux_Totales!$F:$F, $F224, Aux_Totales!$A:$A, Aperturas!$A$2), 0))</f>
        <v/>
      </c>
      <c r="QML224" s="23" t="str">
        <f>IF(QML220 = "", "", IFERROR(QML220 / SUMIFS(Aux_Totales!$N:$N, Aux_Totales!$F:$F, $F224, Aux_Totales!$A:$A, Aperturas!$A$2), 0))</f>
        <v/>
      </c>
      <c r="QMM224" s="23" t="str">
        <f>IF(QMM220 = "", "", IFERROR(QMM220 / SUMIFS(Aux_Totales!$N:$N, Aux_Totales!$F:$F, $F224, Aux_Totales!$A:$A, Aperturas!$A$2), 0))</f>
        <v/>
      </c>
      <c r="QMN224" s="23" t="str">
        <f>IF(QMN220 = "", "", IFERROR(QMN220 / SUMIFS(Aux_Totales!$N:$N, Aux_Totales!$F:$F, $F224, Aux_Totales!$A:$A, Aperturas!$A$2), 0))</f>
        <v/>
      </c>
      <c r="QMO224" s="23" t="str">
        <f>IF(QMO220 = "", "", IFERROR(QMO220 / SUMIFS(Aux_Totales!$N:$N, Aux_Totales!$F:$F, $F224, Aux_Totales!$A:$A, Aperturas!$A$2), 0))</f>
        <v/>
      </c>
      <c r="QMP224" s="23" t="str">
        <f>IF(QMP220 = "", "", IFERROR(QMP220 / SUMIFS(Aux_Totales!$N:$N, Aux_Totales!$F:$F, $F224, Aux_Totales!$A:$A, Aperturas!$A$2), 0))</f>
        <v/>
      </c>
      <c r="QMQ224" s="23" t="str">
        <f>IF(QMQ220 = "", "", IFERROR(QMQ220 / SUMIFS(Aux_Totales!$N:$N, Aux_Totales!$F:$F, $F224, Aux_Totales!$A:$A, Aperturas!$A$2), 0))</f>
        <v/>
      </c>
      <c r="QMR224" s="23" t="str">
        <f>IF(QMR220 = "", "", IFERROR(QMR220 / SUMIFS(Aux_Totales!$N:$N, Aux_Totales!$F:$F, $F224, Aux_Totales!$A:$A, Aperturas!$A$2), 0))</f>
        <v/>
      </c>
      <c r="QMS224" s="23" t="str">
        <f>IF(QMS220 = "", "", IFERROR(QMS220 / SUMIFS(Aux_Totales!$N:$N, Aux_Totales!$F:$F, $F224, Aux_Totales!$A:$A, Aperturas!$A$2), 0))</f>
        <v/>
      </c>
      <c r="QMT224" s="23" t="str">
        <f>IF(QMT220 = "", "", IFERROR(QMT220 / SUMIFS(Aux_Totales!$N:$N, Aux_Totales!$F:$F, $F224, Aux_Totales!$A:$A, Aperturas!$A$2), 0))</f>
        <v/>
      </c>
      <c r="QMU224" s="23" t="str">
        <f>IF(QMU220 = "", "", IFERROR(QMU220 / SUMIFS(Aux_Totales!$N:$N, Aux_Totales!$F:$F, $F224, Aux_Totales!$A:$A, Aperturas!$A$2), 0))</f>
        <v/>
      </c>
      <c r="QMV224" s="23" t="str">
        <f>IF(QMV220 = "", "", IFERROR(QMV220 / SUMIFS(Aux_Totales!$N:$N, Aux_Totales!$F:$F, $F224, Aux_Totales!$A:$A, Aperturas!$A$2), 0))</f>
        <v/>
      </c>
      <c r="QMW224" s="23" t="str">
        <f>IF(QMW220 = "", "", IFERROR(QMW220 / SUMIFS(Aux_Totales!$N:$N, Aux_Totales!$F:$F, $F224, Aux_Totales!$A:$A, Aperturas!$A$2), 0))</f>
        <v/>
      </c>
      <c r="QMX224" s="23" t="str">
        <f>IF(QMX220 = "", "", IFERROR(QMX220 / SUMIFS(Aux_Totales!$N:$N, Aux_Totales!$F:$F, $F224, Aux_Totales!$A:$A, Aperturas!$A$2), 0))</f>
        <v/>
      </c>
      <c r="QMY224" s="23" t="str">
        <f>IF(QMY220 = "", "", IFERROR(QMY220 / SUMIFS(Aux_Totales!$N:$N, Aux_Totales!$F:$F, $F224, Aux_Totales!$A:$A, Aperturas!$A$2), 0))</f>
        <v/>
      </c>
      <c r="QMZ224" s="23" t="str">
        <f>IF(QMZ220 = "", "", IFERROR(QMZ220 / SUMIFS(Aux_Totales!$N:$N, Aux_Totales!$F:$F, $F224, Aux_Totales!$A:$A, Aperturas!$A$2), 0))</f>
        <v/>
      </c>
      <c r="QNA224" s="23" t="str">
        <f>IF(QNA220 = "", "", IFERROR(QNA220 / SUMIFS(Aux_Totales!$N:$N, Aux_Totales!$F:$F, $F224, Aux_Totales!$A:$A, Aperturas!$A$2), 0))</f>
        <v/>
      </c>
      <c r="QNB224" s="23" t="str">
        <f>IF(QNB220 = "", "", IFERROR(QNB220 / SUMIFS(Aux_Totales!$N:$N, Aux_Totales!$F:$F, $F224, Aux_Totales!$A:$A, Aperturas!$A$2), 0))</f>
        <v/>
      </c>
      <c r="QNC224" s="23" t="str">
        <f>IF(QNC220 = "", "", IFERROR(QNC220 / SUMIFS(Aux_Totales!$N:$N, Aux_Totales!$F:$F, $F224, Aux_Totales!$A:$A, Aperturas!$A$2), 0))</f>
        <v/>
      </c>
      <c r="QND224" s="23" t="str">
        <f>IF(QND220 = "", "", IFERROR(QND220 / SUMIFS(Aux_Totales!$N:$N, Aux_Totales!$F:$F, $F224, Aux_Totales!$A:$A, Aperturas!$A$2), 0))</f>
        <v/>
      </c>
      <c r="QNE224" s="23" t="str">
        <f>IF(QNE220 = "", "", IFERROR(QNE220 / SUMIFS(Aux_Totales!$N:$N, Aux_Totales!$F:$F, $F224, Aux_Totales!$A:$A, Aperturas!$A$2), 0))</f>
        <v/>
      </c>
      <c r="QNF224" s="23" t="str">
        <f>IF(QNF220 = "", "", IFERROR(QNF220 / SUMIFS(Aux_Totales!$N:$N, Aux_Totales!$F:$F, $F224, Aux_Totales!$A:$A, Aperturas!$A$2), 0))</f>
        <v/>
      </c>
      <c r="QNG224" s="23" t="str">
        <f>IF(QNG220 = "", "", IFERROR(QNG220 / SUMIFS(Aux_Totales!$N:$N, Aux_Totales!$F:$F, $F224, Aux_Totales!$A:$A, Aperturas!$A$2), 0))</f>
        <v/>
      </c>
      <c r="QNH224" s="23" t="str">
        <f>IF(QNH220 = "", "", IFERROR(QNH220 / SUMIFS(Aux_Totales!$N:$N, Aux_Totales!$F:$F, $F224, Aux_Totales!$A:$A, Aperturas!$A$2), 0))</f>
        <v/>
      </c>
      <c r="QNI224" s="23" t="str">
        <f>IF(QNI220 = "", "", IFERROR(QNI220 / SUMIFS(Aux_Totales!$N:$N, Aux_Totales!$F:$F, $F224, Aux_Totales!$A:$A, Aperturas!$A$2), 0))</f>
        <v/>
      </c>
      <c r="QNJ224" s="23" t="str">
        <f>IF(QNJ220 = "", "", IFERROR(QNJ220 / SUMIFS(Aux_Totales!$N:$N, Aux_Totales!$F:$F, $F224, Aux_Totales!$A:$A, Aperturas!$A$2), 0))</f>
        <v/>
      </c>
      <c r="QNK224" s="23" t="str">
        <f>IF(QNK220 = "", "", IFERROR(QNK220 / SUMIFS(Aux_Totales!$N:$N, Aux_Totales!$F:$F, $F224, Aux_Totales!$A:$A, Aperturas!$A$2), 0))</f>
        <v/>
      </c>
      <c r="QNL224" s="23" t="str">
        <f>IF(QNL220 = "", "", IFERROR(QNL220 / SUMIFS(Aux_Totales!$N:$N, Aux_Totales!$F:$F, $F224, Aux_Totales!$A:$A, Aperturas!$A$2), 0))</f>
        <v/>
      </c>
      <c r="QNM224" s="23" t="str">
        <f>IF(QNM220 = "", "", IFERROR(QNM220 / SUMIFS(Aux_Totales!$N:$N, Aux_Totales!$F:$F, $F224, Aux_Totales!$A:$A, Aperturas!$A$2), 0))</f>
        <v/>
      </c>
      <c r="QNN224" s="23" t="str">
        <f>IF(QNN220 = "", "", IFERROR(QNN220 / SUMIFS(Aux_Totales!$N:$N, Aux_Totales!$F:$F, $F224, Aux_Totales!$A:$A, Aperturas!$A$2), 0))</f>
        <v/>
      </c>
      <c r="QNO224" s="23" t="str">
        <f>IF(QNO220 = "", "", IFERROR(QNO220 / SUMIFS(Aux_Totales!$N:$N, Aux_Totales!$F:$F, $F224, Aux_Totales!$A:$A, Aperturas!$A$2), 0))</f>
        <v/>
      </c>
      <c r="QNP224" s="23" t="str">
        <f>IF(QNP220 = "", "", IFERROR(QNP220 / SUMIFS(Aux_Totales!$N:$N, Aux_Totales!$F:$F, $F224, Aux_Totales!$A:$A, Aperturas!$A$2), 0))</f>
        <v/>
      </c>
      <c r="QNQ224" s="23" t="str">
        <f>IF(QNQ220 = "", "", IFERROR(QNQ220 / SUMIFS(Aux_Totales!$N:$N, Aux_Totales!$F:$F, $F224, Aux_Totales!$A:$A, Aperturas!$A$2), 0))</f>
        <v/>
      </c>
      <c r="QNR224" s="23" t="str">
        <f>IF(QNR220 = "", "", IFERROR(QNR220 / SUMIFS(Aux_Totales!$N:$N, Aux_Totales!$F:$F, $F224, Aux_Totales!$A:$A, Aperturas!$A$2), 0))</f>
        <v/>
      </c>
      <c r="QNS224" s="23" t="str">
        <f>IF(QNS220 = "", "", IFERROR(QNS220 / SUMIFS(Aux_Totales!$N:$N, Aux_Totales!$F:$F, $F224, Aux_Totales!$A:$A, Aperturas!$A$2), 0))</f>
        <v/>
      </c>
      <c r="QNT224" s="23" t="str">
        <f>IF(QNT220 = "", "", IFERROR(QNT220 / SUMIFS(Aux_Totales!$N:$N, Aux_Totales!$F:$F, $F224, Aux_Totales!$A:$A, Aperturas!$A$2), 0))</f>
        <v/>
      </c>
      <c r="QNU224" s="23" t="str">
        <f>IF(QNU220 = "", "", IFERROR(QNU220 / SUMIFS(Aux_Totales!$N:$N, Aux_Totales!$F:$F, $F224, Aux_Totales!$A:$A, Aperturas!$A$2), 0))</f>
        <v/>
      </c>
      <c r="QNV224" s="23" t="str">
        <f>IF(QNV220 = "", "", IFERROR(QNV220 / SUMIFS(Aux_Totales!$N:$N, Aux_Totales!$F:$F, $F224, Aux_Totales!$A:$A, Aperturas!$A$2), 0))</f>
        <v/>
      </c>
      <c r="QNW224" s="23" t="str">
        <f>IF(QNW220 = "", "", IFERROR(QNW220 / SUMIFS(Aux_Totales!$N:$N, Aux_Totales!$F:$F, $F224, Aux_Totales!$A:$A, Aperturas!$A$2), 0))</f>
        <v/>
      </c>
      <c r="QNX224" s="23" t="str">
        <f>IF(QNX220 = "", "", IFERROR(QNX220 / SUMIFS(Aux_Totales!$N:$N, Aux_Totales!$F:$F, $F224, Aux_Totales!$A:$A, Aperturas!$A$2), 0))</f>
        <v/>
      </c>
      <c r="QNY224" s="23" t="str">
        <f>IF(QNY220 = "", "", IFERROR(QNY220 / SUMIFS(Aux_Totales!$N:$N, Aux_Totales!$F:$F, $F224, Aux_Totales!$A:$A, Aperturas!$A$2), 0))</f>
        <v/>
      </c>
      <c r="QNZ224" s="23" t="str">
        <f>IF(QNZ220 = "", "", IFERROR(QNZ220 / SUMIFS(Aux_Totales!$N:$N, Aux_Totales!$F:$F, $F224, Aux_Totales!$A:$A, Aperturas!$A$2), 0))</f>
        <v/>
      </c>
      <c r="QOA224" s="23" t="str">
        <f>IF(QOA220 = "", "", IFERROR(QOA220 / SUMIFS(Aux_Totales!$N:$N, Aux_Totales!$F:$F, $F224, Aux_Totales!$A:$A, Aperturas!$A$2), 0))</f>
        <v/>
      </c>
      <c r="QOB224" s="23" t="str">
        <f>IF(QOB220 = "", "", IFERROR(QOB220 / SUMIFS(Aux_Totales!$N:$N, Aux_Totales!$F:$F, $F224, Aux_Totales!$A:$A, Aperturas!$A$2), 0))</f>
        <v/>
      </c>
      <c r="QOC224" s="23" t="str">
        <f>IF(QOC220 = "", "", IFERROR(QOC220 / SUMIFS(Aux_Totales!$N:$N, Aux_Totales!$F:$F, $F224, Aux_Totales!$A:$A, Aperturas!$A$2), 0))</f>
        <v/>
      </c>
      <c r="QOD224" s="23" t="str">
        <f>IF(QOD220 = "", "", IFERROR(QOD220 / SUMIFS(Aux_Totales!$N:$N, Aux_Totales!$F:$F, $F224, Aux_Totales!$A:$A, Aperturas!$A$2), 0))</f>
        <v/>
      </c>
      <c r="QOE224" s="23" t="str">
        <f>IF(QOE220 = "", "", IFERROR(QOE220 / SUMIFS(Aux_Totales!$N:$N, Aux_Totales!$F:$F, $F224, Aux_Totales!$A:$A, Aperturas!$A$2), 0))</f>
        <v/>
      </c>
      <c r="QOF224" s="23" t="str">
        <f>IF(QOF220 = "", "", IFERROR(QOF220 / SUMIFS(Aux_Totales!$N:$N, Aux_Totales!$F:$F, $F224, Aux_Totales!$A:$A, Aperturas!$A$2), 0))</f>
        <v/>
      </c>
      <c r="QOG224" s="23" t="str">
        <f>IF(QOG220 = "", "", IFERROR(QOG220 / SUMIFS(Aux_Totales!$N:$N, Aux_Totales!$F:$F, $F224, Aux_Totales!$A:$A, Aperturas!$A$2), 0))</f>
        <v/>
      </c>
      <c r="QOH224" s="23" t="str">
        <f>IF(QOH220 = "", "", IFERROR(QOH220 / SUMIFS(Aux_Totales!$N:$N, Aux_Totales!$F:$F, $F224, Aux_Totales!$A:$A, Aperturas!$A$2), 0))</f>
        <v/>
      </c>
      <c r="QOI224" s="23" t="str">
        <f>IF(QOI220 = "", "", IFERROR(QOI220 / SUMIFS(Aux_Totales!$N:$N, Aux_Totales!$F:$F, $F224, Aux_Totales!$A:$A, Aperturas!$A$2), 0))</f>
        <v/>
      </c>
      <c r="QOJ224" s="23" t="str">
        <f>IF(QOJ220 = "", "", IFERROR(QOJ220 / SUMIFS(Aux_Totales!$N:$N, Aux_Totales!$F:$F, $F224, Aux_Totales!$A:$A, Aperturas!$A$2), 0))</f>
        <v/>
      </c>
      <c r="QOK224" s="23" t="str">
        <f>IF(QOK220 = "", "", IFERROR(QOK220 / SUMIFS(Aux_Totales!$N:$N, Aux_Totales!$F:$F, $F224, Aux_Totales!$A:$A, Aperturas!$A$2), 0))</f>
        <v/>
      </c>
      <c r="QOL224" s="23" t="str">
        <f>IF(QOL220 = "", "", IFERROR(QOL220 / SUMIFS(Aux_Totales!$N:$N, Aux_Totales!$F:$F, $F224, Aux_Totales!$A:$A, Aperturas!$A$2), 0))</f>
        <v/>
      </c>
      <c r="QOM224" s="23" t="str">
        <f>IF(QOM220 = "", "", IFERROR(QOM220 / SUMIFS(Aux_Totales!$N:$N, Aux_Totales!$F:$F, $F224, Aux_Totales!$A:$A, Aperturas!$A$2), 0))</f>
        <v/>
      </c>
      <c r="QON224" s="23" t="str">
        <f>IF(QON220 = "", "", IFERROR(QON220 / SUMIFS(Aux_Totales!$N:$N, Aux_Totales!$F:$F, $F224, Aux_Totales!$A:$A, Aperturas!$A$2), 0))</f>
        <v/>
      </c>
      <c r="QOO224" s="23" t="str">
        <f>IF(QOO220 = "", "", IFERROR(QOO220 / SUMIFS(Aux_Totales!$N:$N, Aux_Totales!$F:$F, $F224, Aux_Totales!$A:$A, Aperturas!$A$2), 0))</f>
        <v/>
      </c>
      <c r="QOP224" s="23" t="str">
        <f>IF(QOP220 = "", "", IFERROR(QOP220 / SUMIFS(Aux_Totales!$N:$N, Aux_Totales!$F:$F, $F224, Aux_Totales!$A:$A, Aperturas!$A$2), 0))</f>
        <v/>
      </c>
      <c r="QOQ224" s="23" t="str">
        <f>IF(QOQ220 = "", "", IFERROR(QOQ220 / SUMIFS(Aux_Totales!$N:$N, Aux_Totales!$F:$F, $F224, Aux_Totales!$A:$A, Aperturas!$A$2), 0))</f>
        <v/>
      </c>
      <c r="QOR224" s="23" t="str">
        <f>IF(QOR220 = "", "", IFERROR(QOR220 / SUMIFS(Aux_Totales!$N:$N, Aux_Totales!$F:$F, $F224, Aux_Totales!$A:$A, Aperturas!$A$2), 0))</f>
        <v/>
      </c>
      <c r="QOS224" s="23" t="str">
        <f>IF(QOS220 = "", "", IFERROR(QOS220 / SUMIFS(Aux_Totales!$N:$N, Aux_Totales!$F:$F, $F224, Aux_Totales!$A:$A, Aperturas!$A$2), 0))</f>
        <v/>
      </c>
      <c r="QOT224" s="23" t="str">
        <f>IF(QOT220 = "", "", IFERROR(QOT220 / SUMIFS(Aux_Totales!$N:$N, Aux_Totales!$F:$F, $F224, Aux_Totales!$A:$A, Aperturas!$A$2), 0))</f>
        <v/>
      </c>
      <c r="QOU224" s="23" t="str">
        <f>IF(QOU220 = "", "", IFERROR(QOU220 / SUMIFS(Aux_Totales!$N:$N, Aux_Totales!$F:$F, $F224, Aux_Totales!$A:$A, Aperturas!$A$2), 0))</f>
        <v/>
      </c>
      <c r="QOV224" s="23" t="str">
        <f>IF(QOV220 = "", "", IFERROR(QOV220 / SUMIFS(Aux_Totales!$N:$N, Aux_Totales!$F:$F, $F224, Aux_Totales!$A:$A, Aperturas!$A$2), 0))</f>
        <v/>
      </c>
      <c r="QOW224" s="23" t="str">
        <f>IF(QOW220 = "", "", IFERROR(QOW220 / SUMIFS(Aux_Totales!$N:$N, Aux_Totales!$F:$F, $F224, Aux_Totales!$A:$A, Aperturas!$A$2), 0))</f>
        <v/>
      </c>
      <c r="QOX224" s="23" t="str">
        <f>IF(QOX220 = "", "", IFERROR(QOX220 / SUMIFS(Aux_Totales!$N:$N, Aux_Totales!$F:$F, $F224, Aux_Totales!$A:$A, Aperturas!$A$2), 0))</f>
        <v/>
      </c>
      <c r="QOY224" s="23" t="str">
        <f>IF(QOY220 = "", "", IFERROR(QOY220 / SUMIFS(Aux_Totales!$N:$N, Aux_Totales!$F:$F, $F224, Aux_Totales!$A:$A, Aperturas!$A$2), 0))</f>
        <v/>
      </c>
      <c r="QOZ224" s="23" t="str">
        <f>IF(QOZ220 = "", "", IFERROR(QOZ220 / SUMIFS(Aux_Totales!$N:$N, Aux_Totales!$F:$F, $F224, Aux_Totales!$A:$A, Aperturas!$A$2), 0))</f>
        <v/>
      </c>
      <c r="QPA224" s="23" t="str">
        <f>IF(QPA220 = "", "", IFERROR(QPA220 / SUMIFS(Aux_Totales!$N:$N, Aux_Totales!$F:$F, $F224, Aux_Totales!$A:$A, Aperturas!$A$2), 0))</f>
        <v/>
      </c>
      <c r="QPB224" s="23" t="str">
        <f>IF(QPB220 = "", "", IFERROR(QPB220 / SUMIFS(Aux_Totales!$N:$N, Aux_Totales!$F:$F, $F224, Aux_Totales!$A:$A, Aperturas!$A$2), 0))</f>
        <v/>
      </c>
      <c r="QPC224" s="23" t="str">
        <f>IF(QPC220 = "", "", IFERROR(QPC220 / SUMIFS(Aux_Totales!$N:$N, Aux_Totales!$F:$F, $F224, Aux_Totales!$A:$A, Aperturas!$A$2), 0))</f>
        <v/>
      </c>
      <c r="QPD224" s="23" t="str">
        <f>IF(QPD220 = "", "", IFERROR(QPD220 / SUMIFS(Aux_Totales!$N:$N, Aux_Totales!$F:$F, $F224, Aux_Totales!$A:$A, Aperturas!$A$2), 0))</f>
        <v/>
      </c>
      <c r="QPE224" s="23" t="str">
        <f>IF(QPE220 = "", "", IFERROR(QPE220 / SUMIFS(Aux_Totales!$N:$N, Aux_Totales!$F:$F, $F224, Aux_Totales!$A:$A, Aperturas!$A$2), 0))</f>
        <v/>
      </c>
      <c r="QPF224" s="23" t="str">
        <f>IF(QPF220 = "", "", IFERROR(QPF220 / SUMIFS(Aux_Totales!$N:$N, Aux_Totales!$F:$F, $F224, Aux_Totales!$A:$A, Aperturas!$A$2), 0))</f>
        <v/>
      </c>
      <c r="QPG224" s="23" t="str">
        <f>IF(QPG220 = "", "", IFERROR(QPG220 / SUMIFS(Aux_Totales!$N:$N, Aux_Totales!$F:$F, $F224, Aux_Totales!$A:$A, Aperturas!$A$2), 0))</f>
        <v/>
      </c>
      <c r="QPH224" s="23" t="str">
        <f>IF(QPH220 = "", "", IFERROR(QPH220 / SUMIFS(Aux_Totales!$N:$N, Aux_Totales!$F:$F, $F224, Aux_Totales!$A:$A, Aperturas!$A$2), 0))</f>
        <v/>
      </c>
      <c r="QPI224" s="23" t="str">
        <f>IF(QPI220 = "", "", IFERROR(QPI220 / SUMIFS(Aux_Totales!$N:$N, Aux_Totales!$F:$F, $F224, Aux_Totales!$A:$A, Aperturas!$A$2), 0))</f>
        <v/>
      </c>
      <c r="QPJ224" s="23" t="str">
        <f>IF(QPJ220 = "", "", IFERROR(QPJ220 / SUMIFS(Aux_Totales!$N:$N, Aux_Totales!$F:$F, $F224, Aux_Totales!$A:$A, Aperturas!$A$2), 0))</f>
        <v/>
      </c>
      <c r="QPK224" s="23" t="str">
        <f>IF(QPK220 = "", "", IFERROR(QPK220 / SUMIFS(Aux_Totales!$N:$N, Aux_Totales!$F:$F, $F224, Aux_Totales!$A:$A, Aperturas!$A$2), 0))</f>
        <v/>
      </c>
      <c r="QPL224" s="23" t="str">
        <f>IF(QPL220 = "", "", IFERROR(QPL220 / SUMIFS(Aux_Totales!$N:$N, Aux_Totales!$F:$F, $F224, Aux_Totales!$A:$A, Aperturas!$A$2), 0))</f>
        <v/>
      </c>
      <c r="QPM224" s="23" t="str">
        <f>IF(QPM220 = "", "", IFERROR(QPM220 / SUMIFS(Aux_Totales!$N:$N, Aux_Totales!$F:$F, $F224, Aux_Totales!$A:$A, Aperturas!$A$2), 0))</f>
        <v/>
      </c>
      <c r="QPN224" s="23" t="str">
        <f>IF(QPN220 = "", "", IFERROR(QPN220 / SUMIFS(Aux_Totales!$N:$N, Aux_Totales!$F:$F, $F224, Aux_Totales!$A:$A, Aperturas!$A$2), 0))</f>
        <v/>
      </c>
      <c r="QPO224" s="23" t="str">
        <f>IF(QPO220 = "", "", IFERROR(QPO220 / SUMIFS(Aux_Totales!$N:$N, Aux_Totales!$F:$F, $F224, Aux_Totales!$A:$A, Aperturas!$A$2), 0))</f>
        <v/>
      </c>
      <c r="QPP224" s="23" t="str">
        <f>IF(QPP220 = "", "", IFERROR(QPP220 / SUMIFS(Aux_Totales!$N:$N, Aux_Totales!$F:$F, $F224, Aux_Totales!$A:$A, Aperturas!$A$2), 0))</f>
        <v/>
      </c>
      <c r="QPQ224" s="23" t="str">
        <f>IF(QPQ220 = "", "", IFERROR(QPQ220 / SUMIFS(Aux_Totales!$N:$N, Aux_Totales!$F:$F, $F224, Aux_Totales!$A:$A, Aperturas!$A$2), 0))</f>
        <v/>
      </c>
      <c r="QPR224" s="23" t="str">
        <f>IF(QPR220 = "", "", IFERROR(QPR220 / SUMIFS(Aux_Totales!$N:$N, Aux_Totales!$F:$F, $F224, Aux_Totales!$A:$A, Aperturas!$A$2), 0))</f>
        <v/>
      </c>
      <c r="QPS224" s="23" t="str">
        <f>IF(QPS220 = "", "", IFERROR(QPS220 / SUMIFS(Aux_Totales!$N:$N, Aux_Totales!$F:$F, $F224, Aux_Totales!$A:$A, Aperturas!$A$2), 0))</f>
        <v/>
      </c>
      <c r="QPT224" s="23" t="str">
        <f>IF(QPT220 = "", "", IFERROR(QPT220 / SUMIFS(Aux_Totales!$N:$N, Aux_Totales!$F:$F, $F224, Aux_Totales!$A:$A, Aperturas!$A$2), 0))</f>
        <v/>
      </c>
      <c r="QPU224" s="23" t="str">
        <f>IF(QPU220 = "", "", IFERROR(QPU220 / SUMIFS(Aux_Totales!$N:$N, Aux_Totales!$F:$F, $F224, Aux_Totales!$A:$A, Aperturas!$A$2), 0))</f>
        <v/>
      </c>
      <c r="QPV224" s="23" t="str">
        <f>IF(QPV220 = "", "", IFERROR(QPV220 / SUMIFS(Aux_Totales!$N:$N, Aux_Totales!$F:$F, $F224, Aux_Totales!$A:$A, Aperturas!$A$2), 0))</f>
        <v/>
      </c>
      <c r="QPW224" s="23" t="str">
        <f>IF(QPW220 = "", "", IFERROR(QPW220 / SUMIFS(Aux_Totales!$N:$N, Aux_Totales!$F:$F, $F224, Aux_Totales!$A:$A, Aperturas!$A$2), 0))</f>
        <v/>
      </c>
      <c r="QPX224" s="23" t="str">
        <f>IF(QPX220 = "", "", IFERROR(QPX220 / SUMIFS(Aux_Totales!$N:$N, Aux_Totales!$F:$F, $F224, Aux_Totales!$A:$A, Aperturas!$A$2), 0))</f>
        <v/>
      </c>
      <c r="QPY224" s="23" t="str">
        <f>IF(QPY220 = "", "", IFERROR(QPY220 / SUMIFS(Aux_Totales!$N:$N, Aux_Totales!$F:$F, $F224, Aux_Totales!$A:$A, Aperturas!$A$2), 0))</f>
        <v/>
      </c>
      <c r="QPZ224" s="23" t="str">
        <f>IF(QPZ220 = "", "", IFERROR(QPZ220 / SUMIFS(Aux_Totales!$N:$N, Aux_Totales!$F:$F, $F224, Aux_Totales!$A:$A, Aperturas!$A$2), 0))</f>
        <v/>
      </c>
      <c r="QQA224" s="23" t="str">
        <f>IF(QQA220 = "", "", IFERROR(QQA220 / SUMIFS(Aux_Totales!$N:$N, Aux_Totales!$F:$F, $F224, Aux_Totales!$A:$A, Aperturas!$A$2), 0))</f>
        <v/>
      </c>
      <c r="QQB224" s="23" t="str">
        <f>IF(QQB220 = "", "", IFERROR(QQB220 / SUMIFS(Aux_Totales!$N:$N, Aux_Totales!$F:$F, $F224, Aux_Totales!$A:$A, Aperturas!$A$2), 0))</f>
        <v/>
      </c>
      <c r="QQC224" s="23" t="str">
        <f>IF(QQC220 = "", "", IFERROR(QQC220 / SUMIFS(Aux_Totales!$N:$N, Aux_Totales!$F:$F, $F224, Aux_Totales!$A:$A, Aperturas!$A$2), 0))</f>
        <v/>
      </c>
      <c r="QQD224" s="23" t="str">
        <f>IF(QQD220 = "", "", IFERROR(QQD220 / SUMIFS(Aux_Totales!$N:$N, Aux_Totales!$F:$F, $F224, Aux_Totales!$A:$A, Aperturas!$A$2), 0))</f>
        <v/>
      </c>
      <c r="QQE224" s="23" t="str">
        <f>IF(QQE220 = "", "", IFERROR(QQE220 / SUMIFS(Aux_Totales!$N:$N, Aux_Totales!$F:$F, $F224, Aux_Totales!$A:$A, Aperturas!$A$2), 0))</f>
        <v/>
      </c>
      <c r="QQF224" s="23" t="str">
        <f>IF(QQF220 = "", "", IFERROR(QQF220 / SUMIFS(Aux_Totales!$N:$N, Aux_Totales!$F:$F, $F224, Aux_Totales!$A:$A, Aperturas!$A$2), 0))</f>
        <v/>
      </c>
      <c r="QQG224" s="23" t="str">
        <f>IF(QQG220 = "", "", IFERROR(QQG220 / SUMIFS(Aux_Totales!$N:$N, Aux_Totales!$F:$F, $F224, Aux_Totales!$A:$A, Aperturas!$A$2), 0))</f>
        <v/>
      </c>
      <c r="QQH224" s="23" t="str">
        <f>IF(QQH220 = "", "", IFERROR(QQH220 / SUMIFS(Aux_Totales!$N:$N, Aux_Totales!$F:$F, $F224, Aux_Totales!$A:$A, Aperturas!$A$2), 0))</f>
        <v/>
      </c>
      <c r="QQI224" s="23" t="str">
        <f>IF(QQI220 = "", "", IFERROR(QQI220 / SUMIFS(Aux_Totales!$N:$N, Aux_Totales!$F:$F, $F224, Aux_Totales!$A:$A, Aperturas!$A$2), 0))</f>
        <v/>
      </c>
      <c r="QQJ224" s="23" t="str">
        <f>IF(QQJ220 = "", "", IFERROR(QQJ220 / SUMIFS(Aux_Totales!$N:$N, Aux_Totales!$F:$F, $F224, Aux_Totales!$A:$A, Aperturas!$A$2), 0))</f>
        <v/>
      </c>
      <c r="QQK224" s="23" t="str">
        <f>IF(QQK220 = "", "", IFERROR(QQK220 / SUMIFS(Aux_Totales!$N:$N, Aux_Totales!$F:$F, $F224, Aux_Totales!$A:$A, Aperturas!$A$2), 0))</f>
        <v/>
      </c>
      <c r="QQL224" s="23" t="str">
        <f>IF(QQL220 = "", "", IFERROR(QQL220 / SUMIFS(Aux_Totales!$N:$N, Aux_Totales!$F:$F, $F224, Aux_Totales!$A:$A, Aperturas!$A$2), 0))</f>
        <v/>
      </c>
      <c r="QQM224" s="23" t="str">
        <f>IF(QQM220 = "", "", IFERROR(QQM220 / SUMIFS(Aux_Totales!$N:$N, Aux_Totales!$F:$F, $F224, Aux_Totales!$A:$A, Aperturas!$A$2), 0))</f>
        <v/>
      </c>
      <c r="QQN224" s="23" t="str">
        <f>IF(QQN220 = "", "", IFERROR(QQN220 / SUMIFS(Aux_Totales!$N:$N, Aux_Totales!$F:$F, $F224, Aux_Totales!$A:$A, Aperturas!$A$2), 0))</f>
        <v/>
      </c>
      <c r="QQO224" s="23" t="str">
        <f>IF(QQO220 = "", "", IFERROR(QQO220 / SUMIFS(Aux_Totales!$N:$N, Aux_Totales!$F:$F, $F224, Aux_Totales!$A:$A, Aperturas!$A$2), 0))</f>
        <v/>
      </c>
      <c r="QQP224" s="23" t="str">
        <f>IF(QQP220 = "", "", IFERROR(QQP220 / SUMIFS(Aux_Totales!$N:$N, Aux_Totales!$F:$F, $F224, Aux_Totales!$A:$A, Aperturas!$A$2), 0))</f>
        <v/>
      </c>
      <c r="QQQ224" s="23" t="str">
        <f>IF(QQQ220 = "", "", IFERROR(QQQ220 / SUMIFS(Aux_Totales!$N:$N, Aux_Totales!$F:$F, $F224, Aux_Totales!$A:$A, Aperturas!$A$2), 0))</f>
        <v/>
      </c>
      <c r="QQR224" s="23" t="str">
        <f>IF(QQR220 = "", "", IFERROR(QQR220 / SUMIFS(Aux_Totales!$N:$N, Aux_Totales!$F:$F, $F224, Aux_Totales!$A:$A, Aperturas!$A$2), 0))</f>
        <v/>
      </c>
      <c r="QQS224" s="23" t="str">
        <f>IF(QQS220 = "", "", IFERROR(QQS220 / SUMIFS(Aux_Totales!$N:$N, Aux_Totales!$F:$F, $F224, Aux_Totales!$A:$A, Aperturas!$A$2), 0))</f>
        <v/>
      </c>
      <c r="QQT224" s="23" t="str">
        <f>IF(QQT220 = "", "", IFERROR(QQT220 / SUMIFS(Aux_Totales!$N:$N, Aux_Totales!$F:$F, $F224, Aux_Totales!$A:$A, Aperturas!$A$2), 0))</f>
        <v/>
      </c>
      <c r="QQU224" s="23" t="str">
        <f>IF(QQU220 = "", "", IFERROR(QQU220 / SUMIFS(Aux_Totales!$N:$N, Aux_Totales!$F:$F, $F224, Aux_Totales!$A:$A, Aperturas!$A$2), 0))</f>
        <v/>
      </c>
      <c r="QQV224" s="23" t="str">
        <f>IF(QQV220 = "", "", IFERROR(QQV220 / SUMIFS(Aux_Totales!$N:$N, Aux_Totales!$F:$F, $F224, Aux_Totales!$A:$A, Aperturas!$A$2), 0))</f>
        <v/>
      </c>
      <c r="QQW224" s="23" t="str">
        <f>IF(QQW220 = "", "", IFERROR(QQW220 / SUMIFS(Aux_Totales!$N:$N, Aux_Totales!$F:$F, $F224, Aux_Totales!$A:$A, Aperturas!$A$2), 0))</f>
        <v/>
      </c>
      <c r="QQX224" s="23" t="str">
        <f>IF(QQX220 = "", "", IFERROR(QQX220 / SUMIFS(Aux_Totales!$N:$N, Aux_Totales!$F:$F, $F224, Aux_Totales!$A:$A, Aperturas!$A$2), 0))</f>
        <v/>
      </c>
      <c r="QQY224" s="23" t="str">
        <f>IF(QQY220 = "", "", IFERROR(QQY220 / SUMIFS(Aux_Totales!$N:$N, Aux_Totales!$F:$F, $F224, Aux_Totales!$A:$A, Aperturas!$A$2), 0))</f>
        <v/>
      </c>
      <c r="QQZ224" s="23" t="str">
        <f>IF(QQZ220 = "", "", IFERROR(QQZ220 / SUMIFS(Aux_Totales!$N:$N, Aux_Totales!$F:$F, $F224, Aux_Totales!$A:$A, Aperturas!$A$2), 0))</f>
        <v/>
      </c>
      <c r="QRA224" s="23" t="str">
        <f>IF(QRA220 = "", "", IFERROR(QRA220 / SUMIFS(Aux_Totales!$N:$N, Aux_Totales!$F:$F, $F224, Aux_Totales!$A:$A, Aperturas!$A$2), 0))</f>
        <v/>
      </c>
      <c r="QRB224" s="23" t="str">
        <f>IF(QRB220 = "", "", IFERROR(QRB220 / SUMIFS(Aux_Totales!$N:$N, Aux_Totales!$F:$F, $F224, Aux_Totales!$A:$A, Aperturas!$A$2), 0))</f>
        <v/>
      </c>
      <c r="QRC224" s="23" t="str">
        <f>IF(QRC220 = "", "", IFERROR(QRC220 / SUMIFS(Aux_Totales!$N:$N, Aux_Totales!$F:$F, $F224, Aux_Totales!$A:$A, Aperturas!$A$2), 0))</f>
        <v/>
      </c>
      <c r="QRD224" s="23" t="str">
        <f>IF(QRD220 = "", "", IFERROR(QRD220 / SUMIFS(Aux_Totales!$N:$N, Aux_Totales!$F:$F, $F224, Aux_Totales!$A:$A, Aperturas!$A$2), 0))</f>
        <v/>
      </c>
      <c r="QRE224" s="23" t="str">
        <f>IF(QRE220 = "", "", IFERROR(QRE220 / SUMIFS(Aux_Totales!$N:$N, Aux_Totales!$F:$F, $F224, Aux_Totales!$A:$A, Aperturas!$A$2), 0))</f>
        <v/>
      </c>
      <c r="QRF224" s="23" t="str">
        <f>IF(QRF220 = "", "", IFERROR(QRF220 / SUMIFS(Aux_Totales!$N:$N, Aux_Totales!$F:$F, $F224, Aux_Totales!$A:$A, Aperturas!$A$2), 0))</f>
        <v/>
      </c>
      <c r="QRG224" s="23" t="str">
        <f>IF(QRG220 = "", "", IFERROR(QRG220 / SUMIFS(Aux_Totales!$N:$N, Aux_Totales!$F:$F, $F224, Aux_Totales!$A:$A, Aperturas!$A$2), 0))</f>
        <v/>
      </c>
      <c r="QRH224" s="23" t="str">
        <f>IF(QRH220 = "", "", IFERROR(QRH220 / SUMIFS(Aux_Totales!$N:$N, Aux_Totales!$F:$F, $F224, Aux_Totales!$A:$A, Aperturas!$A$2), 0))</f>
        <v/>
      </c>
      <c r="QRI224" s="23" t="str">
        <f>IF(QRI220 = "", "", IFERROR(QRI220 / SUMIFS(Aux_Totales!$N:$N, Aux_Totales!$F:$F, $F224, Aux_Totales!$A:$A, Aperturas!$A$2), 0))</f>
        <v/>
      </c>
      <c r="QRJ224" s="23" t="str">
        <f>IF(QRJ220 = "", "", IFERROR(QRJ220 / SUMIFS(Aux_Totales!$N:$N, Aux_Totales!$F:$F, $F224, Aux_Totales!$A:$A, Aperturas!$A$2), 0))</f>
        <v/>
      </c>
      <c r="QRK224" s="23" t="str">
        <f>IF(QRK220 = "", "", IFERROR(QRK220 / SUMIFS(Aux_Totales!$N:$N, Aux_Totales!$F:$F, $F224, Aux_Totales!$A:$A, Aperturas!$A$2), 0))</f>
        <v/>
      </c>
      <c r="QRL224" s="23" t="str">
        <f>IF(QRL220 = "", "", IFERROR(QRL220 / SUMIFS(Aux_Totales!$N:$N, Aux_Totales!$F:$F, $F224, Aux_Totales!$A:$A, Aperturas!$A$2), 0))</f>
        <v/>
      </c>
      <c r="QRM224" s="23" t="str">
        <f>IF(QRM220 = "", "", IFERROR(QRM220 / SUMIFS(Aux_Totales!$N:$N, Aux_Totales!$F:$F, $F224, Aux_Totales!$A:$A, Aperturas!$A$2), 0))</f>
        <v/>
      </c>
      <c r="QRN224" s="23" t="str">
        <f>IF(QRN220 = "", "", IFERROR(QRN220 / SUMIFS(Aux_Totales!$N:$N, Aux_Totales!$F:$F, $F224, Aux_Totales!$A:$A, Aperturas!$A$2), 0))</f>
        <v/>
      </c>
      <c r="QRO224" s="23" t="str">
        <f>IF(QRO220 = "", "", IFERROR(QRO220 / SUMIFS(Aux_Totales!$N:$N, Aux_Totales!$F:$F, $F224, Aux_Totales!$A:$A, Aperturas!$A$2), 0))</f>
        <v/>
      </c>
      <c r="QRP224" s="23" t="str">
        <f>IF(QRP220 = "", "", IFERROR(QRP220 / SUMIFS(Aux_Totales!$N:$N, Aux_Totales!$F:$F, $F224, Aux_Totales!$A:$A, Aperturas!$A$2), 0))</f>
        <v/>
      </c>
      <c r="QRQ224" s="23" t="str">
        <f>IF(QRQ220 = "", "", IFERROR(QRQ220 / SUMIFS(Aux_Totales!$N:$N, Aux_Totales!$F:$F, $F224, Aux_Totales!$A:$A, Aperturas!$A$2), 0))</f>
        <v/>
      </c>
      <c r="QRR224" s="23" t="str">
        <f>IF(QRR220 = "", "", IFERROR(QRR220 / SUMIFS(Aux_Totales!$N:$N, Aux_Totales!$F:$F, $F224, Aux_Totales!$A:$A, Aperturas!$A$2), 0))</f>
        <v/>
      </c>
      <c r="QRS224" s="23" t="str">
        <f>IF(QRS220 = "", "", IFERROR(QRS220 / SUMIFS(Aux_Totales!$N:$N, Aux_Totales!$F:$F, $F224, Aux_Totales!$A:$A, Aperturas!$A$2), 0))</f>
        <v/>
      </c>
      <c r="QRT224" s="23" t="str">
        <f>IF(QRT220 = "", "", IFERROR(QRT220 / SUMIFS(Aux_Totales!$N:$N, Aux_Totales!$F:$F, $F224, Aux_Totales!$A:$A, Aperturas!$A$2), 0))</f>
        <v/>
      </c>
      <c r="QRU224" s="23" t="str">
        <f>IF(QRU220 = "", "", IFERROR(QRU220 / SUMIFS(Aux_Totales!$N:$N, Aux_Totales!$F:$F, $F224, Aux_Totales!$A:$A, Aperturas!$A$2), 0))</f>
        <v/>
      </c>
      <c r="QRV224" s="23" t="str">
        <f>IF(QRV220 = "", "", IFERROR(QRV220 / SUMIFS(Aux_Totales!$N:$N, Aux_Totales!$F:$F, $F224, Aux_Totales!$A:$A, Aperturas!$A$2), 0))</f>
        <v/>
      </c>
      <c r="QRW224" s="23" t="str">
        <f>IF(QRW220 = "", "", IFERROR(QRW220 / SUMIFS(Aux_Totales!$N:$N, Aux_Totales!$F:$F, $F224, Aux_Totales!$A:$A, Aperturas!$A$2), 0))</f>
        <v/>
      </c>
      <c r="QRX224" s="23" t="str">
        <f>IF(QRX220 = "", "", IFERROR(QRX220 / SUMIFS(Aux_Totales!$N:$N, Aux_Totales!$F:$F, $F224, Aux_Totales!$A:$A, Aperturas!$A$2), 0))</f>
        <v/>
      </c>
      <c r="QRY224" s="23" t="str">
        <f>IF(QRY220 = "", "", IFERROR(QRY220 / SUMIFS(Aux_Totales!$N:$N, Aux_Totales!$F:$F, $F224, Aux_Totales!$A:$A, Aperturas!$A$2), 0))</f>
        <v/>
      </c>
      <c r="QRZ224" s="23" t="str">
        <f>IF(QRZ220 = "", "", IFERROR(QRZ220 / SUMIFS(Aux_Totales!$N:$N, Aux_Totales!$F:$F, $F224, Aux_Totales!$A:$A, Aperturas!$A$2), 0))</f>
        <v/>
      </c>
      <c r="QSA224" s="23" t="str">
        <f>IF(QSA220 = "", "", IFERROR(QSA220 / SUMIFS(Aux_Totales!$N:$N, Aux_Totales!$F:$F, $F224, Aux_Totales!$A:$A, Aperturas!$A$2), 0))</f>
        <v/>
      </c>
      <c r="QSB224" s="23" t="str">
        <f>IF(QSB220 = "", "", IFERROR(QSB220 / SUMIFS(Aux_Totales!$N:$N, Aux_Totales!$F:$F, $F224, Aux_Totales!$A:$A, Aperturas!$A$2), 0))</f>
        <v/>
      </c>
      <c r="QSC224" s="23" t="str">
        <f>IF(QSC220 = "", "", IFERROR(QSC220 / SUMIFS(Aux_Totales!$N:$N, Aux_Totales!$F:$F, $F224, Aux_Totales!$A:$A, Aperturas!$A$2), 0))</f>
        <v/>
      </c>
      <c r="QSD224" s="23" t="str">
        <f>IF(QSD220 = "", "", IFERROR(QSD220 / SUMIFS(Aux_Totales!$N:$N, Aux_Totales!$F:$F, $F224, Aux_Totales!$A:$A, Aperturas!$A$2), 0))</f>
        <v/>
      </c>
      <c r="QSE224" s="23" t="str">
        <f>IF(QSE220 = "", "", IFERROR(QSE220 / SUMIFS(Aux_Totales!$N:$N, Aux_Totales!$F:$F, $F224, Aux_Totales!$A:$A, Aperturas!$A$2), 0))</f>
        <v/>
      </c>
      <c r="QSF224" s="23" t="str">
        <f>IF(QSF220 = "", "", IFERROR(QSF220 / SUMIFS(Aux_Totales!$N:$N, Aux_Totales!$F:$F, $F224, Aux_Totales!$A:$A, Aperturas!$A$2), 0))</f>
        <v/>
      </c>
      <c r="QSG224" s="23" t="str">
        <f>IF(QSG220 = "", "", IFERROR(QSG220 / SUMIFS(Aux_Totales!$N:$N, Aux_Totales!$F:$F, $F224, Aux_Totales!$A:$A, Aperturas!$A$2), 0))</f>
        <v/>
      </c>
      <c r="QSH224" s="23" t="str">
        <f>IF(QSH220 = "", "", IFERROR(QSH220 / SUMIFS(Aux_Totales!$N:$N, Aux_Totales!$F:$F, $F224, Aux_Totales!$A:$A, Aperturas!$A$2), 0))</f>
        <v/>
      </c>
      <c r="QSI224" s="23" t="str">
        <f>IF(QSI220 = "", "", IFERROR(QSI220 / SUMIFS(Aux_Totales!$N:$N, Aux_Totales!$F:$F, $F224, Aux_Totales!$A:$A, Aperturas!$A$2), 0))</f>
        <v/>
      </c>
      <c r="QSJ224" s="23" t="str">
        <f>IF(QSJ220 = "", "", IFERROR(QSJ220 / SUMIFS(Aux_Totales!$N:$N, Aux_Totales!$F:$F, $F224, Aux_Totales!$A:$A, Aperturas!$A$2), 0))</f>
        <v/>
      </c>
      <c r="QSK224" s="23" t="str">
        <f>IF(QSK220 = "", "", IFERROR(QSK220 / SUMIFS(Aux_Totales!$N:$N, Aux_Totales!$F:$F, $F224, Aux_Totales!$A:$A, Aperturas!$A$2), 0))</f>
        <v/>
      </c>
      <c r="QSL224" s="23" t="str">
        <f>IF(QSL220 = "", "", IFERROR(QSL220 / SUMIFS(Aux_Totales!$N:$N, Aux_Totales!$F:$F, $F224, Aux_Totales!$A:$A, Aperturas!$A$2), 0))</f>
        <v/>
      </c>
      <c r="QSM224" s="23" t="str">
        <f>IF(QSM220 = "", "", IFERROR(QSM220 / SUMIFS(Aux_Totales!$N:$N, Aux_Totales!$F:$F, $F224, Aux_Totales!$A:$A, Aperturas!$A$2), 0))</f>
        <v/>
      </c>
      <c r="QSN224" s="23" t="str">
        <f>IF(QSN220 = "", "", IFERROR(QSN220 / SUMIFS(Aux_Totales!$N:$N, Aux_Totales!$F:$F, $F224, Aux_Totales!$A:$A, Aperturas!$A$2), 0))</f>
        <v/>
      </c>
      <c r="QSO224" s="23" t="str">
        <f>IF(QSO220 = "", "", IFERROR(QSO220 / SUMIFS(Aux_Totales!$N:$N, Aux_Totales!$F:$F, $F224, Aux_Totales!$A:$A, Aperturas!$A$2), 0))</f>
        <v/>
      </c>
      <c r="QSP224" s="23" t="str">
        <f>IF(QSP220 = "", "", IFERROR(QSP220 / SUMIFS(Aux_Totales!$N:$N, Aux_Totales!$F:$F, $F224, Aux_Totales!$A:$A, Aperturas!$A$2), 0))</f>
        <v/>
      </c>
      <c r="QSQ224" s="23" t="str">
        <f>IF(QSQ220 = "", "", IFERROR(QSQ220 / SUMIFS(Aux_Totales!$N:$N, Aux_Totales!$F:$F, $F224, Aux_Totales!$A:$A, Aperturas!$A$2), 0))</f>
        <v/>
      </c>
      <c r="QSR224" s="23" t="str">
        <f>IF(QSR220 = "", "", IFERROR(QSR220 / SUMIFS(Aux_Totales!$N:$N, Aux_Totales!$F:$F, $F224, Aux_Totales!$A:$A, Aperturas!$A$2), 0))</f>
        <v/>
      </c>
      <c r="QSS224" s="23" t="str">
        <f>IF(QSS220 = "", "", IFERROR(QSS220 / SUMIFS(Aux_Totales!$N:$N, Aux_Totales!$F:$F, $F224, Aux_Totales!$A:$A, Aperturas!$A$2), 0))</f>
        <v/>
      </c>
      <c r="QST224" s="23" t="str">
        <f>IF(QST220 = "", "", IFERROR(QST220 / SUMIFS(Aux_Totales!$N:$N, Aux_Totales!$F:$F, $F224, Aux_Totales!$A:$A, Aperturas!$A$2), 0))</f>
        <v/>
      </c>
      <c r="QSU224" s="23" t="str">
        <f>IF(QSU220 = "", "", IFERROR(QSU220 / SUMIFS(Aux_Totales!$N:$N, Aux_Totales!$F:$F, $F224, Aux_Totales!$A:$A, Aperturas!$A$2), 0))</f>
        <v/>
      </c>
      <c r="QSV224" s="23" t="str">
        <f>IF(QSV220 = "", "", IFERROR(QSV220 / SUMIFS(Aux_Totales!$N:$N, Aux_Totales!$F:$F, $F224, Aux_Totales!$A:$A, Aperturas!$A$2), 0))</f>
        <v/>
      </c>
      <c r="QSW224" s="23" t="str">
        <f>IF(QSW220 = "", "", IFERROR(QSW220 / SUMIFS(Aux_Totales!$N:$N, Aux_Totales!$F:$F, $F224, Aux_Totales!$A:$A, Aperturas!$A$2), 0))</f>
        <v/>
      </c>
      <c r="QSX224" s="23" t="str">
        <f>IF(QSX220 = "", "", IFERROR(QSX220 / SUMIFS(Aux_Totales!$N:$N, Aux_Totales!$F:$F, $F224, Aux_Totales!$A:$A, Aperturas!$A$2), 0))</f>
        <v/>
      </c>
      <c r="QSY224" s="23" t="str">
        <f>IF(QSY220 = "", "", IFERROR(QSY220 / SUMIFS(Aux_Totales!$N:$N, Aux_Totales!$F:$F, $F224, Aux_Totales!$A:$A, Aperturas!$A$2), 0))</f>
        <v/>
      </c>
      <c r="QSZ224" s="23" t="str">
        <f>IF(QSZ220 = "", "", IFERROR(QSZ220 / SUMIFS(Aux_Totales!$N:$N, Aux_Totales!$F:$F, $F224, Aux_Totales!$A:$A, Aperturas!$A$2), 0))</f>
        <v/>
      </c>
      <c r="QTA224" s="23" t="str">
        <f>IF(QTA220 = "", "", IFERROR(QTA220 / SUMIFS(Aux_Totales!$N:$N, Aux_Totales!$F:$F, $F224, Aux_Totales!$A:$A, Aperturas!$A$2), 0))</f>
        <v/>
      </c>
      <c r="QTB224" s="23" t="str">
        <f>IF(QTB220 = "", "", IFERROR(QTB220 / SUMIFS(Aux_Totales!$N:$N, Aux_Totales!$F:$F, $F224, Aux_Totales!$A:$A, Aperturas!$A$2), 0))</f>
        <v/>
      </c>
      <c r="QTC224" s="23" t="str">
        <f>IF(QTC220 = "", "", IFERROR(QTC220 / SUMIFS(Aux_Totales!$N:$N, Aux_Totales!$F:$F, $F224, Aux_Totales!$A:$A, Aperturas!$A$2), 0))</f>
        <v/>
      </c>
      <c r="QTD224" s="23" t="str">
        <f>IF(QTD220 = "", "", IFERROR(QTD220 / SUMIFS(Aux_Totales!$N:$N, Aux_Totales!$F:$F, $F224, Aux_Totales!$A:$A, Aperturas!$A$2), 0))</f>
        <v/>
      </c>
      <c r="QTE224" s="23" t="str">
        <f>IF(QTE220 = "", "", IFERROR(QTE220 / SUMIFS(Aux_Totales!$N:$N, Aux_Totales!$F:$F, $F224, Aux_Totales!$A:$A, Aperturas!$A$2), 0))</f>
        <v/>
      </c>
      <c r="QTF224" s="23" t="str">
        <f>IF(QTF220 = "", "", IFERROR(QTF220 / SUMIFS(Aux_Totales!$N:$N, Aux_Totales!$F:$F, $F224, Aux_Totales!$A:$A, Aperturas!$A$2), 0))</f>
        <v/>
      </c>
      <c r="QTG224" s="23" t="str">
        <f>IF(QTG220 = "", "", IFERROR(QTG220 / SUMIFS(Aux_Totales!$N:$N, Aux_Totales!$F:$F, $F224, Aux_Totales!$A:$A, Aperturas!$A$2), 0))</f>
        <v/>
      </c>
      <c r="QTH224" s="23" t="str">
        <f>IF(QTH220 = "", "", IFERROR(QTH220 / SUMIFS(Aux_Totales!$N:$N, Aux_Totales!$F:$F, $F224, Aux_Totales!$A:$A, Aperturas!$A$2), 0))</f>
        <v/>
      </c>
      <c r="QTI224" s="23" t="str">
        <f>IF(QTI220 = "", "", IFERROR(QTI220 / SUMIFS(Aux_Totales!$N:$N, Aux_Totales!$F:$F, $F224, Aux_Totales!$A:$A, Aperturas!$A$2), 0))</f>
        <v/>
      </c>
      <c r="QTJ224" s="23" t="str">
        <f>IF(QTJ220 = "", "", IFERROR(QTJ220 / SUMIFS(Aux_Totales!$N:$N, Aux_Totales!$F:$F, $F224, Aux_Totales!$A:$A, Aperturas!$A$2), 0))</f>
        <v/>
      </c>
      <c r="QTK224" s="23" t="str">
        <f>IF(QTK220 = "", "", IFERROR(QTK220 / SUMIFS(Aux_Totales!$N:$N, Aux_Totales!$F:$F, $F224, Aux_Totales!$A:$A, Aperturas!$A$2), 0))</f>
        <v/>
      </c>
      <c r="QTL224" s="23" t="str">
        <f>IF(QTL220 = "", "", IFERROR(QTL220 / SUMIFS(Aux_Totales!$N:$N, Aux_Totales!$F:$F, $F224, Aux_Totales!$A:$A, Aperturas!$A$2), 0))</f>
        <v/>
      </c>
      <c r="QTM224" s="23" t="str">
        <f>IF(QTM220 = "", "", IFERROR(QTM220 / SUMIFS(Aux_Totales!$N:$N, Aux_Totales!$F:$F, $F224, Aux_Totales!$A:$A, Aperturas!$A$2), 0))</f>
        <v/>
      </c>
      <c r="QTN224" s="23" t="str">
        <f>IF(QTN220 = "", "", IFERROR(QTN220 / SUMIFS(Aux_Totales!$N:$N, Aux_Totales!$F:$F, $F224, Aux_Totales!$A:$A, Aperturas!$A$2), 0))</f>
        <v/>
      </c>
      <c r="QTO224" s="23" t="str">
        <f>IF(QTO220 = "", "", IFERROR(QTO220 / SUMIFS(Aux_Totales!$N:$N, Aux_Totales!$F:$F, $F224, Aux_Totales!$A:$A, Aperturas!$A$2), 0))</f>
        <v/>
      </c>
      <c r="QTP224" s="23" t="str">
        <f>IF(QTP220 = "", "", IFERROR(QTP220 / SUMIFS(Aux_Totales!$N:$N, Aux_Totales!$F:$F, $F224, Aux_Totales!$A:$A, Aperturas!$A$2), 0))</f>
        <v/>
      </c>
      <c r="QTQ224" s="23" t="str">
        <f>IF(QTQ220 = "", "", IFERROR(QTQ220 / SUMIFS(Aux_Totales!$N:$N, Aux_Totales!$F:$F, $F224, Aux_Totales!$A:$A, Aperturas!$A$2), 0))</f>
        <v/>
      </c>
      <c r="QTR224" s="23" t="str">
        <f>IF(QTR220 = "", "", IFERROR(QTR220 / SUMIFS(Aux_Totales!$N:$N, Aux_Totales!$F:$F, $F224, Aux_Totales!$A:$A, Aperturas!$A$2), 0))</f>
        <v/>
      </c>
      <c r="QTS224" s="23" t="str">
        <f>IF(QTS220 = "", "", IFERROR(QTS220 / SUMIFS(Aux_Totales!$N:$N, Aux_Totales!$F:$F, $F224, Aux_Totales!$A:$A, Aperturas!$A$2), 0))</f>
        <v/>
      </c>
      <c r="QTT224" s="23" t="str">
        <f>IF(QTT220 = "", "", IFERROR(QTT220 / SUMIFS(Aux_Totales!$N:$N, Aux_Totales!$F:$F, $F224, Aux_Totales!$A:$A, Aperturas!$A$2), 0))</f>
        <v/>
      </c>
      <c r="QTU224" s="23" t="str">
        <f>IF(QTU220 = "", "", IFERROR(QTU220 / SUMIFS(Aux_Totales!$N:$N, Aux_Totales!$F:$F, $F224, Aux_Totales!$A:$A, Aperturas!$A$2), 0))</f>
        <v/>
      </c>
      <c r="QTV224" s="23" t="str">
        <f>IF(QTV220 = "", "", IFERROR(QTV220 / SUMIFS(Aux_Totales!$N:$N, Aux_Totales!$F:$F, $F224, Aux_Totales!$A:$A, Aperturas!$A$2), 0))</f>
        <v/>
      </c>
      <c r="QTW224" s="23" t="str">
        <f>IF(QTW220 = "", "", IFERROR(QTW220 / SUMIFS(Aux_Totales!$N:$N, Aux_Totales!$F:$F, $F224, Aux_Totales!$A:$A, Aperturas!$A$2), 0))</f>
        <v/>
      </c>
      <c r="QTX224" s="23" t="str">
        <f>IF(QTX220 = "", "", IFERROR(QTX220 / SUMIFS(Aux_Totales!$N:$N, Aux_Totales!$F:$F, $F224, Aux_Totales!$A:$A, Aperturas!$A$2), 0))</f>
        <v/>
      </c>
      <c r="QTY224" s="23" t="str">
        <f>IF(QTY220 = "", "", IFERROR(QTY220 / SUMIFS(Aux_Totales!$N:$N, Aux_Totales!$F:$F, $F224, Aux_Totales!$A:$A, Aperturas!$A$2), 0))</f>
        <v/>
      </c>
      <c r="QTZ224" s="23" t="str">
        <f>IF(QTZ220 = "", "", IFERROR(QTZ220 / SUMIFS(Aux_Totales!$N:$N, Aux_Totales!$F:$F, $F224, Aux_Totales!$A:$A, Aperturas!$A$2), 0))</f>
        <v/>
      </c>
      <c r="QUA224" s="23" t="str">
        <f>IF(QUA220 = "", "", IFERROR(QUA220 / SUMIFS(Aux_Totales!$N:$N, Aux_Totales!$F:$F, $F224, Aux_Totales!$A:$A, Aperturas!$A$2), 0))</f>
        <v/>
      </c>
      <c r="QUB224" s="23" t="str">
        <f>IF(QUB220 = "", "", IFERROR(QUB220 / SUMIFS(Aux_Totales!$N:$N, Aux_Totales!$F:$F, $F224, Aux_Totales!$A:$A, Aperturas!$A$2), 0))</f>
        <v/>
      </c>
      <c r="QUC224" s="23" t="str">
        <f>IF(QUC220 = "", "", IFERROR(QUC220 / SUMIFS(Aux_Totales!$N:$N, Aux_Totales!$F:$F, $F224, Aux_Totales!$A:$A, Aperturas!$A$2), 0))</f>
        <v/>
      </c>
      <c r="QUD224" s="23" t="str">
        <f>IF(QUD220 = "", "", IFERROR(QUD220 / SUMIFS(Aux_Totales!$N:$N, Aux_Totales!$F:$F, $F224, Aux_Totales!$A:$A, Aperturas!$A$2), 0))</f>
        <v/>
      </c>
      <c r="QUE224" s="23" t="str">
        <f>IF(QUE220 = "", "", IFERROR(QUE220 / SUMIFS(Aux_Totales!$N:$N, Aux_Totales!$F:$F, $F224, Aux_Totales!$A:$A, Aperturas!$A$2), 0))</f>
        <v/>
      </c>
      <c r="QUF224" s="23" t="str">
        <f>IF(QUF220 = "", "", IFERROR(QUF220 / SUMIFS(Aux_Totales!$N:$N, Aux_Totales!$F:$F, $F224, Aux_Totales!$A:$A, Aperturas!$A$2), 0))</f>
        <v/>
      </c>
      <c r="QUG224" s="23" t="str">
        <f>IF(QUG220 = "", "", IFERROR(QUG220 / SUMIFS(Aux_Totales!$N:$N, Aux_Totales!$F:$F, $F224, Aux_Totales!$A:$A, Aperturas!$A$2), 0))</f>
        <v/>
      </c>
      <c r="QUH224" s="23" t="str">
        <f>IF(QUH220 = "", "", IFERROR(QUH220 / SUMIFS(Aux_Totales!$N:$N, Aux_Totales!$F:$F, $F224, Aux_Totales!$A:$A, Aperturas!$A$2), 0))</f>
        <v/>
      </c>
      <c r="QUI224" s="23" t="str">
        <f>IF(QUI220 = "", "", IFERROR(QUI220 / SUMIFS(Aux_Totales!$N:$N, Aux_Totales!$F:$F, $F224, Aux_Totales!$A:$A, Aperturas!$A$2), 0))</f>
        <v/>
      </c>
      <c r="QUJ224" s="23" t="str">
        <f>IF(QUJ220 = "", "", IFERROR(QUJ220 / SUMIFS(Aux_Totales!$N:$N, Aux_Totales!$F:$F, $F224, Aux_Totales!$A:$A, Aperturas!$A$2), 0))</f>
        <v/>
      </c>
      <c r="QUK224" s="23" t="str">
        <f>IF(QUK220 = "", "", IFERROR(QUK220 / SUMIFS(Aux_Totales!$N:$N, Aux_Totales!$F:$F, $F224, Aux_Totales!$A:$A, Aperturas!$A$2), 0))</f>
        <v/>
      </c>
      <c r="QUL224" s="23" t="str">
        <f>IF(QUL220 = "", "", IFERROR(QUL220 / SUMIFS(Aux_Totales!$N:$N, Aux_Totales!$F:$F, $F224, Aux_Totales!$A:$A, Aperturas!$A$2), 0))</f>
        <v/>
      </c>
      <c r="QUM224" s="23" t="str">
        <f>IF(QUM220 = "", "", IFERROR(QUM220 / SUMIFS(Aux_Totales!$N:$N, Aux_Totales!$F:$F, $F224, Aux_Totales!$A:$A, Aperturas!$A$2), 0))</f>
        <v/>
      </c>
      <c r="QUN224" s="23" t="str">
        <f>IF(QUN220 = "", "", IFERROR(QUN220 / SUMIFS(Aux_Totales!$N:$N, Aux_Totales!$F:$F, $F224, Aux_Totales!$A:$A, Aperturas!$A$2), 0))</f>
        <v/>
      </c>
      <c r="QUO224" s="23" t="str">
        <f>IF(QUO220 = "", "", IFERROR(QUO220 / SUMIFS(Aux_Totales!$N:$N, Aux_Totales!$F:$F, $F224, Aux_Totales!$A:$A, Aperturas!$A$2), 0))</f>
        <v/>
      </c>
      <c r="QUP224" s="23" t="str">
        <f>IF(QUP220 = "", "", IFERROR(QUP220 / SUMIFS(Aux_Totales!$N:$N, Aux_Totales!$F:$F, $F224, Aux_Totales!$A:$A, Aperturas!$A$2), 0))</f>
        <v/>
      </c>
      <c r="QUQ224" s="23" t="str">
        <f>IF(QUQ220 = "", "", IFERROR(QUQ220 / SUMIFS(Aux_Totales!$N:$N, Aux_Totales!$F:$F, $F224, Aux_Totales!$A:$A, Aperturas!$A$2), 0))</f>
        <v/>
      </c>
      <c r="QUR224" s="23" t="str">
        <f>IF(QUR220 = "", "", IFERROR(QUR220 / SUMIFS(Aux_Totales!$N:$N, Aux_Totales!$F:$F, $F224, Aux_Totales!$A:$A, Aperturas!$A$2), 0))</f>
        <v/>
      </c>
      <c r="QUS224" s="23" t="str">
        <f>IF(QUS220 = "", "", IFERROR(QUS220 / SUMIFS(Aux_Totales!$N:$N, Aux_Totales!$F:$F, $F224, Aux_Totales!$A:$A, Aperturas!$A$2), 0))</f>
        <v/>
      </c>
      <c r="QUT224" s="23" t="str">
        <f>IF(QUT220 = "", "", IFERROR(QUT220 / SUMIFS(Aux_Totales!$N:$N, Aux_Totales!$F:$F, $F224, Aux_Totales!$A:$A, Aperturas!$A$2), 0))</f>
        <v/>
      </c>
      <c r="QUU224" s="23" t="str">
        <f>IF(QUU220 = "", "", IFERROR(QUU220 / SUMIFS(Aux_Totales!$N:$N, Aux_Totales!$F:$F, $F224, Aux_Totales!$A:$A, Aperturas!$A$2), 0))</f>
        <v/>
      </c>
      <c r="QUV224" s="23" t="str">
        <f>IF(QUV220 = "", "", IFERROR(QUV220 / SUMIFS(Aux_Totales!$N:$N, Aux_Totales!$F:$F, $F224, Aux_Totales!$A:$A, Aperturas!$A$2), 0))</f>
        <v/>
      </c>
      <c r="QUW224" s="23" t="str">
        <f>IF(QUW220 = "", "", IFERROR(QUW220 / SUMIFS(Aux_Totales!$N:$N, Aux_Totales!$F:$F, $F224, Aux_Totales!$A:$A, Aperturas!$A$2), 0))</f>
        <v/>
      </c>
      <c r="QUX224" s="23" t="str">
        <f>IF(QUX220 = "", "", IFERROR(QUX220 / SUMIFS(Aux_Totales!$N:$N, Aux_Totales!$F:$F, $F224, Aux_Totales!$A:$A, Aperturas!$A$2), 0))</f>
        <v/>
      </c>
      <c r="QUY224" s="23" t="str">
        <f>IF(QUY220 = "", "", IFERROR(QUY220 / SUMIFS(Aux_Totales!$N:$N, Aux_Totales!$F:$F, $F224, Aux_Totales!$A:$A, Aperturas!$A$2), 0))</f>
        <v/>
      </c>
      <c r="QUZ224" s="23" t="str">
        <f>IF(QUZ220 = "", "", IFERROR(QUZ220 / SUMIFS(Aux_Totales!$N:$N, Aux_Totales!$F:$F, $F224, Aux_Totales!$A:$A, Aperturas!$A$2), 0))</f>
        <v/>
      </c>
      <c r="QVA224" s="23" t="str">
        <f>IF(QVA220 = "", "", IFERROR(QVA220 / SUMIFS(Aux_Totales!$N:$N, Aux_Totales!$F:$F, $F224, Aux_Totales!$A:$A, Aperturas!$A$2), 0))</f>
        <v/>
      </c>
      <c r="QVB224" s="23" t="str">
        <f>IF(QVB220 = "", "", IFERROR(QVB220 / SUMIFS(Aux_Totales!$N:$N, Aux_Totales!$F:$F, $F224, Aux_Totales!$A:$A, Aperturas!$A$2), 0))</f>
        <v/>
      </c>
      <c r="QVC224" s="23" t="str">
        <f>IF(QVC220 = "", "", IFERROR(QVC220 / SUMIFS(Aux_Totales!$N:$N, Aux_Totales!$F:$F, $F224, Aux_Totales!$A:$A, Aperturas!$A$2), 0))</f>
        <v/>
      </c>
      <c r="QVD224" s="23" t="str">
        <f>IF(QVD220 = "", "", IFERROR(QVD220 / SUMIFS(Aux_Totales!$N:$N, Aux_Totales!$F:$F, $F224, Aux_Totales!$A:$A, Aperturas!$A$2), 0))</f>
        <v/>
      </c>
      <c r="QVE224" s="23" t="str">
        <f>IF(QVE220 = "", "", IFERROR(QVE220 / SUMIFS(Aux_Totales!$N:$N, Aux_Totales!$F:$F, $F224, Aux_Totales!$A:$A, Aperturas!$A$2), 0))</f>
        <v/>
      </c>
      <c r="QVF224" s="23" t="str">
        <f>IF(QVF220 = "", "", IFERROR(QVF220 / SUMIFS(Aux_Totales!$N:$N, Aux_Totales!$F:$F, $F224, Aux_Totales!$A:$A, Aperturas!$A$2), 0))</f>
        <v/>
      </c>
      <c r="QVG224" s="23" t="str">
        <f>IF(QVG220 = "", "", IFERROR(QVG220 / SUMIFS(Aux_Totales!$N:$N, Aux_Totales!$F:$F, $F224, Aux_Totales!$A:$A, Aperturas!$A$2), 0))</f>
        <v/>
      </c>
      <c r="QVH224" s="23" t="str">
        <f>IF(QVH220 = "", "", IFERROR(QVH220 / SUMIFS(Aux_Totales!$N:$N, Aux_Totales!$F:$F, $F224, Aux_Totales!$A:$A, Aperturas!$A$2), 0))</f>
        <v/>
      </c>
      <c r="QVI224" s="23" t="str">
        <f>IF(QVI220 = "", "", IFERROR(QVI220 / SUMIFS(Aux_Totales!$N:$N, Aux_Totales!$F:$F, $F224, Aux_Totales!$A:$A, Aperturas!$A$2), 0))</f>
        <v/>
      </c>
      <c r="QVJ224" s="23" t="str">
        <f>IF(QVJ220 = "", "", IFERROR(QVJ220 / SUMIFS(Aux_Totales!$N:$N, Aux_Totales!$F:$F, $F224, Aux_Totales!$A:$A, Aperturas!$A$2), 0))</f>
        <v/>
      </c>
      <c r="QVK224" s="23" t="str">
        <f>IF(QVK220 = "", "", IFERROR(QVK220 / SUMIFS(Aux_Totales!$N:$N, Aux_Totales!$F:$F, $F224, Aux_Totales!$A:$A, Aperturas!$A$2), 0))</f>
        <v/>
      </c>
      <c r="QVL224" s="23" t="str">
        <f>IF(QVL220 = "", "", IFERROR(QVL220 / SUMIFS(Aux_Totales!$N:$N, Aux_Totales!$F:$F, $F224, Aux_Totales!$A:$A, Aperturas!$A$2), 0))</f>
        <v/>
      </c>
      <c r="QVM224" s="23" t="str">
        <f>IF(QVM220 = "", "", IFERROR(QVM220 / SUMIFS(Aux_Totales!$N:$N, Aux_Totales!$F:$F, $F224, Aux_Totales!$A:$A, Aperturas!$A$2), 0))</f>
        <v/>
      </c>
      <c r="QVN224" s="23" t="str">
        <f>IF(QVN220 = "", "", IFERROR(QVN220 / SUMIFS(Aux_Totales!$N:$N, Aux_Totales!$F:$F, $F224, Aux_Totales!$A:$A, Aperturas!$A$2), 0))</f>
        <v/>
      </c>
      <c r="QVO224" s="23" t="str">
        <f>IF(QVO220 = "", "", IFERROR(QVO220 / SUMIFS(Aux_Totales!$N:$N, Aux_Totales!$F:$F, $F224, Aux_Totales!$A:$A, Aperturas!$A$2), 0))</f>
        <v/>
      </c>
      <c r="QVP224" s="23" t="str">
        <f>IF(QVP220 = "", "", IFERROR(QVP220 / SUMIFS(Aux_Totales!$N:$N, Aux_Totales!$F:$F, $F224, Aux_Totales!$A:$A, Aperturas!$A$2), 0))</f>
        <v/>
      </c>
      <c r="QVQ224" s="23" t="str">
        <f>IF(QVQ220 = "", "", IFERROR(QVQ220 / SUMIFS(Aux_Totales!$N:$N, Aux_Totales!$F:$F, $F224, Aux_Totales!$A:$A, Aperturas!$A$2), 0))</f>
        <v/>
      </c>
      <c r="QVR224" s="23" t="str">
        <f>IF(QVR220 = "", "", IFERROR(QVR220 / SUMIFS(Aux_Totales!$N:$N, Aux_Totales!$F:$F, $F224, Aux_Totales!$A:$A, Aperturas!$A$2), 0))</f>
        <v/>
      </c>
      <c r="QVS224" s="23" t="str">
        <f>IF(QVS220 = "", "", IFERROR(QVS220 / SUMIFS(Aux_Totales!$N:$N, Aux_Totales!$F:$F, $F224, Aux_Totales!$A:$A, Aperturas!$A$2), 0))</f>
        <v/>
      </c>
      <c r="QVT224" s="23" t="str">
        <f>IF(QVT220 = "", "", IFERROR(QVT220 / SUMIFS(Aux_Totales!$N:$N, Aux_Totales!$F:$F, $F224, Aux_Totales!$A:$A, Aperturas!$A$2), 0))</f>
        <v/>
      </c>
      <c r="QVU224" s="23" t="str">
        <f>IF(QVU220 = "", "", IFERROR(QVU220 / SUMIFS(Aux_Totales!$N:$N, Aux_Totales!$F:$F, $F224, Aux_Totales!$A:$A, Aperturas!$A$2), 0))</f>
        <v/>
      </c>
      <c r="QVV224" s="23" t="str">
        <f>IF(QVV220 = "", "", IFERROR(QVV220 / SUMIFS(Aux_Totales!$N:$N, Aux_Totales!$F:$F, $F224, Aux_Totales!$A:$A, Aperturas!$A$2), 0))</f>
        <v/>
      </c>
      <c r="QVW224" s="23" t="str">
        <f>IF(QVW220 = "", "", IFERROR(QVW220 / SUMIFS(Aux_Totales!$N:$N, Aux_Totales!$F:$F, $F224, Aux_Totales!$A:$A, Aperturas!$A$2), 0))</f>
        <v/>
      </c>
      <c r="QVX224" s="23" t="str">
        <f>IF(QVX220 = "", "", IFERROR(QVX220 / SUMIFS(Aux_Totales!$N:$N, Aux_Totales!$F:$F, $F224, Aux_Totales!$A:$A, Aperturas!$A$2), 0))</f>
        <v/>
      </c>
      <c r="QVY224" s="23" t="str">
        <f>IF(QVY220 = "", "", IFERROR(QVY220 / SUMIFS(Aux_Totales!$N:$N, Aux_Totales!$F:$F, $F224, Aux_Totales!$A:$A, Aperturas!$A$2), 0))</f>
        <v/>
      </c>
      <c r="QVZ224" s="23" t="str">
        <f>IF(QVZ220 = "", "", IFERROR(QVZ220 / SUMIFS(Aux_Totales!$N:$N, Aux_Totales!$F:$F, $F224, Aux_Totales!$A:$A, Aperturas!$A$2), 0))</f>
        <v/>
      </c>
      <c r="QWA224" s="23" t="str">
        <f>IF(QWA220 = "", "", IFERROR(QWA220 / SUMIFS(Aux_Totales!$N:$N, Aux_Totales!$F:$F, $F224, Aux_Totales!$A:$A, Aperturas!$A$2), 0))</f>
        <v/>
      </c>
      <c r="QWB224" s="23" t="str">
        <f>IF(QWB220 = "", "", IFERROR(QWB220 / SUMIFS(Aux_Totales!$N:$N, Aux_Totales!$F:$F, $F224, Aux_Totales!$A:$A, Aperturas!$A$2), 0))</f>
        <v/>
      </c>
      <c r="QWC224" s="23" t="str">
        <f>IF(QWC220 = "", "", IFERROR(QWC220 / SUMIFS(Aux_Totales!$N:$N, Aux_Totales!$F:$F, $F224, Aux_Totales!$A:$A, Aperturas!$A$2), 0))</f>
        <v/>
      </c>
      <c r="QWD224" s="23" t="str">
        <f>IF(QWD220 = "", "", IFERROR(QWD220 / SUMIFS(Aux_Totales!$N:$N, Aux_Totales!$F:$F, $F224, Aux_Totales!$A:$A, Aperturas!$A$2), 0))</f>
        <v/>
      </c>
      <c r="QWE224" s="23" t="str">
        <f>IF(QWE220 = "", "", IFERROR(QWE220 / SUMIFS(Aux_Totales!$N:$N, Aux_Totales!$F:$F, $F224, Aux_Totales!$A:$A, Aperturas!$A$2), 0))</f>
        <v/>
      </c>
      <c r="QWF224" s="23" t="str">
        <f>IF(QWF220 = "", "", IFERROR(QWF220 / SUMIFS(Aux_Totales!$N:$N, Aux_Totales!$F:$F, $F224, Aux_Totales!$A:$A, Aperturas!$A$2), 0))</f>
        <v/>
      </c>
      <c r="QWG224" s="23" t="str">
        <f>IF(QWG220 = "", "", IFERROR(QWG220 / SUMIFS(Aux_Totales!$N:$N, Aux_Totales!$F:$F, $F224, Aux_Totales!$A:$A, Aperturas!$A$2), 0))</f>
        <v/>
      </c>
      <c r="QWH224" s="23" t="str">
        <f>IF(QWH220 = "", "", IFERROR(QWH220 / SUMIFS(Aux_Totales!$N:$N, Aux_Totales!$F:$F, $F224, Aux_Totales!$A:$A, Aperturas!$A$2), 0))</f>
        <v/>
      </c>
      <c r="QWI224" s="23" t="str">
        <f>IF(QWI220 = "", "", IFERROR(QWI220 / SUMIFS(Aux_Totales!$N:$N, Aux_Totales!$F:$F, $F224, Aux_Totales!$A:$A, Aperturas!$A$2), 0))</f>
        <v/>
      </c>
      <c r="QWJ224" s="23" t="str">
        <f>IF(QWJ220 = "", "", IFERROR(QWJ220 / SUMIFS(Aux_Totales!$N:$N, Aux_Totales!$F:$F, $F224, Aux_Totales!$A:$A, Aperturas!$A$2), 0))</f>
        <v/>
      </c>
      <c r="QWK224" s="23" t="str">
        <f>IF(QWK220 = "", "", IFERROR(QWK220 / SUMIFS(Aux_Totales!$N:$N, Aux_Totales!$F:$F, $F224, Aux_Totales!$A:$A, Aperturas!$A$2), 0))</f>
        <v/>
      </c>
      <c r="QWL224" s="23" t="str">
        <f>IF(QWL220 = "", "", IFERROR(QWL220 / SUMIFS(Aux_Totales!$N:$N, Aux_Totales!$F:$F, $F224, Aux_Totales!$A:$A, Aperturas!$A$2), 0))</f>
        <v/>
      </c>
      <c r="QWM224" s="23" t="str">
        <f>IF(QWM220 = "", "", IFERROR(QWM220 / SUMIFS(Aux_Totales!$N:$N, Aux_Totales!$F:$F, $F224, Aux_Totales!$A:$A, Aperturas!$A$2), 0))</f>
        <v/>
      </c>
      <c r="QWN224" s="23" t="str">
        <f>IF(QWN220 = "", "", IFERROR(QWN220 / SUMIFS(Aux_Totales!$N:$N, Aux_Totales!$F:$F, $F224, Aux_Totales!$A:$A, Aperturas!$A$2), 0))</f>
        <v/>
      </c>
      <c r="QWO224" s="23" t="str">
        <f>IF(QWO220 = "", "", IFERROR(QWO220 / SUMIFS(Aux_Totales!$N:$N, Aux_Totales!$F:$F, $F224, Aux_Totales!$A:$A, Aperturas!$A$2), 0))</f>
        <v/>
      </c>
      <c r="QWP224" s="23" t="str">
        <f>IF(QWP220 = "", "", IFERROR(QWP220 / SUMIFS(Aux_Totales!$N:$N, Aux_Totales!$F:$F, $F224, Aux_Totales!$A:$A, Aperturas!$A$2), 0))</f>
        <v/>
      </c>
      <c r="QWQ224" s="23" t="str">
        <f>IF(QWQ220 = "", "", IFERROR(QWQ220 / SUMIFS(Aux_Totales!$N:$N, Aux_Totales!$F:$F, $F224, Aux_Totales!$A:$A, Aperturas!$A$2), 0))</f>
        <v/>
      </c>
      <c r="QWR224" s="23" t="str">
        <f>IF(QWR220 = "", "", IFERROR(QWR220 / SUMIFS(Aux_Totales!$N:$N, Aux_Totales!$F:$F, $F224, Aux_Totales!$A:$A, Aperturas!$A$2), 0))</f>
        <v/>
      </c>
      <c r="QWS224" s="23" t="str">
        <f>IF(QWS220 = "", "", IFERROR(QWS220 / SUMIFS(Aux_Totales!$N:$N, Aux_Totales!$F:$F, $F224, Aux_Totales!$A:$A, Aperturas!$A$2), 0))</f>
        <v/>
      </c>
      <c r="QWT224" s="23" t="str">
        <f>IF(QWT220 = "", "", IFERROR(QWT220 / SUMIFS(Aux_Totales!$N:$N, Aux_Totales!$F:$F, $F224, Aux_Totales!$A:$A, Aperturas!$A$2), 0))</f>
        <v/>
      </c>
      <c r="QWU224" s="23" t="str">
        <f>IF(QWU220 = "", "", IFERROR(QWU220 / SUMIFS(Aux_Totales!$N:$N, Aux_Totales!$F:$F, $F224, Aux_Totales!$A:$A, Aperturas!$A$2), 0))</f>
        <v/>
      </c>
      <c r="QWV224" s="23" t="str">
        <f>IF(QWV220 = "", "", IFERROR(QWV220 / SUMIFS(Aux_Totales!$N:$N, Aux_Totales!$F:$F, $F224, Aux_Totales!$A:$A, Aperturas!$A$2), 0))</f>
        <v/>
      </c>
      <c r="QWW224" s="23" t="str">
        <f>IF(QWW220 = "", "", IFERROR(QWW220 / SUMIFS(Aux_Totales!$N:$N, Aux_Totales!$F:$F, $F224, Aux_Totales!$A:$A, Aperturas!$A$2), 0))</f>
        <v/>
      </c>
      <c r="QWX224" s="23" t="str">
        <f>IF(QWX220 = "", "", IFERROR(QWX220 / SUMIFS(Aux_Totales!$N:$N, Aux_Totales!$F:$F, $F224, Aux_Totales!$A:$A, Aperturas!$A$2), 0))</f>
        <v/>
      </c>
      <c r="QWY224" s="23" t="str">
        <f>IF(QWY220 = "", "", IFERROR(QWY220 / SUMIFS(Aux_Totales!$N:$N, Aux_Totales!$F:$F, $F224, Aux_Totales!$A:$A, Aperturas!$A$2), 0))</f>
        <v/>
      </c>
      <c r="QWZ224" s="23" t="str">
        <f>IF(QWZ220 = "", "", IFERROR(QWZ220 / SUMIFS(Aux_Totales!$N:$N, Aux_Totales!$F:$F, $F224, Aux_Totales!$A:$A, Aperturas!$A$2), 0))</f>
        <v/>
      </c>
      <c r="QXA224" s="23" t="str">
        <f>IF(QXA220 = "", "", IFERROR(QXA220 / SUMIFS(Aux_Totales!$N:$N, Aux_Totales!$F:$F, $F224, Aux_Totales!$A:$A, Aperturas!$A$2), 0))</f>
        <v/>
      </c>
      <c r="QXB224" s="23" t="str">
        <f>IF(QXB220 = "", "", IFERROR(QXB220 / SUMIFS(Aux_Totales!$N:$N, Aux_Totales!$F:$F, $F224, Aux_Totales!$A:$A, Aperturas!$A$2), 0))</f>
        <v/>
      </c>
      <c r="QXC224" s="23" t="str">
        <f>IF(QXC220 = "", "", IFERROR(QXC220 / SUMIFS(Aux_Totales!$N:$N, Aux_Totales!$F:$F, $F224, Aux_Totales!$A:$A, Aperturas!$A$2), 0))</f>
        <v/>
      </c>
      <c r="QXD224" s="23" t="str">
        <f>IF(QXD220 = "", "", IFERROR(QXD220 / SUMIFS(Aux_Totales!$N:$N, Aux_Totales!$F:$F, $F224, Aux_Totales!$A:$A, Aperturas!$A$2), 0))</f>
        <v/>
      </c>
      <c r="QXE224" s="23" t="str">
        <f>IF(QXE220 = "", "", IFERROR(QXE220 / SUMIFS(Aux_Totales!$N:$N, Aux_Totales!$F:$F, $F224, Aux_Totales!$A:$A, Aperturas!$A$2), 0))</f>
        <v/>
      </c>
      <c r="QXF224" s="23" t="str">
        <f>IF(QXF220 = "", "", IFERROR(QXF220 / SUMIFS(Aux_Totales!$N:$N, Aux_Totales!$F:$F, $F224, Aux_Totales!$A:$A, Aperturas!$A$2), 0))</f>
        <v/>
      </c>
      <c r="QXG224" s="23" t="str">
        <f>IF(QXG220 = "", "", IFERROR(QXG220 / SUMIFS(Aux_Totales!$N:$N, Aux_Totales!$F:$F, $F224, Aux_Totales!$A:$A, Aperturas!$A$2), 0))</f>
        <v/>
      </c>
      <c r="QXH224" s="23" t="str">
        <f>IF(QXH220 = "", "", IFERROR(QXH220 / SUMIFS(Aux_Totales!$N:$N, Aux_Totales!$F:$F, $F224, Aux_Totales!$A:$A, Aperturas!$A$2), 0))</f>
        <v/>
      </c>
      <c r="QXI224" s="23" t="str">
        <f>IF(QXI220 = "", "", IFERROR(QXI220 / SUMIFS(Aux_Totales!$N:$N, Aux_Totales!$F:$F, $F224, Aux_Totales!$A:$A, Aperturas!$A$2), 0))</f>
        <v/>
      </c>
      <c r="QXJ224" s="23" t="str">
        <f>IF(QXJ220 = "", "", IFERROR(QXJ220 / SUMIFS(Aux_Totales!$N:$N, Aux_Totales!$F:$F, $F224, Aux_Totales!$A:$A, Aperturas!$A$2), 0))</f>
        <v/>
      </c>
      <c r="QXK224" s="23" t="str">
        <f>IF(QXK220 = "", "", IFERROR(QXK220 / SUMIFS(Aux_Totales!$N:$N, Aux_Totales!$F:$F, $F224, Aux_Totales!$A:$A, Aperturas!$A$2), 0))</f>
        <v/>
      </c>
      <c r="QXL224" s="23" t="str">
        <f>IF(QXL220 = "", "", IFERROR(QXL220 / SUMIFS(Aux_Totales!$N:$N, Aux_Totales!$F:$F, $F224, Aux_Totales!$A:$A, Aperturas!$A$2), 0))</f>
        <v/>
      </c>
      <c r="QXM224" s="23" t="str">
        <f>IF(QXM220 = "", "", IFERROR(QXM220 / SUMIFS(Aux_Totales!$N:$N, Aux_Totales!$F:$F, $F224, Aux_Totales!$A:$A, Aperturas!$A$2), 0))</f>
        <v/>
      </c>
      <c r="QXN224" s="23" t="str">
        <f>IF(QXN220 = "", "", IFERROR(QXN220 / SUMIFS(Aux_Totales!$N:$N, Aux_Totales!$F:$F, $F224, Aux_Totales!$A:$A, Aperturas!$A$2), 0))</f>
        <v/>
      </c>
      <c r="QXO224" s="23" t="str">
        <f>IF(QXO220 = "", "", IFERROR(QXO220 / SUMIFS(Aux_Totales!$N:$N, Aux_Totales!$F:$F, $F224, Aux_Totales!$A:$A, Aperturas!$A$2), 0))</f>
        <v/>
      </c>
      <c r="QXP224" s="23" t="str">
        <f>IF(QXP220 = "", "", IFERROR(QXP220 / SUMIFS(Aux_Totales!$N:$N, Aux_Totales!$F:$F, $F224, Aux_Totales!$A:$A, Aperturas!$A$2), 0))</f>
        <v/>
      </c>
      <c r="QXQ224" s="23" t="str">
        <f>IF(QXQ220 = "", "", IFERROR(QXQ220 / SUMIFS(Aux_Totales!$N:$N, Aux_Totales!$F:$F, $F224, Aux_Totales!$A:$A, Aperturas!$A$2), 0))</f>
        <v/>
      </c>
      <c r="QXR224" s="23" t="str">
        <f>IF(QXR220 = "", "", IFERROR(QXR220 / SUMIFS(Aux_Totales!$N:$N, Aux_Totales!$F:$F, $F224, Aux_Totales!$A:$A, Aperturas!$A$2), 0))</f>
        <v/>
      </c>
      <c r="QXS224" s="23" t="str">
        <f>IF(QXS220 = "", "", IFERROR(QXS220 / SUMIFS(Aux_Totales!$N:$N, Aux_Totales!$F:$F, $F224, Aux_Totales!$A:$A, Aperturas!$A$2), 0))</f>
        <v/>
      </c>
      <c r="QXT224" s="23" t="str">
        <f>IF(QXT220 = "", "", IFERROR(QXT220 / SUMIFS(Aux_Totales!$N:$N, Aux_Totales!$F:$F, $F224, Aux_Totales!$A:$A, Aperturas!$A$2), 0))</f>
        <v/>
      </c>
      <c r="QXU224" s="23" t="str">
        <f>IF(QXU220 = "", "", IFERROR(QXU220 / SUMIFS(Aux_Totales!$N:$N, Aux_Totales!$F:$F, $F224, Aux_Totales!$A:$A, Aperturas!$A$2), 0))</f>
        <v/>
      </c>
      <c r="QXV224" s="23" t="str">
        <f>IF(QXV220 = "", "", IFERROR(QXV220 / SUMIFS(Aux_Totales!$N:$N, Aux_Totales!$F:$F, $F224, Aux_Totales!$A:$A, Aperturas!$A$2), 0))</f>
        <v/>
      </c>
      <c r="QXW224" s="23" t="str">
        <f>IF(QXW220 = "", "", IFERROR(QXW220 / SUMIFS(Aux_Totales!$N:$N, Aux_Totales!$F:$F, $F224, Aux_Totales!$A:$A, Aperturas!$A$2), 0))</f>
        <v/>
      </c>
      <c r="QXX224" s="23" t="str">
        <f>IF(QXX220 = "", "", IFERROR(QXX220 / SUMIFS(Aux_Totales!$N:$N, Aux_Totales!$F:$F, $F224, Aux_Totales!$A:$A, Aperturas!$A$2), 0))</f>
        <v/>
      </c>
      <c r="QXY224" s="23" t="str">
        <f>IF(QXY220 = "", "", IFERROR(QXY220 / SUMIFS(Aux_Totales!$N:$N, Aux_Totales!$F:$F, $F224, Aux_Totales!$A:$A, Aperturas!$A$2), 0))</f>
        <v/>
      </c>
      <c r="QXZ224" s="23" t="str">
        <f>IF(QXZ220 = "", "", IFERROR(QXZ220 / SUMIFS(Aux_Totales!$N:$N, Aux_Totales!$F:$F, $F224, Aux_Totales!$A:$A, Aperturas!$A$2), 0))</f>
        <v/>
      </c>
      <c r="QYA224" s="23" t="str">
        <f>IF(QYA220 = "", "", IFERROR(QYA220 / SUMIFS(Aux_Totales!$N:$N, Aux_Totales!$F:$F, $F224, Aux_Totales!$A:$A, Aperturas!$A$2), 0))</f>
        <v/>
      </c>
      <c r="QYB224" s="23" t="str">
        <f>IF(QYB220 = "", "", IFERROR(QYB220 / SUMIFS(Aux_Totales!$N:$N, Aux_Totales!$F:$F, $F224, Aux_Totales!$A:$A, Aperturas!$A$2), 0))</f>
        <v/>
      </c>
      <c r="QYC224" s="23" t="str">
        <f>IF(QYC220 = "", "", IFERROR(QYC220 / SUMIFS(Aux_Totales!$N:$N, Aux_Totales!$F:$F, $F224, Aux_Totales!$A:$A, Aperturas!$A$2), 0))</f>
        <v/>
      </c>
      <c r="QYD224" s="23" t="str">
        <f>IF(QYD220 = "", "", IFERROR(QYD220 / SUMIFS(Aux_Totales!$N:$N, Aux_Totales!$F:$F, $F224, Aux_Totales!$A:$A, Aperturas!$A$2), 0))</f>
        <v/>
      </c>
      <c r="QYE224" s="23" t="str">
        <f>IF(QYE220 = "", "", IFERROR(QYE220 / SUMIFS(Aux_Totales!$N:$N, Aux_Totales!$F:$F, $F224, Aux_Totales!$A:$A, Aperturas!$A$2), 0))</f>
        <v/>
      </c>
      <c r="QYF224" s="23" t="str">
        <f>IF(QYF220 = "", "", IFERROR(QYF220 / SUMIFS(Aux_Totales!$N:$N, Aux_Totales!$F:$F, $F224, Aux_Totales!$A:$A, Aperturas!$A$2), 0))</f>
        <v/>
      </c>
      <c r="QYG224" s="23" t="str">
        <f>IF(QYG220 = "", "", IFERROR(QYG220 / SUMIFS(Aux_Totales!$N:$N, Aux_Totales!$F:$F, $F224, Aux_Totales!$A:$A, Aperturas!$A$2), 0))</f>
        <v/>
      </c>
      <c r="QYH224" s="23" t="str">
        <f>IF(QYH220 = "", "", IFERROR(QYH220 / SUMIFS(Aux_Totales!$N:$N, Aux_Totales!$F:$F, $F224, Aux_Totales!$A:$A, Aperturas!$A$2), 0))</f>
        <v/>
      </c>
      <c r="QYI224" s="23" t="str">
        <f>IF(QYI220 = "", "", IFERROR(QYI220 / SUMIFS(Aux_Totales!$N:$N, Aux_Totales!$F:$F, $F224, Aux_Totales!$A:$A, Aperturas!$A$2), 0))</f>
        <v/>
      </c>
      <c r="QYJ224" s="23" t="str">
        <f>IF(QYJ220 = "", "", IFERROR(QYJ220 / SUMIFS(Aux_Totales!$N:$N, Aux_Totales!$F:$F, $F224, Aux_Totales!$A:$A, Aperturas!$A$2), 0))</f>
        <v/>
      </c>
      <c r="QYK224" s="23" t="str">
        <f>IF(QYK220 = "", "", IFERROR(QYK220 / SUMIFS(Aux_Totales!$N:$N, Aux_Totales!$F:$F, $F224, Aux_Totales!$A:$A, Aperturas!$A$2), 0))</f>
        <v/>
      </c>
      <c r="QYL224" s="23" t="str">
        <f>IF(QYL220 = "", "", IFERROR(QYL220 / SUMIFS(Aux_Totales!$N:$N, Aux_Totales!$F:$F, $F224, Aux_Totales!$A:$A, Aperturas!$A$2), 0))</f>
        <v/>
      </c>
      <c r="QYM224" s="23" t="str">
        <f>IF(QYM220 = "", "", IFERROR(QYM220 / SUMIFS(Aux_Totales!$N:$N, Aux_Totales!$F:$F, $F224, Aux_Totales!$A:$A, Aperturas!$A$2), 0))</f>
        <v/>
      </c>
      <c r="QYN224" s="23" t="str">
        <f>IF(QYN220 = "", "", IFERROR(QYN220 / SUMIFS(Aux_Totales!$N:$N, Aux_Totales!$F:$F, $F224, Aux_Totales!$A:$A, Aperturas!$A$2), 0))</f>
        <v/>
      </c>
      <c r="QYO224" s="23" t="str">
        <f>IF(QYO220 = "", "", IFERROR(QYO220 / SUMIFS(Aux_Totales!$N:$N, Aux_Totales!$F:$F, $F224, Aux_Totales!$A:$A, Aperturas!$A$2), 0))</f>
        <v/>
      </c>
      <c r="QYP224" s="23" t="str">
        <f>IF(QYP220 = "", "", IFERROR(QYP220 / SUMIFS(Aux_Totales!$N:$N, Aux_Totales!$F:$F, $F224, Aux_Totales!$A:$A, Aperturas!$A$2), 0))</f>
        <v/>
      </c>
      <c r="QYQ224" s="23" t="str">
        <f>IF(QYQ220 = "", "", IFERROR(QYQ220 / SUMIFS(Aux_Totales!$N:$N, Aux_Totales!$F:$F, $F224, Aux_Totales!$A:$A, Aperturas!$A$2), 0))</f>
        <v/>
      </c>
      <c r="QYR224" s="23" t="str">
        <f>IF(QYR220 = "", "", IFERROR(QYR220 / SUMIFS(Aux_Totales!$N:$N, Aux_Totales!$F:$F, $F224, Aux_Totales!$A:$A, Aperturas!$A$2), 0))</f>
        <v/>
      </c>
      <c r="QYS224" s="23" t="str">
        <f>IF(QYS220 = "", "", IFERROR(QYS220 / SUMIFS(Aux_Totales!$N:$N, Aux_Totales!$F:$F, $F224, Aux_Totales!$A:$A, Aperturas!$A$2), 0))</f>
        <v/>
      </c>
      <c r="QYT224" s="23" t="str">
        <f>IF(QYT220 = "", "", IFERROR(QYT220 / SUMIFS(Aux_Totales!$N:$N, Aux_Totales!$F:$F, $F224, Aux_Totales!$A:$A, Aperturas!$A$2), 0))</f>
        <v/>
      </c>
      <c r="QYU224" s="23" t="str">
        <f>IF(QYU220 = "", "", IFERROR(QYU220 / SUMIFS(Aux_Totales!$N:$N, Aux_Totales!$F:$F, $F224, Aux_Totales!$A:$A, Aperturas!$A$2), 0))</f>
        <v/>
      </c>
      <c r="QYV224" s="23" t="str">
        <f>IF(QYV220 = "", "", IFERROR(QYV220 / SUMIFS(Aux_Totales!$N:$N, Aux_Totales!$F:$F, $F224, Aux_Totales!$A:$A, Aperturas!$A$2), 0))</f>
        <v/>
      </c>
      <c r="QYW224" s="23" t="str">
        <f>IF(QYW220 = "", "", IFERROR(QYW220 / SUMIFS(Aux_Totales!$N:$N, Aux_Totales!$F:$F, $F224, Aux_Totales!$A:$A, Aperturas!$A$2), 0))</f>
        <v/>
      </c>
      <c r="QYX224" s="23" t="str">
        <f>IF(QYX220 = "", "", IFERROR(QYX220 / SUMIFS(Aux_Totales!$N:$N, Aux_Totales!$F:$F, $F224, Aux_Totales!$A:$A, Aperturas!$A$2), 0))</f>
        <v/>
      </c>
      <c r="QYY224" s="23" t="str">
        <f>IF(QYY220 = "", "", IFERROR(QYY220 / SUMIFS(Aux_Totales!$N:$N, Aux_Totales!$F:$F, $F224, Aux_Totales!$A:$A, Aperturas!$A$2), 0))</f>
        <v/>
      </c>
      <c r="QYZ224" s="23" t="str">
        <f>IF(QYZ220 = "", "", IFERROR(QYZ220 / SUMIFS(Aux_Totales!$N:$N, Aux_Totales!$F:$F, $F224, Aux_Totales!$A:$A, Aperturas!$A$2), 0))</f>
        <v/>
      </c>
      <c r="QZA224" s="23" t="str">
        <f>IF(QZA220 = "", "", IFERROR(QZA220 / SUMIFS(Aux_Totales!$N:$N, Aux_Totales!$F:$F, $F224, Aux_Totales!$A:$A, Aperturas!$A$2), 0))</f>
        <v/>
      </c>
      <c r="QZB224" s="23" t="str">
        <f>IF(QZB220 = "", "", IFERROR(QZB220 / SUMIFS(Aux_Totales!$N:$N, Aux_Totales!$F:$F, $F224, Aux_Totales!$A:$A, Aperturas!$A$2), 0))</f>
        <v/>
      </c>
      <c r="QZC224" s="23" t="str">
        <f>IF(QZC220 = "", "", IFERROR(QZC220 / SUMIFS(Aux_Totales!$N:$N, Aux_Totales!$F:$F, $F224, Aux_Totales!$A:$A, Aperturas!$A$2), 0))</f>
        <v/>
      </c>
      <c r="QZD224" s="23" t="str">
        <f>IF(QZD220 = "", "", IFERROR(QZD220 / SUMIFS(Aux_Totales!$N:$N, Aux_Totales!$F:$F, $F224, Aux_Totales!$A:$A, Aperturas!$A$2), 0))</f>
        <v/>
      </c>
      <c r="QZE224" s="23" t="str">
        <f>IF(QZE220 = "", "", IFERROR(QZE220 / SUMIFS(Aux_Totales!$N:$N, Aux_Totales!$F:$F, $F224, Aux_Totales!$A:$A, Aperturas!$A$2), 0))</f>
        <v/>
      </c>
      <c r="QZF224" s="23" t="str">
        <f>IF(QZF220 = "", "", IFERROR(QZF220 / SUMIFS(Aux_Totales!$N:$N, Aux_Totales!$F:$F, $F224, Aux_Totales!$A:$A, Aperturas!$A$2), 0))</f>
        <v/>
      </c>
      <c r="QZG224" s="23" t="str">
        <f>IF(QZG220 = "", "", IFERROR(QZG220 / SUMIFS(Aux_Totales!$N:$N, Aux_Totales!$F:$F, $F224, Aux_Totales!$A:$A, Aperturas!$A$2), 0))</f>
        <v/>
      </c>
      <c r="QZH224" s="23" t="str">
        <f>IF(QZH220 = "", "", IFERROR(QZH220 / SUMIFS(Aux_Totales!$N:$N, Aux_Totales!$F:$F, $F224, Aux_Totales!$A:$A, Aperturas!$A$2), 0))</f>
        <v/>
      </c>
      <c r="QZI224" s="23" t="str">
        <f>IF(QZI220 = "", "", IFERROR(QZI220 / SUMIFS(Aux_Totales!$N:$N, Aux_Totales!$F:$F, $F224, Aux_Totales!$A:$A, Aperturas!$A$2), 0))</f>
        <v/>
      </c>
      <c r="QZJ224" s="23" t="str">
        <f>IF(QZJ220 = "", "", IFERROR(QZJ220 / SUMIFS(Aux_Totales!$N:$N, Aux_Totales!$F:$F, $F224, Aux_Totales!$A:$A, Aperturas!$A$2), 0))</f>
        <v/>
      </c>
      <c r="QZK224" s="23" t="str">
        <f>IF(QZK220 = "", "", IFERROR(QZK220 / SUMIFS(Aux_Totales!$N:$N, Aux_Totales!$F:$F, $F224, Aux_Totales!$A:$A, Aperturas!$A$2), 0))</f>
        <v/>
      </c>
      <c r="QZL224" s="23" t="str">
        <f>IF(QZL220 = "", "", IFERROR(QZL220 / SUMIFS(Aux_Totales!$N:$N, Aux_Totales!$F:$F, $F224, Aux_Totales!$A:$A, Aperturas!$A$2), 0))</f>
        <v/>
      </c>
      <c r="QZM224" s="23" t="str">
        <f>IF(QZM220 = "", "", IFERROR(QZM220 / SUMIFS(Aux_Totales!$N:$N, Aux_Totales!$F:$F, $F224, Aux_Totales!$A:$A, Aperturas!$A$2), 0))</f>
        <v/>
      </c>
      <c r="QZN224" s="23" t="str">
        <f>IF(QZN220 = "", "", IFERROR(QZN220 / SUMIFS(Aux_Totales!$N:$N, Aux_Totales!$F:$F, $F224, Aux_Totales!$A:$A, Aperturas!$A$2), 0))</f>
        <v/>
      </c>
      <c r="QZO224" s="23" t="str">
        <f>IF(QZO220 = "", "", IFERROR(QZO220 / SUMIFS(Aux_Totales!$N:$N, Aux_Totales!$F:$F, $F224, Aux_Totales!$A:$A, Aperturas!$A$2), 0))</f>
        <v/>
      </c>
      <c r="QZP224" s="23" t="str">
        <f>IF(QZP220 = "", "", IFERROR(QZP220 / SUMIFS(Aux_Totales!$N:$N, Aux_Totales!$F:$F, $F224, Aux_Totales!$A:$A, Aperturas!$A$2), 0))</f>
        <v/>
      </c>
      <c r="QZQ224" s="23" t="str">
        <f>IF(QZQ220 = "", "", IFERROR(QZQ220 / SUMIFS(Aux_Totales!$N:$N, Aux_Totales!$F:$F, $F224, Aux_Totales!$A:$A, Aperturas!$A$2), 0))</f>
        <v/>
      </c>
      <c r="QZR224" s="23" t="str">
        <f>IF(QZR220 = "", "", IFERROR(QZR220 / SUMIFS(Aux_Totales!$N:$N, Aux_Totales!$F:$F, $F224, Aux_Totales!$A:$A, Aperturas!$A$2), 0))</f>
        <v/>
      </c>
      <c r="QZS224" s="23" t="str">
        <f>IF(QZS220 = "", "", IFERROR(QZS220 / SUMIFS(Aux_Totales!$N:$N, Aux_Totales!$F:$F, $F224, Aux_Totales!$A:$A, Aperturas!$A$2), 0))</f>
        <v/>
      </c>
      <c r="QZT224" s="23" t="str">
        <f>IF(QZT220 = "", "", IFERROR(QZT220 / SUMIFS(Aux_Totales!$N:$N, Aux_Totales!$F:$F, $F224, Aux_Totales!$A:$A, Aperturas!$A$2), 0))</f>
        <v/>
      </c>
      <c r="QZU224" s="23" t="str">
        <f>IF(QZU220 = "", "", IFERROR(QZU220 / SUMIFS(Aux_Totales!$N:$N, Aux_Totales!$F:$F, $F224, Aux_Totales!$A:$A, Aperturas!$A$2), 0))</f>
        <v/>
      </c>
      <c r="QZV224" s="23" t="str">
        <f>IF(QZV220 = "", "", IFERROR(QZV220 / SUMIFS(Aux_Totales!$N:$N, Aux_Totales!$F:$F, $F224, Aux_Totales!$A:$A, Aperturas!$A$2), 0))</f>
        <v/>
      </c>
      <c r="QZW224" s="23" t="str">
        <f>IF(QZW220 = "", "", IFERROR(QZW220 / SUMIFS(Aux_Totales!$N:$N, Aux_Totales!$F:$F, $F224, Aux_Totales!$A:$A, Aperturas!$A$2), 0))</f>
        <v/>
      </c>
      <c r="QZX224" s="23" t="str">
        <f>IF(QZX220 = "", "", IFERROR(QZX220 / SUMIFS(Aux_Totales!$N:$N, Aux_Totales!$F:$F, $F224, Aux_Totales!$A:$A, Aperturas!$A$2), 0))</f>
        <v/>
      </c>
      <c r="QZY224" s="23" t="str">
        <f>IF(QZY220 = "", "", IFERROR(QZY220 / SUMIFS(Aux_Totales!$N:$N, Aux_Totales!$F:$F, $F224, Aux_Totales!$A:$A, Aperturas!$A$2), 0))</f>
        <v/>
      </c>
      <c r="QZZ224" s="23" t="str">
        <f>IF(QZZ220 = "", "", IFERROR(QZZ220 / SUMIFS(Aux_Totales!$N:$N, Aux_Totales!$F:$F, $F224, Aux_Totales!$A:$A, Aperturas!$A$2), 0))</f>
        <v/>
      </c>
      <c r="RAA224" s="23" t="str">
        <f>IF(RAA220 = "", "", IFERROR(RAA220 / SUMIFS(Aux_Totales!$N:$N, Aux_Totales!$F:$F, $F224, Aux_Totales!$A:$A, Aperturas!$A$2), 0))</f>
        <v/>
      </c>
      <c r="RAB224" s="23" t="str">
        <f>IF(RAB220 = "", "", IFERROR(RAB220 / SUMIFS(Aux_Totales!$N:$N, Aux_Totales!$F:$F, $F224, Aux_Totales!$A:$A, Aperturas!$A$2), 0))</f>
        <v/>
      </c>
      <c r="RAC224" s="23" t="str">
        <f>IF(RAC220 = "", "", IFERROR(RAC220 / SUMIFS(Aux_Totales!$N:$N, Aux_Totales!$F:$F, $F224, Aux_Totales!$A:$A, Aperturas!$A$2), 0))</f>
        <v/>
      </c>
      <c r="RAD224" s="23" t="str">
        <f>IF(RAD220 = "", "", IFERROR(RAD220 / SUMIFS(Aux_Totales!$N:$N, Aux_Totales!$F:$F, $F224, Aux_Totales!$A:$A, Aperturas!$A$2), 0))</f>
        <v/>
      </c>
      <c r="RAE224" s="23" t="str">
        <f>IF(RAE220 = "", "", IFERROR(RAE220 / SUMIFS(Aux_Totales!$N:$N, Aux_Totales!$F:$F, $F224, Aux_Totales!$A:$A, Aperturas!$A$2), 0))</f>
        <v/>
      </c>
      <c r="RAF224" s="23" t="str">
        <f>IF(RAF220 = "", "", IFERROR(RAF220 / SUMIFS(Aux_Totales!$N:$N, Aux_Totales!$F:$F, $F224, Aux_Totales!$A:$A, Aperturas!$A$2), 0))</f>
        <v/>
      </c>
      <c r="RAG224" s="23" t="str">
        <f>IF(RAG220 = "", "", IFERROR(RAG220 / SUMIFS(Aux_Totales!$N:$N, Aux_Totales!$F:$F, $F224, Aux_Totales!$A:$A, Aperturas!$A$2), 0))</f>
        <v/>
      </c>
      <c r="RAH224" s="23" t="str">
        <f>IF(RAH220 = "", "", IFERROR(RAH220 / SUMIFS(Aux_Totales!$N:$N, Aux_Totales!$F:$F, $F224, Aux_Totales!$A:$A, Aperturas!$A$2), 0))</f>
        <v/>
      </c>
      <c r="RAI224" s="23" t="str">
        <f>IF(RAI220 = "", "", IFERROR(RAI220 / SUMIFS(Aux_Totales!$N:$N, Aux_Totales!$F:$F, $F224, Aux_Totales!$A:$A, Aperturas!$A$2), 0))</f>
        <v/>
      </c>
      <c r="RAJ224" s="23" t="str">
        <f>IF(RAJ220 = "", "", IFERROR(RAJ220 / SUMIFS(Aux_Totales!$N:$N, Aux_Totales!$F:$F, $F224, Aux_Totales!$A:$A, Aperturas!$A$2), 0))</f>
        <v/>
      </c>
      <c r="RAK224" s="23" t="str">
        <f>IF(RAK220 = "", "", IFERROR(RAK220 / SUMIFS(Aux_Totales!$N:$N, Aux_Totales!$F:$F, $F224, Aux_Totales!$A:$A, Aperturas!$A$2), 0))</f>
        <v/>
      </c>
      <c r="RAL224" s="23" t="str">
        <f>IF(RAL220 = "", "", IFERROR(RAL220 / SUMIFS(Aux_Totales!$N:$N, Aux_Totales!$F:$F, $F224, Aux_Totales!$A:$A, Aperturas!$A$2), 0))</f>
        <v/>
      </c>
      <c r="RAM224" s="23" t="str">
        <f>IF(RAM220 = "", "", IFERROR(RAM220 / SUMIFS(Aux_Totales!$N:$N, Aux_Totales!$F:$F, $F224, Aux_Totales!$A:$A, Aperturas!$A$2), 0))</f>
        <v/>
      </c>
      <c r="RAN224" s="23" t="str">
        <f>IF(RAN220 = "", "", IFERROR(RAN220 / SUMIFS(Aux_Totales!$N:$N, Aux_Totales!$F:$F, $F224, Aux_Totales!$A:$A, Aperturas!$A$2), 0))</f>
        <v/>
      </c>
      <c r="RAO224" s="23" t="str">
        <f>IF(RAO220 = "", "", IFERROR(RAO220 / SUMIFS(Aux_Totales!$N:$N, Aux_Totales!$F:$F, $F224, Aux_Totales!$A:$A, Aperturas!$A$2), 0))</f>
        <v/>
      </c>
      <c r="RAP224" s="23" t="str">
        <f>IF(RAP220 = "", "", IFERROR(RAP220 / SUMIFS(Aux_Totales!$N:$N, Aux_Totales!$F:$F, $F224, Aux_Totales!$A:$A, Aperturas!$A$2), 0))</f>
        <v/>
      </c>
      <c r="RAQ224" s="23" t="str">
        <f>IF(RAQ220 = "", "", IFERROR(RAQ220 / SUMIFS(Aux_Totales!$N:$N, Aux_Totales!$F:$F, $F224, Aux_Totales!$A:$A, Aperturas!$A$2), 0))</f>
        <v/>
      </c>
      <c r="RAR224" s="23" t="str">
        <f>IF(RAR220 = "", "", IFERROR(RAR220 / SUMIFS(Aux_Totales!$N:$N, Aux_Totales!$F:$F, $F224, Aux_Totales!$A:$A, Aperturas!$A$2), 0))</f>
        <v/>
      </c>
      <c r="RAS224" s="23" t="str">
        <f>IF(RAS220 = "", "", IFERROR(RAS220 / SUMIFS(Aux_Totales!$N:$N, Aux_Totales!$F:$F, $F224, Aux_Totales!$A:$A, Aperturas!$A$2), 0))</f>
        <v/>
      </c>
      <c r="RAT224" s="23" t="str">
        <f>IF(RAT220 = "", "", IFERROR(RAT220 / SUMIFS(Aux_Totales!$N:$N, Aux_Totales!$F:$F, $F224, Aux_Totales!$A:$A, Aperturas!$A$2), 0))</f>
        <v/>
      </c>
      <c r="RAU224" s="23" t="str">
        <f>IF(RAU220 = "", "", IFERROR(RAU220 / SUMIFS(Aux_Totales!$N:$N, Aux_Totales!$F:$F, $F224, Aux_Totales!$A:$A, Aperturas!$A$2), 0))</f>
        <v/>
      </c>
      <c r="RAV224" s="23" t="str">
        <f>IF(RAV220 = "", "", IFERROR(RAV220 / SUMIFS(Aux_Totales!$N:$N, Aux_Totales!$F:$F, $F224, Aux_Totales!$A:$A, Aperturas!$A$2), 0))</f>
        <v/>
      </c>
      <c r="RAW224" s="23" t="str">
        <f>IF(RAW220 = "", "", IFERROR(RAW220 / SUMIFS(Aux_Totales!$N:$N, Aux_Totales!$F:$F, $F224, Aux_Totales!$A:$A, Aperturas!$A$2), 0))</f>
        <v/>
      </c>
      <c r="RAX224" s="23" t="str">
        <f>IF(RAX220 = "", "", IFERROR(RAX220 / SUMIFS(Aux_Totales!$N:$N, Aux_Totales!$F:$F, $F224, Aux_Totales!$A:$A, Aperturas!$A$2), 0))</f>
        <v/>
      </c>
      <c r="RAY224" s="23" t="str">
        <f>IF(RAY220 = "", "", IFERROR(RAY220 / SUMIFS(Aux_Totales!$N:$N, Aux_Totales!$F:$F, $F224, Aux_Totales!$A:$A, Aperturas!$A$2), 0))</f>
        <v/>
      </c>
      <c r="RAZ224" s="23" t="str">
        <f>IF(RAZ220 = "", "", IFERROR(RAZ220 / SUMIFS(Aux_Totales!$N:$N, Aux_Totales!$F:$F, $F224, Aux_Totales!$A:$A, Aperturas!$A$2), 0))</f>
        <v/>
      </c>
      <c r="RBA224" s="23" t="str">
        <f>IF(RBA220 = "", "", IFERROR(RBA220 / SUMIFS(Aux_Totales!$N:$N, Aux_Totales!$F:$F, $F224, Aux_Totales!$A:$A, Aperturas!$A$2), 0))</f>
        <v/>
      </c>
      <c r="RBB224" s="23" t="str">
        <f>IF(RBB220 = "", "", IFERROR(RBB220 / SUMIFS(Aux_Totales!$N:$N, Aux_Totales!$F:$F, $F224, Aux_Totales!$A:$A, Aperturas!$A$2), 0))</f>
        <v/>
      </c>
      <c r="RBC224" s="23" t="str">
        <f>IF(RBC220 = "", "", IFERROR(RBC220 / SUMIFS(Aux_Totales!$N:$N, Aux_Totales!$F:$F, $F224, Aux_Totales!$A:$A, Aperturas!$A$2), 0))</f>
        <v/>
      </c>
      <c r="RBD224" s="23" t="str">
        <f>IF(RBD220 = "", "", IFERROR(RBD220 / SUMIFS(Aux_Totales!$N:$N, Aux_Totales!$F:$F, $F224, Aux_Totales!$A:$A, Aperturas!$A$2), 0))</f>
        <v/>
      </c>
      <c r="RBE224" s="23" t="str">
        <f>IF(RBE220 = "", "", IFERROR(RBE220 / SUMIFS(Aux_Totales!$N:$N, Aux_Totales!$F:$F, $F224, Aux_Totales!$A:$A, Aperturas!$A$2), 0))</f>
        <v/>
      </c>
      <c r="RBF224" s="23" t="str">
        <f>IF(RBF220 = "", "", IFERROR(RBF220 / SUMIFS(Aux_Totales!$N:$N, Aux_Totales!$F:$F, $F224, Aux_Totales!$A:$A, Aperturas!$A$2), 0))</f>
        <v/>
      </c>
      <c r="RBG224" s="23" t="str">
        <f>IF(RBG220 = "", "", IFERROR(RBG220 / SUMIFS(Aux_Totales!$N:$N, Aux_Totales!$F:$F, $F224, Aux_Totales!$A:$A, Aperturas!$A$2), 0))</f>
        <v/>
      </c>
      <c r="RBH224" s="23" t="str">
        <f>IF(RBH220 = "", "", IFERROR(RBH220 / SUMIFS(Aux_Totales!$N:$N, Aux_Totales!$F:$F, $F224, Aux_Totales!$A:$A, Aperturas!$A$2), 0))</f>
        <v/>
      </c>
      <c r="RBI224" s="23" t="str">
        <f>IF(RBI220 = "", "", IFERROR(RBI220 / SUMIFS(Aux_Totales!$N:$N, Aux_Totales!$F:$F, $F224, Aux_Totales!$A:$A, Aperturas!$A$2), 0))</f>
        <v/>
      </c>
      <c r="RBJ224" s="23" t="str">
        <f>IF(RBJ220 = "", "", IFERROR(RBJ220 / SUMIFS(Aux_Totales!$N:$N, Aux_Totales!$F:$F, $F224, Aux_Totales!$A:$A, Aperturas!$A$2), 0))</f>
        <v/>
      </c>
      <c r="RBK224" s="23" t="str">
        <f>IF(RBK220 = "", "", IFERROR(RBK220 / SUMIFS(Aux_Totales!$N:$N, Aux_Totales!$F:$F, $F224, Aux_Totales!$A:$A, Aperturas!$A$2), 0))</f>
        <v/>
      </c>
      <c r="RBL224" s="23" t="str">
        <f>IF(RBL220 = "", "", IFERROR(RBL220 / SUMIFS(Aux_Totales!$N:$N, Aux_Totales!$F:$F, $F224, Aux_Totales!$A:$A, Aperturas!$A$2), 0))</f>
        <v/>
      </c>
      <c r="RBM224" s="23" t="str">
        <f>IF(RBM220 = "", "", IFERROR(RBM220 / SUMIFS(Aux_Totales!$N:$N, Aux_Totales!$F:$F, $F224, Aux_Totales!$A:$A, Aperturas!$A$2), 0))</f>
        <v/>
      </c>
      <c r="RBN224" s="23" t="str">
        <f>IF(RBN220 = "", "", IFERROR(RBN220 / SUMIFS(Aux_Totales!$N:$N, Aux_Totales!$F:$F, $F224, Aux_Totales!$A:$A, Aperturas!$A$2), 0))</f>
        <v/>
      </c>
      <c r="RBO224" s="23" t="str">
        <f>IF(RBO220 = "", "", IFERROR(RBO220 / SUMIFS(Aux_Totales!$N:$N, Aux_Totales!$F:$F, $F224, Aux_Totales!$A:$A, Aperturas!$A$2), 0))</f>
        <v/>
      </c>
      <c r="RBP224" s="23" t="str">
        <f>IF(RBP220 = "", "", IFERROR(RBP220 / SUMIFS(Aux_Totales!$N:$N, Aux_Totales!$F:$F, $F224, Aux_Totales!$A:$A, Aperturas!$A$2), 0))</f>
        <v/>
      </c>
      <c r="RBQ224" s="23" t="str">
        <f>IF(RBQ220 = "", "", IFERROR(RBQ220 / SUMIFS(Aux_Totales!$N:$N, Aux_Totales!$F:$F, $F224, Aux_Totales!$A:$A, Aperturas!$A$2), 0))</f>
        <v/>
      </c>
      <c r="RBR224" s="23" t="str">
        <f>IF(RBR220 = "", "", IFERROR(RBR220 / SUMIFS(Aux_Totales!$N:$N, Aux_Totales!$F:$F, $F224, Aux_Totales!$A:$A, Aperturas!$A$2), 0))</f>
        <v/>
      </c>
      <c r="RBS224" s="23" t="str">
        <f>IF(RBS220 = "", "", IFERROR(RBS220 / SUMIFS(Aux_Totales!$N:$N, Aux_Totales!$F:$F, $F224, Aux_Totales!$A:$A, Aperturas!$A$2), 0))</f>
        <v/>
      </c>
      <c r="RBT224" s="23" t="str">
        <f>IF(RBT220 = "", "", IFERROR(RBT220 / SUMIFS(Aux_Totales!$N:$N, Aux_Totales!$F:$F, $F224, Aux_Totales!$A:$A, Aperturas!$A$2), 0))</f>
        <v/>
      </c>
      <c r="RBU224" s="23" t="str">
        <f>IF(RBU220 = "", "", IFERROR(RBU220 / SUMIFS(Aux_Totales!$N:$N, Aux_Totales!$F:$F, $F224, Aux_Totales!$A:$A, Aperturas!$A$2), 0))</f>
        <v/>
      </c>
      <c r="RBV224" s="23" t="str">
        <f>IF(RBV220 = "", "", IFERROR(RBV220 / SUMIFS(Aux_Totales!$N:$N, Aux_Totales!$F:$F, $F224, Aux_Totales!$A:$A, Aperturas!$A$2), 0))</f>
        <v/>
      </c>
      <c r="RBW224" s="23" t="str">
        <f>IF(RBW220 = "", "", IFERROR(RBW220 / SUMIFS(Aux_Totales!$N:$N, Aux_Totales!$F:$F, $F224, Aux_Totales!$A:$A, Aperturas!$A$2), 0))</f>
        <v/>
      </c>
      <c r="RBX224" s="23" t="str">
        <f>IF(RBX220 = "", "", IFERROR(RBX220 / SUMIFS(Aux_Totales!$N:$N, Aux_Totales!$F:$F, $F224, Aux_Totales!$A:$A, Aperturas!$A$2), 0))</f>
        <v/>
      </c>
      <c r="RBY224" s="23" t="str">
        <f>IF(RBY220 = "", "", IFERROR(RBY220 / SUMIFS(Aux_Totales!$N:$N, Aux_Totales!$F:$F, $F224, Aux_Totales!$A:$A, Aperturas!$A$2), 0))</f>
        <v/>
      </c>
      <c r="RBZ224" s="23" t="str">
        <f>IF(RBZ220 = "", "", IFERROR(RBZ220 / SUMIFS(Aux_Totales!$N:$N, Aux_Totales!$F:$F, $F224, Aux_Totales!$A:$A, Aperturas!$A$2), 0))</f>
        <v/>
      </c>
      <c r="RCA224" s="23" t="str">
        <f>IF(RCA220 = "", "", IFERROR(RCA220 / SUMIFS(Aux_Totales!$N:$N, Aux_Totales!$F:$F, $F224, Aux_Totales!$A:$A, Aperturas!$A$2), 0))</f>
        <v/>
      </c>
      <c r="RCB224" s="23" t="str">
        <f>IF(RCB220 = "", "", IFERROR(RCB220 / SUMIFS(Aux_Totales!$N:$N, Aux_Totales!$F:$F, $F224, Aux_Totales!$A:$A, Aperturas!$A$2), 0))</f>
        <v/>
      </c>
      <c r="RCC224" s="23" t="str">
        <f>IF(RCC220 = "", "", IFERROR(RCC220 / SUMIFS(Aux_Totales!$N:$N, Aux_Totales!$F:$F, $F224, Aux_Totales!$A:$A, Aperturas!$A$2), 0))</f>
        <v/>
      </c>
      <c r="RCD224" s="23" t="str">
        <f>IF(RCD220 = "", "", IFERROR(RCD220 / SUMIFS(Aux_Totales!$N:$N, Aux_Totales!$F:$F, $F224, Aux_Totales!$A:$A, Aperturas!$A$2), 0))</f>
        <v/>
      </c>
      <c r="RCE224" s="23" t="str">
        <f>IF(RCE220 = "", "", IFERROR(RCE220 / SUMIFS(Aux_Totales!$N:$N, Aux_Totales!$F:$F, $F224, Aux_Totales!$A:$A, Aperturas!$A$2), 0))</f>
        <v/>
      </c>
      <c r="RCF224" s="23" t="str">
        <f>IF(RCF220 = "", "", IFERROR(RCF220 / SUMIFS(Aux_Totales!$N:$N, Aux_Totales!$F:$F, $F224, Aux_Totales!$A:$A, Aperturas!$A$2), 0))</f>
        <v/>
      </c>
      <c r="RCG224" s="23" t="str">
        <f>IF(RCG220 = "", "", IFERROR(RCG220 / SUMIFS(Aux_Totales!$N:$N, Aux_Totales!$F:$F, $F224, Aux_Totales!$A:$A, Aperturas!$A$2), 0))</f>
        <v/>
      </c>
      <c r="RCH224" s="23" t="str">
        <f>IF(RCH220 = "", "", IFERROR(RCH220 / SUMIFS(Aux_Totales!$N:$N, Aux_Totales!$F:$F, $F224, Aux_Totales!$A:$A, Aperturas!$A$2), 0))</f>
        <v/>
      </c>
      <c r="RCI224" s="23" t="str">
        <f>IF(RCI220 = "", "", IFERROR(RCI220 / SUMIFS(Aux_Totales!$N:$N, Aux_Totales!$F:$F, $F224, Aux_Totales!$A:$A, Aperturas!$A$2), 0))</f>
        <v/>
      </c>
      <c r="RCJ224" s="23" t="str">
        <f>IF(RCJ220 = "", "", IFERROR(RCJ220 / SUMIFS(Aux_Totales!$N:$N, Aux_Totales!$F:$F, $F224, Aux_Totales!$A:$A, Aperturas!$A$2), 0))</f>
        <v/>
      </c>
      <c r="RCK224" s="23" t="str">
        <f>IF(RCK220 = "", "", IFERROR(RCK220 / SUMIFS(Aux_Totales!$N:$N, Aux_Totales!$F:$F, $F224, Aux_Totales!$A:$A, Aperturas!$A$2), 0))</f>
        <v/>
      </c>
      <c r="RCL224" s="23" t="str">
        <f>IF(RCL220 = "", "", IFERROR(RCL220 / SUMIFS(Aux_Totales!$N:$N, Aux_Totales!$F:$F, $F224, Aux_Totales!$A:$A, Aperturas!$A$2), 0))</f>
        <v/>
      </c>
      <c r="RCM224" s="23" t="str">
        <f>IF(RCM220 = "", "", IFERROR(RCM220 / SUMIFS(Aux_Totales!$N:$N, Aux_Totales!$F:$F, $F224, Aux_Totales!$A:$A, Aperturas!$A$2), 0))</f>
        <v/>
      </c>
      <c r="RCN224" s="23" t="str">
        <f>IF(RCN220 = "", "", IFERROR(RCN220 / SUMIFS(Aux_Totales!$N:$N, Aux_Totales!$F:$F, $F224, Aux_Totales!$A:$A, Aperturas!$A$2), 0))</f>
        <v/>
      </c>
      <c r="RCO224" s="23" t="str">
        <f>IF(RCO220 = "", "", IFERROR(RCO220 / SUMIFS(Aux_Totales!$N:$N, Aux_Totales!$F:$F, $F224, Aux_Totales!$A:$A, Aperturas!$A$2), 0))</f>
        <v/>
      </c>
      <c r="RCP224" s="23" t="str">
        <f>IF(RCP220 = "", "", IFERROR(RCP220 / SUMIFS(Aux_Totales!$N:$N, Aux_Totales!$F:$F, $F224, Aux_Totales!$A:$A, Aperturas!$A$2), 0))</f>
        <v/>
      </c>
      <c r="RCQ224" s="23" t="str">
        <f>IF(RCQ220 = "", "", IFERROR(RCQ220 / SUMIFS(Aux_Totales!$N:$N, Aux_Totales!$F:$F, $F224, Aux_Totales!$A:$A, Aperturas!$A$2), 0))</f>
        <v/>
      </c>
      <c r="RCR224" s="23" t="str">
        <f>IF(RCR220 = "", "", IFERROR(RCR220 / SUMIFS(Aux_Totales!$N:$N, Aux_Totales!$F:$F, $F224, Aux_Totales!$A:$A, Aperturas!$A$2), 0))</f>
        <v/>
      </c>
      <c r="RCS224" s="23" t="str">
        <f>IF(RCS220 = "", "", IFERROR(RCS220 / SUMIFS(Aux_Totales!$N:$N, Aux_Totales!$F:$F, $F224, Aux_Totales!$A:$A, Aperturas!$A$2), 0))</f>
        <v/>
      </c>
      <c r="RCT224" s="23" t="str">
        <f>IF(RCT220 = "", "", IFERROR(RCT220 / SUMIFS(Aux_Totales!$N:$N, Aux_Totales!$F:$F, $F224, Aux_Totales!$A:$A, Aperturas!$A$2), 0))</f>
        <v/>
      </c>
      <c r="RCU224" s="23" t="str">
        <f>IF(RCU220 = "", "", IFERROR(RCU220 / SUMIFS(Aux_Totales!$N:$N, Aux_Totales!$F:$F, $F224, Aux_Totales!$A:$A, Aperturas!$A$2), 0))</f>
        <v/>
      </c>
      <c r="RCV224" s="23" t="str">
        <f>IF(RCV220 = "", "", IFERROR(RCV220 / SUMIFS(Aux_Totales!$N:$N, Aux_Totales!$F:$F, $F224, Aux_Totales!$A:$A, Aperturas!$A$2), 0))</f>
        <v/>
      </c>
      <c r="RCW224" s="23" t="str">
        <f>IF(RCW220 = "", "", IFERROR(RCW220 / SUMIFS(Aux_Totales!$N:$N, Aux_Totales!$F:$F, $F224, Aux_Totales!$A:$A, Aperturas!$A$2), 0))</f>
        <v/>
      </c>
      <c r="RCX224" s="23" t="str">
        <f>IF(RCX220 = "", "", IFERROR(RCX220 / SUMIFS(Aux_Totales!$N:$N, Aux_Totales!$F:$F, $F224, Aux_Totales!$A:$A, Aperturas!$A$2), 0))</f>
        <v/>
      </c>
      <c r="RCY224" s="23" t="str">
        <f>IF(RCY220 = "", "", IFERROR(RCY220 / SUMIFS(Aux_Totales!$N:$N, Aux_Totales!$F:$F, $F224, Aux_Totales!$A:$A, Aperturas!$A$2), 0))</f>
        <v/>
      </c>
      <c r="RCZ224" s="23" t="str">
        <f>IF(RCZ220 = "", "", IFERROR(RCZ220 / SUMIFS(Aux_Totales!$N:$N, Aux_Totales!$F:$F, $F224, Aux_Totales!$A:$A, Aperturas!$A$2), 0))</f>
        <v/>
      </c>
      <c r="RDA224" s="23" t="str">
        <f>IF(RDA220 = "", "", IFERROR(RDA220 / SUMIFS(Aux_Totales!$N:$N, Aux_Totales!$F:$F, $F224, Aux_Totales!$A:$A, Aperturas!$A$2), 0))</f>
        <v/>
      </c>
      <c r="RDB224" s="23" t="str">
        <f>IF(RDB220 = "", "", IFERROR(RDB220 / SUMIFS(Aux_Totales!$N:$N, Aux_Totales!$F:$F, $F224, Aux_Totales!$A:$A, Aperturas!$A$2), 0))</f>
        <v/>
      </c>
      <c r="RDC224" s="23" t="str">
        <f>IF(RDC220 = "", "", IFERROR(RDC220 / SUMIFS(Aux_Totales!$N:$N, Aux_Totales!$F:$F, $F224, Aux_Totales!$A:$A, Aperturas!$A$2), 0))</f>
        <v/>
      </c>
      <c r="RDD224" s="23" t="str">
        <f>IF(RDD220 = "", "", IFERROR(RDD220 / SUMIFS(Aux_Totales!$N:$N, Aux_Totales!$F:$F, $F224, Aux_Totales!$A:$A, Aperturas!$A$2), 0))</f>
        <v/>
      </c>
      <c r="RDE224" s="23" t="str">
        <f>IF(RDE220 = "", "", IFERROR(RDE220 / SUMIFS(Aux_Totales!$N:$N, Aux_Totales!$F:$F, $F224, Aux_Totales!$A:$A, Aperturas!$A$2), 0))</f>
        <v/>
      </c>
      <c r="RDF224" s="23" t="str">
        <f>IF(RDF220 = "", "", IFERROR(RDF220 / SUMIFS(Aux_Totales!$N:$N, Aux_Totales!$F:$F, $F224, Aux_Totales!$A:$A, Aperturas!$A$2), 0))</f>
        <v/>
      </c>
      <c r="RDG224" s="23" t="str">
        <f>IF(RDG220 = "", "", IFERROR(RDG220 / SUMIFS(Aux_Totales!$N:$N, Aux_Totales!$F:$F, $F224, Aux_Totales!$A:$A, Aperturas!$A$2), 0))</f>
        <v/>
      </c>
      <c r="RDH224" s="23" t="str">
        <f>IF(RDH220 = "", "", IFERROR(RDH220 / SUMIFS(Aux_Totales!$N:$N, Aux_Totales!$F:$F, $F224, Aux_Totales!$A:$A, Aperturas!$A$2), 0))</f>
        <v/>
      </c>
      <c r="RDI224" s="23" t="str">
        <f>IF(RDI220 = "", "", IFERROR(RDI220 / SUMIFS(Aux_Totales!$N:$N, Aux_Totales!$F:$F, $F224, Aux_Totales!$A:$A, Aperturas!$A$2), 0))</f>
        <v/>
      </c>
      <c r="RDJ224" s="23" t="str">
        <f>IF(RDJ220 = "", "", IFERROR(RDJ220 / SUMIFS(Aux_Totales!$N:$N, Aux_Totales!$F:$F, $F224, Aux_Totales!$A:$A, Aperturas!$A$2), 0))</f>
        <v/>
      </c>
      <c r="RDK224" s="23" t="str">
        <f>IF(RDK220 = "", "", IFERROR(RDK220 / SUMIFS(Aux_Totales!$N:$N, Aux_Totales!$F:$F, $F224, Aux_Totales!$A:$A, Aperturas!$A$2), 0))</f>
        <v/>
      </c>
      <c r="RDL224" s="23" t="str">
        <f>IF(RDL220 = "", "", IFERROR(RDL220 / SUMIFS(Aux_Totales!$N:$N, Aux_Totales!$F:$F, $F224, Aux_Totales!$A:$A, Aperturas!$A$2), 0))</f>
        <v/>
      </c>
      <c r="RDM224" s="23" t="str">
        <f>IF(RDM220 = "", "", IFERROR(RDM220 / SUMIFS(Aux_Totales!$N:$N, Aux_Totales!$F:$F, $F224, Aux_Totales!$A:$A, Aperturas!$A$2), 0))</f>
        <v/>
      </c>
      <c r="RDN224" s="23" t="str">
        <f>IF(RDN220 = "", "", IFERROR(RDN220 / SUMIFS(Aux_Totales!$N:$N, Aux_Totales!$F:$F, $F224, Aux_Totales!$A:$A, Aperturas!$A$2), 0))</f>
        <v/>
      </c>
      <c r="RDO224" s="23" t="str">
        <f>IF(RDO220 = "", "", IFERROR(RDO220 / SUMIFS(Aux_Totales!$N:$N, Aux_Totales!$F:$F, $F224, Aux_Totales!$A:$A, Aperturas!$A$2), 0))</f>
        <v/>
      </c>
      <c r="RDP224" s="23" t="str">
        <f>IF(RDP220 = "", "", IFERROR(RDP220 / SUMIFS(Aux_Totales!$N:$N, Aux_Totales!$F:$F, $F224, Aux_Totales!$A:$A, Aperturas!$A$2), 0))</f>
        <v/>
      </c>
      <c r="RDQ224" s="23" t="str">
        <f>IF(RDQ220 = "", "", IFERROR(RDQ220 / SUMIFS(Aux_Totales!$N:$N, Aux_Totales!$F:$F, $F224, Aux_Totales!$A:$A, Aperturas!$A$2), 0))</f>
        <v/>
      </c>
      <c r="RDR224" s="23" t="str">
        <f>IF(RDR220 = "", "", IFERROR(RDR220 / SUMIFS(Aux_Totales!$N:$N, Aux_Totales!$F:$F, $F224, Aux_Totales!$A:$A, Aperturas!$A$2), 0))</f>
        <v/>
      </c>
      <c r="RDS224" s="23" t="str">
        <f>IF(RDS220 = "", "", IFERROR(RDS220 / SUMIFS(Aux_Totales!$N:$N, Aux_Totales!$F:$F, $F224, Aux_Totales!$A:$A, Aperturas!$A$2), 0))</f>
        <v/>
      </c>
      <c r="RDT224" s="23" t="str">
        <f>IF(RDT220 = "", "", IFERROR(RDT220 / SUMIFS(Aux_Totales!$N:$N, Aux_Totales!$F:$F, $F224, Aux_Totales!$A:$A, Aperturas!$A$2), 0))</f>
        <v/>
      </c>
      <c r="RDU224" s="23" t="str">
        <f>IF(RDU220 = "", "", IFERROR(RDU220 / SUMIFS(Aux_Totales!$N:$N, Aux_Totales!$F:$F, $F224, Aux_Totales!$A:$A, Aperturas!$A$2), 0))</f>
        <v/>
      </c>
      <c r="RDV224" s="23" t="str">
        <f>IF(RDV220 = "", "", IFERROR(RDV220 / SUMIFS(Aux_Totales!$N:$N, Aux_Totales!$F:$F, $F224, Aux_Totales!$A:$A, Aperturas!$A$2), 0))</f>
        <v/>
      </c>
      <c r="RDW224" s="23" t="str">
        <f>IF(RDW220 = "", "", IFERROR(RDW220 / SUMIFS(Aux_Totales!$N:$N, Aux_Totales!$F:$F, $F224, Aux_Totales!$A:$A, Aperturas!$A$2), 0))</f>
        <v/>
      </c>
      <c r="RDX224" s="23" t="str">
        <f>IF(RDX220 = "", "", IFERROR(RDX220 / SUMIFS(Aux_Totales!$N:$N, Aux_Totales!$F:$F, $F224, Aux_Totales!$A:$A, Aperturas!$A$2), 0))</f>
        <v/>
      </c>
      <c r="RDY224" s="23" t="str">
        <f>IF(RDY220 = "", "", IFERROR(RDY220 / SUMIFS(Aux_Totales!$N:$N, Aux_Totales!$F:$F, $F224, Aux_Totales!$A:$A, Aperturas!$A$2), 0))</f>
        <v/>
      </c>
      <c r="RDZ224" s="23" t="str">
        <f>IF(RDZ220 = "", "", IFERROR(RDZ220 / SUMIFS(Aux_Totales!$N:$N, Aux_Totales!$F:$F, $F224, Aux_Totales!$A:$A, Aperturas!$A$2), 0))</f>
        <v/>
      </c>
      <c r="REA224" s="23" t="str">
        <f>IF(REA220 = "", "", IFERROR(REA220 / SUMIFS(Aux_Totales!$N:$N, Aux_Totales!$F:$F, $F224, Aux_Totales!$A:$A, Aperturas!$A$2), 0))</f>
        <v/>
      </c>
      <c r="REB224" s="23" t="str">
        <f>IF(REB220 = "", "", IFERROR(REB220 / SUMIFS(Aux_Totales!$N:$N, Aux_Totales!$F:$F, $F224, Aux_Totales!$A:$A, Aperturas!$A$2), 0))</f>
        <v/>
      </c>
      <c r="REC224" s="23" t="str">
        <f>IF(REC220 = "", "", IFERROR(REC220 / SUMIFS(Aux_Totales!$N:$N, Aux_Totales!$F:$F, $F224, Aux_Totales!$A:$A, Aperturas!$A$2), 0))</f>
        <v/>
      </c>
      <c r="RED224" s="23" t="str">
        <f>IF(RED220 = "", "", IFERROR(RED220 / SUMIFS(Aux_Totales!$N:$N, Aux_Totales!$F:$F, $F224, Aux_Totales!$A:$A, Aperturas!$A$2), 0))</f>
        <v/>
      </c>
      <c r="REE224" s="23" t="str">
        <f>IF(REE220 = "", "", IFERROR(REE220 / SUMIFS(Aux_Totales!$N:$N, Aux_Totales!$F:$F, $F224, Aux_Totales!$A:$A, Aperturas!$A$2), 0))</f>
        <v/>
      </c>
      <c r="REF224" s="23" t="str">
        <f>IF(REF220 = "", "", IFERROR(REF220 / SUMIFS(Aux_Totales!$N:$N, Aux_Totales!$F:$F, $F224, Aux_Totales!$A:$A, Aperturas!$A$2), 0))</f>
        <v/>
      </c>
      <c r="REG224" s="23" t="str">
        <f>IF(REG220 = "", "", IFERROR(REG220 / SUMIFS(Aux_Totales!$N:$N, Aux_Totales!$F:$F, $F224, Aux_Totales!$A:$A, Aperturas!$A$2), 0))</f>
        <v/>
      </c>
      <c r="REH224" s="23" t="str">
        <f>IF(REH220 = "", "", IFERROR(REH220 / SUMIFS(Aux_Totales!$N:$N, Aux_Totales!$F:$F, $F224, Aux_Totales!$A:$A, Aperturas!$A$2), 0))</f>
        <v/>
      </c>
      <c r="REI224" s="23" t="str">
        <f>IF(REI220 = "", "", IFERROR(REI220 / SUMIFS(Aux_Totales!$N:$N, Aux_Totales!$F:$F, $F224, Aux_Totales!$A:$A, Aperturas!$A$2), 0))</f>
        <v/>
      </c>
      <c r="REJ224" s="23" t="str">
        <f>IF(REJ220 = "", "", IFERROR(REJ220 / SUMIFS(Aux_Totales!$N:$N, Aux_Totales!$F:$F, $F224, Aux_Totales!$A:$A, Aperturas!$A$2), 0))</f>
        <v/>
      </c>
      <c r="REK224" s="23" t="str">
        <f>IF(REK220 = "", "", IFERROR(REK220 / SUMIFS(Aux_Totales!$N:$N, Aux_Totales!$F:$F, $F224, Aux_Totales!$A:$A, Aperturas!$A$2), 0))</f>
        <v/>
      </c>
      <c r="REL224" s="23" t="str">
        <f>IF(REL220 = "", "", IFERROR(REL220 / SUMIFS(Aux_Totales!$N:$N, Aux_Totales!$F:$F, $F224, Aux_Totales!$A:$A, Aperturas!$A$2), 0))</f>
        <v/>
      </c>
      <c r="REM224" s="23" t="str">
        <f>IF(REM220 = "", "", IFERROR(REM220 / SUMIFS(Aux_Totales!$N:$N, Aux_Totales!$F:$F, $F224, Aux_Totales!$A:$A, Aperturas!$A$2), 0))</f>
        <v/>
      </c>
      <c r="REN224" s="23" t="str">
        <f>IF(REN220 = "", "", IFERROR(REN220 / SUMIFS(Aux_Totales!$N:$N, Aux_Totales!$F:$F, $F224, Aux_Totales!$A:$A, Aperturas!$A$2), 0))</f>
        <v/>
      </c>
      <c r="REO224" s="23" t="str">
        <f>IF(REO220 = "", "", IFERROR(REO220 / SUMIFS(Aux_Totales!$N:$N, Aux_Totales!$F:$F, $F224, Aux_Totales!$A:$A, Aperturas!$A$2), 0))</f>
        <v/>
      </c>
      <c r="REP224" s="23" t="str">
        <f>IF(REP220 = "", "", IFERROR(REP220 / SUMIFS(Aux_Totales!$N:$N, Aux_Totales!$F:$F, $F224, Aux_Totales!$A:$A, Aperturas!$A$2), 0))</f>
        <v/>
      </c>
      <c r="REQ224" s="23" t="str">
        <f>IF(REQ220 = "", "", IFERROR(REQ220 / SUMIFS(Aux_Totales!$N:$N, Aux_Totales!$F:$F, $F224, Aux_Totales!$A:$A, Aperturas!$A$2), 0))</f>
        <v/>
      </c>
      <c r="RER224" s="23" t="str">
        <f>IF(RER220 = "", "", IFERROR(RER220 / SUMIFS(Aux_Totales!$N:$N, Aux_Totales!$F:$F, $F224, Aux_Totales!$A:$A, Aperturas!$A$2), 0))</f>
        <v/>
      </c>
      <c r="RES224" s="23" t="str">
        <f>IF(RES220 = "", "", IFERROR(RES220 / SUMIFS(Aux_Totales!$N:$N, Aux_Totales!$F:$F, $F224, Aux_Totales!$A:$A, Aperturas!$A$2), 0))</f>
        <v/>
      </c>
      <c r="RET224" s="23" t="str">
        <f>IF(RET220 = "", "", IFERROR(RET220 / SUMIFS(Aux_Totales!$N:$N, Aux_Totales!$F:$F, $F224, Aux_Totales!$A:$A, Aperturas!$A$2), 0))</f>
        <v/>
      </c>
      <c r="REU224" s="23" t="str">
        <f>IF(REU220 = "", "", IFERROR(REU220 / SUMIFS(Aux_Totales!$N:$N, Aux_Totales!$F:$F, $F224, Aux_Totales!$A:$A, Aperturas!$A$2), 0))</f>
        <v/>
      </c>
      <c r="REV224" s="23" t="str">
        <f>IF(REV220 = "", "", IFERROR(REV220 / SUMIFS(Aux_Totales!$N:$N, Aux_Totales!$F:$F, $F224, Aux_Totales!$A:$A, Aperturas!$A$2), 0))</f>
        <v/>
      </c>
      <c r="REW224" s="23" t="str">
        <f>IF(REW220 = "", "", IFERROR(REW220 / SUMIFS(Aux_Totales!$N:$N, Aux_Totales!$F:$F, $F224, Aux_Totales!$A:$A, Aperturas!$A$2), 0))</f>
        <v/>
      </c>
      <c r="REX224" s="23" t="str">
        <f>IF(REX220 = "", "", IFERROR(REX220 / SUMIFS(Aux_Totales!$N:$N, Aux_Totales!$F:$F, $F224, Aux_Totales!$A:$A, Aperturas!$A$2), 0))</f>
        <v/>
      </c>
      <c r="REY224" s="23" t="str">
        <f>IF(REY220 = "", "", IFERROR(REY220 / SUMIFS(Aux_Totales!$N:$N, Aux_Totales!$F:$F, $F224, Aux_Totales!$A:$A, Aperturas!$A$2), 0))</f>
        <v/>
      </c>
      <c r="REZ224" s="23" t="str">
        <f>IF(REZ220 = "", "", IFERROR(REZ220 / SUMIFS(Aux_Totales!$N:$N, Aux_Totales!$F:$F, $F224, Aux_Totales!$A:$A, Aperturas!$A$2), 0))</f>
        <v/>
      </c>
      <c r="RFA224" s="23" t="str">
        <f>IF(RFA220 = "", "", IFERROR(RFA220 / SUMIFS(Aux_Totales!$N:$N, Aux_Totales!$F:$F, $F224, Aux_Totales!$A:$A, Aperturas!$A$2), 0))</f>
        <v/>
      </c>
      <c r="RFB224" s="23" t="str">
        <f>IF(RFB220 = "", "", IFERROR(RFB220 / SUMIFS(Aux_Totales!$N:$N, Aux_Totales!$F:$F, $F224, Aux_Totales!$A:$A, Aperturas!$A$2), 0))</f>
        <v/>
      </c>
      <c r="RFC224" s="23" t="str">
        <f>IF(RFC220 = "", "", IFERROR(RFC220 / SUMIFS(Aux_Totales!$N:$N, Aux_Totales!$F:$F, $F224, Aux_Totales!$A:$A, Aperturas!$A$2), 0))</f>
        <v/>
      </c>
      <c r="RFD224" s="23" t="str">
        <f>IF(RFD220 = "", "", IFERROR(RFD220 / SUMIFS(Aux_Totales!$N:$N, Aux_Totales!$F:$F, $F224, Aux_Totales!$A:$A, Aperturas!$A$2), 0))</f>
        <v/>
      </c>
      <c r="RFE224" s="23" t="str">
        <f>IF(RFE220 = "", "", IFERROR(RFE220 / SUMIFS(Aux_Totales!$N:$N, Aux_Totales!$F:$F, $F224, Aux_Totales!$A:$A, Aperturas!$A$2), 0))</f>
        <v/>
      </c>
      <c r="RFF224" s="23" t="str">
        <f>IF(RFF220 = "", "", IFERROR(RFF220 / SUMIFS(Aux_Totales!$N:$N, Aux_Totales!$F:$F, $F224, Aux_Totales!$A:$A, Aperturas!$A$2), 0))</f>
        <v/>
      </c>
      <c r="RFG224" s="23" t="str">
        <f>IF(RFG220 = "", "", IFERROR(RFG220 / SUMIFS(Aux_Totales!$N:$N, Aux_Totales!$F:$F, $F224, Aux_Totales!$A:$A, Aperturas!$A$2), 0))</f>
        <v/>
      </c>
      <c r="RFH224" s="23" t="str">
        <f>IF(RFH220 = "", "", IFERROR(RFH220 / SUMIFS(Aux_Totales!$N:$N, Aux_Totales!$F:$F, $F224, Aux_Totales!$A:$A, Aperturas!$A$2), 0))</f>
        <v/>
      </c>
      <c r="RFI224" s="23" t="str">
        <f>IF(RFI220 = "", "", IFERROR(RFI220 / SUMIFS(Aux_Totales!$N:$N, Aux_Totales!$F:$F, $F224, Aux_Totales!$A:$A, Aperturas!$A$2), 0))</f>
        <v/>
      </c>
      <c r="RFJ224" s="23" t="str">
        <f>IF(RFJ220 = "", "", IFERROR(RFJ220 / SUMIFS(Aux_Totales!$N:$N, Aux_Totales!$F:$F, $F224, Aux_Totales!$A:$A, Aperturas!$A$2), 0))</f>
        <v/>
      </c>
      <c r="RFK224" s="23" t="str">
        <f>IF(RFK220 = "", "", IFERROR(RFK220 / SUMIFS(Aux_Totales!$N:$N, Aux_Totales!$F:$F, $F224, Aux_Totales!$A:$A, Aperturas!$A$2), 0))</f>
        <v/>
      </c>
      <c r="RFL224" s="23" t="str">
        <f>IF(RFL220 = "", "", IFERROR(RFL220 / SUMIFS(Aux_Totales!$N:$N, Aux_Totales!$F:$F, $F224, Aux_Totales!$A:$A, Aperturas!$A$2), 0))</f>
        <v/>
      </c>
      <c r="RFM224" s="23" t="str">
        <f>IF(RFM220 = "", "", IFERROR(RFM220 / SUMIFS(Aux_Totales!$N:$N, Aux_Totales!$F:$F, $F224, Aux_Totales!$A:$A, Aperturas!$A$2), 0))</f>
        <v/>
      </c>
      <c r="RFN224" s="23" t="str">
        <f>IF(RFN220 = "", "", IFERROR(RFN220 / SUMIFS(Aux_Totales!$N:$N, Aux_Totales!$F:$F, $F224, Aux_Totales!$A:$A, Aperturas!$A$2), 0))</f>
        <v/>
      </c>
      <c r="RFO224" s="23" t="str">
        <f>IF(RFO220 = "", "", IFERROR(RFO220 / SUMIFS(Aux_Totales!$N:$N, Aux_Totales!$F:$F, $F224, Aux_Totales!$A:$A, Aperturas!$A$2), 0))</f>
        <v/>
      </c>
      <c r="RFP224" s="23" t="str">
        <f>IF(RFP220 = "", "", IFERROR(RFP220 / SUMIFS(Aux_Totales!$N:$N, Aux_Totales!$F:$F, $F224, Aux_Totales!$A:$A, Aperturas!$A$2), 0))</f>
        <v/>
      </c>
      <c r="RFQ224" s="23" t="str">
        <f>IF(RFQ220 = "", "", IFERROR(RFQ220 / SUMIFS(Aux_Totales!$N:$N, Aux_Totales!$F:$F, $F224, Aux_Totales!$A:$A, Aperturas!$A$2), 0))</f>
        <v/>
      </c>
      <c r="RFR224" s="23" t="str">
        <f>IF(RFR220 = "", "", IFERROR(RFR220 / SUMIFS(Aux_Totales!$N:$N, Aux_Totales!$F:$F, $F224, Aux_Totales!$A:$A, Aperturas!$A$2), 0))</f>
        <v/>
      </c>
      <c r="RFS224" s="23" t="str">
        <f>IF(RFS220 = "", "", IFERROR(RFS220 / SUMIFS(Aux_Totales!$N:$N, Aux_Totales!$F:$F, $F224, Aux_Totales!$A:$A, Aperturas!$A$2), 0))</f>
        <v/>
      </c>
      <c r="RFT224" s="23" t="str">
        <f>IF(RFT220 = "", "", IFERROR(RFT220 / SUMIFS(Aux_Totales!$N:$N, Aux_Totales!$F:$F, $F224, Aux_Totales!$A:$A, Aperturas!$A$2), 0))</f>
        <v/>
      </c>
      <c r="RFU224" s="23" t="str">
        <f>IF(RFU220 = "", "", IFERROR(RFU220 / SUMIFS(Aux_Totales!$N:$N, Aux_Totales!$F:$F, $F224, Aux_Totales!$A:$A, Aperturas!$A$2), 0))</f>
        <v/>
      </c>
      <c r="RFV224" s="23" t="str">
        <f>IF(RFV220 = "", "", IFERROR(RFV220 / SUMIFS(Aux_Totales!$N:$N, Aux_Totales!$F:$F, $F224, Aux_Totales!$A:$A, Aperturas!$A$2), 0))</f>
        <v/>
      </c>
      <c r="RFW224" s="23" t="str">
        <f>IF(RFW220 = "", "", IFERROR(RFW220 / SUMIFS(Aux_Totales!$N:$N, Aux_Totales!$F:$F, $F224, Aux_Totales!$A:$A, Aperturas!$A$2), 0))</f>
        <v/>
      </c>
      <c r="RFX224" s="23" t="str">
        <f>IF(RFX220 = "", "", IFERROR(RFX220 / SUMIFS(Aux_Totales!$N:$N, Aux_Totales!$F:$F, $F224, Aux_Totales!$A:$A, Aperturas!$A$2), 0))</f>
        <v/>
      </c>
      <c r="RFY224" s="23" t="str">
        <f>IF(RFY220 = "", "", IFERROR(RFY220 / SUMIFS(Aux_Totales!$N:$N, Aux_Totales!$F:$F, $F224, Aux_Totales!$A:$A, Aperturas!$A$2), 0))</f>
        <v/>
      </c>
      <c r="RFZ224" s="23" t="str">
        <f>IF(RFZ220 = "", "", IFERROR(RFZ220 / SUMIFS(Aux_Totales!$N:$N, Aux_Totales!$F:$F, $F224, Aux_Totales!$A:$A, Aperturas!$A$2), 0))</f>
        <v/>
      </c>
      <c r="RGA224" s="23" t="str">
        <f>IF(RGA220 = "", "", IFERROR(RGA220 / SUMIFS(Aux_Totales!$N:$N, Aux_Totales!$F:$F, $F224, Aux_Totales!$A:$A, Aperturas!$A$2), 0))</f>
        <v/>
      </c>
      <c r="RGB224" s="23" t="str">
        <f>IF(RGB220 = "", "", IFERROR(RGB220 / SUMIFS(Aux_Totales!$N:$N, Aux_Totales!$F:$F, $F224, Aux_Totales!$A:$A, Aperturas!$A$2), 0))</f>
        <v/>
      </c>
      <c r="RGC224" s="23" t="str">
        <f>IF(RGC220 = "", "", IFERROR(RGC220 / SUMIFS(Aux_Totales!$N:$N, Aux_Totales!$F:$F, $F224, Aux_Totales!$A:$A, Aperturas!$A$2), 0))</f>
        <v/>
      </c>
      <c r="RGD224" s="23" t="str">
        <f>IF(RGD220 = "", "", IFERROR(RGD220 / SUMIFS(Aux_Totales!$N:$N, Aux_Totales!$F:$F, $F224, Aux_Totales!$A:$A, Aperturas!$A$2), 0))</f>
        <v/>
      </c>
      <c r="RGE224" s="23" t="str">
        <f>IF(RGE220 = "", "", IFERROR(RGE220 / SUMIFS(Aux_Totales!$N:$N, Aux_Totales!$F:$F, $F224, Aux_Totales!$A:$A, Aperturas!$A$2), 0))</f>
        <v/>
      </c>
      <c r="RGF224" s="23" t="str">
        <f>IF(RGF220 = "", "", IFERROR(RGF220 / SUMIFS(Aux_Totales!$N:$N, Aux_Totales!$F:$F, $F224, Aux_Totales!$A:$A, Aperturas!$A$2), 0))</f>
        <v/>
      </c>
      <c r="RGG224" s="23" t="str">
        <f>IF(RGG220 = "", "", IFERROR(RGG220 / SUMIFS(Aux_Totales!$N:$N, Aux_Totales!$F:$F, $F224, Aux_Totales!$A:$A, Aperturas!$A$2), 0))</f>
        <v/>
      </c>
      <c r="RGH224" s="23" t="str">
        <f>IF(RGH220 = "", "", IFERROR(RGH220 / SUMIFS(Aux_Totales!$N:$N, Aux_Totales!$F:$F, $F224, Aux_Totales!$A:$A, Aperturas!$A$2), 0))</f>
        <v/>
      </c>
      <c r="RGI224" s="23" t="str">
        <f>IF(RGI220 = "", "", IFERROR(RGI220 / SUMIFS(Aux_Totales!$N:$N, Aux_Totales!$F:$F, $F224, Aux_Totales!$A:$A, Aperturas!$A$2), 0))</f>
        <v/>
      </c>
      <c r="RGJ224" s="23" t="str">
        <f>IF(RGJ220 = "", "", IFERROR(RGJ220 / SUMIFS(Aux_Totales!$N:$N, Aux_Totales!$F:$F, $F224, Aux_Totales!$A:$A, Aperturas!$A$2), 0))</f>
        <v/>
      </c>
      <c r="RGK224" s="23" t="str">
        <f>IF(RGK220 = "", "", IFERROR(RGK220 / SUMIFS(Aux_Totales!$N:$N, Aux_Totales!$F:$F, $F224, Aux_Totales!$A:$A, Aperturas!$A$2), 0))</f>
        <v/>
      </c>
      <c r="RGL224" s="23" t="str">
        <f>IF(RGL220 = "", "", IFERROR(RGL220 / SUMIFS(Aux_Totales!$N:$N, Aux_Totales!$F:$F, $F224, Aux_Totales!$A:$A, Aperturas!$A$2), 0))</f>
        <v/>
      </c>
      <c r="RGM224" s="23" t="str">
        <f>IF(RGM220 = "", "", IFERROR(RGM220 / SUMIFS(Aux_Totales!$N:$N, Aux_Totales!$F:$F, $F224, Aux_Totales!$A:$A, Aperturas!$A$2), 0))</f>
        <v/>
      </c>
      <c r="RGN224" s="23" t="str">
        <f>IF(RGN220 = "", "", IFERROR(RGN220 / SUMIFS(Aux_Totales!$N:$N, Aux_Totales!$F:$F, $F224, Aux_Totales!$A:$A, Aperturas!$A$2), 0))</f>
        <v/>
      </c>
      <c r="RGO224" s="23" t="str">
        <f>IF(RGO220 = "", "", IFERROR(RGO220 / SUMIFS(Aux_Totales!$N:$N, Aux_Totales!$F:$F, $F224, Aux_Totales!$A:$A, Aperturas!$A$2), 0))</f>
        <v/>
      </c>
      <c r="RGP224" s="23" t="str">
        <f>IF(RGP220 = "", "", IFERROR(RGP220 / SUMIFS(Aux_Totales!$N:$N, Aux_Totales!$F:$F, $F224, Aux_Totales!$A:$A, Aperturas!$A$2), 0))</f>
        <v/>
      </c>
      <c r="RGQ224" s="23" t="str">
        <f>IF(RGQ220 = "", "", IFERROR(RGQ220 / SUMIFS(Aux_Totales!$N:$N, Aux_Totales!$F:$F, $F224, Aux_Totales!$A:$A, Aperturas!$A$2), 0))</f>
        <v/>
      </c>
      <c r="RGR224" s="23" t="str">
        <f>IF(RGR220 = "", "", IFERROR(RGR220 / SUMIFS(Aux_Totales!$N:$N, Aux_Totales!$F:$F, $F224, Aux_Totales!$A:$A, Aperturas!$A$2), 0))</f>
        <v/>
      </c>
      <c r="RGS224" s="23" t="str">
        <f>IF(RGS220 = "", "", IFERROR(RGS220 / SUMIFS(Aux_Totales!$N:$N, Aux_Totales!$F:$F, $F224, Aux_Totales!$A:$A, Aperturas!$A$2), 0))</f>
        <v/>
      </c>
      <c r="RGT224" s="23" t="str">
        <f>IF(RGT220 = "", "", IFERROR(RGT220 / SUMIFS(Aux_Totales!$N:$N, Aux_Totales!$F:$F, $F224, Aux_Totales!$A:$A, Aperturas!$A$2), 0))</f>
        <v/>
      </c>
      <c r="RGU224" s="23" t="str">
        <f>IF(RGU220 = "", "", IFERROR(RGU220 / SUMIFS(Aux_Totales!$N:$N, Aux_Totales!$F:$F, $F224, Aux_Totales!$A:$A, Aperturas!$A$2), 0))</f>
        <v/>
      </c>
      <c r="RGV224" s="23" t="str">
        <f>IF(RGV220 = "", "", IFERROR(RGV220 / SUMIFS(Aux_Totales!$N:$N, Aux_Totales!$F:$F, $F224, Aux_Totales!$A:$A, Aperturas!$A$2), 0))</f>
        <v/>
      </c>
      <c r="RGW224" s="23" t="str">
        <f>IF(RGW220 = "", "", IFERROR(RGW220 / SUMIFS(Aux_Totales!$N:$N, Aux_Totales!$F:$F, $F224, Aux_Totales!$A:$A, Aperturas!$A$2), 0))</f>
        <v/>
      </c>
      <c r="RGX224" s="23" t="str">
        <f>IF(RGX220 = "", "", IFERROR(RGX220 / SUMIFS(Aux_Totales!$N:$N, Aux_Totales!$F:$F, $F224, Aux_Totales!$A:$A, Aperturas!$A$2), 0))</f>
        <v/>
      </c>
      <c r="RGY224" s="23" t="str">
        <f>IF(RGY220 = "", "", IFERROR(RGY220 / SUMIFS(Aux_Totales!$N:$N, Aux_Totales!$F:$F, $F224, Aux_Totales!$A:$A, Aperturas!$A$2), 0))</f>
        <v/>
      </c>
      <c r="RGZ224" s="23" t="str">
        <f>IF(RGZ220 = "", "", IFERROR(RGZ220 / SUMIFS(Aux_Totales!$N:$N, Aux_Totales!$F:$F, $F224, Aux_Totales!$A:$A, Aperturas!$A$2), 0))</f>
        <v/>
      </c>
      <c r="RHA224" s="23" t="str">
        <f>IF(RHA220 = "", "", IFERROR(RHA220 / SUMIFS(Aux_Totales!$N:$N, Aux_Totales!$F:$F, $F224, Aux_Totales!$A:$A, Aperturas!$A$2), 0))</f>
        <v/>
      </c>
      <c r="RHB224" s="23" t="str">
        <f>IF(RHB220 = "", "", IFERROR(RHB220 / SUMIFS(Aux_Totales!$N:$N, Aux_Totales!$F:$F, $F224, Aux_Totales!$A:$A, Aperturas!$A$2), 0))</f>
        <v/>
      </c>
      <c r="RHC224" s="23" t="str">
        <f>IF(RHC220 = "", "", IFERROR(RHC220 / SUMIFS(Aux_Totales!$N:$N, Aux_Totales!$F:$F, $F224, Aux_Totales!$A:$A, Aperturas!$A$2), 0))</f>
        <v/>
      </c>
      <c r="RHD224" s="23" t="str">
        <f>IF(RHD220 = "", "", IFERROR(RHD220 / SUMIFS(Aux_Totales!$N:$N, Aux_Totales!$F:$F, $F224, Aux_Totales!$A:$A, Aperturas!$A$2), 0))</f>
        <v/>
      </c>
      <c r="RHE224" s="23" t="str">
        <f>IF(RHE220 = "", "", IFERROR(RHE220 / SUMIFS(Aux_Totales!$N:$N, Aux_Totales!$F:$F, $F224, Aux_Totales!$A:$A, Aperturas!$A$2), 0))</f>
        <v/>
      </c>
      <c r="RHF224" s="23" t="str">
        <f>IF(RHF220 = "", "", IFERROR(RHF220 / SUMIFS(Aux_Totales!$N:$N, Aux_Totales!$F:$F, $F224, Aux_Totales!$A:$A, Aperturas!$A$2), 0))</f>
        <v/>
      </c>
      <c r="RHG224" s="23" t="str">
        <f>IF(RHG220 = "", "", IFERROR(RHG220 / SUMIFS(Aux_Totales!$N:$N, Aux_Totales!$F:$F, $F224, Aux_Totales!$A:$A, Aperturas!$A$2), 0))</f>
        <v/>
      </c>
      <c r="RHH224" s="23" t="str">
        <f>IF(RHH220 = "", "", IFERROR(RHH220 / SUMIFS(Aux_Totales!$N:$N, Aux_Totales!$F:$F, $F224, Aux_Totales!$A:$A, Aperturas!$A$2), 0))</f>
        <v/>
      </c>
      <c r="RHI224" s="23" t="str">
        <f>IF(RHI220 = "", "", IFERROR(RHI220 / SUMIFS(Aux_Totales!$N:$N, Aux_Totales!$F:$F, $F224, Aux_Totales!$A:$A, Aperturas!$A$2), 0))</f>
        <v/>
      </c>
      <c r="RHJ224" s="23" t="str">
        <f>IF(RHJ220 = "", "", IFERROR(RHJ220 / SUMIFS(Aux_Totales!$N:$N, Aux_Totales!$F:$F, $F224, Aux_Totales!$A:$A, Aperturas!$A$2), 0))</f>
        <v/>
      </c>
      <c r="RHK224" s="23" t="str">
        <f>IF(RHK220 = "", "", IFERROR(RHK220 / SUMIFS(Aux_Totales!$N:$N, Aux_Totales!$F:$F, $F224, Aux_Totales!$A:$A, Aperturas!$A$2), 0))</f>
        <v/>
      </c>
      <c r="RHL224" s="23" t="str">
        <f>IF(RHL220 = "", "", IFERROR(RHL220 / SUMIFS(Aux_Totales!$N:$N, Aux_Totales!$F:$F, $F224, Aux_Totales!$A:$A, Aperturas!$A$2), 0))</f>
        <v/>
      </c>
      <c r="RHM224" s="23" t="str">
        <f>IF(RHM220 = "", "", IFERROR(RHM220 / SUMIFS(Aux_Totales!$N:$N, Aux_Totales!$F:$F, $F224, Aux_Totales!$A:$A, Aperturas!$A$2), 0))</f>
        <v/>
      </c>
      <c r="RHN224" s="23" t="str">
        <f>IF(RHN220 = "", "", IFERROR(RHN220 / SUMIFS(Aux_Totales!$N:$N, Aux_Totales!$F:$F, $F224, Aux_Totales!$A:$A, Aperturas!$A$2), 0))</f>
        <v/>
      </c>
      <c r="RHO224" s="23" t="str">
        <f>IF(RHO220 = "", "", IFERROR(RHO220 / SUMIFS(Aux_Totales!$N:$N, Aux_Totales!$F:$F, $F224, Aux_Totales!$A:$A, Aperturas!$A$2), 0))</f>
        <v/>
      </c>
      <c r="RHP224" s="23" t="str">
        <f>IF(RHP220 = "", "", IFERROR(RHP220 / SUMIFS(Aux_Totales!$N:$N, Aux_Totales!$F:$F, $F224, Aux_Totales!$A:$A, Aperturas!$A$2), 0))</f>
        <v/>
      </c>
      <c r="RHQ224" s="23" t="str">
        <f>IF(RHQ220 = "", "", IFERROR(RHQ220 / SUMIFS(Aux_Totales!$N:$N, Aux_Totales!$F:$F, $F224, Aux_Totales!$A:$A, Aperturas!$A$2), 0))</f>
        <v/>
      </c>
      <c r="RHR224" s="23" t="str">
        <f>IF(RHR220 = "", "", IFERROR(RHR220 / SUMIFS(Aux_Totales!$N:$N, Aux_Totales!$F:$F, $F224, Aux_Totales!$A:$A, Aperturas!$A$2), 0))</f>
        <v/>
      </c>
      <c r="RHS224" s="23" t="str">
        <f>IF(RHS220 = "", "", IFERROR(RHS220 / SUMIFS(Aux_Totales!$N:$N, Aux_Totales!$F:$F, $F224, Aux_Totales!$A:$A, Aperturas!$A$2), 0))</f>
        <v/>
      </c>
      <c r="RHT224" s="23" t="str">
        <f>IF(RHT220 = "", "", IFERROR(RHT220 / SUMIFS(Aux_Totales!$N:$N, Aux_Totales!$F:$F, $F224, Aux_Totales!$A:$A, Aperturas!$A$2), 0))</f>
        <v/>
      </c>
      <c r="RHU224" s="23" t="str">
        <f>IF(RHU220 = "", "", IFERROR(RHU220 / SUMIFS(Aux_Totales!$N:$N, Aux_Totales!$F:$F, $F224, Aux_Totales!$A:$A, Aperturas!$A$2), 0))</f>
        <v/>
      </c>
      <c r="RHV224" s="23" t="str">
        <f>IF(RHV220 = "", "", IFERROR(RHV220 / SUMIFS(Aux_Totales!$N:$N, Aux_Totales!$F:$F, $F224, Aux_Totales!$A:$A, Aperturas!$A$2), 0))</f>
        <v/>
      </c>
      <c r="RHW224" s="23" t="str">
        <f>IF(RHW220 = "", "", IFERROR(RHW220 / SUMIFS(Aux_Totales!$N:$N, Aux_Totales!$F:$F, $F224, Aux_Totales!$A:$A, Aperturas!$A$2), 0))</f>
        <v/>
      </c>
      <c r="RHX224" s="23" t="str">
        <f>IF(RHX220 = "", "", IFERROR(RHX220 / SUMIFS(Aux_Totales!$N:$N, Aux_Totales!$F:$F, $F224, Aux_Totales!$A:$A, Aperturas!$A$2), 0))</f>
        <v/>
      </c>
      <c r="RHY224" s="23" t="str">
        <f>IF(RHY220 = "", "", IFERROR(RHY220 / SUMIFS(Aux_Totales!$N:$N, Aux_Totales!$F:$F, $F224, Aux_Totales!$A:$A, Aperturas!$A$2), 0))</f>
        <v/>
      </c>
      <c r="RHZ224" s="23" t="str">
        <f>IF(RHZ220 = "", "", IFERROR(RHZ220 / SUMIFS(Aux_Totales!$N:$N, Aux_Totales!$F:$F, $F224, Aux_Totales!$A:$A, Aperturas!$A$2), 0))</f>
        <v/>
      </c>
      <c r="RIA224" s="23" t="str">
        <f>IF(RIA220 = "", "", IFERROR(RIA220 / SUMIFS(Aux_Totales!$N:$N, Aux_Totales!$F:$F, $F224, Aux_Totales!$A:$A, Aperturas!$A$2), 0))</f>
        <v/>
      </c>
      <c r="RIB224" s="23" t="str">
        <f>IF(RIB220 = "", "", IFERROR(RIB220 / SUMIFS(Aux_Totales!$N:$N, Aux_Totales!$F:$F, $F224, Aux_Totales!$A:$A, Aperturas!$A$2), 0))</f>
        <v/>
      </c>
      <c r="RIC224" s="23" t="str">
        <f>IF(RIC220 = "", "", IFERROR(RIC220 / SUMIFS(Aux_Totales!$N:$N, Aux_Totales!$F:$F, $F224, Aux_Totales!$A:$A, Aperturas!$A$2), 0))</f>
        <v/>
      </c>
      <c r="RID224" s="23" t="str">
        <f>IF(RID220 = "", "", IFERROR(RID220 / SUMIFS(Aux_Totales!$N:$N, Aux_Totales!$F:$F, $F224, Aux_Totales!$A:$A, Aperturas!$A$2), 0))</f>
        <v/>
      </c>
      <c r="RIE224" s="23" t="str">
        <f>IF(RIE220 = "", "", IFERROR(RIE220 / SUMIFS(Aux_Totales!$N:$N, Aux_Totales!$F:$F, $F224, Aux_Totales!$A:$A, Aperturas!$A$2), 0))</f>
        <v/>
      </c>
      <c r="RIF224" s="23" t="str">
        <f>IF(RIF220 = "", "", IFERROR(RIF220 / SUMIFS(Aux_Totales!$N:$N, Aux_Totales!$F:$F, $F224, Aux_Totales!$A:$A, Aperturas!$A$2), 0))</f>
        <v/>
      </c>
      <c r="RIG224" s="23" t="str">
        <f>IF(RIG220 = "", "", IFERROR(RIG220 / SUMIFS(Aux_Totales!$N:$N, Aux_Totales!$F:$F, $F224, Aux_Totales!$A:$A, Aperturas!$A$2), 0))</f>
        <v/>
      </c>
      <c r="RIH224" s="23" t="str">
        <f>IF(RIH220 = "", "", IFERROR(RIH220 / SUMIFS(Aux_Totales!$N:$N, Aux_Totales!$F:$F, $F224, Aux_Totales!$A:$A, Aperturas!$A$2), 0))</f>
        <v/>
      </c>
      <c r="RII224" s="23" t="str">
        <f>IF(RII220 = "", "", IFERROR(RII220 / SUMIFS(Aux_Totales!$N:$N, Aux_Totales!$F:$F, $F224, Aux_Totales!$A:$A, Aperturas!$A$2), 0))</f>
        <v/>
      </c>
      <c r="RIJ224" s="23" t="str">
        <f>IF(RIJ220 = "", "", IFERROR(RIJ220 / SUMIFS(Aux_Totales!$N:$N, Aux_Totales!$F:$F, $F224, Aux_Totales!$A:$A, Aperturas!$A$2), 0))</f>
        <v/>
      </c>
      <c r="RIK224" s="23" t="str">
        <f>IF(RIK220 = "", "", IFERROR(RIK220 / SUMIFS(Aux_Totales!$N:$N, Aux_Totales!$F:$F, $F224, Aux_Totales!$A:$A, Aperturas!$A$2), 0))</f>
        <v/>
      </c>
      <c r="RIL224" s="23" t="str">
        <f>IF(RIL220 = "", "", IFERROR(RIL220 / SUMIFS(Aux_Totales!$N:$N, Aux_Totales!$F:$F, $F224, Aux_Totales!$A:$A, Aperturas!$A$2), 0))</f>
        <v/>
      </c>
      <c r="RIM224" s="23" t="str">
        <f>IF(RIM220 = "", "", IFERROR(RIM220 / SUMIFS(Aux_Totales!$N:$N, Aux_Totales!$F:$F, $F224, Aux_Totales!$A:$A, Aperturas!$A$2), 0))</f>
        <v/>
      </c>
      <c r="RIN224" s="23" t="str">
        <f>IF(RIN220 = "", "", IFERROR(RIN220 / SUMIFS(Aux_Totales!$N:$N, Aux_Totales!$F:$F, $F224, Aux_Totales!$A:$A, Aperturas!$A$2), 0))</f>
        <v/>
      </c>
      <c r="RIO224" s="23" t="str">
        <f>IF(RIO220 = "", "", IFERROR(RIO220 / SUMIFS(Aux_Totales!$N:$N, Aux_Totales!$F:$F, $F224, Aux_Totales!$A:$A, Aperturas!$A$2), 0))</f>
        <v/>
      </c>
      <c r="RIP224" s="23" t="str">
        <f>IF(RIP220 = "", "", IFERROR(RIP220 / SUMIFS(Aux_Totales!$N:$N, Aux_Totales!$F:$F, $F224, Aux_Totales!$A:$A, Aperturas!$A$2), 0))</f>
        <v/>
      </c>
      <c r="RIQ224" s="23" t="str">
        <f>IF(RIQ220 = "", "", IFERROR(RIQ220 / SUMIFS(Aux_Totales!$N:$N, Aux_Totales!$F:$F, $F224, Aux_Totales!$A:$A, Aperturas!$A$2), 0))</f>
        <v/>
      </c>
      <c r="RIR224" s="23" t="str">
        <f>IF(RIR220 = "", "", IFERROR(RIR220 / SUMIFS(Aux_Totales!$N:$N, Aux_Totales!$F:$F, $F224, Aux_Totales!$A:$A, Aperturas!$A$2), 0))</f>
        <v/>
      </c>
      <c r="RIS224" s="23" t="str">
        <f>IF(RIS220 = "", "", IFERROR(RIS220 / SUMIFS(Aux_Totales!$N:$N, Aux_Totales!$F:$F, $F224, Aux_Totales!$A:$A, Aperturas!$A$2), 0))</f>
        <v/>
      </c>
      <c r="RIT224" s="23" t="str">
        <f>IF(RIT220 = "", "", IFERROR(RIT220 / SUMIFS(Aux_Totales!$N:$N, Aux_Totales!$F:$F, $F224, Aux_Totales!$A:$A, Aperturas!$A$2), 0))</f>
        <v/>
      </c>
      <c r="RIU224" s="23" t="str">
        <f>IF(RIU220 = "", "", IFERROR(RIU220 / SUMIFS(Aux_Totales!$N:$N, Aux_Totales!$F:$F, $F224, Aux_Totales!$A:$A, Aperturas!$A$2), 0))</f>
        <v/>
      </c>
      <c r="RIV224" s="23" t="str">
        <f>IF(RIV220 = "", "", IFERROR(RIV220 / SUMIFS(Aux_Totales!$N:$N, Aux_Totales!$F:$F, $F224, Aux_Totales!$A:$A, Aperturas!$A$2), 0))</f>
        <v/>
      </c>
      <c r="RIW224" s="23" t="str">
        <f>IF(RIW220 = "", "", IFERROR(RIW220 / SUMIFS(Aux_Totales!$N:$N, Aux_Totales!$F:$F, $F224, Aux_Totales!$A:$A, Aperturas!$A$2), 0))</f>
        <v/>
      </c>
      <c r="RIX224" s="23" t="str">
        <f>IF(RIX220 = "", "", IFERROR(RIX220 / SUMIFS(Aux_Totales!$N:$N, Aux_Totales!$F:$F, $F224, Aux_Totales!$A:$A, Aperturas!$A$2), 0))</f>
        <v/>
      </c>
      <c r="RIY224" s="23" t="str">
        <f>IF(RIY220 = "", "", IFERROR(RIY220 / SUMIFS(Aux_Totales!$N:$N, Aux_Totales!$F:$F, $F224, Aux_Totales!$A:$A, Aperturas!$A$2), 0))</f>
        <v/>
      </c>
      <c r="RIZ224" s="23" t="str">
        <f>IF(RIZ220 = "", "", IFERROR(RIZ220 / SUMIFS(Aux_Totales!$N:$N, Aux_Totales!$F:$F, $F224, Aux_Totales!$A:$A, Aperturas!$A$2), 0))</f>
        <v/>
      </c>
      <c r="RJA224" s="23" t="str">
        <f>IF(RJA220 = "", "", IFERROR(RJA220 / SUMIFS(Aux_Totales!$N:$N, Aux_Totales!$F:$F, $F224, Aux_Totales!$A:$A, Aperturas!$A$2), 0))</f>
        <v/>
      </c>
      <c r="RJB224" s="23" t="str">
        <f>IF(RJB220 = "", "", IFERROR(RJB220 / SUMIFS(Aux_Totales!$N:$N, Aux_Totales!$F:$F, $F224, Aux_Totales!$A:$A, Aperturas!$A$2), 0))</f>
        <v/>
      </c>
      <c r="RJC224" s="23" t="str">
        <f>IF(RJC220 = "", "", IFERROR(RJC220 / SUMIFS(Aux_Totales!$N:$N, Aux_Totales!$F:$F, $F224, Aux_Totales!$A:$A, Aperturas!$A$2), 0))</f>
        <v/>
      </c>
      <c r="RJD224" s="23" t="str">
        <f>IF(RJD220 = "", "", IFERROR(RJD220 / SUMIFS(Aux_Totales!$N:$N, Aux_Totales!$F:$F, $F224, Aux_Totales!$A:$A, Aperturas!$A$2), 0))</f>
        <v/>
      </c>
      <c r="RJE224" s="23" t="str">
        <f>IF(RJE220 = "", "", IFERROR(RJE220 / SUMIFS(Aux_Totales!$N:$N, Aux_Totales!$F:$F, $F224, Aux_Totales!$A:$A, Aperturas!$A$2), 0))</f>
        <v/>
      </c>
      <c r="RJF224" s="23" t="str">
        <f>IF(RJF220 = "", "", IFERROR(RJF220 / SUMIFS(Aux_Totales!$N:$N, Aux_Totales!$F:$F, $F224, Aux_Totales!$A:$A, Aperturas!$A$2), 0))</f>
        <v/>
      </c>
      <c r="RJG224" s="23" t="str">
        <f>IF(RJG220 = "", "", IFERROR(RJG220 / SUMIFS(Aux_Totales!$N:$N, Aux_Totales!$F:$F, $F224, Aux_Totales!$A:$A, Aperturas!$A$2), 0))</f>
        <v/>
      </c>
      <c r="RJH224" s="23" t="str">
        <f>IF(RJH220 = "", "", IFERROR(RJH220 / SUMIFS(Aux_Totales!$N:$N, Aux_Totales!$F:$F, $F224, Aux_Totales!$A:$A, Aperturas!$A$2), 0))</f>
        <v/>
      </c>
      <c r="RJI224" s="23" t="str">
        <f>IF(RJI220 = "", "", IFERROR(RJI220 / SUMIFS(Aux_Totales!$N:$N, Aux_Totales!$F:$F, $F224, Aux_Totales!$A:$A, Aperturas!$A$2), 0))</f>
        <v/>
      </c>
      <c r="RJJ224" s="23" t="str">
        <f>IF(RJJ220 = "", "", IFERROR(RJJ220 / SUMIFS(Aux_Totales!$N:$N, Aux_Totales!$F:$F, $F224, Aux_Totales!$A:$A, Aperturas!$A$2), 0))</f>
        <v/>
      </c>
      <c r="RJK224" s="23" t="str">
        <f>IF(RJK220 = "", "", IFERROR(RJK220 / SUMIFS(Aux_Totales!$N:$N, Aux_Totales!$F:$F, $F224, Aux_Totales!$A:$A, Aperturas!$A$2), 0))</f>
        <v/>
      </c>
      <c r="RJL224" s="23" t="str">
        <f>IF(RJL220 = "", "", IFERROR(RJL220 / SUMIFS(Aux_Totales!$N:$N, Aux_Totales!$F:$F, $F224, Aux_Totales!$A:$A, Aperturas!$A$2), 0))</f>
        <v/>
      </c>
      <c r="RJM224" s="23" t="str">
        <f>IF(RJM220 = "", "", IFERROR(RJM220 / SUMIFS(Aux_Totales!$N:$N, Aux_Totales!$F:$F, $F224, Aux_Totales!$A:$A, Aperturas!$A$2), 0))</f>
        <v/>
      </c>
      <c r="RJN224" s="23" t="str">
        <f>IF(RJN220 = "", "", IFERROR(RJN220 / SUMIFS(Aux_Totales!$N:$N, Aux_Totales!$F:$F, $F224, Aux_Totales!$A:$A, Aperturas!$A$2), 0))</f>
        <v/>
      </c>
      <c r="RJO224" s="23" t="str">
        <f>IF(RJO220 = "", "", IFERROR(RJO220 / SUMIFS(Aux_Totales!$N:$N, Aux_Totales!$F:$F, $F224, Aux_Totales!$A:$A, Aperturas!$A$2), 0))</f>
        <v/>
      </c>
      <c r="RJP224" s="23" t="str">
        <f>IF(RJP220 = "", "", IFERROR(RJP220 / SUMIFS(Aux_Totales!$N:$N, Aux_Totales!$F:$F, $F224, Aux_Totales!$A:$A, Aperturas!$A$2), 0))</f>
        <v/>
      </c>
      <c r="RJQ224" s="23" t="str">
        <f>IF(RJQ220 = "", "", IFERROR(RJQ220 / SUMIFS(Aux_Totales!$N:$N, Aux_Totales!$F:$F, $F224, Aux_Totales!$A:$A, Aperturas!$A$2), 0))</f>
        <v/>
      </c>
      <c r="RJR224" s="23" t="str">
        <f>IF(RJR220 = "", "", IFERROR(RJR220 / SUMIFS(Aux_Totales!$N:$N, Aux_Totales!$F:$F, $F224, Aux_Totales!$A:$A, Aperturas!$A$2), 0))</f>
        <v/>
      </c>
      <c r="RJS224" s="23" t="str">
        <f>IF(RJS220 = "", "", IFERROR(RJS220 / SUMIFS(Aux_Totales!$N:$N, Aux_Totales!$F:$F, $F224, Aux_Totales!$A:$A, Aperturas!$A$2), 0))</f>
        <v/>
      </c>
      <c r="RJT224" s="23" t="str">
        <f>IF(RJT220 = "", "", IFERROR(RJT220 / SUMIFS(Aux_Totales!$N:$N, Aux_Totales!$F:$F, $F224, Aux_Totales!$A:$A, Aperturas!$A$2), 0))</f>
        <v/>
      </c>
      <c r="RJU224" s="23" t="str">
        <f>IF(RJU220 = "", "", IFERROR(RJU220 / SUMIFS(Aux_Totales!$N:$N, Aux_Totales!$F:$F, $F224, Aux_Totales!$A:$A, Aperturas!$A$2), 0))</f>
        <v/>
      </c>
      <c r="RJV224" s="23" t="str">
        <f>IF(RJV220 = "", "", IFERROR(RJV220 / SUMIFS(Aux_Totales!$N:$N, Aux_Totales!$F:$F, $F224, Aux_Totales!$A:$A, Aperturas!$A$2), 0))</f>
        <v/>
      </c>
      <c r="RJW224" s="23" t="str">
        <f>IF(RJW220 = "", "", IFERROR(RJW220 / SUMIFS(Aux_Totales!$N:$N, Aux_Totales!$F:$F, $F224, Aux_Totales!$A:$A, Aperturas!$A$2), 0))</f>
        <v/>
      </c>
      <c r="RJX224" s="23" t="str">
        <f>IF(RJX220 = "", "", IFERROR(RJX220 / SUMIFS(Aux_Totales!$N:$N, Aux_Totales!$F:$F, $F224, Aux_Totales!$A:$A, Aperturas!$A$2), 0))</f>
        <v/>
      </c>
      <c r="RJY224" s="23" t="str">
        <f>IF(RJY220 = "", "", IFERROR(RJY220 / SUMIFS(Aux_Totales!$N:$N, Aux_Totales!$F:$F, $F224, Aux_Totales!$A:$A, Aperturas!$A$2), 0))</f>
        <v/>
      </c>
      <c r="RJZ224" s="23" t="str">
        <f>IF(RJZ220 = "", "", IFERROR(RJZ220 / SUMIFS(Aux_Totales!$N:$N, Aux_Totales!$F:$F, $F224, Aux_Totales!$A:$A, Aperturas!$A$2), 0))</f>
        <v/>
      </c>
      <c r="RKA224" s="23" t="str">
        <f>IF(RKA220 = "", "", IFERROR(RKA220 / SUMIFS(Aux_Totales!$N:$N, Aux_Totales!$F:$F, $F224, Aux_Totales!$A:$A, Aperturas!$A$2), 0))</f>
        <v/>
      </c>
      <c r="RKB224" s="23" t="str">
        <f>IF(RKB220 = "", "", IFERROR(RKB220 / SUMIFS(Aux_Totales!$N:$N, Aux_Totales!$F:$F, $F224, Aux_Totales!$A:$A, Aperturas!$A$2), 0))</f>
        <v/>
      </c>
      <c r="RKC224" s="23" t="str">
        <f>IF(RKC220 = "", "", IFERROR(RKC220 / SUMIFS(Aux_Totales!$N:$N, Aux_Totales!$F:$F, $F224, Aux_Totales!$A:$A, Aperturas!$A$2), 0))</f>
        <v/>
      </c>
      <c r="RKD224" s="23" t="str">
        <f>IF(RKD220 = "", "", IFERROR(RKD220 / SUMIFS(Aux_Totales!$N:$N, Aux_Totales!$F:$F, $F224, Aux_Totales!$A:$A, Aperturas!$A$2), 0))</f>
        <v/>
      </c>
      <c r="RKE224" s="23" t="str">
        <f>IF(RKE220 = "", "", IFERROR(RKE220 / SUMIFS(Aux_Totales!$N:$N, Aux_Totales!$F:$F, $F224, Aux_Totales!$A:$A, Aperturas!$A$2), 0))</f>
        <v/>
      </c>
      <c r="RKF224" s="23" t="str">
        <f>IF(RKF220 = "", "", IFERROR(RKF220 / SUMIFS(Aux_Totales!$N:$N, Aux_Totales!$F:$F, $F224, Aux_Totales!$A:$A, Aperturas!$A$2), 0))</f>
        <v/>
      </c>
      <c r="RKG224" s="23" t="str">
        <f>IF(RKG220 = "", "", IFERROR(RKG220 / SUMIFS(Aux_Totales!$N:$N, Aux_Totales!$F:$F, $F224, Aux_Totales!$A:$A, Aperturas!$A$2), 0))</f>
        <v/>
      </c>
      <c r="RKH224" s="23" t="str">
        <f>IF(RKH220 = "", "", IFERROR(RKH220 / SUMIFS(Aux_Totales!$N:$N, Aux_Totales!$F:$F, $F224, Aux_Totales!$A:$A, Aperturas!$A$2), 0))</f>
        <v/>
      </c>
      <c r="RKI224" s="23" t="str">
        <f>IF(RKI220 = "", "", IFERROR(RKI220 / SUMIFS(Aux_Totales!$N:$N, Aux_Totales!$F:$F, $F224, Aux_Totales!$A:$A, Aperturas!$A$2), 0))</f>
        <v/>
      </c>
      <c r="RKJ224" s="23" t="str">
        <f>IF(RKJ220 = "", "", IFERROR(RKJ220 / SUMIFS(Aux_Totales!$N:$N, Aux_Totales!$F:$F, $F224, Aux_Totales!$A:$A, Aperturas!$A$2), 0))</f>
        <v/>
      </c>
      <c r="RKK224" s="23" t="str">
        <f>IF(RKK220 = "", "", IFERROR(RKK220 / SUMIFS(Aux_Totales!$N:$N, Aux_Totales!$F:$F, $F224, Aux_Totales!$A:$A, Aperturas!$A$2), 0))</f>
        <v/>
      </c>
      <c r="RKL224" s="23" t="str">
        <f>IF(RKL220 = "", "", IFERROR(RKL220 / SUMIFS(Aux_Totales!$N:$N, Aux_Totales!$F:$F, $F224, Aux_Totales!$A:$A, Aperturas!$A$2), 0))</f>
        <v/>
      </c>
      <c r="RKM224" s="23" t="str">
        <f>IF(RKM220 = "", "", IFERROR(RKM220 / SUMIFS(Aux_Totales!$N:$N, Aux_Totales!$F:$F, $F224, Aux_Totales!$A:$A, Aperturas!$A$2), 0))</f>
        <v/>
      </c>
      <c r="RKN224" s="23" t="str">
        <f>IF(RKN220 = "", "", IFERROR(RKN220 / SUMIFS(Aux_Totales!$N:$N, Aux_Totales!$F:$F, $F224, Aux_Totales!$A:$A, Aperturas!$A$2), 0))</f>
        <v/>
      </c>
      <c r="RKO224" s="23" t="str">
        <f>IF(RKO220 = "", "", IFERROR(RKO220 / SUMIFS(Aux_Totales!$N:$N, Aux_Totales!$F:$F, $F224, Aux_Totales!$A:$A, Aperturas!$A$2), 0))</f>
        <v/>
      </c>
      <c r="RKP224" s="23" t="str">
        <f>IF(RKP220 = "", "", IFERROR(RKP220 / SUMIFS(Aux_Totales!$N:$N, Aux_Totales!$F:$F, $F224, Aux_Totales!$A:$A, Aperturas!$A$2), 0))</f>
        <v/>
      </c>
      <c r="RKQ224" s="23" t="str">
        <f>IF(RKQ220 = "", "", IFERROR(RKQ220 / SUMIFS(Aux_Totales!$N:$N, Aux_Totales!$F:$F, $F224, Aux_Totales!$A:$A, Aperturas!$A$2), 0))</f>
        <v/>
      </c>
      <c r="RKR224" s="23" t="str">
        <f>IF(RKR220 = "", "", IFERROR(RKR220 / SUMIFS(Aux_Totales!$N:$N, Aux_Totales!$F:$F, $F224, Aux_Totales!$A:$A, Aperturas!$A$2), 0))</f>
        <v/>
      </c>
      <c r="RKS224" s="23" t="str">
        <f>IF(RKS220 = "", "", IFERROR(RKS220 / SUMIFS(Aux_Totales!$N:$N, Aux_Totales!$F:$F, $F224, Aux_Totales!$A:$A, Aperturas!$A$2), 0))</f>
        <v/>
      </c>
      <c r="RKT224" s="23" t="str">
        <f>IF(RKT220 = "", "", IFERROR(RKT220 / SUMIFS(Aux_Totales!$N:$N, Aux_Totales!$F:$F, $F224, Aux_Totales!$A:$A, Aperturas!$A$2), 0))</f>
        <v/>
      </c>
      <c r="RKU224" s="23" t="str">
        <f>IF(RKU220 = "", "", IFERROR(RKU220 / SUMIFS(Aux_Totales!$N:$N, Aux_Totales!$F:$F, $F224, Aux_Totales!$A:$A, Aperturas!$A$2), 0))</f>
        <v/>
      </c>
      <c r="RKV224" s="23" t="str">
        <f>IF(RKV220 = "", "", IFERROR(RKV220 / SUMIFS(Aux_Totales!$N:$N, Aux_Totales!$F:$F, $F224, Aux_Totales!$A:$A, Aperturas!$A$2), 0))</f>
        <v/>
      </c>
      <c r="RKW224" s="23" t="str">
        <f>IF(RKW220 = "", "", IFERROR(RKW220 / SUMIFS(Aux_Totales!$N:$N, Aux_Totales!$F:$F, $F224, Aux_Totales!$A:$A, Aperturas!$A$2), 0))</f>
        <v/>
      </c>
      <c r="RKX224" s="23" t="str">
        <f>IF(RKX220 = "", "", IFERROR(RKX220 / SUMIFS(Aux_Totales!$N:$N, Aux_Totales!$F:$F, $F224, Aux_Totales!$A:$A, Aperturas!$A$2), 0))</f>
        <v/>
      </c>
      <c r="RKY224" s="23" t="str">
        <f>IF(RKY220 = "", "", IFERROR(RKY220 / SUMIFS(Aux_Totales!$N:$N, Aux_Totales!$F:$F, $F224, Aux_Totales!$A:$A, Aperturas!$A$2), 0))</f>
        <v/>
      </c>
      <c r="RKZ224" s="23" t="str">
        <f>IF(RKZ220 = "", "", IFERROR(RKZ220 / SUMIFS(Aux_Totales!$N:$N, Aux_Totales!$F:$F, $F224, Aux_Totales!$A:$A, Aperturas!$A$2), 0))</f>
        <v/>
      </c>
      <c r="RLA224" s="23" t="str">
        <f>IF(RLA220 = "", "", IFERROR(RLA220 / SUMIFS(Aux_Totales!$N:$N, Aux_Totales!$F:$F, $F224, Aux_Totales!$A:$A, Aperturas!$A$2), 0))</f>
        <v/>
      </c>
      <c r="RLB224" s="23" t="str">
        <f>IF(RLB220 = "", "", IFERROR(RLB220 / SUMIFS(Aux_Totales!$N:$N, Aux_Totales!$F:$F, $F224, Aux_Totales!$A:$A, Aperturas!$A$2), 0))</f>
        <v/>
      </c>
      <c r="RLC224" s="23" t="str">
        <f>IF(RLC220 = "", "", IFERROR(RLC220 / SUMIFS(Aux_Totales!$N:$N, Aux_Totales!$F:$F, $F224, Aux_Totales!$A:$A, Aperturas!$A$2), 0))</f>
        <v/>
      </c>
      <c r="RLD224" s="23" t="str">
        <f>IF(RLD220 = "", "", IFERROR(RLD220 / SUMIFS(Aux_Totales!$N:$N, Aux_Totales!$F:$F, $F224, Aux_Totales!$A:$A, Aperturas!$A$2), 0))</f>
        <v/>
      </c>
      <c r="RLE224" s="23" t="str">
        <f>IF(RLE220 = "", "", IFERROR(RLE220 / SUMIFS(Aux_Totales!$N:$N, Aux_Totales!$F:$F, $F224, Aux_Totales!$A:$A, Aperturas!$A$2), 0))</f>
        <v/>
      </c>
      <c r="RLF224" s="23" t="str">
        <f>IF(RLF220 = "", "", IFERROR(RLF220 / SUMIFS(Aux_Totales!$N:$N, Aux_Totales!$F:$F, $F224, Aux_Totales!$A:$A, Aperturas!$A$2), 0))</f>
        <v/>
      </c>
      <c r="RLG224" s="23" t="str">
        <f>IF(RLG220 = "", "", IFERROR(RLG220 / SUMIFS(Aux_Totales!$N:$N, Aux_Totales!$F:$F, $F224, Aux_Totales!$A:$A, Aperturas!$A$2), 0))</f>
        <v/>
      </c>
      <c r="RLH224" s="23" t="str">
        <f>IF(RLH220 = "", "", IFERROR(RLH220 / SUMIFS(Aux_Totales!$N:$N, Aux_Totales!$F:$F, $F224, Aux_Totales!$A:$A, Aperturas!$A$2), 0))</f>
        <v/>
      </c>
      <c r="RLI224" s="23" t="str">
        <f>IF(RLI220 = "", "", IFERROR(RLI220 / SUMIFS(Aux_Totales!$N:$N, Aux_Totales!$F:$F, $F224, Aux_Totales!$A:$A, Aperturas!$A$2), 0))</f>
        <v/>
      </c>
      <c r="RLJ224" s="23" t="str">
        <f>IF(RLJ220 = "", "", IFERROR(RLJ220 / SUMIFS(Aux_Totales!$N:$N, Aux_Totales!$F:$F, $F224, Aux_Totales!$A:$A, Aperturas!$A$2), 0))</f>
        <v/>
      </c>
      <c r="RLK224" s="23" t="str">
        <f>IF(RLK220 = "", "", IFERROR(RLK220 / SUMIFS(Aux_Totales!$N:$N, Aux_Totales!$F:$F, $F224, Aux_Totales!$A:$A, Aperturas!$A$2), 0))</f>
        <v/>
      </c>
      <c r="RLL224" s="23" t="str">
        <f>IF(RLL220 = "", "", IFERROR(RLL220 / SUMIFS(Aux_Totales!$N:$N, Aux_Totales!$F:$F, $F224, Aux_Totales!$A:$A, Aperturas!$A$2), 0))</f>
        <v/>
      </c>
      <c r="RLM224" s="23" t="str">
        <f>IF(RLM220 = "", "", IFERROR(RLM220 / SUMIFS(Aux_Totales!$N:$N, Aux_Totales!$F:$F, $F224, Aux_Totales!$A:$A, Aperturas!$A$2), 0))</f>
        <v/>
      </c>
      <c r="RLN224" s="23" t="str">
        <f>IF(RLN220 = "", "", IFERROR(RLN220 / SUMIFS(Aux_Totales!$N:$N, Aux_Totales!$F:$F, $F224, Aux_Totales!$A:$A, Aperturas!$A$2), 0))</f>
        <v/>
      </c>
      <c r="RLO224" s="23" t="str">
        <f>IF(RLO220 = "", "", IFERROR(RLO220 / SUMIFS(Aux_Totales!$N:$N, Aux_Totales!$F:$F, $F224, Aux_Totales!$A:$A, Aperturas!$A$2), 0))</f>
        <v/>
      </c>
      <c r="RLP224" s="23" t="str">
        <f>IF(RLP220 = "", "", IFERROR(RLP220 / SUMIFS(Aux_Totales!$N:$N, Aux_Totales!$F:$F, $F224, Aux_Totales!$A:$A, Aperturas!$A$2), 0))</f>
        <v/>
      </c>
      <c r="RLQ224" s="23" t="str">
        <f>IF(RLQ220 = "", "", IFERROR(RLQ220 / SUMIFS(Aux_Totales!$N:$N, Aux_Totales!$F:$F, $F224, Aux_Totales!$A:$A, Aperturas!$A$2), 0))</f>
        <v/>
      </c>
      <c r="RLR224" s="23" t="str">
        <f>IF(RLR220 = "", "", IFERROR(RLR220 / SUMIFS(Aux_Totales!$N:$N, Aux_Totales!$F:$F, $F224, Aux_Totales!$A:$A, Aperturas!$A$2), 0))</f>
        <v/>
      </c>
      <c r="RLS224" s="23" t="str">
        <f>IF(RLS220 = "", "", IFERROR(RLS220 / SUMIFS(Aux_Totales!$N:$N, Aux_Totales!$F:$F, $F224, Aux_Totales!$A:$A, Aperturas!$A$2), 0))</f>
        <v/>
      </c>
      <c r="RLT224" s="23" t="str">
        <f>IF(RLT220 = "", "", IFERROR(RLT220 / SUMIFS(Aux_Totales!$N:$N, Aux_Totales!$F:$F, $F224, Aux_Totales!$A:$A, Aperturas!$A$2), 0))</f>
        <v/>
      </c>
      <c r="RLU224" s="23" t="str">
        <f>IF(RLU220 = "", "", IFERROR(RLU220 / SUMIFS(Aux_Totales!$N:$N, Aux_Totales!$F:$F, $F224, Aux_Totales!$A:$A, Aperturas!$A$2), 0))</f>
        <v/>
      </c>
      <c r="RLV224" s="23" t="str">
        <f>IF(RLV220 = "", "", IFERROR(RLV220 / SUMIFS(Aux_Totales!$N:$N, Aux_Totales!$F:$F, $F224, Aux_Totales!$A:$A, Aperturas!$A$2), 0))</f>
        <v/>
      </c>
      <c r="RLW224" s="23" t="str">
        <f>IF(RLW220 = "", "", IFERROR(RLW220 / SUMIFS(Aux_Totales!$N:$N, Aux_Totales!$F:$F, $F224, Aux_Totales!$A:$A, Aperturas!$A$2), 0))</f>
        <v/>
      </c>
      <c r="RLX224" s="23" t="str">
        <f>IF(RLX220 = "", "", IFERROR(RLX220 / SUMIFS(Aux_Totales!$N:$N, Aux_Totales!$F:$F, $F224, Aux_Totales!$A:$A, Aperturas!$A$2), 0))</f>
        <v/>
      </c>
      <c r="RLY224" s="23" t="str">
        <f>IF(RLY220 = "", "", IFERROR(RLY220 / SUMIFS(Aux_Totales!$N:$N, Aux_Totales!$F:$F, $F224, Aux_Totales!$A:$A, Aperturas!$A$2), 0))</f>
        <v/>
      </c>
      <c r="RLZ224" s="23" t="str">
        <f>IF(RLZ220 = "", "", IFERROR(RLZ220 / SUMIFS(Aux_Totales!$N:$N, Aux_Totales!$F:$F, $F224, Aux_Totales!$A:$A, Aperturas!$A$2), 0))</f>
        <v/>
      </c>
      <c r="RMA224" s="23" t="str">
        <f>IF(RMA220 = "", "", IFERROR(RMA220 / SUMIFS(Aux_Totales!$N:$N, Aux_Totales!$F:$F, $F224, Aux_Totales!$A:$A, Aperturas!$A$2), 0))</f>
        <v/>
      </c>
      <c r="RMB224" s="23" t="str">
        <f>IF(RMB220 = "", "", IFERROR(RMB220 / SUMIFS(Aux_Totales!$N:$N, Aux_Totales!$F:$F, $F224, Aux_Totales!$A:$A, Aperturas!$A$2), 0))</f>
        <v/>
      </c>
      <c r="RMC224" s="23" t="str">
        <f>IF(RMC220 = "", "", IFERROR(RMC220 / SUMIFS(Aux_Totales!$N:$N, Aux_Totales!$F:$F, $F224, Aux_Totales!$A:$A, Aperturas!$A$2), 0))</f>
        <v/>
      </c>
      <c r="RMD224" s="23" t="str">
        <f>IF(RMD220 = "", "", IFERROR(RMD220 / SUMIFS(Aux_Totales!$N:$N, Aux_Totales!$F:$F, $F224, Aux_Totales!$A:$A, Aperturas!$A$2), 0))</f>
        <v/>
      </c>
      <c r="RME224" s="23" t="str">
        <f>IF(RME220 = "", "", IFERROR(RME220 / SUMIFS(Aux_Totales!$N:$N, Aux_Totales!$F:$F, $F224, Aux_Totales!$A:$A, Aperturas!$A$2), 0))</f>
        <v/>
      </c>
      <c r="RMF224" s="23" t="str">
        <f>IF(RMF220 = "", "", IFERROR(RMF220 / SUMIFS(Aux_Totales!$N:$N, Aux_Totales!$F:$F, $F224, Aux_Totales!$A:$A, Aperturas!$A$2), 0))</f>
        <v/>
      </c>
      <c r="RMG224" s="23" t="str">
        <f>IF(RMG220 = "", "", IFERROR(RMG220 / SUMIFS(Aux_Totales!$N:$N, Aux_Totales!$F:$F, $F224, Aux_Totales!$A:$A, Aperturas!$A$2), 0))</f>
        <v/>
      </c>
      <c r="RMH224" s="23" t="str">
        <f>IF(RMH220 = "", "", IFERROR(RMH220 / SUMIFS(Aux_Totales!$N:$N, Aux_Totales!$F:$F, $F224, Aux_Totales!$A:$A, Aperturas!$A$2), 0))</f>
        <v/>
      </c>
      <c r="RMI224" s="23" t="str">
        <f>IF(RMI220 = "", "", IFERROR(RMI220 / SUMIFS(Aux_Totales!$N:$N, Aux_Totales!$F:$F, $F224, Aux_Totales!$A:$A, Aperturas!$A$2), 0))</f>
        <v/>
      </c>
      <c r="RMJ224" s="23" t="str">
        <f>IF(RMJ220 = "", "", IFERROR(RMJ220 / SUMIFS(Aux_Totales!$N:$N, Aux_Totales!$F:$F, $F224, Aux_Totales!$A:$A, Aperturas!$A$2), 0))</f>
        <v/>
      </c>
      <c r="RMK224" s="23" t="str">
        <f>IF(RMK220 = "", "", IFERROR(RMK220 / SUMIFS(Aux_Totales!$N:$N, Aux_Totales!$F:$F, $F224, Aux_Totales!$A:$A, Aperturas!$A$2), 0))</f>
        <v/>
      </c>
      <c r="RML224" s="23" t="str">
        <f>IF(RML220 = "", "", IFERROR(RML220 / SUMIFS(Aux_Totales!$N:$N, Aux_Totales!$F:$F, $F224, Aux_Totales!$A:$A, Aperturas!$A$2), 0))</f>
        <v/>
      </c>
      <c r="RMM224" s="23" t="str">
        <f>IF(RMM220 = "", "", IFERROR(RMM220 / SUMIFS(Aux_Totales!$N:$N, Aux_Totales!$F:$F, $F224, Aux_Totales!$A:$A, Aperturas!$A$2), 0))</f>
        <v/>
      </c>
      <c r="RMN224" s="23" t="str">
        <f>IF(RMN220 = "", "", IFERROR(RMN220 / SUMIFS(Aux_Totales!$N:$N, Aux_Totales!$F:$F, $F224, Aux_Totales!$A:$A, Aperturas!$A$2), 0))</f>
        <v/>
      </c>
      <c r="RMO224" s="23" t="str">
        <f>IF(RMO220 = "", "", IFERROR(RMO220 / SUMIFS(Aux_Totales!$N:$N, Aux_Totales!$F:$F, $F224, Aux_Totales!$A:$A, Aperturas!$A$2), 0))</f>
        <v/>
      </c>
      <c r="RMP224" s="23" t="str">
        <f>IF(RMP220 = "", "", IFERROR(RMP220 / SUMIFS(Aux_Totales!$N:$N, Aux_Totales!$F:$F, $F224, Aux_Totales!$A:$A, Aperturas!$A$2), 0))</f>
        <v/>
      </c>
      <c r="RMQ224" s="23" t="str">
        <f>IF(RMQ220 = "", "", IFERROR(RMQ220 / SUMIFS(Aux_Totales!$N:$N, Aux_Totales!$F:$F, $F224, Aux_Totales!$A:$A, Aperturas!$A$2), 0))</f>
        <v/>
      </c>
      <c r="RMR224" s="23" t="str">
        <f>IF(RMR220 = "", "", IFERROR(RMR220 / SUMIFS(Aux_Totales!$N:$N, Aux_Totales!$F:$F, $F224, Aux_Totales!$A:$A, Aperturas!$A$2), 0))</f>
        <v/>
      </c>
      <c r="RMS224" s="23" t="str">
        <f>IF(RMS220 = "", "", IFERROR(RMS220 / SUMIFS(Aux_Totales!$N:$N, Aux_Totales!$F:$F, $F224, Aux_Totales!$A:$A, Aperturas!$A$2), 0))</f>
        <v/>
      </c>
      <c r="RMT224" s="23" t="str">
        <f>IF(RMT220 = "", "", IFERROR(RMT220 / SUMIFS(Aux_Totales!$N:$N, Aux_Totales!$F:$F, $F224, Aux_Totales!$A:$A, Aperturas!$A$2), 0))</f>
        <v/>
      </c>
      <c r="RMU224" s="23" t="str">
        <f>IF(RMU220 = "", "", IFERROR(RMU220 / SUMIFS(Aux_Totales!$N:$N, Aux_Totales!$F:$F, $F224, Aux_Totales!$A:$A, Aperturas!$A$2), 0))</f>
        <v/>
      </c>
      <c r="RMV224" s="23" t="str">
        <f>IF(RMV220 = "", "", IFERROR(RMV220 / SUMIFS(Aux_Totales!$N:$N, Aux_Totales!$F:$F, $F224, Aux_Totales!$A:$A, Aperturas!$A$2), 0))</f>
        <v/>
      </c>
      <c r="RMW224" s="23" t="str">
        <f>IF(RMW220 = "", "", IFERROR(RMW220 / SUMIFS(Aux_Totales!$N:$N, Aux_Totales!$F:$F, $F224, Aux_Totales!$A:$A, Aperturas!$A$2), 0))</f>
        <v/>
      </c>
      <c r="RMX224" s="23" t="str">
        <f>IF(RMX220 = "", "", IFERROR(RMX220 / SUMIFS(Aux_Totales!$N:$N, Aux_Totales!$F:$F, $F224, Aux_Totales!$A:$A, Aperturas!$A$2), 0))</f>
        <v/>
      </c>
      <c r="RMY224" s="23" t="str">
        <f>IF(RMY220 = "", "", IFERROR(RMY220 / SUMIFS(Aux_Totales!$N:$N, Aux_Totales!$F:$F, $F224, Aux_Totales!$A:$A, Aperturas!$A$2), 0))</f>
        <v/>
      </c>
      <c r="RMZ224" s="23" t="str">
        <f>IF(RMZ220 = "", "", IFERROR(RMZ220 / SUMIFS(Aux_Totales!$N:$N, Aux_Totales!$F:$F, $F224, Aux_Totales!$A:$A, Aperturas!$A$2), 0))</f>
        <v/>
      </c>
      <c r="RNA224" s="23" t="str">
        <f>IF(RNA220 = "", "", IFERROR(RNA220 / SUMIFS(Aux_Totales!$N:$N, Aux_Totales!$F:$F, $F224, Aux_Totales!$A:$A, Aperturas!$A$2), 0))</f>
        <v/>
      </c>
      <c r="RNB224" s="23" t="str">
        <f>IF(RNB220 = "", "", IFERROR(RNB220 / SUMIFS(Aux_Totales!$N:$N, Aux_Totales!$F:$F, $F224, Aux_Totales!$A:$A, Aperturas!$A$2), 0))</f>
        <v/>
      </c>
      <c r="RNC224" s="23" t="str">
        <f>IF(RNC220 = "", "", IFERROR(RNC220 / SUMIFS(Aux_Totales!$N:$N, Aux_Totales!$F:$F, $F224, Aux_Totales!$A:$A, Aperturas!$A$2), 0))</f>
        <v/>
      </c>
      <c r="RND224" s="23" t="str">
        <f>IF(RND220 = "", "", IFERROR(RND220 / SUMIFS(Aux_Totales!$N:$N, Aux_Totales!$F:$F, $F224, Aux_Totales!$A:$A, Aperturas!$A$2), 0))</f>
        <v/>
      </c>
      <c r="RNE224" s="23" t="str">
        <f>IF(RNE220 = "", "", IFERROR(RNE220 / SUMIFS(Aux_Totales!$N:$N, Aux_Totales!$F:$F, $F224, Aux_Totales!$A:$A, Aperturas!$A$2), 0))</f>
        <v/>
      </c>
      <c r="RNF224" s="23" t="str">
        <f>IF(RNF220 = "", "", IFERROR(RNF220 / SUMIFS(Aux_Totales!$N:$N, Aux_Totales!$F:$F, $F224, Aux_Totales!$A:$A, Aperturas!$A$2), 0))</f>
        <v/>
      </c>
      <c r="RNG224" s="23" t="str">
        <f>IF(RNG220 = "", "", IFERROR(RNG220 / SUMIFS(Aux_Totales!$N:$N, Aux_Totales!$F:$F, $F224, Aux_Totales!$A:$A, Aperturas!$A$2), 0))</f>
        <v/>
      </c>
      <c r="RNH224" s="23" t="str">
        <f>IF(RNH220 = "", "", IFERROR(RNH220 / SUMIFS(Aux_Totales!$N:$N, Aux_Totales!$F:$F, $F224, Aux_Totales!$A:$A, Aperturas!$A$2), 0))</f>
        <v/>
      </c>
      <c r="RNI224" s="23" t="str">
        <f>IF(RNI220 = "", "", IFERROR(RNI220 / SUMIFS(Aux_Totales!$N:$N, Aux_Totales!$F:$F, $F224, Aux_Totales!$A:$A, Aperturas!$A$2), 0))</f>
        <v/>
      </c>
      <c r="RNJ224" s="23" t="str">
        <f>IF(RNJ220 = "", "", IFERROR(RNJ220 / SUMIFS(Aux_Totales!$N:$N, Aux_Totales!$F:$F, $F224, Aux_Totales!$A:$A, Aperturas!$A$2), 0))</f>
        <v/>
      </c>
      <c r="RNK224" s="23" t="str">
        <f>IF(RNK220 = "", "", IFERROR(RNK220 / SUMIFS(Aux_Totales!$N:$N, Aux_Totales!$F:$F, $F224, Aux_Totales!$A:$A, Aperturas!$A$2), 0))</f>
        <v/>
      </c>
      <c r="RNL224" s="23" t="str">
        <f>IF(RNL220 = "", "", IFERROR(RNL220 / SUMIFS(Aux_Totales!$N:$N, Aux_Totales!$F:$F, $F224, Aux_Totales!$A:$A, Aperturas!$A$2), 0))</f>
        <v/>
      </c>
      <c r="RNM224" s="23" t="str">
        <f>IF(RNM220 = "", "", IFERROR(RNM220 / SUMIFS(Aux_Totales!$N:$N, Aux_Totales!$F:$F, $F224, Aux_Totales!$A:$A, Aperturas!$A$2), 0))</f>
        <v/>
      </c>
      <c r="RNN224" s="23" t="str">
        <f>IF(RNN220 = "", "", IFERROR(RNN220 / SUMIFS(Aux_Totales!$N:$N, Aux_Totales!$F:$F, $F224, Aux_Totales!$A:$A, Aperturas!$A$2), 0))</f>
        <v/>
      </c>
      <c r="RNO224" s="23" t="str">
        <f>IF(RNO220 = "", "", IFERROR(RNO220 / SUMIFS(Aux_Totales!$N:$N, Aux_Totales!$F:$F, $F224, Aux_Totales!$A:$A, Aperturas!$A$2), 0))</f>
        <v/>
      </c>
      <c r="RNP224" s="23" t="str">
        <f>IF(RNP220 = "", "", IFERROR(RNP220 / SUMIFS(Aux_Totales!$N:$N, Aux_Totales!$F:$F, $F224, Aux_Totales!$A:$A, Aperturas!$A$2), 0))</f>
        <v/>
      </c>
      <c r="RNQ224" s="23" t="str">
        <f>IF(RNQ220 = "", "", IFERROR(RNQ220 / SUMIFS(Aux_Totales!$N:$N, Aux_Totales!$F:$F, $F224, Aux_Totales!$A:$A, Aperturas!$A$2), 0))</f>
        <v/>
      </c>
      <c r="RNR224" s="23" t="str">
        <f>IF(RNR220 = "", "", IFERROR(RNR220 / SUMIFS(Aux_Totales!$N:$N, Aux_Totales!$F:$F, $F224, Aux_Totales!$A:$A, Aperturas!$A$2), 0))</f>
        <v/>
      </c>
      <c r="RNS224" s="23" t="str">
        <f>IF(RNS220 = "", "", IFERROR(RNS220 / SUMIFS(Aux_Totales!$N:$N, Aux_Totales!$F:$F, $F224, Aux_Totales!$A:$A, Aperturas!$A$2), 0))</f>
        <v/>
      </c>
      <c r="RNT224" s="23" t="str">
        <f>IF(RNT220 = "", "", IFERROR(RNT220 / SUMIFS(Aux_Totales!$N:$N, Aux_Totales!$F:$F, $F224, Aux_Totales!$A:$A, Aperturas!$A$2), 0))</f>
        <v/>
      </c>
      <c r="RNU224" s="23" t="str">
        <f>IF(RNU220 = "", "", IFERROR(RNU220 / SUMIFS(Aux_Totales!$N:$N, Aux_Totales!$F:$F, $F224, Aux_Totales!$A:$A, Aperturas!$A$2), 0))</f>
        <v/>
      </c>
      <c r="RNV224" s="23" t="str">
        <f>IF(RNV220 = "", "", IFERROR(RNV220 / SUMIFS(Aux_Totales!$N:$N, Aux_Totales!$F:$F, $F224, Aux_Totales!$A:$A, Aperturas!$A$2), 0))</f>
        <v/>
      </c>
      <c r="RNW224" s="23" t="str">
        <f>IF(RNW220 = "", "", IFERROR(RNW220 / SUMIFS(Aux_Totales!$N:$N, Aux_Totales!$F:$F, $F224, Aux_Totales!$A:$A, Aperturas!$A$2), 0))</f>
        <v/>
      </c>
      <c r="RNX224" s="23" t="str">
        <f>IF(RNX220 = "", "", IFERROR(RNX220 / SUMIFS(Aux_Totales!$N:$N, Aux_Totales!$F:$F, $F224, Aux_Totales!$A:$A, Aperturas!$A$2), 0))</f>
        <v/>
      </c>
      <c r="RNY224" s="23" t="str">
        <f>IF(RNY220 = "", "", IFERROR(RNY220 / SUMIFS(Aux_Totales!$N:$N, Aux_Totales!$F:$F, $F224, Aux_Totales!$A:$A, Aperturas!$A$2), 0))</f>
        <v/>
      </c>
      <c r="RNZ224" s="23" t="str">
        <f>IF(RNZ220 = "", "", IFERROR(RNZ220 / SUMIFS(Aux_Totales!$N:$N, Aux_Totales!$F:$F, $F224, Aux_Totales!$A:$A, Aperturas!$A$2), 0))</f>
        <v/>
      </c>
      <c r="ROA224" s="23" t="str">
        <f>IF(ROA220 = "", "", IFERROR(ROA220 / SUMIFS(Aux_Totales!$N:$N, Aux_Totales!$F:$F, $F224, Aux_Totales!$A:$A, Aperturas!$A$2), 0))</f>
        <v/>
      </c>
      <c r="ROB224" s="23" t="str">
        <f>IF(ROB220 = "", "", IFERROR(ROB220 / SUMIFS(Aux_Totales!$N:$N, Aux_Totales!$F:$F, $F224, Aux_Totales!$A:$A, Aperturas!$A$2), 0))</f>
        <v/>
      </c>
      <c r="ROC224" s="23" t="str">
        <f>IF(ROC220 = "", "", IFERROR(ROC220 / SUMIFS(Aux_Totales!$N:$N, Aux_Totales!$F:$F, $F224, Aux_Totales!$A:$A, Aperturas!$A$2), 0))</f>
        <v/>
      </c>
      <c r="ROD224" s="23" t="str">
        <f>IF(ROD220 = "", "", IFERROR(ROD220 / SUMIFS(Aux_Totales!$N:$N, Aux_Totales!$F:$F, $F224, Aux_Totales!$A:$A, Aperturas!$A$2), 0))</f>
        <v/>
      </c>
      <c r="ROE224" s="23" t="str">
        <f>IF(ROE220 = "", "", IFERROR(ROE220 / SUMIFS(Aux_Totales!$N:$N, Aux_Totales!$F:$F, $F224, Aux_Totales!$A:$A, Aperturas!$A$2), 0))</f>
        <v/>
      </c>
      <c r="ROF224" s="23" t="str">
        <f>IF(ROF220 = "", "", IFERROR(ROF220 / SUMIFS(Aux_Totales!$N:$N, Aux_Totales!$F:$F, $F224, Aux_Totales!$A:$A, Aperturas!$A$2), 0))</f>
        <v/>
      </c>
      <c r="ROG224" s="23" t="str">
        <f>IF(ROG220 = "", "", IFERROR(ROG220 / SUMIFS(Aux_Totales!$N:$N, Aux_Totales!$F:$F, $F224, Aux_Totales!$A:$A, Aperturas!$A$2), 0))</f>
        <v/>
      </c>
      <c r="ROH224" s="23" t="str">
        <f>IF(ROH220 = "", "", IFERROR(ROH220 / SUMIFS(Aux_Totales!$N:$N, Aux_Totales!$F:$F, $F224, Aux_Totales!$A:$A, Aperturas!$A$2), 0))</f>
        <v/>
      </c>
      <c r="ROI224" s="23" t="str">
        <f>IF(ROI220 = "", "", IFERROR(ROI220 / SUMIFS(Aux_Totales!$N:$N, Aux_Totales!$F:$F, $F224, Aux_Totales!$A:$A, Aperturas!$A$2), 0))</f>
        <v/>
      </c>
      <c r="ROJ224" s="23" t="str">
        <f>IF(ROJ220 = "", "", IFERROR(ROJ220 / SUMIFS(Aux_Totales!$N:$N, Aux_Totales!$F:$F, $F224, Aux_Totales!$A:$A, Aperturas!$A$2), 0))</f>
        <v/>
      </c>
      <c r="ROK224" s="23" t="str">
        <f>IF(ROK220 = "", "", IFERROR(ROK220 / SUMIFS(Aux_Totales!$N:$N, Aux_Totales!$F:$F, $F224, Aux_Totales!$A:$A, Aperturas!$A$2), 0))</f>
        <v/>
      </c>
      <c r="ROL224" s="23" t="str">
        <f>IF(ROL220 = "", "", IFERROR(ROL220 / SUMIFS(Aux_Totales!$N:$N, Aux_Totales!$F:$F, $F224, Aux_Totales!$A:$A, Aperturas!$A$2), 0))</f>
        <v/>
      </c>
      <c r="ROM224" s="23" t="str">
        <f>IF(ROM220 = "", "", IFERROR(ROM220 / SUMIFS(Aux_Totales!$N:$N, Aux_Totales!$F:$F, $F224, Aux_Totales!$A:$A, Aperturas!$A$2), 0))</f>
        <v/>
      </c>
      <c r="RON224" s="23" t="str">
        <f>IF(RON220 = "", "", IFERROR(RON220 / SUMIFS(Aux_Totales!$N:$N, Aux_Totales!$F:$F, $F224, Aux_Totales!$A:$A, Aperturas!$A$2), 0))</f>
        <v/>
      </c>
      <c r="ROO224" s="23" t="str">
        <f>IF(ROO220 = "", "", IFERROR(ROO220 / SUMIFS(Aux_Totales!$N:$N, Aux_Totales!$F:$F, $F224, Aux_Totales!$A:$A, Aperturas!$A$2), 0))</f>
        <v/>
      </c>
      <c r="ROP224" s="23" t="str">
        <f>IF(ROP220 = "", "", IFERROR(ROP220 / SUMIFS(Aux_Totales!$N:$N, Aux_Totales!$F:$F, $F224, Aux_Totales!$A:$A, Aperturas!$A$2), 0))</f>
        <v/>
      </c>
      <c r="ROQ224" s="23" t="str">
        <f>IF(ROQ220 = "", "", IFERROR(ROQ220 / SUMIFS(Aux_Totales!$N:$N, Aux_Totales!$F:$F, $F224, Aux_Totales!$A:$A, Aperturas!$A$2), 0))</f>
        <v/>
      </c>
      <c r="ROR224" s="23" t="str">
        <f>IF(ROR220 = "", "", IFERROR(ROR220 / SUMIFS(Aux_Totales!$N:$N, Aux_Totales!$F:$F, $F224, Aux_Totales!$A:$A, Aperturas!$A$2), 0))</f>
        <v/>
      </c>
      <c r="ROS224" s="23" t="str">
        <f>IF(ROS220 = "", "", IFERROR(ROS220 / SUMIFS(Aux_Totales!$N:$N, Aux_Totales!$F:$F, $F224, Aux_Totales!$A:$A, Aperturas!$A$2), 0))</f>
        <v/>
      </c>
      <c r="ROT224" s="23" t="str">
        <f>IF(ROT220 = "", "", IFERROR(ROT220 / SUMIFS(Aux_Totales!$N:$N, Aux_Totales!$F:$F, $F224, Aux_Totales!$A:$A, Aperturas!$A$2), 0))</f>
        <v/>
      </c>
      <c r="ROU224" s="23" t="str">
        <f>IF(ROU220 = "", "", IFERROR(ROU220 / SUMIFS(Aux_Totales!$N:$N, Aux_Totales!$F:$F, $F224, Aux_Totales!$A:$A, Aperturas!$A$2), 0))</f>
        <v/>
      </c>
      <c r="ROV224" s="23" t="str">
        <f>IF(ROV220 = "", "", IFERROR(ROV220 / SUMIFS(Aux_Totales!$N:$N, Aux_Totales!$F:$F, $F224, Aux_Totales!$A:$A, Aperturas!$A$2), 0))</f>
        <v/>
      </c>
      <c r="ROW224" s="23" t="str">
        <f>IF(ROW220 = "", "", IFERROR(ROW220 / SUMIFS(Aux_Totales!$N:$N, Aux_Totales!$F:$F, $F224, Aux_Totales!$A:$A, Aperturas!$A$2), 0))</f>
        <v/>
      </c>
      <c r="ROX224" s="23" t="str">
        <f>IF(ROX220 = "", "", IFERROR(ROX220 / SUMIFS(Aux_Totales!$N:$N, Aux_Totales!$F:$F, $F224, Aux_Totales!$A:$A, Aperturas!$A$2), 0))</f>
        <v/>
      </c>
      <c r="ROY224" s="23" t="str">
        <f>IF(ROY220 = "", "", IFERROR(ROY220 / SUMIFS(Aux_Totales!$N:$N, Aux_Totales!$F:$F, $F224, Aux_Totales!$A:$A, Aperturas!$A$2), 0))</f>
        <v/>
      </c>
      <c r="ROZ224" s="23" t="str">
        <f>IF(ROZ220 = "", "", IFERROR(ROZ220 / SUMIFS(Aux_Totales!$N:$N, Aux_Totales!$F:$F, $F224, Aux_Totales!$A:$A, Aperturas!$A$2), 0))</f>
        <v/>
      </c>
      <c r="RPA224" s="23" t="str">
        <f>IF(RPA220 = "", "", IFERROR(RPA220 / SUMIFS(Aux_Totales!$N:$N, Aux_Totales!$F:$F, $F224, Aux_Totales!$A:$A, Aperturas!$A$2), 0))</f>
        <v/>
      </c>
      <c r="RPB224" s="23" t="str">
        <f>IF(RPB220 = "", "", IFERROR(RPB220 / SUMIFS(Aux_Totales!$N:$N, Aux_Totales!$F:$F, $F224, Aux_Totales!$A:$A, Aperturas!$A$2), 0))</f>
        <v/>
      </c>
      <c r="RPC224" s="23" t="str">
        <f>IF(RPC220 = "", "", IFERROR(RPC220 / SUMIFS(Aux_Totales!$N:$N, Aux_Totales!$F:$F, $F224, Aux_Totales!$A:$A, Aperturas!$A$2), 0))</f>
        <v/>
      </c>
      <c r="RPD224" s="23" t="str">
        <f>IF(RPD220 = "", "", IFERROR(RPD220 / SUMIFS(Aux_Totales!$N:$N, Aux_Totales!$F:$F, $F224, Aux_Totales!$A:$A, Aperturas!$A$2), 0))</f>
        <v/>
      </c>
      <c r="RPE224" s="23" t="str">
        <f>IF(RPE220 = "", "", IFERROR(RPE220 / SUMIFS(Aux_Totales!$N:$N, Aux_Totales!$F:$F, $F224, Aux_Totales!$A:$A, Aperturas!$A$2), 0))</f>
        <v/>
      </c>
      <c r="RPF224" s="23" t="str">
        <f>IF(RPF220 = "", "", IFERROR(RPF220 / SUMIFS(Aux_Totales!$N:$N, Aux_Totales!$F:$F, $F224, Aux_Totales!$A:$A, Aperturas!$A$2), 0))</f>
        <v/>
      </c>
      <c r="RPG224" s="23" t="str">
        <f>IF(RPG220 = "", "", IFERROR(RPG220 / SUMIFS(Aux_Totales!$N:$N, Aux_Totales!$F:$F, $F224, Aux_Totales!$A:$A, Aperturas!$A$2), 0))</f>
        <v/>
      </c>
      <c r="RPH224" s="23" t="str">
        <f>IF(RPH220 = "", "", IFERROR(RPH220 / SUMIFS(Aux_Totales!$N:$N, Aux_Totales!$F:$F, $F224, Aux_Totales!$A:$A, Aperturas!$A$2), 0))</f>
        <v/>
      </c>
      <c r="RPI224" s="23" t="str">
        <f>IF(RPI220 = "", "", IFERROR(RPI220 / SUMIFS(Aux_Totales!$N:$N, Aux_Totales!$F:$F, $F224, Aux_Totales!$A:$A, Aperturas!$A$2), 0))</f>
        <v/>
      </c>
      <c r="RPJ224" s="23" t="str">
        <f>IF(RPJ220 = "", "", IFERROR(RPJ220 / SUMIFS(Aux_Totales!$N:$N, Aux_Totales!$F:$F, $F224, Aux_Totales!$A:$A, Aperturas!$A$2), 0))</f>
        <v/>
      </c>
      <c r="RPK224" s="23" t="str">
        <f>IF(RPK220 = "", "", IFERROR(RPK220 / SUMIFS(Aux_Totales!$N:$N, Aux_Totales!$F:$F, $F224, Aux_Totales!$A:$A, Aperturas!$A$2), 0))</f>
        <v/>
      </c>
      <c r="RPL224" s="23" t="str">
        <f>IF(RPL220 = "", "", IFERROR(RPL220 / SUMIFS(Aux_Totales!$N:$N, Aux_Totales!$F:$F, $F224, Aux_Totales!$A:$A, Aperturas!$A$2), 0))</f>
        <v/>
      </c>
      <c r="RPM224" s="23" t="str">
        <f>IF(RPM220 = "", "", IFERROR(RPM220 / SUMIFS(Aux_Totales!$N:$N, Aux_Totales!$F:$F, $F224, Aux_Totales!$A:$A, Aperturas!$A$2), 0))</f>
        <v/>
      </c>
      <c r="RPN224" s="23" t="str">
        <f>IF(RPN220 = "", "", IFERROR(RPN220 / SUMIFS(Aux_Totales!$N:$N, Aux_Totales!$F:$F, $F224, Aux_Totales!$A:$A, Aperturas!$A$2), 0))</f>
        <v/>
      </c>
      <c r="RPO224" s="23" t="str">
        <f>IF(RPO220 = "", "", IFERROR(RPO220 / SUMIFS(Aux_Totales!$N:$N, Aux_Totales!$F:$F, $F224, Aux_Totales!$A:$A, Aperturas!$A$2), 0))</f>
        <v/>
      </c>
      <c r="RPP224" s="23" t="str">
        <f>IF(RPP220 = "", "", IFERROR(RPP220 / SUMIFS(Aux_Totales!$N:$N, Aux_Totales!$F:$F, $F224, Aux_Totales!$A:$A, Aperturas!$A$2), 0))</f>
        <v/>
      </c>
      <c r="RPQ224" s="23" t="str">
        <f>IF(RPQ220 = "", "", IFERROR(RPQ220 / SUMIFS(Aux_Totales!$N:$N, Aux_Totales!$F:$F, $F224, Aux_Totales!$A:$A, Aperturas!$A$2), 0))</f>
        <v/>
      </c>
      <c r="RPR224" s="23" t="str">
        <f>IF(RPR220 = "", "", IFERROR(RPR220 / SUMIFS(Aux_Totales!$N:$N, Aux_Totales!$F:$F, $F224, Aux_Totales!$A:$A, Aperturas!$A$2), 0))</f>
        <v/>
      </c>
      <c r="RPS224" s="23" t="str">
        <f>IF(RPS220 = "", "", IFERROR(RPS220 / SUMIFS(Aux_Totales!$N:$N, Aux_Totales!$F:$F, $F224, Aux_Totales!$A:$A, Aperturas!$A$2), 0))</f>
        <v/>
      </c>
      <c r="RPT224" s="23" t="str">
        <f>IF(RPT220 = "", "", IFERROR(RPT220 / SUMIFS(Aux_Totales!$N:$N, Aux_Totales!$F:$F, $F224, Aux_Totales!$A:$A, Aperturas!$A$2), 0))</f>
        <v/>
      </c>
      <c r="RPU224" s="23" t="str">
        <f>IF(RPU220 = "", "", IFERROR(RPU220 / SUMIFS(Aux_Totales!$N:$N, Aux_Totales!$F:$F, $F224, Aux_Totales!$A:$A, Aperturas!$A$2), 0))</f>
        <v/>
      </c>
      <c r="RPV224" s="23" t="str">
        <f>IF(RPV220 = "", "", IFERROR(RPV220 / SUMIFS(Aux_Totales!$N:$N, Aux_Totales!$F:$F, $F224, Aux_Totales!$A:$A, Aperturas!$A$2), 0))</f>
        <v/>
      </c>
      <c r="RPW224" s="23" t="str">
        <f>IF(RPW220 = "", "", IFERROR(RPW220 / SUMIFS(Aux_Totales!$N:$N, Aux_Totales!$F:$F, $F224, Aux_Totales!$A:$A, Aperturas!$A$2), 0))</f>
        <v/>
      </c>
      <c r="RPX224" s="23" t="str">
        <f>IF(RPX220 = "", "", IFERROR(RPX220 / SUMIFS(Aux_Totales!$N:$N, Aux_Totales!$F:$F, $F224, Aux_Totales!$A:$A, Aperturas!$A$2), 0))</f>
        <v/>
      </c>
      <c r="RPY224" s="23" t="str">
        <f>IF(RPY220 = "", "", IFERROR(RPY220 / SUMIFS(Aux_Totales!$N:$N, Aux_Totales!$F:$F, $F224, Aux_Totales!$A:$A, Aperturas!$A$2), 0))</f>
        <v/>
      </c>
      <c r="RPZ224" s="23" t="str">
        <f>IF(RPZ220 = "", "", IFERROR(RPZ220 / SUMIFS(Aux_Totales!$N:$N, Aux_Totales!$F:$F, $F224, Aux_Totales!$A:$A, Aperturas!$A$2), 0))</f>
        <v/>
      </c>
      <c r="RQA224" s="23" t="str">
        <f>IF(RQA220 = "", "", IFERROR(RQA220 / SUMIFS(Aux_Totales!$N:$N, Aux_Totales!$F:$F, $F224, Aux_Totales!$A:$A, Aperturas!$A$2), 0))</f>
        <v/>
      </c>
      <c r="RQB224" s="23" t="str">
        <f>IF(RQB220 = "", "", IFERROR(RQB220 / SUMIFS(Aux_Totales!$N:$N, Aux_Totales!$F:$F, $F224, Aux_Totales!$A:$A, Aperturas!$A$2), 0))</f>
        <v/>
      </c>
      <c r="RQC224" s="23" t="str">
        <f>IF(RQC220 = "", "", IFERROR(RQC220 / SUMIFS(Aux_Totales!$N:$N, Aux_Totales!$F:$F, $F224, Aux_Totales!$A:$A, Aperturas!$A$2), 0))</f>
        <v/>
      </c>
      <c r="RQD224" s="23" t="str">
        <f>IF(RQD220 = "", "", IFERROR(RQD220 / SUMIFS(Aux_Totales!$N:$N, Aux_Totales!$F:$F, $F224, Aux_Totales!$A:$A, Aperturas!$A$2), 0))</f>
        <v/>
      </c>
      <c r="RQE224" s="23" t="str">
        <f>IF(RQE220 = "", "", IFERROR(RQE220 / SUMIFS(Aux_Totales!$N:$N, Aux_Totales!$F:$F, $F224, Aux_Totales!$A:$A, Aperturas!$A$2), 0))</f>
        <v/>
      </c>
      <c r="RQF224" s="23" t="str">
        <f>IF(RQF220 = "", "", IFERROR(RQF220 / SUMIFS(Aux_Totales!$N:$N, Aux_Totales!$F:$F, $F224, Aux_Totales!$A:$A, Aperturas!$A$2), 0))</f>
        <v/>
      </c>
      <c r="RQG224" s="23" t="str">
        <f>IF(RQG220 = "", "", IFERROR(RQG220 / SUMIFS(Aux_Totales!$N:$N, Aux_Totales!$F:$F, $F224, Aux_Totales!$A:$A, Aperturas!$A$2), 0))</f>
        <v/>
      </c>
      <c r="RQH224" s="23" t="str">
        <f>IF(RQH220 = "", "", IFERROR(RQH220 / SUMIFS(Aux_Totales!$N:$N, Aux_Totales!$F:$F, $F224, Aux_Totales!$A:$A, Aperturas!$A$2), 0))</f>
        <v/>
      </c>
      <c r="RQI224" s="23" t="str">
        <f>IF(RQI220 = "", "", IFERROR(RQI220 / SUMIFS(Aux_Totales!$N:$N, Aux_Totales!$F:$F, $F224, Aux_Totales!$A:$A, Aperturas!$A$2), 0))</f>
        <v/>
      </c>
      <c r="RQJ224" s="23" t="str">
        <f>IF(RQJ220 = "", "", IFERROR(RQJ220 / SUMIFS(Aux_Totales!$N:$N, Aux_Totales!$F:$F, $F224, Aux_Totales!$A:$A, Aperturas!$A$2), 0))</f>
        <v/>
      </c>
      <c r="RQK224" s="23" t="str">
        <f>IF(RQK220 = "", "", IFERROR(RQK220 / SUMIFS(Aux_Totales!$N:$N, Aux_Totales!$F:$F, $F224, Aux_Totales!$A:$A, Aperturas!$A$2), 0))</f>
        <v/>
      </c>
      <c r="RQL224" s="23" t="str">
        <f>IF(RQL220 = "", "", IFERROR(RQL220 / SUMIFS(Aux_Totales!$N:$N, Aux_Totales!$F:$F, $F224, Aux_Totales!$A:$A, Aperturas!$A$2), 0))</f>
        <v/>
      </c>
      <c r="RQM224" s="23" t="str">
        <f>IF(RQM220 = "", "", IFERROR(RQM220 / SUMIFS(Aux_Totales!$N:$N, Aux_Totales!$F:$F, $F224, Aux_Totales!$A:$A, Aperturas!$A$2), 0))</f>
        <v/>
      </c>
      <c r="RQN224" s="23" t="str">
        <f>IF(RQN220 = "", "", IFERROR(RQN220 / SUMIFS(Aux_Totales!$N:$N, Aux_Totales!$F:$F, $F224, Aux_Totales!$A:$A, Aperturas!$A$2), 0))</f>
        <v/>
      </c>
      <c r="RQO224" s="23" t="str">
        <f>IF(RQO220 = "", "", IFERROR(RQO220 / SUMIFS(Aux_Totales!$N:$N, Aux_Totales!$F:$F, $F224, Aux_Totales!$A:$A, Aperturas!$A$2), 0))</f>
        <v/>
      </c>
      <c r="RQP224" s="23" t="str">
        <f>IF(RQP220 = "", "", IFERROR(RQP220 / SUMIFS(Aux_Totales!$N:$N, Aux_Totales!$F:$F, $F224, Aux_Totales!$A:$A, Aperturas!$A$2), 0))</f>
        <v/>
      </c>
      <c r="RQQ224" s="23" t="str">
        <f>IF(RQQ220 = "", "", IFERROR(RQQ220 / SUMIFS(Aux_Totales!$N:$N, Aux_Totales!$F:$F, $F224, Aux_Totales!$A:$A, Aperturas!$A$2), 0))</f>
        <v/>
      </c>
      <c r="RQR224" s="23" t="str">
        <f>IF(RQR220 = "", "", IFERROR(RQR220 / SUMIFS(Aux_Totales!$N:$N, Aux_Totales!$F:$F, $F224, Aux_Totales!$A:$A, Aperturas!$A$2), 0))</f>
        <v/>
      </c>
      <c r="RQS224" s="23" t="str">
        <f>IF(RQS220 = "", "", IFERROR(RQS220 / SUMIFS(Aux_Totales!$N:$N, Aux_Totales!$F:$F, $F224, Aux_Totales!$A:$A, Aperturas!$A$2), 0))</f>
        <v/>
      </c>
      <c r="RQT224" s="23" t="str">
        <f>IF(RQT220 = "", "", IFERROR(RQT220 / SUMIFS(Aux_Totales!$N:$N, Aux_Totales!$F:$F, $F224, Aux_Totales!$A:$A, Aperturas!$A$2), 0))</f>
        <v/>
      </c>
      <c r="RQU224" s="23" t="str">
        <f>IF(RQU220 = "", "", IFERROR(RQU220 / SUMIFS(Aux_Totales!$N:$N, Aux_Totales!$F:$F, $F224, Aux_Totales!$A:$A, Aperturas!$A$2), 0))</f>
        <v/>
      </c>
      <c r="RQV224" s="23" t="str">
        <f>IF(RQV220 = "", "", IFERROR(RQV220 / SUMIFS(Aux_Totales!$N:$N, Aux_Totales!$F:$F, $F224, Aux_Totales!$A:$A, Aperturas!$A$2), 0))</f>
        <v/>
      </c>
      <c r="RQW224" s="23" t="str">
        <f>IF(RQW220 = "", "", IFERROR(RQW220 / SUMIFS(Aux_Totales!$N:$N, Aux_Totales!$F:$F, $F224, Aux_Totales!$A:$A, Aperturas!$A$2), 0))</f>
        <v/>
      </c>
      <c r="RQX224" s="23" t="str">
        <f>IF(RQX220 = "", "", IFERROR(RQX220 / SUMIFS(Aux_Totales!$N:$N, Aux_Totales!$F:$F, $F224, Aux_Totales!$A:$A, Aperturas!$A$2), 0))</f>
        <v/>
      </c>
      <c r="RQY224" s="23" t="str">
        <f>IF(RQY220 = "", "", IFERROR(RQY220 / SUMIFS(Aux_Totales!$N:$N, Aux_Totales!$F:$F, $F224, Aux_Totales!$A:$A, Aperturas!$A$2), 0))</f>
        <v/>
      </c>
      <c r="RQZ224" s="23" t="str">
        <f>IF(RQZ220 = "", "", IFERROR(RQZ220 / SUMIFS(Aux_Totales!$N:$N, Aux_Totales!$F:$F, $F224, Aux_Totales!$A:$A, Aperturas!$A$2), 0))</f>
        <v/>
      </c>
      <c r="RRA224" s="23" t="str">
        <f>IF(RRA220 = "", "", IFERROR(RRA220 / SUMIFS(Aux_Totales!$N:$N, Aux_Totales!$F:$F, $F224, Aux_Totales!$A:$A, Aperturas!$A$2), 0))</f>
        <v/>
      </c>
      <c r="RRB224" s="23" t="str">
        <f>IF(RRB220 = "", "", IFERROR(RRB220 / SUMIFS(Aux_Totales!$N:$N, Aux_Totales!$F:$F, $F224, Aux_Totales!$A:$A, Aperturas!$A$2), 0))</f>
        <v/>
      </c>
      <c r="RRC224" s="23" t="str">
        <f>IF(RRC220 = "", "", IFERROR(RRC220 / SUMIFS(Aux_Totales!$N:$N, Aux_Totales!$F:$F, $F224, Aux_Totales!$A:$A, Aperturas!$A$2), 0))</f>
        <v/>
      </c>
      <c r="RRD224" s="23" t="str">
        <f>IF(RRD220 = "", "", IFERROR(RRD220 / SUMIFS(Aux_Totales!$N:$N, Aux_Totales!$F:$F, $F224, Aux_Totales!$A:$A, Aperturas!$A$2), 0))</f>
        <v/>
      </c>
      <c r="RRE224" s="23" t="str">
        <f>IF(RRE220 = "", "", IFERROR(RRE220 / SUMIFS(Aux_Totales!$N:$N, Aux_Totales!$F:$F, $F224, Aux_Totales!$A:$A, Aperturas!$A$2), 0))</f>
        <v/>
      </c>
      <c r="RRF224" s="23" t="str">
        <f>IF(RRF220 = "", "", IFERROR(RRF220 / SUMIFS(Aux_Totales!$N:$N, Aux_Totales!$F:$F, $F224, Aux_Totales!$A:$A, Aperturas!$A$2), 0))</f>
        <v/>
      </c>
      <c r="RRG224" s="23" t="str">
        <f>IF(RRG220 = "", "", IFERROR(RRG220 / SUMIFS(Aux_Totales!$N:$N, Aux_Totales!$F:$F, $F224, Aux_Totales!$A:$A, Aperturas!$A$2), 0))</f>
        <v/>
      </c>
      <c r="RRH224" s="23" t="str">
        <f>IF(RRH220 = "", "", IFERROR(RRH220 / SUMIFS(Aux_Totales!$N:$N, Aux_Totales!$F:$F, $F224, Aux_Totales!$A:$A, Aperturas!$A$2), 0))</f>
        <v/>
      </c>
      <c r="RRI224" s="23" t="str">
        <f>IF(RRI220 = "", "", IFERROR(RRI220 / SUMIFS(Aux_Totales!$N:$N, Aux_Totales!$F:$F, $F224, Aux_Totales!$A:$A, Aperturas!$A$2), 0))</f>
        <v/>
      </c>
      <c r="RRJ224" s="23" t="str">
        <f>IF(RRJ220 = "", "", IFERROR(RRJ220 / SUMIFS(Aux_Totales!$N:$N, Aux_Totales!$F:$F, $F224, Aux_Totales!$A:$A, Aperturas!$A$2), 0))</f>
        <v/>
      </c>
      <c r="RRK224" s="23" t="str">
        <f>IF(RRK220 = "", "", IFERROR(RRK220 / SUMIFS(Aux_Totales!$N:$N, Aux_Totales!$F:$F, $F224, Aux_Totales!$A:$A, Aperturas!$A$2), 0))</f>
        <v/>
      </c>
      <c r="RRL224" s="23" t="str">
        <f>IF(RRL220 = "", "", IFERROR(RRL220 / SUMIFS(Aux_Totales!$N:$N, Aux_Totales!$F:$F, $F224, Aux_Totales!$A:$A, Aperturas!$A$2), 0))</f>
        <v/>
      </c>
      <c r="RRM224" s="23" t="str">
        <f>IF(RRM220 = "", "", IFERROR(RRM220 / SUMIFS(Aux_Totales!$N:$N, Aux_Totales!$F:$F, $F224, Aux_Totales!$A:$A, Aperturas!$A$2), 0))</f>
        <v/>
      </c>
      <c r="RRN224" s="23" t="str">
        <f>IF(RRN220 = "", "", IFERROR(RRN220 / SUMIFS(Aux_Totales!$N:$N, Aux_Totales!$F:$F, $F224, Aux_Totales!$A:$A, Aperturas!$A$2), 0))</f>
        <v/>
      </c>
      <c r="RRO224" s="23" t="str">
        <f>IF(RRO220 = "", "", IFERROR(RRO220 / SUMIFS(Aux_Totales!$N:$N, Aux_Totales!$F:$F, $F224, Aux_Totales!$A:$A, Aperturas!$A$2), 0))</f>
        <v/>
      </c>
      <c r="RRP224" s="23" t="str">
        <f>IF(RRP220 = "", "", IFERROR(RRP220 / SUMIFS(Aux_Totales!$N:$N, Aux_Totales!$F:$F, $F224, Aux_Totales!$A:$A, Aperturas!$A$2), 0))</f>
        <v/>
      </c>
      <c r="RRQ224" s="23" t="str">
        <f>IF(RRQ220 = "", "", IFERROR(RRQ220 / SUMIFS(Aux_Totales!$N:$N, Aux_Totales!$F:$F, $F224, Aux_Totales!$A:$A, Aperturas!$A$2), 0))</f>
        <v/>
      </c>
      <c r="RRR224" s="23" t="str">
        <f>IF(RRR220 = "", "", IFERROR(RRR220 / SUMIFS(Aux_Totales!$N:$N, Aux_Totales!$F:$F, $F224, Aux_Totales!$A:$A, Aperturas!$A$2), 0))</f>
        <v/>
      </c>
      <c r="RRS224" s="23" t="str">
        <f>IF(RRS220 = "", "", IFERROR(RRS220 / SUMIFS(Aux_Totales!$N:$N, Aux_Totales!$F:$F, $F224, Aux_Totales!$A:$A, Aperturas!$A$2), 0))</f>
        <v/>
      </c>
      <c r="RRT224" s="23" t="str">
        <f>IF(RRT220 = "", "", IFERROR(RRT220 / SUMIFS(Aux_Totales!$N:$N, Aux_Totales!$F:$F, $F224, Aux_Totales!$A:$A, Aperturas!$A$2), 0))</f>
        <v/>
      </c>
      <c r="RRU224" s="23" t="str">
        <f>IF(RRU220 = "", "", IFERROR(RRU220 / SUMIFS(Aux_Totales!$N:$N, Aux_Totales!$F:$F, $F224, Aux_Totales!$A:$A, Aperturas!$A$2), 0))</f>
        <v/>
      </c>
      <c r="RRV224" s="23" t="str">
        <f>IF(RRV220 = "", "", IFERROR(RRV220 / SUMIFS(Aux_Totales!$N:$N, Aux_Totales!$F:$F, $F224, Aux_Totales!$A:$A, Aperturas!$A$2), 0))</f>
        <v/>
      </c>
      <c r="RRW224" s="23" t="str">
        <f>IF(RRW220 = "", "", IFERROR(RRW220 / SUMIFS(Aux_Totales!$N:$N, Aux_Totales!$F:$F, $F224, Aux_Totales!$A:$A, Aperturas!$A$2), 0))</f>
        <v/>
      </c>
      <c r="RRX224" s="23" t="str">
        <f>IF(RRX220 = "", "", IFERROR(RRX220 / SUMIFS(Aux_Totales!$N:$N, Aux_Totales!$F:$F, $F224, Aux_Totales!$A:$A, Aperturas!$A$2), 0))</f>
        <v/>
      </c>
      <c r="RRY224" s="23" t="str">
        <f>IF(RRY220 = "", "", IFERROR(RRY220 / SUMIFS(Aux_Totales!$N:$N, Aux_Totales!$F:$F, $F224, Aux_Totales!$A:$A, Aperturas!$A$2), 0))</f>
        <v/>
      </c>
      <c r="RRZ224" s="23" t="str">
        <f>IF(RRZ220 = "", "", IFERROR(RRZ220 / SUMIFS(Aux_Totales!$N:$N, Aux_Totales!$F:$F, $F224, Aux_Totales!$A:$A, Aperturas!$A$2), 0))</f>
        <v/>
      </c>
      <c r="RSA224" s="23" t="str">
        <f>IF(RSA220 = "", "", IFERROR(RSA220 / SUMIFS(Aux_Totales!$N:$N, Aux_Totales!$F:$F, $F224, Aux_Totales!$A:$A, Aperturas!$A$2), 0))</f>
        <v/>
      </c>
      <c r="RSB224" s="23" t="str">
        <f>IF(RSB220 = "", "", IFERROR(RSB220 / SUMIFS(Aux_Totales!$N:$N, Aux_Totales!$F:$F, $F224, Aux_Totales!$A:$A, Aperturas!$A$2), 0))</f>
        <v/>
      </c>
      <c r="RSC224" s="23" t="str">
        <f>IF(RSC220 = "", "", IFERROR(RSC220 / SUMIFS(Aux_Totales!$N:$N, Aux_Totales!$F:$F, $F224, Aux_Totales!$A:$A, Aperturas!$A$2), 0))</f>
        <v/>
      </c>
      <c r="RSD224" s="23" t="str">
        <f>IF(RSD220 = "", "", IFERROR(RSD220 / SUMIFS(Aux_Totales!$N:$N, Aux_Totales!$F:$F, $F224, Aux_Totales!$A:$A, Aperturas!$A$2), 0))</f>
        <v/>
      </c>
      <c r="RSE224" s="23" t="str">
        <f>IF(RSE220 = "", "", IFERROR(RSE220 / SUMIFS(Aux_Totales!$N:$N, Aux_Totales!$F:$F, $F224, Aux_Totales!$A:$A, Aperturas!$A$2), 0))</f>
        <v/>
      </c>
      <c r="RSF224" s="23" t="str">
        <f>IF(RSF220 = "", "", IFERROR(RSF220 / SUMIFS(Aux_Totales!$N:$N, Aux_Totales!$F:$F, $F224, Aux_Totales!$A:$A, Aperturas!$A$2), 0))</f>
        <v/>
      </c>
      <c r="RSG224" s="23" t="str">
        <f>IF(RSG220 = "", "", IFERROR(RSG220 / SUMIFS(Aux_Totales!$N:$N, Aux_Totales!$F:$F, $F224, Aux_Totales!$A:$A, Aperturas!$A$2), 0))</f>
        <v/>
      </c>
      <c r="RSH224" s="23" t="str">
        <f>IF(RSH220 = "", "", IFERROR(RSH220 / SUMIFS(Aux_Totales!$N:$N, Aux_Totales!$F:$F, $F224, Aux_Totales!$A:$A, Aperturas!$A$2), 0))</f>
        <v/>
      </c>
      <c r="RSI224" s="23" t="str">
        <f>IF(RSI220 = "", "", IFERROR(RSI220 / SUMIFS(Aux_Totales!$N:$N, Aux_Totales!$F:$F, $F224, Aux_Totales!$A:$A, Aperturas!$A$2), 0))</f>
        <v/>
      </c>
      <c r="RSJ224" s="23" t="str">
        <f>IF(RSJ220 = "", "", IFERROR(RSJ220 / SUMIFS(Aux_Totales!$N:$N, Aux_Totales!$F:$F, $F224, Aux_Totales!$A:$A, Aperturas!$A$2), 0))</f>
        <v/>
      </c>
      <c r="RSK224" s="23" t="str">
        <f>IF(RSK220 = "", "", IFERROR(RSK220 / SUMIFS(Aux_Totales!$N:$N, Aux_Totales!$F:$F, $F224, Aux_Totales!$A:$A, Aperturas!$A$2), 0))</f>
        <v/>
      </c>
      <c r="RSL224" s="23" t="str">
        <f>IF(RSL220 = "", "", IFERROR(RSL220 / SUMIFS(Aux_Totales!$N:$N, Aux_Totales!$F:$F, $F224, Aux_Totales!$A:$A, Aperturas!$A$2), 0))</f>
        <v/>
      </c>
      <c r="RSM224" s="23" t="str">
        <f>IF(RSM220 = "", "", IFERROR(RSM220 / SUMIFS(Aux_Totales!$N:$N, Aux_Totales!$F:$F, $F224, Aux_Totales!$A:$A, Aperturas!$A$2), 0))</f>
        <v/>
      </c>
      <c r="RSN224" s="23" t="str">
        <f>IF(RSN220 = "", "", IFERROR(RSN220 / SUMIFS(Aux_Totales!$N:$N, Aux_Totales!$F:$F, $F224, Aux_Totales!$A:$A, Aperturas!$A$2), 0))</f>
        <v/>
      </c>
      <c r="RSO224" s="23" t="str">
        <f>IF(RSO220 = "", "", IFERROR(RSO220 / SUMIFS(Aux_Totales!$N:$N, Aux_Totales!$F:$F, $F224, Aux_Totales!$A:$A, Aperturas!$A$2), 0))</f>
        <v/>
      </c>
      <c r="RSP224" s="23" t="str">
        <f>IF(RSP220 = "", "", IFERROR(RSP220 / SUMIFS(Aux_Totales!$N:$N, Aux_Totales!$F:$F, $F224, Aux_Totales!$A:$A, Aperturas!$A$2), 0))</f>
        <v/>
      </c>
      <c r="RSQ224" s="23" t="str">
        <f>IF(RSQ220 = "", "", IFERROR(RSQ220 / SUMIFS(Aux_Totales!$N:$N, Aux_Totales!$F:$F, $F224, Aux_Totales!$A:$A, Aperturas!$A$2), 0))</f>
        <v/>
      </c>
      <c r="RSR224" s="23" t="str">
        <f>IF(RSR220 = "", "", IFERROR(RSR220 / SUMIFS(Aux_Totales!$N:$N, Aux_Totales!$F:$F, $F224, Aux_Totales!$A:$A, Aperturas!$A$2), 0))</f>
        <v/>
      </c>
      <c r="RSS224" s="23" t="str">
        <f>IF(RSS220 = "", "", IFERROR(RSS220 / SUMIFS(Aux_Totales!$N:$N, Aux_Totales!$F:$F, $F224, Aux_Totales!$A:$A, Aperturas!$A$2), 0))</f>
        <v/>
      </c>
      <c r="RST224" s="23" t="str">
        <f>IF(RST220 = "", "", IFERROR(RST220 / SUMIFS(Aux_Totales!$N:$N, Aux_Totales!$F:$F, $F224, Aux_Totales!$A:$A, Aperturas!$A$2), 0))</f>
        <v/>
      </c>
      <c r="RSU224" s="23" t="str">
        <f>IF(RSU220 = "", "", IFERROR(RSU220 / SUMIFS(Aux_Totales!$N:$N, Aux_Totales!$F:$F, $F224, Aux_Totales!$A:$A, Aperturas!$A$2), 0))</f>
        <v/>
      </c>
      <c r="RSV224" s="23" t="str">
        <f>IF(RSV220 = "", "", IFERROR(RSV220 / SUMIFS(Aux_Totales!$N:$N, Aux_Totales!$F:$F, $F224, Aux_Totales!$A:$A, Aperturas!$A$2), 0))</f>
        <v/>
      </c>
      <c r="RSW224" s="23" t="str">
        <f>IF(RSW220 = "", "", IFERROR(RSW220 / SUMIFS(Aux_Totales!$N:$N, Aux_Totales!$F:$F, $F224, Aux_Totales!$A:$A, Aperturas!$A$2), 0))</f>
        <v/>
      </c>
      <c r="RSX224" s="23" t="str">
        <f>IF(RSX220 = "", "", IFERROR(RSX220 / SUMIFS(Aux_Totales!$N:$N, Aux_Totales!$F:$F, $F224, Aux_Totales!$A:$A, Aperturas!$A$2), 0))</f>
        <v/>
      </c>
      <c r="RSY224" s="23" t="str">
        <f>IF(RSY220 = "", "", IFERROR(RSY220 / SUMIFS(Aux_Totales!$N:$N, Aux_Totales!$F:$F, $F224, Aux_Totales!$A:$A, Aperturas!$A$2), 0))</f>
        <v/>
      </c>
      <c r="RSZ224" s="23" t="str">
        <f>IF(RSZ220 = "", "", IFERROR(RSZ220 / SUMIFS(Aux_Totales!$N:$N, Aux_Totales!$F:$F, $F224, Aux_Totales!$A:$A, Aperturas!$A$2), 0))</f>
        <v/>
      </c>
      <c r="RTA224" s="23" t="str">
        <f>IF(RTA220 = "", "", IFERROR(RTA220 / SUMIFS(Aux_Totales!$N:$N, Aux_Totales!$F:$F, $F224, Aux_Totales!$A:$A, Aperturas!$A$2), 0))</f>
        <v/>
      </c>
      <c r="RTB224" s="23" t="str">
        <f>IF(RTB220 = "", "", IFERROR(RTB220 / SUMIFS(Aux_Totales!$N:$N, Aux_Totales!$F:$F, $F224, Aux_Totales!$A:$A, Aperturas!$A$2), 0))</f>
        <v/>
      </c>
      <c r="RTC224" s="23" t="str">
        <f>IF(RTC220 = "", "", IFERROR(RTC220 / SUMIFS(Aux_Totales!$N:$N, Aux_Totales!$F:$F, $F224, Aux_Totales!$A:$A, Aperturas!$A$2), 0))</f>
        <v/>
      </c>
      <c r="RTD224" s="23" t="str">
        <f>IF(RTD220 = "", "", IFERROR(RTD220 / SUMIFS(Aux_Totales!$N:$N, Aux_Totales!$F:$F, $F224, Aux_Totales!$A:$A, Aperturas!$A$2), 0))</f>
        <v/>
      </c>
      <c r="RTE224" s="23" t="str">
        <f>IF(RTE220 = "", "", IFERROR(RTE220 / SUMIFS(Aux_Totales!$N:$N, Aux_Totales!$F:$F, $F224, Aux_Totales!$A:$A, Aperturas!$A$2), 0))</f>
        <v/>
      </c>
      <c r="RTF224" s="23" t="str">
        <f>IF(RTF220 = "", "", IFERROR(RTF220 / SUMIFS(Aux_Totales!$N:$N, Aux_Totales!$F:$F, $F224, Aux_Totales!$A:$A, Aperturas!$A$2), 0))</f>
        <v/>
      </c>
      <c r="RTG224" s="23" t="str">
        <f>IF(RTG220 = "", "", IFERROR(RTG220 / SUMIFS(Aux_Totales!$N:$N, Aux_Totales!$F:$F, $F224, Aux_Totales!$A:$A, Aperturas!$A$2), 0))</f>
        <v/>
      </c>
      <c r="RTH224" s="23" t="str">
        <f>IF(RTH220 = "", "", IFERROR(RTH220 / SUMIFS(Aux_Totales!$N:$N, Aux_Totales!$F:$F, $F224, Aux_Totales!$A:$A, Aperturas!$A$2), 0))</f>
        <v/>
      </c>
      <c r="RTI224" s="23" t="str">
        <f>IF(RTI220 = "", "", IFERROR(RTI220 / SUMIFS(Aux_Totales!$N:$N, Aux_Totales!$F:$F, $F224, Aux_Totales!$A:$A, Aperturas!$A$2), 0))</f>
        <v/>
      </c>
      <c r="RTJ224" s="23" t="str">
        <f>IF(RTJ220 = "", "", IFERROR(RTJ220 / SUMIFS(Aux_Totales!$N:$N, Aux_Totales!$F:$F, $F224, Aux_Totales!$A:$A, Aperturas!$A$2), 0))</f>
        <v/>
      </c>
      <c r="RTK224" s="23" t="str">
        <f>IF(RTK220 = "", "", IFERROR(RTK220 / SUMIFS(Aux_Totales!$N:$N, Aux_Totales!$F:$F, $F224, Aux_Totales!$A:$A, Aperturas!$A$2), 0))</f>
        <v/>
      </c>
      <c r="RTL224" s="23" t="str">
        <f>IF(RTL220 = "", "", IFERROR(RTL220 / SUMIFS(Aux_Totales!$N:$N, Aux_Totales!$F:$F, $F224, Aux_Totales!$A:$A, Aperturas!$A$2), 0))</f>
        <v/>
      </c>
      <c r="RTM224" s="23" t="str">
        <f>IF(RTM220 = "", "", IFERROR(RTM220 / SUMIFS(Aux_Totales!$N:$N, Aux_Totales!$F:$F, $F224, Aux_Totales!$A:$A, Aperturas!$A$2), 0))</f>
        <v/>
      </c>
      <c r="RTN224" s="23" t="str">
        <f>IF(RTN220 = "", "", IFERROR(RTN220 / SUMIFS(Aux_Totales!$N:$N, Aux_Totales!$F:$F, $F224, Aux_Totales!$A:$A, Aperturas!$A$2), 0))</f>
        <v/>
      </c>
      <c r="RTO224" s="23" t="str">
        <f>IF(RTO220 = "", "", IFERROR(RTO220 / SUMIFS(Aux_Totales!$N:$N, Aux_Totales!$F:$F, $F224, Aux_Totales!$A:$A, Aperturas!$A$2), 0))</f>
        <v/>
      </c>
      <c r="RTP224" s="23" t="str">
        <f>IF(RTP220 = "", "", IFERROR(RTP220 / SUMIFS(Aux_Totales!$N:$N, Aux_Totales!$F:$F, $F224, Aux_Totales!$A:$A, Aperturas!$A$2), 0))</f>
        <v/>
      </c>
      <c r="RTQ224" s="23" t="str">
        <f>IF(RTQ220 = "", "", IFERROR(RTQ220 / SUMIFS(Aux_Totales!$N:$N, Aux_Totales!$F:$F, $F224, Aux_Totales!$A:$A, Aperturas!$A$2), 0))</f>
        <v/>
      </c>
      <c r="RTR224" s="23" t="str">
        <f>IF(RTR220 = "", "", IFERROR(RTR220 / SUMIFS(Aux_Totales!$N:$N, Aux_Totales!$F:$F, $F224, Aux_Totales!$A:$A, Aperturas!$A$2), 0))</f>
        <v/>
      </c>
      <c r="RTS224" s="23" t="str">
        <f>IF(RTS220 = "", "", IFERROR(RTS220 / SUMIFS(Aux_Totales!$N:$N, Aux_Totales!$F:$F, $F224, Aux_Totales!$A:$A, Aperturas!$A$2), 0))</f>
        <v/>
      </c>
      <c r="RTT224" s="23" t="str">
        <f>IF(RTT220 = "", "", IFERROR(RTT220 / SUMIFS(Aux_Totales!$N:$N, Aux_Totales!$F:$F, $F224, Aux_Totales!$A:$A, Aperturas!$A$2), 0))</f>
        <v/>
      </c>
      <c r="RTU224" s="23" t="str">
        <f>IF(RTU220 = "", "", IFERROR(RTU220 / SUMIFS(Aux_Totales!$N:$N, Aux_Totales!$F:$F, $F224, Aux_Totales!$A:$A, Aperturas!$A$2), 0))</f>
        <v/>
      </c>
      <c r="RTV224" s="23" t="str">
        <f>IF(RTV220 = "", "", IFERROR(RTV220 / SUMIFS(Aux_Totales!$N:$N, Aux_Totales!$F:$F, $F224, Aux_Totales!$A:$A, Aperturas!$A$2), 0))</f>
        <v/>
      </c>
      <c r="RTW224" s="23" t="str">
        <f>IF(RTW220 = "", "", IFERROR(RTW220 / SUMIFS(Aux_Totales!$N:$N, Aux_Totales!$F:$F, $F224, Aux_Totales!$A:$A, Aperturas!$A$2), 0))</f>
        <v/>
      </c>
      <c r="RTX224" s="23" t="str">
        <f>IF(RTX220 = "", "", IFERROR(RTX220 / SUMIFS(Aux_Totales!$N:$N, Aux_Totales!$F:$F, $F224, Aux_Totales!$A:$A, Aperturas!$A$2), 0))</f>
        <v/>
      </c>
      <c r="RTY224" s="23" t="str">
        <f>IF(RTY220 = "", "", IFERROR(RTY220 / SUMIFS(Aux_Totales!$N:$N, Aux_Totales!$F:$F, $F224, Aux_Totales!$A:$A, Aperturas!$A$2), 0))</f>
        <v/>
      </c>
      <c r="RTZ224" s="23" t="str">
        <f>IF(RTZ220 = "", "", IFERROR(RTZ220 / SUMIFS(Aux_Totales!$N:$N, Aux_Totales!$F:$F, $F224, Aux_Totales!$A:$A, Aperturas!$A$2), 0))</f>
        <v/>
      </c>
      <c r="RUA224" s="23" t="str">
        <f>IF(RUA220 = "", "", IFERROR(RUA220 / SUMIFS(Aux_Totales!$N:$N, Aux_Totales!$F:$F, $F224, Aux_Totales!$A:$A, Aperturas!$A$2), 0))</f>
        <v/>
      </c>
      <c r="RUB224" s="23" t="str">
        <f>IF(RUB220 = "", "", IFERROR(RUB220 / SUMIFS(Aux_Totales!$N:$N, Aux_Totales!$F:$F, $F224, Aux_Totales!$A:$A, Aperturas!$A$2), 0))</f>
        <v/>
      </c>
      <c r="RUC224" s="23" t="str">
        <f>IF(RUC220 = "", "", IFERROR(RUC220 / SUMIFS(Aux_Totales!$N:$N, Aux_Totales!$F:$F, $F224, Aux_Totales!$A:$A, Aperturas!$A$2), 0))</f>
        <v/>
      </c>
      <c r="RUD224" s="23" t="str">
        <f>IF(RUD220 = "", "", IFERROR(RUD220 / SUMIFS(Aux_Totales!$N:$N, Aux_Totales!$F:$F, $F224, Aux_Totales!$A:$A, Aperturas!$A$2), 0))</f>
        <v/>
      </c>
      <c r="RUE224" s="23" t="str">
        <f>IF(RUE220 = "", "", IFERROR(RUE220 / SUMIFS(Aux_Totales!$N:$N, Aux_Totales!$F:$F, $F224, Aux_Totales!$A:$A, Aperturas!$A$2), 0))</f>
        <v/>
      </c>
      <c r="RUF224" s="23" t="str">
        <f>IF(RUF220 = "", "", IFERROR(RUF220 / SUMIFS(Aux_Totales!$N:$N, Aux_Totales!$F:$F, $F224, Aux_Totales!$A:$A, Aperturas!$A$2), 0))</f>
        <v/>
      </c>
      <c r="RUG224" s="23" t="str">
        <f>IF(RUG220 = "", "", IFERROR(RUG220 / SUMIFS(Aux_Totales!$N:$N, Aux_Totales!$F:$F, $F224, Aux_Totales!$A:$A, Aperturas!$A$2), 0))</f>
        <v/>
      </c>
      <c r="RUH224" s="23" t="str">
        <f>IF(RUH220 = "", "", IFERROR(RUH220 / SUMIFS(Aux_Totales!$N:$N, Aux_Totales!$F:$F, $F224, Aux_Totales!$A:$A, Aperturas!$A$2), 0))</f>
        <v/>
      </c>
      <c r="RUI224" s="23" t="str">
        <f>IF(RUI220 = "", "", IFERROR(RUI220 / SUMIFS(Aux_Totales!$N:$N, Aux_Totales!$F:$F, $F224, Aux_Totales!$A:$A, Aperturas!$A$2), 0))</f>
        <v/>
      </c>
      <c r="RUJ224" s="23" t="str">
        <f>IF(RUJ220 = "", "", IFERROR(RUJ220 / SUMIFS(Aux_Totales!$N:$N, Aux_Totales!$F:$F, $F224, Aux_Totales!$A:$A, Aperturas!$A$2), 0))</f>
        <v/>
      </c>
      <c r="RUK224" s="23" t="str">
        <f>IF(RUK220 = "", "", IFERROR(RUK220 / SUMIFS(Aux_Totales!$N:$N, Aux_Totales!$F:$F, $F224, Aux_Totales!$A:$A, Aperturas!$A$2), 0))</f>
        <v/>
      </c>
      <c r="RUL224" s="23" t="str">
        <f>IF(RUL220 = "", "", IFERROR(RUL220 / SUMIFS(Aux_Totales!$N:$N, Aux_Totales!$F:$F, $F224, Aux_Totales!$A:$A, Aperturas!$A$2), 0))</f>
        <v/>
      </c>
      <c r="RUM224" s="23" t="str">
        <f>IF(RUM220 = "", "", IFERROR(RUM220 / SUMIFS(Aux_Totales!$N:$N, Aux_Totales!$F:$F, $F224, Aux_Totales!$A:$A, Aperturas!$A$2), 0))</f>
        <v/>
      </c>
      <c r="RUN224" s="23" t="str">
        <f>IF(RUN220 = "", "", IFERROR(RUN220 / SUMIFS(Aux_Totales!$N:$N, Aux_Totales!$F:$F, $F224, Aux_Totales!$A:$A, Aperturas!$A$2), 0))</f>
        <v/>
      </c>
      <c r="RUO224" s="23" t="str">
        <f>IF(RUO220 = "", "", IFERROR(RUO220 / SUMIFS(Aux_Totales!$N:$N, Aux_Totales!$F:$F, $F224, Aux_Totales!$A:$A, Aperturas!$A$2), 0))</f>
        <v/>
      </c>
      <c r="RUP224" s="23" t="str">
        <f>IF(RUP220 = "", "", IFERROR(RUP220 / SUMIFS(Aux_Totales!$N:$N, Aux_Totales!$F:$F, $F224, Aux_Totales!$A:$A, Aperturas!$A$2), 0))</f>
        <v/>
      </c>
      <c r="RUQ224" s="23" t="str">
        <f>IF(RUQ220 = "", "", IFERROR(RUQ220 / SUMIFS(Aux_Totales!$N:$N, Aux_Totales!$F:$F, $F224, Aux_Totales!$A:$A, Aperturas!$A$2), 0))</f>
        <v/>
      </c>
      <c r="RUR224" s="23" t="str">
        <f>IF(RUR220 = "", "", IFERROR(RUR220 / SUMIFS(Aux_Totales!$N:$N, Aux_Totales!$F:$F, $F224, Aux_Totales!$A:$A, Aperturas!$A$2), 0))</f>
        <v/>
      </c>
      <c r="RUS224" s="23" t="str">
        <f>IF(RUS220 = "", "", IFERROR(RUS220 / SUMIFS(Aux_Totales!$N:$N, Aux_Totales!$F:$F, $F224, Aux_Totales!$A:$A, Aperturas!$A$2), 0))</f>
        <v/>
      </c>
      <c r="RUT224" s="23" t="str">
        <f>IF(RUT220 = "", "", IFERROR(RUT220 / SUMIFS(Aux_Totales!$N:$N, Aux_Totales!$F:$F, $F224, Aux_Totales!$A:$A, Aperturas!$A$2), 0))</f>
        <v/>
      </c>
      <c r="RUU224" s="23" t="str">
        <f>IF(RUU220 = "", "", IFERROR(RUU220 / SUMIFS(Aux_Totales!$N:$N, Aux_Totales!$F:$F, $F224, Aux_Totales!$A:$A, Aperturas!$A$2), 0))</f>
        <v/>
      </c>
      <c r="RUV224" s="23" t="str">
        <f>IF(RUV220 = "", "", IFERROR(RUV220 / SUMIFS(Aux_Totales!$N:$N, Aux_Totales!$F:$F, $F224, Aux_Totales!$A:$A, Aperturas!$A$2), 0))</f>
        <v/>
      </c>
      <c r="RUW224" s="23" t="str">
        <f>IF(RUW220 = "", "", IFERROR(RUW220 / SUMIFS(Aux_Totales!$N:$N, Aux_Totales!$F:$F, $F224, Aux_Totales!$A:$A, Aperturas!$A$2), 0))</f>
        <v/>
      </c>
      <c r="RUX224" s="23" t="str">
        <f>IF(RUX220 = "", "", IFERROR(RUX220 / SUMIFS(Aux_Totales!$N:$N, Aux_Totales!$F:$F, $F224, Aux_Totales!$A:$A, Aperturas!$A$2), 0))</f>
        <v/>
      </c>
      <c r="RUY224" s="23" t="str">
        <f>IF(RUY220 = "", "", IFERROR(RUY220 / SUMIFS(Aux_Totales!$N:$N, Aux_Totales!$F:$F, $F224, Aux_Totales!$A:$A, Aperturas!$A$2), 0))</f>
        <v/>
      </c>
      <c r="RUZ224" s="23" t="str">
        <f>IF(RUZ220 = "", "", IFERROR(RUZ220 / SUMIFS(Aux_Totales!$N:$N, Aux_Totales!$F:$F, $F224, Aux_Totales!$A:$A, Aperturas!$A$2), 0))</f>
        <v/>
      </c>
      <c r="RVA224" s="23" t="str">
        <f>IF(RVA220 = "", "", IFERROR(RVA220 / SUMIFS(Aux_Totales!$N:$N, Aux_Totales!$F:$F, $F224, Aux_Totales!$A:$A, Aperturas!$A$2), 0))</f>
        <v/>
      </c>
      <c r="RVB224" s="23" t="str">
        <f>IF(RVB220 = "", "", IFERROR(RVB220 / SUMIFS(Aux_Totales!$N:$N, Aux_Totales!$F:$F, $F224, Aux_Totales!$A:$A, Aperturas!$A$2), 0))</f>
        <v/>
      </c>
      <c r="RVC224" s="23" t="str">
        <f>IF(RVC220 = "", "", IFERROR(RVC220 / SUMIFS(Aux_Totales!$N:$N, Aux_Totales!$F:$F, $F224, Aux_Totales!$A:$A, Aperturas!$A$2), 0))</f>
        <v/>
      </c>
      <c r="RVD224" s="23" t="str">
        <f>IF(RVD220 = "", "", IFERROR(RVD220 / SUMIFS(Aux_Totales!$N:$N, Aux_Totales!$F:$F, $F224, Aux_Totales!$A:$A, Aperturas!$A$2), 0))</f>
        <v/>
      </c>
      <c r="RVE224" s="23" t="str">
        <f>IF(RVE220 = "", "", IFERROR(RVE220 / SUMIFS(Aux_Totales!$N:$N, Aux_Totales!$F:$F, $F224, Aux_Totales!$A:$A, Aperturas!$A$2), 0))</f>
        <v/>
      </c>
      <c r="RVF224" s="23" t="str">
        <f>IF(RVF220 = "", "", IFERROR(RVF220 / SUMIFS(Aux_Totales!$N:$N, Aux_Totales!$F:$F, $F224, Aux_Totales!$A:$A, Aperturas!$A$2), 0))</f>
        <v/>
      </c>
      <c r="RVG224" s="23" t="str">
        <f>IF(RVG220 = "", "", IFERROR(RVG220 / SUMIFS(Aux_Totales!$N:$N, Aux_Totales!$F:$F, $F224, Aux_Totales!$A:$A, Aperturas!$A$2), 0))</f>
        <v/>
      </c>
      <c r="RVH224" s="23" t="str">
        <f>IF(RVH220 = "", "", IFERROR(RVH220 / SUMIFS(Aux_Totales!$N:$N, Aux_Totales!$F:$F, $F224, Aux_Totales!$A:$A, Aperturas!$A$2), 0))</f>
        <v/>
      </c>
      <c r="RVI224" s="23" t="str">
        <f>IF(RVI220 = "", "", IFERROR(RVI220 / SUMIFS(Aux_Totales!$N:$N, Aux_Totales!$F:$F, $F224, Aux_Totales!$A:$A, Aperturas!$A$2), 0))</f>
        <v/>
      </c>
      <c r="RVJ224" s="23" t="str">
        <f>IF(RVJ220 = "", "", IFERROR(RVJ220 / SUMIFS(Aux_Totales!$N:$N, Aux_Totales!$F:$F, $F224, Aux_Totales!$A:$A, Aperturas!$A$2), 0))</f>
        <v/>
      </c>
      <c r="RVK224" s="23" t="str">
        <f>IF(RVK220 = "", "", IFERROR(RVK220 / SUMIFS(Aux_Totales!$N:$N, Aux_Totales!$F:$F, $F224, Aux_Totales!$A:$A, Aperturas!$A$2), 0))</f>
        <v/>
      </c>
      <c r="RVL224" s="23" t="str">
        <f>IF(RVL220 = "", "", IFERROR(RVL220 / SUMIFS(Aux_Totales!$N:$N, Aux_Totales!$F:$F, $F224, Aux_Totales!$A:$A, Aperturas!$A$2), 0))</f>
        <v/>
      </c>
      <c r="RVM224" s="23" t="str">
        <f>IF(RVM220 = "", "", IFERROR(RVM220 / SUMIFS(Aux_Totales!$N:$N, Aux_Totales!$F:$F, $F224, Aux_Totales!$A:$A, Aperturas!$A$2), 0))</f>
        <v/>
      </c>
      <c r="RVN224" s="23" t="str">
        <f>IF(RVN220 = "", "", IFERROR(RVN220 / SUMIFS(Aux_Totales!$N:$N, Aux_Totales!$F:$F, $F224, Aux_Totales!$A:$A, Aperturas!$A$2), 0))</f>
        <v/>
      </c>
      <c r="RVO224" s="23" t="str">
        <f>IF(RVO220 = "", "", IFERROR(RVO220 / SUMIFS(Aux_Totales!$N:$N, Aux_Totales!$F:$F, $F224, Aux_Totales!$A:$A, Aperturas!$A$2), 0))</f>
        <v/>
      </c>
      <c r="RVP224" s="23" t="str">
        <f>IF(RVP220 = "", "", IFERROR(RVP220 / SUMIFS(Aux_Totales!$N:$N, Aux_Totales!$F:$F, $F224, Aux_Totales!$A:$A, Aperturas!$A$2), 0))</f>
        <v/>
      </c>
      <c r="RVQ224" s="23" t="str">
        <f>IF(RVQ220 = "", "", IFERROR(RVQ220 / SUMIFS(Aux_Totales!$N:$N, Aux_Totales!$F:$F, $F224, Aux_Totales!$A:$A, Aperturas!$A$2), 0))</f>
        <v/>
      </c>
      <c r="RVR224" s="23" t="str">
        <f>IF(RVR220 = "", "", IFERROR(RVR220 / SUMIFS(Aux_Totales!$N:$N, Aux_Totales!$F:$F, $F224, Aux_Totales!$A:$A, Aperturas!$A$2), 0))</f>
        <v/>
      </c>
      <c r="RVS224" s="23" t="str">
        <f>IF(RVS220 = "", "", IFERROR(RVS220 / SUMIFS(Aux_Totales!$N:$N, Aux_Totales!$F:$F, $F224, Aux_Totales!$A:$A, Aperturas!$A$2), 0))</f>
        <v/>
      </c>
      <c r="RVT224" s="23" t="str">
        <f>IF(RVT220 = "", "", IFERROR(RVT220 / SUMIFS(Aux_Totales!$N:$N, Aux_Totales!$F:$F, $F224, Aux_Totales!$A:$A, Aperturas!$A$2), 0))</f>
        <v/>
      </c>
      <c r="RVU224" s="23" t="str">
        <f>IF(RVU220 = "", "", IFERROR(RVU220 / SUMIFS(Aux_Totales!$N:$N, Aux_Totales!$F:$F, $F224, Aux_Totales!$A:$A, Aperturas!$A$2), 0))</f>
        <v/>
      </c>
      <c r="RVV224" s="23" t="str">
        <f>IF(RVV220 = "", "", IFERROR(RVV220 / SUMIFS(Aux_Totales!$N:$N, Aux_Totales!$F:$F, $F224, Aux_Totales!$A:$A, Aperturas!$A$2), 0))</f>
        <v/>
      </c>
      <c r="RVW224" s="23" t="str">
        <f>IF(RVW220 = "", "", IFERROR(RVW220 / SUMIFS(Aux_Totales!$N:$N, Aux_Totales!$F:$F, $F224, Aux_Totales!$A:$A, Aperturas!$A$2), 0))</f>
        <v/>
      </c>
      <c r="RVX224" s="23" t="str">
        <f>IF(RVX220 = "", "", IFERROR(RVX220 / SUMIFS(Aux_Totales!$N:$N, Aux_Totales!$F:$F, $F224, Aux_Totales!$A:$A, Aperturas!$A$2), 0))</f>
        <v/>
      </c>
      <c r="RVY224" s="23" t="str">
        <f>IF(RVY220 = "", "", IFERROR(RVY220 / SUMIFS(Aux_Totales!$N:$N, Aux_Totales!$F:$F, $F224, Aux_Totales!$A:$A, Aperturas!$A$2), 0))</f>
        <v/>
      </c>
      <c r="RVZ224" s="23" t="str">
        <f>IF(RVZ220 = "", "", IFERROR(RVZ220 / SUMIFS(Aux_Totales!$N:$N, Aux_Totales!$F:$F, $F224, Aux_Totales!$A:$A, Aperturas!$A$2), 0))</f>
        <v/>
      </c>
      <c r="RWA224" s="23" t="str">
        <f>IF(RWA220 = "", "", IFERROR(RWA220 / SUMIFS(Aux_Totales!$N:$N, Aux_Totales!$F:$F, $F224, Aux_Totales!$A:$A, Aperturas!$A$2), 0))</f>
        <v/>
      </c>
      <c r="RWB224" s="23" t="str">
        <f>IF(RWB220 = "", "", IFERROR(RWB220 / SUMIFS(Aux_Totales!$N:$N, Aux_Totales!$F:$F, $F224, Aux_Totales!$A:$A, Aperturas!$A$2), 0))</f>
        <v/>
      </c>
      <c r="RWC224" s="23" t="str">
        <f>IF(RWC220 = "", "", IFERROR(RWC220 / SUMIFS(Aux_Totales!$N:$N, Aux_Totales!$F:$F, $F224, Aux_Totales!$A:$A, Aperturas!$A$2), 0))</f>
        <v/>
      </c>
      <c r="RWD224" s="23" t="str">
        <f>IF(RWD220 = "", "", IFERROR(RWD220 / SUMIFS(Aux_Totales!$N:$N, Aux_Totales!$F:$F, $F224, Aux_Totales!$A:$A, Aperturas!$A$2), 0))</f>
        <v/>
      </c>
      <c r="RWE224" s="23" t="str">
        <f>IF(RWE220 = "", "", IFERROR(RWE220 / SUMIFS(Aux_Totales!$N:$N, Aux_Totales!$F:$F, $F224, Aux_Totales!$A:$A, Aperturas!$A$2), 0))</f>
        <v/>
      </c>
      <c r="RWF224" s="23" t="str">
        <f>IF(RWF220 = "", "", IFERROR(RWF220 / SUMIFS(Aux_Totales!$N:$N, Aux_Totales!$F:$F, $F224, Aux_Totales!$A:$A, Aperturas!$A$2), 0))</f>
        <v/>
      </c>
      <c r="RWG224" s="23" t="str">
        <f>IF(RWG220 = "", "", IFERROR(RWG220 / SUMIFS(Aux_Totales!$N:$N, Aux_Totales!$F:$F, $F224, Aux_Totales!$A:$A, Aperturas!$A$2), 0))</f>
        <v/>
      </c>
      <c r="RWH224" s="23" t="str">
        <f>IF(RWH220 = "", "", IFERROR(RWH220 / SUMIFS(Aux_Totales!$N:$N, Aux_Totales!$F:$F, $F224, Aux_Totales!$A:$A, Aperturas!$A$2), 0))</f>
        <v/>
      </c>
      <c r="RWI224" s="23" t="str">
        <f>IF(RWI220 = "", "", IFERROR(RWI220 / SUMIFS(Aux_Totales!$N:$N, Aux_Totales!$F:$F, $F224, Aux_Totales!$A:$A, Aperturas!$A$2), 0))</f>
        <v/>
      </c>
      <c r="RWJ224" s="23" t="str">
        <f>IF(RWJ220 = "", "", IFERROR(RWJ220 / SUMIFS(Aux_Totales!$N:$N, Aux_Totales!$F:$F, $F224, Aux_Totales!$A:$A, Aperturas!$A$2), 0))</f>
        <v/>
      </c>
      <c r="RWK224" s="23" t="str">
        <f>IF(RWK220 = "", "", IFERROR(RWK220 / SUMIFS(Aux_Totales!$N:$N, Aux_Totales!$F:$F, $F224, Aux_Totales!$A:$A, Aperturas!$A$2), 0))</f>
        <v/>
      </c>
      <c r="RWL224" s="23" t="str">
        <f>IF(RWL220 = "", "", IFERROR(RWL220 / SUMIFS(Aux_Totales!$N:$N, Aux_Totales!$F:$F, $F224, Aux_Totales!$A:$A, Aperturas!$A$2), 0))</f>
        <v/>
      </c>
      <c r="RWM224" s="23" t="str">
        <f>IF(RWM220 = "", "", IFERROR(RWM220 / SUMIFS(Aux_Totales!$N:$N, Aux_Totales!$F:$F, $F224, Aux_Totales!$A:$A, Aperturas!$A$2), 0))</f>
        <v/>
      </c>
      <c r="RWN224" s="23" t="str">
        <f>IF(RWN220 = "", "", IFERROR(RWN220 / SUMIFS(Aux_Totales!$N:$N, Aux_Totales!$F:$F, $F224, Aux_Totales!$A:$A, Aperturas!$A$2), 0))</f>
        <v/>
      </c>
      <c r="RWO224" s="23" t="str">
        <f>IF(RWO220 = "", "", IFERROR(RWO220 / SUMIFS(Aux_Totales!$N:$N, Aux_Totales!$F:$F, $F224, Aux_Totales!$A:$A, Aperturas!$A$2), 0))</f>
        <v/>
      </c>
      <c r="RWP224" s="23" t="str">
        <f>IF(RWP220 = "", "", IFERROR(RWP220 / SUMIFS(Aux_Totales!$N:$N, Aux_Totales!$F:$F, $F224, Aux_Totales!$A:$A, Aperturas!$A$2), 0))</f>
        <v/>
      </c>
      <c r="RWQ224" s="23" t="str">
        <f>IF(RWQ220 = "", "", IFERROR(RWQ220 / SUMIFS(Aux_Totales!$N:$N, Aux_Totales!$F:$F, $F224, Aux_Totales!$A:$A, Aperturas!$A$2), 0))</f>
        <v/>
      </c>
      <c r="RWR224" s="23" t="str">
        <f>IF(RWR220 = "", "", IFERROR(RWR220 / SUMIFS(Aux_Totales!$N:$N, Aux_Totales!$F:$F, $F224, Aux_Totales!$A:$A, Aperturas!$A$2), 0))</f>
        <v/>
      </c>
      <c r="RWS224" s="23" t="str">
        <f>IF(RWS220 = "", "", IFERROR(RWS220 / SUMIFS(Aux_Totales!$N:$N, Aux_Totales!$F:$F, $F224, Aux_Totales!$A:$A, Aperturas!$A$2), 0))</f>
        <v/>
      </c>
      <c r="RWT224" s="23" t="str">
        <f>IF(RWT220 = "", "", IFERROR(RWT220 / SUMIFS(Aux_Totales!$N:$N, Aux_Totales!$F:$F, $F224, Aux_Totales!$A:$A, Aperturas!$A$2), 0))</f>
        <v/>
      </c>
      <c r="RWU224" s="23" t="str">
        <f>IF(RWU220 = "", "", IFERROR(RWU220 / SUMIFS(Aux_Totales!$N:$N, Aux_Totales!$F:$F, $F224, Aux_Totales!$A:$A, Aperturas!$A$2), 0))</f>
        <v/>
      </c>
      <c r="RWV224" s="23" t="str">
        <f>IF(RWV220 = "", "", IFERROR(RWV220 / SUMIFS(Aux_Totales!$N:$N, Aux_Totales!$F:$F, $F224, Aux_Totales!$A:$A, Aperturas!$A$2), 0))</f>
        <v/>
      </c>
      <c r="RWW224" s="23" t="str">
        <f>IF(RWW220 = "", "", IFERROR(RWW220 / SUMIFS(Aux_Totales!$N:$N, Aux_Totales!$F:$F, $F224, Aux_Totales!$A:$A, Aperturas!$A$2), 0))</f>
        <v/>
      </c>
      <c r="RWX224" s="23" t="str">
        <f>IF(RWX220 = "", "", IFERROR(RWX220 / SUMIFS(Aux_Totales!$N:$N, Aux_Totales!$F:$F, $F224, Aux_Totales!$A:$A, Aperturas!$A$2), 0))</f>
        <v/>
      </c>
      <c r="RWY224" s="23" t="str">
        <f>IF(RWY220 = "", "", IFERROR(RWY220 / SUMIFS(Aux_Totales!$N:$N, Aux_Totales!$F:$F, $F224, Aux_Totales!$A:$A, Aperturas!$A$2), 0))</f>
        <v/>
      </c>
      <c r="RWZ224" s="23" t="str">
        <f>IF(RWZ220 = "", "", IFERROR(RWZ220 / SUMIFS(Aux_Totales!$N:$N, Aux_Totales!$F:$F, $F224, Aux_Totales!$A:$A, Aperturas!$A$2), 0))</f>
        <v/>
      </c>
      <c r="RXA224" s="23" t="str">
        <f>IF(RXA220 = "", "", IFERROR(RXA220 / SUMIFS(Aux_Totales!$N:$N, Aux_Totales!$F:$F, $F224, Aux_Totales!$A:$A, Aperturas!$A$2), 0))</f>
        <v/>
      </c>
      <c r="RXB224" s="23" t="str">
        <f>IF(RXB220 = "", "", IFERROR(RXB220 / SUMIFS(Aux_Totales!$N:$N, Aux_Totales!$F:$F, $F224, Aux_Totales!$A:$A, Aperturas!$A$2), 0))</f>
        <v/>
      </c>
      <c r="RXC224" s="23" t="str">
        <f>IF(RXC220 = "", "", IFERROR(RXC220 / SUMIFS(Aux_Totales!$N:$N, Aux_Totales!$F:$F, $F224, Aux_Totales!$A:$A, Aperturas!$A$2), 0))</f>
        <v/>
      </c>
      <c r="RXD224" s="23" t="str">
        <f>IF(RXD220 = "", "", IFERROR(RXD220 / SUMIFS(Aux_Totales!$N:$N, Aux_Totales!$F:$F, $F224, Aux_Totales!$A:$A, Aperturas!$A$2), 0))</f>
        <v/>
      </c>
      <c r="RXE224" s="23" t="str">
        <f>IF(RXE220 = "", "", IFERROR(RXE220 / SUMIFS(Aux_Totales!$N:$N, Aux_Totales!$F:$F, $F224, Aux_Totales!$A:$A, Aperturas!$A$2), 0))</f>
        <v/>
      </c>
      <c r="RXF224" s="23" t="str">
        <f>IF(RXF220 = "", "", IFERROR(RXF220 / SUMIFS(Aux_Totales!$N:$N, Aux_Totales!$F:$F, $F224, Aux_Totales!$A:$A, Aperturas!$A$2), 0))</f>
        <v/>
      </c>
      <c r="RXG224" s="23" t="str">
        <f>IF(RXG220 = "", "", IFERROR(RXG220 / SUMIFS(Aux_Totales!$N:$N, Aux_Totales!$F:$F, $F224, Aux_Totales!$A:$A, Aperturas!$A$2), 0))</f>
        <v/>
      </c>
      <c r="RXH224" s="23" t="str">
        <f>IF(RXH220 = "", "", IFERROR(RXH220 / SUMIFS(Aux_Totales!$N:$N, Aux_Totales!$F:$F, $F224, Aux_Totales!$A:$A, Aperturas!$A$2), 0))</f>
        <v/>
      </c>
      <c r="RXI224" s="23" t="str">
        <f>IF(RXI220 = "", "", IFERROR(RXI220 / SUMIFS(Aux_Totales!$N:$N, Aux_Totales!$F:$F, $F224, Aux_Totales!$A:$A, Aperturas!$A$2), 0))</f>
        <v/>
      </c>
      <c r="RXJ224" s="23" t="str">
        <f>IF(RXJ220 = "", "", IFERROR(RXJ220 / SUMIFS(Aux_Totales!$N:$N, Aux_Totales!$F:$F, $F224, Aux_Totales!$A:$A, Aperturas!$A$2), 0))</f>
        <v/>
      </c>
      <c r="RXK224" s="23" t="str">
        <f>IF(RXK220 = "", "", IFERROR(RXK220 / SUMIFS(Aux_Totales!$N:$N, Aux_Totales!$F:$F, $F224, Aux_Totales!$A:$A, Aperturas!$A$2), 0))</f>
        <v/>
      </c>
      <c r="RXL224" s="23" t="str">
        <f>IF(RXL220 = "", "", IFERROR(RXL220 / SUMIFS(Aux_Totales!$N:$N, Aux_Totales!$F:$F, $F224, Aux_Totales!$A:$A, Aperturas!$A$2), 0))</f>
        <v/>
      </c>
      <c r="RXM224" s="23" t="str">
        <f>IF(RXM220 = "", "", IFERROR(RXM220 / SUMIFS(Aux_Totales!$N:$N, Aux_Totales!$F:$F, $F224, Aux_Totales!$A:$A, Aperturas!$A$2), 0))</f>
        <v/>
      </c>
      <c r="RXN224" s="23" t="str">
        <f>IF(RXN220 = "", "", IFERROR(RXN220 / SUMIFS(Aux_Totales!$N:$N, Aux_Totales!$F:$F, $F224, Aux_Totales!$A:$A, Aperturas!$A$2), 0))</f>
        <v/>
      </c>
      <c r="RXO224" s="23" t="str">
        <f>IF(RXO220 = "", "", IFERROR(RXO220 / SUMIFS(Aux_Totales!$N:$N, Aux_Totales!$F:$F, $F224, Aux_Totales!$A:$A, Aperturas!$A$2), 0))</f>
        <v/>
      </c>
      <c r="RXP224" s="23" t="str">
        <f>IF(RXP220 = "", "", IFERROR(RXP220 / SUMIFS(Aux_Totales!$N:$N, Aux_Totales!$F:$F, $F224, Aux_Totales!$A:$A, Aperturas!$A$2), 0))</f>
        <v/>
      </c>
      <c r="RXQ224" s="23" t="str">
        <f>IF(RXQ220 = "", "", IFERROR(RXQ220 / SUMIFS(Aux_Totales!$N:$N, Aux_Totales!$F:$F, $F224, Aux_Totales!$A:$A, Aperturas!$A$2), 0))</f>
        <v/>
      </c>
      <c r="RXR224" s="23" t="str">
        <f>IF(RXR220 = "", "", IFERROR(RXR220 / SUMIFS(Aux_Totales!$N:$N, Aux_Totales!$F:$F, $F224, Aux_Totales!$A:$A, Aperturas!$A$2), 0))</f>
        <v/>
      </c>
      <c r="RXS224" s="23" t="str">
        <f>IF(RXS220 = "", "", IFERROR(RXS220 / SUMIFS(Aux_Totales!$N:$N, Aux_Totales!$F:$F, $F224, Aux_Totales!$A:$A, Aperturas!$A$2), 0))</f>
        <v/>
      </c>
      <c r="RXT224" s="23" t="str">
        <f>IF(RXT220 = "", "", IFERROR(RXT220 / SUMIFS(Aux_Totales!$N:$N, Aux_Totales!$F:$F, $F224, Aux_Totales!$A:$A, Aperturas!$A$2), 0))</f>
        <v/>
      </c>
      <c r="RXU224" s="23" t="str">
        <f>IF(RXU220 = "", "", IFERROR(RXU220 / SUMIFS(Aux_Totales!$N:$N, Aux_Totales!$F:$F, $F224, Aux_Totales!$A:$A, Aperturas!$A$2), 0))</f>
        <v/>
      </c>
      <c r="RXV224" s="23" t="str">
        <f>IF(RXV220 = "", "", IFERROR(RXV220 / SUMIFS(Aux_Totales!$N:$N, Aux_Totales!$F:$F, $F224, Aux_Totales!$A:$A, Aperturas!$A$2), 0))</f>
        <v/>
      </c>
      <c r="RXW224" s="23" t="str">
        <f>IF(RXW220 = "", "", IFERROR(RXW220 / SUMIFS(Aux_Totales!$N:$N, Aux_Totales!$F:$F, $F224, Aux_Totales!$A:$A, Aperturas!$A$2), 0))</f>
        <v/>
      </c>
      <c r="RXX224" s="23" t="str">
        <f>IF(RXX220 = "", "", IFERROR(RXX220 / SUMIFS(Aux_Totales!$N:$N, Aux_Totales!$F:$F, $F224, Aux_Totales!$A:$A, Aperturas!$A$2), 0))</f>
        <v/>
      </c>
      <c r="RXY224" s="23" t="str">
        <f>IF(RXY220 = "", "", IFERROR(RXY220 / SUMIFS(Aux_Totales!$N:$N, Aux_Totales!$F:$F, $F224, Aux_Totales!$A:$A, Aperturas!$A$2), 0))</f>
        <v/>
      </c>
      <c r="RXZ224" s="23" t="str">
        <f>IF(RXZ220 = "", "", IFERROR(RXZ220 / SUMIFS(Aux_Totales!$N:$N, Aux_Totales!$F:$F, $F224, Aux_Totales!$A:$A, Aperturas!$A$2), 0))</f>
        <v/>
      </c>
      <c r="RYA224" s="23" t="str">
        <f>IF(RYA220 = "", "", IFERROR(RYA220 / SUMIFS(Aux_Totales!$N:$N, Aux_Totales!$F:$F, $F224, Aux_Totales!$A:$A, Aperturas!$A$2), 0))</f>
        <v/>
      </c>
      <c r="RYB224" s="23" t="str">
        <f>IF(RYB220 = "", "", IFERROR(RYB220 / SUMIFS(Aux_Totales!$N:$N, Aux_Totales!$F:$F, $F224, Aux_Totales!$A:$A, Aperturas!$A$2), 0))</f>
        <v/>
      </c>
      <c r="RYC224" s="23" t="str">
        <f>IF(RYC220 = "", "", IFERROR(RYC220 / SUMIFS(Aux_Totales!$N:$N, Aux_Totales!$F:$F, $F224, Aux_Totales!$A:$A, Aperturas!$A$2), 0))</f>
        <v/>
      </c>
      <c r="RYD224" s="23" t="str">
        <f>IF(RYD220 = "", "", IFERROR(RYD220 / SUMIFS(Aux_Totales!$N:$N, Aux_Totales!$F:$F, $F224, Aux_Totales!$A:$A, Aperturas!$A$2), 0))</f>
        <v/>
      </c>
      <c r="RYE224" s="23" t="str">
        <f>IF(RYE220 = "", "", IFERROR(RYE220 / SUMIFS(Aux_Totales!$N:$N, Aux_Totales!$F:$F, $F224, Aux_Totales!$A:$A, Aperturas!$A$2), 0))</f>
        <v/>
      </c>
      <c r="RYF224" s="23" t="str">
        <f>IF(RYF220 = "", "", IFERROR(RYF220 / SUMIFS(Aux_Totales!$N:$N, Aux_Totales!$F:$F, $F224, Aux_Totales!$A:$A, Aperturas!$A$2), 0))</f>
        <v/>
      </c>
      <c r="RYG224" s="23" t="str">
        <f>IF(RYG220 = "", "", IFERROR(RYG220 / SUMIFS(Aux_Totales!$N:$N, Aux_Totales!$F:$F, $F224, Aux_Totales!$A:$A, Aperturas!$A$2), 0))</f>
        <v/>
      </c>
      <c r="RYH224" s="23" t="str">
        <f>IF(RYH220 = "", "", IFERROR(RYH220 / SUMIFS(Aux_Totales!$N:$N, Aux_Totales!$F:$F, $F224, Aux_Totales!$A:$A, Aperturas!$A$2), 0))</f>
        <v/>
      </c>
      <c r="RYI224" s="23" t="str">
        <f>IF(RYI220 = "", "", IFERROR(RYI220 / SUMIFS(Aux_Totales!$N:$N, Aux_Totales!$F:$F, $F224, Aux_Totales!$A:$A, Aperturas!$A$2), 0))</f>
        <v/>
      </c>
      <c r="RYJ224" s="23" t="str">
        <f>IF(RYJ220 = "", "", IFERROR(RYJ220 / SUMIFS(Aux_Totales!$N:$N, Aux_Totales!$F:$F, $F224, Aux_Totales!$A:$A, Aperturas!$A$2), 0))</f>
        <v/>
      </c>
      <c r="RYK224" s="23" t="str">
        <f>IF(RYK220 = "", "", IFERROR(RYK220 / SUMIFS(Aux_Totales!$N:$N, Aux_Totales!$F:$F, $F224, Aux_Totales!$A:$A, Aperturas!$A$2), 0))</f>
        <v/>
      </c>
      <c r="RYL224" s="23" t="str">
        <f>IF(RYL220 = "", "", IFERROR(RYL220 / SUMIFS(Aux_Totales!$N:$N, Aux_Totales!$F:$F, $F224, Aux_Totales!$A:$A, Aperturas!$A$2), 0))</f>
        <v/>
      </c>
      <c r="RYM224" s="23" t="str">
        <f>IF(RYM220 = "", "", IFERROR(RYM220 / SUMIFS(Aux_Totales!$N:$N, Aux_Totales!$F:$F, $F224, Aux_Totales!$A:$A, Aperturas!$A$2), 0))</f>
        <v/>
      </c>
      <c r="RYN224" s="23" t="str">
        <f>IF(RYN220 = "", "", IFERROR(RYN220 / SUMIFS(Aux_Totales!$N:$N, Aux_Totales!$F:$F, $F224, Aux_Totales!$A:$A, Aperturas!$A$2), 0))</f>
        <v/>
      </c>
      <c r="RYO224" s="23" t="str">
        <f>IF(RYO220 = "", "", IFERROR(RYO220 / SUMIFS(Aux_Totales!$N:$N, Aux_Totales!$F:$F, $F224, Aux_Totales!$A:$A, Aperturas!$A$2), 0))</f>
        <v/>
      </c>
      <c r="RYP224" s="23" t="str">
        <f>IF(RYP220 = "", "", IFERROR(RYP220 / SUMIFS(Aux_Totales!$N:$N, Aux_Totales!$F:$F, $F224, Aux_Totales!$A:$A, Aperturas!$A$2), 0))</f>
        <v/>
      </c>
      <c r="RYQ224" s="23" t="str">
        <f>IF(RYQ220 = "", "", IFERROR(RYQ220 / SUMIFS(Aux_Totales!$N:$N, Aux_Totales!$F:$F, $F224, Aux_Totales!$A:$A, Aperturas!$A$2), 0))</f>
        <v/>
      </c>
      <c r="RYR224" s="23" t="str">
        <f>IF(RYR220 = "", "", IFERROR(RYR220 / SUMIFS(Aux_Totales!$N:$N, Aux_Totales!$F:$F, $F224, Aux_Totales!$A:$A, Aperturas!$A$2), 0))</f>
        <v/>
      </c>
      <c r="RYS224" s="23" t="str">
        <f>IF(RYS220 = "", "", IFERROR(RYS220 / SUMIFS(Aux_Totales!$N:$N, Aux_Totales!$F:$F, $F224, Aux_Totales!$A:$A, Aperturas!$A$2), 0))</f>
        <v/>
      </c>
      <c r="RYT224" s="23" t="str">
        <f>IF(RYT220 = "", "", IFERROR(RYT220 / SUMIFS(Aux_Totales!$N:$N, Aux_Totales!$F:$F, $F224, Aux_Totales!$A:$A, Aperturas!$A$2), 0))</f>
        <v/>
      </c>
      <c r="RYU224" s="23" t="str">
        <f>IF(RYU220 = "", "", IFERROR(RYU220 / SUMIFS(Aux_Totales!$N:$N, Aux_Totales!$F:$F, $F224, Aux_Totales!$A:$A, Aperturas!$A$2), 0))</f>
        <v/>
      </c>
      <c r="RYV224" s="23" t="str">
        <f>IF(RYV220 = "", "", IFERROR(RYV220 / SUMIFS(Aux_Totales!$N:$N, Aux_Totales!$F:$F, $F224, Aux_Totales!$A:$A, Aperturas!$A$2), 0))</f>
        <v/>
      </c>
      <c r="RYW224" s="23" t="str">
        <f>IF(RYW220 = "", "", IFERROR(RYW220 / SUMIFS(Aux_Totales!$N:$N, Aux_Totales!$F:$F, $F224, Aux_Totales!$A:$A, Aperturas!$A$2), 0))</f>
        <v/>
      </c>
      <c r="RYX224" s="23" t="str">
        <f>IF(RYX220 = "", "", IFERROR(RYX220 / SUMIFS(Aux_Totales!$N:$N, Aux_Totales!$F:$F, $F224, Aux_Totales!$A:$A, Aperturas!$A$2), 0))</f>
        <v/>
      </c>
      <c r="RYY224" s="23" t="str">
        <f>IF(RYY220 = "", "", IFERROR(RYY220 / SUMIFS(Aux_Totales!$N:$N, Aux_Totales!$F:$F, $F224, Aux_Totales!$A:$A, Aperturas!$A$2), 0))</f>
        <v/>
      </c>
      <c r="RYZ224" s="23" t="str">
        <f>IF(RYZ220 = "", "", IFERROR(RYZ220 / SUMIFS(Aux_Totales!$N:$N, Aux_Totales!$F:$F, $F224, Aux_Totales!$A:$A, Aperturas!$A$2), 0))</f>
        <v/>
      </c>
      <c r="RZA224" s="23" t="str">
        <f>IF(RZA220 = "", "", IFERROR(RZA220 / SUMIFS(Aux_Totales!$N:$N, Aux_Totales!$F:$F, $F224, Aux_Totales!$A:$A, Aperturas!$A$2), 0))</f>
        <v/>
      </c>
      <c r="RZB224" s="23" t="str">
        <f>IF(RZB220 = "", "", IFERROR(RZB220 / SUMIFS(Aux_Totales!$N:$N, Aux_Totales!$F:$F, $F224, Aux_Totales!$A:$A, Aperturas!$A$2), 0))</f>
        <v/>
      </c>
      <c r="RZC224" s="23" t="str">
        <f>IF(RZC220 = "", "", IFERROR(RZC220 / SUMIFS(Aux_Totales!$N:$N, Aux_Totales!$F:$F, $F224, Aux_Totales!$A:$A, Aperturas!$A$2), 0))</f>
        <v/>
      </c>
      <c r="RZD224" s="23" t="str">
        <f>IF(RZD220 = "", "", IFERROR(RZD220 / SUMIFS(Aux_Totales!$N:$N, Aux_Totales!$F:$F, $F224, Aux_Totales!$A:$A, Aperturas!$A$2), 0))</f>
        <v/>
      </c>
      <c r="RZE224" s="23" t="str">
        <f>IF(RZE220 = "", "", IFERROR(RZE220 / SUMIFS(Aux_Totales!$N:$N, Aux_Totales!$F:$F, $F224, Aux_Totales!$A:$A, Aperturas!$A$2), 0))</f>
        <v/>
      </c>
      <c r="RZF224" s="23" t="str">
        <f>IF(RZF220 = "", "", IFERROR(RZF220 / SUMIFS(Aux_Totales!$N:$N, Aux_Totales!$F:$F, $F224, Aux_Totales!$A:$A, Aperturas!$A$2), 0))</f>
        <v/>
      </c>
      <c r="RZG224" s="23" t="str">
        <f>IF(RZG220 = "", "", IFERROR(RZG220 / SUMIFS(Aux_Totales!$N:$N, Aux_Totales!$F:$F, $F224, Aux_Totales!$A:$A, Aperturas!$A$2), 0))</f>
        <v/>
      </c>
      <c r="RZH224" s="23" t="str">
        <f>IF(RZH220 = "", "", IFERROR(RZH220 / SUMIFS(Aux_Totales!$N:$N, Aux_Totales!$F:$F, $F224, Aux_Totales!$A:$A, Aperturas!$A$2), 0))</f>
        <v/>
      </c>
      <c r="RZI224" s="23" t="str">
        <f>IF(RZI220 = "", "", IFERROR(RZI220 / SUMIFS(Aux_Totales!$N:$N, Aux_Totales!$F:$F, $F224, Aux_Totales!$A:$A, Aperturas!$A$2), 0))</f>
        <v/>
      </c>
      <c r="RZJ224" s="23" t="str">
        <f>IF(RZJ220 = "", "", IFERROR(RZJ220 / SUMIFS(Aux_Totales!$N:$N, Aux_Totales!$F:$F, $F224, Aux_Totales!$A:$A, Aperturas!$A$2), 0))</f>
        <v/>
      </c>
      <c r="RZK224" s="23" t="str">
        <f>IF(RZK220 = "", "", IFERROR(RZK220 / SUMIFS(Aux_Totales!$N:$N, Aux_Totales!$F:$F, $F224, Aux_Totales!$A:$A, Aperturas!$A$2), 0))</f>
        <v/>
      </c>
      <c r="RZL224" s="23" t="str">
        <f>IF(RZL220 = "", "", IFERROR(RZL220 / SUMIFS(Aux_Totales!$N:$N, Aux_Totales!$F:$F, $F224, Aux_Totales!$A:$A, Aperturas!$A$2), 0))</f>
        <v/>
      </c>
      <c r="RZM224" s="23" t="str">
        <f>IF(RZM220 = "", "", IFERROR(RZM220 / SUMIFS(Aux_Totales!$N:$N, Aux_Totales!$F:$F, $F224, Aux_Totales!$A:$A, Aperturas!$A$2), 0))</f>
        <v/>
      </c>
      <c r="RZN224" s="23" t="str">
        <f>IF(RZN220 = "", "", IFERROR(RZN220 / SUMIFS(Aux_Totales!$N:$N, Aux_Totales!$F:$F, $F224, Aux_Totales!$A:$A, Aperturas!$A$2), 0))</f>
        <v/>
      </c>
      <c r="RZO224" s="23" t="str">
        <f>IF(RZO220 = "", "", IFERROR(RZO220 / SUMIFS(Aux_Totales!$N:$N, Aux_Totales!$F:$F, $F224, Aux_Totales!$A:$A, Aperturas!$A$2), 0))</f>
        <v/>
      </c>
      <c r="RZP224" s="23" t="str">
        <f>IF(RZP220 = "", "", IFERROR(RZP220 / SUMIFS(Aux_Totales!$N:$N, Aux_Totales!$F:$F, $F224, Aux_Totales!$A:$A, Aperturas!$A$2), 0))</f>
        <v/>
      </c>
      <c r="RZQ224" s="23" t="str">
        <f>IF(RZQ220 = "", "", IFERROR(RZQ220 / SUMIFS(Aux_Totales!$N:$N, Aux_Totales!$F:$F, $F224, Aux_Totales!$A:$A, Aperturas!$A$2), 0))</f>
        <v/>
      </c>
      <c r="RZR224" s="23" t="str">
        <f>IF(RZR220 = "", "", IFERROR(RZR220 / SUMIFS(Aux_Totales!$N:$N, Aux_Totales!$F:$F, $F224, Aux_Totales!$A:$A, Aperturas!$A$2), 0))</f>
        <v/>
      </c>
      <c r="RZS224" s="23" t="str">
        <f>IF(RZS220 = "", "", IFERROR(RZS220 / SUMIFS(Aux_Totales!$N:$N, Aux_Totales!$F:$F, $F224, Aux_Totales!$A:$A, Aperturas!$A$2), 0))</f>
        <v/>
      </c>
      <c r="RZT224" s="23" t="str">
        <f>IF(RZT220 = "", "", IFERROR(RZT220 / SUMIFS(Aux_Totales!$N:$N, Aux_Totales!$F:$F, $F224, Aux_Totales!$A:$A, Aperturas!$A$2), 0))</f>
        <v/>
      </c>
      <c r="RZU224" s="23" t="str">
        <f>IF(RZU220 = "", "", IFERROR(RZU220 / SUMIFS(Aux_Totales!$N:$N, Aux_Totales!$F:$F, $F224, Aux_Totales!$A:$A, Aperturas!$A$2), 0))</f>
        <v/>
      </c>
      <c r="RZV224" s="23" t="str">
        <f>IF(RZV220 = "", "", IFERROR(RZV220 / SUMIFS(Aux_Totales!$N:$N, Aux_Totales!$F:$F, $F224, Aux_Totales!$A:$A, Aperturas!$A$2), 0))</f>
        <v/>
      </c>
      <c r="RZW224" s="23" t="str">
        <f>IF(RZW220 = "", "", IFERROR(RZW220 / SUMIFS(Aux_Totales!$N:$N, Aux_Totales!$F:$F, $F224, Aux_Totales!$A:$A, Aperturas!$A$2), 0))</f>
        <v/>
      </c>
      <c r="RZX224" s="23" t="str">
        <f>IF(RZX220 = "", "", IFERROR(RZX220 / SUMIFS(Aux_Totales!$N:$N, Aux_Totales!$F:$F, $F224, Aux_Totales!$A:$A, Aperturas!$A$2), 0))</f>
        <v/>
      </c>
      <c r="RZY224" s="23" t="str">
        <f>IF(RZY220 = "", "", IFERROR(RZY220 / SUMIFS(Aux_Totales!$N:$N, Aux_Totales!$F:$F, $F224, Aux_Totales!$A:$A, Aperturas!$A$2), 0))</f>
        <v/>
      </c>
      <c r="RZZ224" s="23" t="str">
        <f>IF(RZZ220 = "", "", IFERROR(RZZ220 / SUMIFS(Aux_Totales!$N:$N, Aux_Totales!$F:$F, $F224, Aux_Totales!$A:$A, Aperturas!$A$2), 0))</f>
        <v/>
      </c>
      <c r="SAA224" s="23" t="str">
        <f>IF(SAA220 = "", "", IFERROR(SAA220 / SUMIFS(Aux_Totales!$N:$N, Aux_Totales!$F:$F, $F224, Aux_Totales!$A:$A, Aperturas!$A$2), 0))</f>
        <v/>
      </c>
      <c r="SAB224" s="23" t="str">
        <f>IF(SAB220 = "", "", IFERROR(SAB220 / SUMIFS(Aux_Totales!$N:$N, Aux_Totales!$F:$F, $F224, Aux_Totales!$A:$A, Aperturas!$A$2), 0))</f>
        <v/>
      </c>
      <c r="SAC224" s="23" t="str">
        <f>IF(SAC220 = "", "", IFERROR(SAC220 / SUMIFS(Aux_Totales!$N:$N, Aux_Totales!$F:$F, $F224, Aux_Totales!$A:$A, Aperturas!$A$2), 0))</f>
        <v/>
      </c>
      <c r="SAD224" s="23" t="str">
        <f>IF(SAD220 = "", "", IFERROR(SAD220 / SUMIFS(Aux_Totales!$N:$N, Aux_Totales!$F:$F, $F224, Aux_Totales!$A:$A, Aperturas!$A$2), 0))</f>
        <v/>
      </c>
      <c r="SAE224" s="23" t="str">
        <f>IF(SAE220 = "", "", IFERROR(SAE220 / SUMIFS(Aux_Totales!$N:$N, Aux_Totales!$F:$F, $F224, Aux_Totales!$A:$A, Aperturas!$A$2), 0))</f>
        <v/>
      </c>
      <c r="SAF224" s="23" t="str">
        <f>IF(SAF220 = "", "", IFERROR(SAF220 / SUMIFS(Aux_Totales!$N:$N, Aux_Totales!$F:$F, $F224, Aux_Totales!$A:$A, Aperturas!$A$2), 0))</f>
        <v/>
      </c>
      <c r="SAG224" s="23" t="str">
        <f>IF(SAG220 = "", "", IFERROR(SAG220 / SUMIFS(Aux_Totales!$N:$N, Aux_Totales!$F:$F, $F224, Aux_Totales!$A:$A, Aperturas!$A$2), 0))</f>
        <v/>
      </c>
      <c r="SAH224" s="23" t="str">
        <f>IF(SAH220 = "", "", IFERROR(SAH220 / SUMIFS(Aux_Totales!$N:$N, Aux_Totales!$F:$F, $F224, Aux_Totales!$A:$A, Aperturas!$A$2), 0))</f>
        <v/>
      </c>
      <c r="SAI224" s="23" t="str">
        <f>IF(SAI220 = "", "", IFERROR(SAI220 / SUMIFS(Aux_Totales!$N:$N, Aux_Totales!$F:$F, $F224, Aux_Totales!$A:$A, Aperturas!$A$2), 0))</f>
        <v/>
      </c>
      <c r="SAJ224" s="23" t="str">
        <f>IF(SAJ220 = "", "", IFERROR(SAJ220 / SUMIFS(Aux_Totales!$N:$N, Aux_Totales!$F:$F, $F224, Aux_Totales!$A:$A, Aperturas!$A$2), 0))</f>
        <v/>
      </c>
      <c r="SAK224" s="23" t="str">
        <f>IF(SAK220 = "", "", IFERROR(SAK220 / SUMIFS(Aux_Totales!$N:$N, Aux_Totales!$F:$F, $F224, Aux_Totales!$A:$A, Aperturas!$A$2), 0))</f>
        <v/>
      </c>
      <c r="SAL224" s="23" t="str">
        <f>IF(SAL220 = "", "", IFERROR(SAL220 / SUMIFS(Aux_Totales!$N:$N, Aux_Totales!$F:$F, $F224, Aux_Totales!$A:$A, Aperturas!$A$2), 0))</f>
        <v/>
      </c>
      <c r="SAM224" s="23" t="str">
        <f>IF(SAM220 = "", "", IFERROR(SAM220 / SUMIFS(Aux_Totales!$N:$N, Aux_Totales!$F:$F, $F224, Aux_Totales!$A:$A, Aperturas!$A$2), 0))</f>
        <v/>
      </c>
      <c r="SAN224" s="23" t="str">
        <f>IF(SAN220 = "", "", IFERROR(SAN220 / SUMIFS(Aux_Totales!$N:$N, Aux_Totales!$F:$F, $F224, Aux_Totales!$A:$A, Aperturas!$A$2), 0))</f>
        <v/>
      </c>
      <c r="SAO224" s="23" t="str">
        <f>IF(SAO220 = "", "", IFERROR(SAO220 / SUMIFS(Aux_Totales!$N:$N, Aux_Totales!$F:$F, $F224, Aux_Totales!$A:$A, Aperturas!$A$2), 0))</f>
        <v/>
      </c>
      <c r="SAP224" s="23" t="str">
        <f>IF(SAP220 = "", "", IFERROR(SAP220 / SUMIFS(Aux_Totales!$N:$N, Aux_Totales!$F:$F, $F224, Aux_Totales!$A:$A, Aperturas!$A$2), 0))</f>
        <v/>
      </c>
      <c r="SAQ224" s="23" t="str">
        <f>IF(SAQ220 = "", "", IFERROR(SAQ220 / SUMIFS(Aux_Totales!$N:$N, Aux_Totales!$F:$F, $F224, Aux_Totales!$A:$A, Aperturas!$A$2), 0))</f>
        <v/>
      </c>
      <c r="SAR224" s="23" t="str">
        <f>IF(SAR220 = "", "", IFERROR(SAR220 / SUMIFS(Aux_Totales!$N:$N, Aux_Totales!$F:$F, $F224, Aux_Totales!$A:$A, Aperturas!$A$2), 0))</f>
        <v/>
      </c>
      <c r="SAS224" s="23" t="str">
        <f>IF(SAS220 = "", "", IFERROR(SAS220 / SUMIFS(Aux_Totales!$N:$N, Aux_Totales!$F:$F, $F224, Aux_Totales!$A:$A, Aperturas!$A$2), 0))</f>
        <v/>
      </c>
      <c r="SAT224" s="23" t="str">
        <f>IF(SAT220 = "", "", IFERROR(SAT220 / SUMIFS(Aux_Totales!$N:$N, Aux_Totales!$F:$F, $F224, Aux_Totales!$A:$A, Aperturas!$A$2), 0))</f>
        <v/>
      </c>
      <c r="SAU224" s="23" t="str">
        <f>IF(SAU220 = "", "", IFERROR(SAU220 / SUMIFS(Aux_Totales!$N:$N, Aux_Totales!$F:$F, $F224, Aux_Totales!$A:$A, Aperturas!$A$2), 0))</f>
        <v/>
      </c>
      <c r="SAV224" s="23" t="str">
        <f>IF(SAV220 = "", "", IFERROR(SAV220 / SUMIFS(Aux_Totales!$N:$N, Aux_Totales!$F:$F, $F224, Aux_Totales!$A:$A, Aperturas!$A$2), 0))</f>
        <v/>
      </c>
      <c r="SAW224" s="23" t="str">
        <f>IF(SAW220 = "", "", IFERROR(SAW220 / SUMIFS(Aux_Totales!$N:$N, Aux_Totales!$F:$F, $F224, Aux_Totales!$A:$A, Aperturas!$A$2), 0))</f>
        <v/>
      </c>
      <c r="SAX224" s="23" t="str">
        <f>IF(SAX220 = "", "", IFERROR(SAX220 / SUMIFS(Aux_Totales!$N:$N, Aux_Totales!$F:$F, $F224, Aux_Totales!$A:$A, Aperturas!$A$2), 0))</f>
        <v/>
      </c>
      <c r="SAY224" s="23" t="str">
        <f>IF(SAY220 = "", "", IFERROR(SAY220 / SUMIFS(Aux_Totales!$N:$N, Aux_Totales!$F:$F, $F224, Aux_Totales!$A:$A, Aperturas!$A$2), 0))</f>
        <v/>
      </c>
      <c r="SAZ224" s="23" t="str">
        <f>IF(SAZ220 = "", "", IFERROR(SAZ220 / SUMIFS(Aux_Totales!$N:$N, Aux_Totales!$F:$F, $F224, Aux_Totales!$A:$A, Aperturas!$A$2), 0))</f>
        <v/>
      </c>
      <c r="SBA224" s="23" t="str">
        <f>IF(SBA220 = "", "", IFERROR(SBA220 / SUMIFS(Aux_Totales!$N:$N, Aux_Totales!$F:$F, $F224, Aux_Totales!$A:$A, Aperturas!$A$2), 0))</f>
        <v/>
      </c>
      <c r="SBB224" s="23" t="str">
        <f>IF(SBB220 = "", "", IFERROR(SBB220 / SUMIFS(Aux_Totales!$N:$N, Aux_Totales!$F:$F, $F224, Aux_Totales!$A:$A, Aperturas!$A$2), 0))</f>
        <v/>
      </c>
      <c r="SBC224" s="23" t="str">
        <f>IF(SBC220 = "", "", IFERROR(SBC220 / SUMIFS(Aux_Totales!$N:$N, Aux_Totales!$F:$F, $F224, Aux_Totales!$A:$A, Aperturas!$A$2), 0))</f>
        <v/>
      </c>
      <c r="SBD224" s="23" t="str">
        <f>IF(SBD220 = "", "", IFERROR(SBD220 / SUMIFS(Aux_Totales!$N:$N, Aux_Totales!$F:$F, $F224, Aux_Totales!$A:$A, Aperturas!$A$2), 0))</f>
        <v/>
      </c>
      <c r="SBE224" s="23" t="str">
        <f>IF(SBE220 = "", "", IFERROR(SBE220 / SUMIFS(Aux_Totales!$N:$N, Aux_Totales!$F:$F, $F224, Aux_Totales!$A:$A, Aperturas!$A$2), 0))</f>
        <v/>
      </c>
      <c r="SBF224" s="23" t="str">
        <f>IF(SBF220 = "", "", IFERROR(SBF220 / SUMIFS(Aux_Totales!$N:$N, Aux_Totales!$F:$F, $F224, Aux_Totales!$A:$A, Aperturas!$A$2), 0))</f>
        <v/>
      </c>
      <c r="SBG224" s="23" t="str">
        <f>IF(SBG220 = "", "", IFERROR(SBG220 / SUMIFS(Aux_Totales!$N:$N, Aux_Totales!$F:$F, $F224, Aux_Totales!$A:$A, Aperturas!$A$2), 0))</f>
        <v/>
      </c>
      <c r="SBH224" s="23" t="str">
        <f>IF(SBH220 = "", "", IFERROR(SBH220 / SUMIFS(Aux_Totales!$N:$N, Aux_Totales!$F:$F, $F224, Aux_Totales!$A:$A, Aperturas!$A$2), 0))</f>
        <v/>
      </c>
      <c r="SBI224" s="23" t="str">
        <f>IF(SBI220 = "", "", IFERROR(SBI220 / SUMIFS(Aux_Totales!$N:$N, Aux_Totales!$F:$F, $F224, Aux_Totales!$A:$A, Aperturas!$A$2), 0))</f>
        <v/>
      </c>
      <c r="SBJ224" s="23" t="str">
        <f>IF(SBJ220 = "", "", IFERROR(SBJ220 / SUMIFS(Aux_Totales!$N:$N, Aux_Totales!$F:$F, $F224, Aux_Totales!$A:$A, Aperturas!$A$2), 0))</f>
        <v/>
      </c>
      <c r="SBK224" s="23" t="str">
        <f>IF(SBK220 = "", "", IFERROR(SBK220 / SUMIFS(Aux_Totales!$N:$N, Aux_Totales!$F:$F, $F224, Aux_Totales!$A:$A, Aperturas!$A$2), 0))</f>
        <v/>
      </c>
      <c r="SBL224" s="23" t="str">
        <f>IF(SBL220 = "", "", IFERROR(SBL220 / SUMIFS(Aux_Totales!$N:$N, Aux_Totales!$F:$F, $F224, Aux_Totales!$A:$A, Aperturas!$A$2), 0))</f>
        <v/>
      </c>
      <c r="SBM224" s="23" t="str">
        <f>IF(SBM220 = "", "", IFERROR(SBM220 / SUMIFS(Aux_Totales!$N:$N, Aux_Totales!$F:$F, $F224, Aux_Totales!$A:$A, Aperturas!$A$2), 0))</f>
        <v/>
      </c>
      <c r="SBN224" s="23" t="str">
        <f>IF(SBN220 = "", "", IFERROR(SBN220 / SUMIFS(Aux_Totales!$N:$N, Aux_Totales!$F:$F, $F224, Aux_Totales!$A:$A, Aperturas!$A$2), 0))</f>
        <v/>
      </c>
      <c r="SBO224" s="23" t="str">
        <f>IF(SBO220 = "", "", IFERROR(SBO220 / SUMIFS(Aux_Totales!$N:$N, Aux_Totales!$F:$F, $F224, Aux_Totales!$A:$A, Aperturas!$A$2), 0))</f>
        <v/>
      </c>
      <c r="SBP224" s="23" t="str">
        <f>IF(SBP220 = "", "", IFERROR(SBP220 / SUMIFS(Aux_Totales!$N:$N, Aux_Totales!$F:$F, $F224, Aux_Totales!$A:$A, Aperturas!$A$2), 0))</f>
        <v/>
      </c>
      <c r="SBQ224" s="23" t="str">
        <f>IF(SBQ220 = "", "", IFERROR(SBQ220 / SUMIFS(Aux_Totales!$N:$N, Aux_Totales!$F:$F, $F224, Aux_Totales!$A:$A, Aperturas!$A$2), 0))</f>
        <v/>
      </c>
      <c r="SBR224" s="23" t="str">
        <f>IF(SBR220 = "", "", IFERROR(SBR220 / SUMIFS(Aux_Totales!$N:$N, Aux_Totales!$F:$F, $F224, Aux_Totales!$A:$A, Aperturas!$A$2), 0))</f>
        <v/>
      </c>
      <c r="SBS224" s="23" t="str">
        <f>IF(SBS220 = "", "", IFERROR(SBS220 / SUMIFS(Aux_Totales!$N:$N, Aux_Totales!$F:$F, $F224, Aux_Totales!$A:$A, Aperturas!$A$2), 0))</f>
        <v/>
      </c>
      <c r="SBT224" s="23" t="str">
        <f>IF(SBT220 = "", "", IFERROR(SBT220 / SUMIFS(Aux_Totales!$N:$N, Aux_Totales!$F:$F, $F224, Aux_Totales!$A:$A, Aperturas!$A$2), 0))</f>
        <v/>
      </c>
      <c r="SBU224" s="23" t="str">
        <f>IF(SBU220 = "", "", IFERROR(SBU220 / SUMIFS(Aux_Totales!$N:$N, Aux_Totales!$F:$F, $F224, Aux_Totales!$A:$A, Aperturas!$A$2), 0))</f>
        <v/>
      </c>
      <c r="SBV224" s="23" t="str">
        <f>IF(SBV220 = "", "", IFERROR(SBV220 / SUMIFS(Aux_Totales!$N:$N, Aux_Totales!$F:$F, $F224, Aux_Totales!$A:$A, Aperturas!$A$2), 0))</f>
        <v/>
      </c>
      <c r="SBW224" s="23" t="str">
        <f>IF(SBW220 = "", "", IFERROR(SBW220 / SUMIFS(Aux_Totales!$N:$N, Aux_Totales!$F:$F, $F224, Aux_Totales!$A:$A, Aperturas!$A$2), 0))</f>
        <v/>
      </c>
      <c r="SBX224" s="23" t="str">
        <f>IF(SBX220 = "", "", IFERROR(SBX220 / SUMIFS(Aux_Totales!$N:$N, Aux_Totales!$F:$F, $F224, Aux_Totales!$A:$A, Aperturas!$A$2), 0))</f>
        <v/>
      </c>
      <c r="SBY224" s="23" t="str">
        <f>IF(SBY220 = "", "", IFERROR(SBY220 / SUMIFS(Aux_Totales!$N:$N, Aux_Totales!$F:$F, $F224, Aux_Totales!$A:$A, Aperturas!$A$2), 0))</f>
        <v/>
      </c>
      <c r="SBZ224" s="23" t="str">
        <f>IF(SBZ220 = "", "", IFERROR(SBZ220 / SUMIFS(Aux_Totales!$N:$N, Aux_Totales!$F:$F, $F224, Aux_Totales!$A:$A, Aperturas!$A$2), 0))</f>
        <v/>
      </c>
      <c r="SCA224" s="23" t="str">
        <f>IF(SCA220 = "", "", IFERROR(SCA220 / SUMIFS(Aux_Totales!$N:$N, Aux_Totales!$F:$F, $F224, Aux_Totales!$A:$A, Aperturas!$A$2), 0))</f>
        <v/>
      </c>
      <c r="SCB224" s="23" t="str">
        <f>IF(SCB220 = "", "", IFERROR(SCB220 / SUMIFS(Aux_Totales!$N:$N, Aux_Totales!$F:$F, $F224, Aux_Totales!$A:$A, Aperturas!$A$2), 0))</f>
        <v/>
      </c>
      <c r="SCC224" s="23" t="str">
        <f>IF(SCC220 = "", "", IFERROR(SCC220 / SUMIFS(Aux_Totales!$N:$N, Aux_Totales!$F:$F, $F224, Aux_Totales!$A:$A, Aperturas!$A$2), 0))</f>
        <v/>
      </c>
      <c r="SCD224" s="23" t="str">
        <f>IF(SCD220 = "", "", IFERROR(SCD220 / SUMIFS(Aux_Totales!$N:$N, Aux_Totales!$F:$F, $F224, Aux_Totales!$A:$A, Aperturas!$A$2), 0))</f>
        <v/>
      </c>
      <c r="SCE224" s="23" t="str">
        <f>IF(SCE220 = "", "", IFERROR(SCE220 / SUMIFS(Aux_Totales!$N:$N, Aux_Totales!$F:$F, $F224, Aux_Totales!$A:$A, Aperturas!$A$2), 0))</f>
        <v/>
      </c>
      <c r="SCF224" s="23" t="str">
        <f>IF(SCF220 = "", "", IFERROR(SCF220 / SUMIFS(Aux_Totales!$N:$N, Aux_Totales!$F:$F, $F224, Aux_Totales!$A:$A, Aperturas!$A$2), 0))</f>
        <v/>
      </c>
      <c r="SCG224" s="23" t="str">
        <f>IF(SCG220 = "", "", IFERROR(SCG220 / SUMIFS(Aux_Totales!$N:$N, Aux_Totales!$F:$F, $F224, Aux_Totales!$A:$A, Aperturas!$A$2), 0))</f>
        <v/>
      </c>
      <c r="SCH224" s="23" t="str">
        <f>IF(SCH220 = "", "", IFERROR(SCH220 / SUMIFS(Aux_Totales!$N:$N, Aux_Totales!$F:$F, $F224, Aux_Totales!$A:$A, Aperturas!$A$2), 0))</f>
        <v/>
      </c>
      <c r="SCI224" s="23" t="str">
        <f>IF(SCI220 = "", "", IFERROR(SCI220 / SUMIFS(Aux_Totales!$N:$N, Aux_Totales!$F:$F, $F224, Aux_Totales!$A:$A, Aperturas!$A$2), 0))</f>
        <v/>
      </c>
      <c r="SCJ224" s="23" t="str">
        <f>IF(SCJ220 = "", "", IFERROR(SCJ220 / SUMIFS(Aux_Totales!$N:$N, Aux_Totales!$F:$F, $F224, Aux_Totales!$A:$A, Aperturas!$A$2), 0))</f>
        <v/>
      </c>
      <c r="SCK224" s="23" t="str">
        <f>IF(SCK220 = "", "", IFERROR(SCK220 / SUMIFS(Aux_Totales!$N:$N, Aux_Totales!$F:$F, $F224, Aux_Totales!$A:$A, Aperturas!$A$2), 0))</f>
        <v/>
      </c>
      <c r="SCL224" s="23" t="str">
        <f>IF(SCL220 = "", "", IFERROR(SCL220 / SUMIFS(Aux_Totales!$N:$N, Aux_Totales!$F:$F, $F224, Aux_Totales!$A:$A, Aperturas!$A$2), 0))</f>
        <v/>
      </c>
      <c r="SCM224" s="23" t="str">
        <f>IF(SCM220 = "", "", IFERROR(SCM220 / SUMIFS(Aux_Totales!$N:$N, Aux_Totales!$F:$F, $F224, Aux_Totales!$A:$A, Aperturas!$A$2), 0))</f>
        <v/>
      </c>
      <c r="SCN224" s="23" t="str">
        <f>IF(SCN220 = "", "", IFERROR(SCN220 / SUMIFS(Aux_Totales!$N:$N, Aux_Totales!$F:$F, $F224, Aux_Totales!$A:$A, Aperturas!$A$2), 0))</f>
        <v/>
      </c>
      <c r="SCO224" s="23" t="str">
        <f>IF(SCO220 = "", "", IFERROR(SCO220 / SUMIFS(Aux_Totales!$N:$N, Aux_Totales!$F:$F, $F224, Aux_Totales!$A:$A, Aperturas!$A$2), 0))</f>
        <v/>
      </c>
      <c r="SCP224" s="23" t="str">
        <f>IF(SCP220 = "", "", IFERROR(SCP220 / SUMIFS(Aux_Totales!$N:$N, Aux_Totales!$F:$F, $F224, Aux_Totales!$A:$A, Aperturas!$A$2), 0))</f>
        <v/>
      </c>
      <c r="SCQ224" s="23" t="str">
        <f>IF(SCQ220 = "", "", IFERROR(SCQ220 / SUMIFS(Aux_Totales!$N:$N, Aux_Totales!$F:$F, $F224, Aux_Totales!$A:$A, Aperturas!$A$2), 0))</f>
        <v/>
      </c>
      <c r="SCR224" s="23" t="str">
        <f>IF(SCR220 = "", "", IFERROR(SCR220 / SUMIFS(Aux_Totales!$N:$N, Aux_Totales!$F:$F, $F224, Aux_Totales!$A:$A, Aperturas!$A$2), 0))</f>
        <v/>
      </c>
      <c r="SCS224" s="23" t="str">
        <f>IF(SCS220 = "", "", IFERROR(SCS220 / SUMIFS(Aux_Totales!$N:$N, Aux_Totales!$F:$F, $F224, Aux_Totales!$A:$A, Aperturas!$A$2), 0))</f>
        <v/>
      </c>
      <c r="SCT224" s="23" t="str">
        <f>IF(SCT220 = "", "", IFERROR(SCT220 / SUMIFS(Aux_Totales!$N:$N, Aux_Totales!$F:$F, $F224, Aux_Totales!$A:$A, Aperturas!$A$2), 0))</f>
        <v/>
      </c>
      <c r="SCU224" s="23" t="str">
        <f>IF(SCU220 = "", "", IFERROR(SCU220 / SUMIFS(Aux_Totales!$N:$N, Aux_Totales!$F:$F, $F224, Aux_Totales!$A:$A, Aperturas!$A$2), 0))</f>
        <v/>
      </c>
      <c r="SCV224" s="23" t="str">
        <f>IF(SCV220 = "", "", IFERROR(SCV220 / SUMIFS(Aux_Totales!$N:$N, Aux_Totales!$F:$F, $F224, Aux_Totales!$A:$A, Aperturas!$A$2), 0))</f>
        <v/>
      </c>
      <c r="SCW224" s="23" t="str">
        <f>IF(SCW220 = "", "", IFERROR(SCW220 / SUMIFS(Aux_Totales!$N:$N, Aux_Totales!$F:$F, $F224, Aux_Totales!$A:$A, Aperturas!$A$2), 0))</f>
        <v/>
      </c>
      <c r="SCX224" s="23" t="str">
        <f>IF(SCX220 = "", "", IFERROR(SCX220 / SUMIFS(Aux_Totales!$N:$N, Aux_Totales!$F:$F, $F224, Aux_Totales!$A:$A, Aperturas!$A$2), 0))</f>
        <v/>
      </c>
      <c r="SCY224" s="23" t="str">
        <f>IF(SCY220 = "", "", IFERROR(SCY220 / SUMIFS(Aux_Totales!$N:$N, Aux_Totales!$F:$F, $F224, Aux_Totales!$A:$A, Aperturas!$A$2), 0))</f>
        <v/>
      </c>
      <c r="SCZ224" s="23" t="str">
        <f>IF(SCZ220 = "", "", IFERROR(SCZ220 / SUMIFS(Aux_Totales!$N:$N, Aux_Totales!$F:$F, $F224, Aux_Totales!$A:$A, Aperturas!$A$2), 0))</f>
        <v/>
      </c>
      <c r="SDA224" s="23" t="str">
        <f>IF(SDA220 = "", "", IFERROR(SDA220 / SUMIFS(Aux_Totales!$N:$N, Aux_Totales!$F:$F, $F224, Aux_Totales!$A:$A, Aperturas!$A$2), 0))</f>
        <v/>
      </c>
      <c r="SDB224" s="23" t="str">
        <f>IF(SDB220 = "", "", IFERROR(SDB220 / SUMIFS(Aux_Totales!$N:$N, Aux_Totales!$F:$F, $F224, Aux_Totales!$A:$A, Aperturas!$A$2), 0))</f>
        <v/>
      </c>
      <c r="SDC224" s="23" t="str">
        <f>IF(SDC220 = "", "", IFERROR(SDC220 / SUMIFS(Aux_Totales!$N:$N, Aux_Totales!$F:$F, $F224, Aux_Totales!$A:$A, Aperturas!$A$2), 0))</f>
        <v/>
      </c>
      <c r="SDD224" s="23" t="str">
        <f>IF(SDD220 = "", "", IFERROR(SDD220 / SUMIFS(Aux_Totales!$N:$N, Aux_Totales!$F:$F, $F224, Aux_Totales!$A:$A, Aperturas!$A$2), 0))</f>
        <v/>
      </c>
      <c r="SDE224" s="23" t="str">
        <f>IF(SDE220 = "", "", IFERROR(SDE220 / SUMIFS(Aux_Totales!$N:$N, Aux_Totales!$F:$F, $F224, Aux_Totales!$A:$A, Aperturas!$A$2), 0))</f>
        <v/>
      </c>
      <c r="SDF224" s="23" t="str">
        <f>IF(SDF220 = "", "", IFERROR(SDF220 / SUMIFS(Aux_Totales!$N:$N, Aux_Totales!$F:$F, $F224, Aux_Totales!$A:$A, Aperturas!$A$2), 0))</f>
        <v/>
      </c>
      <c r="SDG224" s="23" t="str">
        <f>IF(SDG220 = "", "", IFERROR(SDG220 / SUMIFS(Aux_Totales!$N:$N, Aux_Totales!$F:$F, $F224, Aux_Totales!$A:$A, Aperturas!$A$2), 0))</f>
        <v/>
      </c>
      <c r="SDH224" s="23" t="str">
        <f>IF(SDH220 = "", "", IFERROR(SDH220 / SUMIFS(Aux_Totales!$N:$N, Aux_Totales!$F:$F, $F224, Aux_Totales!$A:$A, Aperturas!$A$2), 0))</f>
        <v/>
      </c>
      <c r="SDI224" s="23" t="str">
        <f>IF(SDI220 = "", "", IFERROR(SDI220 / SUMIFS(Aux_Totales!$N:$N, Aux_Totales!$F:$F, $F224, Aux_Totales!$A:$A, Aperturas!$A$2), 0))</f>
        <v/>
      </c>
      <c r="SDJ224" s="23" t="str">
        <f>IF(SDJ220 = "", "", IFERROR(SDJ220 / SUMIFS(Aux_Totales!$N:$N, Aux_Totales!$F:$F, $F224, Aux_Totales!$A:$A, Aperturas!$A$2), 0))</f>
        <v/>
      </c>
      <c r="SDK224" s="23" t="str">
        <f>IF(SDK220 = "", "", IFERROR(SDK220 / SUMIFS(Aux_Totales!$N:$N, Aux_Totales!$F:$F, $F224, Aux_Totales!$A:$A, Aperturas!$A$2), 0))</f>
        <v/>
      </c>
      <c r="SDL224" s="23" t="str">
        <f>IF(SDL220 = "", "", IFERROR(SDL220 / SUMIFS(Aux_Totales!$N:$N, Aux_Totales!$F:$F, $F224, Aux_Totales!$A:$A, Aperturas!$A$2), 0))</f>
        <v/>
      </c>
      <c r="SDM224" s="23" t="str">
        <f>IF(SDM220 = "", "", IFERROR(SDM220 / SUMIFS(Aux_Totales!$N:$N, Aux_Totales!$F:$F, $F224, Aux_Totales!$A:$A, Aperturas!$A$2), 0))</f>
        <v/>
      </c>
      <c r="SDN224" s="23" t="str">
        <f>IF(SDN220 = "", "", IFERROR(SDN220 / SUMIFS(Aux_Totales!$N:$N, Aux_Totales!$F:$F, $F224, Aux_Totales!$A:$A, Aperturas!$A$2), 0))</f>
        <v/>
      </c>
      <c r="SDO224" s="23" t="str">
        <f>IF(SDO220 = "", "", IFERROR(SDO220 / SUMIFS(Aux_Totales!$N:$N, Aux_Totales!$F:$F, $F224, Aux_Totales!$A:$A, Aperturas!$A$2), 0))</f>
        <v/>
      </c>
      <c r="SDP224" s="23" t="str">
        <f>IF(SDP220 = "", "", IFERROR(SDP220 / SUMIFS(Aux_Totales!$N:$N, Aux_Totales!$F:$F, $F224, Aux_Totales!$A:$A, Aperturas!$A$2), 0))</f>
        <v/>
      </c>
      <c r="SDQ224" s="23" t="str">
        <f>IF(SDQ220 = "", "", IFERROR(SDQ220 / SUMIFS(Aux_Totales!$N:$N, Aux_Totales!$F:$F, $F224, Aux_Totales!$A:$A, Aperturas!$A$2), 0))</f>
        <v/>
      </c>
      <c r="SDR224" s="23" t="str">
        <f>IF(SDR220 = "", "", IFERROR(SDR220 / SUMIFS(Aux_Totales!$N:$N, Aux_Totales!$F:$F, $F224, Aux_Totales!$A:$A, Aperturas!$A$2), 0))</f>
        <v/>
      </c>
      <c r="SDS224" s="23" t="str">
        <f>IF(SDS220 = "", "", IFERROR(SDS220 / SUMIFS(Aux_Totales!$N:$N, Aux_Totales!$F:$F, $F224, Aux_Totales!$A:$A, Aperturas!$A$2), 0))</f>
        <v/>
      </c>
      <c r="SDT224" s="23" t="str">
        <f>IF(SDT220 = "", "", IFERROR(SDT220 / SUMIFS(Aux_Totales!$N:$N, Aux_Totales!$F:$F, $F224, Aux_Totales!$A:$A, Aperturas!$A$2), 0))</f>
        <v/>
      </c>
      <c r="SDU224" s="23" t="str">
        <f>IF(SDU220 = "", "", IFERROR(SDU220 / SUMIFS(Aux_Totales!$N:$N, Aux_Totales!$F:$F, $F224, Aux_Totales!$A:$A, Aperturas!$A$2), 0))</f>
        <v/>
      </c>
      <c r="SDV224" s="23" t="str">
        <f>IF(SDV220 = "", "", IFERROR(SDV220 / SUMIFS(Aux_Totales!$N:$N, Aux_Totales!$F:$F, $F224, Aux_Totales!$A:$A, Aperturas!$A$2), 0))</f>
        <v/>
      </c>
      <c r="SDW224" s="23" t="str">
        <f>IF(SDW220 = "", "", IFERROR(SDW220 / SUMIFS(Aux_Totales!$N:$N, Aux_Totales!$F:$F, $F224, Aux_Totales!$A:$A, Aperturas!$A$2), 0))</f>
        <v/>
      </c>
      <c r="SDX224" s="23" t="str">
        <f>IF(SDX220 = "", "", IFERROR(SDX220 / SUMIFS(Aux_Totales!$N:$N, Aux_Totales!$F:$F, $F224, Aux_Totales!$A:$A, Aperturas!$A$2), 0))</f>
        <v/>
      </c>
      <c r="SDY224" s="23" t="str">
        <f>IF(SDY220 = "", "", IFERROR(SDY220 / SUMIFS(Aux_Totales!$N:$N, Aux_Totales!$F:$F, $F224, Aux_Totales!$A:$A, Aperturas!$A$2), 0))</f>
        <v/>
      </c>
      <c r="SDZ224" s="23" t="str">
        <f>IF(SDZ220 = "", "", IFERROR(SDZ220 / SUMIFS(Aux_Totales!$N:$N, Aux_Totales!$F:$F, $F224, Aux_Totales!$A:$A, Aperturas!$A$2), 0))</f>
        <v/>
      </c>
      <c r="SEA224" s="23" t="str">
        <f>IF(SEA220 = "", "", IFERROR(SEA220 / SUMIFS(Aux_Totales!$N:$N, Aux_Totales!$F:$F, $F224, Aux_Totales!$A:$A, Aperturas!$A$2), 0))</f>
        <v/>
      </c>
      <c r="SEB224" s="23" t="str">
        <f>IF(SEB220 = "", "", IFERROR(SEB220 / SUMIFS(Aux_Totales!$N:$N, Aux_Totales!$F:$F, $F224, Aux_Totales!$A:$A, Aperturas!$A$2), 0))</f>
        <v/>
      </c>
      <c r="SEC224" s="23" t="str">
        <f>IF(SEC220 = "", "", IFERROR(SEC220 / SUMIFS(Aux_Totales!$N:$N, Aux_Totales!$F:$F, $F224, Aux_Totales!$A:$A, Aperturas!$A$2), 0))</f>
        <v/>
      </c>
      <c r="SED224" s="23" t="str">
        <f>IF(SED220 = "", "", IFERROR(SED220 / SUMIFS(Aux_Totales!$N:$N, Aux_Totales!$F:$F, $F224, Aux_Totales!$A:$A, Aperturas!$A$2), 0))</f>
        <v/>
      </c>
      <c r="SEE224" s="23" t="str">
        <f>IF(SEE220 = "", "", IFERROR(SEE220 / SUMIFS(Aux_Totales!$N:$N, Aux_Totales!$F:$F, $F224, Aux_Totales!$A:$A, Aperturas!$A$2), 0))</f>
        <v/>
      </c>
      <c r="SEF224" s="23" t="str">
        <f>IF(SEF220 = "", "", IFERROR(SEF220 / SUMIFS(Aux_Totales!$N:$N, Aux_Totales!$F:$F, $F224, Aux_Totales!$A:$A, Aperturas!$A$2), 0))</f>
        <v/>
      </c>
      <c r="SEG224" s="23" t="str">
        <f>IF(SEG220 = "", "", IFERROR(SEG220 / SUMIFS(Aux_Totales!$N:$N, Aux_Totales!$F:$F, $F224, Aux_Totales!$A:$A, Aperturas!$A$2), 0))</f>
        <v/>
      </c>
      <c r="SEH224" s="23" t="str">
        <f>IF(SEH220 = "", "", IFERROR(SEH220 / SUMIFS(Aux_Totales!$N:$N, Aux_Totales!$F:$F, $F224, Aux_Totales!$A:$A, Aperturas!$A$2), 0))</f>
        <v/>
      </c>
      <c r="SEI224" s="23" t="str">
        <f>IF(SEI220 = "", "", IFERROR(SEI220 / SUMIFS(Aux_Totales!$N:$N, Aux_Totales!$F:$F, $F224, Aux_Totales!$A:$A, Aperturas!$A$2), 0))</f>
        <v/>
      </c>
      <c r="SEJ224" s="23" t="str">
        <f>IF(SEJ220 = "", "", IFERROR(SEJ220 / SUMIFS(Aux_Totales!$N:$N, Aux_Totales!$F:$F, $F224, Aux_Totales!$A:$A, Aperturas!$A$2), 0))</f>
        <v/>
      </c>
      <c r="SEK224" s="23" t="str">
        <f>IF(SEK220 = "", "", IFERROR(SEK220 / SUMIFS(Aux_Totales!$N:$N, Aux_Totales!$F:$F, $F224, Aux_Totales!$A:$A, Aperturas!$A$2), 0))</f>
        <v/>
      </c>
      <c r="SEL224" s="23" t="str">
        <f>IF(SEL220 = "", "", IFERROR(SEL220 / SUMIFS(Aux_Totales!$N:$N, Aux_Totales!$F:$F, $F224, Aux_Totales!$A:$A, Aperturas!$A$2), 0))</f>
        <v/>
      </c>
      <c r="SEM224" s="23" t="str">
        <f>IF(SEM220 = "", "", IFERROR(SEM220 / SUMIFS(Aux_Totales!$N:$N, Aux_Totales!$F:$F, $F224, Aux_Totales!$A:$A, Aperturas!$A$2), 0))</f>
        <v/>
      </c>
      <c r="SEN224" s="23" t="str">
        <f>IF(SEN220 = "", "", IFERROR(SEN220 / SUMIFS(Aux_Totales!$N:$N, Aux_Totales!$F:$F, $F224, Aux_Totales!$A:$A, Aperturas!$A$2), 0))</f>
        <v/>
      </c>
      <c r="SEO224" s="23" t="str">
        <f>IF(SEO220 = "", "", IFERROR(SEO220 / SUMIFS(Aux_Totales!$N:$N, Aux_Totales!$F:$F, $F224, Aux_Totales!$A:$A, Aperturas!$A$2), 0))</f>
        <v/>
      </c>
      <c r="SEP224" s="23" t="str">
        <f>IF(SEP220 = "", "", IFERROR(SEP220 / SUMIFS(Aux_Totales!$N:$N, Aux_Totales!$F:$F, $F224, Aux_Totales!$A:$A, Aperturas!$A$2), 0))</f>
        <v/>
      </c>
      <c r="SEQ224" s="23" t="str">
        <f>IF(SEQ220 = "", "", IFERROR(SEQ220 / SUMIFS(Aux_Totales!$N:$N, Aux_Totales!$F:$F, $F224, Aux_Totales!$A:$A, Aperturas!$A$2), 0))</f>
        <v/>
      </c>
      <c r="SER224" s="23" t="str">
        <f>IF(SER220 = "", "", IFERROR(SER220 / SUMIFS(Aux_Totales!$N:$N, Aux_Totales!$F:$F, $F224, Aux_Totales!$A:$A, Aperturas!$A$2), 0))</f>
        <v/>
      </c>
      <c r="SES224" s="23" t="str">
        <f>IF(SES220 = "", "", IFERROR(SES220 / SUMIFS(Aux_Totales!$N:$N, Aux_Totales!$F:$F, $F224, Aux_Totales!$A:$A, Aperturas!$A$2), 0))</f>
        <v/>
      </c>
      <c r="SET224" s="23" t="str">
        <f>IF(SET220 = "", "", IFERROR(SET220 / SUMIFS(Aux_Totales!$N:$N, Aux_Totales!$F:$F, $F224, Aux_Totales!$A:$A, Aperturas!$A$2), 0))</f>
        <v/>
      </c>
      <c r="SEU224" s="23" t="str">
        <f>IF(SEU220 = "", "", IFERROR(SEU220 / SUMIFS(Aux_Totales!$N:$N, Aux_Totales!$F:$F, $F224, Aux_Totales!$A:$A, Aperturas!$A$2), 0))</f>
        <v/>
      </c>
      <c r="SEV224" s="23" t="str">
        <f>IF(SEV220 = "", "", IFERROR(SEV220 / SUMIFS(Aux_Totales!$N:$N, Aux_Totales!$F:$F, $F224, Aux_Totales!$A:$A, Aperturas!$A$2), 0))</f>
        <v/>
      </c>
      <c r="SEW224" s="23" t="str">
        <f>IF(SEW220 = "", "", IFERROR(SEW220 / SUMIFS(Aux_Totales!$N:$N, Aux_Totales!$F:$F, $F224, Aux_Totales!$A:$A, Aperturas!$A$2), 0))</f>
        <v/>
      </c>
      <c r="SEX224" s="23" t="str">
        <f>IF(SEX220 = "", "", IFERROR(SEX220 / SUMIFS(Aux_Totales!$N:$N, Aux_Totales!$F:$F, $F224, Aux_Totales!$A:$A, Aperturas!$A$2), 0))</f>
        <v/>
      </c>
      <c r="SEY224" s="23" t="str">
        <f>IF(SEY220 = "", "", IFERROR(SEY220 / SUMIFS(Aux_Totales!$N:$N, Aux_Totales!$F:$F, $F224, Aux_Totales!$A:$A, Aperturas!$A$2), 0))</f>
        <v/>
      </c>
      <c r="SEZ224" s="23" t="str">
        <f>IF(SEZ220 = "", "", IFERROR(SEZ220 / SUMIFS(Aux_Totales!$N:$N, Aux_Totales!$F:$F, $F224, Aux_Totales!$A:$A, Aperturas!$A$2), 0))</f>
        <v/>
      </c>
      <c r="SFA224" s="23" t="str">
        <f>IF(SFA220 = "", "", IFERROR(SFA220 / SUMIFS(Aux_Totales!$N:$N, Aux_Totales!$F:$F, $F224, Aux_Totales!$A:$A, Aperturas!$A$2), 0))</f>
        <v/>
      </c>
      <c r="SFB224" s="23" t="str">
        <f>IF(SFB220 = "", "", IFERROR(SFB220 / SUMIFS(Aux_Totales!$N:$N, Aux_Totales!$F:$F, $F224, Aux_Totales!$A:$A, Aperturas!$A$2), 0))</f>
        <v/>
      </c>
      <c r="SFC224" s="23" t="str">
        <f>IF(SFC220 = "", "", IFERROR(SFC220 / SUMIFS(Aux_Totales!$N:$N, Aux_Totales!$F:$F, $F224, Aux_Totales!$A:$A, Aperturas!$A$2), 0))</f>
        <v/>
      </c>
      <c r="SFD224" s="23" t="str">
        <f>IF(SFD220 = "", "", IFERROR(SFD220 / SUMIFS(Aux_Totales!$N:$N, Aux_Totales!$F:$F, $F224, Aux_Totales!$A:$A, Aperturas!$A$2), 0))</f>
        <v/>
      </c>
      <c r="SFE224" s="23" t="str">
        <f>IF(SFE220 = "", "", IFERROR(SFE220 / SUMIFS(Aux_Totales!$N:$N, Aux_Totales!$F:$F, $F224, Aux_Totales!$A:$A, Aperturas!$A$2), 0))</f>
        <v/>
      </c>
      <c r="SFF224" s="23" t="str">
        <f>IF(SFF220 = "", "", IFERROR(SFF220 / SUMIFS(Aux_Totales!$N:$N, Aux_Totales!$F:$F, $F224, Aux_Totales!$A:$A, Aperturas!$A$2), 0))</f>
        <v/>
      </c>
      <c r="SFG224" s="23" t="str">
        <f>IF(SFG220 = "", "", IFERROR(SFG220 / SUMIFS(Aux_Totales!$N:$N, Aux_Totales!$F:$F, $F224, Aux_Totales!$A:$A, Aperturas!$A$2), 0))</f>
        <v/>
      </c>
      <c r="SFH224" s="23" t="str">
        <f>IF(SFH220 = "", "", IFERROR(SFH220 / SUMIFS(Aux_Totales!$N:$N, Aux_Totales!$F:$F, $F224, Aux_Totales!$A:$A, Aperturas!$A$2), 0))</f>
        <v/>
      </c>
      <c r="SFI224" s="23" t="str">
        <f>IF(SFI220 = "", "", IFERROR(SFI220 / SUMIFS(Aux_Totales!$N:$N, Aux_Totales!$F:$F, $F224, Aux_Totales!$A:$A, Aperturas!$A$2), 0))</f>
        <v/>
      </c>
      <c r="SFJ224" s="23" t="str">
        <f>IF(SFJ220 = "", "", IFERROR(SFJ220 / SUMIFS(Aux_Totales!$N:$N, Aux_Totales!$F:$F, $F224, Aux_Totales!$A:$A, Aperturas!$A$2), 0))</f>
        <v/>
      </c>
      <c r="SFK224" s="23" t="str">
        <f>IF(SFK220 = "", "", IFERROR(SFK220 / SUMIFS(Aux_Totales!$N:$N, Aux_Totales!$F:$F, $F224, Aux_Totales!$A:$A, Aperturas!$A$2), 0))</f>
        <v/>
      </c>
      <c r="SFL224" s="23" t="str">
        <f>IF(SFL220 = "", "", IFERROR(SFL220 / SUMIFS(Aux_Totales!$N:$N, Aux_Totales!$F:$F, $F224, Aux_Totales!$A:$A, Aperturas!$A$2), 0))</f>
        <v/>
      </c>
      <c r="SFM224" s="23" t="str">
        <f>IF(SFM220 = "", "", IFERROR(SFM220 / SUMIFS(Aux_Totales!$N:$N, Aux_Totales!$F:$F, $F224, Aux_Totales!$A:$A, Aperturas!$A$2), 0))</f>
        <v/>
      </c>
      <c r="SFN224" s="23" t="str">
        <f>IF(SFN220 = "", "", IFERROR(SFN220 / SUMIFS(Aux_Totales!$N:$N, Aux_Totales!$F:$F, $F224, Aux_Totales!$A:$A, Aperturas!$A$2), 0))</f>
        <v/>
      </c>
      <c r="SFO224" s="23" t="str">
        <f>IF(SFO220 = "", "", IFERROR(SFO220 / SUMIFS(Aux_Totales!$N:$N, Aux_Totales!$F:$F, $F224, Aux_Totales!$A:$A, Aperturas!$A$2), 0))</f>
        <v/>
      </c>
      <c r="SFP224" s="23" t="str">
        <f>IF(SFP220 = "", "", IFERROR(SFP220 / SUMIFS(Aux_Totales!$N:$N, Aux_Totales!$F:$F, $F224, Aux_Totales!$A:$A, Aperturas!$A$2), 0))</f>
        <v/>
      </c>
      <c r="SFQ224" s="23" t="str">
        <f>IF(SFQ220 = "", "", IFERROR(SFQ220 / SUMIFS(Aux_Totales!$N:$N, Aux_Totales!$F:$F, $F224, Aux_Totales!$A:$A, Aperturas!$A$2), 0))</f>
        <v/>
      </c>
      <c r="SFR224" s="23" t="str">
        <f>IF(SFR220 = "", "", IFERROR(SFR220 / SUMIFS(Aux_Totales!$N:$N, Aux_Totales!$F:$F, $F224, Aux_Totales!$A:$A, Aperturas!$A$2), 0))</f>
        <v/>
      </c>
      <c r="SFS224" s="23" t="str">
        <f>IF(SFS220 = "", "", IFERROR(SFS220 / SUMIFS(Aux_Totales!$N:$N, Aux_Totales!$F:$F, $F224, Aux_Totales!$A:$A, Aperturas!$A$2), 0))</f>
        <v/>
      </c>
      <c r="SFT224" s="23" t="str">
        <f>IF(SFT220 = "", "", IFERROR(SFT220 / SUMIFS(Aux_Totales!$N:$N, Aux_Totales!$F:$F, $F224, Aux_Totales!$A:$A, Aperturas!$A$2), 0))</f>
        <v/>
      </c>
      <c r="SFU224" s="23" t="str">
        <f>IF(SFU220 = "", "", IFERROR(SFU220 / SUMIFS(Aux_Totales!$N:$N, Aux_Totales!$F:$F, $F224, Aux_Totales!$A:$A, Aperturas!$A$2), 0))</f>
        <v/>
      </c>
      <c r="SFV224" s="23" t="str">
        <f>IF(SFV220 = "", "", IFERROR(SFV220 / SUMIFS(Aux_Totales!$N:$N, Aux_Totales!$F:$F, $F224, Aux_Totales!$A:$A, Aperturas!$A$2), 0))</f>
        <v/>
      </c>
      <c r="SFW224" s="23" t="str">
        <f>IF(SFW220 = "", "", IFERROR(SFW220 / SUMIFS(Aux_Totales!$N:$N, Aux_Totales!$F:$F, $F224, Aux_Totales!$A:$A, Aperturas!$A$2), 0))</f>
        <v/>
      </c>
      <c r="SFX224" s="23" t="str">
        <f>IF(SFX220 = "", "", IFERROR(SFX220 / SUMIFS(Aux_Totales!$N:$N, Aux_Totales!$F:$F, $F224, Aux_Totales!$A:$A, Aperturas!$A$2), 0))</f>
        <v/>
      </c>
      <c r="SFY224" s="23" t="str">
        <f>IF(SFY220 = "", "", IFERROR(SFY220 / SUMIFS(Aux_Totales!$N:$N, Aux_Totales!$F:$F, $F224, Aux_Totales!$A:$A, Aperturas!$A$2), 0))</f>
        <v/>
      </c>
      <c r="SFZ224" s="23" t="str">
        <f>IF(SFZ220 = "", "", IFERROR(SFZ220 / SUMIFS(Aux_Totales!$N:$N, Aux_Totales!$F:$F, $F224, Aux_Totales!$A:$A, Aperturas!$A$2), 0))</f>
        <v/>
      </c>
      <c r="SGA224" s="23" t="str">
        <f>IF(SGA220 = "", "", IFERROR(SGA220 / SUMIFS(Aux_Totales!$N:$N, Aux_Totales!$F:$F, $F224, Aux_Totales!$A:$A, Aperturas!$A$2), 0))</f>
        <v/>
      </c>
      <c r="SGB224" s="23" t="str">
        <f>IF(SGB220 = "", "", IFERROR(SGB220 / SUMIFS(Aux_Totales!$N:$N, Aux_Totales!$F:$F, $F224, Aux_Totales!$A:$A, Aperturas!$A$2), 0))</f>
        <v/>
      </c>
      <c r="SGC224" s="23" t="str">
        <f>IF(SGC220 = "", "", IFERROR(SGC220 / SUMIFS(Aux_Totales!$N:$N, Aux_Totales!$F:$F, $F224, Aux_Totales!$A:$A, Aperturas!$A$2), 0))</f>
        <v/>
      </c>
      <c r="SGD224" s="23" t="str">
        <f>IF(SGD220 = "", "", IFERROR(SGD220 / SUMIFS(Aux_Totales!$N:$N, Aux_Totales!$F:$F, $F224, Aux_Totales!$A:$A, Aperturas!$A$2), 0))</f>
        <v/>
      </c>
      <c r="SGE224" s="23" t="str">
        <f>IF(SGE220 = "", "", IFERROR(SGE220 / SUMIFS(Aux_Totales!$N:$N, Aux_Totales!$F:$F, $F224, Aux_Totales!$A:$A, Aperturas!$A$2), 0))</f>
        <v/>
      </c>
      <c r="SGF224" s="23" t="str">
        <f>IF(SGF220 = "", "", IFERROR(SGF220 / SUMIFS(Aux_Totales!$N:$N, Aux_Totales!$F:$F, $F224, Aux_Totales!$A:$A, Aperturas!$A$2), 0))</f>
        <v/>
      </c>
      <c r="SGG224" s="23" t="str">
        <f>IF(SGG220 = "", "", IFERROR(SGG220 / SUMIFS(Aux_Totales!$N:$N, Aux_Totales!$F:$F, $F224, Aux_Totales!$A:$A, Aperturas!$A$2), 0))</f>
        <v/>
      </c>
      <c r="SGH224" s="23" t="str">
        <f>IF(SGH220 = "", "", IFERROR(SGH220 / SUMIFS(Aux_Totales!$N:$N, Aux_Totales!$F:$F, $F224, Aux_Totales!$A:$A, Aperturas!$A$2), 0))</f>
        <v/>
      </c>
      <c r="SGI224" s="23" t="str">
        <f>IF(SGI220 = "", "", IFERROR(SGI220 / SUMIFS(Aux_Totales!$N:$N, Aux_Totales!$F:$F, $F224, Aux_Totales!$A:$A, Aperturas!$A$2), 0))</f>
        <v/>
      </c>
      <c r="SGJ224" s="23" t="str">
        <f>IF(SGJ220 = "", "", IFERROR(SGJ220 / SUMIFS(Aux_Totales!$N:$N, Aux_Totales!$F:$F, $F224, Aux_Totales!$A:$A, Aperturas!$A$2), 0))</f>
        <v/>
      </c>
      <c r="SGK224" s="23" t="str">
        <f>IF(SGK220 = "", "", IFERROR(SGK220 / SUMIFS(Aux_Totales!$N:$N, Aux_Totales!$F:$F, $F224, Aux_Totales!$A:$A, Aperturas!$A$2), 0))</f>
        <v/>
      </c>
      <c r="SGL224" s="23" t="str">
        <f>IF(SGL220 = "", "", IFERROR(SGL220 / SUMIFS(Aux_Totales!$N:$N, Aux_Totales!$F:$F, $F224, Aux_Totales!$A:$A, Aperturas!$A$2), 0))</f>
        <v/>
      </c>
      <c r="SGM224" s="23" t="str">
        <f>IF(SGM220 = "", "", IFERROR(SGM220 / SUMIFS(Aux_Totales!$N:$N, Aux_Totales!$F:$F, $F224, Aux_Totales!$A:$A, Aperturas!$A$2), 0))</f>
        <v/>
      </c>
      <c r="SGN224" s="23" t="str">
        <f>IF(SGN220 = "", "", IFERROR(SGN220 / SUMIFS(Aux_Totales!$N:$N, Aux_Totales!$F:$F, $F224, Aux_Totales!$A:$A, Aperturas!$A$2), 0))</f>
        <v/>
      </c>
      <c r="SGO224" s="23" t="str">
        <f>IF(SGO220 = "", "", IFERROR(SGO220 / SUMIFS(Aux_Totales!$N:$N, Aux_Totales!$F:$F, $F224, Aux_Totales!$A:$A, Aperturas!$A$2), 0))</f>
        <v/>
      </c>
      <c r="SGP224" s="23" t="str">
        <f>IF(SGP220 = "", "", IFERROR(SGP220 / SUMIFS(Aux_Totales!$N:$N, Aux_Totales!$F:$F, $F224, Aux_Totales!$A:$A, Aperturas!$A$2), 0))</f>
        <v/>
      </c>
      <c r="SGQ224" s="23" t="str">
        <f>IF(SGQ220 = "", "", IFERROR(SGQ220 / SUMIFS(Aux_Totales!$N:$N, Aux_Totales!$F:$F, $F224, Aux_Totales!$A:$A, Aperturas!$A$2), 0))</f>
        <v/>
      </c>
      <c r="SGR224" s="23" t="str">
        <f>IF(SGR220 = "", "", IFERROR(SGR220 / SUMIFS(Aux_Totales!$N:$N, Aux_Totales!$F:$F, $F224, Aux_Totales!$A:$A, Aperturas!$A$2), 0))</f>
        <v/>
      </c>
      <c r="SGS224" s="23" t="str">
        <f>IF(SGS220 = "", "", IFERROR(SGS220 / SUMIFS(Aux_Totales!$N:$N, Aux_Totales!$F:$F, $F224, Aux_Totales!$A:$A, Aperturas!$A$2), 0))</f>
        <v/>
      </c>
      <c r="SGT224" s="23" t="str">
        <f>IF(SGT220 = "", "", IFERROR(SGT220 / SUMIFS(Aux_Totales!$N:$N, Aux_Totales!$F:$F, $F224, Aux_Totales!$A:$A, Aperturas!$A$2), 0))</f>
        <v/>
      </c>
      <c r="SGU224" s="23" t="str">
        <f>IF(SGU220 = "", "", IFERROR(SGU220 / SUMIFS(Aux_Totales!$N:$N, Aux_Totales!$F:$F, $F224, Aux_Totales!$A:$A, Aperturas!$A$2), 0))</f>
        <v/>
      </c>
      <c r="SGV224" s="23" t="str">
        <f>IF(SGV220 = "", "", IFERROR(SGV220 / SUMIFS(Aux_Totales!$N:$N, Aux_Totales!$F:$F, $F224, Aux_Totales!$A:$A, Aperturas!$A$2), 0))</f>
        <v/>
      </c>
      <c r="SGW224" s="23" t="str">
        <f>IF(SGW220 = "", "", IFERROR(SGW220 / SUMIFS(Aux_Totales!$N:$N, Aux_Totales!$F:$F, $F224, Aux_Totales!$A:$A, Aperturas!$A$2), 0))</f>
        <v/>
      </c>
      <c r="SGX224" s="23" t="str">
        <f>IF(SGX220 = "", "", IFERROR(SGX220 / SUMIFS(Aux_Totales!$N:$N, Aux_Totales!$F:$F, $F224, Aux_Totales!$A:$A, Aperturas!$A$2), 0))</f>
        <v/>
      </c>
      <c r="SGY224" s="23" t="str">
        <f>IF(SGY220 = "", "", IFERROR(SGY220 / SUMIFS(Aux_Totales!$N:$N, Aux_Totales!$F:$F, $F224, Aux_Totales!$A:$A, Aperturas!$A$2), 0))</f>
        <v/>
      </c>
      <c r="SGZ224" s="23" t="str">
        <f>IF(SGZ220 = "", "", IFERROR(SGZ220 / SUMIFS(Aux_Totales!$N:$N, Aux_Totales!$F:$F, $F224, Aux_Totales!$A:$A, Aperturas!$A$2), 0))</f>
        <v/>
      </c>
      <c r="SHA224" s="23" t="str">
        <f>IF(SHA220 = "", "", IFERROR(SHA220 / SUMIFS(Aux_Totales!$N:$N, Aux_Totales!$F:$F, $F224, Aux_Totales!$A:$A, Aperturas!$A$2), 0))</f>
        <v/>
      </c>
      <c r="SHB224" s="23" t="str">
        <f>IF(SHB220 = "", "", IFERROR(SHB220 / SUMIFS(Aux_Totales!$N:$N, Aux_Totales!$F:$F, $F224, Aux_Totales!$A:$A, Aperturas!$A$2), 0))</f>
        <v/>
      </c>
      <c r="SHC224" s="23" t="str">
        <f>IF(SHC220 = "", "", IFERROR(SHC220 / SUMIFS(Aux_Totales!$N:$N, Aux_Totales!$F:$F, $F224, Aux_Totales!$A:$A, Aperturas!$A$2), 0))</f>
        <v/>
      </c>
      <c r="SHD224" s="23" t="str">
        <f>IF(SHD220 = "", "", IFERROR(SHD220 / SUMIFS(Aux_Totales!$N:$N, Aux_Totales!$F:$F, $F224, Aux_Totales!$A:$A, Aperturas!$A$2), 0))</f>
        <v/>
      </c>
      <c r="SHE224" s="23" t="str">
        <f>IF(SHE220 = "", "", IFERROR(SHE220 / SUMIFS(Aux_Totales!$N:$N, Aux_Totales!$F:$F, $F224, Aux_Totales!$A:$A, Aperturas!$A$2), 0))</f>
        <v/>
      </c>
      <c r="SHF224" s="23" t="str">
        <f>IF(SHF220 = "", "", IFERROR(SHF220 / SUMIFS(Aux_Totales!$N:$N, Aux_Totales!$F:$F, $F224, Aux_Totales!$A:$A, Aperturas!$A$2), 0))</f>
        <v/>
      </c>
      <c r="SHG224" s="23" t="str">
        <f>IF(SHG220 = "", "", IFERROR(SHG220 / SUMIFS(Aux_Totales!$N:$N, Aux_Totales!$F:$F, $F224, Aux_Totales!$A:$A, Aperturas!$A$2), 0))</f>
        <v/>
      </c>
      <c r="SHH224" s="23" t="str">
        <f>IF(SHH220 = "", "", IFERROR(SHH220 / SUMIFS(Aux_Totales!$N:$N, Aux_Totales!$F:$F, $F224, Aux_Totales!$A:$A, Aperturas!$A$2), 0))</f>
        <v/>
      </c>
      <c r="SHI224" s="23" t="str">
        <f>IF(SHI220 = "", "", IFERROR(SHI220 / SUMIFS(Aux_Totales!$N:$N, Aux_Totales!$F:$F, $F224, Aux_Totales!$A:$A, Aperturas!$A$2), 0))</f>
        <v/>
      </c>
      <c r="SHJ224" s="23" t="str">
        <f>IF(SHJ220 = "", "", IFERROR(SHJ220 / SUMIFS(Aux_Totales!$N:$N, Aux_Totales!$F:$F, $F224, Aux_Totales!$A:$A, Aperturas!$A$2), 0))</f>
        <v/>
      </c>
      <c r="SHK224" s="23" t="str">
        <f>IF(SHK220 = "", "", IFERROR(SHK220 / SUMIFS(Aux_Totales!$N:$N, Aux_Totales!$F:$F, $F224, Aux_Totales!$A:$A, Aperturas!$A$2), 0))</f>
        <v/>
      </c>
      <c r="SHL224" s="23" t="str">
        <f>IF(SHL220 = "", "", IFERROR(SHL220 / SUMIFS(Aux_Totales!$N:$N, Aux_Totales!$F:$F, $F224, Aux_Totales!$A:$A, Aperturas!$A$2), 0))</f>
        <v/>
      </c>
      <c r="SHM224" s="23" t="str">
        <f>IF(SHM220 = "", "", IFERROR(SHM220 / SUMIFS(Aux_Totales!$N:$N, Aux_Totales!$F:$F, $F224, Aux_Totales!$A:$A, Aperturas!$A$2), 0))</f>
        <v/>
      </c>
      <c r="SHN224" s="23" t="str">
        <f>IF(SHN220 = "", "", IFERROR(SHN220 / SUMIFS(Aux_Totales!$N:$N, Aux_Totales!$F:$F, $F224, Aux_Totales!$A:$A, Aperturas!$A$2), 0))</f>
        <v/>
      </c>
      <c r="SHO224" s="23" t="str">
        <f>IF(SHO220 = "", "", IFERROR(SHO220 / SUMIFS(Aux_Totales!$N:$N, Aux_Totales!$F:$F, $F224, Aux_Totales!$A:$A, Aperturas!$A$2), 0))</f>
        <v/>
      </c>
      <c r="SHP224" s="23" t="str">
        <f>IF(SHP220 = "", "", IFERROR(SHP220 / SUMIFS(Aux_Totales!$N:$N, Aux_Totales!$F:$F, $F224, Aux_Totales!$A:$A, Aperturas!$A$2), 0))</f>
        <v/>
      </c>
      <c r="SHQ224" s="23" t="str">
        <f>IF(SHQ220 = "", "", IFERROR(SHQ220 / SUMIFS(Aux_Totales!$N:$N, Aux_Totales!$F:$F, $F224, Aux_Totales!$A:$A, Aperturas!$A$2), 0))</f>
        <v/>
      </c>
      <c r="SHR224" s="23" t="str">
        <f>IF(SHR220 = "", "", IFERROR(SHR220 / SUMIFS(Aux_Totales!$N:$N, Aux_Totales!$F:$F, $F224, Aux_Totales!$A:$A, Aperturas!$A$2), 0))</f>
        <v/>
      </c>
      <c r="SHS224" s="23" t="str">
        <f>IF(SHS220 = "", "", IFERROR(SHS220 / SUMIFS(Aux_Totales!$N:$N, Aux_Totales!$F:$F, $F224, Aux_Totales!$A:$A, Aperturas!$A$2), 0))</f>
        <v/>
      </c>
      <c r="SHT224" s="23" t="str">
        <f>IF(SHT220 = "", "", IFERROR(SHT220 / SUMIFS(Aux_Totales!$N:$N, Aux_Totales!$F:$F, $F224, Aux_Totales!$A:$A, Aperturas!$A$2), 0))</f>
        <v/>
      </c>
      <c r="SHU224" s="23" t="str">
        <f>IF(SHU220 = "", "", IFERROR(SHU220 / SUMIFS(Aux_Totales!$N:$N, Aux_Totales!$F:$F, $F224, Aux_Totales!$A:$A, Aperturas!$A$2), 0))</f>
        <v/>
      </c>
      <c r="SHV224" s="23" t="str">
        <f>IF(SHV220 = "", "", IFERROR(SHV220 / SUMIFS(Aux_Totales!$N:$N, Aux_Totales!$F:$F, $F224, Aux_Totales!$A:$A, Aperturas!$A$2), 0))</f>
        <v/>
      </c>
      <c r="SHW224" s="23" t="str">
        <f>IF(SHW220 = "", "", IFERROR(SHW220 / SUMIFS(Aux_Totales!$N:$N, Aux_Totales!$F:$F, $F224, Aux_Totales!$A:$A, Aperturas!$A$2), 0))</f>
        <v/>
      </c>
      <c r="SHX224" s="23" t="str">
        <f>IF(SHX220 = "", "", IFERROR(SHX220 / SUMIFS(Aux_Totales!$N:$N, Aux_Totales!$F:$F, $F224, Aux_Totales!$A:$A, Aperturas!$A$2), 0))</f>
        <v/>
      </c>
      <c r="SHY224" s="23" t="str">
        <f>IF(SHY220 = "", "", IFERROR(SHY220 / SUMIFS(Aux_Totales!$N:$N, Aux_Totales!$F:$F, $F224, Aux_Totales!$A:$A, Aperturas!$A$2), 0))</f>
        <v/>
      </c>
      <c r="SHZ224" s="23" t="str">
        <f>IF(SHZ220 = "", "", IFERROR(SHZ220 / SUMIFS(Aux_Totales!$N:$N, Aux_Totales!$F:$F, $F224, Aux_Totales!$A:$A, Aperturas!$A$2), 0))</f>
        <v/>
      </c>
      <c r="SIA224" s="23" t="str">
        <f>IF(SIA220 = "", "", IFERROR(SIA220 / SUMIFS(Aux_Totales!$N:$N, Aux_Totales!$F:$F, $F224, Aux_Totales!$A:$A, Aperturas!$A$2), 0))</f>
        <v/>
      </c>
      <c r="SIB224" s="23" t="str">
        <f>IF(SIB220 = "", "", IFERROR(SIB220 / SUMIFS(Aux_Totales!$N:$N, Aux_Totales!$F:$F, $F224, Aux_Totales!$A:$A, Aperturas!$A$2), 0))</f>
        <v/>
      </c>
      <c r="SIC224" s="23" t="str">
        <f>IF(SIC220 = "", "", IFERROR(SIC220 / SUMIFS(Aux_Totales!$N:$N, Aux_Totales!$F:$F, $F224, Aux_Totales!$A:$A, Aperturas!$A$2), 0))</f>
        <v/>
      </c>
      <c r="SID224" s="23" t="str">
        <f>IF(SID220 = "", "", IFERROR(SID220 / SUMIFS(Aux_Totales!$N:$N, Aux_Totales!$F:$F, $F224, Aux_Totales!$A:$A, Aperturas!$A$2), 0))</f>
        <v/>
      </c>
      <c r="SIE224" s="23" t="str">
        <f>IF(SIE220 = "", "", IFERROR(SIE220 / SUMIFS(Aux_Totales!$N:$N, Aux_Totales!$F:$F, $F224, Aux_Totales!$A:$A, Aperturas!$A$2), 0))</f>
        <v/>
      </c>
      <c r="SIF224" s="23" t="str">
        <f>IF(SIF220 = "", "", IFERROR(SIF220 / SUMIFS(Aux_Totales!$N:$N, Aux_Totales!$F:$F, $F224, Aux_Totales!$A:$A, Aperturas!$A$2), 0))</f>
        <v/>
      </c>
      <c r="SIG224" s="23" t="str">
        <f>IF(SIG220 = "", "", IFERROR(SIG220 / SUMIFS(Aux_Totales!$N:$N, Aux_Totales!$F:$F, $F224, Aux_Totales!$A:$A, Aperturas!$A$2), 0))</f>
        <v/>
      </c>
      <c r="SIH224" s="23" t="str">
        <f>IF(SIH220 = "", "", IFERROR(SIH220 / SUMIFS(Aux_Totales!$N:$N, Aux_Totales!$F:$F, $F224, Aux_Totales!$A:$A, Aperturas!$A$2), 0))</f>
        <v/>
      </c>
      <c r="SII224" s="23" t="str">
        <f>IF(SII220 = "", "", IFERROR(SII220 / SUMIFS(Aux_Totales!$N:$N, Aux_Totales!$F:$F, $F224, Aux_Totales!$A:$A, Aperturas!$A$2), 0))</f>
        <v/>
      </c>
      <c r="SIJ224" s="23" t="str">
        <f>IF(SIJ220 = "", "", IFERROR(SIJ220 / SUMIFS(Aux_Totales!$N:$N, Aux_Totales!$F:$F, $F224, Aux_Totales!$A:$A, Aperturas!$A$2), 0))</f>
        <v/>
      </c>
      <c r="SIK224" s="23" t="str">
        <f>IF(SIK220 = "", "", IFERROR(SIK220 / SUMIFS(Aux_Totales!$N:$N, Aux_Totales!$F:$F, $F224, Aux_Totales!$A:$A, Aperturas!$A$2), 0))</f>
        <v/>
      </c>
      <c r="SIL224" s="23" t="str">
        <f>IF(SIL220 = "", "", IFERROR(SIL220 / SUMIFS(Aux_Totales!$N:$N, Aux_Totales!$F:$F, $F224, Aux_Totales!$A:$A, Aperturas!$A$2), 0))</f>
        <v/>
      </c>
      <c r="SIM224" s="23" t="str">
        <f>IF(SIM220 = "", "", IFERROR(SIM220 / SUMIFS(Aux_Totales!$N:$N, Aux_Totales!$F:$F, $F224, Aux_Totales!$A:$A, Aperturas!$A$2), 0))</f>
        <v/>
      </c>
      <c r="SIN224" s="23" t="str">
        <f>IF(SIN220 = "", "", IFERROR(SIN220 / SUMIFS(Aux_Totales!$N:$N, Aux_Totales!$F:$F, $F224, Aux_Totales!$A:$A, Aperturas!$A$2), 0))</f>
        <v/>
      </c>
      <c r="SIO224" s="23" t="str">
        <f>IF(SIO220 = "", "", IFERROR(SIO220 / SUMIFS(Aux_Totales!$N:$N, Aux_Totales!$F:$F, $F224, Aux_Totales!$A:$A, Aperturas!$A$2), 0))</f>
        <v/>
      </c>
      <c r="SIP224" s="23" t="str">
        <f>IF(SIP220 = "", "", IFERROR(SIP220 / SUMIFS(Aux_Totales!$N:$N, Aux_Totales!$F:$F, $F224, Aux_Totales!$A:$A, Aperturas!$A$2), 0))</f>
        <v/>
      </c>
      <c r="SIQ224" s="23" t="str">
        <f>IF(SIQ220 = "", "", IFERROR(SIQ220 / SUMIFS(Aux_Totales!$N:$N, Aux_Totales!$F:$F, $F224, Aux_Totales!$A:$A, Aperturas!$A$2), 0))</f>
        <v/>
      </c>
      <c r="SIR224" s="23" t="str">
        <f>IF(SIR220 = "", "", IFERROR(SIR220 / SUMIFS(Aux_Totales!$N:$N, Aux_Totales!$F:$F, $F224, Aux_Totales!$A:$A, Aperturas!$A$2), 0))</f>
        <v/>
      </c>
      <c r="SIS224" s="23" t="str">
        <f>IF(SIS220 = "", "", IFERROR(SIS220 / SUMIFS(Aux_Totales!$N:$N, Aux_Totales!$F:$F, $F224, Aux_Totales!$A:$A, Aperturas!$A$2), 0))</f>
        <v/>
      </c>
      <c r="SIT224" s="23" t="str">
        <f>IF(SIT220 = "", "", IFERROR(SIT220 / SUMIFS(Aux_Totales!$N:$N, Aux_Totales!$F:$F, $F224, Aux_Totales!$A:$A, Aperturas!$A$2), 0))</f>
        <v/>
      </c>
      <c r="SIU224" s="23" t="str">
        <f>IF(SIU220 = "", "", IFERROR(SIU220 / SUMIFS(Aux_Totales!$N:$N, Aux_Totales!$F:$F, $F224, Aux_Totales!$A:$A, Aperturas!$A$2), 0))</f>
        <v/>
      </c>
      <c r="SIV224" s="23" t="str">
        <f>IF(SIV220 = "", "", IFERROR(SIV220 / SUMIFS(Aux_Totales!$N:$N, Aux_Totales!$F:$F, $F224, Aux_Totales!$A:$A, Aperturas!$A$2), 0))</f>
        <v/>
      </c>
      <c r="SIW224" s="23" t="str">
        <f>IF(SIW220 = "", "", IFERROR(SIW220 / SUMIFS(Aux_Totales!$N:$N, Aux_Totales!$F:$F, $F224, Aux_Totales!$A:$A, Aperturas!$A$2), 0))</f>
        <v/>
      </c>
      <c r="SIX224" s="23" t="str">
        <f>IF(SIX220 = "", "", IFERROR(SIX220 / SUMIFS(Aux_Totales!$N:$N, Aux_Totales!$F:$F, $F224, Aux_Totales!$A:$A, Aperturas!$A$2), 0))</f>
        <v/>
      </c>
      <c r="SIY224" s="23" t="str">
        <f>IF(SIY220 = "", "", IFERROR(SIY220 / SUMIFS(Aux_Totales!$N:$N, Aux_Totales!$F:$F, $F224, Aux_Totales!$A:$A, Aperturas!$A$2), 0))</f>
        <v/>
      </c>
      <c r="SIZ224" s="23" t="str">
        <f>IF(SIZ220 = "", "", IFERROR(SIZ220 / SUMIFS(Aux_Totales!$N:$N, Aux_Totales!$F:$F, $F224, Aux_Totales!$A:$A, Aperturas!$A$2), 0))</f>
        <v/>
      </c>
      <c r="SJA224" s="23" t="str">
        <f>IF(SJA220 = "", "", IFERROR(SJA220 / SUMIFS(Aux_Totales!$N:$N, Aux_Totales!$F:$F, $F224, Aux_Totales!$A:$A, Aperturas!$A$2), 0))</f>
        <v/>
      </c>
      <c r="SJB224" s="23" t="str">
        <f>IF(SJB220 = "", "", IFERROR(SJB220 / SUMIFS(Aux_Totales!$N:$N, Aux_Totales!$F:$F, $F224, Aux_Totales!$A:$A, Aperturas!$A$2), 0))</f>
        <v/>
      </c>
      <c r="SJC224" s="23" t="str">
        <f>IF(SJC220 = "", "", IFERROR(SJC220 / SUMIFS(Aux_Totales!$N:$N, Aux_Totales!$F:$F, $F224, Aux_Totales!$A:$A, Aperturas!$A$2), 0))</f>
        <v/>
      </c>
      <c r="SJD224" s="23" t="str">
        <f>IF(SJD220 = "", "", IFERROR(SJD220 / SUMIFS(Aux_Totales!$N:$N, Aux_Totales!$F:$F, $F224, Aux_Totales!$A:$A, Aperturas!$A$2), 0))</f>
        <v/>
      </c>
      <c r="SJE224" s="23" t="str">
        <f>IF(SJE220 = "", "", IFERROR(SJE220 / SUMIFS(Aux_Totales!$N:$N, Aux_Totales!$F:$F, $F224, Aux_Totales!$A:$A, Aperturas!$A$2), 0))</f>
        <v/>
      </c>
      <c r="SJF224" s="23" t="str">
        <f>IF(SJF220 = "", "", IFERROR(SJF220 / SUMIFS(Aux_Totales!$N:$N, Aux_Totales!$F:$F, $F224, Aux_Totales!$A:$A, Aperturas!$A$2), 0))</f>
        <v/>
      </c>
      <c r="SJG224" s="23" t="str">
        <f>IF(SJG220 = "", "", IFERROR(SJG220 / SUMIFS(Aux_Totales!$N:$N, Aux_Totales!$F:$F, $F224, Aux_Totales!$A:$A, Aperturas!$A$2), 0))</f>
        <v/>
      </c>
      <c r="SJH224" s="23" t="str">
        <f>IF(SJH220 = "", "", IFERROR(SJH220 / SUMIFS(Aux_Totales!$N:$N, Aux_Totales!$F:$F, $F224, Aux_Totales!$A:$A, Aperturas!$A$2), 0))</f>
        <v/>
      </c>
      <c r="SJI224" s="23" t="str">
        <f>IF(SJI220 = "", "", IFERROR(SJI220 / SUMIFS(Aux_Totales!$N:$N, Aux_Totales!$F:$F, $F224, Aux_Totales!$A:$A, Aperturas!$A$2), 0))</f>
        <v/>
      </c>
      <c r="SJJ224" s="23" t="str">
        <f>IF(SJJ220 = "", "", IFERROR(SJJ220 / SUMIFS(Aux_Totales!$N:$N, Aux_Totales!$F:$F, $F224, Aux_Totales!$A:$A, Aperturas!$A$2), 0))</f>
        <v/>
      </c>
      <c r="SJK224" s="23" t="str">
        <f>IF(SJK220 = "", "", IFERROR(SJK220 / SUMIFS(Aux_Totales!$N:$N, Aux_Totales!$F:$F, $F224, Aux_Totales!$A:$A, Aperturas!$A$2), 0))</f>
        <v/>
      </c>
      <c r="SJL224" s="23" t="str">
        <f>IF(SJL220 = "", "", IFERROR(SJL220 / SUMIFS(Aux_Totales!$N:$N, Aux_Totales!$F:$F, $F224, Aux_Totales!$A:$A, Aperturas!$A$2), 0))</f>
        <v/>
      </c>
      <c r="SJM224" s="23" t="str">
        <f>IF(SJM220 = "", "", IFERROR(SJM220 / SUMIFS(Aux_Totales!$N:$N, Aux_Totales!$F:$F, $F224, Aux_Totales!$A:$A, Aperturas!$A$2), 0))</f>
        <v/>
      </c>
      <c r="SJN224" s="23" t="str">
        <f>IF(SJN220 = "", "", IFERROR(SJN220 / SUMIFS(Aux_Totales!$N:$N, Aux_Totales!$F:$F, $F224, Aux_Totales!$A:$A, Aperturas!$A$2), 0))</f>
        <v/>
      </c>
      <c r="SJO224" s="23" t="str">
        <f>IF(SJO220 = "", "", IFERROR(SJO220 / SUMIFS(Aux_Totales!$N:$N, Aux_Totales!$F:$F, $F224, Aux_Totales!$A:$A, Aperturas!$A$2), 0))</f>
        <v/>
      </c>
      <c r="SJP224" s="23" t="str">
        <f>IF(SJP220 = "", "", IFERROR(SJP220 / SUMIFS(Aux_Totales!$N:$N, Aux_Totales!$F:$F, $F224, Aux_Totales!$A:$A, Aperturas!$A$2), 0))</f>
        <v/>
      </c>
      <c r="SJQ224" s="23" t="str">
        <f>IF(SJQ220 = "", "", IFERROR(SJQ220 / SUMIFS(Aux_Totales!$N:$N, Aux_Totales!$F:$F, $F224, Aux_Totales!$A:$A, Aperturas!$A$2), 0))</f>
        <v/>
      </c>
      <c r="SJR224" s="23" t="str">
        <f>IF(SJR220 = "", "", IFERROR(SJR220 / SUMIFS(Aux_Totales!$N:$N, Aux_Totales!$F:$F, $F224, Aux_Totales!$A:$A, Aperturas!$A$2), 0))</f>
        <v/>
      </c>
      <c r="SJS224" s="23" t="str">
        <f>IF(SJS220 = "", "", IFERROR(SJS220 / SUMIFS(Aux_Totales!$N:$N, Aux_Totales!$F:$F, $F224, Aux_Totales!$A:$A, Aperturas!$A$2), 0))</f>
        <v/>
      </c>
      <c r="SJT224" s="23" t="str">
        <f>IF(SJT220 = "", "", IFERROR(SJT220 / SUMIFS(Aux_Totales!$N:$N, Aux_Totales!$F:$F, $F224, Aux_Totales!$A:$A, Aperturas!$A$2), 0))</f>
        <v/>
      </c>
      <c r="SJU224" s="23" t="str">
        <f>IF(SJU220 = "", "", IFERROR(SJU220 / SUMIFS(Aux_Totales!$N:$N, Aux_Totales!$F:$F, $F224, Aux_Totales!$A:$A, Aperturas!$A$2), 0))</f>
        <v/>
      </c>
      <c r="SJV224" s="23" t="str">
        <f>IF(SJV220 = "", "", IFERROR(SJV220 / SUMIFS(Aux_Totales!$N:$N, Aux_Totales!$F:$F, $F224, Aux_Totales!$A:$A, Aperturas!$A$2), 0))</f>
        <v/>
      </c>
      <c r="SJW224" s="23" t="str">
        <f>IF(SJW220 = "", "", IFERROR(SJW220 / SUMIFS(Aux_Totales!$N:$N, Aux_Totales!$F:$F, $F224, Aux_Totales!$A:$A, Aperturas!$A$2), 0))</f>
        <v/>
      </c>
      <c r="SJX224" s="23" t="str">
        <f>IF(SJX220 = "", "", IFERROR(SJX220 / SUMIFS(Aux_Totales!$N:$N, Aux_Totales!$F:$F, $F224, Aux_Totales!$A:$A, Aperturas!$A$2), 0))</f>
        <v/>
      </c>
      <c r="SJY224" s="23" t="str">
        <f>IF(SJY220 = "", "", IFERROR(SJY220 / SUMIFS(Aux_Totales!$N:$N, Aux_Totales!$F:$F, $F224, Aux_Totales!$A:$A, Aperturas!$A$2), 0))</f>
        <v/>
      </c>
      <c r="SJZ224" s="23" t="str">
        <f>IF(SJZ220 = "", "", IFERROR(SJZ220 / SUMIFS(Aux_Totales!$N:$N, Aux_Totales!$F:$F, $F224, Aux_Totales!$A:$A, Aperturas!$A$2), 0))</f>
        <v/>
      </c>
      <c r="SKA224" s="23" t="str">
        <f>IF(SKA220 = "", "", IFERROR(SKA220 / SUMIFS(Aux_Totales!$N:$N, Aux_Totales!$F:$F, $F224, Aux_Totales!$A:$A, Aperturas!$A$2), 0))</f>
        <v/>
      </c>
      <c r="SKB224" s="23" t="str">
        <f>IF(SKB220 = "", "", IFERROR(SKB220 / SUMIFS(Aux_Totales!$N:$N, Aux_Totales!$F:$F, $F224, Aux_Totales!$A:$A, Aperturas!$A$2), 0))</f>
        <v/>
      </c>
      <c r="SKC224" s="23" t="str">
        <f>IF(SKC220 = "", "", IFERROR(SKC220 / SUMIFS(Aux_Totales!$N:$N, Aux_Totales!$F:$F, $F224, Aux_Totales!$A:$A, Aperturas!$A$2), 0))</f>
        <v/>
      </c>
      <c r="SKD224" s="23" t="str">
        <f>IF(SKD220 = "", "", IFERROR(SKD220 / SUMIFS(Aux_Totales!$N:$N, Aux_Totales!$F:$F, $F224, Aux_Totales!$A:$A, Aperturas!$A$2), 0))</f>
        <v/>
      </c>
      <c r="SKE224" s="23" t="str">
        <f>IF(SKE220 = "", "", IFERROR(SKE220 / SUMIFS(Aux_Totales!$N:$N, Aux_Totales!$F:$F, $F224, Aux_Totales!$A:$A, Aperturas!$A$2), 0))</f>
        <v/>
      </c>
      <c r="SKF224" s="23" t="str">
        <f>IF(SKF220 = "", "", IFERROR(SKF220 / SUMIFS(Aux_Totales!$N:$N, Aux_Totales!$F:$F, $F224, Aux_Totales!$A:$A, Aperturas!$A$2), 0))</f>
        <v/>
      </c>
      <c r="SKG224" s="23" t="str">
        <f>IF(SKG220 = "", "", IFERROR(SKG220 / SUMIFS(Aux_Totales!$N:$N, Aux_Totales!$F:$F, $F224, Aux_Totales!$A:$A, Aperturas!$A$2), 0))</f>
        <v/>
      </c>
      <c r="SKH224" s="23" t="str">
        <f>IF(SKH220 = "", "", IFERROR(SKH220 / SUMIFS(Aux_Totales!$N:$N, Aux_Totales!$F:$F, $F224, Aux_Totales!$A:$A, Aperturas!$A$2), 0))</f>
        <v/>
      </c>
      <c r="SKI224" s="23" t="str">
        <f>IF(SKI220 = "", "", IFERROR(SKI220 / SUMIFS(Aux_Totales!$N:$N, Aux_Totales!$F:$F, $F224, Aux_Totales!$A:$A, Aperturas!$A$2), 0))</f>
        <v/>
      </c>
      <c r="SKJ224" s="23" t="str">
        <f>IF(SKJ220 = "", "", IFERROR(SKJ220 / SUMIFS(Aux_Totales!$N:$N, Aux_Totales!$F:$F, $F224, Aux_Totales!$A:$A, Aperturas!$A$2), 0))</f>
        <v/>
      </c>
      <c r="SKK224" s="23" t="str">
        <f>IF(SKK220 = "", "", IFERROR(SKK220 / SUMIFS(Aux_Totales!$N:$N, Aux_Totales!$F:$F, $F224, Aux_Totales!$A:$A, Aperturas!$A$2), 0))</f>
        <v/>
      </c>
      <c r="SKL224" s="23" t="str">
        <f>IF(SKL220 = "", "", IFERROR(SKL220 / SUMIFS(Aux_Totales!$N:$N, Aux_Totales!$F:$F, $F224, Aux_Totales!$A:$A, Aperturas!$A$2), 0))</f>
        <v/>
      </c>
      <c r="SKM224" s="23" t="str">
        <f>IF(SKM220 = "", "", IFERROR(SKM220 / SUMIFS(Aux_Totales!$N:$N, Aux_Totales!$F:$F, $F224, Aux_Totales!$A:$A, Aperturas!$A$2), 0))</f>
        <v/>
      </c>
      <c r="SKN224" s="23" t="str">
        <f>IF(SKN220 = "", "", IFERROR(SKN220 / SUMIFS(Aux_Totales!$N:$N, Aux_Totales!$F:$F, $F224, Aux_Totales!$A:$A, Aperturas!$A$2), 0))</f>
        <v/>
      </c>
      <c r="SKO224" s="23" t="str">
        <f>IF(SKO220 = "", "", IFERROR(SKO220 / SUMIFS(Aux_Totales!$N:$N, Aux_Totales!$F:$F, $F224, Aux_Totales!$A:$A, Aperturas!$A$2), 0))</f>
        <v/>
      </c>
      <c r="SKP224" s="23" t="str">
        <f>IF(SKP220 = "", "", IFERROR(SKP220 / SUMIFS(Aux_Totales!$N:$N, Aux_Totales!$F:$F, $F224, Aux_Totales!$A:$A, Aperturas!$A$2), 0))</f>
        <v/>
      </c>
      <c r="SKQ224" s="23" t="str">
        <f>IF(SKQ220 = "", "", IFERROR(SKQ220 / SUMIFS(Aux_Totales!$N:$N, Aux_Totales!$F:$F, $F224, Aux_Totales!$A:$A, Aperturas!$A$2), 0))</f>
        <v/>
      </c>
      <c r="SKR224" s="23" t="str">
        <f>IF(SKR220 = "", "", IFERROR(SKR220 / SUMIFS(Aux_Totales!$N:$N, Aux_Totales!$F:$F, $F224, Aux_Totales!$A:$A, Aperturas!$A$2), 0))</f>
        <v/>
      </c>
      <c r="SKS224" s="23" t="str">
        <f>IF(SKS220 = "", "", IFERROR(SKS220 / SUMIFS(Aux_Totales!$N:$N, Aux_Totales!$F:$F, $F224, Aux_Totales!$A:$A, Aperturas!$A$2), 0))</f>
        <v/>
      </c>
      <c r="SKT224" s="23" t="str">
        <f>IF(SKT220 = "", "", IFERROR(SKT220 / SUMIFS(Aux_Totales!$N:$N, Aux_Totales!$F:$F, $F224, Aux_Totales!$A:$A, Aperturas!$A$2), 0))</f>
        <v/>
      </c>
      <c r="SKU224" s="23" t="str">
        <f>IF(SKU220 = "", "", IFERROR(SKU220 / SUMIFS(Aux_Totales!$N:$N, Aux_Totales!$F:$F, $F224, Aux_Totales!$A:$A, Aperturas!$A$2), 0))</f>
        <v/>
      </c>
      <c r="SKV224" s="23" t="str">
        <f>IF(SKV220 = "", "", IFERROR(SKV220 / SUMIFS(Aux_Totales!$N:$N, Aux_Totales!$F:$F, $F224, Aux_Totales!$A:$A, Aperturas!$A$2), 0))</f>
        <v/>
      </c>
      <c r="SKW224" s="23" t="str">
        <f>IF(SKW220 = "", "", IFERROR(SKW220 / SUMIFS(Aux_Totales!$N:$N, Aux_Totales!$F:$F, $F224, Aux_Totales!$A:$A, Aperturas!$A$2), 0))</f>
        <v/>
      </c>
      <c r="SKX224" s="23" t="str">
        <f>IF(SKX220 = "", "", IFERROR(SKX220 / SUMIFS(Aux_Totales!$N:$N, Aux_Totales!$F:$F, $F224, Aux_Totales!$A:$A, Aperturas!$A$2), 0))</f>
        <v/>
      </c>
      <c r="SKY224" s="23" t="str">
        <f>IF(SKY220 = "", "", IFERROR(SKY220 / SUMIFS(Aux_Totales!$N:$N, Aux_Totales!$F:$F, $F224, Aux_Totales!$A:$A, Aperturas!$A$2), 0))</f>
        <v/>
      </c>
      <c r="SKZ224" s="23" t="str">
        <f>IF(SKZ220 = "", "", IFERROR(SKZ220 / SUMIFS(Aux_Totales!$N:$N, Aux_Totales!$F:$F, $F224, Aux_Totales!$A:$A, Aperturas!$A$2), 0))</f>
        <v/>
      </c>
      <c r="SLA224" s="23" t="str">
        <f>IF(SLA220 = "", "", IFERROR(SLA220 / SUMIFS(Aux_Totales!$N:$N, Aux_Totales!$F:$F, $F224, Aux_Totales!$A:$A, Aperturas!$A$2), 0))</f>
        <v/>
      </c>
      <c r="SLB224" s="23" t="str">
        <f>IF(SLB220 = "", "", IFERROR(SLB220 / SUMIFS(Aux_Totales!$N:$N, Aux_Totales!$F:$F, $F224, Aux_Totales!$A:$A, Aperturas!$A$2), 0))</f>
        <v/>
      </c>
      <c r="SLC224" s="23" t="str">
        <f>IF(SLC220 = "", "", IFERROR(SLC220 / SUMIFS(Aux_Totales!$N:$N, Aux_Totales!$F:$F, $F224, Aux_Totales!$A:$A, Aperturas!$A$2), 0))</f>
        <v/>
      </c>
      <c r="SLD224" s="23" t="str">
        <f>IF(SLD220 = "", "", IFERROR(SLD220 / SUMIFS(Aux_Totales!$N:$N, Aux_Totales!$F:$F, $F224, Aux_Totales!$A:$A, Aperturas!$A$2), 0))</f>
        <v/>
      </c>
      <c r="SLE224" s="23" t="str">
        <f>IF(SLE220 = "", "", IFERROR(SLE220 / SUMIFS(Aux_Totales!$N:$N, Aux_Totales!$F:$F, $F224, Aux_Totales!$A:$A, Aperturas!$A$2), 0))</f>
        <v/>
      </c>
      <c r="SLF224" s="23" t="str">
        <f>IF(SLF220 = "", "", IFERROR(SLF220 / SUMIFS(Aux_Totales!$N:$N, Aux_Totales!$F:$F, $F224, Aux_Totales!$A:$A, Aperturas!$A$2), 0))</f>
        <v/>
      </c>
      <c r="SLG224" s="23" t="str">
        <f>IF(SLG220 = "", "", IFERROR(SLG220 / SUMIFS(Aux_Totales!$N:$N, Aux_Totales!$F:$F, $F224, Aux_Totales!$A:$A, Aperturas!$A$2), 0))</f>
        <v/>
      </c>
      <c r="SLH224" s="23" t="str">
        <f>IF(SLH220 = "", "", IFERROR(SLH220 / SUMIFS(Aux_Totales!$N:$N, Aux_Totales!$F:$F, $F224, Aux_Totales!$A:$A, Aperturas!$A$2), 0))</f>
        <v/>
      </c>
      <c r="SLI224" s="23" t="str">
        <f>IF(SLI220 = "", "", IFERROR(SLI220 / SUMIFS(Aux_Totales!$N:$N, Aux_Totales!$F:$F, $F224, Aux_Totales!$A:$A, Aperturas!$A$2), 0))</f>
        <v/>
      </c>
      <c r="SLJ224" s="23" t="str">
        <f>IF(SLJ220 = "", "", IFERROR(SLJ220 / SUMIFS(Aux_Totales!$N:$N, Aux_Totales!$F:$F, $F224, Aux_Totales!$A:$A, Aperturas!$A$2), 0))</f>
        <v/>
      </c>
      <c r="SLK224" s="23" t="str">
        <f>IF(SLK220 = "", "", IFERROR(SLK220 / SUMIFS(Aux_Totales!$N:$N, Aux_Totales!$F:$F, $F224, Aux_Totales!$A:$A, Aperturas!$A$2), 0))</f>
        <v/>
      </c>
      <c r="SLL224" s="23" t="str">
        <f>IF(SLL220 = "", "", IFERROR(SLL220 / SUMIFS(Aux_Totales!$N:$N, Aux_Totales!$F:$F, $F224, Aux_Totales!$A:$A, Aperturas!$A$2), 0))</f>
        <v/>
      </c>
      <c r="SLM224" s="23" t="str">
        <f>IF(SLM220 = "", "", IFERROR(SLM220 / SUMIFS(Aux_Totales!$N:$N, Aux_Totales!$F:$F, $F224, Aux_Totales!$A:$A, Aperturas!$A$2), 0))</f>
        <v/>
      </c>
      <c r="SLN224" s="23" t="str">
        <f>IF(SLN220 = "", "", IFERROR(SLN220 / SUMIFS(Aux_Totales!$N:$N, Aux_Totales!$F:$F, $F224, Aux_Totales!$A:$A, Aperturas!$A$2), 0))</f>
        <v/>
      </c>
      <c r="SLO224" s="23" t="str">
        <f>IF(SLO220 = "", "", IFERROR(SLO220 / SUMIFS(Aux_Totales!$N:$N, Aux_Totales!$F:$F, $F224, Aux_Totales!$A:$A, Aperturas!$A$2), 0))</f>
        <v/>
      </c>
      <c r="SLP224" s="23" t="str">
        <f>IF(SLP220 = "", "", IFERROR(SLP220 / SUMIFS(Aux_Totales!$N:$N, Aux_Totales!$F:$F, $F224, Aux_Totales!$A:$A, Aperturas!$A$2), 0))</f>
        <v/>
      </c>
      <c r="SLQ224" s="23" t="str">
        <f>IF(SLQ220 = "", "", IFERROR(SLQ220 / SUMIFS(Aux_Totales!$N:$N, Aux_Totales!$F:$F, $F224, Aux_Totales!$A:$A, Aperturas!$A$2), 0))</f>
        <v/>
      </c>
      <c r="SLR224" s="23" t="str">
        <f>IF(SLR220 = "", "", IFERROR(SLR220 / SUMIFS(Aux_Totales!$N:$N, Aux_Totales!$F:$F, $F224, Aux_Totales!$A:$A, Aperturas!$A$2), 0))</f>
        <v/>
      </c>
      <c r="SLS224" s="23" t="str">
        <f>IF(SLS220 = "", "", IFERROR(SLS220 / SUMIFS(Aux_Totales!$N:$N, Aux_Totales!$F:$F, $F224, Aux_Totales!$A:$A, Aperturas!$A$2), 0))</f>
        <v/>
      </c>
      <c r="SLT224" s="23" t="str">
        <f>IF(SLT220 = "", "", IFERROR(SLT220 / SUMIFS(Aux_Totales!$N:$N, Aux_Totales!$F:$F, $F224, Aux_Totales!$A:$A, Aperturas!$A$2), 0))</f>
        <v/>
      </c>
      <c r="SLU224" s="23" t="str">
        <f>IF(SLU220 = "", "", IFERROR(SLU220 / SUMIFS(Aux_Totales!$N:$N, Aux_Totales!$F:$F, $F224, Aux_Totales!$A:$A, Aperturas!$A$2), 0))</f>
        <v/>
      </c>
      <c r="SLV224" s="23" t="str">
        <f>IF(SLV220 = "", "", IFERROR(SLV220 / SUMIFS(Aux_Totales!$N:$N, Aux_Totales!$F:$F, $F224, Aux_Totales!$A:$A, Aperturas!$A$2), 0))</f>
        <v/>
      </c>
      <c r="SLW224" s="23" t="str">
        <f>IF(SLW220 = "", "", IFERROR(SLW220 / SUMIFS(Aux_Totales!$N:$N, Aux_Totales!$F:$F, $F224, Aux_Totales!$A:$A, Aperturas!$A$2), 0))</f>
        <v/>
      </c>
      <c r="SLX224" s="23" t="str">
        <f>IF(SLX220 = "", "", IFERROR(SLX220 / SUMIFS(Aux_Totales!$N:$N, Aux_Totales!$F:$F, $F224, Aux_Totales!$A:$A, Aperturas!$A$2), 0))</f>
        <v/>
      </c>
      <c r="SLY224" s="23" t="str">
        <f>IF(SLY220 = "", "", IFERROR(SLY220 / SUMIFS(Aux_Totales!$N:$N, Aux_Totales!$F:$F, $F224, Aux_Totales!$A:$A, Aperturas!$A$2), 0))</f>
        <v/>
      </c>
      <c r="SLZ224" s="23" t="str">
        <f>IF(SLZ220 = "", "", IFERROR(SLZ220 / SUMIFS(Aux_Totales!$N:$N, Aux_Totales!$F:$F, $F224, Aux_Totales!$A:$A, Aperturas!$A$2), 0))</f>
        <v/>
      </c>
      <c r="SMA224" s="23" t="str">
        <f>IF(SMA220 = "", "", IFERROR(SMA220 / SUMIFS(Aux_Totales!$N:$N, Aux_Totales!$F:$F, $F224, Aux_Totales!$A:$A, Aperturas!$A$2), 0))</f>
        <v/>
      </c>
      <c r="SMB224" s="23" t="str">
        <f>IF(SMB220 = "", "", IFERROR(SMB220 / SUMIFS(Aux_Totales!$N:$N, Aux_Totales!$F:$F, $F224, Aux_Totales!$A:$A, Aperturas!$A$2), 0))</f>
        <v/>
      </c>
      <c r="SMC224" s="23" t="str">
        <f>IF(SMC220 = "", "", IFERROR(SMC220 / SUMIFS(Aux_Totales!$N:$N, Aux_Totales!$F:$F, $F224, Aux_Totales!$A:$A, Aperturas!$A$2), 0))</f>
        <v/>
      </c>
      <c r="SMD224" s="23" t="str">
        <f>IF(SMD220 = "", "", IFERROR(SMD220 / SUMIFS(Aux_Totales!$N:$N, Aux_Totales!$F:$F, $F224, Aux_Totales!$A:$A, Aperturas!$A$2), 0))</f>
        <v/>
      </c>
      <c r="SME224" s="23" t="str">
        <f>IF(SME220 = "", "", IFERROR(SME220 / SUMIFS(Aux_Totales!$N:$N, Aux_Totales!$F:$F, $F224, Aux_Totales!$A:$A, Aperturas!$A$2), 0))</f>
        <v/>
      </c>
      <c r="SMF224" s="23" t="str">
        <f>IF(SMF220 = "", "", IFERROR(SMF220 / SUMIFS(Aux_Totales!$N:$N, Aux_Totales!$F:$F, $F224, Aux_Totales!$A:$A, Aperturas!$A$2), 0))</f>
        <v/>
      </c>
      <c r="SMG224" s="23" t="str">
        <f>IF(SMG220 = "", "", IFERROR(SMG220 / SUMIFS(Aux_Totales!$N:$N, Aux_Totales!$F:$F, $F224, Aux_Totales!$A:$A, Aperturas!$A$2), 0))</f>
        <v/>
      </c>
      <c r="SMH224" s="23" t="str">
        <f>IF(SMH220 = "", "", IFERROR(SMH220 / SUMIFS(Aux_Totales!$N:$N, Aux_Totales!$F:$F, $F224, Aux_Totales!$A:$A, Aperturas!$A$2), 0))</f>
        <v/>
      </c>
      <c r="SMI224" s="23" t="str">
        <f>IF(SMI220 = "", "", IFERROR(SMI220 / SUMIFS(Aux_Totales!$N:$N, Aux_Totales!$F:$F, $F224, Aux_Totales!$A:$A, Aperturas!$A$2), 0))</f>
        <v/>
      </c>
      <c r="SMJ224" s="23" t="str">
        <f>IF(SMJ220 = "", "", IFERROR(SMJ220 / SUMIFS(Aux_Totales!$N:$N, Aux_Totales!$F:$F, $F224, Aux_Totales!$A:$A, Aperturas!$A$2), 0))</f>
        <v/>
      </c>
      <c r="SMK224" s="23" t="str">
        <f>IF(SMK220 = "", "", IFERROR(SMK220 / SUMIFS(Aux_Totales!$N:$N, Aux_Totales!$F:$F, $F224, Aux_Totales!$A:$A, Aperturas!$A$2), 0))</f>
        <v/>
      </c>
      <c r="SML224" s="23" t="str">
        <f>IF(SML220 = "", "", IFERROR(SML220 / SUMIFS(Aux_Totales!$N:$N, Aux_Totales!$F:$F, $F224, Aux_Totales!$A:$A, Aperturas!$A$2), 0))</f>
        <v/>
      </c>
      <c r="SMM224" s="23" t="str">
        <f>IF(SMM220 = "", "", IFERROR(SMM220 / SUMIFS(Aux_Totales!$N:$N, Aux_Totales!$F:$F, $F224, Aux_Totales!$A:$A, Aperturas!$A$2), 0))</f>
        <v/>
      </c>
      <c r="SMN224" s="23" t="str">
        <f>IF(SMN220 = "", "", IFERROR(SMN220 / SUMIFS(Aux_Totales!$N:$N, Aux_Totales!$F:$F, $F224, Aux_Totales!$A:$A, Aperturas!$A$2), 0))</f>
        <v/>
      </c>
      <c r="SMO224" s="23" t="str">
        <f>IF(SMO220 = "", "", IFERROR(SMO220 / SUMIFS(Aux_Totales!$N:$N, Aux_Totales!$F:$F, $F224, Aux_Totales!$A:$A, Aperturas!$A$2), 0))</f>
        <v/>
      </c>
      <c r="SMP224" s="23" t="str">
        <f>IF(SMP220 = "", "", IFERROR(SMP220 / SUMIFS(Aux_Totales!$N:$N, Aux_Totales!$F:$F, $F224, Aux_Totales!$A:$A, Aperturas!$A$2), 0))</f>
        <v/>
      </c>
      <c r="SMQ224" s="23" t="str">
        <f>IF(SMQ220 = "", "", IFERROR(SMQ220 / SUMIFS(Aux_Totales!$N:$N, Aux_Totales!$F:$F, $F224, Aux_Totales!$A:$A, Aperturas!$A$2), 0))</f>
        <v/>
      </c>
      <c r="SMR224" s="23" t="str">
        <f>IF(SMR220 = "", "", IFERROR(SMR220 / SUMIFS(Aux_Totales!$N:$N, Aux_Totales!$F:$F, $F224, Aux_Totales!$A:$A, Aperturas!$A$2), 0))</f>
        <v/>
      </c>
      <c r="SMS224" s="23" t="str">
        <f>IF(SMS220 = "", "", IFERROR(SMS220 / SUMIFS(Aux_Totales!$N:$N, Aux_Totales!$F:$F, $F224, Aux_Totales!$A:$A, Aperturas!$A$2), 0))</f>
        <v/>
      </c>
      <c r="SMT224" s="23" t="str">
        <f>IF(SMT220 = "", "", IFERROR(SMT220 / SUMIFS(Aux_Totales!$N:$N, Aux_Totales!$F:$F, $F224, Aux_Totales!$A:$A, Aperturas!$A$2), 0))</f>
        <v/>
      </c>
      <c r="SMU224" s="23" t="str">
        <f>IF(SMU220 = "", "", IFERROR(SMU220 / SUMIFS(Aux_Totales!$N:$N, Aux_Totales!$F:$F, $F224, Aux_Totales!$A:$A, Aperturas!$A$2), 0))</f>
        <v/>
      </c>
      <c r="SMV224" s="23" t="str">
        <f>IF(SMV220 = "", "", IFERROR(SMV220 / SUMIFS(Aux_Totales!$N:$N, Aux_Totales!$F:$F, $F224, Aux_Totales!$A:$A, Aperturas!$A$2), 0))</f>
        <v/>
      </c>
      <c r="SMW224" s="23" t="str">
        <f>IF(SMW220 = "", "", IFERROR(SMW220 / SUMIFS(Aux_Totales!$N:$N, Aux_Totales!$F:$F, $F224, Aux_Totales!$A:$A, Aperturas!$A$2), 0))</f>
        <v/>
      </c>
      <c r="SMX224" s="23" t="str">
        <f>IF(SMX220 = "", "", IFERROR(SMX220 / SUMIFS(Aux_Totales!$N:$N, Aux_Totales!$F:$F, $F224, Aux_Totales!$A:$A, Aperturas!$A$2), 0))</f>
        <v/>
      </c>
      <c r="SMY224" s="23" t="str">
        <f>IF(SMY220 = "", "", IFERROR(SMY220 / SUMIFS(Aux_Totales!$N:$N, Aux_Totales!$F:$F, $F224, Aux_Totales!$A:$A, Aperturas!$A$2), 0))</f>
        <v/>
      </c>
      <c r="SMZ224" s="23" t="str">
        <f>IF(SMZ220 = "", "", IFERROR(SMZ220 / SUMIFS(Aux_Totales!$N:$N, Aux_Totales!$F:$F, $F224, Aux_Totales!$A:$A, Aperturas!$A$2), 0))</f>
        <v/>
      </c>
      <c r="SNA224" s="23" t="str">
        <f>IF(SNA220 = "", "", IFERROR(SNA220 / SUMIFS(Aux_Totales!$N:$N, Aux_Totales!$F:$F, $F224, Aux_Totales!$A:$A, Aperturas!$A$2), 0))</f>
        <v/>
      </c>
      <c r="SNB224" s="23" t="str">
        <f>IF(SNB220 = "", "", IFERROR(SNB220 / SUMIFS(Aux_Totales!$N:$N, Aux_Totales!$F:$F, $F224, Aux_Totales!$A:$A, Aperturas!$A$2), 0))</f>
        <v/>
      </c>
      <c r="SNC224" s="23" t="str">
        <f>IF(SNC220 = "", "", IFERROR(SNC220 / SUMIFS(Aux_Totales!$N:$N, Aux_Totales!$F:$F, $F224, Aux_Totales!$A:$A, Aperturas!$A$2), 0))</f>
        <v/>
      </c>
      <c r="SND224" s="23" t="str">
        <f>IF(SND220 = "", "", IFERROR(SND220 / SUMIFS(Aux_Totales!$N:$N, Aux_Totales!$F:$F, $F224, Aux_Totales!$A:$A, Aperturas!$A$2), 0))</f>
        <v/>
      </c>
      <c r="SNE224" s="23" t="str">
        <f>IF(SNE220 = "", "", IFERROR(SNE220 / SUMIFS(Aux_Totales!$N:$N, Aux_Totales!$F:$F, $F224, Aux_Totales!$A:$A, Aperturas!$A$2), 0))</f>
        <v/>
      </c>
      <c r="SNF224" s="23" t="str">
        <f>IF(SNF220 = "", "", IFERROR(SNF220 / SUMIFS(Aux_Totales!$N:$N, Aux_Totales!$F:$F, $F224, Aux_Totales!$A:$A, Aperturas!$A$2), 0))</f>
        <v/>
      </c>
      <c r="SNG224" s="23" t="str">
        <f>IF(SNG220 = "", "", IFERROR(SNG220 / SUMIFS(Aux_Totales!$N:$N, Aux_Totales!$F:$F, $F224, Aux_Totales!$A:$A, Aperturas!$A$2), 0))</f>
        <v/>
      </c>
      <c r="SNH224" s="23" t="str">
        <f>IF(SNH220 = "", "", IFERROR(SNH220 / SUMIFS(Aux_Totales!$N:$N, Aux_Totales!$F:$F, $F224, Aux_Totales!$A:$A, Aperturas!$A$2), 0))</f>
        <v/>
      </c>
      <c r="SNI224" s="23" t="str">
        <f>IF(SNI220 = "", "", IFERROR(SNI220 / SUMIFS(Aux_Totales!$N:$N, Aux_Totales!$F:$F, $F224, Aux_Totales!$A:$A, Aperturas!$A$2), 0))</f>
        <v/>
      </c>
      <c r="SNJ224" s="23" t="str">
        <f>IF(SNJ220 = "", "", IFERROR(SNJ220 / SUMIFS(Aux_Totales!$N:$N, Aux_Totales!$F:$F, $F224, Aux_Totales!$A:$A, Aperturas!$A$2), 0))</f>
        <v/>
      </c>
      <c r="SNK224" s="23" t="str">
        <f>IF(SNK220 = "", "", IFERROR(SNK220 / SUMIFS(Aux_Totales!$N:$N, Aux_Totales!$F:$F, $F224, Aux_Totales!$A:$A, Aperturas!$A$2), 0))</f>
        <v/>
      </c>
      <c r="SNL224" s="23" t="str">
        <f>IF(SNL220 = "", "", IFERROR(SNL220 / SUMIFS(Aux_Totales!$N:$N, Aux_Totales!$F:$F, $F224, Aux_Totales!$A:$A, Aperturas!$A$2), 0))</f>
        <v/>
      </c>
      <c r="SNM224" s="23" t="str">
        <f>IF(SNM220 = "", "", IFERROR(SNM220 / SUMIFS(Aux_Totales!$N:$N, Aux_Totales!$F:$F, $F224, Aux_Totales!$A:$A, Aperturas!$A$2), 0))</f>
        <v/>
      </c>
      <c r="SNN224" s="23" t="str">
        <f>IF(SNN220 = "", "", IFERROR(SNN220 / SUMIFS(Aux_Totales!$N:$N, Aux_Totales!$F:$F, $F224, Aux_Totales!$A:$A, Aperturas!$A$2), 0))</f>
        <v/>
      </c>
      <c r="SNO224" s="23" t="str">
        <f>IF(SNO220 = "", "", IFERROR(SNO220 / SUMIFS(Aux_Totales!$N:$N, Aux_Totales!$F:$F, $F224, Aux_Totales!$A:$A, Aperturas!$A$2), 0))</f>
        <v/>
      </c>
      <c r="SNP224" s="23" t="str">
        <f>IF(SNP220 = "", "", IFERROR(SNP220 / SUMIFS(Aux_Totales!$N:$N, Aux_Totales!$F:$F, $F224, Aux_Totales!$A:$A, Aperturas!$A$2), 0))</f>
        <v/>
      </c>
      <c r="SNQ224" s="23" t="str">
        <f>IF(SNQ220 = "", "", IFERROR(SNQ220 / SUMIFS(Aux_Totales!$N:$N, Aux_Totales!$F:$F, $F224, Aux_Totales!$A:$A, Aperturas!$A$2), 0))</f>
        <v/>
      </c>
      <c r="SNR224" s="23" t="str">
        <f>IF(SNR220 = "", "", IFERROR(SNR220 / SUMIFS(Aux_Totales!$N:$N, Aux_Totales!$F:$F, $F224, Aux_Totales!$A:$A, Aperturas!$A$2), 0))</f>
        <v/>
      </c>
      <c r="SNS224" s="23" t="str">
        <f>IF(SNS220 = "", "", IFERROR(SNS220 / SUMIFS(Aux_Totales!$N:$N, Aux_Totales!$F:$F, $F224, Aux_Totales!$A:$A, Aperturas!$A$2), 0))</f>
        <v/>
      </c>
      <c r="SNT224" s="23" t="str">
        <f>IF(SNT220 = "", "", IFERROR(SNT220 / SUMIFS(Aux_Totales!$N:$N, Aux_Totales!$F:$F, $F224, Aux_Totales!$A:$A, Aperturas!$A$2), 0))</f>
        <v/>
      </c>
      <c r="SNU224" s="23" t="str">
        <f>IF(SNU220 = "", "", IFERROR(SNU220 / SUMIFS(Aux_Totales!$N:$N, Aux_Totales!$F:$F, $F224, Aux_Totales!$A:$A, Aperturas!$A$2), 0))</f>
        <v/>
      </c>
      <c r="SNV224" s="23" t="str">
        <f>IF(SNV220 = "", "", IFERROR(SNV220 / SUMIFS(Aux_Totales!$N:$N, Aux_Totales!$F:$F, $F224, Aux_Totales!$A:$A, Aperturas!$A$2), 0))</f>
        <v/>
      </c>
      <c r="SNW224" s="23" t="str">
        <f>IF(SNW220 = "", "", IFERROR(SNW220 / SUMIFS(Aux_Totales!$N:$N, Aux_Totales!$F:$F, $F224, Aux_Totales!$A:$A, Aperturas!$A$2), 0))</f>
        <v/>
      </c>
      <c r="SNX224" s="23" t="str">
        <f>IF(SNX220 = "", "", IFERROR(SNX220 / SUMIFS(Aux_Totales!$N:$N, Aux_Totales!$F:$F, $F224, Aux_Totales!$A:$A, Aperturas!$A$2), 0))</f>
        <v/>
      </c>
      <c r="SNY224" s="23" t="str">
        <f>IF(SNY220 = "", "", IFERROR(SNY220 / SUMIFS(Aux_Totales!$N:$N, Aux_Totales!$F:$F, $F224, Aux_Totales!$A:$A, Aperturas!$A$2), 0))</f>
        <v/>
      </c>
      <c r="SNZ224" s="23" t="str">
        <f>IF(SNZ220 = "", "", IFERROR(SNZ220 / SUMIFS(Aux_Totales!$N:$N, Aux_Totales!$F:$F, $F224, Aux_Totales!$A:$A, Aperturas!$A$2), 0))</f>
        <v/>
      </c>
      <c r="SOA224" s="23" t="str">
        <f>IF(SOA220 = "", "", IFERROR(SOA220 / SUMIFS(Aux_Totales!$N:$N, Aux_Totales!$F:$F, $F224, Aux_Totales!$A:$A, Aperturas!$A$2), 0))</f>
        <v/>
      </c>
      <c r="SOB224" s="23" t="str">
        <f>IF(SOB220 = "", "", IFERROR(SOB220 / SUMIFS(Aux_Totales!$N:$N, Aux_Totales!$F:$F, $F224, Aux_Totales!$A:$A, Aperturas!$A$2), 0))</f>
        <v/>
      </c>
      <c r="SOC224" s="23" t="str">
        <f>IF(SOC220 = "", "", IFERROR(SOC220 / SUMIFS(Aux_Totales!$N:$N, Aux_Totales!$F:$F, $F224, Aux_Totales!$A:$A, Aperturas!$A$2), 0))</f>
        <v/>
      </c>
      <c r="SOD224" s="23" t="str">
        <f>IF(SOD220 = "", "", IFERROR(SOD220 / SUMIFS(Aux_Totales!$N:$N, Aux_Totales!$F:$F, $F224, Aux_Totales!$A:$A, Aperturas!$A$2), 0))</f>
        <v/>
      </c>
      <c r="SOE224" s="23" t="str">
        <f>IF(SOE220 = "", "", IFERROR(SOE220 / SUMIFS(Aux_Totales!$N:$N, Aux_Totales!$F:$F, $F224, Aux_Totales!$A:$A, Aperturas!$A$2), 0))</f>
        <v/>
      </c>
      <c r="SOF224" s="23" t="str">
        <f>IF(SOF220 = "", "", IFERROR(SOF220 / SUMIFS(Aux_Totales!$N:$N, Aux_Totales!$F:$F, $F224, Aux_Totales!$A:$A, Aperturas!$A$2), 0))</f>
        <v/>
      </c>
      <c r="SOG224" s="23" t="str">
        <f>IF(SOG220 = "", "", IFERROR(SOG220 / SUMIFS(Aux_Totales!$N:$N, Aux_Totales!$F:$F, $F224, Aux_Totales!$A:$A, Aperturas!$A$2), 0))</f>
        <v/>
      </c>
      <c r="SOH224" s="23" t="str">
        <f>IF(SOH220 = "", "", IFERROR(SOH220 / SUMIFS(Aux_Totales!$N:$N, Aux_Totales!$F:$F, $F224, Aux_Totales!$A:$A, Aperturas!$A$2), 0))</f>
        <v/>
      </c>
      <c r="SOI224" s="23" t="str">
        <f>IF(SOI220 = "", "", IFERROR(SOI220 / SUMIFS(Aux_Totales!$N:$N, Aux_Totales!$F:$F, $F224, Aux_Totales!$A:$A, Aperturas!$A$2), 0))</f>
        <v/>
      </c>
      <c r="SOJ224" s="23" t="str">
        <f>IF(SOJ220 = "", "", IFERROR(SOJ220 / SUMIFS(Aux_Totales!$N:$N, Aux_Totales!$F:$F, $F224, Aux_Totales!$A:$A, Aperturas!$A$2), 0))</f>
        <v/>
      </c>
      <c r="SOK224" s="23" t="str">
        <f>IF(SOK220 = "", "", IFERROR(SOK220 / SUMIFS(Aux_Totales!$N:$N, Aux_Totales!$F:$F, $F224, Aux_Totales!$A:$A, Aperturas!$A$2), 0))</f>
        <v/>
      </c>
      <c r="SOL224" s="23" t="str">
        <f>IF(SOL220 = "", "", IFERROR(SOL220 / SUMIFS(Aux_Totales!$N:$N, Aux_Totales!$F:$F, $F224, Aux_Totales!$A:$A, Aperturas!$A$2), 0))</f>
        <v/>
      </c>
      <c r="SOM224" s="23" t="str">
        <f>IF(SOM220 = "", "", IFERROR(SOM220 / SUMIFS(Aux_Totales!$N:$N, Aux_Totales!$F:$F, $F224, Aux_Totales!$A:$A, Aperturas!$A$2), 0))</f>
        <v/>
      </c>
      <c r="SON224" s="23" t="str">
        <f>IF(SON220 = "", "", IFERROR(SON220 / SUMIFS(Aux_Totales!$N:$N, Aux_Totales!$F:$F, $F224, Aux_Totales!$A:$A, Aperturas!$A$2), 0))</f>
        <v/>
      </c>
      <c r="SOO224" s="23" t="str">
        <f>IF(SOO220 = "", "", IFERROR(SOO220 / SUMIFS(Aux_Totales!$N:$N, Aux_Totales!$F:$F, $F224, Aux_Totales!$A:$A, Aperturas!$A$2), 0))</f>
        <v/>
      </c>
      <c r="SOP224" s="23" t="str">
        <f>IF(SOP220 = "", "", IFERROR(SOP220 / SUMIFS(Aux_Totales!$N:$N, Aux_Totales!$F:$F, $F224, Aux_Totales!$A:$A, Aperturas!$A$2), 0))</f>
        <v/>
      </c>
      <c r="SOQ224" s="23" t="str">
        <f>IF(SOQ220 = "", "", IFERROR(SOQ220 / SUMIFS(Aux_Totales!$N:$N, Aux_Totales!$F:$F, $F224, Aux_Totales!$A:$A, Aperturas!$A$2), 0))</f>
        <v/>
      </c>
      <c r="SOR224" s="23" t="str">
        <f>IF(SOR220 = "", "", IFERROR(SOR220 / SUMIFS(Aux_Totales!$N:$N, Aux_Totales!$F:$F, $F224, Aux_Totales!$A:$A, Aperturas!$A$2), 0))</f>
        <v/>
      </c>
      <c r="SOS224" s="23" t="str">
        <f>IF(SOS220 = "", "", IFERROR(SOS220 / SUMIFS(Aux_Totales!$N:$N, Aux_Totales!$F:$F, $F224, Aux_Totales!$A:$A, Aperturas!$A$2), 0))</f>
        <v/>
      </c>
      <c r="SOT224" s="23" t="str">
        <f>IF(SOT220 = "", "", IFERROR(SOT220 / SUMIFS(Aux_Totales!$N:$N, Aux_Totales!$F:$F, $F224, Aux_Totales!$A:$A, Aperturas!$A$2), 0))</f>
        <v/>
      </c>
      <c r="SOU224" s="23" t="str">
        <f>IF(SOU220 = "", "", IFERROR(SOU220 / SUMIFS(Aux_Totales!$N:$N, Aux_Totales!$F:$F, $F224, Aux_Totales!$A:$A, Aperturas!$A$2), 0))</f>
        <v/>
      </c>
      <c r="SOV224" s="23" t="str">
        <f>IF(SOV220 = "", "", IFERROR(SOV220 / SUMIFS(Aux_Totales!$N:$N, Aux_Totales!$F:$F, $F224, Aux_Totales!$A:$A, Aperturas!$A$2), 0))</f>
        <v/>
      </c>
      <c r="SOW224" s="23" t="str">
        <f>IF(SOW220 = "", "", IFERROR(SOW220 / SUMIFS(Aux_Totales!$N:$N, Aux_Totales!$F:$F, $F224, Aux_Totales!$A:$A, Aperturas!$A$2), 0))</f>
        <v/>
      </c>
      <c r="SOX224" s="23" t="str">
        <f>IF(SOX220 = "", "", IFERROR(SOX220 / SUMIFS(Aux_Totales!$N:$N, Aux_Totales!$F:$F, $F224, Aux_Totales!$A:$A, Aperturas!$A$2), 0))</f>
        <v/>
      </c>
      <c r="SOY224" s="23" t="str">
        <f>IF(SOY220 = "", "", IFERROR(SOY220 / SUMIFS(Aux_Totales!$N:$N, Aux_Totales!$F:$F, $F224, Aux_Totales!$A:$A, Aperturas!$A$2), 0))</f>
        <v/>
      </c>
      <c r="SOZ224" s="23" t="str">
        <f>IF(SOZ220 = "", "", IFERROR(SOZ220 / SUMIFS(Aux_Totales!$N:$N, Aux_Totales!$F:$F, $F224, Aux_Totales!$A:$A, Aperturas!$A$2), 0))</f>
        <v/>
      </c>
      <c r="SPA224" s="23" t="str">
        <f>IF(SPA220 = "", "", IFERROR(SPA220 / SUMIFS(Aux_Totales!$N:$N, Aux_Totales!$F:$F, $F224, Aux_Totales!$A:$A, Aperturas!$A$2), 0))</f>
        <v/>
      </c>
      <c r="SPB224" s="23" t="str">
        <f>IF(SPB220 = "", "", IFERROR(SPB220 / SUMIFS(Aux_Totales!$N:$N, Aux_Totales!$F:$F, $F224, Aux_Totales!$A:$A, Aperturas!$A$2), 0))</f>
        <v/>
      </c>
      <c r="SPC224" s="23" t="str">
        <f>IF(SPC220 = "", "", IFERROR(SPC220 / SUMIFS(Aux_Totales!$N:$N, Aux_Totales!$F:$F, $F224, Aux_Totales!$A:$A, Aperturas!$A$2), 0))</f>
        <v/>
      </c>
      <c r="SPD224" s="23" t="str">
        <f>IF(SPD220 = "", "", IFERROR(SPD220 / SUMIFS(Aux_Totales!$N:$N, Aux_Totales!$F:$F, $F224, Aux_Totales!$A:$A, Aperturas!$A$2), 0))</f>
        <v/>
      </c>
      <c r="SPE224" s="23" t="str">
        <f>IF(SPE220 = "", "", IFERROR(SPE220 / SUMIFS(Aux_Totales!$N:$N, Aux_Totales!$F:$F, $F224, Aux_Totales!$A:$A, Aperturas!$A$2), 0))</f>
        <v/>
      </c>
      <c r="SPF224" s="23" t="str">
        <f>IF(SPF220 = "", "", IFERROR(SPF220 / SUMIFS(Aux_Totales!$N:$N, Aux_Totales!$F:$F, $F224, Aux_Totales!$A:$A, Aperturas!$A$2), 0))</f>
        <v/>
      </c>
      <c r="SPG224" s="23" t="str">
        <f>IF(SPG220 = "", "", IFERROR(SPG220 / SUMIFS(Aux_Totales!$N:$N, Aux_Totales!$F:$F, $F224, Aux_Totales!$A:$A, Aperturas!$A$2), 0))</f>
        <v/>
      </c>
      <c r="SPH224" s="23" t="str">
        <f>IF(SPH220 = "", "", IFERROR(SPH220 / SUMIFS(Aux_Totales!$N:$N, Aux_Totales!$F:$F, $F224, Aux_Totales!$A:$A, Aperturas!$A$2), 0))</f>
        <v/>
      </c>
      <c r="SPI224" s="23" t="str">
        <f>IF(SPI220 = "", "", IFERROR(SPI220 / SUMIFS(Aux_Totales!$N:$N, Aux_Totales!$F:$F, $F224, Aux_Totales!$A:$A, Aperturas!$A$2), 0))</f>
        <v/>
      </c>
      <c r="SPJ224" s="23" t="str">
        <f>IF(SPJ220 = "", "", IFERROR(SPJ220 / SUMIFS(Aux_Totales!$N:$N, Aux_Totales!$F:$F, $F224, Aux_Totales!$A:$A, Aperturas!$A$2), 0))</f>
        <v/>
      </c>
      <c r="SPK224" s="23" t="str">
        <f>IF(SPK220 = "", "", IFERROR(SPK220 / SUMIFS(Aux_Totales!$N:$N, Aux_Totales!$F:$F, $F224, Aux_Totales!$A:$A, Aperturas!$A$2), 0))</f>
        <v/>
      </c>
      <c r="SPL224" s="23" t="str">
        <f>IF(SPL220 = "", "", IFERROR(SPL220 / SUMIFS(Aux_Totales!$N:$N, Aux_Totales!$F:$F, $F224, Aux_Totales!$A:$A, Aperturas!$A$2), 0))</f>
        <v/>
      </c>
      <c r="SPM224" s="23" t="str">
        <f>IF(SPM220 = "", "", IFERROR(SPM220 / SUMIFS(Aux_Totales!$N:$N, Aux_Totales!$F:$F, $F224, Aux_Totales!$A:$A, Aperturas!$A$2), 0))</f>
        <v/>
      </c>
      <c r="SPN224" s="23" t="str">
        <f>IF(SPN220 = "", "", IFERROR(SPN220 / SUMIFS(Aux_Totales!$N:$N, Aux_Totales!$F:$F, $F224, Aux_Totales!$A:$A, Aperturas!$A$2), 0))</f>
        <v/>
      </c>
      <c r="SPO224" s="23" t="str">
        <f>IF(SPO220 = "", "", IFERROR(SPO220 / SUMIFS(Aux_Totales!$N:$N, Aux_Totales!$F:$F, $F224, Aux_Totales!$A:$A, Aperturas!$A$2), 0))</f>
        <v/>
      </c>
      <c r="SPP224" s="23" t="str">
        <f>IF(SPP220 = "", "", IFERROR(SPP220 / SUMIFS(Aux_Totales!$N:$N, Aux_Totales!$F:$F, $F224, Aux_Totales!$A:$A, Aperturas!$A$2), 0))</f>
        <v/>
      </c>
      <c r="SPQ224" s="23" t="str">
        <f>IF(SPQ220 = "", "", IFERROR(SPQ220 / SUMIFS(Aux_Totales!$N:$N, Aux_Totales!$F:$F, $F224, Aux_Totales!$A:$A, Aperturas!$A$2), 0))</f>
        <v/>
      </c>
      <c r="SPR224" s="23" t="str">
        <f>IF(SPR220 = "", "", IFERROR(SPR220 / SUMIFS(Aux_Totales!$N:$N, Aux_Totales!$F:$F, $F224, Aux_Totales!$A:$A, Aperturas!$A$2), 0))</f>
        <v/>
      </c>
      <c r="SPS224" s="23" t="str">
        <f>IF(SPS220 = "", "", IFERROR(SPS220 / SUMIFS(Aux_Totales!$N:$N, Aux_Totales!$F:$F, $F224, Aux_Totales!$A:$A, Aperturas!$A$2), 0))</f>
        <v/>
      </c>
      <c r="SPT224" s="23" t="str">
        <f>IF(SPT220 = "", "", IFERROR(SPT220 / SUMIFS(Aux_Totales!$N:$N, Aux_Totales!$F:$F, $F224, Aux_Totales!$A:$A, Aperturas!$A$2), 0))</f>
        <v/>
      </c>
      <c r="SPU224" s="23" t="str">
        <f>IF(SPU220 = "", "", IFERROR(SPU220 / SUMIFS(Aux_Totales!$N:$N, Aux_Totales!$F:$F, $F224, Aux_Totales!$A:$A, Aperturas!$A$2), 0))</f>
        <v/>
      </c>
      <c r="SPV224" s="23" t="str">
        <f>IF(SPV220 = "", "", IFERROR(SPV220 / SUMIFS(Aux_Totales!$N:$N, Aux_Totales!$F:$F, $F224, Aux_Totales!$A:$A, Aperturas!$A$2), 0))</f>
        <v/>
      </c>
      <c r="SPW224" s="23" t="str">
        <f>IF(SPW220 = "", "", IFERROR(SPW220 / SUMIFS(Aux_Totales!$N:$N, Aux_Totales!$F:$F, $F224, Aux_Totales!$A:$A, Aperturas!$A$2), 0))</f>
        <v/>
      </c>
      <c r="SPX224" s="23" t="str">
        <f>IF(SPX220 = "", "", IFERROR(SPX220 / SUMIFS(Aux_Totales!$N:$N, Aux_Totales!$F:$F, $F224, Aux_Totales!$A:$A, Aperturas!$A$2), 0))</f>
        <v/>
      </c>
      <c r="SPY224" s="23" t="str">
        <f>IF(SPY220 = "", "", IFERROR(SPY220 / SUMIFS(Aux_Totales!$N:$N, Aux_Totales!$F:$F, $F224, Aux_Totales!$A:$A, Aperturas!$A$2), 0))</f>
        <v/>
      </c>
      <c r="SPZ224" s="23" t="str">
        <f>IF(SPZ220 = "", "", IFERROR(SPZ220 / SUMIFS(Aux_Totales!$N:$N, Aux_Totales!$F:$F, $F224, Aux_Totales!$A:$A, Aperturas!$A$2), 0))</f>
        <v/>
      </c>
      <c r="SQA224" s="23" t="str">
        <f>IF(SQA220 = "", "", IFERROR(SQA220 / SUMIFS(Aux_Totales!$N:$N, Aux_Totales!$F:$F, $F224, Aux_Totales!$A:$A, Aperturas!$A$2), 0))</f>
        <v/>
      </c>
      <c r="SQB224" s="23" t="str">
        <f>IF(SQB220 = "", "", IFERROR(SQB220 / SUMIFS(Aux_Totales!$N:$N, Aux_Totales!$F:$F, $F224, Aux_Totales!$A:$A, Aperturas!$A$2), 0))</f>
        <v/>
      </c>
      <c r="SQC224" s="23" t="str">
        <f>IF(SQC220 = "", "", IFERROR(SQC220 / SUMIFS(Aux_Totales!$N:$N, Aux_Totales!$F:$F, $F224, Aux_Totales!$A:$A, Aperturas!$A$2), 0))</f>
        <v/>
      </c>
      <c r="SQD224" s="23" t="str">
        <f>IF(SQD220 = "", "", IFERROR(SQD220 / SUMIFS(Aux_Totales!$N:$N, Aux_Totales!$F:$F, $F224, Aux_Totales!$A:$A, Aperturas!$A$2), 0))</f>
        <v/>
      </c>
      <c r="SQE224" s="23" t="str">
        <f>IF(SQE220 = "", "", IFERROR(SQE220 / SUMIFS(Aux_Totales!$N:$N, Aux_Totales!$F:$F, $F224, Aux_Totales!$A:$A, Aperturas!$A$2), 0))</f>
        <v/>
      </c>
      <c r="SQF224" s="23" t="str">
        <f>IF(SQF220 = "", "", IFERROR(SQF220 / SUMIFS(Aux_Totales!$N:$N, Aux_Totales!$F:$F, $F224, Aux_Totales!$A:$A, Aperturas!$A$2), 0))</f>
        <v/>
      </c>
      <c r="SQG224" s="23" t="str">
        <f>IF(SQG220 = "", "", IFERROR(SQG220 / SUMIFS(Aux_Totales!$N:$N, Aux_Totales!$F:$F, $F224, Aux_Totales!$A:$A, Aperturas!$A$2), 0))</f>
        <v/>
      </c>
      <c r="SQH224" s="23" t="str">
        <f>IF(SQH220 = "", "", IFERROR(SQH220 / SUMIFS(Aux_Totales!$N:$N, Aux_Totales!$F:$F, $F224, Aux_Totales!$A:$A, Aperturas!$A$2), 0))</f>
        <v/>
      </c>
      <c r="SQI224" s="23" t="str">
        <f>IF(SQI220 = "", "", IFERROR(SQI220 / SUMIFS(Aux_Totales!$N:$N, Aux_Totales!$F:$F, $F224, Aux_Totales!$A:$A, Aperturas!$A$2), 0))</f>
        <v/>
      </c>
      <c r="SQJ224" s="23" t="str">
        <f>IF(SQJ220 = "", "", IFERROR(SQJ220 / SUMIFS(Aux_Totales!$N:$N, Aux_Totales!$F:$F, $F224, Aux_Totales!$A:$A, Aperturas!$A$2), 0))</f>
        <v/>
      </c>
      <c r="SQK224" s="23" t="str">
        <f>IF(SQK220 = "", "", IFERROR(SQK220 / SUMIFS(Aux_Totales!$N:$N, Aux_Totales!$F:$F, $F224, Aux_Totales!$A:$A, Aperturas!$A$2), 0))</f>
        <v/>
      </c>
      <c r="SQL224" s="23" t="str">
        <f>IF(SQL220 = "", "", IFERROR(SQL220 / SUMIFS(Aux_Totales!$N:$N, Aux_Totales!$F:$F, $F224, Aux_Totales!$A:$A, Aperturas!$A$2), 0))</f>
        <v/>
      </c>
      <c r="SQM224" s="23" t="str">
        <f>IF(SQM220 = "", "", IFERROR(SQM220 / SUMIFS(Aux_Totales!$N:$N, Aux_Totales!$F:$F, $F224, Aux_Totales!$A:$A, Aperturas!$A$2), 0))</f>
        <v/>
      </c>
      <c r="SQN224" s="23" t="str">
        <f>IF(SQN220 = "", "", IFERROR(SQN220 / SUMIFS(Aux_Totales!$N:$N, Aux_Totales!$F:$F, $F224, Aux_Totales!$A:$A, Aperturas!$A$2), 0))</f>
        <v/>
      </c>
      <c r="SQO224" s="23" t="str">
        <f>IF(SQO220 = "", "", IFERROR(SQO220 / SUMIFS(Aux_Totales!$N:$N, Aux_Totales!$F:$F, $F224, Aux_Totales!$A:$A, Aperturas!$A$2), 0))</f>
        <v/>
      </c>
      <c r="SQP224" s="23" t="str">
        <f>IF(SQP220 = "", "", IFERROR(SQP220 / SUMIFS(Aux_Totales!$N:$N, Aux_Totales!$F:$F, $F224, Aux_Totales!$A:$A, Aperturas!$A$2), 0))</f>
        <v/>
      </c>
      <c r="SQQ224" s="23" t="str">
        <f>IF(SQQ220 = "", "", IFERROR(SQQ220 / SUMIFS(Aux_Totales!$N:$N, Aux_Totales!$F:$F, $F224, Aux_Totales!$A:$A, Aperturas!$A$2), 0))</f>
        <v/>
      </c>
      <c r="SQR224" s="23" t="str">
        <f>IF(SQR220 = "", "", IFERROR(SQR220 / SUMIFS(Aux_Totales!$N:$N, Aux_Totales!$F:$F, $F224, Aux_Totales!$A:$A, Aperturas!$A$2), 0))</f>
        <v/>
      </c>
      <c r="SQS224" s="23" t="str">
        <f>IF(SQS220 = "", "", IFERROR(SQS220 / SUMIFS(Aux_Totales!$N:$N, Aux_Totales!$F:$F, $F224, Aux_Totales!$A:$A, Aperturas!$A$2), 0))</f>
        <v/>
      </c>
      <c r="SQT224" s="23" t="str">
        <f>IF(SQT220 = "", "", IFERROR(SQT220 / SUMIFS(Aux_Totales!$N:$N, Aux_Totales!$F:$F, $F224, Aux_Totales!$A:$A, Aperturas!$A$2), 0))</f>
        <v/>
      </c>
      <c r="SQU224" s="23" t="str">
        <f>IF(SQU220 = "", "", IFERROR(SQU220 / SUMIFS(Aux_Totales!$N:$N, Aux_Totales!$F:$F, $F224, Aux_Totales!$A:$A, Aperturas!$A$2), 0))</f>
        <v/>
      </c>
      <c r="SQV224" s="23" t="str">
        <f>IF(SQV220 = "", "", IFERROR(SQV220 / SUMIFS(Aux_Totales!$N:$N, Aux_Totales!$F:$F, $F224, Aux_Totales!$A:$A, Aperturas!$A$2), 0))</f>
        <v/>
      </c>
      <c r="SQW224" s="23" t="str">
        <f>IF(SQW220 = "", "", IFERROR(SQW220 / SUMIFS(Aux_Totales!$N:$N, Aux_Totales!$F:$F, $F224, Aux_Totales!$A:$A, Aperturas!$A$2), 0))</f>
        <v/>
      </c>
      <c r="SQX224" s="23" t="str">
        <f>IF(SQX220 = "", "", IFERROR(SQX220 / SUMIFS(Aux_Totales!$N:$N, Aux_Totales!$F:$F, $F224, Aux_Totales!$A:$A, Aperturas!$A$2), 0))</f>
        <v/>
      </c>
      <c r="SQY224" s="23" t="str">
        <f>IF(SQY220 = "", "", IFERROR(SQY220 / SUMIFS(Aux_Totales!$N:$N, Aux_Totales!$F:$F, $F224, Aux_Totales!$A:$A, Aperturas!$A$2), 0))</f>
        <v/>
      </c>
      <c r="SQZ224" s="23" t="str">
        <f>IF(SQZ220 = "", "", IFERROR(SQZ220 / SUMIFS(Aux_Totales!$N:$N, Aux_Totales!$F:$F, $F224, Aux_Totales!$A:$A, Aperturas!$A$2), 0))</f>
        <v/>
      </c>
      <c r="SRA224" s="23" t="str">
        <f>IF(SRA220 = "", "", IFERROR(SRA220 / SUMIFS(Aux_Totales!$N:$N, Aux_Totales!$F:$F, $F224, Aux_Totales!$A:$A, Aperturas!$A$2), 0))</f>
        <v/>
      </c>
      <c r="SRB224" s="23" t="str">
        <f>IF(SRB220 = "", "", IFERROR(SRB220 / SUMIFS(Aux_Totales!$N:$N, Aux_Totales!$F:$F, $F224, Aux_Totales!$A:$A, Aperturas!$A$2), 0))</f>
        <v/>
      </c>
      <c r="SRC224" s="23" t="str">
        <f>IF(SRC220 = "", "", IFERROR(SRC220 / SUMIFS(Aux_Totales!$N:$N, Aux_Totales!$F:$F, $F224, Aux_Totales!$A:$A, Aperturas!$A$2), 0))</f>
        <v/>
      </c>
      <c r="SRD224" s="23" t="str">
        <f>IF(SRD220 = "", "", IFERROR(SRD220 / SUMIFS(Aux_Totales!$N:$N, Aux_Totales!$F:$F, $F224, Aux_Totales!$A:$A, Aperturas!$A$2), 0))</f>
        <v/>
      </c>
      <c r="SRE224" s="23" t="str">
        <f>IF(SRE220 = "", "", IFERROR(SRE220 / SUMIFS(Aux_Totales!$N:$N, Aux_Totales!$F:$F, $F224, Aux_Totales!$A:$A, Aperturas!$A$2), 0))</f>
        <v/>
      </c>
      <c r="SRF224" s="23" t="str">
        <f>IF(SRF220 = "", "", IFERROR(SRF220 / SUMIFS(Aux_Totales!$N:$N, Aux_Totales!$F:$F, $F224, Aux_Totales!$A:$A, Aperturas!$A$2), 0))</f>
        <v/>
      </c>
      <c r="SRG224" s="23" t="str">
        <f>IF(SRG220 = "", "", IFERROR(SRG220 / SUMIFS(Aux_Totales!$N:$N, Aux_Totales!$F:$F, $F224, Aux_Totales!$A:$A, Aperturas!$A$2), 0))</f>
        <v/>
      </c>
      <c r="SRH224" s="23" t="str">
        <f>IF(SRH220 = "", "", IFERROR(SRH220 / SUMIFS(Aux_Totales!$N:$N, Aux_Totales!$F:$F, $F224, Aux_Totales!$A:$A, Aperturas!$A$2), 0))</f>
        <v/>
      </c>
      <c r="SRI224" s="23" t="str">
        <f>IF(SRI220 = "", "", IFERROR(SRI220 / SUMIFS(Aux_Totales!$N:$N, Aux_Totales!$F:$F, $F224, Aux_Totales!$A:$A, Aperturas!$A$2), 0))</f>
        <v/>
      </c>
      <c r="SRJ224" s="23" t="str">
        <f>IF(SRJ220 = "", "", IFERROR(SRJ220 / SUMIFS(Aux_Totales!$N:$N, Aux_Totales!$F:$F, $F224, Aux_Totales!$A:$A, Aperturas!$A$2), 0))</f>
        <v/>
      </c>
      <c r="SRK224" s="23" t="str">
        <f>IF(SRK220 = "", "", IFERROR(SRK220 / SUMIFS(Aux_Totales!$N:$N, Aux_Totales!$F:$F, $F224, Aux_Totales!$A:$A, Aperturas!$A$2), 0))</f>
        <v/>
      </c>
      <c r="SRL224" s="23" t="str">
        <f>IF(SRL220 = "", "", IFERROR(SRL220 / SUMIFS(Aux_Totales!$N:$N, Aux_Totales!$F:$F, $F224, Aux_Totales!$A:$A, Aperturas!$A$2), 0))</f>
        <v/>
      </c>
      <c r="SRM224" s="23" t="str">
        <f>IF(SRM220 = "", "", IFERROR(SRM220 / SUMIFS(Aux_Totales!$N:$N, Aux_Totales!$F:$F, $F224, Aux_Totales!$A:$A, Aperturas!$A$2), 0))</f>
        <v/>
      </c>
      <c r="SRN224" s="23" t="str">
        <f>IF(SRN220 = "", "", IFERROR(SRN220 / SUMIFS(Aux_Totales!$N:$N, Aux_Totales!$F:$F, $F224, Aux_Totales!$A:$A, Aperturas!$A$2), 0))</f>
        <v/>
      </c>
      <c r="SRO224" s="23" t="str">
        <f>IF(SRO220 = "", "", IFERROR(SRO220 / SUMIFS(Aux_Totales!$N:$N, Aux_Totales!$F:$F, $F224, Aux_Totales!$A:$A, Aperturas!$A$2), 0))</f>
        <v/>
      </c>
      <c r="SRP224" s="23" t="str">
        <f>IF(SRP220 = "", "", IFERROR(SRP220 / SUMIFS(Aux_Totales!$N:$N, Aux_Totales!$F:$F, $F224, Aux_Totales!$A:$A, Aperturas!$A$2), 0))</f>
        <v/>
      </c>
      <c r="SRQ224" s="23" t="str">
        <f>IF(SRQ220 = "", "", IFERROR(SRQ220 / SUMIFS(Aux_Totales!$N:$N, Aux_Totales!$F:$F, $F224, Aux_Totales!$A:$A, Aperturas!$A$2), 0))</f>
        <v/>
      </c>
      <c r="SRR224" s="23" t="str">
        <f>IF(SRR220 = "", "", IFERROR(SRR220 / SUMIFS(Aux_Totales!$N:$N, Aux_Totales!$F:$F, $F224, Aux_Totales!$A:$A, Aperturas!$A$2), 0))</f>
        <v/>
      </c>
      <c r="SRS224" s="23" t="str">
        <f>IF(SRS220 = "", "", IFERROR(SRS220 / SUMIFS(Aux_Totales!$N:$N, Aux_Totales!$F:$F, $F224, Aux_Totales!$A:$A, Aperturas!$A$2), 0))</f>
        <v/>
      </c>
      <c r="SRT224" s="23" t="str">
        <f>IF(SRT220 = "", "", IFERROR(SRT220 / SUMIFS(Aux_Totales!$N:$N, Aux_Totales!$F:$F, $F224, Aux_Totales!$A:$A, Aperturas!$A$2), 0))</f>
        <v/>
      </c>
      <c r="SRU224" s="23" t="str">
        <f>IF(SRU220 = "", "", IFERROR(SRU220 / SUMIFS(Aux_Totales!$N:$N, Aux_Totales!$F:$F, $F224, Aux_Totales!$A:$A, Aperturas!$A$2), 0))</f>
        <v/>
      </c>
      <c r="SRV224" s="23" t="str">
        <f>IF(SRV220 = "", "", IFERROR(SRV220 / SUMIFS(Aux_Totales!$N:$N, Aux_Totales!$F:$F, $F224, Aux_Totales!$A:$A, Aperturas!$A$2), 0))</f>
        <v/>
      </c>
      <c r="SRW224" s="23" t="str">
        <f>IF(SRW220 = "", "", IFERROR(SRW220 / SUMIFS(Aux_Totales!$N:$N, Aux_Totales!$F:$F, $F224, Aux_Totales!$A:$A, Aperturas!$A$2), 0))</f>
        <v/>
      </c>
      <c r="SRX224" s="23" t="str">
        <f>IF(SRX220 = "", "", IFERROR(SRX220 / SUMIFS(Aux_Totales!$N:$N, Aux_Totales!$F:$F, $F224, Aux_Totales!$A:$A, Aperturas!$A$2), 0))</f>
        <v/>
      </c>
      <c r="SRY224" s="23" t="str">
        <f>IF(SRY220 = "", "", IFERROR(SRY220 / SUMIFS(Aux_Totales!$N:$N, Aux_Totales!$F:$F, $F224, Aux_Totales!$A:$A, Aperturas!$A$2), 0))</f>
        <v/>
      </c>
      <c r="SRZ224" s="23" t="str">
        <f>IF(SRZ220 = "", "", IFERROR(SRZ220 / SUMIFS(Aux_Totales!$N:$N, Aux_Totales!$F:$F, $F224, Aux_Totales!$A:$A, Aperturas!$A$2), 0))</f>
        <v/>
      </c>
      <c r="SSA224" s="23" t="str">
        <f>IF(SSA220 = "", "", IFERROR(SSA220 / SUMIFS(Aux_Totales!$N:$N, Aux_Totales!$F:$F, $F224, Aux_Totales!$A:$A, Aperturas!$A$2), 0))</f>
        <v/>
      </c>
      <c r="SSB224" s="23" t="str">
        <f>IF(SSB220 = "", "", IFERROR(SSB220 / SUMIFS(Aux_Totales!$N:$N, Aux_Totales!$F:$F, $F224, Aux_Totales!$A:$A, Aperturas!$A$2), 0))</f>
        <v/>
      </c>
      <c r="SSC224" s="23" t="str">
        <f>IF(SSC220 = "", "", IFERROR(SSC220 / SUMIFS(Aux_Totales!$N:$N, Aux_Totales!$F:$F, $F224, Aux_Totales!$A:$A, Aperturas!$A$2), 0))</f>
        <v/>
      </c>
      <c r="SSD224" s="23" t="str">
        <f>IF(SSD220 = "", "", IFERROR(SSD220 / SUMIFS(Aux_Totales!$N:$N, Aux_Totales!$F:$F, $F224, Aux_Totales!$A:$A, Aperturas!$A$2), 0))</f>
        <v/>
      </c>
      <c r="SSE224" s="23" t="str">
        <f>IF(SSE220 = "", "", IFERROR(SSE220 / SUMIFS(Aux_Totales!$N:$N, Aux_Totales!$F:$F, $F224, Aux_Totales!$A:$A, Aperturas!$A$2), 0))</f>
        <v/>
      </c>
      <c r="SSF224" s="23" t="str">
        <f>IF(SSF220 = "", "", IFERROR(SSF220 / SUMIFS(Aux_Totales!$N:$N, Aux_Totales!$F:$F, $F224, Aux_Totales!$A:$A, Aperturas!$A$2), 0))</f>
        <v/>
      </c>
      <c r="SSG224" s="23" t="str">
        <f>IF(SSG220 = "", "", IFERROR(SSG220 / SUMIFS(Aux_Totales!$N:$N, Aux_Totales!$F:$F, $F224, Aux_Totales!$A:$A, Aperturas!$A$2), 0))</f>
        <v/>
      </c>
      <c r="SSH224" s="23" t="str">
        <f>IF(SSH220 = "", "", IFERROR(SSH220 / SUMIFS(Aux_Totales!$N:$N, Aux_Totales!$F:$F, $F224, Aux_Totales!$A:$A, Aperturas!$A$2), 0))</f>
        <v/>
      </c>
      <c r="SSI224" s="23" t="str">
        <f>IF(SSI220 = "", "", IFERROR(SSI220 / SUMIFS(Aux_Totales!$N:$N, Aux_Totales!$F:$F, $F224, Aux_Totales!$A:$A, Aperturas!$A$2), 0))</f>
        <v/>
      </c>
      <c r="SSJ224" s="23" t="str">
        <f>IF(SSJ220 = "", "", IFERROR(SSJ220 / SUMIFS(Aux_Totales!$N:$N, Aux_Totales!$F:$F, $F224, Aux_Totales!$A:$A, Aperturas!$A$2), 0))</f>
        <v/>
      </c>
      <c r="SSK224" s="23" t="str">
        <f>IF(SSK220 = "", "", IFERROR(SSK220 / SUMIFS(Aux_Totales!$N:$N, Aux_Totales!$F:$F, $F224, Aux_Totales!$A:$A, Aperturas!$A$2), 0))</f>
        <v/>
      </c>
      <c r="SSL224" s="23" t="str">
        <f>IF(SSL220 = "", "", IFERROR(SSL220 / SUMIFS(Aux_Totales!$N:$N, Aux_Totales!$F:$F, $F224, Aux_Totales!$A:$A, Aperturas!$A$2), 0))</f>
        <v/>
      </c>
      <c r="SSM224" s="23" t="str">
        <f>IF(SSM220 = "", "", IFERROR(SSM220 / SUMIFS(Aux_Totales!$N:$N, Aux_Totales!$F:$F, $F224, Aux_Totales!$A:$A, Aperturas!$A$2), 0))</f>
        <v/>
      </c>
      <c r="SSN224" s="23" t="str">
        <f>IF(SSN220 = "", "", IFERROR(SSN220 / SUMIFS(Aux_Totales!$N:$N, Aux_Totales!$F:$F, $F224, Aux_Totales!$A:$A, Aperturas!$A$2), 0))</f>
        <v/>
      </c>
      <c r="SSO224" s="23" t="str">
        <f>IF(SSO220 = "", "", IFERROR(SSO220 / SUMIFS(Aux_Totales!$N:$N, Aux_Totales!$F:$F, $F224, Aux_Totales!$A:$A, Aperturas!$A$2), 0))</f>
        <v/>
      </c>
      <c r="SSP224" s="23" t="str">
        <f>IF(SSP220 = "", "", IFERROR(SSP220 / SUMIFS(Aux_Totales!$N:$N, Aux_Totales!$F:$F, $F224, Aux_Totales!$A:$A, Aperturas!$A$2), 0))</f>
        <v/>
      </c>
      <c r="SSQ224" s="23" t="str">
        <f>IF(SSQ220 = "", "", IFERROR(SSQ220 / SUMIFS(Aux_Totales!$N:$N, Aux_Totales!$F:$F, $F224, Aux_Totales!$A:$A, Aperturas!$A$2), 0))</f>
        <v/>
      </c>
      <c r="SSR224" s="23" t="str">
        <f>IF(SSR220 = "", "", IFERROR(SSR220 / SUMIFS(Aux_Totales!$N:$N, Aux_Totales!$F:$F, $F224, Aux_Totales!$A:$A, Aperturas!$A$2), 0))</f>
        <v/>
      </c>
      <c r="SSS224" s="23" t="str">
        <f>IF(SSS220 = "", "", IFERROR(SSS220 / SUMIFS(Aux_Totales!$N:$N, Aux_Totales!$F:$F, $F224, Aux_Totales!$A:$A, Aperturas!$A$2), 0))</f>
        <v/>
      </c>
      <c r="SST224" s="23" t="str">
        <f>IF(SST220 = "", "", IFERROR(SST220 / SUMIFS(Aux_Totales!$N:$N, Aux_Totales!$F:$F, $F224, Aux_Totales!$A:$A, Aperturas!$A$2), 0))</f>
        <v/>
      </c>
      <c r="SSU224" s="23" t="str">
        <f>IF(SSU220 = "", "", IFERROR(SSU220 / SUMIFS(Aux_Totales!$N:$N, Aux_Totales!$F:$F, $F224, Aux_Totales!$A:$A, Aperturas!$A$2), 0))</f>
        <v/>
      </c>
      <c r="SSV224" s="23" t="str">
        <f>IF(SSV220 = "", "", IFERROR(SSV220 / SUMIFS(Aux_Totales!$N:$N, Aux_Totales!$F:$F, $F224, Aux_Totales!$A:$A, Aperturas!$A$2), 0))</f>
        <v/>
      </c>
      <c r="SSW224" s="23" t="str">
        <f>IF(SSW220 = "", "", IFERROR(SSW220 / SUMIFS(Aux_Totales!$N:$N, Aux_Totales!$F:$F, $F224, Aux_Totales!$A:$A, Aperturas!$A$2), 0))</f>
        <v/>
      </c>
      <c r="SSX224" s="23" t="str">
        <f>IF(SSX220 = "", "", IFERROR(SSX220 / SUMIFS(Aux_Totales!$N:$N, Aux_Totales!$F:$F, $F224, Aux_Totales!$A:$A, Aperturas!$A$2), 0))</f>
        <v/>
      </c>
      <c r="SSY224" s="23" t="str">
        <f>IF(SSY220 = "", "", IFERROR(SSY220 / SUMIFS(Aux_Totales!$N:$N, Aux_Totales!$F:$F, $F224, Aux_Totales!$A:$A, Aperturas!$A$2), 0))</f>
        <v/>
      </c>
      <c r="SSZ224" s="23" t="str">
        <f>IF(SSZ220 = "", "", IFERROR(SSZ220 / SUMIFS(Aux_Totales!$N:$N, Aux_Totales!$F:$F, $F224, Aux_Totales!$A:$A, Aperturas!$A$2), 0))</f>
        <v/>
      </c>
      <c r="STA224" s="23" t="str">
        <f>IF(STA220 = "", "", IFERROR(STA220 / SUMIFS(Aux_Totales!$N:$N, Aux_Totales!$F:$F, $F224, Aux_Totales!$A:$A, Aperturas!$A$2), 0))</f>
        <v/>
      </c>
      <c r="STB224" s="23" t="str">
        <f>IF(STB220 = "", "", IFERROR(STB220 / SUMIFS(Aux_Totales!$N:$N, Aux_Totales!$F:$F, $F224, Aux_Totales!$A:$A, Aperturas!$A$2), 0))</f>
        <v/>
      </c>
      <c r="STC224" s="23" t="str">
        <f>IF(STC220 = "", "", IFERROR(STC220 / SUMIFS(Aux_Totales!$N:$N, Aux_Totales!$F:$F, $F224, Aux_Totales!$A:$A, Aperturas!$A$2), 0))</f>
        <v/>
      </c>
      <c r="STD224" s="23" t="str">
        <f>IF(STD220 = "", "", IFERROR(STD220 / SUMIFS(Aux_Totales!$N:$N, Aux_Totales!$F:$F, $F224, Aux_Totales!$A:$A, Aperturas!$A$2), 0))</f>
        <v/>
      </c>
      <c r="STE224" s="23" t="str">
        <f>IF(STE220 = "", "", IFERROR(STE220 / SUMIFS(Aux_Totales!$N:$N, Aux_Totales!$F:$F, $F224, Aux_Totales!$A:$A, Aperturas!$A$2), 0))</f>
        <v/>
      </c>
      <c r="STF224" s="23" t="str">
        <f>IF(STF220 = "", "", IFERROR(STF220 / SUMIFS(Aux_Totales!$N:$N, Aux_Totales!$F:$F, $F224, Aux_Totales!$A:$A, Aperturas!$A$2), 0))</f>
        <v/>
      </c>
      <c r="STG224" s="23" t="str">
        <f>IF(STG220 = "", "", IFERROR(STG220 / SUMIFS(Aux_Totales!$N:$N, Aux_Totales!$F:$F, $F224, Aux_Totales!$A:$A, Aperturas!$A$2), 0))</f>
        <v/>
      </c>
      <c r="STH224" s="23" t="str">
        <f>IF(STH220 = "", "", IFERROR(STH220 / SUMIFS(Aux_Totales!$N:$N, Aux_Totales!$F:$F, $F224, Aux_Totales!$A:$A, Aperturas!$A$2), 0))</f>
        <v/>
      </c>
      <c r="STI224" s="23" t="str">
        <f>IF(STI220 = "", "", IFERROR(STI220 / SUMIFS(Aux_Totales!$N:$N, Aux_Totales!$F:$F, $F224, Aux_Totales!$A:$A, Aperturas!$A$2), 0))</f>
        <v/>
      </c>
      <c r="STJ224" s="23" t="str">
        <f>IF(STJ220 = "", "", IFERROR(STJ220 / SUMIFS(Aux_Totales!$N:$N, Aux_Totales!$F:$F, $F224, Aux_Totales!$A:$A, Aperturas!$A$2), 0))</f>
        <v/>
      </c>
      <c r="STK224" s="23" t="str">
        <f>IF(STK220 = "", "", IFERROR(STK220 / SUMIFS(Aux_Totales!$N:$N, Aux_Totales!$F:$F, $F224, Aux_Totales!$A:$A, Aperturas!$A$2), 0))</f>
        <v/>
      </c>
      <c r="STL224" s="23" t="str">
        <f>IF(STL220 = "", "", IFERROR(STL220 / SUMIFS(Aux_Totales!$N:$N, Aux_Totales!$F:$F, $F224, Aux_Totales!$A:$A, Aperturas!$A$2), 0))</f>
        <v/>
      </c>
      <c r="STM224" s="23" t="str">
        <f>IF(STM220 = "", "", IFERROR(STM220 / SUMIFS(Aux_Totales!$N:$N, Aux_Totales!$F:$F, $F224, Aux_Totales!$A:$A, Aperturas!$A$2), 0))</f>
        <v/>
      </c>
      <c r="STN224" s="23" t="str">
        <f>IF(STN220 = "", "", IFERROR(STN220 / SUMIFS(Aux_Totales!$N:$N, Aux_Totales!$F:$F, $F224, Aux_Totales!$A:$A, Aperturas!$A$2), 0))</f>
        <v/>
      </c>
      <c r="STO224" s="23" t="str">
        <f>IF(STO220 = "", "", IFERROR(STO220 / SUMIFS(Aux_Totales!$N:$N, Aux_Totales!$F:$F, $F224, Aux_Totales!$A:$A, Aperturas!$A$2), 0))</f>
        <v/>
      </c>
      <c r="STP224" s="23" t="str">
        <f>IF(STP220 = "", "", IFERROR(STP220 / SUMIFS(Aux_Totales!$N:$N, Aux_Totales!$F:$F, $F224, Aux_Totales!$A:$A, Aperturas!$A$2), 0))</f>
        <v/>
      </c>
      <c r="STQ224" s="23" t="str">
        <f>IF(STQ220 = "", "", IFERROR(STQ220 / SUMIFS(Aux_Totales!$N:$N, Aux_Totales!$F:$F, $F224, Aux_Totales!$A:$A, Aperturas!$A$2), 0))</f>
        <v/>
      </c>
      <c r="STR224" s="23" t="str">
        <f>IF(STR220 = "", "", IFERROR(STR220 / SUMIFS(Aux_Totales!$N:$N, Aux_Totales!$F:$F, $F224, Aux_Totales!$A:$A, Aperturas!$A$2), 0))</f>
        <v/>
      </c>
      <c r="STS224" s="23" t="str">
        <f>IF(STS220 = "", "", IFERROR(STS220 / SUMIFS(Aux_Totales!$N:$N, Aux_Totales!$F:$F, $F224, Aux_Totales!$A:$A, Aperturas!$A$2), 0))</f>
        <v/>
      </c>
      <c r="STT224" s="23" t="str">
        <f>IF(STT220 = "", "", IFERROR(STT220 / SUMIFS(Aux_Totales!$N:$N, Aux_Totales!$F:$F, $F224, Aux_Totales!$A:$A, Aperturas!$A$2), 0))</f>
        <v/>
      </c>
      <c r="STU224" s="23" t="str">
        <f>IF(STU220 = "", "", IFERROR(STU220 / SUMIFS(Aux_Totales!$N:$N, Aux_Totales!$F:$F, $F224, Aux_Totales!$A:$A, Aperturas!$A$2), 0))</f>
        <v/>
      </c>
      <c r="STV224" s="23" t="str">
        <f>IF(STV220 = "", "", IFERROR(STV220 / SUMIFS(Aux_Totales!$N:$N, Aux_Totales!$F:$F, $F224, Aux_Totales!$A:$A, Aperturas!$A$2), 0))</f>
        <v/>
      </c>
      <c r="STW224" s="23" t="str">
        <f>IF(STW220 = "", "", IFERROR(STW220 / SUMIFS(Aux_Totales!$N:$N, Aux_Totales!$F:$F, $F224, Aux_Totales!$A:$A, Aperturas!$A$2), 0))</f>
        <v/>
      </c>
      <c r="STX224" s="23" t="str">
        <f>IF(STX220 = "", "", IFERROR(STX220 / SUMIFS(Aux_Totales!$N:$N, Aux_Totales!$F:$F, $F224, Aux_Totales!$A:$A, Aperturas!$A$2), 0))</f>
        <v/>
      </c>
      <c r="STY224" s="23" t="str">
        <f>IF(STY220 = "", "", IFERROR(STY220 / SUMIFS(Aux_Totales!$N:$N, Aux_Totales!$F:$F, $F224, Aux_Totales!$A:$A, Aperturas!$A$2), 0))</f>
        <v/>
      </c>
      <c r="STZ224" s="23" t="str">
        <f>IF(STZ220 = "", "", IFERROR(STZ220 / SUMIFS(Aux_Totales!$N:$N, Aux_Totales!$F:$F, $F224, Aux_Totales!$A:$A, Aperturas!$A$2), 0))</f>
        <v/>
      </c>
      <c r="SUA224" s="23" t="str">
        <f>IF(SUA220 = "", "", IFERROR(SUA220 / SUMIFS(Aux_Totales!$N:$N, Aux_Totales!$F:$F, $F224, Aux_Totales!$A:$A, Aperturas!$A$2), 0))</f>
        <v/>
      </c>
      <c r="SUB224" s="23" t="str">
        <f>IF(SUB220 = "", "", IFERROR(SUB220 / SUMIFS(Aux_Totales!$N:$N, Aux_Totales!$F:$F, $F224, Aux_Totales!$A:$A, Aperturas!$A$2), 0))</f>
        <v/>
      </c>
      <c r="SUC224" s="23" t="str">
        <f>IF(SUC220 = "", "", IFERROR(SUC220 / SUMIFS(Aux_Totales!$N:$N, Aux_Totales!$F:$F, $F224, Aux_Totales!$A:$A, Aperturas!$A$2), 0))</f>
        <v/>
      </c>
      <c r="SUD224" s="23" t="str">
        <f>IF(SUD220 = "", "", IFERROR(SUD220 / SUMIFS(Aux_Totales!$N:$N, Aux_Totales!$F:$F, $F224, Aux_Totales!$A:$A, Aperturas!$A$2), 0))</f>
        <v/>
      </c>
      <c r="SUE224" s="23" t="str">
        <f>IF(SUE220 = "", "", IFERROR(SUE220 / SUMIFS(Aux_Totales!$N:$N, Aux_Totales!$F:$F, $F224, Aux_Totales!$A:$A, Aperturas!$A$2), 0))</f>
        <v/>
      </c>
      <c r="SUF224" s="23" t="str">
        <f>IF(SUF220 = "", "", IFERROR(SUF220 / SUMIFS(Aux_Totales!$N:$N, Aux_Totales!$F:$F, $F224, Aux_Totales!$A:$A, Aperturas!$A$2), 0))</f>
        <v/>
      </c>
      <c r="SUG224" s="23" t="str">
        <f>IF(SUG220 = "", "", IFERROR(SUG220 / SUMIFS(Aux_Totales!$N:$N, Aux_Totales!$F:$F, $F224, Aux_Totales!$A:$A, Aperturas!$A$2), 0))</f>
        <v/>
      </c>
      <c r="SUH224" s="23" t="str">
        <f>IF(SUH220 = "", "", IFERROR(SUH220 / SUMIFS(Aux_Totales!$N:$N, Aux_Totales!$F:$F, $F224, Aux_Totales!$A:$A, Aperturas!$A$2), 0))</f>
        <v/>
      </c>
      <c r="SUI224" s="23" t="str">
        <f>IF(SUI220 = "", "", IFERROR(SUI220 / SUMIFS(Aux_Totales!$N:$N, Aux_Totales!$F:$F, $F224, Aux_Totales!$A:$A, Aperturas!$A$2), 0))</f>
        <v/>
      </c>
      <c r="SUJ224" s="23" t="str">
        <f>IF(SUJ220 = "", "", IFERROR(SUJ220 / SUMIFS(Aux_Totales!$N:$N, Aux_Totales!$F:$F, $F224, Aux_Totales!$A:$A, Aperturas!$A$2), 0))</f>
        <v/>
      </c>
      <c r="SUK224" s="23" t="str">
        <f>IF(SUK220 = "", "", IFERROR(SUK220 / SUMIFS(Aux_Totales!$N:$N, Aux_Totales!$F:$F, $F224, Aux_Totales!$A:$A, Aperturas!$A$2), 0))</f>
        <v/>
      </c>
      <c r="SUL224" s="23" t="str">
        <f>IF(SUL220 = "", "", IFERROR(SUL220 / SUMIFS(Aux_Totales!$N:$N, Aux_Totales!$F:$F, $F224, Aux_Totales!$A:$A, Aperturas!$A$2), 0))</f>
        <v/>
      </c>
      <c r="SUM224" s="23" t="str">
        <f>IF(SUM220 = "", "", IFERROR(SUM220 / SUMIFS(Aux_Totales!$N:$N, Aux_Totales!$F:$F, $F224, Aux_Totales!$A:$A, Aperturas!$A$2), 0))</f>
        <v/>
      </c>
      <c r="SUN224" s="23" t="str">
        <f>IF(SUN220 = "", "", IFERROR(SUN220 / SUMIFS(Aux_Totales!$N:$N, Aux_Totales!$F:$F, $F224, Aux_Totales!$A:$A, Aperturas!$A$2), 0))</f>
        <v/>
      </c>
      <c r="SUO224" s="23" t="str">
        <f>IF(SUO220 = "", "", IFERROR(SUO220 / SUMIFS(Aux_Totales!$N:$N, Aux_Totales!$F:$F, $F224, Aux_Totales!$A:$A, Aperturas!$A$2), 0))</f>
        <v/>
      </c>
      <c r="SUP224" s="23" t="str">
        <f>IF(SUP220 = "", "", IFERROR(SUP220 / SUMIFS(Aux_Totales!$N:$N, Aux_Totales!$F:$F, $F224, Aux_Totales!$A:$A, Aperturas!$A$2), 0))</f>
        <v/>
      </c>
      <c r="SUQ224" s="23" t="str">
        <f>IF(SUQ220 = "", "", IFERROR(SUQ220 / SUMIFS(Aux_Totales!$N:$N, Aux_Totales!$F:$F, $F224, Aux_Totales!$A:$A, Aperturas!$A$2), 0))</f>
        <v/>
      </c>
      <c r="SUR224" s="23" t="str">
        <f>IF(SUR220 = "", "", IFERROR(SUR220 / SUMIFS(Aux_Totales!$N:$N, Aux_Totales!$F:$F, $F224, Aux_Totales!$A:$A, Aperturas!$A$2), 0))</f>
        <v/>
      </c>
      <c r="SUS224" s="23" t="str">
        <f>IF(SUS220 = "", "", IFERROR(SUS220 / SUMIFS(Aux_Totales!$N:$N, Aux_Totales!$F:$F, $F224, Aux_Totales!$A:$A, Aperturas!$A$2), 0))</f>
        <v/>
      </c>
      <c r="SUT224" s="23" t="str">
        <f>IF(SUT220 = "", "", IFERROR(SUT220 / SUMIFS(Aux_Totales!$N:$N, Aux_Totales!$F:$F, $F224, Aux_Totales!$A:$A, Aperturas!$A$2), 0))</f>
        <v/>
      </c>
      <c r="SUU224" s="23" t="str">
        <f>IF(SUU220 = "", "", IFERROR(SUU220 / SUMIFS(Aux_Totales!$N:$N, Aux_Totales!$F:$F, $F224, Aux_Totales!$A:$A, Aperturas!$A$2), 0))</f>
        <v/>
      </c>
      <c r="SUV224" s="23" t="str">
        <f>IF(SUV220 = "", "", IFERROR(SUV220 / SUMIFS(Aux_Totales!$N:$N, Aux_Totales!$F:$F, $F224, Aux_Totales!$A:$A, Aperturas!$A$2), 0))</f>
        <v/>
      </c>
      <c r="SUW224" s="23" t="str">
        <f>IF(SUW220 = "", "", IFERROR(SUW220 / SUMIFS(Aux_Totales!$N:$N, Aux_Totales!$F:$F, $F224, Aux_Totales!$A:$A, Aperturas!$A$2), 0))</f>
        <v/>
      </c>
      <c r="SUX224" s="23" t="str">
        <f>IF(SUX220 = "", "", IFERROR(SUX220 / SUMIFS(Aux_Totales!$N:$N, Aux_Totales!$F:$F, $F224, Aux_Totales!$A:$A, Aperturas!$A$2), 0))</f>
        <v/>
      </c>
      <c r="SUY224" s="23" t="str">
        <f>IF(SUY220 = "", "", IFERROR(SUY220 / SUMIFS(Aux_Totales!$N:$N, Aux_Totales!$F:$F, $F224, Aux_Totales!$A:$A, Aperturas!$A$2), 0))</f>
        <v/>
      </c>
      <c r="SUZ224" s="23" t="str">
        <f>IF(SUZ220 = "", "", IFERROR(SUZ220 / SUMIFS(Aux_Totales!$N:$N, Aux_Totales!$F:$F, $F224, Aux_Totales!$A:$A, Aperturas!$A$2), 0))</f>
        <v/>
      </c>
      <c r="SVA224" s="23" t="str">
        <f>IF(SVA220 = "", "", IFERROR(SVA220 / SUMIFS(Aux_Totales!$N:$N, Aux_Totales!$F:$F, $F224, Aux_Totales!$A:$A, Aperturas!$A$2), 0))</f>
        <v/>
      </c>
      <c r="SVB224" s="23" t="str">
        <f>IF(SVB220 = "", "", IFERROR(SVB220 / SUMIFS(Aux_Totales!$N:$N, Aux_Totales!$F:$F, $F224, Aux_Totales!$A:$A, Aperturas!$A$2), 0))</f>
        <v/>
      </c>
      <c r="SVC224" s="23" t="str">
        <f>IF(SVC220 = "", "", IFERROR(SVC220 / SUMIFS(Aux_Totales!$N:$N, Aux_Totales!$F:$F, $F224, Aux_Totales!$A:$A, Aperturas!$A$2), 0))</f>
        <v/>
      </c>
      <c r="SVD224" s="23" t="str">
        <f>IF(SVD220 = "", "", IFERROR(SVD220 / SUMIFS(Aux_Totales!$N:$N, Aux_Totales!$F:$F, $F224, Aux_Totales!$A:$A, Aperturas!$A$2), 0))</f>
        <v/>
      </c>
      <c r="SVE224" s="23" t="str">
        <f>IF(SVE220 = "", "", IFERROR(SVE220 / SUMIFS(Aux_Totales!$N:$N, Aux_Totales!$F:$F, $F224, Aux_Totales!$A:$A, Aperturas!$A$2), 0))</f>
        <v/>
      </c>
      <c r="SVF224" s="23" t="str">
        <f>IF(SVF220 = "", "", IFERROR(SVF220 / SUMIFS(Aux_Totales!$N:$N, Aux_Totales!$F:$F, $F224, Aux_Totales!$A:$A, Aperturas!$A$2), 0))</f>
        <v/>
      </c>
      <c r="SVG224" s="23" t="str">
        <f>IF(SVG220 = "", "", IFERROR(SVG220 / SUMIFS(Aux_Totales!$N:$N, Aux_Totales!$F:$F, $F224, Aux_Totales!$A:$A, Aperturas!$A$2), 0))</f>
        <v/>
      </c>
      <c r="SVH224" s="23" t="str">
        <f>IF(SVH220 = "", "", IFERROR(SVH220 / SUMIFS(Aux_Totales!$N:$N, Aux_Totales!$F:$F, $F224, Aux_Totales!$A:$A, Aperturas!$A$2), 0))</f>
        <v/>
      </c>
      <c r="SVI224" s="23" t="str">
        <f>IF(SVI220 = "", "", IFERROR(SVI220 / SUMIFS(Aux_Totales!$N:$N, Aux_Totales!$F:$F, $F224, Aux_Totales!$A:$A, Aperturas!$A$2), 0))</f>
        <v/>
      </c>
      <c r="SVJ224" s="23" t="str">
        <f>IF(SVJ220 = "", "", IFERROR(SVJ220 / SUMIFS(Aux_Totales!$N:$N, Aux_Totales!$F:$F, $F224, Aux_Totales!$A:$A, Aperturas!$A$2), 0))</f>
        <v/>
      </c>
      <c r="SVK224" s="23" t="str">
        <f>IF(SVK220 = "", "", IFERROR(SVK220 / SUMIFS(Aux_Totales!$N:$N, Aux_Totales!$F:$F, $F224, Aux_Totales!$A:$A, Aperturas!$A$2), 0))</f>
        <v/>
      </c>
      <c r="SVL224" s="23" t="str">
        <f>IF(SVL220 = "", "", IFERROR(SVL220 / SUMIFS(Aux_Totales!$N:$N, Aux_Totales!$F:$F, $F224, Aux_Totales!$A:$A, Aperturas!$A$2), 0))</f>
        <v/>
      </c>
      <c r="SVM224" s="23" t="str">
        <f>IF(SVM220 = "", "", IFERROR(SVM220 / SUMIFS(Aux_Totales!$N:$N, Aux_Totales!$F:$F, $F224, Aux_Totales!$A:$A, Aperturas!$A$2), 0))</f>
        <v/>
      </c>
      <c r="SVN224" s="23" t="str">
        <f>IF(SVN220 = "", "", IFERROR(SVN220 / SUMIFS(Aux_Totales!$N:$N, Aux_Totales!$F:$F, $F224, Aux_Totales!$A:$A, Aperturas!$A$2), 0))</f>
        <v/>
      </c>
      <c r="SVO224" s="23" t="str">
        <f>IF(SVO220 = "", "", IFERROR(SVO220 / SUMIFS(Aux_Totales!$N:$N, Aux_Totales!$F:$F, $F224, Aux_Totales!$A:$A, Aperturas!$A$2), 0))</f>
        <v/>
      </c>
      <c r="SVP224" s="23" t="str">
        <f>IF(SVP220 = "", "", IFERROR(SVP220 / SUMIFS(Aux_Totales!$N:$N, Aux_Totales!$F:$F, $F224, Aux_Totales!$A:$A, Aperturas!$A$2), 0))</f>
        <v/>
      </c>
      <c r="SVQ224" s="23" t="str">
        <f>IF(SVQ220 = "", "", IFERROR(SVQ220 / SUMIFS(Aux_Totales!$N:$N, Aux_Totales!$F:$F, $F224, Aux_Totales!$A:$A, Aperturas!$A$2), 0))</f>
        <v/>
      </c>
      <c r="SVR224" s="23" t="str">
        <f>IF(SVR220 = "", "", IFERROR(SVR220 / SUMIFS(Aux_Totales!$N:$N, Aux_Totales!$F:$F, $F224, Aux_Totales!$A:$A, Aperturas!$A$2), 0))</f>
        <v/>
      </c>
      <c r="SVS224" s="23" t="str">
        <f>IF(SVS220 = "", "", IFERROR(SVS220 / SUMIFS(Aux_Totales!$N:$N, Aux_Totales!$F:$F, $F224, Aux_Totales!$A:$A, Aperturas!$A$2), 0))</f>
        <v/>
      </c>
      <c r="SVT224" s="23" t="str">
        <f>IF(SVT220 = "", "", IFERROR(SVT220 / SUMIFS(Aux_Totales!$N:$N, Aux_Totales!$F:$F, $F224, Aux_Totales!$A:$A, Aperturas!$A$2), 0))</f>
        <v/>
      </c>
      <c r="SVU224" s="23" t="str">
        <f>IF(SVU220 = "", "", IFERROR(SVU220 / SUMIFS(Aux_Totales!$N:$N, Aux_Totales!$F:$F, $F224, Aux_Totales!$A:$A, Aperturas!$A$2), 0))</f>
        <v/>
      </c>
      <c r="SVV224" s="23" t="str">
        <f>IF(SVV220 = "", "", IFERROR(SVV220 / SUMIFS(Aux_Totales!$N:$N, Aux_Totales!$F:$F, $F224, Aux_Totales!$A:$A, Aperturas!$A$2), 0))</f>
        <v/>
      </c>
      <c r="SVW224" s="23" t="str">
        <f>IF(SVW220 = "", "", IFERROR(SVW220 / SUMIFS(Aux_Totales!$N:$N, Aux_Totales!$F:$F, $F224, Aux_Totales!$A:$A, Aperturas!$A$2), 0))</f>
        <v/>
      </c>
      <c r="SVX224" s="23" t="str">
        <f>IF(SVX220 = "", "", IFERROR(SVX220 / SUMIFS(Aux_Totales!$N:$N, Aux_Totales!$F:$F, $F224, Aux_Totales!$A:$A, Aperturas!$A$2), 0))</f>
        <v/>
      </c>
      <c r="SVY224" s="23" t="str">
        <f>IF(SVY220 = "", "", IFERROR(SVY220 / SUMIFS(Aux_Totales!$N:$N, Aux_Totales!$F:$F, $F224, Aux_Totales!$A:$A, Aperturas!$A$2), 0))</f>
        <v/>
      </c>
      <c r="SVZ224" s="23" t="str">
        <f>IF(SVZ220 = "", "", IFERROR(SVZ220 / SUMIFS(Aux_Totales!$N:$N, Aux_Totales!$F:$F, $F224, Aux_Totales!$A:$A, Aperturas!$A$2), 0))</f>
        <v/>
      </c>
      <c r="SWA224" s="23" t="str">
        <f>IF(SWA220 = "", "", IFERROR(SWA220 / SUMIFS(Aux_Totales!$N:$N, Aux_Totales!$F:$F, $F224, Aux_Totales!$A:$A, Aperturas!$A$2), 0))</f>
        <v/>
      </c>
      <c r="SWB224" s="23" t="str">
        <f>IF(SWB220 = "", "", IFERROR(SWB220 / SUMIFS(Aux_Totales!$N:$N, Aux_Totales!$F:$F, $F224, Aux_Totales!$A:$A, Aperturas!$A$2), 0))</f>
        <v/>
      </c>
      <c r="SWC224" s="23" t="str">
        <f>IF(SWC220 = "", "", IFERROR(SWC220 / SUMIFS(Aux_Totales!$N:$N, Aux_Totales!$F:$F, $F224, Aux_Totales!$A:$A, Aperturas!$A$2), 0))</f>
        <v/>
      </c>
      <c r="SWD224" s="23" t="str">
        <f>IF(SWD220 = "", "", IFERROR(SWD220 / SUMIFS(Aux_Totales!$N:$N, Aux_Totales!$F:$F, $F224, Aux_Totales!$A:$A, Aperturas!$A$2), 0))</f>
        <v/>
      </c>
      <c r="SWE224" s="23" t="str">
        <f>IF(SWE220 = "", "", IFERROR(SWE220 / SUMIFS(Aux_Totales!$N:$N, Aux_Totales!$F:$F, $F224, Aux_Totales!$A:$A, Aperturas!$A$2), 0))</f>
        <v/>
      </c>
      <c r="SWF224" s="23" t="str">
        <f>IF(SWF220 = "", "", IFERROR(SWF220 / SUMIFS(Aux_Totales!$N:$N, Aux_Totales!$F:$F, $F224, Aux_Totales!$A:$A, Aperturas!$A$2), 0))</f>
        <v/>
      </c>
      <c r="SWG224" s="23" t="str">
        <f>IF(SWG220 = "", "", IFERROR(SWG220 / SUMIFS(Aux_Totales!$N:$N, Aux_Totales!$F:$F, $F224, Aux_Totales!$A:$A, Aperturas!$A$2), 0))</f>
        <v/>
      </c>
      <c r="SWH224" s="23" t="str">
        <f>IF(SWH220 = "", "", IFERROR(SWH220 / SUMIFS(Aux_Totales!$N:$N, Aux_Totales!$F:$F, $F224, Aux_Totales!$A:$A, Aperturas!$A$2), 0))</f>
        <v/>
      </c>
      <c r="SWI224" s="23" t="str">
        <f>IF(SWI220 = "", "", IFERROR(SWI220 / SUMIFS(Aux_Totales!$N:$N, Aux_Totales!$F:$F, $F224, Aux_Totales!$A:$A, Aperturas!$A$2), 0))</f>
        <v/>
      </c>
      <c r="SWJ224" s="23" t="str">
        <f>IF(SWJ220 = "", "", IFERROR(SWJ220 / SUMIFS(Aux_Totales!$N:$N, Aux_Totales!$F:$F, $F224, Aux_Totales!$A:$A, Aperturas!$A$2), 0))</f>
        <v/>
      </c>
      <c r="SWK224" s="23" t="str">
        <f>IF(SWK220 = "", "", IFERROR(SWK220 / SUMIFS(Aux_Totales!$N:$N, Aux_Totales!$F:$F, $F224, Aux_Totales!$A:$A, Aperturas!$A$2), 0))</f>
        <v/>
      </c>
      <c r="SWL224" s="23" t="str">
        <f>IF(SWL220 = "", "", IFERROR(SWL220 / SUMIFS(Aux_Totales!$N:$N, Aux_Totales!$F:$F, $F224, Aux_Totales!$A:$A, Aperturas!$A$2), 0))</f>
        <v/>
      </c>
      <c r="SWM224" s="23" t="str">
        <f>IF(SWM220 = "", "", IFERROR(SWM220 / SUMIFS(Aux_Totales!$N:$N, Aux_Totales!$F:$F, $F224, Aux_Totales!$A:$A, Aperturas!$A$2), 0))</f>
        <v/>
      </c>
      <c r="SWN224" s="23" t="str">
        <f>IF(SWN220 = "", "", IFERROR(SWN220 / SUMIFS(Aux_Totales!$N:$N, Aux_Totales!$F:$F, $F224, Aux_Totales!$A:$A, Aperturas!$A$2), 0))</f>
        <v/>
      </c>
      <c r="SWO224" s="23" t="str">
        <f>IF(SWO220 = "", "", IFERROR(SWO220 / SUMIFS(Aux_Totales!$N:$N, Aux_Totales!$F:$F, $F224, Aux_Totales!$A:$A, Aperturas!$A$2), 0))</f>
        <v/>
      </c>
      <c r="SWP224" s="23" t="str">
        <f>IF(SWP220 = "", "", IFERROR(SWP220 / SUMIFS(Aux_Totales!$N:$N, Aux_Totales!$F:$F, $F224, Aux_Totales!$A:$A, Aperturas!$A$2), 0))</f>
        <v/>
      </c>
      <c r="SWQ224" s="23" t="str">
        <f>IF(SWQ220 = "", "", IFERROR(SWQ220 / SUMIFS(Aux_Totales!$N:$N, Aux_Totales!$F:$F, $F224, Aux_Totales!$A:$A, Aperturas!$A$2), 0))</f>
        <v/>
      </c>
      <c r="SWR224" s="23" t="str">
        <f>IF(SWR220 = "", "", IFERROR(SWR220 / SUMIFS(Aux_Totales!$N:$N, Aux_Totales!$F:$F, $F224, Aux_Totales!$A:$A, Aperturas!$A$2), 0))</f>
        <v/>
      </c>
      <c r="SWS224" s="23" t="str">
        <f>IF(SWS220 = "", "", IFERROR(SWS220 / SUMIFS(Aux_Totales!$N:$N, Aux_Totales!$F:$F, $F224, Aux_Totales!$A:$A, Aperturas!$A$2), 0))</f>
        <v/>
      </c>
      <c r="SWT224" s="23" t="str">
        <f>IF(SWT220 = "", "", IFERROR(SWT220 / SUMIFS(Aux_Totales!$N:$N, Aux_Totales!$F:$F, $F224, Aux_Totales!$A:$A, Aperturas!$A$2), 0))</f>
        <v/>
      </c>
      <c r="SWU224" s="23" t="str">
        <f>IF(SWU220 = "", "", IFERROR(SWU220 / SUMIFS(Aux_Totales!$N:$N, Aux_Totales!$F:$F, $F224, Aux_Totales!$A:$A, Aperturas!$A$2), 0))</f>
        <v/>
      </c>
      <c r="SWV224" s="23" t="str">
        <f>IF(SWV220 = "", "", IFERROR(SWV220 / SUMIFS(Aux_Totales!$N:$N, Aux_Totales!$F:$F, $F224, Aux_Totales!$A:$A, Aperturas!$A$2), 0))</f>
        <v/>
      </c>
      <c r="SWW224" s="23" t="str">
        <f>IF(SWW220 = "", "", IFERROR(SWW220 / SUMIFS(Aux_Totales!$N:$N, Aux_Totales!$F:$F, $F224, Aux_Totales!$A:$A, Aperturas!$A$2), 0))</f>
        <v/>
      </c>
      <c r="SWX224" s="23" t="str">
        <f>IF(SWX220 = "", "", IFERROR(SWX220 / SUMIFS(Aux_Totales!$N:$N, Aux_Totales!$F:$F, $F224, Aux_Totales!$A:$A, Aperturas!$A$2), 0))</f>
        <v/>
      </c>
      <c r="SWY224" s="23" t="str">
        <f>IF(SWY220 = "", "", IFERROR(SWY220 / SUMIFS(Aux_Totales!$N:$N, Aux_Totales!$F:$F, $F224, Aux_Totales!$A:$A, Aperturas!$A$2), 0))</f>
        <v/>
      </c>
      <c r="SWZ224" s="23" t="str">
        <f>IF(SWZ220 = "", "", IFERROR(SWZ220 / SUMIFS(Aux_Totales!$N:$N, Aux_Totales!$F:$F, $F224, Aux_Totales!$A:$A, Aperturas!$A$2), 0))</f>
        <v/>
      </c>
      <c r="SXA224" s="23" t="str">
        <f>IF(SXA220 = "", "", IFERROR(SXA220 / SUMIFS(Aux_Totales!$N:$N, Aux_Totales!$F:$F, $F224, Aux_Totales!$A:$A, Aperturas!$A$2), 0))</f>
        <v/>
      </c>
      <c r="SXB224" s="23" t="str">
        <f>IF(SXB220 = "", "", IFERROR(SXB220 / SUMIFS(Aux_Totales!$N:$N, Aux_Totales!$F:$F, $F224, Aux_Totales!$A:$A, Aperturas!$A$2), 0))</f>
        <v/>
      </c>
      <c r="SXC224" s="23" t="str">
        <f>IF(SXC220 = "", "", IFERROR(SXC220 / SUMIFS(Aux_Totales!$N:$N, Aux_Totales!$F:$F, $F224, Aux_Totales!$A:$A, Aperturas!$A$2), 0))</f>
        <v/>
      </c>
      <c r="SXD224" s="23" t="str">
        <f>IF(SXD220 = "", "", IFERROR(SXD220 / SUMIFS(Aux_Totales!$N:$N, Aux_Totales!$F:$F, $F224, Aux_Totales!$A:$A, Aperturas!$A$2), 0))</f>
        <v/>
      </c>
      <c r="SXE224" s="23" t="str">
        <f>IF(SXE220 = "", "", IFERROR(SXE220 / SUMIFS(Aux_Totales!$N:$N, Aux_Totales!$F:$F, $F224, Aux_Totales!$A:$A, Aperturas!$A$2), 0))</f>
        <v/>
      </c>
      <c r="SXF224" s="23" t="str">
        <f>IF(SXF220 = "", "", IFERROR(SXF220 / SUMIFS(Aux_Totales!$N:$N, Aux_Totales!$F:$F, $F224, Aux_Totales!$A:$A, Aperturas!$A$2), 0))</f>
        <v/>
      </c>
      <c r="SXG224" s="23" t="str">
        <f>IF(SXG220 = "", "", IFERROR(SXG220 / SUMIFS(Aux_Totales!$N:$N, Aux_Totales!$F:$F, $F224, Aux_Totales!$A:$A, Aperturas!$A$2), 0))</f>
        <v/>
      </c>
      <c r="SXH224" s="23" t="str">
        <f>IF(SXH220 = "", "", IFERROR(SXH220 / SUMIFS(Aux_Totales!$N:$N, Aux_Totales!$F:$F, $F224, Aux_Totales!$A:$A, Aperturas!$A$2), 0))</f>
        <v/>
      </c>
      <c r="SXI224" s="23" t="str">
        <f>IF(SXI220 = "", "", IFERROR(SXI220 / SUMIFS(Aux_Totales!$N:$N, Aux_Totales!$F:$F, $F224, Aux_Totales!$A:$A, Aperturas!$A$2), 0))</f>
        <v/>
      </c>
      <c r="SXJ224" s="23" t="str">
        <f>IF(SXJ220 = "", "", IFERROR(SXJ220 / SUMIFS(Aux_Totales!$N:$N, Aux_Totales!$F:$F, $F224, Aux_Totales!$A:$A, Aperturas!$A$2), 0))</f>
        <v/>
      </c>
      <c r="SXK224" s="23" t="str">
        <f>IF(SXK220 = "", "", IFERROR(SXK220 / SUMIFS(Aux_Totales!$N:$N, Aux_Totales!$F:$F, $F224, Aux_Totales!$A:$A, Aperturas!$A$2), 0))</f>
        <v/>
      </c>
      <c r="SXL224" s="23" t="str">
        <f>IF(SXL220 = "", "", IFERROR(SXL220 / SUMIFS(Aux_Totales!$N:$N, Aux_Totales!$F:$F, $F224, Aux_Totales!$A:$A, Aperturas!$A$2), 0))</f>
        <v/>
      </c>
      <c r="SXM224" s="23" t="str">
        <f>IF(SXM220 = "", "", IFERROR(SXM220 / SUMIFS(Aux_Totales!$N:$N, Aux_Totales!$F:$F, $F224, Aux_Totales!$A:$A, Aperturas!$A$2), 0))</f>
        <v/>
      </c>
      <c r="SXN224" s="23" t="str">
        <f>IF(SXN220 = "", "", IFERROR(SXN220 / SUMIFS(Aux_Totales!$N:$N, Aux_Totales!$F:$F, $F224, Aux_Totales!$A:$A, Aperturas!$A$2), 0))</f>
        <v/>
      </c>
      <c r="SXO224" s="23" t="str">
        <f>IF(SXO220 = "", "", IFERROR(SXO220 / SUMIFS(Aux_Totales!$N:$N, Aux_Totales!$F:$F, $F224, Aux_Totales!$A:$A, Aperturas!$A$2), 0))</f>
        <v/>
      </c>
      <c r="SXP224" s="23" t="str">
        <f>IF(SXP220 = "", "", IFERROR(SXP220 / SUMIFS(Aux_Totales!$N:$N, Aux_Totales!$F:$F, $F224, Aux_Totales!$A:$A, Aperturas!$A$2), 0))</f>
        <v/>
      </c>
      <c r="SXQ224" s="23" t="str">
        <f>IF(SXQ220 = "", "", IFERROR(SXQ220 / SUMIFS(Aux_Totales!$N:$N, Aux_Totales!$F:$F, $F224, Aux_Totales!$A:$A, Aperturas!$A$2), 0))</f>
        <v/>
      </c>
      <c r="SXR224" s="23" t="str">
        <f>IF(SXR220 = "", "", IFERROR(SXR220 / SUMIFS(Aux_Totales!$N:$N, Aux_Totales!$F:$F, $F224, Aux_Totales!$A:$A, Aperturas!$A$2), 0))</f>
        <v/>
      </c>
      <c r="SXS224" s="23" t="str">
        <f>IF(SXS220 = "", "", IFERROR(SXS220 / SUMIFS(Aux_Totales!$N:$N, Aux_Totales!$F:$F, $F224, Aux_Totales!$A:$A, Aperturas!$A$2), 0))</f>
        <v/>
      </c>
      <c r="SXT224" s="23" t="str">
        <f>IF(SXT220 = "", "", IFERROR(SXT220 / SUMIFS(Aux_Totales!$N:$N, Aux_Totales!$F:$F, $F224, Aux_Totales!$A:$A, Aperturas!$A$2), 0))</f>
        <v/>
      </c>
      <c r="SXU224" s="23" t="str">
        <f>IF(SXU220 = "", "", IFERROR(SXU220 / SUMIFS(Aux_Totales!$N:$N, Aux_Totales!$F:$F, $F224, Aux_Totales!$A:$A, Aperturas!$A$2), 0))</f>
        <v/>
      </c>
      <c r="SXV224" s="23" t="str">
        <f>IF(SXV220 = "", "", IFERROR(SXV220 / SUMIFS(Aux_Totales!$N:$N, Aux_Totales!$F:$F, $F224, Aux_Totales!$A:$A, Aperturas!$A$2), 0))</f>
        <v/>
      </c>
      <c r="SXW224" s="23" t="str">
        <f>IF(SXW220 = "", "", IFERROR(SXW220 / SUMIFS(Aux_Totales!$N:$N, Aux_Totales!$F:$F, $F224, Aux_Totales!$A:$A, Aperturas!$A$2), 0))</f>
        <v/>
      </c>
      <c r="SXX224" s="23" t="str">
        <f>IF(SXX220 = "", "", IFERROR(SXX220 / SUMIFS(Aux_Totales!$N:$N, Aux_Totales!$F:$F, $F224, Aux_Totales!$A:$A, Aperturas!$A$2), 0))</f>
        <v/>
      </c>
      <c r="SXY224" s="23" t="str">
        <f>IF(SXY220 = "", "", IFERROR(SXY220 / SUMIFS(Aux_Totales!$N:$N, Aux_Totales!$F:$F, $F224, Aux_Totales!$A:$A, Aperturas!$A$2), 0))</f>
        <v/>
      </c>
      <c r="SXZ224" s="23" t="str">
        <f>IF(SXZ220 = "", "", IFERROR(SXZ220 / SUMIFS(Aux_Totales!$N:$N, Aux_Totales!$F:$F, $F224, Aux_Totales!$A:$A, Aperturas!$A$2), 0))</f>
        <v/>
      </c>
      <c r="SYA224" s="23" t="str">
        <f>IF(SYA220 = "", "", IFERROR(SYA220 / SUMIFS(Aux_Totales!$N:$N, Aux_Totales!$F:$F, $F224, Aux_Totales!$A:$A, Aperturas!$A$2), 0))</f>
        <v/>
      </c>
      <c r="SYB224" s="23" t="str">
        <f>IF(SYB220 = "", "", IFERROR(SYB220 / SUMIFS(Aux_Totales!$N:$N, Aux_Totales!$F:$F, $F224, Aux_Totales!$A:$A, Aperturas!$A$2), 0))</f>
        <v/>
      </c>
      <c r="SYC224" s="23" t="str">
        <f>IF(SYC220 = "", "", IFERROR(SYC220 / SUMIFS(Aux_Totales!$N:$N, Aux_Totales!$F:$F, $F224, Aux_Totales!$A:$A, Aperturas!$A$2), 0))</f>
        <v/>
      </c>
      <c r="SYD224" s="23" t="str">
        <f>IF(SYD220 = "", "", IFERROR(SYD220 / SUMIFS(Aux_Totales!$N:$N, Aux_Totales!$F:$F, $F224, Aux_Totales!$A:$A, Aperturas!$A$2), 0))</f>
        <v/>
      </c>
      <c r="SYE224" s="23" t="str">
        <f>IF(SYE220 = "", "", IFERROR(SYE220 / SUMIFS(Aux_Totales!$N:$N, Aux_Totales!$F:$F, $F224, Aux_Totales!$A:$A, Aperturas!$A$2), 0))</f>
        <v/>
      </c>
      <c r="SYF224" s="23" t="str">
        <f>IF(SYF220 = "", "", IFERROR(SYF220 / SUMIFS(Aux_Totales!$N:$N, Aux_Totales!$F:$F, $F224, Aux_Totales!$A:$A, Aperturas!$A$2), 0))</f>
        <v/>
      </c>
      <c r="SYG224" s="23" t="str">
        <f>IF(SYG220 = "", "", IFERROR(SYG220 / SUMIFS(Aux_Totales!$N:$N, Aux_Totales!$F:$F, $F224, Aux_Totales!$A:$A, Aperturas!$A$2), 0))</f>
        <v/>
      </c>
      <c r="SYH224" s="23" t="str">
        <f>IF(SYH220 = "", "", IFERROR(SYH220 / SUMIFS(Aux_Totales!$N:$N, Aux_Totales!$F:$F, $F224, Aux_Totales!$A:$A, Aperturas!$A$2), 0))</f>
        <v/>
      </c>
      <c r="SYI224" s="23" t="str">
        <f>IF(SYI220 = "", "", IFERROR(SYI220 / SUMIFS(Aux_Totales!$N:$N, Aux_Totales!$F:$F, $F224, Aux_Totales!$A:$A, Aperturas!$A$2), 0))</f>
        <v/>
      </c>
      <c r="SYJ224" s="23" t="str">
        <f>IF(SYJ220 = "", "", IFERROR(SYJ220 / SUMIFS(Aux_Totales!$N:$N, Aux_Totales!$F:$F, $F224, Aux_Totales!$A:$A, Aperturas!$A$2), 0))</f>
        <v/>
      </c>
      <c r="SYK224" s="23" t="str">
        <f>IF(SYK220 = "", "", IFERROR(SYK220 / SUMIFS(Aux_Totales!$N:$N, Aux_Totales!$F:$F, $F224, Aux_Totales!$A:$A, Aperturas!$A$2), 0))</f>
        <v/>
      </c>
      <c r="SYL224" s="23" t="str">
        <f>IF(SYL220 = "", "", IFERROR(SYL220 / SUMIFS(Aux_Totales!$N:$N, Aux_Totales!$F:$F, $F224, Aux_Totales!$A:$A, Aperturas!$A$2), 0))</f>
        <v/>
      </c>
      <c r="SYM224" s="23" t="str">
        <f>IF(SYM220 = "", "", IFERROR(SYM220 / SUMIFS(Aux_Totales!$N:$N, Aux_Totales!$F:$F, $F224, Aux_Totales!$A:$A, Aperturas!$A$2), 0))</f>
        <v/>
      </c>
      <c r="SYN224" s="23" t="str">
        <f>IF(SYN220 = "", "", IFERROR(SYN220 / SUMIFS(Aux_Totales!$N:$N, Aux_Totales!$F:$F, $F224, Aux_Totales!$A:$A, Aperturas!$A$2), 0))</f>
        <v/>
      </c>
      <c r="SYO224" s="23" t="str">
        <f>IF(SYO220 = "", "", IFERROR(SYO220 / SUMIFS(Aux_Totales!$N:$N, Aux_Totales!$F:$F, $F224, Aux_Totales!$A:$A, Aperturas!$A$2), 0))</f>
        <v/>
      </c>
      <c r="SYP224" s="23" t="str">
        <f>IF(SYP220 = "", "", IFERROR(SYP220 / SUMIFS(Aux_Totales!$N:$N, Aux_Totales!$F:$F, $F224, Aux_Totales!$A:$A, Aperturas!$A$2), 0))</f>
        <v/>
      </c>
      <c r="SYQ224" s="23" t="str">
        <f>IF(SYQ220 = "", "", IFERROR(SYQ220 / SUMIFS(Aux_Totales!$N:$N, Aux_Totales!$F:$F, $F224, Aux_Totales!$A:$A, Aperturas!$A$2), 0))</f>
        <v/>
      </c>
      <c r="SYR224" s="23" t="str">
        <f>IF(SYR220 = "", "", IFERROR(SYR220 / SUMIFS(Aux_Totales!$N:$N, Aux_Totales!$F:$F, $F224, Aux_Totales!$A:$A, Aperturas!$A$2), 0))</f>
        <v/>
      </c>
      <c r="SYS224" s="23" t="str">
        <f>IF(SYS220 = "", "", IFERROR(SYS220 / SUMIFS(Aux_Totales!$N:$N, Aux_Totales!$F:$F, $F224, Aux_Totales!$A:$A, Aperturas!$A$2), 0))</f>
        <v/>
      </c>
      <c r="SYT224" s="23" t="str">
        <f>IF(SYT220 = "", "", IFERROR(SYT220 / SUMIFS(Aux_Totales!$N:$N, Aux_Totales!$F:$F, $F224, Aux_Totales!$A:$A, Aperturas!$A$2), 0))</f>
        <v/>
      </c>
      <c r="SYU224" s="23" t="str">
        <f>IF(SYU220 = "", "", IFERROR(SYU220 / SUMIFS(Aux_Totales!$N:$N, Aux_Totales!$F:$F, $F224, Aux_Totales!$A:$A, Aperturas!$A$2), 0))</f>
        <v/>
      </c>
      <c r="SYV224" s="23" t="str">
        <f>IF(SYV220 = "", "", IFERROR(SYV220 / SUMIFS(Aux_Totales!$N:$N, Aux_Totales!$F:$F, $F224, Aux_Totales!$A:$A, Aperturas!$A$2), 0))</f>
        <v/>
      </c>
      <c r="SYW224" s="23" t="str">
        <f>IF(SYW220 = "", "", IFERROR(SYW220 / SUMIFS(Aux_Totales!$N:$N, Aux_Totales!$F:$F, $F224, Aux_Totales!$A:$A, Aperturas!$A$2), 0))</f>
        <v/>
      </c>
      <c r="SYX224" s="23" t="str">
        <f>IF(SYX220 = "", "", IFERROR(SYX220 / SUMIFS(Aux_Totales!$N:$N, Aux_Totales!$F:$F, $F224, Aux_Totales!$A:$A, Aperturas!$A$2), 0))</f>
        <v/>
      </c>
      <c r="SYY224" s="23" t="str">
        <f>IF(SYY220 = "", "", IFERROR(SYY220 / SUMIFS(Aux_Totales!$N:$N, Aux_Totales!$F:$F, $F224, Aux_Totales!$A:$A, Aperturas!$A$2), 0))</f>
        <v/>
      </c>
      <c r="SYZ224" s="23" t="str">
        <f>IF(SYZ220 = "", "", IFERROR(SYZ220 / SUMIFS(Aux_Totales!$N:$N, Aux_Totales!$F:$F, $F224, Aux_Totales!$A:$A, Aperturas!$A$2), 0))</f>
        <v/>
      </c>
      <c r="SZA224" s="23" t="str">
        <f>IF(SZA220 = "", "", IFERROR(SZA220 / SUMIFS(Aux_Totales!$N:$N, Aux_Totales!$F:$F, $F224, Aux_Totales!$A:$A, Aperturas!$A$2), 0))</f>
        <v/>
      </c>
      <c r="SZB224" s="23" t="str">
        <f>IF(SZB220 = "", "", IFERROR(SZB220 / SUMIFS(Aux_Totales!$N:$N, Aux_Totales!$F:$F, $F224, Aux_Totales!$A:$A, Aperturas!$A$2), 0))</f>
        <v/>
      </c>
      <c r="SZC224" s="23" t="str">
        <f>IF(SZC220 = "", "", IFERROR(SZC220 / SUMIFS(Aux_Totales!$N:$N, Aux_Totales!$F:$F, $F224, Aux_Totales!$A:$A, Aperturas!$A$2), 0))</f>
        <v/>
      </c>
      <c r="SZD224" s="23" t="str">
        <f>IF(SZD220 = "", "", IFERROR(SZD220 / SUMIFS(Aux_Totales!$N:$N, Aux_Totales!$F:$F, $F224, Aux_Totales!$A:$A, Aperturas!$A$2), 0))</f>
        <v/>
      </c>
      <c r="SZE224" s="23" t="str">
        <f>IF(SZE220 = "", "", IFERROR(SZE220 / SUMIFS(Aux_Totales!$N:$N, Aux_Totales!$F:$F, $F224, Aux_Totales!$A:$A, Aperturas!$A$2), 0))</f>
        <v/>
      </c>
      <c r="SZF224" s="23" t="str">
        <f>IF(SZF220 = "", "", IFERROR(SZF220 / SUMIFS(Aux_Totales!$N:$N, Aux_Totales!$F:$F, $F224, Aux_Totales!$A:$A, Aperturas!$A$2), 0))</f>
        <v/>
      </c>
      <c r="SZG224" s="23" t="str">
        <f>IF(SZG220 = "", "", IFERROR(SZG220 / SUMIFS(Aux_Totales!$N:$N, Aux_Totales!$F:$F, $F224, Aux_Totales!$A:$A, Aperturas!$A$2), 0))</f>
        <v/>
      </c>
      <c r="SZH224" s="23" t="str">
        <f>IF(SZH220 = "", "", IFERROR(SZH220 / SUMIFS(Aux_Totales!$N:$N, Aux_Totales!$F:$F, $F224, Aux_Totales!$A:$A, Aperturas!$A$2), 0))</f>
        <v/>
      </c>
      <c r="SZI224" s="23" t="str">
        <f>IF(SZI220 = "", "", IFERROR(SZI220 / SUMIFS(Aux_Totales!$N:$N, Aux_Totales!$F:$F, $F224, Aux_Totales!$A:$A, Aperturas!$A$2), 0))</f>
        <v/>
      </c>
      <c r="SZJ224" s="23" t="str">
        <f>IF(SZJ220 = "", "", IFERROR(SZJ220 / SUMIFS(Aux_Totales!$N:$N, Aux_Totales!$F:$F, $F224, Aux_Totales!$A:$A, Aperturas!$A$2), 0))</f>
        <v/>
      </c>
      <c r="SZK224" s="23" t="str">
        <f>IF(SZK220 = "", "", IFERROR(SZK220 / SUMIFS(Aux_Totales!$N:$N, Aux_Totales!$F:$F, $F224, Aux_Totales!$A:$A, Aperturas!$A$2), 0))</f>
        <v/>
      </c>
      <c r="SZL224" s="23" t="str">
        <f>IF(SZL220 = "", "", IFERROR(SZL220 / SUMIFS(Aux_Totales!$N:$N, Aux_Totales!$F:$F, $F224, Aux_Totales!$A:$A, Aperturas!$A$2), 0))</f>
        <v/>
      </c>
      <c r="SZM224" s="23" t="str">
        <f>IF(SZM220 = "", "", IFERROR(SZM220 / SUMIFS(Aux_Totales!$N:$N, Aux_Totales!$F:$F, $F224, Aux_Totales!$A:$A, Aperturas!$A$2), 0))</f>
        <v/>
      </c>
      <c r="SZN224" s="23" t="str">
        <f>IF(SZN220 = "", "", IFERROR(SZN220 / SUMIFS(Aux_Totales!$N:$N, Aux_Totales!$F:$F, $F224, Aux_Totales!$A:$A, Aperturas!$A$2), 0))</f>
        <v/>
      </c>
      <c r="SZO224" s="23" t="str">
        <f>IF(SZO220 = "", "", IFERROR(SZO220 / SUMIFS(Aux_Totales!$N:$N, Aux_Totales!$F:$F, $F224, Aux_Totales!$A:$A, Aperturas!$A$2), 0))</f>
        <v/>
      </c>
      <c r="SZP224" s="23" t="str">
        <f>IF(SZP220 = "", "", IFERROR(SZP220 / SUMIFS(Aux_Totales!$N:$N, Aux_Totales!$F:$F, $F224, Aux_Totales!$A:$A, Aperturas!$A$2), 0))</f>
        <v/>
      </c>
      <c r="SZQ224" s="23" t="str">
        <f>IF(SZQ220 = "", "", IFERROR(SZQ220 / SUMIFS(Aux_Totales!$N:$N, Aux_Totales!$F:$F, $F224, Aux_Totales!$A:$A, Aperturas!$A$2), 0))</f>
        <v/>
      </c>
      <c r="SZR224" s="23" t="str">
        <f>IF(SZR220 = "", "", IFERROR(SZR220 / SUMIFS(Aux_Totales!$N:$N, Aux_Totales!$F:$F, $F224, Aux_Totales!$A:$A, Aperturas!$A$2), 0))</f>
        <v/>
      </c>
      <c r="SZS224" s="23" t="str">
        <f>IF(SZS220 = "", "", IFERROR(SZS220 / SUMIFS(Aux_Totales!$N:$N, Aux_Totales!$F:$F, $F224, Aux_Totales!$A:$A, Aperturas!$A$2), 0))</f>
        <v/>
      </c>
      <c r="SZT224" s="23" t="str">
        <f>IF(SZT220 = "", "", IFERROR(SZT220 / SUMIFS(Aux_Totales!$N:$N, Aux_Totales!$F:$F, $F224, Aux_Totales!$A:$A, Aperturas!$A$2), 0))</f>
        <v/>
      </c>
      <c r="SZU224" s="23" t="str">
        <f>IF(SZU220 = "", "", IFERROR(SZU220 / SUMIFS(Aux_Totales!$N:$N, Aux_Totales!$F:$F, $F224, Aux_Totales!$A:$A, Aperturas!$A$2), 0))</f>
        <v/>
      </c>
      <c r="SZV224" s="23" t="str">
        <f>IF(SZV220 = "", "", IFERROR(SZV220 / SUMIFS(Aux_Totales!$N:$N, Aux_Totales!$F:$F, $F224, Aux_Totales!$A:$A, Aperturas!$A$2), 0))</f>
        <v/>
      </c>
      <c r="SZW224" s="23" t="str">
        <f>IF(SZW220 = "", "", IFERROR(SZW220 / SUMIFS(Aux_Totales!$N:$N, Aux_Totales!$F:$F, $F224, Aux_Totales!$A:$A, Aperturas!$A$2), 0))</f>
        <v/>
      </c>
      <c r="SZX224" s="23" t="str">
        <f>IF(SZX220 = "", "", IFERROR(SZX220 / SUMIFS(Aux_Totales!$N:$N, Aux_Totales!$F:$F, $F224, Aux_Totales!$A:$A, Aperturas!$A$2), 0))</f>
        <v/>
      </c>
      <c r="SZY224" s="23" t="str">
        <f>IF(SZY220 = "", "", IFERROR(SZY220 / SUMIFS(Aux_Totales!$N:$N, Aux_Totales!$F:$F, $F224, Aux_Totales!$A:$A, Aperturas!$A$2), 0))</f>
        <v/>
      </c>
      <c r="SZZ224" s="23" t="str">
        <f>IF(SZZ220 = "", "", IFERROR(SZZ220 / SUMIFS(Aux_Totales!$N:$N, Aux_Totales!$F:$F, $F224, Aux_Totales!$A:$A, Aperturas!$A$2), 0))</f>
        <v/>
      </c>
      <c r="TAA224" s="23" t="str">
        <f>IF(TAA220 = "", "", IFERROR(TAA220 / SUMIFS(Aux_Totales!$N:$N, Aux_Totales!$F:$F, $F224, Aux_Totales!$A:$A, Aperturas!$A$2), 0))</f>
        <v/>
      </c>
      <c r="TAB224" s="23" t="str">
        <f>IF(TAB220 = "", "", IFERROR(TAB220 / SUMIFS(Aux_Totales!$N:$N, Aux_Totales!$F:$F, $F224, Aux_Totales!$A:$A, Aperturas!$A$2), 0))</f>
        <v/>
      </c>
      <c r="TAC224" s="23" t="str">
        <f>IF(TAC220 = "", "", IFERROR(TAC220 / SUMIFS(Aux_Totales!$N:$N, Aux_Totales!$F:$F, $F224, Aux_Totales!$A:$A, Aperturas!$A$2), 0))</f>
        <v/>
      </c>
      <c r="TAD224" s="23" t="str">
        <f>IF(TAD220 = "", "", IFERROR(TAD220 / SUMIFS(Aux_Totales!$N:$N, Aux_Totales!$F:$F, $F224, Aux_Totales!$A:$A, Aperturas!$A$2), 0))</f>
        <v/>
      </c>
      <c r="TAE224" s="23" t="str">
        <f>IF(TAE220 = "", "", IFERROR(TAE220 / SUMIFS(Aux_Totales!$N:$N, Aux_Totales!$F:$F, $F224, Aux_Totales!$A:$A, Aperturas!$A$2), 0))</f>
        <v/>
      </c>
      <c r="TAF224" s="23" t="str">
        <f>IF(TAF220 = "", "", IFERROR(TAF220 / SUMIFS(Aux_Totales!$N:$N, Aux_Totales!$F:$F, $F224, Aux_Totales!$A:$A, Aperturas!$A$2), 0))</f>
        <v/>
      </c>
      <c r="TAG224" s="23" t="str">
        <f>IF(TAG220 = "", "", IFERROR(TAG220 / SUMIFS(Aux_Totales!$N:$N, Aux_Totales!$F:$F, $F224, Aux_Totales!$A:$A, Aperturas!$A$2), 0))</f>
        <v/>
      </c>
      <c r="TAH224" s="23" t="str">
        <f>IF(TAH220 = "", "", IFERROR(TAH220 / SUMIFS(Aux_Totales!$N:$N, Aux_Totales!$F:$F, $F224, Aux_Totales!$A:$A, Aperturas!$A$2), 0))</f>
        <v/>
      </c>
      <c r="TAI224" s="23" t="str">
        <f>IF(TAI220 = "", "", IFERROR(TAI220 / SUMIFS(Aux_Totales!$N:$N, Aux_Totales!$F:$F, $F224, Aux_Totales!$A:$A, Aperturas!$A$2), 0))</f>
        <v/>
      </c>
      <c r="TAJ224" s="23" t="str">
        <f>IF(TAJ220 = "", "", IFERROR(TAJ220 / SUMIFS(Aux_Totales!$N:$N, Aux_Totales!$F:$F, $F224, Aux_Totales!$A:$A, Aperturas!$A$2), 0))</f>
        <v/>
      </c>
      <c r="TAK224" s="23" t="str">
        <f>IF(TAK220 = "", "", IFERROR(TAK220 / SUMIFS(Aux_Totales!$N:$N, Aux_Totales!$F:$F, $F224, Aux_Totales!$A:$A, Aperturas!$A$2), 0))</f>
        <v/>
      </c>
      <c r="TAL224" s="23" t="str">
        <f>IF(TAL220 = "", "", IFERROR(TAL220 / SUMIFS(Aux_Totales!$N:$N, Aux_Totales!$F:$F, $F224, Aux_Totales!$A:$A, Aperturas!$A$2), 0))</f>
        <v/>
      </c>
      <c r="TAM224" s="23" t="str">
        <f>IF(TAM220 = "", "", IFERROR(TAM220 / SUMIFS(Aux_Totales!$N:$N, Aux_Totales!$F:$F, $F224, Aux_Totales!$A:$A, Aperturas!$A$2), 0))</f>
        <v/>
      </c>
      <c r="TAN224" s="23" t="str">
        <f>IF(TAN220 = "", "", IFERROR(TAN220 / SUMIFS(Aux_Totales!$N:$N, Aux_Totales!$F:$F, $F224, Aux_Totales!$A:$A, Aperturas!$A$2), 0))</f>
        <v/>
      </c>
      <c r="TAO224" s="23" t="str">
        <f>IF(TAO220 = "", "", IFERROR(TAO220 / SUMIFS(Aux_Totales!$N:$N, Aux_Totales!$F:$F, $F224, Aux_Totales!$A:$A, Aperturas!$A$2), 0))</f>
        <v/>
      </c>
      <c r="TAP224" s="23" t="str">
        <f>IF(TAP220 = "", "", IFERROR(TAP220 / SUMIFS(Aux_Totales!$N:$N, Aux_Totales!$F:$F, $F224, Aux_Totales!$A:$A, Aperturas!$A$2), 0))</f>
        <v/>
      </c>
      <c r="TAQ224" s="23" t="str">
        <f>IF(TAQ220 = "", "", IFERROR(TAQ220 / SUMIFS(Aux_Totales!$N:$N, Aux_Totales!$F:$F, $F224, Aux_Totales!$A:$A, Aperturas!$A$2), 0))</f>
        <v/>
      </c>
      <c r="TAR224" s="23" t="str">
        <f>IF(TAR220 = "", "", IFERROR(TAR220 / SUMIFS(Aux_Totales!$N:$N, Aux_Totales!$F:$F, $F224, Aux_Totales!$A:$A, Aperturas!$A$2), 0))</f>
        <v/>
      </c>
      <c r="TAS224" s="23" t="str">
        <f>IF(TAS220 = "", "", IFERROR(TAS220 / SUMIFS(Aux_Totales!$N:$N, Aux_Totales!$F:$F, $F224, Aux_Totales!$A:$A, Aperturas!$A$2), 0))</f>
        <v/>
      </c>
      <c r="TAT224" s="23" t="str">
        <f>IF(TAT220 = "", "", IFERROR(TAT220 / SUMIFS(Aux_Totales!$N:$N, Aux_Totales!$F:$F, $F224, Aux_Totales!$A:$A, Aperturas!$A$2), 0))</f>
        <v/>
      </c>
      <c r="TAU224" s="23" t="str">
        <f>IF(TAU220 = "", "", IFERROR(TAU220 / SUMIFS(Aux_Totales!$N:$N, Aux_Totales!$F:$F, $F224, Aux_Totales!$A:$A, Aperturas!$A$2), 0))</f>
        <v/>
      </c>
      <c r="TAV224" s="23" t="str">
        <f>IF(TAV220 = "", "", IFERROR(TAV220 / SUMIFS(Aux_Totales!$N:$N, Aux_Totales!$F:$F, $F224, Aux_Totales!$A:$A, Aperturas!$A$2), 0))</f>
        <v/>
      </c>
      <c r="TAW224" s="23" t="str">
        <f>IF(TAW220 = "", "", IFERROR(TAW220 / SUMIFS(Aux_Totales!$N:$N, Aux_Totales!$F:$F, $F224, Aux_Totales!$A:$A, Aperturas!$A$2), 0))</f>
        <v/>
      </c>
      <c r="TAX224" s="23" t="str">
        <f>IF(TAX220 = "", "", IFERROR(TAX220 / SUMIFS(Aux_Totales!$N:$N, Aux_Totales!$F:$F, $F224, Aux_Totales!$A:$A, Aperturas!$A$2), 0))</f>
        <v/>
      </c>
      <c r="TAY224" s="23" t="str">
        <f>IF(TAY220 = "", "", IFERROR(TAY220 / SUMIFS(Aux_Totales!$N:$N, Aux_Totales!$F:$F, $F224, Aux_Totales!$A:$A, Aperturas!$A$2), 0))</f>
        <v/>
      </c>
      <c r="TAZ224" s="23" t="str">
        <f>IF(TAZ220 = "", "", IFERROR(TAZ220 / SUMIFS(Aux_Totales!$N:$N, Aux_Totales!$F:$F, $F224, Aux_Totales!$A:$A, Aperturas!$A$2), 0))</f>
        <v/>
      </c>
      <c r="TBA224" s="23" t="str">
        <f>IF(TBA220 = "", "", IFERROR(TBA220 / SUMIFS(Aux_Totales!$N:$N, Aux_Totales!$F:$F, $F224, Aux_Totales!$A:$A, Aperturas!$A$2), 0))</f>
        <v/>
      </c>
      <c r="TBB224" s="23" t="str">
        <f>IF(TBB220 = "", "", IFERROR(TBB220 / SUMIFS(Aux_Totales!$N:$N, Aux_Totales!$F:$F, $F224, Aux_Totales!$A:$A, Aperturas!$A$2), 0))</f>
        <v/>
      </c>
      <c r="TBC224" s="23" t="str">
        <f>IF(TBC220 = "", "", IFERROR(TBC220 / SUMIFS(Aux_Totales!$N:$N, Aux_Totales!$F:$F, $F224, Aux_Totales!$A:$A, Aperturas!$A$2), 0))</f>
        <v/>
      </c>
      <c r="TBD224" s="23" t="str">
        <f>IF(TBD220 = "", "", IFERROR(TBD220 / SUMIFS(Aux_Totales!$N:$N, Aux_Totales!$F:$F, $F224, Aux_Totales!$A:$A, Aperturas!$A$2), 0))</f>
        <v/>
      </c>
      <c r="TBE224" s="23" t="str">
        <f>IF(TBE220 = "", "", IFERROR(TBE220 / SUMIFS(Aux_Totales!$N:$N, Aux_Totales!$F:$F, $F224, Aux_Totales!$A:$A, Aperturas!$A$2), 0))</f>
        <v/>
      </c>
      <c r="TBF224" s="23" t="str">
        <f>IF(TBF220 = "", "", IFERROR(TBF220 / SUMIFS(Aux_Totales!$N:$N, Aux_Totales!$F:$F, $F224, Aux_Totales!$A:$A, Aperturas!$A$2), 0))</f>
        <v/>
      </c>
      <c r="TBG224" s="23" t="str">
        <f>IF(TBG220 = "", "", IFERROR(TBG220 / SUMIFS(Aux_Totales!$N:$N, Aux_Totales!$F:$F, $F224, Aux_Totales!$A:$A, Aperturas!$A$2), 0))</f>
        <v/>
      </c>
      <c r="TBH224" s="23" t="str">
        <f>IF(TBH220 = "", "", IFERROR(TBH220 / SUMIFS(Aux_Totales!$N:$N, Aux_Totales!$F:$F, $F224, Aux_Totales!$A:$A, Aperturas!$A$2), 0))</f>
        <v/>
      </c>
      <c r="TBI224" s="23" t="str">
        <f>IF(TBI220 = "", "", IFERROR(TBI220 / SUMIFS(Aux_Totales!$N:$N, Aux_Totales!$F:$F, $F224, Aux_Totales!$A:$A, Aperturas!$A$2), 0))</f>
        <v/>
      </c>
      <c r="TBJ224" s="23" t="str">
        <f>IF(TBJ220 = "", "", IFERROR(TBJ220 / SUMIFS(Aux_Totales!$N:$N, Aux_Totales!$F:$F, $F224, Aux_Totales!$A:$A, Aperturas!$A$2), 0))</f>
        <v/>
      </c>
      <c r="TBK224" s="23" t="str">
        <f>IF(TBK220 = "", "", IFERROR(TBK220 / SUMIFS(Aux_Totales!$N:$N, Aux_Totales!$F:$F, $F224, Aux_Totales!$A:$A, Aperturas!$A$2), 0))</f>
        <v/>
      </c>
      <c r="TBL224" s="23" t="str">
        <f>IF(TBL220 = "", "", IFERROR(TBL220 / SUMIFS(Aux_Totales!$N:$N, Aux_Totales!$F:$F, $F224, Aux_Totales!$A:$A, Aperturas!$A$2), 0))</f>
        <v/>
      </c>
      <c r="TBM224" s="23" t="str">
        <f>IF(TBM220 = "", "", IFERROR(TBM220 / SUMIFS(Aux_Totales!$N:$N, Aux_Totales!$F:$F, $F224, Aux_Totales!$A:$A, Aperturas!$A$2), 0))</f>
        <v/>
      </c>
      <c r="TBN224" s="23" t="str">
        <f>IF(TBN220 = "", "", IFERROR(TBN220 / SUMIFS(Aux_Totales!$N:$N, Aux_Totales!$F:$F, $F224, Aux_Totales!$A:$A, Aperturas!$A$2), 0))</f>
        <v/>
      </c>
      <c r="TBO224" s="23" t="str">
        <f>IF(TBO220 = "", "", IFERROR(TBO220 / SUMIFS(Aux_Totales!$N:$N, Aux_Totales!$F:$F, $F224, Aux_Totales!$A:$A, Aperturas!$A$2), 0))</f>
        <v/>
      </c>
      <c r="TBP224" s="23" t="str">
        <f>IF(TBP220 = "", "", IFERROR(TBP220 / SUMIFS(Aux_Totales!$N:$N, Aux_Totales!$F:$F, $F224, Aux_Totales!$A:$A, Aperturas!$A$2), 0))</f>
        <v/>
      </c>
      <c r="TBQ224" s="23" t="str">
        <f>IF(TBQ220 = "", "", IFERROR(TBQ220 / SUMIFS(Aux_Totales!$N:$N, Aux_Totales!$F:$F, $F224, Aux_Totales!$A:$A, Aperturas!$A$2), 0))</f>
        <v/>
      </c>
      <c r="TBR224" s="23" t="str">
        <f>IF(TBR220 = "", "", IFERROR(TBR220 / SUMIFS(Aux_Totales!$N:$N, Aux_Totales!$F:$F, $F224, Aux_Totales!$A:$A, Aperturas!$A$2), 0))</f>
        <v/>
      </c>
      <c r="TBS224" s="23" t="str">
        <f>IF(TBS220 = "", "", IFERROR(TBS220 / SUMIFS(Aux_Totales!$N:$N, Aux_Totales!$F:$F, $F224, Aux_Totales!$A:$A, Aperturas!$A$2), 0))</f>
        <v/>
      </c>
      <c r="TBT224" s="23" t="str">
        <f>IF(TBT220 = "", "", IFERROR(TBT220 / SUMIFS(Aux_Totales!$N:$N, Aux_Totales!$F:$F, $F224, Aux_Totales!$A:$A, Aperturas!$A$2), 0))</f>
        <v/>
      </c>
      <c r="TBU224" s="23" t="str">
        <f>IF(TBU220 = "", "", IFERROR(TBU220 / SUMIFS(Aux_Totales!$N:$N, Aux_Totales!$F:$F, $F224, Aux_Totales!$A:$A, Aperturas!$A$2), 0))</f>
        <v/>
      </c>
      <c r="TBV224" s="23" t="str">
        <f>IF(TBV220 = "", "", IFERROR(TBV220 / SUMIFS(Aux_Totales!$N:$N, Aux_Totales!$F:$F, $F224, Aux_Totales!$A:$A, Aperturas!$A$2), 0))</f>
        <v/>
      </c>
      <c r="TBW224" s="23" t="str">
        <f>IF(TBW220 = "", "", IFERROR(TBW220 / SUMIFS(Aux_Totales!$N:$N, Aux_Totales!$F:$F, $F224, Aux_Totales!$A:$A, Aperturas!$A$2), 0))</f>
        <v/>
      </c>
      <c r="TBX224" s="23" t="str">
        <f>IF(TBX220 = "", "", IFERROR(TBX220 / SUMIFS(Aux_Totales!$N:$N, Aux_Totales!$F:$F, $F224, Aux_Totales!$A:$A, Aperturas!$A$2), 0))</f>
        <v/>
      </c>
      <c r="TBY224" s="23" t="str">
        <f>IF(TBY220 = "", "", IFERROR(TBY220 / SUMIFS(Aux_Totales!$N:$N, Aux_Totales!$F:$F, $F224, Aux_Totales!$A:$A, Aperturas!$A$2), 0))</f>
        <v/>
      </c>
      <c r="TBZ224" s="23" t="str">
        <f>IF(TBZ220 = "", "", IFERROR(TBZ220 / SUMIFS(Aux_Totales!$N:$N, Aux_Totales!$F:$F, $F224, Aux_Totales!$A:$A, Aperturas!$A$2), 0))</f>
        <v/>
      </c>
      <c r="TCA224" s="23" t="str">
        <f>IF(TCA220 = "", "", IFERROR(TCA220 / SUMIFS(Aux_Totales!$N:$N, Aux_Totales!$F:$F, $F224, Aux_Totales!$A:$A, Aperturas!$A$2), 0))</f>
        <v/>
      </c>
      <c r="TCB224" s="23" t="str">
        <f>IF(TCB220 = "", "", IFERROR(TCB220 / SUMIFS(Aux_Totales!$N:$N, Aux_Totales!$F:$F, $F224, Aux_Totales!$A:$A, Aperturas!$A$2), 0))</f>
        <v/>
      </c>
      <c r="TCC224" s="23" t="str">
        <f>IF(TCC220 = "", "", IFERROR(TCC220 / SUMIFS(Aux_Totales!$N:$N, Aux_Totales!$F:$F, $F224, Aux_Totales!$A:$A, Aperturas!$A$2), 0))</f>
        <v/>
      </c>
      <c r="TCD224" s="23" t="str">
        <f>IF(TCD220 = "", "", IFERROR(TCD220 / SUMIFS(Aux_Totales!$N:$N, Aux_Totales!$F:$F, $F224, Aux_Totales!$A:$A, Aperturas!$A$2), 0))</f>
        <v/>
      </c>
      <c r="TCE224" s="23" t="str">
        <f>IF(TCE220 = "", "", IFERROR(TCE220 / SUMIFS(Aux_Totales!$N:$N, Aux_Totales!$F:$F, $F224, Aux_Totales!$A:$A, Aperturas!$A$2), 0))</f>
        <v/>
      </c>
      <c r="TCF224" s="23" t="str">
        <f>IF(TCF220 = "", "", IFERROR(TCF220 / SUMIFS(Aux_Totales!$N:$N, Aux_Totales!$F:$F, $F224, Aux_Totales!$A:$A, Aperturas!$A$2), 0))</f>
        <v/>
      </c>
      <c r="TCG224" s="23" t="str">
        <f>IF(TCG220 = "", "", IFERROR(TCG220 / SUMIFS(Aux_Totales!$N:$N, Aux_Totales!$F:$F, $F224, Aux_Totales!$A:$A, Aperturas!$A$2), 0))</f>
        <v/>
      </c>
      <c r="TCH224" s="23" t="str">
        <f>IF(TCH220 = "", "", IFERROR(TCH220 / SUMIFS(Aux_Totales!$N:$N, Aux_Totales!$F:$F, $F224, Aux_Totales!$A:$A, Aperturas!$A$2), 0))</f>
        <v/>
      </c>
      <c r="TCI224" s="23" t="str">
        <f>IF(TCI220 = "", "", IFERROR(TCI220 / SUMIFS(Aux_Totales!$N:$N, Aux_Totales!$F:$F, $F224, Aux_Totales!$A:$A, Aperturas!$A$2), 0))</f>
        <v/>
      </c>
      <c r="TCJ224" s="23" t="str">
        <f>IF(TCJ220 = "", "", IFERROR(TCJ220 / SUMIFS(Aux_Totales!$N:$N, Aux_Totales!$F:$F, $F224, Aux_Totales!$A:$A, Aperturas!$A$2), 0))</f>
        <v/>
      </c>
      <c r="TCK224" s="23" t="str">
        <f>IF(TCK220 = "", "", IFERROR(TCK220 / SUMIFS(Aux_Totales!$N:$N, Aux_Totales!$F:$F, $F224, Aux_Totales!$A:$A, Aperturas!$A$2), 0))</f>
        <v/>
      </c>
      <c r="TCL224" s="23" t="str">
        <f>IF(TCL220 = "", "", IFERROR(TCL220 / SUMIFS(Aux_Totales!$N:$N, Aux_Totales!$F:$F, $F224, Aux_Totales!$A:$A, Aperturas!$A$2), 0))</f>
        <v/>
      </c>
      <c r="TCM224" s="23" t="str">
        <f>IF(TCM220 = "", "", IFERROR(TCM220 / SUMIFS(Aux_Totales!$N:$N, Aux_Totales!$F:$F, $F224, Aux_Totales!$A:$A, Aperturas!$A$2), 0))</f>
        <v/>
      </c>
      <c r="TCN224" s="23" t="str">
        <f>IF(TCN220 = "", "", IFERROR(TCN220 / SUMIFS(Aux_Totales!$N:$N, Aux_Totales!$F:$F, $F224, Aux_Totales!$A:$A, Aperturas!$A$2), 0))</f>
        <v/>
      </c>
      <c r="TCO224" s="23" t="str">
        <f>IF(TCO220 = "", "", IFERROR(TCO220 / SUMIFS(Aux_Totales!$N:$N, Aux_Totales!$F:$F, $F224, Aux_Totales!$A:$A, Aperturas!$A$2), 0))</f>
        <v/>
      </c>
      <c r="TCP224" s="23" t="str">
        <f>IF(TCP220 = "", "", IFERROR(TCP220 / SUMIFS(Aux_Totales!$N:$N, Aux_Totales!$F:$F, $F224, Aux_Totales!$A:$A, Aperturas!$A$2), 0))</f>
        <v/>
      </c>
      <c r="TCQ224" s="23" t="str">
        <f>IF(TCQ220 = "", "", IFERROR(TCQ220 / SUMIFS(Aux_Totales!$N:$N, Aux_Totales!$F:$F, $F224, Aux_Totales!$A:$A, Aperturas!$A$2), 0))</f>
        <v/>
      </c>
      <c r="TCR224" s="23" t="str">
        <f>IF(TCR220 = "", "", IFERROR(TCR220 / SUMIFS(Aux_Totales!$N:$N, Aux_Totales!$F:$F, $F224, Aux_Totales!$A:$A, Aperturas!$A$2), 0))</f>
        <v/>
      </c>
      <c r="TCS224" s="23" t="str">
        <f>IF(TCS220 = "", "", IFERROR(TCS220 / SUMIFS(Aux_Totales!$N:$N, Aux_Totales!$F:$F, $F224, Aux_Totales!$A:$A, Aperturas!$A$2), 0))</f>
        <v/>
      </c>
      <c r="TCT224" s="23" t="str">
        <f>IF(TCT220 = "", "", IFERROR(TCT220 / SUMIFS(Aux_Totales!$N:$N, Aux_Totales!$F:$F, $F224, Aux_Totales!$A:$A, Aperturas!$A$2), 0))</f>
        <v/>
      </c>
      <c r="TCU224" s="23" t="str">
        <f>IF(TCU220 = "", "", IFERROR(TCU220 / SUMIFS(Aux_Totales!$N:$N, Aux_Totales!$F:$F, $F224, Aux_Totales!$A:$A, Aperturas!$A$2), 0))</f>
        <v/>
      </c>
      <c r="TCV224" s="23" t="str">
        <f>IF(TCV220 = "", "", IFERROR(TCV220 / SUMIFS(Aux_Totales!$N:$N, Aux_Totales!$F:$F, $F224, Aux_Totales!$A:$A, Aperturas!$A$2), 0))</f>
        <v/>
      </c>
      <c r="TCW224" s="23" t="str">
        <f>IF(TCW220 = "", "", IFERROR(TCW220 / SUMIFS(Aux_Totales!$N:$N, Aux_Totales!$F:$F, $F224, Aux_Totales!$A:$A, Aperturas!$A$2), 0))</f>
        <v/>
      </c>
      <c r="TCX224" s="23" t="str">
        <f>IF(TCX220 = "", "", IFERROR(TCX220 / SUMIFS(Aux_Totales!$N:$N, Aux_Totales!$F:$F, $F224, Aux_Totales!$A:$A, Aperturas!$A$2), 0))</f>
        <v/>
      </c>
      <c r="TCY224" s="23" t="str">
        <f>IF(TCY220 = "", "", IFERROR(TCY220 / SUMIFS(Aux_Totales!$N:$N, Aux_Totales!$F:$F, $F224, Aux_Totales!$A:$A, Aperturas!$A$2), 0))</f>
        <v/>
      </c>
      <c r="TCZ224" s="23" t="str">
        <f>IF(TCZ220 = "", "", IFERROR(TCZ220 / SUMIFS(Aux_Totales!$N:$N, Aux_Totales!$F:$F, $F224, Aux_Totales!$A:$A, Aperturas!$A$2), 0))</f>
        <v/>
      </c>
      <c r="TDA224" s="23" t="str">
        <f>IF(TDA220 = "", "", IFERROR(TDA220 / SUMIFS(Aux_Totales!$N:$N, Aux_Totales!$F:$F, $F224, Aux_Totales!$A:$A, Aperturas!$A$2), 0))</f>
        <v/>
      </c>
      <c r="TDB224" s="23" t="str">
        <f>IF(TDB220 = "", "", IFERROR(TDB220 / SUMIFS(Aux_Totales!$N:$N, Aux_Totales!$F:$F, $F224, Aux_Totales!$A:$A, Aperturas!$A$2), 0))</f>
        <v/>
      </c>
      <c r="TDC224" s="23" t="str">
        <f>IF(TDC220 = "", "", IFERROR(TDC220 / SUMIFS(Aux_Totales!$N:$N, Aux_Totales!$F:$F, $F224, Aux_Totales!$A:$A, Aperturas!$A$2), 0))</f>
        <v/>
      </c>
      <c r="TDD224" s="23" t="str">
        <f>IF(TDD220 = "", "", IFERROR(TDD220 / SUMIFS(Aux_Totales!$N:$N, Aux_Totales!$F:$F, $F224, Aux_Totales!$A:$A, Aperturas!$A$2), 0))</f>
        <v/>
      </c>
      <c r="TDE224" s="23" t="str">
        <f>IF(TDE220 = "", "", IFERROR(TDE220 / SUMIFS(Aux_Totales!$N:$N, Aux_Totales!$F:$F, $F224, Aux_Totales!$A:$A, Aperturas!$A$2), 0))</f>
        <v/>
      </c>
      <c r="TDF224" s="23" t="str">
        <f>IF(TDF220 = "", "", IFERROR(TDF220 / SUMIFS(Aux_Totales!$N:$N, Aux_Totales!$F:$F, $F224, Aux_Totales!$A:$A, Aperturas!$A$2), 0))</f>
        <v/>
      </c>
      <c r="TDG224" s="23" t="str">
        <f>IF(TDG220 = "", "", IFERROR(TDG220 / SUMIFS(Aux_Totales!$N:$N, Aux_Totales!$F:$F, $F224, Aux_Totales!$A:$A, Aperturas!$A$2), 0))</f>
        <v/>
      </c>
      <c r="TDH224" s="23" t="str">
        <f>IF(TDH220 = "", "", IFERROR(TDH220 / SUMIFS(Aux_Totales!$N:$N, Aux_Totales!$F:$F, $F224, Aux_Totales!$A:$A, Aperturas!$A$2), 0))</f>
        <v/>
      </c>
      <c r="TDI224" s="23" t="str">
        <f>IF(TDI220 = "", "", IFERROR(TDI220 / SUMIFS(Aux_Totales!$N:$N, Aux_Totales!$F:$F, $F224, Aux_Totales!$A:$A, Aperturas!$A$2), 0))</f>
        <v/>
      </c>
      <c r="TDJ224" s="23" t="str">
        <f>IF(TDJ220 = "", "", IFERROR(TDJ220 / SUMIFS(Aux_Totales!$N:$N, Aux_Totales!$F:$F, $F224, Aux_Totales!$A:$A, Aperturas!$A$2), 0))</f>
        <v/>
      </c>
      <c r="TDK224" s="23" t="str">
        <f>IF(TDK220 = "", "", IFERROR(TDK220 / SUMIFS(Aux_Totales!$N:$N, Aux_Totales!$F:$F, $F224, Aux_Totales!$A:$A, Aperturas!$A$2), 0))</f>
        <v/>
      </c>
      <c r="TDL224" s="23" t="str">
        <f>IF(TDL220 = "", "", IFERROR(TDL220 / SUMIFS(Aux_Totales!$N:$N, Aux_Totales!$F:$F, $F224, Aux_Totales!$A:$A, Aperturas!$A$2), 0))</f>
        <v/>
      </c>
      <c r="TDM224" s="23" t="str">
        <f>IF(TDM220 = "", "", IFERROR(TDM220 / SUMIFS(Aux_Totales!$N:$N, Aux_Totales!$F:$F, $F224, Aux_Totales!$A:$A, Aperturas!$A$2), 0))</f>
        <v/>
      </c>
      <c r="TDN224" s="23" t="str">
        <f>IF(TDN220 = "", "", IFERROR(TDN220 / SUMIFS(Aux_Totales!$N:$N, Aux_Totales!$F:$F, $F224, Aux_Totales!$A:$A, Aperturas!$A$2), 0))</f>
        <v/>
      </c>
      <c r="TDO224" s="23" t="str">
        <f>IF(TDO220 = "", "", IFERROR(TDO220 / SUMIFS(Aux_Totales!$N:$N, Aux_Totales!$F:$F, $F224, Aux_Totales!$A:$A, Aperturas!$A$2), 0))</f>
        <v/>
      </c>
      <c r="TDP224" s="23" t="str">
        <f>IF(TDP220 = "", "", IFERROR(TDP220 / SUMIFS(Aux_Totales!$N:$N, Aux_Totales!$F:$F, $F224, Aux_Totales!$A:$A, Aperturas!$A$2), 0))</f>
        <v/>
      </c>
      <c r="TDQ224" s="23" t="str">
        <f>IF(TDQ220 = "", "", IFERROR(TDQ220 / SUMIFS(Aux_Totales!$N:$N, Aux_Totales!$F:$F, $F224, Aux_Totales!$A:$A, Aperturas!$A$2), 0))</f>
        <v/>
      </c>
      <c r="TDR224" s="23" t="str">
        <f>IF(TDR220 = "", "", IFERROR(TDR220 / SUMIFS(Aux_Totales!$N:$N, Aux_Totales!$F:$F, $F224, Aux_Totales!$A:$A, Aperturas!$A$2), 0))</f>
        <v/>
      </c>
      <c r="TDS224" s="23" t="str">
        <f>IF(TDS220 = "", "", IFERROR(TDS220 / SUMIFS(Aux_Totales!$N:$N, Aux_Totales!$F:$F, $F224, Aux_Totales!$A:$A, Aperturas!$A$2), 0))</f>
        <v/>
      </c>
      <c r="TDT224" s="23" t="str">
        <f>IF(TDT220 = "", "", IFERROR(TDT220 / SUMIFS(Aux_Totales!$N:$N, Aux_Totales!$F:$F, $F224, Aux_Totales!$A:$A, Aperturas!$A$2), 0))</f>
        <v/>
      </c>
      <c r="TDU224" s="23" t="str">
        <f>IF(TDU220 = "", "", IFERROR(TDU220 / SUMIFS(Aux_Totales!$N:$N, Aux_Totales!$F:$F, $F224, Aux_Totales!$A:$A, Aperturas!$A$2), 0))</f>
        <v/>
      </c>
      <c r="TDV224" s="23" t="str">
        <f>IF(TDV220 = "", "", IFERROR(TDV220 / SUMIFS(Aux_Totales!$N:$N, Aux_Totales!$F:$F, $F224, Aux_Totales!$A:$A, Aperturas!$A$2), 0))</f>
        <v/>
      </c>
      <c r="TDW224" s="23" t="str">
        <f>IF(TDW220 = "", "", IFERROR(TDW220 / SUMIFS(Aux_Totales!$N:$N, Aux_Totales!$F:$F, $F224, Aux_Totales!$A:$A, Aperturas!$A$2), 0))</f>
        <v/>
      </c>
      <c r="TDX224" s="23" t="str">
        <f>IF(TDX220 = "", "", IFERROR(TDX220 / SUMIFS(Aux_Totales!$N:$N, Aux_Totales!$F:$F, $F224, Aux_Totales!$A:$A, Aperturas!$A$2), 0))</f>
        <v/>
      </c>
      <c r="TDY224" s="23" t="str">
        <f>IF(TDY220 = "", "", IFERROR(TDY220 / SUMIFS(Aux_Totales!$N:$N, Aux_Totales!$F:$F, $F224, Aux_Totales!$A:$A, Aperturas!$A$2), 0))</f>
        <v/>
      </c>
      <c r="TDZ224" s="23" t="str">
        <f>IF(TDZ220 = "", "", IFERROR(TDZ220 / SUMIFS(Aux_Totales!$N:$N, Aux_Totales!$F:$F, $F224, Aux_Totales!$A:$A, Aperturas!$A$2), 0))</f>
        <v/>
      </c>
      <c r="TEA224" s="23" t="str">
        <f>IF(TEA220 = "", "", IFERROR(TEA220 / SUMIFS(Aux_Totales!$N:$N, Aux_Totales!$F:$F, $F224, Aux_Totales!$A:$A, Aperturas!$A$2), 0))</f>
        <v/>
      </c>
      <c r="TEB224" s="23" t="str">
        <f>IF(TEB220 = "", "", IFERROR(TEB220 / SUMIFS(Aux_Totales!$N:$N, Aux_Totales!$F:$F, $F224, Aux_Totales!$A:$A, Aperturas!$A$2), 0))</f>
        <v/>
      </c>
      <c r="TEC224" s="23" t="str">
        <f>IF(TEC220 = "", "", IFERROR(TEC220 / SUMIFS(Aux_Totales!$N:$N, Aux_Totales!$F:$F, $F224, Aux_Totales!$A:$A, Aperturas!$A$2), 0))</f>
        <v/>
      </c>
      <c r="TED224" s="23" t="str">
        <f>IF(TED220 = "", "", IFERROR(TED220 / SUMIFS(Aux_Totales!$N:$N, Aux_Totales!$F:$F, $F224, Aux_Totales!$A:$A, Aperturas!$A$2), 0))</f>
        <v/>
      </c>
      <c r="TEE224" s="23" t="str">
        <f>IF(TEE220 = "", "", IFERROR(TEE220 / SUMIFS(Aux_Totales!$N:$N, Aux_Totales!$F:$F, $F224, Aux_Totales!$A:$A, Aperturas!$A$2), 0))</f>
        <v/>
      </c>
      <c r="TEF224" s="23" t="str">
        <f>IF(TEF220 = "", "", IFERROR(TEF220 / SUMIFS(Aux_Totales!$N:$N, Aux_Totales!$F:$F, $F224, Aux_Totales!$A:$A, Aperturas!$A$2), 0))</f>
        <v/>
      </c>
      <c r="TEG224" s="23" t="str">
        <f>IF(TEG220 = "", "", IFERROR(TEG220 / SUMIFS(Aux_Totales!$N:$N, Aux_Totales!$F:$F, $F224, Aux_Totales!$A:$A, Aperturas!$A$2), 0))</f>
        <v/>
      </c>
      <c r="TEH224" s="23" t="str">
        <f>IF(TEH220 = "", "", IFERROR(TEH220 / SUMIFS(Aux_Totales!$N:$N, Aux_Totales!$F:$F, $F224, Aux_Totales!$A:$A, Aperturas!$A$2), 0))</f>
        <v/>
      </c>
      <c r="TEI224" s="23" t="str">
        <f>IF(TEI220 = "", "", IFERROR(TEI220 / SUMIFS(Aux_Totales!$N:$N, Aux_Totales!$F:$F, $F224, Aux_Totales!$A:$A, Aperturas!$A$2), 0))</f>
        <v/>
      </c>
      <c r="TEJ224" s="23" t="str">
        <f>IF(TEJ220 = "", "", IFERROR(TEJ220 / SUMIFS(Aux_Totales!$N:$N, Aux_Totales!$F:$F, $F224, Aux_Totales!$A:$A, Aperturas!$A$2), 0))</f>
        <v/>
      </c>
      <c r="TEK224" s="23" t="str">
        <f>IF(TEK220 = "", "", IFERROR(TEK220 / SUMIFS(Aux_Totales!$N:$N, Aux_Totales!$F:$F, $F224, Aux_Totales!$A:$A, Aperturas!$A$2), 0))</f>
        <v/>
      </c>
      <c r="TEL224" s="23" t="str">
        <f>IF(TEL220 = "", "", IFERROR(TEL220 / SUMIFS(Aux_Totales!$N:$N, Aux_Totales!$F:$F, $F224, Aux_Totales!$A:$A, Aperturas!$A$2), 0))</f>
        <v/>
      </c>
      <c r="TEM224" s="23" t="str">
        <f>IF(TEM220 = "", "", IFERROR(TEM220 / SUMIFS(Aux_Totales!$N:$N, Aux_Totales!$F:$F, $F224, Aux_Totales!$A:$A, Aperturas!$A$2), 0))</f>
        <v/>
      </c>
      <c r="TEN224" s="23" t="str">
        <f>IF(TEN220 = "", "", IFERROR(TEN220 / SUMIFS(Aux_Totales!$N:$N, Aux_Totales!$F:$F, $F224, Aux_Totales!$A:$A, Aperturas!$A$2), 0))</f>
        <v/>
      </c>
      <c r="TEO224" s="23" t="str">
        <f>IF(TEO220 = "", "", IFERROR(TEO220 / SUMIFS(Aux_Totales!$N:$N, Aux_Totales!$F:$F, $F224, Aux_Totales!$A:$A, Aperturas!$A$2), 0))</f>
        <v/>
      </c>
      <c r="TEP224" s="23" t="str">
        <f>IF(TEP220 = "", "", IFERROR(TEP220 / SUMIFS(Aux_Totales!$N:$N, Aux_Totales!$F:$F, $F224, Aux_Totales!$A:$A, Aperturas!$A$2), 0))</f>
        <v/>
      </c>
      <c r="TEQ224" s="23" t="str">
        <f>IF(TEQ220 = "", "", IFERROR(TEQ220 / SUMIFS(Aux_Totales!$N:$N, Aux_Totales!$F:$F, $F224, Aux_Totales!$A:$A, Aperturas!$A$2), 0))</f>
        <v/>
      </c>
      <c r="TER224" s="23" t="str">
        <f>IF(TER220 = "", "", IFERROR(TER220 / SUMIFS(Aux_Totales!$N:$N, Aux_Totales!$F:$F, $F224, Aux_Totales!$A:$A, Aperturas!$A$2), 0))</f>
        <v/>
      </c>
      <c r="TES224" s="23" t="str">
        <f>IF(TES220 = "", "", IFERROR(TES220 / SUMIFS(Aux_Totales!$N:$N, Aux_Totales!$F:$F, $F224, Aux_Totales!$A:$A, Aperturas!$A$2), 0))</f>
        <v/>
      </c>
      <c r="TET224" s="23" t="str">
        <f>IF(TET220 = "", "", IFERROR(TET220 / SUMIFS(Aux_Totales!$N:$N, Aux_Totales!$F:$F, $F224, Aux_Totales!$A:$A, Aperturas!$A$2), 0))</f>
        <v/>
      </c>
      <c r="TEU224" s="23" t="str">
        <f>IF(TEU220 = "", "", IFERROR(TEU220 / SUMIFS(Aux_Totales!$N:$N, Aux_Totales!$F:$F, $F224, Aux_Totales!$A:$A, Aperturas!$A$2), 0))</f>
        <v/>
      </c>
      <c r="TEV224" s="23" t="str">
        <f>IF(TEV220 = "", "", IFERROR(TEV220 / SUMIFS(Aux_Totales!$N:$N, Aux_Totales!$F:$F, $F224, Aux_Totales!$A:$A, Aperturas!$A$2), 0))</f>
        <v/>
      </c>
      <c r="TEW224" s="23" t="str">
        <f>IF(TEW220 = "", "", IFERROR(TEW220 / SUMIFS(Aux_Totales!$N:$N, Aux_Totales!$F:$F, $F224, Aux_Totales!$A:$A, Aperturas!$A$2), 0))</f>
        <v/>
      </c>
      <c r="TEX224" s="23" t="str">
        <f>IF(TEX220 = "", "", IFERROR(TEX220 / SUMIFS(Aux_Totales!$N:$N, Aux_Totales!$F:$F, $F224, Aux_Totales!$A:$A, Aperturas!$A$2), 0))</f>
        <v/>
      </c>
      <c r="TEY224" s="23" t="str">
        <f>IF(TEY220 = "", "", IFERROR(TEY220 / SUMIFS(Aux_Totales!$N:$N, Aux_Totales!$F:$F, $F224, Aux_Totales!$A:$A, Aperturas!$A$2), 0))</f>
        <v/>
      </c>
      <c r="TEZ224" s="23" t="str">
        <f>IF(TEZ220 = "", "", IFERROR(TEZ220 / SUMIFS(Aux_Totales!$N:$N, Aux_Totales!$F:$F, $F224, Aux_Totales!$A:$A, Aperturas!$A$2), 0))</f>
        <v/>
      </c>
      <c r="TFA224" s="23" t="str">
        <f>IF(TFA220 = "", "", IFERROR(TFA220 / SUMIFS(Aux_Totales!$N:$N, Aux_Totales!$F:$F, $F224, Aux_Totales!$A:$A, Aperturas!$A$2), 0))</f>
        <v/>
      </c>
      <c r="TFB224" s="23" t="str">
        <f>IF(TFB220 = "", "", IFERROR(TFB220 / SUMIFS(Aux_Totales!$N:$N, Aux_Totales!$F:$F, $F224, Aux_Totales!$A:$A, Aperturas!$A$2), 0))</f>
        <v/>
      </c>
      <c r="TFC224" s="23" t="str">
        <f>IF(TFC220 = "", "", IFERROR(TFC220 / SUMIFS(Aux_Totales!$N:$N, Aux_Totales!$F:$F, $F224, Aux_Totales!$A:$A, Aperturas!$A$2), 0))</f>
        <v/>
      </c>
      <c r="TFD224" s="23" t="str">
        <f>IF(TFD220 = "", "", IFERROR(TFD220 / SUMIFS(Aux_Totales!$N:$N, Aux_Totales!$F:$F, $F224, Aux_Totales!$A:$A, Aperturas!$A$2), 0))</f>
        <v/>
      </c>
      <c r="TFE224" s="23" t="str">
        <f>IF(TFE220 = "", "", IFERROR(TFE220 / SUMIFS(Aux_Totales!$N:$N, Aux_Totales!$F:$F, $F224, Aux_Totales!$A:$A, Aperturas!$A$2), 0))</f>
        <v/>
      </c>
      <c r="TFF224" s="23" t="str">
        <f>IF(TFF220 = "", "", IFERROR(TFF220 / SUMIFS(Aux_Totales!$N:$N, Aux_Totales!$F:$F, $F224, Aux_Totales!$A:$A, Aperturas!$A$2), 0))</f>
        <v/>
      </c>
      <c r="TFG224" s="23" t="str">
        <f>IF(TFG220 = "", "", IFERROR(TFG220 / SUMIFS(Aux_Totales!$N:$N, Aux_Totales!$F:$F, $F224, Aux_Totales!$A:$A, Aperturas!$A$2), 0))</f>
        <v/>
      </c>
      <c r="TFH224" s="23" t="str">
        <f>IF(TFH220 = "", "", IFERROR(TFH220 / SUMIFS(Aux_Totales!$N:$N, Aux_Totales!$F:$F, $F224, Aux_Totales!$A:$A, Aperturas!$A$2), 0))</f>
        <v/>
      </c>
      <c r="TFI224" s="23" t="str">
        <f>IF(TFI220 = "", "", IFERROR(TFI220 / SUMIFS(Aux_Totales!$N:$N, Aux_Totales!$F:$F, $F224, Aux_Totales!$A:$A, Aperturas!$A$2), 0))</f>
        <v/>
      </c>
      <c r="TFJ224" s="23" t="str">
        <f>IF(TFJ220 = "", "", IFERROR(TFJ220 / SUMIFS(Aux_Totales!$N:$N, Aux_Totales!$F:$F, $F224, Aux_Totales!$A:$A, Aperturas!$A$2), 0))</f>
        <v/>
      </c>
      <c r="TFK224" s="23" t="str">
        <f>IF(TFK220 = "", "", IFERROR(TFK220 / SUMIFS(Aux_Totales!$N:$N, Aux_Totales!$F:$F, $F224, Aux_Totales!$A:$A, Aperturas!$A$2), 0))</f>
        <v/>
      </c>
      <c r="TFL224" s="23" t="str">
        <f>IF(TFL220 = "", "", IFERROR(TFL220 / SUMIFS(Aux_Totales!$N:$N, Aux_Totales!$F:$F, $F224, Aux_Totales!$A:$A, Aperturas!$A$2), 0))</f>
        <v/>
      </c>
      <c r="TFM224" s="23" t="str">
        <f>IF(TFM220 = "", "", IFERROR(TFM220 / SUMIFS(Aux_Totales!$N:$N, Aux_Totales!$F:$F, $F224, Aux_Totales!$A:$A, Aperturas!$A$2), 0))</f>
        <v/>
      </c>
      <c r="TFN224" s="23" t="str">
        <f>IF(TFN220 = "", "", IFERROR(TFN220 / SUMIFS(Aux_Totales!$N:$N, Aux_Totales!$F:$F, $F224, Aux_Totales!$A:$A, Aperturas!$A$2), 0))</f>
        <v/>
      </c>
      <c r="TFO224" s="23" t="str">
        <f>IF(TFO220 = "", "", IFERROR(TFO220 / SUMIFS(Aux_Totales!$N:$N, Aux_Totales!$F:$F, $F224, Aux_Totales!$A:$A, Aperturas!$A$2), 0))</f>
        <v/>
      </c>
      <c r="TFP224" s="23" t="str">
        <f>IF(TFP220 = "", "", IFERROR(TFP220 / SUMIFS(Aux_Totales!$N:$N, Aux_Totales!$F:$F, $F224, Aux_Totales!$A:$A, Aperturas!$A$2), 0))</f>
        <v/>
      </c>
      <c r="TFQ224" s="23" t="str">
        <f>IF(TFQ220 = "", "", IFERROR(TFQ220 / SUMIFS(Aux_Totales!$N:$N, Aux_Totales!$F:$F, $F224, Aux_Totales!$A:$A, Aperturas!$A$2), 0))</f>
        <v/>
      </c>
      <c r="TFR224" s="23" t="str">
        <f>IF(TFR220 = "", "", IFERROR(TFR220 / SUMIFS(Aux_Totales!$N:$N, Aux_Totales!$F:$F, $F224, Aux_Totales!$A:$A, Aperturas!$A$2), 0))</f>
        <v/>
      </c>
      <c r="TFS224" s="23" t="str">
        <f>IF(TFS220 = "", "", IFERROR(TFS220 / SUMIFS(Aux_Totales!$N:$N, Aux_Totales!$F:$F, $F224, Aux_Totales!$A:$A, Aperturas!$A$2), 0))</f>
        <v/>
      </c>
      <c r="TFT224" s="23" t="str">
        <f>IF(TFT220 = "", "", IFERROR(TFT220 / SUMIFS(Aux_Totales!$N:$N, Aux_Totales!$F:$F, $F224, Aux_Totales!$A:$A, Aperturas!$A$2), 0))</f>
        <v/>
      </c>
      <c r="TFU224" s="23" t="str">
        <f>IF(TFU220 = "", "", IFERROR(TFU220 / SUMIFS(Aux_Totales!$N:$N, Aux_Totales!$F:$F, $F224, Aux_Totales!$A:$A, Aperturas!$A$2), 0))</f>
        <v/>
      </c>
      <c r="TFV224" s="23" t="str">
        <f>IF(TFV220 = "", "", IFERROR(TFV220 / SUMIFS(Aux_Totales!$N:$N, Aux_Totales!$F:$F, $F224, Aux_Totales!$A:$A, Aperturas!$A$2), 0))</f>
        <v/>
      </c>
      <c r="TFW224" s="23" t="str">
        <f>IF(TFW220 = "", "", IFERROR(TFW220 / SUMIFS(Aux_Totales!$N:$N, Aux_Totales!$F:$F, $F224, Aux_Totales!$A:$A, Aperturas!$A$2), 0))</f>
        <v/>
      </c>
      <c r="TFX224" s="23" t="str">
        <f>IF(TFX220 = "", "", IFERROR(TFX220 / SUMIFS(Aux_Totales!$N:$N, Aux_Totales!$F:$F, $F224, Aux_Totales!$A:$A, Aperturas!$A$2), 0))</f>
        <v/>
      </c>
      <c r="TFY224" s="23" t="str">
        <f>IF(TFY220 = "", "", IFERROR(TFY220 / SUMIFS(Aux_Totales!$N:$N, Aux_Totales!$F:$F, $F224, Aux_Totales!$A:$A, Aperturas!$A$2), 0))</f>
        <v/>
      </c>
      <c r="TFZ224" s="23" t="str">
        <f>IF(TFZ220 = "", "", IFERROR(TFZ220 / SUMIFS(Aux_Totales!$N:$N, Aux_Totales!$F:$F, $F224, Aux_Totales!$A:$A, Aperturas!$A$2), 0))</f>
        <v/>
      </c>
      <c r="TGA224" s="23" t="str">
        <f>IF(TGA220 = "", "", IFERROR(TGA220 / SUMIFS(Aux_Totales!$N:$N, Aux_Totales!$F:$F, $F224, Aux_Totales!$A:$A, Aperturas!$A$2), 0))</f>
        <v/>
      </c>
      <c r="TGB224" s="23" t="str">
        <f>IF(TGB220 = "", "", IFERROR(TGB220 / SUMIFS(Aux_Totales!$N:$N, Aux_Totales!$F:$F, $F224, Aux_Totales!$A:$A, Aperturas!$A$2), 0))</f>
        <v/>
      </c>
      <c r="TGC224" s="23" t="str">
        <f>IF(TGC220 = "", "", IFERROR(TGC220 / SUMIFS(Aux_Totales!$N:$N, Aux_Totales!$F:$F, $F224, Aux_Totales!$A:$A, Aperturas!$A$2), 0))</f>
        <v/>
      </c>
      <c r="TGD224" s="23" t="str">
        <f>IF(TGD220 = "", "", IFERROR(TGD220 / SUMIFS(Aux_Totales!$N:$N, Aux_Totales!$F:$F, $F224, Aux_Totales!$A:$A, Aperturas!$A$2), 0))</f>
        <v/>
      </c>
      <c r="TGE224" s="23" t="str">
        <f>IF(TGE220 = "", "", IFERROR(TGE220 / SUMIFS(Aux_Totales!$N:$N, Aux_Totales!$F:$F, $F224, Aux_Totales!$A:$A, Aperturas!$A$2), 0))</f>
        <v/>
      </c>
      <c r="TGF224" s="23" t="str">
        <f>IF(TGF220 = "", "", IFERROR(TGF220 / SUMIFS(Aux_Totales!$N:$N, Aux_Totales!$F:$F, $F224, Aux_Totales!$A:$A, Aperturas!$A$2), 0))</f>
        <v/>
      </c>
      <c r="TGG224" s="23" t="str">
        <f>IF(TGG220 = "", "", IFERROR(TGG220 / SUMIFS(Aux_Totales!$N:$N, Aux_Totales!$F:$F, $F224, Aux_Totales!$A:$A, Aperturas!$A$2), 0))</f>
        <v/>
      </c>
      <c r="TGH224" s="23" t="str">
        <f>IF(TGH220 = "", "", IFERROR(TGH220 / SUMIFS(Aux_Totales!$N:$N, Aux_Totales!$F:$F, $F224, Aux_Totales!$A:$A, Aperturas!$A$2), 0))</f>
        <v/>
      </c>
      <c r="TGI224" s="23" t="str">
        <f>IF(TGI220 = "", "", IFERROR(TGI220 / SUMIFS(Aux_Totales!$N:$N, Aux_Totales!$F:$F, $F224, Aux_Totales!$A:$A, Aperturas!$A$2), 0))</f>
        <v/>
      </c>
      <c r="TGJ224" s="23" t="str">
        <f>IF(TGJ220 = "", "", IFERROR(TGJ220 / SUMIFS(Aux_Totales!$N:$N, Aux_Totales!$F:$F, $F224, Aux_Totales!$A:$A, Aperturas!$A$2), 0))</f>
        <v/>
      </c>
      <c r="TGK224" s="23" t="str">
        <f>IF(TGK220 = "", "", IFERROR(TGK220 / SUMIFS(Aux_Totales!$N:$N, Aux_Totales!$F:$F, $F224, Aux_Totales!$A:$A, Aperturas!$A$2), 0))</f>
        <v/>
      </c>
      <c r="TGL224" s="23" t="str">
        <f>IF(TGL220 = "", "", IFERROR(TGL220 / SUMIFS(Aux_Totales!$N:$N, Aux_Totales!$F:$F, $F224, Aux_Totales!$A:$A, Aperturas!$A$2), 0))</f>
        <v/>
      </c>
      <c r="TGM224" s="23" t="str">
        <f>IF(TGM220 = "", "", IFERROR(TGM220 / SUMIFS(Aux_Totales!$N:$N, Aux_Totales!$F:$F, $F224, Aux_Totales!$A:$A, Aperturas!$A$2), 0))</f>
        <v/>
      </c>
      <c r="TGN224" s="23" t="str">
        <f>IF(TGN220 = "", "", IFERROR(TGN220 / SUMIFS(Aux_Totales!$N:$N, Aux_Totales!$F:$F, $F224, Aux_Totales!$A:$A, Aperturas!$A$2), 0))</f>
        <v/>
      </c>
      <c r="TGO224" s="23" t="str">
        <f>IF(TGO220 = "", "", IFERROR(TGO220 / SUMIFS(Aux_Totales!$N:$N, Aux_Totales!$F:$F, $F224, Aux_Totales!$A:$A, Aperturas!$A$2), 0))</f>
        <v/>
      </c>
      <c r="TGP224" s="23" t="str">
        <f>IF(TGP220 = "", "", IFERROR(TGP220 / SUMIFS(Aux_Totales!$N:$N, Aux_Totales!$F:$F, $F224, Aux_Totales!$A:$A, Aperturas!$A$2), 0))</f>
        <v/>
      </c>
      <c r="TGQ224" s="23" t="str">
        <f>IF(TGQ220 = "", "", IFERROR(TGQ220 / SUMIFS(Aux_Totales!$N:$N, Aux_Totales!$F:$F, $F224, Aux_Totales!$A:$A, Aperturas!$A$2), 0))</f>
        <v/>
      </c>
      <c r="TGR224" s="23" t="str">
        <f>IF(TGR220 = "", "", IFERROR(TGR220 / SUMIFS(Aux_Totales!$N:$N, Aux_Totales!$F:$F, $F224, Aux_Totales!$A:$A, Aperturas!$A$2), 0))</f>
        <v/>
      </c>
      <c r="TGS224" s="23" t="str">
        <f>IF(TGS220 = "", "", IFERROR(TGS220 / SUMIFS(Aux_Totales!$N:$N, Aux_Totales!$F:$F, $F224, Aux_Totales!$A:$A, Aperturas!$A$2), 0))</f>
        <v/>
      </c>
      <c r="TGT224" s="23" t="str">
        <f>IF(TGT220 = "", "", IFERROR(TGT220 / SUMIFS(Aux_Totales!$N:$N, Aux_Totales!$F:$F, $F224, Aux_Totales!$A:$A, Aperturas!$A$2), 0))</f>
        <v/>
      </c>
      <c r="TGU224" s="23" t="str">
        <f>IF(TGU220 = "", "", IFERROR(TGU220 / SUMIFS(Aux_Totales!$N:$N, Aux_Totales!$F:$F, $F224, Aux_Totales!$A:$A, Aperturas!$A$2), 0))</f>
        <v/>
      </c>
      <c r="TGV224" s="23" t="str">
        <f>IF(TGV220 = "", "", IFERROR(TGV220 / SUMIFS(Aux_Totales!$N:$N, Aux_Totales!$F:$F, $F224, Aux_Totales!$A:$A, Aperturas!$A$2), 0))</f>
        <v/>
      </c>
      <c r="TGW224" s="23" t="str">
        <f>IF(TGW220 = "", "", IFERROR(TGW220 / SUMIFS(Aux_Totales!$N:$N, Aux_Totales!$F:$F, $F224, Aux_Totales!$A:$A, Aperturas!$A$2), 0))</f>
        <v/>
      </c>
      <c r="TGX224" s="23" t="str">
        <f>IF(TGX220 = "", "", IFERROR(TGX220 / SUMIFS(Aux_Totales!$N:$N, Aux_Totales!$F:$F, $F224, Aux_Totales!$A:$A, Aperturas!$A$2), 0))</f>
        <v/>
      </c>
      <c r="TGY224" s="23" t="str">
        <f>IF(TGY220 = "", "", IFERROR(TGY220 / SUMIFS(Aux_Totales!$N:$N, Aux_Totales!$F:$F, $F224, Aux_Totales!$A:$A, Aperturas!$A$2), 0))</f>
        <v/>
      </c>
      <c r="TGZ224" s="23" t="str">
        <f>IF(TGZ220 = "", "", IFERROR(TGZ220 / SUMIFS(Aux_Totales!$N:$N, Aux_Totales!$F:$F, $F224, Aux_Totales!$A:$A, Aperturas!$A$2), 0))</f>
        <v/>
      </c>
      <c r="THA224" s="23" t="str">
        <f>IF(THA220 = "", "", IFERROR(THA220 / SUMIFS(Aux_Totales!$N:$N, Aux_Totales!$F:$F, $F224, Aux_Totales!$A:$A, Aperturas!$A$2), 0))</f>
        <v/>
      </c>
      <c r="THB224" s="23" t="str">
        <f>IF(THB220 = "", "", IFERROR(THB220 / SUMIFS(Aux_Totales!$N:$N, Aux_Totales!$F:$F, $F224, Aux_Totales!$A:$A, Aperturas!$A$2), 0))</f>
        <v/>
      </c>
      <c r="THC224" s="23" t="str">
        <f>IF(THC220 = "", "", IFERROR(THC220 / SUMIFS(Aux_Totales!$N:$N, Aux_Totales!$F:$F, $F224, Aux_Totales!$A:$A, Aperturas!$A$2), 0))</f>
        <v/>
      </c>
      <c r="THD224" s="23" t="str">
        <f>IF(THD220 = "", "", IFERROR(THD220 / SUMIFS(Aux_Totales!$N:$N, Aux_Totales!$F:$F, $F224, Aux_Totales!$A:$A, Aperturas!$A$2), 0))</f>
        <v/>
      </c>
      <c r="THE224" s="23" t="str">
        <f>IF(THE220 = "", "", IFERROR(THE220 / SUMIFS(Aux_Totales!$N:$N, Aux_Totales!$F:$F, $F224, Aux_Totales!$A:$A, Aperturas!$A$2), 0))</f>
        <v/>
      </c>
      <c r="THF224" s="23" t="str">
        <f>IF(THF220 = "", "", IFERROR(THF220 / SUMIFS(Aux_Totales!$N:$N, Aux_Totales!$F:$F, $F224, Aux_Totales!$A:$A, Aperturas!$A$2), 0))</f>
        <v/>
      </c>
      <c r="THG224" s="23" t="str">
        <f>IF(THG220 = "", "", IFERROR(THG220 / SUMIFS(Aux_Totales!$N:$N, Aux_Totales!$F:$F, $F224, Aux_Totales!$A:$A, Aperturas!$A$2), 0))</f>
        <v/>
      </c>
      <c r="THH224" s="23" t="str">
        <f>IF(THH220 = "", "", IFERROR(THH220 / SUMIFS(Aux_Totales!$N:$N, Aux_Totales!$F:$F, $F224, Aux_Totales!$A:$A, Aperturas!$A$2), 0))</f>
        <v/>
      </c>
      <c r="THI224" s="23" t="str">
        <f>IF(THI220 = "", "", IFERROR(THI220 / SUMIFS(Aux_Totales!$N:$N, Aux_Totales!$F:$F, $F224, Aux_Totales!$A:$A, Aperturas!$A$2), 0))</f>
        <v/>
      </c>
      <c r="THJ224" s="23" t="str">
        <f>IF(THJ220 = "", "", IFERROR(THJ220 / SUMIFS(Aux_Totales!$N:$N, Aux_Totales!$F:$F, $F224, Aux_Totales!$A:$A, Aperturas!$A$2), 0))</f>
        <v/>
      </c>
      <c r="THK224" s="23" t="str">
        <f>IF(THK220 = "", "", IFERROR(THK220 / SUMIFS(Aux_Totales!$N:$N, Aux_Totales!$F:$F, $F224, Aux_Totales!$A:$A, Aperturas!$A$2), 0))</f>
        <v/>
      </c>
      <c r="THL224" s="23" t="str">
        <f>IF(THL220 = "", "", IFERROR(THL220 / SUMIFS(Aux_Totales!$N:$N, Aux_Totales!$F:$F, $F224, Aux_Totales!$A:$A, Aperturas!$A$2), 0))</f>
        <v/>
      </c>
      <c r="THM224" s="23" t="str">
        <f>IF(THM220 = "", "", IFERROR(THM220 / SUMIFS(Aux_Totales!$N:$N, Aux_Totales!$F:$F, $F224, Aux_Totales!$A:$A, Aperturas!$A$2), 0))</f>
        <v/>
      </c>
      <c r="THN224" s="23" t="str">
        <f>IF(THN220 = "", "", IFERROR(THN220 / SUMIFS(Aux_Totales!$N:$N, Aux_Totales!$F:$F, $F224, Aux_Totales!$A:$A, Aperturas!$A$2), 0))</f>
        <v/>
      </c>
      <c r="THO224" s="23" t="str">
        <f>IF(THO220 = "", "", IFERROR(THO220 / SUMIFS(Aux_Totales!$N:$N, Aux_Totales!$F:$F, $F224, Aux_Totales!$A:$A, Aperturas!$A$2), 0))</f>
        <v/>
      </c>
      <c r="THP224" s="23" t="str">
        <f>IF(THP220 = "", "", IFERROR(THP220 / SUMIFS(Aux_Totales!$N:$N, Aux_Totales!$F:$F, $F224, Aux_Totales!$A:$A, Aperturas!$A$2), 0))</f>
        <v/>
      </c>
      <c r="THQ224" s="23" t="str">
        <f>IF(THQ220 = "", "", IFERROR(THQ220 / SUMIFS(Aux_Totales!$N:$N, Aux_Totales!$F:$F, $F224, Aux_Totales!$A:$A, Aperturas!$A$2), 0))</f>
        <v/>
      </c>
      <c r="THR224" s="23" t="str">
        <f>IF(THR220 = "", "", IFERROR(THR220 / SUMIFS(Aux_Totales!$N:$N, Aux_Totales!$F:$F, $F224, Aux_Totales!$A:$A, Aperturas!$A$2), 0))</f>
        <v/>
      </c>
      <c r="THS224" s="23" t="str">
        <f>IF(THS220 = "", "", IFERROR(THS220 / SUMIFS(Aux_Totales!$N:$N, Aux_Totales!$F:$F, $F224, Aux_Totales!$A:$A, Aperturas!$A$2), 0))</f>
        <v/>
      </c>
      <c r="THT224" s="23" t="str">
        <f>IF(THT220 = "", "", IFERROR(THT220 / SUMIFS(Aux_Totales!$N:$N, Aux_Totales!$F:$F, $F224, Aux_Totales!$A:$A, Aperturas!$A$2), 0))</f>
        <v/>
      </c>
      <c r="THU224" s="23" t="str">
        <f>IF(THU220 = "", "", IFERROR(THU220 / SUMIFS(Aux_Totales!$N:$N, Aux_Totales!$F:$F, $F224, Aux_Totales!$A:$A, Aperturas!$A$2), 0))</f>
        <v/>
      </c>
      <c r="THV224" s="23" t="str">
        <f>IF(THV220 = "", "", IFERROR(THV220 / SUMIFS(Aux_Totales!$N:$N, Aux_Totales!$F:$F, $F224, Aux_Totales!$A:$A, Aperturas!$A$2), 0))</f>
        <v/>
      </c>
      <c r="THW224" s="23" t="str">
        <f>IF(THW220 = "", "", IFERROR(THW220 / SUMIFS(Aux_Totales!$N:$N, Aux_Totales!$F:$F, $F224, Aux_Totales!$A:$A, Aperturas!$A$2), 0))</f>
        <v/>
      </c>
      <c r="THX224" s="23" t="str">
        <f>IF(THX220 = "", "", IFERROR(THX220 / SUMIFS(Aux_Totales!$N:$N, Aux_Totales!$F:$F, $F224, Aux_Totales!$A:$A, Aperturas!$A$2), 0))</f>
        <v/>
      </c>
      <c r="THY224" s="23" t="str">
        <f>IF(THY220 = "", "", IFERROR(THY220 / SUMIFS(Aux_Totales!$N:$N, Aux_Totales!$F:$F, $F224, Aux_Totales!$A:$A, Aperturas!$A$2), 0))</f>
        <v/>
      </c>
      <c r="THZ224" s="23" t="str">
        <f>IF(THZ220 = "", "", IFERROR(THZ220 / SUMIFS(Aux_Totales!$N:$N, Aux_Totales!$F:$F, $F224, Aux_Totales!$A:$A, Aperturas!$A$2), 0))</f>
        <v/>
      </c>
      <c r="TIA224" s="23" t="str">
        <f>IF(TIA220 = "", "", IFERROR(TIA220 / SUMIFS(Aux_Totales!$N:$N, Aux_Totales!$F:$F, $F224, Aux_Totales!$A:$A, Aperturas!$A$2), 0))</f>
        <v/>
      </c>
      <c r="TIB224" s="23" t="str">
        <f>IF(TIB220 = "", "", IFERROR(TIB220 / SUMIFS(Aux_Totales!$N:$N, Aux_Totales!$F:$F, $F224, Aux_Totales!$A:$A, Aperturas!$A$2), 0))</f>
        <v/>
      </c>
      <c r="TIC224" s="23" t="str">
        <f>IF(TIC220 = "", "", IFERROR(TIC220 / SUMIFS(Aux_Totales!$N:$N, Aux_Totales!$F:$F, $F224, Aux_Totales!$A:$A, Aperturas!$A$2), 0))</f>
        <v/>
      </c>
      <c r="TID224" s="23" t="str">
        <f>IF(TID220 = "", "", IFERROR(TID220 / SUMIFS(Aux_Totales!$N:$N, Aux_Totales!$F:$F, $F224, Aux_Totales!$A:$A, Aperturas!$A$2), 0))</f>
        <v/>
      </c>
      <c r="TIE224" s="23" t="str">
        <f>IF(TIE220 = "", "", IFERROR(TIE220 / SUMIFS(Aux_Totales!$N:$N, Aux_Totales!$F:$F, $F224, Aux_Totales!$A:$A, Aperturas!$A$2), 0))</f>
        <v/>
      </c>
      <c r="TIF224" s="23" t="str">
        <f>IF(TIF220 = "", "", IFERROR(TIF220 / SUMIFS(Aux_Totales!$N:$N, Aux_Totales!$F:$F, $F224, Aux_Totales!$A:$A, Aperturas!$A$2), 0))</f>
        <v/>
      </c>
      <c r="TIG224" s="23" t="str">
        <f>IF(TIG220 = "", "", IFERROR(TIG220 / SUMIFS(Aux_Totales!$N:$N, Aux_Totales!$F:$F, $F224, Aux_Totales!$A:$A, Aperturas!$A$2), 0))</f>
        <v/>
      </c>
      <c r="TIH224" s="23" t="str">
        <f>IF(TIH220 = "", "", IFERROR(TIH220 / SUMIFS(Aux_Totales!$N:$N, Aux_Totales!$F:$F, $F224, Aux_Totales!$A:$A, Aperturas!$A$2), 0))</f>
        <v/>
      </c>
      <c r="TII224" s="23" t="str">
        <f>IF(TII220 = "", "", IFERROR(TII220 / SUMIFS(Aux_Totales!$N:$N, Aux_Totales!$F:$F, $F224, Aux_Totales!$A:$A, Aperturas!$A$2), 0))</f>
        <v/>
      </c>
      <c r="TIJ224" s="23" t="str">
        <f>IF(TIJ220 = "", "", IFERROR(TIJ220 / SUMIFS(Aux_Totales!$N:$N, Aux_Totales!$F:$F, $F224, Aux_Totales!$A:$A, Aperturas!$A$2), 0))</f>
        <v/>
      </c>
      <c r="TIK224" s="23" t="str">
        <f>IF(TIK220 = "", "", IFERROR(TIK220 / SUMIFS(Aux_Totales!$N:$N, Aux_Totales!$F:$F, $F224, Aux_Totales!$A:$A, Aperturas!$A$2), 0))</f>
        <v/>
      </c>
      <c r="TIL224" s="23" t="str">
        <f>IF(TIL220 = "", "", IFERROR(TIL220 / SUMIFS(Aux_Totales!$N:$N, Aux_Totales!$F:$F, $F224, Aux_Totales!$A:$A, Aperturas!$A$2), 0))</f>
        <v/>
      </c>
      <c r="TIM224" s="23" t="str">
        <f>IF(TIM220 = "", "", IFERROR(TIM220 / SUMIFS(Aux_Totales!$N:$N, Aux_Totales!$F:$F, $F224, Aux_Totales!$A:$A, Aperturas!$A$2), 0))</f>
        <v/>
      </c>
      <c r="TIN224" s="23" t="str">
        <f>IF(TIN220 = "", "", IFERROR(TIN220 / SUMIFS(Aux_Totales!$N:$N, Aux_Totales!$F:$F, $F224, Aux_Totales!$A:$A, Aperturas!$A$2), 0))</f>
        <v/>
      </c>
      <c r="TIO224" s="23" t="str">
        <f>IF(TIO220 = "", "", IFERROR(TIO220 / SUMIFS(Aux_Totales!$N:$N, Aux_Totales!$F:$F, $F224, Aux_Totales!$A:$A, Aperturas!$A$2), 0))</f>
        <v/>
      </c>
      <c r="TIP224" s="23" t="str">
        <f>IF(TIP220 = "", "", IFERROR(TIP220 / SUMIFS(Aux_Totales!$N:$N, Aux_Totales!$F:$F, $F224, Aux_Totales!$A:$A, Aperturas!$A$2), 0))</f>
        <v/>
      </c>
      <c r="TIQ224" s="23" t="str">
        <f>IF(TIQ220 = "", "", IFERROR(TIQ220 / SUMIFS(Aux_Totales!$N:$N, Aux_Totales!$F:$F, $F224, Aux_Totales!$A:$A, Aperturas!$A$2), 0))</f>
        <v/>
      </c>
      <c r="TIR224" s="23" t="str">
        <f>IF(TIR220 = "", "", IFERROR(TIR220 / SUMIFS(Aux_Totales!$N:$N, Aux_Totales!$F:$F, $F224, Aux_Totales!$A:$A, Aperturas!$A$2), 0))</f>
        <v/>
      </c>
      <c r="TIS224" s="23" t="str">
        <f>IF(TIS220 = "", "", IFERROR(TIS220 / SUMIFS(Aux_Totales!$N:$N, Aux_Totales!$F:$F, $F224, Aux_Totales!$A:$A, Aperturas!$A$2), 0))</f>
        <v/>
      </c>
      <c r="TIT224" s="23" t="str">
        <f>IF(TIT220 = "", "", IFERROR(TIT220 / SUMIFS(Aux_Totales!$N:$N, Aux_Totales!$F:$F, $F224, Aux_Totales!$A:$A, Aperturas!$A$2), 0))</f>
        <v/>
      </c>
      <c r="TIU224" s="23" t="str">
        <f>IF(TIU220 = "", "", IFERROR(TIU220 / SUMIFS(Aux_Totales!$N:$N, Aux_Totales!$F:$F, $F224, Aux_Totales!$A:$A, Aperturas!$A$2), 0))</f>
        <v/>
      </c>
      <c r="TIV224" s="23" t="str">
        <f>IF(TIV220 = "", "", IFERROR(TIV220 / SUMIFS(Aux_Totales!$N:$N, Aux_Totales!$F:$F, $F224, Aux_Totales!$A:$A, Aperturas!$A$2), 0))</f>
        <v/>
      </c>
      <c r="TIW224" s="23" t="str">
        <f>IF(TIW220 = "", "", IFERROR(TIW220 / SUMIFS(Aux_Totales!$N:$N, Aux_Totales!$F:$F, $F224, Aux_Totales!$A:$A, Aperturas!$A$2), 0))</f>
        <v/>
      </c>
      <c r="TIX224" s="23" t="str">
        <f>IF(TIX220 = "", "", IFERROR(TIX220 / SUMIFS(Aux_Totales!$N:$N, Aux_Totales!$F:$F, $F224, Aux_Totales!$A:$A, Aperturas!$A$2), 0))</f>
        <v/>
      </c>
      <c r="TIY224" s="23" t="str">
        <f>IF(TIY220 = "", "", IFERROR(TIY220 / SUMIFS(Aux_Totales!$N:$N, Aux_Totales!$F:$F, $F224, Aux_Totales!$A:$A, Aperturas!$A$2), 0))</f>
        <v/>
      </c>
      <c r="TIZ224" s="23" t="str">
        <f>IF(TIZ220 = "", "", IFERROR(TIZ220 / SUMIFS(Aux_Totales!$N:$N, Aux_Totales!$F:$F, $F224, Aux_Totales!$A:$A, Aperturas!$A$2), 0))</f>
        <v/>
      </c>
      <c r="TJA224" s="23" t="str">
        <f>IF(TJA220 = "", "", IFERROR(TJA220 / SUMIFS(Aux_Totales!$N:$N, Aux_Totales!$F:$F, $F224, Aux_Totales!$A:$A, Aperturas!$A$2), 0))</f>
        <v/>
      </c>
      <c r="TJB224" s="23" t="str">
        <f>IF(TJB220 = "", "", IFERROR(TJB220 / SUMIFS(Aux_Totales!$N:$N, Aux_Totales!$F:$F, $F224, Aux_Totales!$A:$A, Aperturas!$A$2), 0))</f>
        <v/>
      </c>
      <c r="TJC224" s="23" t="str">
        <f>IF(TJC220 = "", "", IFERROR(TJC220 / SUMIFS(Aux_Totales!$N:$N, Aux_Totales!$F:$F, $F224, Aux_Totales!$A:$A, Aperturas!$A$2), 0))</f>
        <v/>
      </c>
      <c r="TJD224" s="23" t="str">
        <f>IF(TJD220 = "", "", IFERROR(TJD220 / SUMIFS(Aux_Totales!$N:$N, Aux_Totales!$F:$F, $F224, Aux_Totales!$A:$A, Aperturas!$A$2), 0))</f>
        <v/>
      </c>
      <c r="TJE224" s="23" t="str">
        <f>IF(TJE220 = "", "", IFERROR(TJE220 / SUMIFS(Aux_Totales!$N:$N, Aux_Totales!$F:$F, $F224, Aux_Totales!$A:$A, Aperturas!$A$2), 0))</f>
        <v/>
      </c>
      <c r="TJF224" s="23" t="str">
        <f>IF(TJF220 = "", "", IFERROR(TJF220 / SUMIFS(Aux_Totales!$N:$N, Aux_Totales!$F:$F, $F224, Aux_Totales!$A:$A, Aperturas!$A$2), 0))</f>
        <v/>
      </c>
      <c r="TJG224" s="23" t="str">
        <f>IF(TJG220 = "", "", IFERROR(TJG220 / SUMIFS(Aux_Totales!$N:$N, Aux_Totales!$F:$F, $F224, Aux_Totales!$A:$A, Aperturas!$A$2), 0))</f>
        <v/>
      </c>
      <c r="TJH224" s="23" t="str">
        <f>IF(TJH220 = "", "", IFERROR(TJH220 / SUMIFS(Aux_Totales!$N:$N, Aux_Totales!$F:$F, $F224, Aux_Totales!$A:$A, Aperturas!$A$2), 0))</f>
        <v/>
      </c>
      <c r="TJI224" s="23" t="str">
        <f>IF(TJI220 = "", "", IFERROR(TJI220 / SUMIFS(Aux_Totales!$N:$N, Aux_Totales!$F:$F, $F224, Aux_Totales!$A:$A, Aperturas!$A$2), 0))</f>
        <v/>
      </c>
      <c r="TJJ224" s="23" t="str">
        <f>IF(TJJ220 = "", "", IFERROR(TJJ220 / SUMIFS(Aux_Totales!$N:$N, Aux_Totales!$F:$F, $F224, Aux_Totales!$A:$A, Aperturas!$A$2), 0))</f>
        <v/>
      </c>
      <c r="TJK224" s="23" t="str">
        <f>IF(TJK220 = "", "", IFERROR(TJK220 / SUMIFS(Aux_Totales!$N:$N, Aux_Totales!$F:$F, $F224, Aux_Totales!$A:$A, Aperturas!$A$2), 0))</f>
        <v/>
      </c>
      <c r="TJL224" s="23" t="str">
        <f>IF(TJL220 = "", "", IFERROR(TJL220 / SUMIFS(Aux_Totales!$N:$N, Aux_Totales!$F:$F, $F224, Aux_Totales!$A:$A, Aperturas!$A$2), 0))</f>
        <v/>
      </c>
      <c r="TJM224" s="23" t="str">
        <f>IF(TJM220 = "", "", IFERROR(TJM220 / SUMIFS(Aux_Totales!$N:$N, Aux_Totales!$F:$F, $F224, Aux_Totales!$A:$A, Aperturas!$A$2), 0))</f>
        <v/>
      </c>
      <c r="TJN224" s="23" t="str">
        <f>IF(TJN220 = "", "", IFERROR(TJN220 / SUMIFS(Aux_Totales!$N:$N, Aux_Totales!$F:$F, $F224, Aux_Totales!$A:$A, Aperturas!$A$2), 0))</f>
        <v/>
      </c>
      <c r="TJO224" s="23" t="str">
        <f>IF(TJO220 = "", "", IFERROR(TJO220 / SUMIFS(Aux_Totales!$N:$N, Aux_Totales!$F:$F, $F224, Aux_Totales!$A:$A, Aperturas!$A$2), 0))</f>
        <v/>
      </c>
      <c r="TJP224" s="23" t="str">
        <f>IF(TJP220 = "", "", IFERROR(TJP220 / SUMIFS(Aux_Totales!$N:$N, Aux_Totales!$F:$F, $F224, Aux_Totales!$A:$A, Aperturas!$A$2), 0))</f>
        <v/>
      </c>
      <c r="TJQ224" s="23" t="str">
        <f>IF(TJQ220 = "", "", IFERROR(TJQ220 / SUMIFS(Aux_Totales!$N:$N, Aux_Totales!$F:$F, $F224, Aux_Totales!$A:$A, Aperturas!$A$2), 0))</f>
        <v/>
      </c>
      <c r="TJR224" s="23" t="str">
        <f>IF(TJR220 = "", "", IFERROR(TJR220 / SUMIFS(Aux_Totales!$N:$N, Aux_Totales!$F:$F, $F224, Aux_Totales!$A:$A, Aperturas!$A$2), 0))</f>
        <v/>
      </c>
      <c r="TJS224" s="23" t="str">
        <f>IF(TJS220 = "", "", IFERROR(TJS220 / SUMIFS(Aux_Totales!$N:$N, Aux_Totales!$F:$F, $F224, Aux_Totales!$A:$A, Aperturas!$A$2), 0))</f>
        <v/>
      </c>
      <c r="TJT224" s="23" t="str">
        <f>IF(TJT220 = "", "", IFERROR(TJT220 / SUMIFS(Aux_Totales!$N:$N, Aux_Totales!$F:$F, $F224, Aux_Totales!$A:$A, Aperturas!$A$2), 0))</f>
        <v/>
      </c>
      <c r="TJU224" s="23" t="str">
        <f>IF(TJU220 = "", "", IFERROR(TJU220 / SUMIFS(Aux_Totales!$N:$N, Aux_Totales!$F:$F, $F224, Aux_Totales!$A:$A, Aperturas!$A$2), 0))</f>
        <v/>
      </c>
      <c r="TJV224" s="23" t="str">
        <f>IF(TJV220 = "", "", IFERROR(TJV220 / SUMIFS(Aux_Totales!$N:$N, Aux_Totales!$F:$F, $F224, Aux_Totales!$A:$A, Aperturas!$A$2), 0))</f>
        <v/>
      </c>
      <c r="TJW224" s="23" t="str">
        <f>IF(TJW220 = "", "", IFERROR(TJW220 / SUMIFS(Aux_Totales!$N:$N, Aux_Totales!$F:$F, $F224, Aux_Totales!$A:$A, Aperturas!$A$2), 0))</f>
        <v/>
      </c>
      <c r="TJX224" s="23" t="str">
        <f>IF(TJX220 = "", "", IFERROR(TJX220 / SUMIFS(Aux_Totales!$N:$N, Aux_Totales!$F:$F, $F224, Aux_Totales!$A:$A, Aperturas!$A$2), 0))</f>
        <v/>
      </c>
      <c r="TJY224" s="23" t="str">
        <f>IF(TJY220 = "", "", IFERROR(TJY220 / SUMIFS(Aux_Totales!$N:$N, Aux_Totales!$F:$F, $F224, Aux_Totales!$A:$A, Aperturas!$A$2), 0))</f>
        <v/>
      </c>
      <c r="TJZ224" s="23" t="str">
        <f>IF(TJZ220 = "", "", IFERROR(TJZ220 / SUMIFS(Aux_Totales!$N:$N, Aux_Totales!$F:$F, $F224, Aux_Totales!$A:$A, Aperturas!$A$2), 0))</f>
        <v/>
      </c>
      <c r="TKA224" s="23" t="str">
        <f>IF(TKA220 = "", "", IFERROR(TKA220 / SUMIFS(Aux_Totales!$N:$N, Aux_Totales!$F:$F, $F224, Aux_Totales!$A:$A, Aperturas!$A$2), 0))</f>
        <v/>
      </c>
      <c r="TKB224" s="23" t="str">
        <f>IF(TKB220 = "", "", IFERROR(TKB220 / SUMIFS(Aux_Totales!$N:$N, Aux_Totales!$F:$F, $F224, Aux_Totales!$A:$A, Aperturas!$A$2), 0))</f>
        <v/>
      </c>
      <c r="TKC224" s="23" t="str">
        <f>IF(TKC220 = "", "", IFERROR(TKC220 / SUMIFS(Aux_Totales!$N:$N, Aux_Totales!$F:$F, $F224, Aux_Totales!$A:$A, Aperturas!$A$2), 0))</f>
        <v/>
      </c>
      <c r="TKD224" s="23" t="str">
        <f>IF(TKD220 = "", "", IFERROR(TKD220 / SUMIFS(Aux_Totales!$N:$N, Aux_Totales!$F:$F, $F224, Aux_Totales!$A:$A, Aperturas!$A$2), 0))</f>
        <v/>
      </c>
      <c r="TKE224" s="23" t="str">
        <f>IF(TKE220 = "", "", IFERROR(TKE220 / SUMIFS(Aux_Totales!$N:$N, Aux_Totales!$F:$F, $F224, Aux_Totales!$A:$A, Aperturas!$A$2), 0))</f>
        <v/>
      </c>
      <c r="TKF224" s="23" t="str">
        <f>IF(TKF220 = "", "", IFERROR(TKF220 / SUMIFS(Aux_Totales!$N:$N, Aux_Totales!$F:$F, $F224, Aux_Totales!$A:$A, Aperturas!$A$2), 0))</f>
        <v/>
      </c>
      <c r="TKG224" s="23" t="str">
        <f>IF(TKG220 = "", "", IFERROR(TKG220 / SUMIFS(Aux_Totales!$N:$N, Aux_Totales!$F:$F, $F224, Aux_Totales!$A:$A, Aperturas!$A$2), 0))</f>
        <v/>
      </c>
      <c r="TKH224" s="23" t="str">
        <f>IF(TKH220 = "", "", IFERROR(TKH220 / SUMIFS(Aux_Totales!$N:$N, Aux_Totales!$F:$F, $F224, Aux_Totales!$A:$A, Aperturas!$A$2), 0))</f>
        <v/>
      </c>
      <c r="TKI224" s="23" t="str">
        <f>IF(TKI220 = "", "", IFERROR(TKI220 / SUMIFS(Aux_Totales!$N:$N, Aux_Totales!$F:$F, $F224, Aux_Totales!$A:$A, Aperturas!$A$2), 0))</f>
        <v/>
      </c>
      <c r="TKJ224" s="23" t="str">
        <f>IF(TKJ220 = "", "", IFERROR(TKJ220 / SUMIFS(Aux_Totales!$N:$N, Aux_Totales!$F:$F, $F224, Aux_Totales!$A:$A, Aperturas!$A$2), 0))</f>
        <v/>
      </c>
      <c r="TKK224" s="23" t="str">
        <f>IF(TKK220 = "", "", IFERROR(TKK220 / SUMIFS(Aux_Totales!$N:$N, Aux_Totales!$F:$F, $F224, Aux_Totales!$A:$A, Aperturas!$A$2), 0))</f>
        <v/>
      </c>
      <c r="TKL224" s="23" t="str">
        <f>IF(TKL220 = "", "", IFERROR(TKL220 / SUMIFS(Aux_Totales!$N:$N, Aux_Totales!$F:$F, $F224, Aux_Totales!$A:$A, Aperturas!$A$2), 0))</f>
        <v/>
      </c>
      <c r="TKM224" s="23" t="str">
        <f>IF(TKM220 = "", "", IFERROR(TKM220 / SUMIFS(Aux_Totales!$N:$N, Aux_Totales!$F:$F, $F224, Aux_Totales!$A:$A, Aperturas!$A$2), 0))</f>
        <v/>
      </c>
      <c r="TKN224" s="23" t="str">
        <f>IF(TKN220 = "", "", IFERROR(TKN220 / SUMIFS(Aux_Totales!$N:$N, Aux_Totales!$F:$F, $F224, Aux_Totales!$A:$A, Aperturas!$A$2), 0))</f>
        <v/>
      </c>
      <c r="TKO224" s="23" t="str">
        <f>IF(TKO220 = "", "", IFERROR(TKO220 / SUMIFS(Aux_Totales!$N:$N, Aux_Totales!$F:$F, $F224, Aux_Totales!$A:$A, Aperturas!$A$2), 0))</f>
        <v/>
      </c>
      <c r="TKP224" s="23" t="str">
        <f>IF(TKP220 = "", "", IFERROR(TKP220 / SUMIFS(Aux_Totales!$N:$N, Aux_Totales!$F:$F, $F224, Aux_Totales!$A:$A, Aperturas!$A$2), 0))</f>
        <v/>
      </c>
      <c r="TKQ224" s="23" t="str">
        <f>IF(TKQ220 = "", "", IFERROR(TKQ220 / SUMIFS(Aux_Totales!$N:$N, Aux_Totales!$F:$F, $F224, Aux_Totales!$A:$A, Aperturas!$A$2), 0))</f>
        <v/>
      </c>
      <c r="TKR224" s="23" t="str">
        <f>IF(TKR220 = "", "", IFERROR(TKR220 / SUMIFS(Aux_Totales!$N:$N, Aux_Totales!$F:$F, $F224, Aux_Totales!$A:$A, Aperturas!$A$2), 0))</f>
        <v/>
      </c>
      <c r="TKS224" s="23" t="str">
        <f>IF(TKS220 = "", "", IFERROR(TKS220 / SUMIFS(Aux_Totales!$N:$N, Aux_Totales!$F:$F, $F224, Aux_Totales!$A:$A, Aperturas!$A$2), 0))</f>
        <v/>
      </c>
      <c r="TKT224" s="23" t="str">
        <f>IF(TKT220 = "", "", IFERROR(TKT220 / SUMIFS(Aux_Totales!$N:$N, Aux_Totales!$F:$F, $F224, Aux_Totales!$A:$A, Aperturas!$A$2), 0))</f>
        <v/>
      </c>
      <c r="TKU224" s="23" t="str">
        <f>IF(TKU220 = "", "", IFERROR(TKU220 / SUMIFS(Aux_Totales!$N:$N, Aux_Totales!$F:$F, $F224, Aux_Totales!$A:$A, Aperturas!$A$2), 0))</f>
        <v/>
      </c>
      <c r="TKV224" s="23" t="str">
        <f>IF(TKV220 = "", "", IFERROR(TKV220 / SUMIFS(Aux_Totales!$N:$N, Aux_Totales!$F:$F, $F224, Aux_Totales!$A:$A, Aperturas!$A$2), 0))</f>
        <v/>
      </c>
      <c r="TKW224" s="23" t="str">
        <f>IF(TKW220 = "", "", IFERROR(TKW220 / SUMIFS(Aux_Totales!$N:$N, Aux_Totales!$F:$F, $F224, Aux_Totales!$A:$A, Aperturas!$A$2), 0))</f>
        <v/>
      </c>
      <c r="TKX224" s="23" t="str">
        <f>IF(TKX220 = "", "", IFERROR(TKX220 / SUMIFS(Aux_Totales!$N:$N, Aux_Totales!$F:$F, $F224, Aux_Totales!$A:$A, Aperturas!$A$2), 0))</f>
        <v/>
      </c>
      <c r="TKY224" s="23" t="str">
        <f>IF(TKY220 = "", "", IFERROR(TKY220 / SUMIFS(Aux_Totales!$N:$N, Aux_Totales!$F:$F, $F224, Aux_Totales!$A:$A, Aperturas!$A$2), 0))</f>
        <v/>
      </c>
      <c r="TKZ224" s="23" t="str">
        <f>IF(TKZ220 = "", "", IFERROR(TKZ220 / SUMIFS(Aux_Totales!$N:$N, Aux_Totales!$F:$F, $F224, Aux_Totales!$A:$A, Aperturas!$A$2), 0))</f>
        <v/>
      </c>
      <c r="TLA224" s="23" t="str">
        <f>IF(TLA220 = "", "", IFERROR(TLA220 / SUMIFS(Aux_Totales!$N:$N, Aux_Totales!$F:$F, $F224, Aux_Totales!$A:$A, Aperturas!$A$2), 0))</f>
        <v/>
      </c>
      <c r="TLB224" s="23" t="str">
        <f>IF(TLB220 = "", "", IFERROR(TLB220 / SUMIFS(Aux_Totales!$N:$N, Aux_Totales!$F:$F, $F224, Aux_Totales!$A:$A, Aperturas!$A$2), 0))</f>
        <v/>
      </c>
      <c r="TLC224" s="23" t="str">
        <f>IF(TLC220 = "", "", IFERROR(TLC220 / SUMIFS(Aux_Totales!$N:$N, Aux_Totales!$F:$F, $F224, Aux_Totales!$A:$A, Aperturas!$A$2), 0))</f>
        <v/>
      </c>
      <c r="TLD224" s="23" t="str">
        <f>IF(TLD220 = "", "", IFERROR(TLD220 / SUMIFS(Aux_Totales!$N:$N, Aux_Totales!$F:$F, $F224, Aux_Totales!$A:$A, Aperturas!$A$2), 0))</f>
        <v/>
      </c>
      <c r="TLE224" s="23" t="str">
        <f>IF(TLE220 = "", "", IFERROR(TLE220 / SUMIFS(Aux_Totales!$N:$N, Aux_Totales!$F:$F, $F224, Aux_Totales!$A:$A, Aperturas!$A$2), 0))</f>
        <v/>
      </c>
      <c r="TLF224" s="23" t="str">
        <f>IF(TLF220 = "", "", IFERROR(TLF220 / SUMIFS(Aux_Totales!$N:$N, Aux_Totales!$F:$F, $F224, Aux_Totales!$A:$A, Aperturas!$A$2), 0))</f>
        <v/>
      </c>
      <c r="TLG224" s="23" t="str">
        <f>IF(TLG220 = "", "", IFERROR(TLG220 / SUMIFS(Aux_Totales!$N:$N, Aux_Totales!$F:$F, $F224, Aux_Totales!$A:$A, Aperturas!$A$2), 0))</f>
        <v/>
      </c>
      <c r="TLH224" s="23" t="str">
        <f>IF(TLH220 = "", "", IFERROR(TLH220 / SUMIFS(Aux_Totales!$N:$N, Aux_Totales!$F:$F, $F224, Aux_Totales!$A:$A, Aperturas!$A$2), 0))</f>
        <v/>
      </c>
      <c r="TLI224" s="23" t="str">
        <f>IF(TLI220 = "", "", IFERROR(TLI220 / SUMIFS(Aux_Totales!$N:$N, Aux_Totales!$F:$F, $F224, Aux_Totales!$A:$A, Aperturas!$A$2), 0))</f>
        <v/>
      </c>
      <c r="TLJ224" s="23" t="str">
        <f>IF(TLJ220 = "", "", IFERROR(TLJ220 / SUMIFS(Aux_Totales!$N:$N, Aux_Totales!$F:$F, $F224, Aux_Totales!$A:$A, Aperturas!$A$2), 0))</f>
        <v/>
      </c>
      <c r="TLK224" s="23" t="str">
        <f>IF(TLK220 = "", "", IFERROR(TLK220 / SUMIFS(Aux_Totales!$N:$N, Aux_Totales!$F:$F, $F224, Aux_Totales!$A:$A, Aperturas!$A$2), 0))</f>
        <v/>
      </c>
      <c r="TLL224" s="23" t="str">
        <f>IF(TLL220 = "", "", IFERROR(TLL220 / SUMIFS(Aux_Totales!$N:$N, Aux_Totales!$F:$F, $F224, Aux_Totales!$A:$A, Aperturas!$A$2), 0))</f>
        <v/>
      </c>
      <c r="TLM224" s="23" t="str">
        <f>IF(TLM220 = "", "", IFERROR(TLM220 / SUMIFS(Aux_Totales!$N:$N, Aux_Totales!$F:$F, $F224, Aux_Totales!$A:$A, Aperturas!$A$2), 0))</f>
        <v/>
      </c>
      <c r="TLN224" s="23" t="str">
        <f>IF(TLN220 = "", "", IFERROR(TLN220 / SUMIFS(Aux_Totales!$N:$N, Aux_Totales!$F:$F, $F224, Aux_Totales!$A:$A, Aperturas!$A$2), 0))</f>
        <v/>
      </c>
      <c r="TLO224" s="23" t="str">
        <f>IF(TLO220 = "", "", IFERROR(TLO220 / SUMIFS(Aux_Totales!$N:$N, Aux_Totales!$F:$F, $F224, Aux_Totales!$A:$A, Aperturas!$A$2), 0))</f>
        <v/>
      </c>
      <c r="TLP224" s="23" t="str">
        <f>IF(TLP220 = "", "", IFERROR(TLP220 / SUMIFS(Aux_Totales!$N:$N, Aux_Totales!$F:$F, $F224, Aux_Totales!$A:$A, Aperturas!$A$2), 0))</f>
        <v/>
      </c>
      <c r="TLQ224" s="23" t="str">
        <f>IF(TLQ220 = "", "", IFERROR(TLQ220 / SUMIFS(Aux_Totales!$N:$N, Aux_Totales!$F:$F, $F224, Aux_Totales!$A:$A, Aperturas!$A$2), 0))</f>
        <v/>
      </c>
      <c r="TLR224" s="23" t="str">
        <f>IF(TLR220 = "", "", IFERROR(TLR220 / SUMIFS(Aux_Totales!$N:$N, Aux_Totales!$F:$F, $F224, Aux_Totales!$A:$A, Aperturas!$A$2), 0))</f>
        <v/>
      </c>
      <c r="TLS224" s="23" t="str">
        <f>IF(TLS220 = "", "", IFERROR(TLS220 / SUMIFS(Aux_Totales!$N:$N, Aux_Totales!$F:$F, $F224, Aux_Totales!$A:$A, Aperturas!$A$2), 0))</f>
        <v/>
      </c>
      <c r="TLT224" s="23" t="str">
        <f>IF(TLT220 = "", "", IFERROR(TLT220 / SUMIFS(Aux_Totales!$N:$N, Aux_Totales!$F:$F, $F224, Aux_Totales!$A:$A, Aperturas!$A$2), 0))</f>
        <v/>
      </c>
      <c r="TLU224" s="23" t="str">
        <f>IF(TLU220 = "", "", IFERROR(TLU220 / SUMIFS(Aux_Totales!$N:$N, Aux_Totales!$F:$F, $F224, Aux_Totales!$A:$A, Aperturas!$A$2), 0))</f>
        <v/>
      </c>
      <c r="TLV224" s="23" t="str">
        <f>IF(TLV220 = "", "", IFERROR(TLV220 / SUMIFS(Aux_Totales!$N:$N, Aux_Totales!$F:$F, $F224, Aux_Totales!$A:$A, Aperturas!$A$2), 0))</f>
        <v/>
      </c>
      <c r="TLW224" s="23" t="str">
        <f>IF(TLW220 = "", "", IFERROR(TLW220 / SUMIFS(Aux_Totales!$N:$N, Aux_Totales!$F:$F, $F224, Aux_Totales!$A:$A, Aperturas!$A$2), 0))</f>
        <v/>
      </c>
      <c r="TLX224" s="23" t="str">
        <f>IF(TLX220 = "", "", IFERROR(TLX220 / SUMIFS(Aux_Totales!$N:$N, Aux_Totales!$F:$F, $F224, Aux_Totales!$A:$A, Aperturas!$A$2), 0))</f>
        <v/>
      </c>
      <c r="TLY224" s="23" t="str">
        <f>IF(TLY220 = "", "", IFERROR(TLY220 / SUMIFS(Aux_Totales!$N:$N, Aux_Totales!$F:$F, $F224, Aux_Totales!$A:$A, Aperturas!$A$2), 0))</f>
        <v/>
      </c>
      <c r="TLZ224" s="23" t="str">
        <f>IF(TLZ220 = "", "", IFERROR(TLZ220 / SUMIFS(Aux_Totales!$N:$N, Aux_Totales!$F:$F, $F224, Aux_Totales!$A:$A, Aperturas!$A$2), 0))</f>
        <v/>
      </c>
      <c r="TMA224" s="23" t="str">
        <f>IF(TMA220 = "", "", IFERROR(TMA220 / SUMIFS(Aux_Totales!$N:$N, Aux_Totales!$F:$F, $F224, Aux_Totales!$A:$A, Aperturas!$A$2), 0))</f>
        <v/>
      </c>
      <c r="TMB224" s="23" t="str">
        <f>IF(TMB220 = "", "", IFERROR(TMB220 / SUMIFS(Aux_Totales!$N:$N, Aux_Totales!$F:$F, $F224, Aux_Totales!$A:$A, Aperturas!$A$2), 0))</f>
        <v/>
      </c>
      <c r="TMC224" s="23" t="str">
        <f>IF(TMC220 = "", "", IFERROR(TMC220 / SUMIFS(Aux_Totales!$N:$N, Aux_Totales!$F:$F, $F224, Aux_Totales!$A:$A, Aperturas!$A$2), 0))</f>
        <v/>
      </c>
      <c r="TMD224" s="23" t="str">
        <f>IF(TMD220 = "", "", IFERROR(TMD220 / SUMIFS(Aux_Totales!$N:$N, Aux_Totales!$F:$F, $F224, Aux_Totales!$A:$A, Aperturas!$A$2), 0))</f>
        <v/>
      </c>
      <c r="TME224" s="23" t="str">
        <f>IF(TME220 = "", "", IFERROR(TME220 / SUMIFS(Aux_Totales!$N:$N, Aux_Totales!$F:$F, $F224, Aux_Totales!$A:$A, Aperturas!$A$2), 0))</f>
        <v/>
      </c>
      <c r="TMF224" s="23" t="str">
        <f>IF(TMF220 = "", "", IFERROR(TMF220 / SUMIFS(Aux_Totales!$N:$N, Aux_Totales!$F:$F, $F224, Aux_Totales!$A:$A, Aperturas!$A$2), 0))</f>
        <v/>
      </c>
      <c r="TMG224" s="23" t="str">
        <f>IF(TMG220 = "", "", IFERROR(TMG220 / SUMIFS(Aux_Totales!$N:$N, Aux_Totales!$F:$F, $F224, Aux_Totales!$A:$A, Aperturas!$A$2), 0))</f>
        <v/>
      </c>
      <c r="TMH224" s="23" t="str">
        <f>IF(TMH220 = "", "", IFERROR(TMH220 / SUMIFS(Aux_Totales!$N:$N, Aux_Totales!$F:$F, $F224, Aux_Totales!$A:$A, Aperturas!$A$2), 0))</f>
        <v/>
      </c>
      <c r="TMI224" s="23" t="str">
        <f>IF(TMI220 = "", "", IFERROR(TMI220 / SUMIFS(Aux_Totales!$N:$N, Aux_Totales!$F:$F, $F224, Aux_Totales!$A:$A, Aperturas!$A$2), 0))</f>
        <v/>
      </c>
      <c r="TMJ224" s="23" t="str">
        <f>IF(TMJ220 = "", "", IFERROR(TMJ220 / SUMIFS(Aux_Totales!$N:$N, Aux_Totales!$F:$F, $F224, Aux_Totales!$A:$A, Aperturas!$A$2), 0))</f>
        <v/>
      </c>
      <c r="TMK224" s="23" t="str">
        <f>IF(TMK220 = "", "", IFERROR(TMK220 / SUMIFS(Aux_Totales!$N:$N, Aux_Totales!$F:$F, $F224, Aux_Totales!$A:$A, Aperturas!$A$2), 0))</f>
        <v/>
      </c>
      <c r="TML224" s="23" t="str">
        <f>IF(TML220 = "", "", IFERROR(TML220 / SUMIFS(Aux_Totales!$N:$N, Aux_Totales!$F:$F, $F224, Aux_Totales!$A:$A, Aperturas!$A$2), 0))</f>
        <v/>
      </c>
      <c r="TMM224" s="23" t="str">
        <f>IF(TMM220 = "", "", IFERROR(TMM220 / SUMIFS(Aux_Totales!$N:$N, Aux_Totales!$F:$F, $F224, Aux_Totales!$A:$A, Aperturas!$A$2), 0))</f>
        <v/>
      </c>
      <c r="TMN224" s="23" t="str">
        <f>IF(TMN220 = "", "", IFERROR(TMN220 / SUMIFS(Aux_Totales!$N:$N, Aux_Totales!$F:$F, $F224, Aux_Totales!$A:$A, Aperturas!$A$2), 0))</f>
        <v/>
      </c>
      <c r="TMO224" s="23" t="str">
        <f>IF(TMO220 = "", "", IFERROR(TMO220 / SUMIFS(Aux_Totales!$N:$N, Aux_Totales!$F:$F, $F224, Aux_Totales!$A:$A, Aperturas!$A$2), 0))</f>
        <v/>
      </c>
      <c r="TMP224" s="23" t="str">
        <f>IF(TMP220 = "", "", IFERROR(TMP220 / SUMIFS(Aux_Totales!$N:$N, Aux_Totales!$F:$F, $F224, Aux_Totales!$A:$A, Aperturas!$A$2), 0))</f>
        <v/>
      </c>
      <c r="TMQ224" s="23" t="str">
        <f>IF(TMQ220 = "", "", IFERROR(TMQ220 / SUMIFS(Aux_Totales!$N:$N, Aux_Totales!$F:$F, $F224, Aux_Totales!$A:$A, Aperturas!$A$2), 0))</f>
        <v/>
      </c>
      <c r="TMR224" s="23" t="str">
        <f>IF(TMR220 = "", "", IFERROR(TMR220 / SUMIFS(Aux_Totales!$N:$N, Aux_Totales!$F:$F, $F224, Aux_Totales!$A:$A, Aperturas!$A$2), 0))</f>
        <v/>
      </c>
      <c r="TMS224" s="23" t="str">
        <f>IF(TMS220 = "", "", IFERROR(TMS220 / SUMIFS(Aux_Totales!$N:$N, Aux_Totales!$F:$F, $F224, Aux_Totales!$A:$A, Aperturas!$A$2), 0))</f>
        <v/>
      </c>
      <c r="TMT224" s="23" t="str">
        <f>IF(TMT220 = "", "", IFERROR(TMT220 / SUMIFS(Aux_Totales!$N:$N, Aux_Totales!$F:$F, $F224, Aux_Totales!$A:$A, Aperturas!$A$2), 0))</f>
        <v/>
      </c>
      <c r="TMU224" s="23" t="str">
        <f>IF(TMU220 = "", "", IFERROR(TMU220 / SUMIFS(Aux_Totales!$N:$N, Aux_Totales!$F:$F, $F224, Aux_Totales!$A:$A, Aperturas!$A$2), 0))</f>
        <v/>
      </c>
      <c r="TMV224" s="23" t="str">
        <f>IF(TMV220 = "", "", IFERROR(TMV220 / SUMIFS(Aux_Totales!$N:$N, Aux_Totales!$F:$F, $F224, Aux_Totales!$A:$A, Aperturas!$A$2), 0))</f>
        <v/>
      </c>
      <c r="TMW224" s="23" t="str">
        <f>IF(TMW220 = "", "", IFERROR(TMW220 / SUMIFS(Aux_Totales!$N:$N, Aux_Totales!$F:$F, $F224, Aux_Totales!$A:$A, Aperturas!$A$2), 0))</f>
        <v/>
      </c>
      <c r="TMX224" s="23" t="str">
        <f>IF(TMX220 = "", "", IFERROR(TMX220 / SUMIFS(Aux_Totales!$N:$N, Aux_Totales!$F:$F, $F224, Aux_Totales!$A:$A, Aperturas!$A$2), 0))</f>
        <v/>
      </c>
      <c r="TMY224" s="23" t="str">
        <f>IF(TMY220 = "", "", IFERROR(TMY220 / SUMIFS(Aux_Totales!$N:$N, Aux_Totales!$F:$F, $F224, Aux_Totales!$A:$A, Aperturas!$A$2), 0))</f>
        <v/>
      </c>
      <c r="TMZ224" s="23" t="str">
        <f>IF(TMZ220 = "", "", IFERROR(TMZ220 / SUMIFS(Aux_Totales!$N:$N, Aux_Totales!$F:$F, $F224, Aux_Totales!$A:$A, Aperturas!$A$2), 0))</f>
        <v/>
      </c>
      <c r="TNA224" s="23" t="str">
        <f>IF(TNA220 = "", "", IFERROR(TNA220 / SUMIFS(Aux_Totales!$N:$N, Aux_Totales!$F:$F, $F224, Aux_Totales!$A:$A, Aperturas!$A$2), 0))</f>
        <v/>
      </c>
      <c r="TNB224" s="23" t="str">
        <f>IF(TNB220 = "", "", IFERROR(TNB220 / SUMIFS(Aux_Totales!$N:$N, Aux_Totales!$F:$F, $F224, Aux_Totales!$A:$A, Aperturas!$A$2), 0))</f>
        <v/>
      </c>
      <c r="TNC224" s="23" t="str">
        <f>IF(TNC220 = "", "", IFERROR(TNC220 / SUMIFS(Aux_Totales!$N:$N, Aux_Totales!$F:$F, $F224, Aux_Totales!$A:$A, Aperturas!$A$2), 0))</f>
        <v/>
      </c>
      <c r="TND224" s="23" t="str">
        <f>IF(TND220 = "", "", IFERROR(TND220 / SUMIFS(Aux_Totales!$N:$N, Aux_Totales!$F:$F, $F224, Aux_Totales!$A:$A, Aperturas!$A$2), 0))</f>
        <v/>
      </c>
      <c r="TNE224" s="23" t="str">
        <f>IF(TNE220 = "", "", IFERROR(TNE220 / SUMIFS(Aux_Totales!$N:$N, Aux_Totales!$F:$F, $F224, Aux_Totales!$A:$A, Aperturas!$A$2), 0))</f>
        <v/>
      </c>
      <c r="TNF224" s="23" t="str">
        <f>IF(TNF220 = "", "", IFERROR(TNF220 / SUMIFS(Aux_Totales!$N:$N, Aux_Totales!$F:$F, $F224, Aux_Totales!$A:$A, Aperturas!$A$2), 0))</f>
        <v/>
      </c>
      <c r="TNG224" s="23" t="str">
        <f>IF(TNG220 = "", "", IFERROR(TNG220 / SUMIFS(Aux_Totales!$N:$N, Aux_Totales!$F:$F, $F224, Aux_Totales!$A:$A, Aperturas!$A$2), 0))</f>
        <v/>
      </c>
      <c r="TNH224" s="23" t="str">
        <f>IF(TNH220 = "", "", IFERROR(TNH220 / SUMIFS(Aux_Totales!$N:$N, Aux_Totales!$F:$F, $F224, Aux_Totales!$A:$A, Aperturas!$A$2), 0))</f>
        <v/>
      </c>
      <c r="TNI224" s="23" t="str">
        <f>IF(TNI220 = "", "", IFERROR(TNI220 / SUMIFS(Aux_Totales!$N:$N, Aux_Totales!$F:$F, $F224, Aux_Totales!$A:$A, Aperturas!$A$2), 0))</f>
        <v/>
      </c>
      <c r="TNJ224" s="23" t="str">
        <f>IF(TNJ220 = "", "", IFERROR(TNJ220 / SUMIFS(Aux_Totales!$N:$N, Aux_Totales!$F:$F, $F224, Aux_Totales!$A:$A, Aperturas!$A$2), 0))</f>
        <v/>
      </c>
      <c r="TNK224" s="23" t="str">
        <f>IF(TNK220 = "", "", IFERROR(TNK220 / SUMIFS(Aux_Totales!$N:$N, Aux_Totales!$F:$F, $F224, Aux_Totales!$A:$A, Aperturas!$A$2), 0))</f>
        <v/>
      </c>
      <c r="TNL224" s="23" t="str">
        <f>IF(TNL220 = "", "", IFERROR(TNL220 / SUMIFS(Aux_Totales!$N:$N, Aux_Totales!$F:$F, $F224, Aux_Totales!$A:$A, Aperturas!$A$2), 0))</f>
        <v/>
      </c>
      <c r="TNM224" s="23" t="str">
        <f>IF(TNM220 = "", "", IFERROR(TNM220 / SUMIFS(Aux_Totales!$N:$N, Aux_Totales!$F:$F, $F224, Aux_Totales!$A:$A, Aperturas!$A$2), 0))</f>
        <v/>
      </c>
      <c r="TNN224" s="23" t="str">
        <f>IF(TNN220 = "", "", IFERROR(TNN220 / SUMIFS(Aux_Totales!$N:$N, Aux_Totales!$F:$F, $F224, Aux_Totales!$A:$A, Aperturas!$A$2), 0))</f>
        <v/>
      </c>
      <c r="TNO224" s="23" t="str">
        <f>IF(TNO220 = "", "", IFERROR(TNO220 / SUMIFS(Aux_Totales!$N:$N, Aux_Totales!$F:$F, $F224, Aux_Totales!$A:$A, Aperturas!$A$2), 0))</f>
        <v/>
      </c>
      <c r="TNP224" s="23" t="str">
        <f>IF(TNP220 = "", "", IFERROR(TNP220 / SUMIFS(Aux_Totales!$N:$N, Aux_Totales!$F:$F, $F224, Aux_Totales!$A:$A, Aperturas!$A$2), 0))</f>
        <v/>
      </c>
      <c r="TNQ224" s="23" t="str">
        <f>IF(TNQ220 = "", "", IFERROR(TNQ220 / SUMIFS(Aux_Totales!$N:$N, Aux_Totales!$F:$F, $F224, Aux_Totales!$A:$A, Aperturas!$A$2), 0))</f>
        <v/>
      </c>
      <c r="TNR224" s="23" t="str">
        <f>IF(TNR220 = "", "", IFERROR(TNR220 / SUMIFS(Aux_Totales!$N:$N, Aux_Totales!$F:$F, $F224, Aux_Totales!$A:$A, Aperturas!$A$2), 0))</f>
        <v/>
      </c>
      <c r="TNS224" s="23" t="str">
        <f>IF(TNS220 = "", "", IFERROR(TNS220 / SUMIFS(Aux_Totales!$N:$N, Aux_Totales!$F:$F, $F224, Aux_Totales!$A:$A, Aperturas!$A$2), 0))</f>
        <v/>
      </c>
      <c r="TNT224" s="23" t="str">
        <f>IF(TNT220 = "", "", IFERROR(TNT220 / SUMIFS(Aux_Totales!$N:$N, Aux_Totales!$F:$F, $F224, Aux_Totales!$A:$A, Aperturas!$A$2), 0))</f>
        <v/>
      </c>
      <c r="TNU224" s="23" t="str">
        <f>IF(TNU220 = "", "", IFERROR(TNU220 / SUMIFS(Aux_Totales!$N:$N, Aux_Totales!$F:$F, $F224, Aux_Totales!$A:$A, Aperturas!$A$2), 0))</f>
        <v/>
      </c>
      <c r="TNV224" s="23" t="str">
        <f>IF(TNV220 = "", "", IFERROR(TNV220 / SUMIFS(Aux_Totales!$N:$N, Aux_Totales!$F:$F, $F224, Aux_Totales!$A:$A, Aperturas!$A$2), 0))</f>
        <v/>
      </c>
      <c r="TNW224" s="23" t="str">
        <f>IF(TNW220 = "", "", IFERROR(TNW220 / SUMIFS(Aux_Totales!$N:$N, Aux_Totales!$F:$F, $F224, Aux_Totales!$A:$A, Aperturas!$A$2), 0))</f>
        <v/>
      </c>
      <c r="TNX224" s="23" t="str">
        <f>IF(TNX220 = "", "", IFERROR(TNX220 / SUMIFS(Aux_Totales!$N:$N, Aux_Totales!$F:$F, $F224, Aux_Totales!$A:$A, Aperturas!$A$2), 0))</f>
        <v/>
      </c>
      <c r="TNY224" s="23" t="str">
        <f>IF(TNY220 = "", "", IFERROR(TNY220 / SUMIFS(Aux_Totales!$N:$N, Aux_Totales!$F:$F, $F224, Aux_Totales!$A:$A, Aperturas!$A$2), 0))</f>
        <v/>
      </c>
      <c r="TNZ224" s="23" t="str">
        <f>IF(TNZ220 = "", "", IFERROR(TNZ220 / SUMIFS(Aux_Totales!$N:$N, Aux_Totales!$F:$F, $F224, Aux_Totales!$A:$A, Aperturas!$A$2), 0))</f>
        <v/>
      </c>
      <c r="TOA224" s="23" t="str">
        <f>IF(TOA220 = "", "", IFERROR(TOA220 / SUMIFS(Aux_Totales!$N:$N, Aux_Totales!$F:$F, $F224, Aux_Totales!$A:$A, Aperturas!$A$2), 0))</f>
        <v/>
      </c>
      <c r="TOB224" s="23" t="str">
        <f>IF(TOB220 = "", "", IFERROR(TOB220 / SUMIFS(Aux_Totales!$N:$N, Aux_Totales!$F:$F, $F224, Aux_Totales!$A:$A, Aperturas!$A$2), 0))</f>
        <v/>
      </c>
      <c r="TOC224" s="23" t="str">
        <f>IF(TOC220 = "", "", IFERROR(TOC220 / SUMIFS(Aux_Totales!$N:$N, Aux_Totales!$F:$F, $F224, Aux_Totales!$A:$A, Aperturas!$A$2), 0))</f>
        <v/>
      </c>
      <c r="TOD224" s="23" t="str">
        <f>IF(TOD220 = "", "", IFERROR(TOD220 / SUMIFS(Aux_Totales!$N:$N, Aux_Totales!$F:$F, $F224, Aux_Totales!$A:$A, Aperturas!$A$2), 0))</f>
        <v/>
      </c>
      <c r="TOE224" s="23" t="str">
        <f>IF(TOE220 = "", "", IFERROR(TOE220 / SUMIFS(Aux_Totales!$N:$N, Aux_Totales!$F:$F, $F224, Aux_Totales!$A:$A, Aperturas!$A$2), 0))</f>
        <v/>
      </c>
      <c r="TOF224" s="23" t="str">
        <f>IF(TOF220 = "", "", IFERROR(TOF220 / SUMIFS(Aux_Totales!$N:$N, Aux_Totales!$F:$F, $F224, Aux_Totales!$A:$A, Aperturas!$A$2), 0))</f>
        <v/>
      </c>
      <c r="TOG224" s="23" t="str">
        <f>IF(TOG220 = "", "", IFERROR(TOG220 / SUMIFS(Aux_Totales!$N:$N, Aux_Totales!$F:$F, $F224, Aux_Totales!$A:$A, Aperturas!$A$2), 0))</f>
        <v/>
      </c>
      <c r="TOH224" s="23" t="str">
        <f>IF(TOH220 = "", "", IFERROR(TOH220 / SUMIFS(Aux_Totales!$N:$N, Aux_Totales!$F:$F, $F224, Aux_Totales!$A:$A, Aperturas!$A$2), 0))</f>
        <v/>
      </c>
      <c r="TOI224" s="23" t="str">
        <f>IF(TOI220 = "", "", IFERROR(TOI220 / SUMIFS(Aux_Totales!$N:$N, Aux_Totales!$F:$F, $F224, Aux_Totales!$A:$A, Aperturas!$A$2), 0))</f>
        <v/>
      </c>
      <c r="TOJ224" s="23" t="str">
        <f>IF(TOJ220 = "", "", IFERROR(TOJ220 / SUMIFS(Aux_Totales!$N:$N, Aux_Totales!$F:$F, $F224, Aux_Totales!$A:$A, Aperturas!$A$2), 0))</f>
        <v/>
      </c>
      <c r="TOK224" s="23" t="str">
        <f>IF(TOK220 = "", "", IFERROR(TOK220 / SUMIFS(Aux_Totales!$N:$N, Aux_Totales!$F:$F, $F224, Aux_Totales!$A:$A, Aperturas!$A$2), 0))</f>
        <v/>
      </c>
      <c r="TOL224" s="23" t="str">
        <f>IF(TOL220 = "", "", IFERROR(TOL220 / SUMIFS(Aux_Totales!$N:$N, Aux_Totales!$F:$F, $F224, Aux_Totales!$A:$A, Aperturas!$A$2), 0))</f>
        <v/>
      </c>
      <c r="TOM224" s="23" t="str">
        <f>IF(TOM220 = "", "", IFERROR(TOM220 / SUMIFS(Aux_Totales!$N:$N, Aux_Totales!$F:$F, $F224, Aux_Totales!$A:$A, Aperturas!$A$2), 0))</f>
        <v/>
      </c>
      <c r="TON224" s="23" t="str">
        <f>IF(TON220 = "", "", IFERROR(TON220 / SUMIFS(Aux_Totales!$N:$N, Aux_Totales!$F:$F, $F224, Aux_Totales!$A:$A, Aperturas!$A$2), 0))</f>
        <v/>
      </c>
      <c r="TOO224" s="23" t="str">
        <f>IF(TOO220 = "", "", IFERROR(TOO220 / SUMIFS(Aux_Totales!$N:$N, Aux_Totales!$F:$F, $F224, Aux_Totales!$A:$A, Aperturas!$A$2), 0))</f>
        <v/>
      </c>
      <c r="TOP224" s="23" t="str">
        <f>IF(TOP220 = "", "", IFERROR(TOP220 / SUMIFS(Aux_Totales!$N:$N, Aux_Totales!$F:$F, $F224, Aux_Totales!$A:$A, Aperturas!$A$2), 0))</f>
        <v/>
      </c>
      <c r="TOQ224" s="23" t="str">
        <f>IF(TOQ220 = "", "", IFERROR(TOQ220 / SUMIFS(Aux_Totales!$N:$N, Aux_Totales!$F:$F, $F224, Aux_Totales!$A:$A, Aperturas!$A$2), 0))</f>
        <v/>
      </c>
      <c r="TOR224" s="23" t="str">
        <f>IF(TOR220 = "", "", IFERROR(TOR220 / SUMIFS(Aux_Totales!$N:$N, Aux_Totales!$F:$F, $F224, Aux_Totales!$A:$A, Aperturas!$A$2), 0))</f>
        <v/>
      </c>
      <c r="TOS224" s="23" t="str">
        <f>IF(TOS220 = "", "", IFERROR(TOS220 / SUMIFS(Aux_Totales!$N:$N, Aux_Totales!$F:$F, $F224, Aux_Totales!$A:$A, Aperturas!$A$2), 0))</f>
        <v/>
      </c>
      <c r="TOT224" s="23" t="str">
        <f>IF(TOT220 = "", "", IFERROR(TOT220 / SUMIFS(Aux_Totales!$N:$N, Aux_Totales!$F:$F, $F224, Aux_Totales!$A:$A, Aperturas!$A$2), 0))</f>
        <v/>
      </c>
      <c r="TOU224" s="23" t="str">
        <f>IF(TOU220 = "", "", IFERROR(TOU220 / SUMIFS(Aux_Totales!$N:$N, Aux_Totales!$F:$F, $F224, Aux_Totales!$A:$A, Aperturas!$A$2), 0))</f>
        <v/>
      </c>
      <c r="TOV224" s="23" t="str">
        <f>IF(TOV220 = "", "", IFERROR(TOV220 / SUMIFS(Aux_Totales!$N:$N, Aux_Totales!$F:$F, $F224, Aux_Totales!$A:$A, Aperturas!$A$2), 0))</f>
        <v/>
      </c>
      <c r="TOW224" s="23" t="str">
        <f>IF(TOW220 = "", "", IFERROR(TOW220 / SUMIFS(Aux_Totales!$N:$N, Aux_Totales!$F:$F, $F224, Aux_Totales!$A:$A, Aperturas!$A$2), 0))</f>
        <v/>
      </c>
      <c r="TOX224" s="23" t="str">
        <f>IF(TOX220 = "", "", IFERROR(TOX220 / SUMIFS(Aux_Totales!$N:$N, Aux_Totales!$F:$F, $F224, Aux_Totales!$A:$A, Aperturas!$A$2), 0))</f>
        <v/>
      </c>
      <c r="TOY224" s="23" t="str">
        <f>IF(TOY220 = "", "", IFERROR(TOY220 / SUMIFS(Aux_Totales!$N:$N, Aux_Totales!$F:$F, $F224, Aux_Totales!$A:$A, Aperturas!$A$2), 0))</f>
        <v/>
      </c>
      <c r="TOZ224" s="23" t="str">
        <f>IF(TOZ220 = "", "", IFERROR(TOZ220 / SUMIFS(Aux_Totales!$N:$N, Aux_Totales!$F:$F, $F224, Aux_Totales!$A:$A, Aperturas!$A$2), 0))</f>
        <v/>
      </c>
      <c r="TPA224" s="23" t="str">
        <f>IF(TPA220 = "", "", IFERROR(TPA220 / SUMIFS(Aux_Totales!$N:$N, Aux_Totales!$F:$F, $F224, Aux_Totales!$A:$A, Aperturas!$A$2), 0))</f>
        <v/>
      </c>
      <c r="TPB224" s="23" t="str">
        <f>IF(TPB220 = "", "", IFERROR(TPB220 / SUMIFS(Aux_Totales!$N:$N, Aux_Totales!$F:$F, $F224, Aux_Totales!$A:$A, Aperturas!$A$2), 0))</f>
        <v/>
      </c>
      <c r="TPC224" s="23" t="str">
        <f>IF(TPC220 = "", "", IFERROR(TPC220 / SUMIFS(Aux_Totales!$N:$N, Aux_Totales!$F:$F, $F224, Aux_Totales!$A:$A, Aperturas!$A$2), 0))</f>
        <v/>
      </c>
      <c r="TPD224" s="23" t="str">
        <f>IF(TPD220 = "", "", IFERROR(TPD220 / SUMIFS(Aux_Totales!$N:$N, Aux_Totales!$F:$F, $F224, Aux_Totales!$A:$A, Aperturas!$A$2), 0))</f>
        <v/>
      </c>
      <c r="TPE224" s="23" t="str">
        <f>IF(TPE220 = "", "", IFERROR(TPE220 / SUMIFS(Aux_Totales!$N:$N, Aux_Totales!$F:$F, $F224, Aux_Totales!$A:$A, Aperturas!$A$2), 0))</f>
        <v/>
      </c>
      <c r="TPF224" s="23" t="str">
        <f>IF(TPF220 = "", "", IFERROR(TPF220 / SUMIFS(Aux_Totales!$N:$N, Aux_Totales!$F:$F, $F224, Aux_Totales!$A:$A, Aperturas!$A$2), 0))</f>
        <v/>
      </c>
      <c r="TPG224" s="23" t="str">
        <f>IF(TPG220 = "", "", IFERROR(TPG220 / SUMIFS(Aux_Totales!$N:$N, Aux_Totales!$F:$F, $F224, Aux_Totales!$A:$A, Aperturas!$A$2), 0))</f>
        <v/>
      </c>
      <c r="TPH224" s="23" t="str">
        <f>IF(TPH220 = "", "", IFERROR(TPH220 / SUMIFS(Aux_Totales!$N:$N, Aux_Totales!$F:$F, $F224, Aux_Totales!$A:$A, Aperturas!$A$2), 0))</f>
        <v/>
      </c>
      <c r="TPI224" s="23" t="str">
        <f>IF(TPI220 = "", "", IFERROR(TPI220 / SUMIFS(Aux_Totales!$N:$N, Aux_Totales!$F:$F, $F224, Aux_Totales!$A:$A, Aperturas!$A$2), 0))</f>
        <v/>
      </c>
      <c r="TPJ224" s="23" t="str">
        <f>IF(TPJ220 = "", "", IFERROR(TPJ220 / SUMIFS(Aux_Totales!$N:$N, Aux_Totales!$F:$F, $F224, Aux_Totales!$A:$A, Aperturas!$A$2), 0))</f>
        <v/>
      </c>
      <c r="TPK224" s="23" t="str">
        <f>IF(TPK220 = "", "", IFERROR(TPK220 / SUMIFS(Aux_Totales!$N:$N, Aux_Totales!$F:$F, $F224, Aux_Totales!$A:$A, Aperturas!$A$2), 0))</f>
        <v/>
      </c>
      <c r="TPL224" s="23" t="str">
        <f>IF(TPL220 = "", "", IFERROR(TPL220 / SUMIFS(Aux_Totales!$N:$N, Aux_Totales!$F:$F, $F224, Aux_Totales!$A:$A, Aperturas!$A$2), 0))</f>
        <v/>
      </c>
      <c r="TPM224" s="23" t="str">
        <f>IF(TPM220 = "", "", IFERROR(TPM220 / SUMIFS(Aux_Totales!$N:$N, Aux_Totales!$F:$F, $F224, Aux_Totales!$A:$A, Aperturas!$A$2), 0))</f>
        <v/>
      </c>
      <c r="TPN224" s="23" t="str">
        <f>IF(TPN220 = "", "", IFERROR(TPN220 / SUMIFS(Aux_Totales!$N:$N, Aux_Totales!$F:$F, $F224, Aux_Totales!$A:$A, Aperturas!$A$2), 0))</f>
        <v/>
      </c>
      <c r="TPO224" s="23" t="str">
        <f>IF(TPO220 = "", "", IFERROR(TPO220 / SUMIFS(Aux_Totales!$N:$N, Aux_Totales!$F:$F, $F224, Aux_Totales!$A:$A, Aperturas!$A$2), 0))</f>
        <v/>
      </c>
      <c r="TPP224" s="23" t="str">
        <f>IF(TPP220 = "", "", IFERROR(TPP220 / SUMIFS(Aux_Totales!$N:$N, Aux_Totales!$F:$F, $F224, Aux_Totales!$A:$A, Aperturas!$A$2), 0))</f>
        <v/>
      </c>
      <c r="TPQ224" s="23" t="str">
        <f>IF(TPQ220 = "", "", IFERROR(TPQ220 / SUMIFS(Aux_Totales!$N:$N, Aux_Totales!$F:$F, $F224, Aux_Totales!$A:$A, Aperturas!$A$2), 0))</f>
        <v/>
      </c>
      <c r="TPR224" s="23" t="str">
        <f>IF(TPR220 = "", "", IFERROR(TPR220 / SUMIFS(Aux_Totales!$N:$N, Aux_Totales!$F:$F, $F224, Aux_Totales!$A:$A, Aperturas!$A$2), 0))</f>
        <v/>
      </c>
      <c r="TPS224" s="23" t="str">
        <f>IF(TPS220 = "", "", IFERROR(TPS220 / SUMIFS(Aux_Totales!$N:$N, Aux_Totales!$F:$F, $F224, Aux_Totales!$A:$A, Aperturas!$A$2), 0))</f>
        <v/>
      </c>
      <c r="TPT224" s="23" t="str">
        <f>IF(TPT220 = "", "", IFERROR(TPT220 / SUMIFS(Aux_Totales!$N:$N, Aux_Totales!$F:$F, $F224, Aux_Totales!$A:$A, Aperturas!$A$2), 0))</f>
        <v/>
      </c>
      <c r="TPU224" s="23" t="str">
        <f>IF(TPU220 = "", "", IFERROR(TPU220 / SUMIFS(Aux_Totales!$N:$N, Aux_Totales!$F:$F, $F224, Aux_Totales!$A:$A, Aperturas!$A$2), 0))</f>
        <v/>
      </c>
      <c r="TPV224" s="23" t="str">
        <f>IF(TPV220 = "", "", IFERROR(TPV220 / SUMIFS(Aux_Totales!$N:$N, Aux_Totales!$F:$F, $F224, Aux_Totales!$A:$A, Aperturas!$A$2), 0))</f>
        <v/>
      </c>
      <c r="TPW224" s="23" t="str">
        <f>IF(TPW220 = "", "", IFERROR(TPW220 / SUMIFS(Aux_Totales!$N:$N, Aux_Totales!$F:$F, $F224, Aux_Totales!$A:$A, Aperturas!$A$2), 0))</f>
        <v/>
      </c>
      <c r="TPX224" s="23" t="str">
        <f>IF(TPX220 = "", "", IFERROR(TPX220 / SUMIFS(Aux_Totales!$N:$N, Aux_Totales!$F:$F, $F224, Aux_Totales!$A:$A, Aperturas!$A$2), 0))</f>
        <v/>
      </c>
      <c r="TPY224" s="23" t="str">
        <f>IF(TPY220 = "", "", IFERROR(TPY220 / SUMIFS(Aux_Totales!$N:$N, Aux_Totales!$F:$F, $F224, Aux_Totales!$A:$A, Aperturas!$A$2), 0))</f>
        <v/>
      </c>
      <c r="TPZ224" s="23" t="str">
        <f>IF(TPZ220 = "", "", IFERROR(TPZ220 / SUMIFS(Aux_Totales!$N:$N, Aux_Totales!$F:$F, $F224, Aux_Totales!$A:$A, Aperturas!$A$2), 0))</f>
        <v/>
      </c>
      <c r="TQA224" s="23" t="str">
        <f>IF(TQA220 = "", "", IFERROR(TQA220 / SUMIFS(Aux_Totales!$N:$N, Aux_Totales!$F:$F, $F224, Aux_Totales!$A:$A, Aperturas!$A$2), 0))</f>
        <v/>
      </c>
      <c r="TQB224" s="23" t="str">
        <f>IF(TQB220 = "", "", IFERROR(TQB220 / SUMIFS(Aux_Totales!$N:$N, Aux_Totales!$F:$F, $F224, Aux_Totales!$A:$A, Aperturas!$A$2), 0))</f>
        <v/>
      </c>
      <c r="TQC224" s="23" t="str">
        <f>IF(TQC220 = "", "", IFERROR(TQC220 / SUMIFS(Aux_Totales!$N:$N, Aux_Totales!$F:$F, $F224, Aux_Totales!$A:$A, Aperturas!$A$2), 0))</f>
        <v/>
      </c>
      <c r="TQD224" s="23" t="str">
        <f>IF(TQD220 = "", "", IFERROR(TQD220 / SUMIFS(Aux_Totales!$N:$N, Aux_Totales!$F:$F, $F224, Aux_Totales!$A:$A, Aperturas!$A$2), 0))</f>
        <v/>
      </c>
      <c r="TQE224" s="23" t="str">
        <f>IF(TQE220 = "", "", IFERROR(TQE220 / SUMIFS(Aux_Totales!$N:$N, Aux_Totales!$F:$F, $F224, Aux_Totales!$A:$A, Aperturas!$A$2), 0))</f>
        <v/>
      </c>
      <c r="TQF224" s="23" t="str">
        <f>IF(TQF220 = "", "", IFERROR(TQF220 / SUMIFS(Aux_Totales!$N:$N, Aux_Totales!$F:$F, $F224, Aux_Totales!$A:$A, Aperturas!$A$2), 0))</f>
        <v/>
      </c>
      <c r="TQG224" s="23" t="str">
        <f>IF(TQG220 = "", "", IFERROR(TQG220 / SUMIFS(Aux_Totales!$N:$N, Aux_Totales!$F:$F, $F224, Aux_Totales!$A:$A, Aperturas!$A$2), 0))</f>
        <v/>
      </c>
      <c r="TQH224" s="23" t="str">
        <f>IF(TQH220 = "", "", IFERROR(TQH220 / SUMIFS(Aux_Totales!$N:$N, Aux_Totales!$F:$F, $F224, Aux_Totales!$A:$A, Aperturas!$A$2), 0))</f>
        <v/>
      </c>
      <c r="TQI224" s="23" t="str">
        <f>IF(TQI220 = "", "", IFERROR(TQI220 / SUMIFS(Aux_Totales!$N:$N, Aux_Totales!$F:$F, $F224, Aux_Totales!$A:$A, Aperturas!$A$2), 0))</f>
        <v/>
      </c>
      <c r="TQJ224" s="23" t="str">
        <f>IF(TQJ220 = "", "", IFERROR(TQJ220 / SUMIFS(Aux_Totales!$N:$N, Aux_Totales!$F:$F, $F224, Aux_Totales!$A:$A, Aperturas!$A$2), 0))</f>
        <v/>
      </c>
      <c r="TQK224" s="23" t="str">
        <f>IF(TQK220 = "", "", IFERROR(TQK220 / SUMIFS(Aux_Totales!$N:$N, Aux_Totales!$F:$F, $F224, Aux_Totales!$A:$A, Aperturas!$A$2), 0))</f>
        <v/>
      </c>
      <c r="TQL224" s="23" t="str">
        <f>IF(TQL220 = "", "", IFERROR(TQL220 / SUMIFS(Aux_Totales!$N:$N, Aux_Totales!$F:$F, $F224, Aux_Totales!$A:$A, Aperturas!$A$2), 0))</f>
        <v/>
      </c>
      <c r="TQM224" s="23" t="str">
        <f>IF(TQM220 = "", "", IFERROR(TQM220 / SUMIFS(Aux_Totales!$N:$N, Aux_Totales!$F:$F, $F224, Aux_Totales!$A:$A, Aperturas!$A$2), 0))</f>
        <v/>
      </c>
      <c r="TQN224" s="23" t="str">
        <f>IF(TQN220 = "", "", IFERROR(TQN220 / SUMIFS(Aux_Totales!$N:$N, Aux_Totales!$F:$F, $F224, Aux_Totales!$A:$A, Aperturas!$A$2), 0))</f>
        <v/>
      </c>
      <c r="TQO224" s="23" t="str">
        <f>IF(TQO220 = "", "", IFERROR(TQO220 / SUMIFS(Aux_Totales!$N:$N, Aux_Totales!$F:$F, $F224, Aux_Totales!$A:$A, Aperturas!$A$2), 0))</f>
        <v/>
      </c>
      <c r="TQP224" s="23" t="str">
        <f>IF(TQP220 = "", "", IFERROR(TQP220 / SUMIFS(Aux_Totales!$N:$N, Aux_Totales!$F:$F, $F224, Aux_Totales!$A:$A, Aperturas!$A$2), 0))</f>
        <v/>
      </c>
      <c r="TQQ224" s="23" t="str">
        <f>IF(TQQ220 = "", "", IFERROR(TQQ220 / SUMIFS(Aux_Totales!$N:$N, Aux_Totales!$F:$F, $F224, Aux_Totales!$A:$A, Aperturas!$A$2), 0))</f>
        <v/>
      </c>
      <c r="TQR224" s="23" t="str">
        <f>IF(TQR220 = "", "", IFERROR(TQR220 / SUMIFS(Aux_Totales!$N:$N, Aux_Totales!$F:$F, $F224, Aux_Totales!$A:$A, Aperturas!$A$2), 0))</f>
        <v/>
      </c>
      <c r="TQS224" s="23" t="str">
        <f>IF(TQS220 = "", "", IFERROR(TQS220 / SUMIFS(Aux_Totales!$N:$N, Aux_Totales!$F:$F, $F224, Aux_Totales!$A:$A, Aperturas!$A$2), 0))</f>
        <v/>
      </c>
      <c r="TQT224" s="23" t="str">
        <f>IF(TQT220 = "", "", IFERROR(TQT220 / SUMIFS(Aux_Totales!$N:$N, Aux_Totales!$F:$F, $F224, Aux_Totales!$A:$A, Aperturas!$A$2), 0))</f>
        <v/>
      </c>
      <c r="TQU224" s="23" t="str">
        <f>IF(TQU220 = "", "", IFERROR(TQU220 / SUMIFS(Aux_Totales!$N:$N, Aux_Totales!$F:$F, $F224, Aux_Totales!$A:$A, Aperturas!$A$2), 0))</f>
        <v/>
      </c>
      <c r="TQV224" s="23" t="str">
        <f>IF(TQV220 = "", "", IFERROR(TQV220 / SUMIFS(Aux_Totales!$N:$N, Aux_Totales!$F:$F, $F224, Aux_Totales!$A:$A, Aperturas!$A$2), 0))</f>
        <v/>
      </c>
      <c r="TQW224" s="23" t="str">
        <f>IF(TQW220 = "", "", IFERROR(TQW220 / SUMIFS(Aux_Totales!$N:$N, Aux_Totales!$F:$F, $F224, Aux_Totales!$A:$A, Aperturas!$A$2), 0))</f>
        <v/>
      </c>
      <c r="TQX224" s="23" t="str">
        <f>IF(TQX220 = "", "", IFERROR(TQX220 / SUMIFS(Aux_Totales!$N:$N, Aux_Totales!$F:$F, $F224, Aux_Totales!$A:$A, Aperturas!$A$2), 0))</f>
        <v/>
      </c>
      <c r="TQY224" s="23" t="str">
        <f>IF(TQY220 = "", "", IFERROR(TQY220 / SUMIFS(Aux_Totales!$N:$N, Aux_Totales!$F:$F, $F224, Aux_Totales!$A:$A, Aperturas!$A$2), 0))</f>
        <v/>
      </c>
      <c r="TQZ224" s="23" t="str">
        <f>IF(TQZ220 = "", "", IFERROR(TQZ220 / SUMIFS(Aux_Totales!$N:$N, Aux_Totales!$F:$F, $F224, Aux_Totales!$A:$A, Aperturas!$A$2), 0))</f>
        <v/>
      </c>
      <c r="TRA224" s="23" t="str">
        <f>IF(TRA220 = "", "", IFERROR(TRA220 / SUMIFS(Aux_Totales!$N:$N, Aux_Totales!$F:$F, $F224, Aux_Totales!$A:$A, Aperturas!$A$2), 0))</f>
        <v/>
      </c>
      <c r="TRB224" s="23" t="str">
        <f>IF(TRB220 = "", "", IFERROR(TRB220 / SUMIFS(Aux_Totales!$N:$N, Aux_Totales!$F:$F, $F224, Aux_Totales!$A:$A, Aperturas!$A$2), 0))</f>
        <v/>
      </c>
      <c r="TRC224" s="23" t="str">
        <f>IF(TRC220 = "", "", IFERROR(TRC220 / SUMIFS(Aux_Totales!$N:$N, Aux_Totales!$F:$F, $F224, Aux_Totales!$A:$A, Aperturas!$A$2), 0))</f>
        <v/>
      </c>
      <c r="TRD224" s="23" t="str">
        <f>IF(TRD220 = "", "", IFERROR(TRD220 / SUMIFS(Aux_Totales!$N:$N, Aux_Totales!$F:$F, $F224, Aux_Totales!$A:$A, Aperturas!$A$2), 0))</f>
        <v/>
      </c>
      <c r="TRE224" s="23" t="str">
        <f>IF(TRE220 = "", "", IFERROR(TRE220 / SUMIFS(Aux_Totales!$N:$N, Aux_Totales!$F:$F, $F224, Aux_Totales!$A:$A, Aperturas!$A$2), 0))</f>
        <v/>
      </c>
      <c r="TRF224" s="23" t="str">
        <f>IF(TRF220 = "", "", IFERROR(TRF220 / SUMIFS(Aux_Totales!$N:$N, Aux_Totales!$F:$F, $F224, Aux_Totales!$A:$A, Aperturas!$A$2), 0))</f>
        <v/>
      </c>
      <c r="TRG224" s="23" t="str">
        <f>IF(TRG220 = "", "", IFERROR(TRG220 / SUMIFS(Aux_Totales!$N:$N, Aux_Totales!$F:$F, $F224, Aux_Totales!$A:$A, Aperturas!$A$2), 0))</f>
        <v/>
      </c>
      <c r="TRH224" s="23" t="str">
        <f>IF(TRH220 = "", "", IFERROR(TRH220 / SUMIFS(Aux_Totales!$N:$N, Aux_Totales!$F:$F, $F224, Aux_Totales!$A:$A, Aperturas!$A$2), 0))</f>
        <v/>
      </c>
      <c r="TRI224" s="23" t="str">
        <f>IF(TRI220 = "", "", IFERROR(TRI220 / SUMIFS(Aux_Totales!$N:$N, Aux_Totales!$F:$F, $F224, Aux_Totales!$A:$A, Aperturas!$A$2), 0))</f>
        <v/>
      </c>
      <c r="TRJ224" s="23" t="str">
        <f>IF(TRJ220 = "", "", IFERROR(TRJ220 / SUMIFS(Aux_Totales!$N:$N, Aux_Totales!$F:$F, $F224, Aux_Totales!$A:$A, Aperturas!$A$2), 0))</f>
        <v/>
      </c>
      <c r="TRK224" s="23" t="str">
        <f>IF(TRK220 = "", "", IFERROR(TRK220 / SUMIFS(Aux_Totales!$N:$N, Aux_Totales!$F:$F, $F224, Aux_Totales!$A:$A, Aperturas!$A$2), 0))</f>
        <v/>
      </c>
      <c r="TRL224" s="23" t="str">
        <f>IF(TRL220 = "", "", IFERROR(TRL220 / SUMIFS(Aux_Totales!$N:$N, Aux_Totales!$F:$F, $F224, Aux_Totales!$A:$A, Aperturas!$A$2), 0))</f>
        <v/>
      </c>
      <c r="TRM224" s="23" t="str">
        <f>IF(TRM220 = "", "", IFERROR(TRM220 / SUMIFS(Aux_Totales!$N:$N, Aux_Totales!$F:$F, $F224, Aux_Totales!$A:$A, Aperturas!$A$2), 0))</f>
        <v/>
      </c>
      <c r="TRN224" s="23" t="str">
        <f>IF(TRN220 = "", "", IFERROR(TRN220 / SUMIFS(Aux_Totales!$N:$N, Aux_Totales!$F:$F, $F224, Aux_Totales!$A:$A, Aperturas!$A$2), 0))</f>
        <v/>
      </c>
      <c r="TRO224" s="23" t="str">
        <f>IF(TRO220 = "", "", IFERROR(TRO220 / SUMIFS(Aux_Totales!$N:$N, Aux_Totales!$F:$F, $F224, Aux_Totales!$A:$A, Aperturas!$A$2), 0))</f>
        <v/>
      </c>
      <c r="TRP224" s="23" t="str">
        <f>IF(TRP220 = "", "", IFERROR(TRP220 / SUMIFS(Aux_Totales!$N:$N, Aux_Totales!$F:$F, $F224, Aux_Totales!$A:$A, Aperturas!$A$2), 0))</f>
        <v/>
      </c>
      <c r="TRQ224" s="23" t="str">
        <f>IF(TRQ220 = "", "", IFERROR(TRQ220 / SUMIFS(Aux_Totales!$N:$N, Aux_Totales!$F:$F, $F224, Aux_Totales!$A:$A, Aperturas!$A$2), 0))</f>
        <v/>
      </c>
      <c r="TRR224" s="23" t="str">
        <f>IF(TRR220 = "", "", IFERROR(TRR220 / SUMIFS(Aux_Totales!$N:$N, Aux_Totales!$F:$F, $F224, Aux_Totales!$A:$A, Aperturas!$A$2), 0))</f>
        <v/>
      </c>
      <c r="TRS224" s="23" t="str">
        <f>IF(TRS220 = "", "", IFERROR(TRS220 / SUMIFS(Aux_Totales!$N:$N, Aux_Totales!$F:$F, $F224, Aux_Totales!$A:$A, Aperturas!$A$2), 0))</f>
        <v/>
      </c>
      <c r="TRT224" s="23" t="str">
        <f>IF(TRT220 = "", "", IFERROR(TRT220 / SUMIFS(Aux_Totales!$N:$N, Aux_Totales!$F:$F, $F224, Aux_Totales!$A:$A, Aperturas!$A$2), 0))</f>
        <v/>
      </c>
      <c r="TRU224" s="23" t="str">
        <f>IF(TRU220 = "", "", IFERROR(TRU220 / SUMIFS(Aux_Totales!$N:$N, Aux_Totales!$F:$F, $F224, Aux_Totales!$A:$A, Aperturas!$A$2), 0))</f>
        <v/>
      </c>
      <c r="TRV224" s="23" t="str">
        <f>IF(TRV220 = "", "", IFERROR(TRV220 / SUMIFS(Aux_Totales!$N:$N, Aux_Totales!$F:$F, $F224, Aux_Totales!$A:$A, Aperturas!$A$2), 0))</f>
        <v/>
      </c>
      <c r="TRW224" s="23" t="str">
        <f>IF(TRW220 = "", "", IFERROR(TRW220 / SUMIFS(Aux_Totales!$N:$N, Aux_Totales!$F:$F, $F224, Aux_Totales!$A:$A, Aperturas!$A$2), 0))</f>
        <v/>
      </c>
      <c r="TRX224" s="23" t="str">
        <f>IF(TRX220 = "", "", IFERROR(TRX220 / SUMIFS(Aux_Totales!$N:$N, Aux_Totales!$F:$F, $F224, Aux_Totales!$A:$A, Aperturas!$A$2), 0))</f>
        <v/>
      </c>
      <c r="TRY224" s="23" t="str">
        <f>IF(TRY220 = "", "", IFERROR(TRY220 / SUMIFS(Aux_Totales!$N:$N, Aux_Totales!$F:$F, $F224, Aux_Totales!$A:$A, Aperturas!$A$2), 0))</f>
        <v/>
      </c>
      <c r="TRZ224" s="23" t="str">
        <f>IF(TRZ220 = "", "", IFERROR(TRZ220 / SUMIFS(Aux_Totales!$N:$N, Aux_Totales!$F:$F, $F224, Aux_Totales!$A:$A, Aperturas!$A$2), 0))</f>
        <v/>
      </c>
      <c r="TSA224" s="23" t="str">
        <f>IF(TSA220 = "", "", IFERROR(TSA220 / SUMIFS(Aux_Totales!$N:$N, Aux_Totales!$F:$F, $F224, Aux_Totales!$A:$A, Aperturas!$A$2), 0))</f>
        <v/>
      </c>
      <c r="TSB224" s="23" t="str">
        <f>IF(TSB220 = "", "", IFERROR(TSB220 / SUMIFS(Aux_Totales!$N:$N, Aux_Totales!$F:$F, $F224, Aux_Totales!$A:$A, Aperturas!$A$2), 0))</f>
        <v/>
      </c>
      <c r="TSC224" s="23" t="str">
        <f>IF(TSC220 = "", "", IFERROR(TSC220 / SUMIFS(Aux_Totales!$N:$N, Aux_Totales!$F:$F, $F224, Aux_Totales!$A:$A, Aperturas!$A$2), 0))</f>
        <v/>
      </c>
      <c r="TSD224" s="23" t="str">
        <f>IF(TSD220 = "", "", IFERROR(TSD220 / SUMIFS(Aux_Totales!$N:$N, Aux_Totales!$F:$F, $F224, Aux_Totales!$A:$A, Aperturas!$A$2), 0))</f>
        <v/>
      </c>
      <c r="TSE224" s="23" t="str">
        <f>IF(TSE220 = "", "", IFERROR(TSE220 / SUMIFS(Aux_Totales!$N:$N, Aux_Totales!$F:$F, $F224, Aux_Totales!$A:$A, Aperturas!$A$2), 0))</f>
        <v/>
      </c>
      <c r="TSF224" s="23" t="str">
        <f>IF(TSF220 = "", "", IFERROR(TSF220 / SUMIFS(Aux_Totales!$N:$N, Aux_Totales!$F:$F, $F224, Aux_Totales!$A:$A, Aperturas!$A$2), 0))</f>
        <v/>
      </c>
      <c r="TSG224" s="23" t="str">
        <f>IF(TSG220 = "", "", IFERROR(TSG220 / SUMIFS(Aux_Totales!$N:$N, Aux_Totales!$F:$F, $F224, Aux_Totales!$A:$A, Aperturas!$A$2), 0))</f>
        <v/>
      </c>
      <c r="TSH224" s="23" t="str">
        <f>IF(TSH220 = "", "", IFERROR(TSH220 / SUMIFS(Aux_Totales!$N:$N, Aux_Totales!$F:$F, $F224, Aux_Totales!$A:$A, Aperturas!$A$2), 0))</f>
        <v/>
      </c>
      <c r="TSI224" s="23" t="str">
        <f>IF(TSI220 = "", "", IFERROR(TSI220 / SUMIFS(Aux_Totales!$N:$N, Aux_Totales!$F:$F, $F224, Aux_Totales!$A:$A, Aperturas!$A$2), 0))</f>
        <v/>
      </c>
      <c r="TSJ224" s="23" t="str">
        <f>IF(TSJ220 = "", "", IFERROR(TSJ220 / SUMIFS(Aux_Totales!$N:$N, Aux_Totales!$F:$F, $F224, Aux_Totales!$A:$A, Aperturas!$A$2), 0))</f>
        <v/>
      </c>
      <c r="TSK224" s="23" t="str">
        <f>IF(TSK220 = "", "", IFERROR(TSK220 / SUMIFS(Aux_Totales!$N:$N, Aux_Totales!$F:$F, $F224, Aux_Totales!$A:$A, Aperturas!$A$2), 0))</f>
        <v/>
      </c>
      <c r="TSL224" s="23" t="str">
        <f>IF(TSL220 = "", "", IFERROR(TSL220 / SUMIFS(Aux_Totales!$N:$N, Aux_Totales!$F:$F, $F224, Aux_Totales!$A:$A, Aperturas!$A$2), 0))</f>
        <v/>
      </c>
      <c r="TSM224" s="23" t="str">
        <f>IF(TSM220 = "", "", IFERROR(TSM220 / SUMIFS(Aux_Totales!$N:$N, Aux_Totales!$F:$F, $F224, Aux_Totales!$A:$A, Aperturas!$A$2), 0))</f>
        <v/>
      </c>
      <c r="TSN224" s="23" t="str">
        <f>IF(TSN220 = "", "", IFERROR(TSN220 / SUMIFS(Aux_Totales!$N:$N, Aux_Totales!$F:$F, $F224, Aux_Totales!$A:$A, Aperturas!$A$2), 0))</f>
        <v/>
      </c>
      <c r="TSO224" s="23" t="str">
        <f>IF(TSO220 = "", "", IFERROR(TSO220 / SUMIFS(Aux_Totales!$N:$N, Aux_Totales!$F:$F, $F224, Aux_Totales!$A:$A, Aperturas!$A$2), 0))</f>
        <v/>
      </c>
      <c r="TSP224" s="23" t="str">
        <f>IF(TSP220 = "", "", IFERROR(TSP220 / SUMIFS(Aux_Totales!$N:$N, Aux_Totales!$F:$F, $F224, Aux_Totales!$A:$A, Aperturas!$A$2), 0))</f>
        <v/>
      </c>
      <c r="TSQ224" s="23" t="str">
        <f>IF(TSQ220 = "", "", IFERROR(TSQ220 / SUMIFS(Aux_Totales!$N:$N, Aux_Totales!$F:$F, $F224, Aux_Totales!$A:$A, Aperturas!$A$2), 0))</f>
        <v/>
      </c>
      <c r="TSR224" s="23" t="str">
        <f>IF(TSR220 = "", "", IFERROR(TSR220 / SUMIFS(Aux_Totales!$N:$N, Aux_Totales!$F:$F, $F224, Aux_Totales!$A:$A, Aperturas!$A$2), 0))</f>
        <v/>
      </c>
      <c r="TSS224" s="23" t="str">
        <f>IF(TSS220 = "", "", IFERROR(TSS220 / SUMIFS(Aux_Totales!$N:$N, Aux_Totales!$F:$F, $F224, Aux_Totales!$A:$A, Aperturas!$A$2), 0))</f>
        <v/>
      </c>
      <c r="TST224" s="23" t="str">
        <f>IF(TST220 = "", "", IFERROR(TST220 / SUMIFS(Aux_Totales!$N:$N, Aux_Totales!$F:$F, $F224, Aux_Totales!$A:$A, Aperturas!$A$2), 0))</f>
        <v/>
      </c>
      <c r="TSU224" s="23" t="str">
        <f>IF(TSU220 = "", "", IFERROR(TSU220 / SUMIFS(Aux_Totales!$N:$N, Aux_Totales!$F:$F, $F224, Aux_Totales!$A:$A, Aperturas!$A$2), 0))</f>
        <v/>
      </c>
      <c r="TSV224" s="23" t="str">
        <f>IF(TSV220 = "", "", IFERROR(TSV220 / SUMIFS(Aux_Totales!$N:$N, Aux_Totales!$F:$F, $F224, Aux_Totales!$A:$A, Aperturas!$A$2), 0))</f>
        <v/>
      </c>
      <c r="TSW224" s="23" t="str">
        <f>IF(TSW220 = "", "", IFERROR(TSW220 / SUMIFS(Aux_Totales!$N:$N, Aux_Totales!$F:$F, $F224, Aux_Totales!$A:$A, Aperturas!$A$2), 0))</f>
        <v/>
      </c>
      <c r="TSX224" s="23" t="str">
        <f>IF(TSX220 = "", "", IFERROR(TSX220 / SUMIFS(Aux_Totales!$N:$N, Aux_Totales!$F:$F, $F224, Aux_Totales!$A:$A, Aperturas!$A$2), 0))</f>
        <v/>
      </c>
      <c r="TSY224" s="23" t="str">
        <f>IF(TSY220 = "", "", IFERROR(TSY220 / SUMIFS(Aux_Totales!$N:$N, Aux_Totales!$F:$F, $F224, Aux_Totales!$A:$A, Aperturas!$A$2), 0))</f>
        <v/>
      </c>
      <c r="TSZ224" s="23" t="str">
        <f>IF(TSZ220 = "", "", IFERROR(TSZ220 / SUMIFS(Aux_Totales!$N:$N, Aux_Totales!$F:$F, $F224, Aux_Totales!$A:$A, Aperturas!$A$2), 0))</f>
        <v/>
      </c>
      <c r="TTA224" s="23" t="str">
        <f>IF(TTA220 = "", "", IFERROR(TTA220 / SUMIFS(Aux_Totales!$N:$N, Aux_Totales!$F:$F, $F224, Aux_Totales!$A:$A, Aperturas!$A$2), 0))</f>
        <v/>
      </c>
      <c r="TTB224" s="23" t="str">
        <f>IF(TTB220 = "", "", IFERROR(TTB220 / SUMIFS(Aux_Totales!$N:$N, Aux_Totales!$F:$F, $F224, Aux_Totales!$A:$A, Aperturas!$A$2), 0))</f>
        <v/>
      </c>
      <c r="TTC224" s="23" t="str">
        <f>IF(TTC220 = "", "", IFERROR(TTC220 / SUMIFS(Aux_Totales!$N:$N, Aux_Totales!$F:$F, $F224, Aux_Totales!$A:$A, Aperturas!$A$2), 0))</f>
        <v/>
      </c>
      <c r="TTD224" s="23" t="str">
        <f>IF(TTD220 = "", "", IFERROR(TTD220 / SUMIFS(Aux_Totales!$N:$N, Aux_Totales!$F:$F, $F224, Aux_Totales!$A:$A, Aperturas!$A$2), 0))</f>
        <v/>
      </c>
      <c r="TTE224" s="23" t="str">
        <f>IF(TTE220 = "", "", IFERROR(TTE220 / SUMIFS(Aux_Totales!$N:$N, Aux_Totales!$F:$F, $F224, Aux_Totales!$A:$A, Aperturas!$A$2), 0))</f>
        <v/>
      </c>
      <c r="TTF224" s="23" t="str">
        <f>IF(TTF220 = "", "", IFERROR(TTF220 / SUMIFS(Aux_Totales!$N:$N, Aux_Totales!$F:$F, $F224, Aux_Totales!$A:$A, Aperturas!$A$2), 0))</f>
        <v/>
      </c>
      <c r="TTG224" s="23" t="str">
        <f>IF(TTG220 = "", "", IFERROR(TTG220 / SUMIFS(Aux_Totales!$N:$N, Aux_Totales!$F:$F, $F224, Aux_Totales!$A:$A, Aperturas!$A$2), 0))</f>
        <v/>
      </c>
      <c r="TTH224" s="23" t="str">
        <f>IF(TTH220 = "", "", IFERROR(TTH220 / SUMIFS(Aux_Totales!$N:$N, Aux_Totales!$F:$F, $F224, Aux_Totales!$A:$A, Aperturas!$A$2), 0))</f>
        <v/>
      </c>
      <c r="TTI224" s="23" t="str">
        <f>IF(TTI220 = "", "", IFERROR(TTI220 / SUMIFS(Aux_Totales!$N:$N, Aux_Totales!$F:$F, $F224, Aux_Totales!$A:$A, Aperturas!$A$2), 0))</f>
        <v/>
      </c>
      <c r="TTJ224" s="23" t="str">
        <f>IF(TTJ220 = "", "", IFERROR(TTJ220 / SUMIFS(Aux_Totales!$N:$N, Aux_Totales!$F:$F, $F224, Aux_Totales!$A:$A, Aperturas!$A$2), 0))</f>
        <v/>
      </c>
      <c r="TTK224" s="23" t="str">
        <f>IF(TTK220 = "", "", IFERROR(TTK220 / SUMIFS(Aux_Totales!$N:$N, Aux_Totales!$F:$F, $F224, Aux_Totales!$A:$A, Aperturas!$A$2), 0))</f>
        <v/>
      </c>
      <c r="TTL224" s="23" t="str">
        <f>IF(TTL220 = "", "", IFERROR(TTL220 / SUMIFS(Aux_Totales!$N:$N, Aux_Totales!$F:$F, $F224, Aux_Totales!$A:$A, Aperturas!$A$2), 0))</f>
        <v/>
      </c>
      <c r="TTM224" s="23" t="str">
        <f>IF(TTM220 = "", "", IFERROR(TTM220 / SUMIFS(Aux_Totales!$N:$N, Aux_Totales!$F:$F, $F224, Aux_Totales!$A:$A, Aperturas!$A$2), 0))</f>
        <v/>
      </c>
      <c r="TTN224" s="23" t="str">
        <f>IF(TTN220 = "", "", IFERROR(TTN220 / SUMIFS(Aux_Totales!$N:$N, Aux_Totales!$F:$F, $F224, Aux_Totales!$A:$A, Aperturas!$A$2), 0))</f>
        <v/>
      </c>
      <c r="TTO224" s="23" t="str">
        <f>IF(TTO220 = "", "", IFERROR(TTO220 / SUMIFS(Aux_Totales!$N:$N, Aux_Totales!$F:$F, $F224, Aux_Totales!$A:$A, Aperturas!$A$2), 0))</f>
        <v/>
      </c>
      <c r="TTP224" s="23" t="str">
        <f>IF(TTP220 = "", "", IFERROR(TTP220 / SUMIFS(Aux_Totales!$N:$N, Aux_Totales!$F:$F, $F224, Aux_Totales!$A:$A, Aperturas!$A$2), 0))</f>
        <v/>
      </c>
      <c r="TTQ224" s="23" t="str">
        <f>IF(TTQ220 = "", "", IFERROR(TTQ220 / SUMIFS(Aux_Totales!$N:$N, Aux_Totales!$F:$F, $F224, Aux_Totales!$A:$A, Aperturas!$A$2), 0))</f>
        <v/>
      </c>
      <c r="TTR224" s="23" t="str">
        <f>IF(TTR220 = "", "", IFERROR(TTR220 / SUMIFS(Aux_Totales!$N:$N, Aux_Totales!$F:$F, $F224, Aux_Totales!$A:$A, Aperturas!$A$2), 0))</f>
        <v/>
      </c>
      <c r="TTS224" s="23" t="str">
        <f>IF(TTS220 = "", "", IFERROR(TTS220 / SUMIFS(Aux_Totales!$N:$N, Aux_Totales!$F:$F, $F224, Aux_Totales!$A:$A, Aperturas!$A$2), 0))</f>
        <v/>
      </c>
      <c r="TTT224" s="23" t="str">
        <f>IF(TTT220 = "", "", IFERROR(TTT220 / SUMIFS(Aux_Totales!$N:$N, Aux_Totales!$F:$F, $F224, Aux_Totales!$A:$A, Aperturas!$A$2), 0))</f>
        <v/>
      </c>
      <c r="TTU224" s="23" t="str">
        <f>IF(TTU220 = "", "", IFERROR(TTU220 / SUMIFS(Aux_Totales!$N:$N, Aux_Totales!$F:$F, $F224, Aux_Totales!$A:$A, Aperturas!$A$2), 0))</f>
        <v/>
      </c>
      <c r="TTV224" s="23" t="str">
        <f>IF(TTV220 = "", "", IFERROR(TTV220 / SUMIFS(Aux_Totales!$N:$N, Aux_Totales!$F:$F, $F224, Aux_Totales!$A:$A, Aperturas!$A$2), 0))</f>
        <v/>
      </c>
      <c r="TTW224" s="23" t="str">
        <f>IF(TTW220 = "", "", IFERROR(TTW220 / SUMIFS(Aux_Totales!$N:$N, Aux_Totales!$F:$F, $F224, Aux_Totales!$A:$A, Aperturas!$A$2), 0))</f>
        <v/>
      </c>
      <c r="TTX224" s="23" t="str">
        <f>IF(TTX220 = "", "", IFERROR(TTX220 / SUMIFS(Aux_Totales!$N:$N, Aux_Totales!$F:$F, $F224, Aux_Totales!$A:$A, Aperturas!$A$2), 0))</f>
        <v/>
      </c>
      <c r="TTY224" s="23" t="str">
        <f>IF(TTY220 = "", "", IFERROR(TTY220 / SUMIFS(Aux_Totales!$N:$N, Aux_Totales!$F:$F, $F224, Aux_Totales!$A:$A, Aperturas!$A$2), 0))</f>
        <v/>
      </c>
      <c r="TTZ224" s="23" t="str">
        <f>IF(TTZ220 = "", "", IFERROR(TTZ220 / SUMIFS(Aux_Totales!$N:$N, Aux_Totales!$F:$F, $F224, Aux_Totales!$A:$A, Aperturas!$A$2), 0))</f>
        <v/>
      </c>
      <c r="TUA224" s="23" t="str">
        <f>IF(TUA220 = "", "", IFERROR(TUA220 / SUMIFS(Aux_Totales!$N:$N, Aux_Totales!$F:$F, $F224, Aux_Totales!$A:$A, Aperturas!$A$2), 0))</f>
        <v/>
      </c>
      <c r="TUB224" s="23" t="str">
        <f>IF(TUB220 = "", "", IFERROR(TUB220 / SUMIFS(Aux_Totales!$N:$N, Aux_Totales!$F:$F, $F224, Aux_Totales!$A:$A, Aperturas!$A$2), 0))</f>
        <v/>
      </c>
      <c r="TUC224" s="23" t="str">
        <f>IF(TUC220 = "", "", IFERROR(TUC220 / SUMIFS(Aux_Totales!$N:$N, Aux_Totales!$F:$F, $F224, Aux_Totales!$A:$A, Aperturas!$A$2), 0))</f>
        <v/>
      </c>
      <c r="TUD224" s="23" t="str">
        <f>IF(TUD220 = "", "", IFERROR(TUD220 / SUMIFS(Aux_Totales!$N:$N, Aux_Totales!$F:$F, $F224, Aux_Totales!$A:$A, Aperturas!$A$2), 0))</f>
        <v/>
      </c>
      <c r="TUE224" s="23" t="str">
        <f>IF(TUE220 = "", "", IFERROR(TUE220 / SUMIFS(Aux_Totales!$N:$N, Aux_Totales!$F:$F, $F224, Aux_Totales!$A:$A, Aperturas!$A$2), 0))</f>
        <v/>
      </c>
      <c r="TUF224" s="23" t="str">
        <f>IF(TUF220 = "", "", IFERROR(TUF220 / SUMIFS(Aux_Totales!$N:$N, Aux_Totales!$F:$F, $F224, Aux_Totales!$A:$A, Aperturas!$A$2), 0))</f>
        <v/>
      </c>
      <c r="TUG224" s="23" t="str">
        <f>IF(TUG220 = "", "", IFERROR(TUG220 / SUMIFS(Aux_Totales!$N:$N, Aux_Totales!$F:$F, $F224, Aux_Totales!$A:$A, Aperturas!$A$2), 0))</f>
        <v/>
      </c>
      <c r="TUH224" s="23" t="str">
        <f>IF(TUH220 = "", "", IFERROR(TUH220 / SUMIFS(Aux_Totales!$N:$N, Aux_Totales!$F:$F, $F224, Aux_Totales!$A:$A, Aperturas!$A$2), 0))</f>
        <v/>
      </c>
      <c r="TUI224" s="23" t="str">
        <f>IF(TUI220 = "", "", IFERROR(TUI220 / SUMIFS(Aux_Totales!$N:$N, Aux_Totales!$F:$F, $F224, Aux_Totales!$A:$A, Aperturas!$A$2), 0))</f>
        <v/>
      </c>
      <c r="TUJ224" s="23" t="str">
        <f>IF(TUJ220 = "", "", IFERROR(TUJ220 / SUMIFS(Aux_Totales!$N:$N, Aux_Totales!$F:$F, $F224, Aux_Totales!$A:$A, Aperturas!$A$2), 0))</f>
        <v/>
      </c>
      <c r="TUK224" s="23" t="str">
        <f>IF(TUK220 = "", "", IFERROR(TUK220 / SUMIFS(Aux_Totales!$N:$N, Aux_Totales!$F:$F, $F224, Aux_Totales!$A:$A, Aperturas!$A$2), 0))</f>
        <v/>
      </c>
      <c r="TUL224" s="23" t="str">
        <f>IF(TUL220 = "", "", IFERROR(TUL220 / SUMIFS(Aux_Totales!$N:$N, Aux_Totales!$F:$F, $F224, Aux_Totales!$A:$A, Aperturas!$A$2), 0))</f>
        <v/>
      </c>
      <c r="TUM224" s="23" t="str">
        <f>IF(TUM220 = "", "", IFERROR(TUM220 / SUMIFS(Aux_Totales!$N:$N, Aux_Totales!$F:$F, $F224, Aux_Totales!$A:$A, Aperturas!$A$2), 0))</f>
        <v/>
      </c>
      <c r="TUN224" s="23" t="str">
        <f>IF(TUN220 = "", "", IFERROR(TUN220 / SUMIFS(Aux_Totales!$N:$N, Aux_Totales!$F:$F, $F224, Aux_Totales!$A:$A, Aperturas!$A$2), 0))</f>
        <v/>
      </c>
      <c r="TUO224" s="23" t="str">
        <f>IF(TUO220 = "", "", IFERROR(TUO220 / SUMIFS(Aux_Totales!$N:$N, Aux_Totales!$F:$F, $F224, Aux_Totales!$A:$A, Aperturas!$A$2), 0))</f>
        <v/>
      </c>
      <c r="TUP224" s="23" t="str">
        <f>IF(TUP220 = "", "", IFERROR(TUP220 / SUMIFS(Aux_Totales!$N:$N, Aux_Totales!$F:$F, $F224, Aux_Totales!$A:$A, Aperturas!$A$2), 0))</f>
        <v/>
      </c>
      <c r="TUQ224" s="23" t="str">
        <f>IF(TUQ220 = "", "", IFERROR(TUQ220 / SUMIFS(Aux_Totales!$N:$N, Aux_Totales!$F:$F, $F224, Aux_Totales!$A:$A, Aperturas!$A$2), 0))</f>
        <v/>
      </c>
      <c r="TUR224" s="23" t="str">
        <f>IF(TUR220 = "", "", IFERROR(TUR220 / SUMIFS(Aux_Totales!$N:$N, Aux_Totales!$F:$F, $F224, Aux_Totales!$A:$A, Aperturas!$A$2), 0))</f>
        <v/>
      </c>
      <c r="TUS224" s="23" t="str">
        <f>IF(TUS220 = "", "", IFERROR(TUS220 / SUMIFS(Aux_Totales!$N:$N, Aux_Totales!$F:$F, $F224, Aux_Totales!$A:$A, Aperturas!$A$2), 0))</f>
        <v/>
      </c>
      <c r="TUT224" s="23" t="str">
        <f>IF(TUT220 = "", "", IFERROR(TUT220 / SUMIFS(Aux_Totales!$N:$N, Aux_Totales!$F:$F, $F224, Aux_Totales!$A:$A, Aperturas!$A$2), 0))</f>
        <v/>
      </c>
      <c r="TUU224" s="23" t="str">
        <f>IF(TUU220 = "", "", IFERROR(TUU220 / SUMIFS(Aux_Totales!$N:$N, Aux_Totales!$F:$F, $F224, Aux_Totales!$A:$A, Aperturas!$A$2), 0))</f>
        <v/>
      </c>
      <c r="TUV224" s="23" t="str">
        <f>IF(TUV220 = "", "", IFERROR(TUV220 / SUMIFS(Aux_Totales!$N:$N, Aux_Totales!$F:$F, $F224, Aux_Totales!$A:$A, Aperturas!$A$2), 0))</f>
        <v/>
      </c>
      <c r="TUW224" s="23" t="str">
        <f>IF(TUW220 = "", "", IFERROR(TUW220 / SUMIFS(Aux_Totales!$N:$N, Aux_Totales!$F:$F, $F224, Aux_Totales!$A:$A, Aperturas!$A$2), 0))</f>
        <v/>
      </c>
      <c r="TUX224" s="23" t="str">
        <f>IF(TUX220 = "", "", IFERROR(TUX220 / SUMIFS(Aux_Totales!$N:$N, Aux_Totales!$F:$F, $F224, Aux_Totales!$A:$A, Aperturas!$A$2), 0))</f>
        <v/>
      </c>
      <c r="TUY224" s="23" t="str">
        <f>IF(TUY220 = "", "", IFERROR(TUY220 / SUMIFS(Aux_Totales!$N:$N, Aux_Totales!$F:$F, $F224, Aux_Totales!$A:$A, Aperturas!$A$2), 0))</f>
        <v/>
      </c>
      <c r="TUZ224" s="23" t="str">
        <f>IF(TUZ220 = "", "", IFERROR(TUZ220 / SUMIFS(Aux_Totales!$N:$N, Aux_Totales!$F:$F, $F224, Aux_Totales!$A:$A, Aperturas!$A$2), 0))</f>
        <v/>
      </c>
      <c r="TVA224" s="23" t="str">
        <f>IF(TVA220 = "", "", IFERROR(TVA220 / SUMIFS(Aux_Totales!$N:$N, Aux_Totales!$F:$F, $F224, Aux_Totales!$A:$A, Aperturas!$A$2), 0))</f>
        <v/>
      </c>
      <c r="TVB224" s="23" t="str">
        <f>IF(TVB220 = "", "", IFERROR(TVB220 / SUMIFS(Aux_Totales!$N:$N, Aux_Totales!$F:$F, $F224, Aux_Totales!$A:$A, Aperturas!$A$2), 0))</f>
        <v/>
      </c>
      <c r="TVC224" s="23" t="str">
        <f>IF(TVC220 = "", "", IFERROR(TVC220 / SUMIFS(Aux_Totales!$N:$N, Aux_Totales!$F:$F, $F224, Aux_Totales!$A:$A, Aperturas!$A$2), 0))</f>
        <v/>
      </c>
      <c r="TVD224" s="23" t="str">
        <f>IF(TVD220 = "", "", IFERROR(TVD220 / SUMIFS(Aux_Totales!$N:$N, Aux_Totales!$F:$F, $F224, Aux_Totales!$A:$A, Aperturas!$A$2), 0))</f>
        <v/>
      </c>
      <c r="TVE224" s="23" t="str">
        <f>IF(TVE220 = "", "", IFERROR(TVE220 / SUMIFS(Aux_Totales!$N:$N, Aux_Totales!$F:$F, $F224, Aux_Totales!$A:$A, Aperturas!$A$2), 0))</f>
        <v/>
      </c>
      <c r="TVF224" s="23" t="str">
        <f>IF(TVF220 = "", "", IFERROR(TVF220 / SUMIFS(Aux_Totales!$N:$N, Aux_Totales!$F:$F, $F224, Aux_Totales!$A:$A, Aperturas!$A$2), 0))</f>
        <v/>
      </c>
      <c r="TVG224" s="23" t="str">
        <f>IF(TVG220 = "", "", IFERROR(TVG220 / SUMIFS(Aux_Totales!$N:$N, Aux_Totales!$F:$F, $F224, Aux_Totales!$A:$A, Aperturas!$A$2), 0))</f>
        <v/>
      </c>
      <c r="TVH224" s="23" t="str">
        <f>IF(TVH220 = "", "", IFERROR(TVH220 / SUMIFS(Aux_Totales!$N:$N, Aux_Totales!$F:$F, $F224, Aux_Totales!$A:$A, Aperturas!$A$2), 0))</f>
        <v/>
      </c>
      <c r="TVI224" s="23" t="str">
        <f>IF(TVI220 = "", "", IFERROR(TVI220 / SUMIFS(Aux_Totales!$N:$N, Aux_Totales!$F:$F, $F224, Aux_Totales!$A:$A, Aperturas!$A$2), 0))</f>
        <v/>
      </c>
      <c r="TVJ224" s="23" t="str">
        <f>IF(TVJ220 = "", "", IFERROR(TVJ220 / SUMIFS(Aux_Totales!$N:$N, Aux_Totales!$F:$F, $F224, Aux_Totales!$A:$A, Aperturas!$A$2), 0))</f>
        <v/>
      </c>
      <c r="TVK224" s="23" t="str">
        <f>IF(TVK220 = "", "", IFERROR(TVK220 / SUMIFS(Aux_Totales!$N:$N, Aux_Totales!$F:$F, $F224, Aux_Totales!$A:$A, Aperturas!$A$2), 0))</f>
        <v/>
      </c>
      <c r="TVL224" s="23" t="str">
        <f>IF(TVL220 = "", "", IFERROR(TVL220 / SUMIFS(Aux_Totales!$N:$N, Aux_Totales!$F:$F, $F224, Aux_Totales!$A:$A, Aperturas!$A$2), 0))</f>
        <v/>
      </c>
      <c r="TVM224" s="23" t="str">
        <f>IF(TVM220 = "", "", IFERROR(TVM220 / SUMIFS(Aux_Totales!$N:$N, Aux_Totales!$F:$F, $F224, Aux_Totales!$A:$A, Aperturas!$A$2), 0))</f>
        <v/>
      </c>
      <c r="TVN224" s="23" t="str">
        <f>IF(TVN220 = "", "", IFERROR(TVN220 / SUMIFS(Aux_Totales!$N:$N, Aux_Totales!$F:$F, $F224, Aux_Totales!$A:$A, Aperturas!$A$2), 0))</f>
        <v/>
      </c>
      <c r="TVO224" s="23" t="str">
        <f>IF(TVO220 = "", "", IFERROR(TVO220 / SUMIFS(Aux_Totales!$N:$N, Aux_Totales!$F:$F, $F224, Aux_Totales!$A:$A, Aperturas!$A$2), 0))</f>
        <v/>
      </c>
      <c r="TVP224" s="23" t="str">
        <f>IF(TVP220 = "", "", IFERROR(TVP220 / SUMIFS(Aux_Totales!$N:$N, Aux_Totales!$F:$F, $F224, Aux_Totales!$A:$A, Aperturas!$A$2), 0))</f>
        <v/>
      </c>
      <c r="TVQ224" s="23" t="str">
        <f>IF(TVQ220 = "", "", IFERROR(TVQ220 / SUMIFS(Aux_Totales!$N:$N, Aux_Totales!$F:$F, $F224, Aux_Totales!$A:$A, Aperturas!$A$2), 0))</f>
        <v/>
      </c>
      <c r="TVR224" s="23" t="str">
        <f>IF(TVR220 = "", "", IFERROR(TVR220 / SUMIFS(Aux_Totales!$N:$N, Aux_Totales!$F:$F, $F224, Aux_Totales!$A:$A, Aperturas!$A$2), 0))</f>
        <v/>
      </c>
      <c r="TVS224" s="23" t="str">
        <f>IF(TVS220 = "", "", IFERROR(TVS220 / SUMIFS(Aux_Totales!$N:$N, Aux_Totales!$F:$F, $F224, Aux_Totales!$A:$A, Aperturas!$A$2), 0))</f>
        <v/>
      </c>
      <c r="TVT224" s="23" t="str">
        <f>IF(TVT220 = "", "", IFERROR(TVT220 / SUMIFS(Aux_Totales!$N:$N, Aux_Totales!$F:$F, $F224, Aux_Totales!$A:$A, Aperturas!$A$2), 0))</f>
        <v/>
      </c>
      <c r="TVU224" s="23" t="str">
        <f>IF(TVU220 = "", "", IFERROR(TVU220 / SUMIFS(Aux_Totales!$N:$N, Aux_Totales!$F:$F, $F224, Aux_Totales!$A:$A, Aperturas!$A$2), 0))</f>
        <v/>
      </c>
      <c r="TVV224" s="23" t="str">
        <f>IF(TVV220 = "", "", IFERROR(TVV220 / SUMIFS(Aux_Totales!$N:$N, Aux_Totales!$F:$F, $F224, Aux_Totales!$A:$A, Aperturas!$A$2), 0))</f>
        <v/>
      </c>
      <c r="TVW224" s="23" t="str">
        <f>IF(TVW220 = "", "", IFERROR(TVW220 / SUMIFS(Aux_Totales!$N:$N, Aux_Totales!$F:$F, $F224, Aux_Totales!$A:$A, Aperturas!$A$2), 0))</f>
        <v/>
      </c>
      <c r="TVX224" s="23" t="str">
        <f>IF(TVX220 = "", "", IFERROR(TVX220 / SUMIFS(Aux_Totales!$N:$N, Aux_Totales!$F:$F, $F224, Aux_Totales!$A:$A, Aperturas!$A$2), 0))</f>
        <v/>
      </c>
      <c r="TVY224" s="23" t="str">
        <f>IF(TVY220 = "", "", IFERROR(TVY220 / SUMIFS(Aux_Totales!$N:$N, Aux_Totales!$F:$F, $F224, Aux_Totales!$A:$A, Aperturas!$A$2), 0))</f>
        <v/>
      </c>
      <c r="TVZ224" s="23" t="str">
        <f>IF(TVZ220 = "", "", IFERROR(TVZ220 / SUMIFS(Aux_Totales!$N:$N, Aux_Totales!$F:$F, $F224, Aux_Totales!$A:$A, Aperturas!$A$2), 0))</f>
        <v/>
      </c>
      <c r="TWA224" s="23" t="str">
        <f>IF(TWA220 = "", "", IFERROR(TWA220 / SUMIFS(Aux_Totales!$N:$N, Aux_Totales!$F:$F, $F224, Aux_Totales!$A:$A, Aperturas!$A$2), 0))</f>
        <v/>
      </c>
      <c r="TWB224" s="23" t="str">
        <f>IF(TWB220 = "", "", IFERROR(TWB220 / SUMIFS(Aux_Totales!$N:$N, Aux_Totales!$F:$F, $F224, Aux_Totales!$A:$A, Aperturas!$A$2), 0))</f>
        <v/>
      </c>
      <c r="TWC224" s="23" t="str">
        <f>IF(TWC220 = "", "", IFERROR(TWC220 / SUMIFS(Aux_Totales!$N:$N, Aux_Totales!$F:$F, $F224, Aux_Totales!$A:$A, Aperturas!$A$2), 0))</f>
        <v/>
      </c>
      <c r="TWD224" s="23" t="str">
        <f>IF(TWD220 = "", "", IFERROR(TWD220 / SUMIFS(Aux_Totales!$N:$N, Aux_Totales!$F:$F, $F224, Aux_Totales!$A:$A, Aperturas!$A$2), 0))</f>
        <v/>
      </c>
      <c r="TWE224" s="23" t="str">
        <f>IF(TWE220 = "", "", IFERROR(TWE220 / SUMIFS(Aux_Totales!$N:$N, Aux_Totales!$F:$F, $F224, Aux_Totales!$A:$A, Aperturas!$A$2), 0))</f>
        <v/>
      </c>
      <c r="TWF224" s="23" t="str">
        <f>IF(TWF220 = "", "", IFERROR(TWF220 / SUMIFS(Aux_Totales!$N:$N, Aux_Totales!$F:$F, $F224, Aux_Totales!$A:$A, Aperturas!$A$2), 0))</f>
        <v/>
      </c>
      <c r="TWG224" s="23" t="str">
        <f>IF(TWG220 = "", "", IFERROR(TWG220 / SUMIFS(Aux_Totales!$N:$N, Aux_Totales!$F:$F, $F224, Aux_Totales!$A:$A, Aperturas!$A$2), 0))</f>
        <v/>
      </c>
      <c r="TWH224" s="23" t="str">
        <f>IF(TWH220 = "", "", IFERROR(TWH220 / SUMIFS(Aux_Totales!$N:$N, Aux_Totales!$F:$F, $F224, Aux_Totales!$A:$A, Aperturas!$A$2), 0))</f>
        <v/>
      </c>
      <c r="TWI224" s="23" t="str">
        <f>IF(TWI220 = "", "", IFERROR(TWI220 / SUMIFS(Aux_Totales!$N:$N, Aux_Totales!$F:$F, $F224, Aux_Totales!$A:$A, Aperturas!$A$2), 0))</f>
        <v/>
      </c>
      <c r="TWJ224" s="23" t="str">
        <f>IF(TWJ220 = "", "", IFERROR(TWJ220 / SUMIFS(Aux_Totales!$N:$N, Aux_Totales!$F:$F, $F224, Aux_Totales!$A:$A, Aperturas!$A$2), 0))</f>
        <v/>
      </c>
      <c r="TWK224" s="23" t="str">
        <f>IF(TWK220 = "", "", IFERROR(TWK220 / SUMIFS(Aux_Totales!$N:$N, Aux_Totales!$F:$F, $F224, Aux_Totales!$A:$A, Aperturas!$A$2), 0))</f>
        <v/>
      </c>
      <c r="TWL224" s="23" t="str">
        <f>IF(TWL220 = "", "", IFERROR(TWL220 / SUMIFS(Aux_Totales!$N:$N, Aux_Totales!$F:$F, $F224, Aux_Totales!$A:$A, Aperturas!$A$2), 0))</f>
        <v/>
      </c>
      <c r="TWM224" s="23" t="str">
        <f>IF(TWM220 = "", "", IFERROR(TWM220 / SUMIFS(Aux_Totales!$N:$N, Aux_Totales!$F:$F, $F224, Aux_Totales!$A:$A, Aperturas!$A$2), 0))</f>
        <v/>
      </c>
      <c r="TWN224" s="23" t="str">
        <f>IF(TWN220 = "", "", IFERROR(TWN220 / SUMIFS(Aux_Totales!$N:$N, Aux_Totales!$F:$F, $F224, Aux_Totales!$A:$A, Aperturas!$A$2), 0))</f>
        <v/>
      </c>
      <c r="TWO224" s="23" t="str">
        <f>IF(TWO220 = "", "", IFERROR(TWO220 / SUMIFS(Aux_Totales!$N:$N, Aux_Totales!$F:$F, $F224, Aux_Totales!$A:$A, Aperturas!$A$2), 0))</f>
        <v/>
      </c>
      <c r="TWP224" s="23" t="str">
        <f>IF(TWP220 = "", "", IFERROR(TWP220 / SUMIFS(Aux_Totales!$N:$N, Aux_Totales!$F:$F, $F224, Aux_Totales!$A:$A, Aperturas!$A$2), 0))</f>
        <v/>
      </c>
      <c r="TWQ224" s="23" t="str">
        <f>IF(TWQ220 = "", "", IFERROR(TWQ220 / SUMIFS(Aux_Totales!$N:$N, Aux_Totales!$F:$F, $F224, Aux_Totales!$A:$A, Aperturas!$A$2), 0))</f>
        <v/>
      </c>
      <c r="TWR224" s="23" t="str">
        <f>IF(TWR220 = "", "", IFERROR(TWR220 / SUMIFS(Aux_Totales!$N:$N, Aux_Totales!$F:$F, $F224, Aux_Totales!$A:$A, Aperturas!$A$2), 0))</f>
        <v/>
      </c>
      <c r="TWS224" s="23" t="str">
        <f>IF(TWS220 = "", "", IFERROR(TWS220 / SUMIFS(Aux_Totales!$N:$N, Aux_Totales!$F:$F, $F224, Aux_Totales!$A:$A, Aperturas!$A$2), 0))</f>
        <v/>
      </c>
      <c r="TWT224" s="23" t="str">
        <f>IF(TWT220 = "", "", IFERROR(TWT220 / SUMIFS(Aux_Totales!$N:$N, Aux_Totales!$F:$F, $F224, Aux_Totales!$A:$A, Aperturas!$A$2), 0))</f>
        <v/>
      </c>
      <c r="TWU224" s="23" t="str">
        <f>IF(TWU220 = "", "", IFERROR(TWU220 / SUMIFS(Aux_Totales!$N:$N, Aux_Totales!$F:$F, $F224, Aux_Totales!$A:$A, Aperturas!$A$2), 0))</f>
        <v/>
      </c>
      <c r="TWV224" s="23" t="str">
        <f>IF(TWV220 = "", "", IFERROR(TWV220 / SUMIFS(Aux_Totales!$N:$N, Aux_Totales!$F:$F, $F224, Aux_Totales!$A:$A, Aperturas!$A$2), 0))</f>
        <v/>
      </c>
      <c r="TWW224" s="23" t="str">
        <f>IF(TWW220 = "", "", IFERROR(TWW220 / SUMIFS(Aux_Totales!$N:$N, Aux_Totales!$F:$F, $F224, Aux_Totales!$A:$A, Aperturas!$A$2), 0))</f>
        <v/>
      </c>
      <c r="TWX224" s="23" t="str">
        <f>IF(TWX220 = "", "", IFERROR(TWX220 / SUMIFS(Aux_Totales!$N:$N, Aux_Totales!$F:$F, $F224, Aux_Totales!$A:$A, Aperturas!$A$2), 0))</f>
        <v/>
      </c>
      <c r="TWY224" s="23" t="str">
        <f>IF(TWY220 = "", "", IFERROR(TWY220 / SUMIFS(Aux_Totales!$N:$N, Aux_Totales!$F:$F, $F224, Aux_Totales!$A:$A, Aperturas!$A$2), 0))</f>
        <v/>
      </c>
      <c r="TWZ224" s="23" t="str">
        <f>IF(TWZ220 = "", "", IFERROR(TWZ220 / SUMIFS(Aux_Totales!$N:$N, Aux_Totales!$F:$F, $F224, Aux_Totales!$A:$A, Aperturas!$A$2), 0))</f>
        <v/>
      </c>
      <c r="TXA224" s="23" t="str">
        <f>IF(TXA220 = "", "", IFERROR(TXA220 / SUMIFS(Aux_Totales!$N:$N, Aux_Totales!$F:$F, $F224, Aux_Totales!$A:$A, Aperturas!$A$2), 0))</f>
        <v/>
      </c>
      <c r="TXB224" s="23" t="str">
        <f>IF(TXB220 = "", "", IFERROR(TXB220 / SUMIFS(Aux_Totales!$N:$N, Aux_Totales!$F:$F, $F224, Aux_Totales!$A:$A, Aperturas!$A$2), 0))</f>
        <v/>
      </c>
      <c r="TXC224" s="23" t="str">
        <f>IF(TXC220 = "", "", IFERROR(TXC220 / SUMIFS(Aux_Totales!$N:$N, Aux_Totales!$F:$F, $F224, Aux_Totales!$A:$A, Aperturas!$A$2), 0))</f>
        <v/>
      </c>
      <c r="TXD224" s="23" t="str">
        <f>IF(TXD220 = "", "", IFERROR(TXD220 / SUMIFS(Aux_Totales!$N:$N, Aux_Totales!$F:$F, $F224, Aux_Totales!$A:$A, Aperturas!$A$2), 0))</f>
        <v/>
      </c>
      <c r="TXE224" s="23" t="str">
        <f>IF(TXE220 = "", "", IFERROR(TXE220 / SUMIFS(Aux_Totales!$N:$N, Aux_Totales!$F:$F, $F224, Aux_Totales!$A:$A, Aperturas!$A$2), 0))</f>
        <v/>
      </c>
      <c r="TXF224" s="23" t="str">
        <f>IF(TXF220 = "", "", IFERROR(TXF220 / SUMIFS(Aux_Totales!$N:$N, Aux_Totales!$F:$F, $F224, Aux_Totales!$A:$A, Aperturas!$A$2), 0))</f>
        <v/>
      </c>
      <c r="TXG224" s="23" t="str">
        <f>IF(TXG220 = "", "", IFERROR(TXG220 / SUMIFS(Aux_Totales!$N:$N, Aux_Totales!$F:$F, $F224, Aux_Totales!$A:$A, Aperturas!$A$2), 0))</f>
        <v/>
      </c>
      <c r="TXH224" s="23" t="str">
        <f>IF(TXH220 = "", "", IFERROR(TXH220 / SUMIFS(Aux_Totales!$N:$N, Aux_Totales!$F:$F, $F224, Aux_Totales!$A:$A, Aperturas!$A$2), 0))</f>
        <v/>
      </c>
      <c r="TXI224" s="23" t="str">
        <f>IF(TXI220 = "", "", IFERROR(TXI220 / SUMIFS(Aux_Totales!$N:$N, Aux_Totales!$F:$F, $F224, Aux_Totales!$A:$A, Aperturas!$A$2), 0))</f>
        <v/>
      </c>
      <c r="TXJ224" s="23" t="str">
        <f>IF(TXJ220 = "", "", IFERROR(TXJ220 / SUMIFS(Aux_Totales!$N:$N, Aux_Totales!$F:$F, $F224, Aux_Totales!$A:$A, Aperturas!$A$2), 0))</f>
        <v/>
      </c>
      <c r="TXK224" s="23" t="str">
        <f>IF(TXK220 = "", "", IFERROR(TXK220 / SUMIFS(Aux_Totales!$N:$N, Aux_Totales!$F:$F, $F224, Aux_Totales!$A:$A, Aperturas!$A$2), 0))</f>
        <v/>
      </c>
      <c r="TXL224" s="23" t="str">
        <f>IF(TXL220 = "", "", IFERROR(TXL220 / SUMIFS(Aux_Totales!$N:$N, Aux_Totales!$F:$F, $F224, Aux_Totales!$A:$A, Aperturas!$A$2), 0))</f>
        <v/>
      </c>
      <c r="TXM224" s="23" t="str">
        <f>IF(TXM220 = "", "", IFERROR(TXM220 / SUMIFS(Aux_Totales!$N:$N, Aux_Totales!$F:$F, $F224, Aux_Totales!$A:$A, Aperturas!$A$2), 0))</f>
        <v/>
      </c>
      <c r="TXN224" s="23" t="str">
        <f>IF(TXN220 = "", "", IFERROR(TXN220 / SUMIFS(Aux_Totales!$N:$N, Aux_Totales!$F:$F, $F224, Aux_Totales!$A:$A, Aperturas!$A$2), 0))</f>
        <v/>
      </c>
      <c r="TXO224" s="23" t="str">
        <f>IF(TXO220 = "", "", IFERROR(TXO220 / SUMIFS(Aux_Totales!$N:$N, Aux_Totales!$F:$F, $F224, Aux_Totales!$A:$A, Aperturas!$A$2), 0))</f>
        <v/>
      </c>
      <c r="TXP224" s="23" t="str">
        <f>IF(TXP220 = "", "", IFERROR(TXP220 / SUMIFS(Aux_Totales!$N:$N, Aux_Totales!$F:$F, $F224, Aux_Totales!$A:$A, Aperturas!$A$2), 0))</f>
        <v/>
      </c>
      <c r="TXQ224" s="23" t="str">
        <f>IF(TXQ220 = "", "", IFERROR(TXQ220 / SUMIFS(Aux_Totales!$N:$N, Aux_Totales!$F:$F, $F224, Aux_Totales!$A:$A, Aperturas!$A$2), 0))</f>
        <v/>
      </c>
      <c r="TXR224" s="23" t="str">
        <f>IF(TXR220 = "", "", IFERROR(TXR220 / SUMIFS(Aux_Totales!$N:$N, Aux_Totales!$F:$F, $F224, Aux_Totales!$A:$A, Aperturas!$A$2), 0))</f>
        <v/>
      </c>
      <c r="TXS224" s="23" t="str">
        <f>IF(TXS220 = "", "", IFERROR(TXS220 / SUMIFS(Aux_Totales!$N:$N, Aux_Totales!$F:$F, $F224, Aux_Totales!$A:$A, Aperturas!$A$2), 0))</f>
        <v/>
      </c>
      <c r="TXT224" s="23" t="str">
        <f>IF(TXT220 = "", "", IFERROR(TXT220 / SUMIFS(Aux_Totales!$N:$N, Aux_Totales!$F:$F, $F224, Aux_Totales!$A:$A, Aperturas!$A$2), 0))</f>
        <v/>
      </c>
      <c r="TXU224" s="23" t="str">
        <f>IF(TXU220 = "", "", IFERROR(TXU220 / SUMIFS(Aux_Totales!$N:$N, Aux_Totales!$F:$F, $F224, Aux_Totales!$A:$A, Aperturas!$A$2), 0))</f>
        <v/>
      </c>
      <c r="TXV224" s="23" t="str">
        <f>IF(TXV220 = "", "", IFERROR(TXV220 / SUMIFS(Aux_Totales!$N:$N, Aux_Totales!$F:$F, $F224, Aux_Totales!$A:$A, Aperturas!$A$2), 0))</f>
        <v/>
      </c>
      <c r="TXW224" s="23" t="str">
        <f>IF(TXW220 = "", "", IFERROR(TXW220 / SUMIFS(Aux_Totales!$N:$N, Aux_Totales!$F:$F, $F224, Aux_Totales!$A:$A, Aperturas!$A$2), 0))</f>
        <v/>
      </c>
      <c r="TXX224" s="23" t="str">
        <f>IF(TXX220 = "", "", IFERROR(TXX220 / SUMIFS(Aux_Totales!$N:$N, Aux_Totales!$F:$F, $F224, Aux_Totales!$A:$A, Aperturas!$A$2), 0))</f>
        <v/>
      </c>
      <c r="TXY224" s="23" t="str">
        <f>IF(TXY220 = "", "", IFERROR(TXY220 / SUMIFS(Aux_Totales!$N:$N, Aux_Totales!$F:$F, $F224, Aux_Totales!$A:$A, Aperturas!$A$2), 0))</f>
        <v/>
      </c>
      <c r="TXZ224" s="23" t="str">
        <f>IF(TXZ220 = "", "", IFERROR(TXZ220 / SUMIFS(Aux_Totales!$N:$N, Aux_Totales!$F:$F, $F224, Aux_Totales!$A:$A, Aperturas!$A$2), 0))</f>
        <v/>
      </c>
      <c r="TYA224" s="23" t="str">
        <f>IF(TYA220 = "", "", IFERROR(TYA220 / SUMIFS(Aux_Totales!$N:$N, Aux_Totales!$F:$F, $F224, Aux_Totales!$A:$A, Aperturas!$A$2), 0))</f>
        <v/>
      </c>
      <c r="TYB224" s="23" t="str">
        <f>IF(TYB220 = "", "", IFERROR(TYB220 / SUMIFS(Aux_Totales!$N:$N, Aux_Totales!$F:$F, $F224, Aux_Totales!$A:$A, Aperturas!$A$2), 0))</f>
        <v/>
      </c>
      <c r="TYC224" s="23" t="str">
        <f>IF(TYC220 = "", "", IFERROR(TYC220 / SUMIFS(Aux_Totales!$N:$N, Aux_Totales!$F:$F, $F224, Aux_Totales!$A:$A, Aperturas!$A$2), 0))</f>
        <v/>
      </c>
      <c r="TYD224" s="23" t="str">
        <f>IF(TYD220 = "", "", IFERROR(TYD220 / SUMIFS(Aux_Totales!$N:$N, Aux_Totales!$F:$F, $F224, Aux_Totales!$A:$A, Aperturas!$A$2), 0))</f>
        <v/>
      </c>
      <c r="TYE224" s="23" t="str">
        <f>IF(TYE220 = "", "", IFERROR(TYE220 / SUMIFS(Aux_Totales!$N:$N, Aux_Totales!$F:$F, $F224, Aux_Totales!$A:$A, Aperturas!$A$2), 0))</f>
        <v/>
      </c>
      <c r="TYF224" s="23" t="str">
        <f>IF(TYF220 = "", "", IFERROR(TYF220 / SUMIFS(Aux_Totales!$N:$N, Aux_Totales!$F:$F, $F224, Aux_Totales!$A:$A, Aperturas!$A$2), 0))</f>
        <v/>
      </c>
      <c r="TYG224" s="23" t="str">
        <f>IF(TYG220 = "", "", IFERROR(TYG220 / SUMIFS(Aux_Totales!$N:$N, Aux_Totales!$F:$F, $F224, Aux_Totales!$A:$A, Aperturas!$A$2), 0))</f>
        <v/>
      </c>
      <c r="TYH224" s="23" t="str">
        <f>IF(TYH220 = "", "", IFERROR(TYH220 / SUMIFS(Aux_Totales!$N:$N, Aux_Totales!$F:$F, $F224, Aux_Totales!$A:$A, Aperturas!$A$2), 0))</f>
        <v/>
      </c>
      <c r="TYI224" s="23" t="str">
        <f>IF(TYI220 = "", "", IFERROR(TYI220 / SUMIFS(Aux_Totales!$N:$N, Aux_Totales!$F:$F, $F224, Aux_Totales!$A:$A, Aperturas!$A$2), 0))</f>
        <v/>
      </c>
      <c r="TYJ224" s="23" t="str">
        <f>IF(TYJ220 = "", "", IFERROR(TYJ220 / SUMIFS(Aux_Totales!$N:$N, Aux_Totales!$F:$F, $F224, Aux_Totales!$A:$A, Aperturas!$A$2), 0))</f>
        <v/>
      </c>
      <c r="TYK224" s="23" t="str">
        <f>IF(TYK220 = "", "", IFERROR(TYK220 / SUMIFS(Aux_Totales!$N:$N, Aux_Totales!$F:$F, $F224, Aux_Totales!$A:$A, Aperturas!$A$2), 0))</f>
        <v/>
      </c>
      <c r="TYL224" s="23" t="str">
        <f>IF(TYL220 = "", "", IFERROR(TYL220 / SUMIFS(Aux_Totales!$N:$N, Aux_Totales!$F:$F, $F224, Aux_Totales!$A:$A, Aperturas!$A$2), 0))</f>
        <v/>
      </c>
      <c r="TYM224" s="23" t="str">
        <f>IF(TYM220 = "", "", IFERROR(TYM220 / SUMIFS(Aux_Totales!$N:$N, Aux_Totales!$F:$F, $F224, Aux_Totales!$A:$A, Aperturas!$A$2), 0))</f>
        <v/>
      </c>
      <c r="TYN224" s="23" t="str">
        <f>IF(TYN220 = "", "", IFERROR(TYN220 / SUMIFS(Aux_Totales!$N:$N, Aux_Totales!$F:$F, $F224, Aux_Totales!$A:$A, Aperturas!$A$2), 0))</f>
        <v/>
      </c>
      <c r="TYO224" s="23" t="str">
        <f>IF(TYO220 = "", "", IFERROR(TYO220 / SUMIFS(Aux_Totales!$N:$N, Aux_Totales!$F:$F, $F224, Aux_Totales!$A:$A, Aperturas!$A$2), 0))</f>
        <v/>
      </c>
      <c r="TYP224" s="23" t="str">
        <f>IF(TYP220 = "", "", IFERROR(TYP220 / SUMIFS(Aux_Totales!$N:$N, Aux_Totales!$F:$F, $F224, Aux_Totales!$A:$A, Aperturas!$A$2), 0))</f>
        <v/>
      </c>
      <c r="TYQ224" s="23" t="str">
        <f>IF(TYQ220 = "", "", IFERROR(TYQ220 / SUMIFS(Aux_Totales!$N:$N, Aux_Totales!$F:$F, $F224, Aux_Totales!$A:$A, Aperturas!$A$2), 0))</f>
        <v/>
      </c>
      <c r="TYR224" s="23" t="str">
        <f>IF(TYR220 = "", "", IFERROR(TYR220 / SUMIFS(Aux_Totales!$N:$N, Aux_Totales!$F:$F, $F224, Aux_Totales!$A:$A, Aperturas!$A$2), 0))</f>
        <v/>
      </c>
      <c r="TYS224" s="23" t="str">
        <f>IF(TYS220 = "", "", IFERROR(TYS220 / SUMIFS(Aux_Totales!$N:$N, Aux_Totales!$F:$F, $F224, Aux_Totales!$A:$A, Aperturas!$A$2), 0))</f>
        <v/>
      </c>
      <c r="TYT224" s="23" t="str">
        <f>IF(TYT220 = "", "", IFERROR(TYT220 / SUMIFS(Aux_Totales!$N:$N, Aux_Totales!$F:$F, $F224, Aux_Totales!$A:$A, Aperturas!$A$2), 0))</f>
        <v/>
      </c>
      <c r="TYU224" s="23" t="str">
        <f>IF(TYU220 = "", "", IFERROR(TYU220 / SUMIFS(Aux_Totales!$N:$N, Aux_Totales!$F:$F, $F224, Aux_Totales!$A:$A, Aperturas!$A$2), 0))</f>
        <v/>
      </c>
      <c r="TYV224" s="23" t="str">
        <f>IF(TYV220 = "", "", IFERROR(TYV220 / SUMIFS(Aux_Totales!$N:$N, Aux_Totales!$F:$F, $F224, Aux_Totales!$A:$A, Aperturas!$A$2), 0))</f>
        <v/>
      </c>
      <c r="TYW224" s="23" t="str">
        <f>IF(TYW220 = "", "", IFERROR(TYW220 / SUMIFS(Aux_Totales!$N:$N, Aux_Totales!$F:$F, $F224, Aux_Totales!$A:$A, Aperturas!$A$2), 0))</f>
        <v/>
      </c>
      <c r="TYX224" s="23" t="str">
        <f>IF(TYX220 = "", "", IFERROR(TYX220 / SUMIFS(Aux_Totales!$N:$N, Aux_Totales!$F:$F, $F224, Aux_Totales!$A:$A, Aperturas!$A$2), 0))</f>
        <v/>
      </c>
      <c r="TYY224" s="23" t="str">
        <f>IF(TYY220 = "", "", IFERROR(TYY220 / SUMIFS(Aux_Totales!$N:$N, Aux_Totales!$F:$F, $F224, Aux_Totales!$A:$A, Aperturas!$A$2), 0))</f>
        <v/>
      </c>
      <c r="TYZ224" s="23" t="str">
        <f>IF(TYZ220 = "", "", IFERROR(TYZ220 / SUMIFS(Aux_Totales!$N:$N, Aux_Totales!$F:$F, $F224, Aux_Totales!$A:$A, Aperturas!$A$2), 0))</f>
        <v/>
      </c>
      <c r="TZA224" s="23" t="str">
        <f>IF(TZA220 = "", "", IFERROR(TZA220 / SUMIFS(Aux_Totales!$N:$N, Aux_Totales!$F:$F, $F224, Aux_Totales!$A:$A, Aperturas!$A$2), 0))</f>
        <v/>
      </c>
      <c r="TZB224" s="23" t="str">
        <f>IF(TZB220 = "", "", IFERROR(TZB220 / SUMIFS(Aux_Totales!$N:$N, Aux_Totales!$F:$F, $F224, Aux_Totales!$A:$A, Aperturas!$A$2), 0))</f>
        <v/>
      </c>
      <c r="TZC224" s="23" t="str">
        <f>IF(TZC220 = "", "", IFERROR(TZC220 / SUMIFS(Aux_Totales!$N:$N, Aux_Totales!$F:$F, $F224, Aux_Totales!$A:$A, Aperturas!$A$2), 0))</f>
        <v/>
      </c>
      <c r="TZD224" s="23" t="str">
        <f>IF(TZD220 = "", "", IFERROR(TZD220 / SUMIFS(Aux_Totales!$N:$N, Aux_Totales!$F:$F, $F224, Aux_Totales!$A:$A, Aperturas!$A$2), 0))</f>
        <v/>
      </c>
      <c r="TZE224" s="23" t="str">
        <f>IF(TZE220 = "", "", IFERROR(TZE220 / SUMIFS(Aux_Totales!$N:$N, Aux_Totales!$F:$F, $F224, Aux_Totales!$A:$A, Aperturas!$A$2), 0))</f>
        <v/>
      </c>
      <c r="TZF224" s="23" t="str">
        <f>IF(TZF220 = "", "", IFERROR(TZF220 / SUMIFS(Aux_Totales!$N:$N, Aux_Totales!$F:$F, $F224, Aux_Totales!$A:$A, Aperturas!$A$2), 0))</f>
        <v/>
      </c>
      <c r="TZG224" s="23" t="str">
        <f>IF(TZG220 = "", "", IFERROR(TZG220 / SUMIFS(Aux_Totales!$N:$N, Aux_Totales!$F:$F, $F224, Aux_Totales!$A:$A, Aperturas!$A$2), 0))</f>
        <v/>
      </c>
      <c r="TZH224" s="23" t="str">
        <f>IF(TZH220 = "", "", IFERROR(TZH220 / SUMIFS(Aux_Totales!$N:$N, Aux_Totales!$F:$F, $F224, Aux_Totales!$A:$A, Aperturas!$A$2), 0))</f>
        <v/>
      </c>
      <c r="TZI224" s="23" t="str">
        <f>IF(TZI220 = "", "", IFERROR(TZI220 / SUMIFS(Aux_Totales!$N:$N, Aux_Totales!$F:$F, $F224, Aux_Totales!$A:$A, Aperturas!$A$2), 0))</f>
        <v/>
      </c>
      <c r="TZJ224" s="23" t="str">
        <f>IF(TZJ220 = "", "", IFERROR(TZJ220 / SUMIFS(Aux_Totales!$N:$N, Aux_Totales!$F:$F, $F224, Aux_Totales!$A:$A, Aperturas!$A$2), 0))</f>
        <v/>
      </c>
      <c r="TZK224" s="23" t="str">
        <f>IF(TZK220 = "", "", IFERROR(TZK220 / SUMIFS(Aux_Totales!$N:$N, Aux_Totales!$F:$F, $F224, Aux_Totales!$A:$A, Aperturas!$A$2), 0))</f>
        <v/>
      </c>
      <c r="TZL224" s="23" t="str">
        <f>IF(TZL220 = "", "", IFERROR(TZL220 / SUMIFS(Aux_Totales!$N:$N, Aux_Totales!$F:$F, $F224, Aux_Totales!$A:$A, Aperturas!$A$2), 0))</f>
        <v/>
      </c>
      <c r="TZM224" s="23" t="str">
        <f>IF(TZM220 = "", "", IFERROR(TZM220 / SUMIFS(Aux_Totales!$N:$N, Aux_Totales!$F:$F, $F224, Aux_Totales!$A:$A, Aperturas!$A$2), 0))</f>
        <v/>
      </c>
      <c r="TZN224" s="23" t="str">
        <f>IF(TZN220 = "", "", IFERROR(TZN220 / SUMIFS(Aux_Totales!$N:$N, Aux_Totales!$F:$F, $F224, Aux_Totales!$A:$A, Aperturas!$A$2), 0))</f>
        <v/>
      </c>
      <c r="TZO224" s="23" t="str">
        <f>IF(TZO220 = "", "", IFERROR(TZO220 / SUMIFS(Aux_Totales!$N:$N, Aux_Totales!$F:$F, $F224, Aux_Totales!$A:$A, Aperturas!$A$2), 0))</f>
        <v/>
      </c>
      <c r="TZP224" s="23" t="str">
        <f>IF(TZP220 = "", "", IFERROR(TZP220 / SUMIFS(Aux_Totales!$N:$N, Aux_Totales!$F:$F, $F224, Aux_Totales!$A:$A, Aperturas!$A$2), 0))</f>
        <v/>
      </c>
      <c r="TZQ224" s="23" t="str">
        <f>IF(TZQ220 = "", "", IFERROR(TZQ220 / SUMIFS(Aux_Totales!$N:$N, Aux_Totales!$F:$F, $F224, Aux_Totales!$A:$A, Aperturas!$A$2), 0))</f>
        <v/>
      </c>
      <c r="TZR224" s="23" t="str">
        <f>IF(TZR220 = "", "", IFERROR(TZR220 / SUMIFS(Aux_Totales!$N:$N, Aux_Totales!$F:$F, $F224, Aux_Totales!$A:$A, Aperturas!$A$2), 0))</f>
        <v/>
      </c>
      <c r="TZS224" s="23" t="str">
        <f>IF(TZS220 = "", "", IFERROR(TZS220 / SUMIFS(Aux_Totales!$N:$N, Aux_Totales!$F:$F, $F224, Aux_Totales!$A:$A, Aperturas!$A$2), 0))</f>
        <v/>
      </c>
      <c r="TZT224" s="23" t="str">
        <f>IF(TZT220 = "", "", IFERROR(TZT220 / SUMIFS(Aux_Totales!$N:$N, Aux_Totales!$F:$F, $F224, Aux_Totales!$A:$A, Aperturas!$A$2), 0))</f>
        <v/>
      </c>
      <c r="TZU224" s="23" t="str">
        <f>IF(TZU220 = "", "", IFERROR(TZU220 / SUMIFS(Aux_Totales!$N:$N, Aux_Totales!$F:$F, $F224, Aux_Totales!$A:$A, Aperturas!$A$2), 0))</f>
        <v/>
      </c>
      <c r="TZV224" s="23" t="str">
        <f>IF(TZV220 = "", "", IFERROR(TZV220 / SUMIFS(Aux_Totales!$N:$N, Aux_Totales!$F:$F, $F224, Aux_Totales!$A:$A, Aperturas!$A$2), 0))</f>
        <v/>
      </c>
      <c r="TZW224" s="23" t="str">
        <f>IF(TZW220 = "", "", IFERROR(TZW220 / SUMIFS(Aux_Totales!$N:$N, Aux_Totales!$F:$F, $F224, Aux_Totales!$A:$A, Aperturas!$A$2), 0))</f>
        <v/>
      </c>
      <c r="TZX224" s="23" t="str">
        <f>IF(TZX220 = "", "", IFERROR(TZX220 / SUMIFS(Aux_Totales!$N:$N, Aux_Totales!$F:$F, $F224, Aux_Totales!$A:$A, Aperturas!$A$2), 0))</f>
        <v/>
      </c>
      <c r="TZY224" s="23" t="str">
        <f>IF(TZY220 = "", "", IFERROR(TZY220 / SUMIFS(Aux_Totales!$N:$N, Aux_Totales!$F:$F, $F224, Aux_Totales!$A:$A, Aperturas!$A$2), 0))</f>
        <v/>
      </c>
      <c r="TZZ224" s="23" t="str">
        <f>IF(TZZ220 = "", "", IFERROR(TZZ220 / SUMIFS(Aux_Totales!$N:$N, Aux_Totales!$F:$F, $F224, Aux_Totales!$A:$A, Aperturas!$A$2), 0))</f>
        <v/>
      </c>
      <c r="UAA224" s="23" t="str">
        <f>IF(UAA220 = "", "", IFERROR(UAA220 / SUMIFS(Aux_Totales!$N:$N, Aux_Totales!$F:$F, $F224, Aux_Totales!$A:$A, Aperturas!$A$2), 0))</f>
        <v/>
      </c>
      <c r="UAB224" s="23" t="str">
        <f>IF(UAB220 = "", "", IFERROR(UAB220 / SUMIFS(Aux_Totales!$N:$N, Aux_Totales!$F:$F, $F224, Aux_Totales!$A:$A, Aperturas!$A$2), 0))</f>
        <v/>
      </c>
      <c r="UAC224" s="23" t="str">
        <f>IF(UAC220 = "", "", IFERROR(UAC220 / SUMIFS(Aux_Totales!$N:$N, Aux_Totales!$F:$F, $F224, Aux_Totales!$A:$A, Aperturas!$A$2), 0))</f>
        <v/>
      </c>
      <c r="UAD224" s="23" t="str">
        <f>IF(UAD220 = "", "", IFERROR(UAD220 / SUMIFS(Aux_Totales!$N:$N, Aux_Totales!$F:$F, $F224, Aux_Totales!$A:$A, Aperturas!$A$2), 0))</f>
        <v/>
      </c>
      <c r="UAE224" s="23" t="str">
        <f>IF(UAE220 = "", "", IFERROR(UAE220 / SUMIFS(Aux_Totales!$N:$N, Aux_Totales!$F:$F, $F224, Aux_Totales!$A:$A, Aperturas!$A$2), 0))</f>
        <v/>
      </c>
      <c r="UAF224" s="23" t="str">
        <f>IF(UAF220 = "", "", IFERROR(UAF220 / SUMIFS(Aux_Totales!$N:$N, Aux_Totales!$F:$F, $F224, Aux_Totales!$A:$A, Aperturas!$A$2), 0))</f>
        <v/>
      </c>
      <c r="UAG224" s="23" t="str">
        <f>IF(UAG220 = "", "", IFERROR(UAG220 / SUMIFS(Aux_Totales!$N:$N, Aux_Totales!$F:$F, $F224, Aux_Totales!$A:$A, Aperturas!$A$2), 0))</f>
        <v/>
      </c>
      <c r="UAH224" s="23" t="str">
        <f>IF(UAH220 = "", "", IFERROR(UAH220 / SUMIFS(Aux_Totales!$N:$N, Aux_Totales!$F:$F, $F224, Aux_Totales!$A:$A, Aperturas!$A$2), 0))</f>
        <v/>
      </c>
      <c r="UAI224" s="23" t="str">
        <f>IF(UAI220 = "", "", IFERROR(UAI220 / SUMIFS(Aux_Totales!$N:$N, Aux_Totales!$F:$F, $F224, Aux_Totales!$A:$A, Aperturas!$A$2), 0))</f>
        <v/>
      </c>
      <c r="UAJ224" s="23" t="str">
        <f>IF(UAJ220 = "", "", IFERROR(UAJ220 / SUMIFS(Aux_Totales!$N:$N, Aux_Totales!$F:$F, $F224, Aux_Totales!$A:$A, Aperturas!$A$2), 0))</f>
        <v/>
      </c>
      <c r="UAK224" s="23" t="str">
        <f>IF(UAK220 = "", "", IFERROR(UAK220 / SUMIFS(Aux_Totales!$N:$N, Aux_Totales!$F:$F, $F224, Aux_Totales!$A:$A, Aperturas!$A$2), 0))</f>
        <v/>
      </c>
      <c r="UAL224" s="23" t="str">
        <f>IF(UAL220 = "", "", IFERROR(UAL220 / SUMIFS(Aux_Totales!$N:$N, Aux_Totales!$F:$F, $F224, Aux_Totales!$A:$A, Aperturas!$A$2), 0))</f>
        <v/>
      </c>
      <c r="UAM224" s="23" t="str">
        <f>IF(UAM220 = "", "", IFERROR(UAM220 / SUMIFS(Aux_Totales!$N:$N, Aux_Totales!$F:$F, $F224, Aux_Totales!$A:$A, Aperturas!$A$2), 0))</f>
        <v/>
      </c>
      <c r="UAN224" s="23" t="str">
        <f>IF(UAN220 = "", "", IFERROR(UAN220 / SUMIFS(Aux_Totales!$N:$N, Aux_Totales!$F:$F, $F224, Aux_Totales!$A:$A, Aperturas!$A$2), 0))</f>
        <v/>
      </c>
      <c r="UAO224" s="23" t="str">
        <f>IF(UAO220 = "", "", IFERROR(UAO220 / SUMIFS(Aux_Totales!$N:$N, Aux_Totales!$F:$F, $F224, Aux_Totales!$A:$A, Aperturas!$A$2), 0))</f>
        <v/>
      </c>
      <c r="UAP224" s="23" t="str">
        <f>IF(UAP220 = "", "", IFERROR(UAP220 / SUMIFS(Aux_Totales!$N:$N, Aux_Totales!$F:$F, $F224, Aux_Totales!$A:$A, Aperturas!$A$2), 0))</f>
        <v/>
      </c>
      <c r="UAQ224" s="23" t="str">
        <f>IF(UAQ220 = "", "", IFERROR(UAQ220 / SUMIFS(Aux_Totales!$N:$N, Aux_Totales!$F:$F, $F224, Aux_Totales!$A:$A, Aperturas!$A$2), 0))</f>
        <v/>
      </c>
      <c r="UAR224" s="23" t="str">
        <f>IF(UAR220 = "", "", IFERROR(UAR220 / SUMIFS(Aux_Totales!$N:$N, Aux_Totales!$F:$F, $F224, Aux_Totales!$A:$A, Aperturas!$A$2), 0))</f>
        <v/>
      </c>
      <c r="UAS224" s="23" t="str">
        <f>IF(UAS220 = "", "", IFERROR(UAS220 / SUMIFS(Aux_Totales!$N:$N, Aux_Totales!$F:$F, $F224, Aux_Totales!$A:$A, Aperturas!$A$2), 0))</f>
        <v/>
      </c>
      <c r="UAT224" s="23" t="str">
        <f>IF(UAT220 = "", "", IFERROR(UAT220 / SUMIFS(Aux_Totales!$N:$N, Aux_Totales!$F:$F, $F224, Aux_Totales!$A:$A, Aperturas!$A$2), 0))</f>
        <v/>
      </c>
      <c r="UAU224" s="23" t="str">
        <f>IF(UAU220 = "", "", IFERROR(UAU220 / SUMIFS(Aux_Totales!$N:$N, Aux_Totales!$F:$F, $F224, Aux_Totales!$A:$A, Aperturas!$A$2), 0))</f>
        <v/>
      </c>
      <c r="UAV224" s="23" t="str">
        <f>IF(UAV220 = "", "", IFERROR(UAV220 / SUMIFS(Aux_Totales!$N:$N, Aux_Totales!$F:$F, $F224, Aux_Totales!$A:$A, Aperturas!$A$2), 0))</f>
        <v/>
      </c>
      <c r="UAW224" s="23" t="str">
        <f>IF(UAW220 = "", "", IFERROR(UAW220 / SUMIFS(Aux_Totales!$N:$N, Aux_Totales!$F:$F, $F224, Aux_Totales!$A:$A, Aperturas!$A$2), 0))</f>
        <v/>
      </c>
      <c r="UAX224" s="23" t="str">
        <f>IF(UAX220 = "", "", IFERROR(UAX220 / SUMIFS(Aux_Totales!$N:$N, Aux_Totales!$F:$F, $F224, Aux_Totales!$A:$A, Aperturas!$A$2), 0))</f>
        <v/>
      </c>
      <c r="UAY224" s="23" t="str">
        <f>IF(UAY220 = "", "", IFERROR(UAY220 / SUMIFS(Aux_Totales!$N:$N, Aux_Totales!$F:$F, $F224, Aux_Totales!$A:$A, Aperturas!$A$2), 0))</f>
        <v/>
      </c>
      <c r="UAZ224" s="23" t="str">
        <f>IF(UAZ220 = "", "", IFERROR(UAZ220 / SUMIFS(Aux_Totales!$N:$N, Aux_Totales!$F:$F, $F224, Aux_Totales!$A:$A, Aperturas!$A$2), 0))</f>
        <v/>
      </c>
      <c r="UBA224" s="23" t="str">
        <f>IF(UBA220 = "", "", IFERROR(UBA220 / SUMIFS(Aux_Totales!$N:$N, Aux_Totales!$F:$F, $F224, Aux_Totales!$A:$A, Aperturas!$A$2), 0))</f>
        <v/>
      </c>
      <c r="UBB224" s="23" t="str">
        <f>IF(UBB220 = "", "", IFERROR(UBB220 / SUMIFS(Aux_Totales!$N:$N, Aux_Totales!$F:$F, $F224, Aux_Totales!$A:$A, Aperturas!$A$2), 0))</f>
        <v/>
      </c>
      <c r="UBC224" s="23" t="str">
        <f>IF(UBC220 = "", "", IFERROR(UBC220 / SUMIFS(Aux_Totales!$N:$N, Aux_Totales!$F:$F, $F224, Aux_Totales!$A:$A, Aperturas!$A$2), 0))</f>
        <v/>
      </c>
      <c r="UBD224" s="23" t="str">
        <f>IF(UBD220 = "", "", IFERROR(UBD220 / SUMIFS(Aux_Totales!$N:$N, Aux_Totales!$F:$F, $F224, Aux_Totales!$A:$A, Aperturas!$A$2), 0))</f>
        <v/>
      </c>
      <c r="UBE224" s="23" t="str">
        <f>IF(UBE220 = "", "", IFERROR(UBE220 / SUMIFS(Aux_Totales!$N:$N, Aux_Totales!$F:$F, $F224, Aux_Totales!$A:$A, Aperturas!$A$2), 0))</f>
        <v/>
      </c>
      <c r="UBF224" s="23" t="str">
        <f>IF(UBF220 = "", "", IFERROR(UBF220 / SUMIFS(Aux_Totales!$N:$N, Aux_Totales!$F:$F, $F224, Aux_Totales!$A:$A, Aperturas!$A$2), 0))</f>
        <v/>
      </c>
      <c r="UBG224" s="23" t="str">
        <f>IF(UBG220 = "", "", IFERROR(UBG220 / SUMIFS(Aux_Totales!$N:$N, Aux_Totales!$F:$F, $F224, Aux_Totales!$A:$A, Aperturas!$A$2), 0))</f>
        <v/>
      </c>
      <c r="UBH224" s="23" t="str">
        <f>IF(UBH220 = "", "", IFERROR(UBH220 / SUMIFS(Aux_Totales!$N:$N, Aux_Totales!$F:$F, $F224, Aux_Totales!$A:$A, Aperturas!$A$2), 0))</f>
        <v/>
      </c>
      <c r="UBI224" s="23" t="str">
        <f>IF(UBI220 = "", "", IFERROR(UBI220 / SUMIFS(Aux_Totales!$N:$N, Aux_Totales!$F:$F, $F224, Aux_Totales!$A:$A, Aperturas!$A$2), 0))</f>
        <v/>
      </c>
      <c r="UBJ224" s="23" t="str">
        <f>IF(UBJ220 = "", "", IFERROR(UBJ220 / SUMIFS(Aux_Totales!$N:$N, Aux_Totales!$F:$F, $F224, Aux_Totales!$A:$A, Aperturas!$A$2), 0))</f>
        <v/>
      </c>
      <c r="UBK224" s="23" t="str">
        <f>IF(UBK220 = "", "", IFERROR(UBK220 / SUMIFS(Aux_Totales!$N:$N, Aux_Totales!$F:$F, $F224, Aux_Totales!$A:$A, Aperturas!$A$2), 0))</f>
        <v/>
      </c>
      <c r="UBL224" s="23" t="str">
        <f>IF(UBL220 = "", "", IFERROR(UBL220 / SUMIFS(Aux_Totales!$N:$N, Aux_Totales!$F:$F, $F224, Aux_Totales!$A:$A, Aperturas!$A$2), 0))</f>
        <v/>
      </c>
      <c r="UBM224" s="23" t="str">
        <f>IF(UBM220 = "", "", IFERROR(UBM220 / SUMIFS(Aux_Totales!$N:$N, Aux_Totales!$F:$F, $F224, Aux_Totales!$A:$A, Aperturas!$A$2), 0))</f>
        <v/>
      </c>
      <c r="UBN224" s="23" t="str">
        <f>IF(UBN220 = "", "", IFERROR(UBN220 / SUMIFS(Aux_Totales!$N:$N, Aux_Totales!$F:$F, $F224, Aux_Totales!$A:$A, Aperturas!$A$2), 0))</f>
        <v/>
      </c>
      <c r="UBO224" s="23" t="str">
        <f>IF(UBO220 = "", "", IFERROR(UBO220 / SUMIFS(Aux_Totales!$N:$N, Aux_Totales!$F:$F, $F224, Aux_Totales!$A:$A, Aperturas!$A$2), 0))</f>
        <v/>
      </c>
      <c r="UBP224" s="23" t="str">
        <f>IF(UBP220 = "", "", IFERROR(UBP220 / SUMIFS(Aux_Totales!$N:$N, Aux_Totales!$F:$F, $F224, Aux_Totales!$A:$A, Aperturas!$A$2), 0))</f>
        <v/>
      </c>
      <c r="UBQ224" s="23" t="str">
        <f>IF(UBQ220 = "", "", IFERROR(UBQ220 / SUMIFS(Aux_Totales!$N:$N, Aux_Totales!$F:$F, $F224, Aux_Totales!$A:$A, Aperturas!$A$2), 0))</f>
        <v/>
      </c>
      <c r="UBR224" s="23" t="str">
        <f>IF(UBR220 = "", "", IFERROR(UBR220 / SUMIFS(Aux_Totales!$N:$N, Aux_Totales!$F:$F, $F224, Aux_Totales!$A:$A, Aperturas!$A$2), 0))</f>
        <v/>
      </c>
      <c r="UBS224" s="23" t="str">
        <f>IF(UBS220 = "", "", IFERROR(UBS220 / SUMIFS(Aux_Totales!$N:$N, Aux_Totales!$F:$F, $F224, Aux_Totales!$A:$A, Aperturas!$A$2), 0))</f>
        <v/>
      </c>
      <c r="UBT224" s="23" t="str">
        <f>IF(UBT220 = "", "", IFERROR(UBT220 / SUMIFS(Aux_Totales!$N:$N, Aux_Totales!$F:$F, $F224, Aux_Totales!$A:$A, Aperturas!$A$2), 0))</f>
        <v/>
      </c>
      <c r="UBU224" s="23" t="str">
        <f>IF(UBU220 = "", "", IFERROR(UBU220 / SUMIFS(Aux_Totales!$N:$N, Aux_Totales!$F:$F, $F224, Aux_Totales!$A:$A, Aperturas!$A$2), 0))</f>
        <v/>
      </c>
      <c r="UBV224" s="23" t="str">
        <f>IF(UBV220 = "", "", IFERROR(UBV220 / SUMIFS(Aux_Totales!$N:$N, Aux_Totales!$F:$F, $F224, Aux_Totales!$A:$A, Aperturas!$A$2), 0))</f>
        <v/>
      </c>
      <c r="UBW224" s="23" t="str">
        <f>IF(UBW220 = "", "", IFERROR(UBW220 / SUMIFS(Aux_Totales!$N:$N, Aux_Totales!$F:$F, $F224, Aux_Totales!$A:$A, Aperturas!$A$2), 0))</f>
        <v/>
      </c>
      <c r="UBX224" s="23" t="str">
        <f>IF(UBX220 = "", "", IFERROR(UBX220 / SUMIFS(Aux_Totales!$N:$N, Aux_Totales!$F:$F, $F224, Aux_Totales!$A:$A, Aperturas!$A$2), 0))</f>
        <v/>
      </c>
      <c r="UBY224" s="23" t="str">
        <f>IF(UBY220 = "", "", IFERROR(UBY220 / SUMIFS(Aux_Totales!$N:$N, Aux_Totales!$F:$F, $F224, Aux_Totales!$A:$A, Aperturas!$A$2), 0))</f>
        <v/>
      </c>
      <c r="UBZ224" s="23" t="str">
        <f>IF(UBZ220 = "", "", IFERROR(UBZ220 / SUMIFS(Aux_Totales!$N:$N, Aux_Totales!$F:$F, $F224, Aux_Totales!$A:$A, Aperturas!$A$2), 0))</f>
        <v/>
      </c>
      <c r="UCA224" s="23" t="str">
        <f>IF(UCA220 = "", "", IFERROR(UCA220 / SUMIFS(Aux_Totales!$N:$N, Aux_Totales!$F:$F, $F224, Aux_Totales!$A:$A, Aperturas!$A$2), 0))</f>
        <v/>
      </c>
      <c r="UCB224" s="23" t="str">
        <f>IF(UCB220 = "", "", IFERROR(UCB220 / SUMIFS(Aux_Totales!$N:$N, Aux_Totales!$F:$F, $F224, Aux_Totales!$A:$A, Aperturas!$A$2), 0))</f>
        <v/>
      </c>
      <c r="UCC224" s="23" t="str">
        <f>IF(UCC220 = "", "", IFERROR(UCC220 / SUMIFS(Aux_Totales!$N:$N, Aux_Totales!$F:$F, $F224, Aux_Totales!$A:$A, Aperturas!$A$2), 0))</f>
        <v/>
      </c>
      <c r="UCD224" s="23" t="str">
        <f>IF(UCD220 = "", "", IFERROR(UCD220 / SUMIFS(Aux_Totales!$N:$N, Aux_Totales!$F:$F, $F224, Aux_Totales!$A:$A, Aperturas!$A$2), 0))</f>
        <v/>
      </c>
      <c r="UCE224" s="23" t="str">
        <f>IF(UCE220 = "", "", IFERROR(UCE220 / SUMIFS(Aux_Totales!$N:$N, Aux_Totales!$F:$F, $F224, Aux_Totales!$A:$A, Aperturas!$A$2), 0))</f>
        <v/>
      </c>
      <c r="UCF224" s="23" t="str">
        <f>IF(UCF220 = "", "", IFERROR(UCF220 / SUMIFS(Aux_Totales!$N:$N, Aux_Totales!$F:$F, $F224, Aux_Totales!$A:$A, Aperturas!$A$2), 0))</f>
        <v/>
      </c>
      <c r="UCG224" s="23" t="str">
        <f>IF(UCG220 = "", "", IFERROR(UCG220 / SUMIFS(Aux_Totales!$N:$N, Aux_Totales!$F:$F, $F224, Aux_Totales!$A:$A, Aperturas!$A$2), 0))</f>
        <v/>
      </c>
      <c r="UCH224" s="23" t="str">
        <f>IF(UCH220 = "", "", IFERROR(UCH220 / SUMIFS(Aux_Totales!$N:$N, Aux_Totales!$F:$F, $F224, Aux_Totales!$A:$A, Aperturas!$A$2), 0))</f>
        <v/>
      </c>
      <c r="UCI224" s="23" t="str">
        <f>IF(UCI220 = "", "", IFERROR(UCI220 / SUMIFS(Aux_Totales!$N:$N, Aux_Totales!$F:$F, $F224, Aux_Totales!$A:$A, Aperturas!$A$2), 0))</f>
        <v/>
      </c>
      <c r="UCJ224" s="23" t="str">
        <f>IF(UCJ220 = "", "", IFERROR(UCJ220 / SUMIFS(Aux_Totales!$N:$N, Aux_Totales!$F:$F, $F224, Aux_Totales!$A:$A, Aperturas!$A$2), 0))</f>
        <v/>
      </c>
      <c r="UCK224" s="23" t="str">
        <f>IF(UCK220 = "", "", IFERROR(UCK220 / SUMIFS(Aux_Totales!$N:$N, Aux_Totales!$F:$F, $F224, Aux_Totales!$A:$A, Aperturas!$A$2), 0))</f>
        <v/>
      </c>
      <c r="UCL224" s="23" t="str">
        <f>IF(UCL220 = "", "", IFERROR(UCL220 / SUMIFS(Aux_Totales!$N:$N, Aux_Totales!$F:$F, $F224, Aux_Totales!$A:$A, Aperturas!$A$2), 0))</f>
        <v/>
      </c>
      <c r="UCM224" s="23" t="str">
        <f>IF(UCM220 = "", "", IFERROR(UCM220 / SUMIFS(Aux_Totales!$N:$N, Aux_Totales!$F:$F, $F224, Aux_Totales!$A:$A, Aperturas!$A$2), 0))</f>
        <v/>
      </c>
      <c r="UCN224" s="23" t="str">
        <f>IF(UCN220 = "", "", IFERROR(UCN220 / SUMIFS(Aux_Totales!$N:$N, Aux_Totales!$F:$F, $F224, Aux_Totales!$A:$A, Aperturas!$A$2), 0))</f>
        <v/>
      </c>
      <c r="UCO224" s="23" t="str">
        <f>IF(UCO220 = "", "", IFERROR(UCO220 / SUMIFS(Aux_Totales!$N:$N, Aux_Totales!$F:$F, $F224, Aux_Totales!$A:$A, Aperturas!$A$2), 0))</f>
        <v/>
      </c>
      <c r="UCP224" s="23" t="str">
        <f>IF(UCP220 = "", "", IFERROR(UCP220 / SUMIFS(Aux_Totales!$N:$N, Aux_Totales!$F:$F, $F224, Aux_Totales!$A:$A, Aperturas!$A$2), 0))</f>
        <v/>
      </c>
      <c r="UCQ224" s="23" t="str">
        <f>IF(UCQ220 = "", "", IFERROR(UCQ220 / SUMIFS(Aux_Totales!$N:$N, Aux_Totales!$F:$F, $F224, Aux_Totales!$A:$A, Aperturas!$A$2), 0))</f>
        <v/>
      </c>
      <c r="UCR224" s="23" t="str">
        <f>IF(UCR220 = "", "", IFERROR(UCR220 / SUMIFS(Aux_Totales!$N:$N, Aux_Totales!$F:$F, $F224, Aux_Totales!$A:$A, Aperturas!$A$2), 0))</f>
        <v/>
      </c>
      <c r="UCS224" s="23" t="str">
        <f>IF(UCS220 = "", "", IFERROR(UCS220 / SUMIFS(Aux_Totales!$N:$N, Aux_Totales!$F:$F, $F224, Aux_Totales!$A:$A, Aperturas!$A$2), 0))</f>
        <v/>
      </c>
      <c r="UCT224" s="23" t="str">
        <f>IF(UCT220 = "", "", IFERROR(UCT220 / SUMIFS(Aux_Totales!$N:$N, Aux_Totales!$F:$F, $F224, Aux_Totales!$A:$A, Aperturas!$A$2), 0))</f>
        <v/>
      </c>
      <c r="UCU224" s="23" t="str">
        <f>IF(UCU220 = "", "", IFERROR(UCU220 / SUMIFS(Aux_Totales!$N:$N, Aux_Totales!$F:$F, $F224, Aux_Totales!$A:$A, Aperturas!$A$2), 0))</f>
        <v/>
      </c>
      <c r="UCV224" s="23" t="str">
        <f>IF(UCV220 = "", "", IFERROR(UCV220 / SUMIFS(Aux_Totales!$N:$N, Aux_Totales!$F:$F, $F224, Aux_Totales!$A:$A, Aperturas!$A$2), 0))</f>
        <v/>
      </c>
      <c r="UCW224" s="23" t="str">
        <f>IF(UCW220 = "", "", IFERROR(UCW220 / SUMIFS(Aux_Totales!$N:$N, Aux_Totales!$F:$F, $F224, Aux_Totales!$A:$A, Aperturas!$A$2), 0))</f>
        <v/>
      </c>
      <c r="UCX224" s="23" t="str">
        <f>IF(UCX220 = "", "", IFERROR(UCX220 / SUMIFS(Aux_Totales!$N:$N, Aux_Totales!$F:$F, $F224, Aux_Totales!$A:$A, Aperturas!$A$2), 0))</f>
        <v/>
      </c>
      <c r="UCY224" s="23" t="str">
        <f>IF(UCY220 = "", "", IFERROR(UCY220 / SUMIFS(Aux_Totales!$N:$N, Aux_Totales!$F:$F, $F224, Aux_Totales!$A:$A, Aperturas!$A$2), 0))</f>
        <v/>
      </c>
      <c r="UCZ224" s="23" t="str">
        <f>IF(UCZ220 = "", "", IFERROR(UCZ220 / SUMIFS(Aux_Totales!$N:$N, Aux_Totales!$F:$F, $F224, Aux_Totales!$A:$A, Aperturas!$A$2), 0))</f>
        <v/>
      </c>
      <c r="UDA224" s="23" t="str">
        <f>IF(UDA220 = "", "", IFERROR(UDA220 / SUMIFS(Aux_Totales!$N:$N, Aux_Totales!$F:$F, $F224, Aux_Totales!$A:$A, Aperturas!$A$2), 0))</f>
        <v/>
      </c>
      <c r="UDB224" s="23" t="str">
        <f>IF(UDB220 = "", "", IFERROR(UDB220 / SUMIFS(Aux_Totales!$N:$N, Aux_Totales!$F:$F, $F224, Aux_Totales!$A:$A, Aperturas!$A$2), 0))</f>
        <v/>
      </c>
      <c r="UDC224" s="23" t="str">
        <f>IF(UDC220 = "", "", IFERROR(UDC220 / SUMIFS(Aux_Totales!$N:$N, Aux_Totales!$F:$F, $F224, Aux_Totales!$A:$A, Aperturas!$A$2), 0))</f>
        <v/>
      </c>
      <c r="UDD224" s="23" t="str">
        <f>IF(UDD220 = "", "", IFERROR(UDD220 / SUMIFS(Aux_Totales!$N:$N, Aux_Totales!$F:$F, $F224, Aux_Totales!$A:$A, Aperturas!$A$2), 0))</f>
        <v/>
      </c>
      <c r="UDE224" s="23" t="str">
        <f>IF(UDE220 = "", "", IFERROR(UDE220 / SUMIFS(Aux_Totales!$N:$N, Aux_Totales!$F:$F, $F224, Aux_Totales!$A:$A, Aperturas!$A$2), 0))</f>
        <v/>
      </c>
      <c r="UDF224" s="23" t="str">
        <f>IF(UDF220 = "", "", IFERROR(UDF220 / SUMIFS(Aux_Totales!$N:$N, Aux_Totales!$F:$F, $F224, Aux_Totales!$A:$A, Aperturas!$A$2), 0))</f>
        <v/>
      </c>
      <c r="UDG224" s="23" t="str">
        <f>IF(UDG220 = "", "", IFERROR(UDG220 / SUMIFS(Aux_Totales!$N:$N, Aux_Totales!$F:$F, $F224, Aux_Totales!$A:$A, Aperturas!$A$2), 0))</f>
        <v/>
      </c>
      <c r="UDH224" s="23" t="str">
        <f>IF(UDH220 = "", "", IFERROR(UDH220 / SUMIFS(Aux_Totales!$N:$N, Aux_Totales!$F:$F, $F224, Aux_Totales!$A:$A, Aperturas!$A$2), 0))</f>
        <v/>
      </c>
      <c r="UDI224" s="23" t="str">
        <f>IF(UDI220 = "", "", IFERROR(UDI220 / SUMIFS(Aux_Totales!$N:$N, Aux_Totales!$F:$F, $F224, Aux_Totales!$A:$A, Aperturas!$A$2), 0))</f>
        <v/>
      </c>
      <c r="UDJ224" s="23" t="str">
        <f>IF(UDJ220 = "", "", IFERROR(UDJ220 / SUMIFS(Aux_Totales!$N:$N, Aux_Totales!$F:$F, $F224, Aux_Totales!$A:$A, Aperturas!$A$2), 0))</f>
        <v/>
      </c>
      <c r="UDK224" s="23" t="str">
        <f>IF(UDK220 = "", "", IFERROR(UDK220 / SUMIFS(Aux_Totales!$N:$N, Aux_Totales!$F:$F, $F224, Aux_Totales!$A:$A, Aperturas!$A$2), 0))</f>
        <v/>
      </c>
      <c r="UDL224" s="23" t="str">
        <f>IF(UDL220 = "", "", IFERROR(UDL220 / SUMIFS(Aux_Totales!$N:$N, Aux_Totales!$F:$F, $F224, Aux_Totales!$A:$A, Aperturas!$A$2), 0))</f>
        <v/>
      </c>
      <c r="UDM224" s="23" t="str">
        <f>IF(UDM220 = "", "", IFERROR(UDM220 / SUMIFS(Aux_Totales!$N:$N, Aux_Totales!$F:$F, $F224, Aux_Totales!$A:$A, Aperturas!$A$2), 0))</f>
        <v/>
      </c>
      <c r="UDN224" s="23" t="str">
        <f>IF(UDN220 = "", "", IFERROR(UDN220 / SUMIFS(Aux_Totales!$N:$N, Aux_Totales!$F:$F, $F224, Aux_Totales!$A:$A, Aperturas!$A$2), 0))</f>
        <v/>
      </c>
      <c r="UDO224" s="23" t="str">
        <f>IF(UDO220 = "", "", IFERROR(UDO220 / SUMIFS(Aux_Totales!$N:$N, Aux_Totales!$F:$F, $F224, Aux_Totales!$A:$A, Aperturas!$A$2), 0))</f>
        <v/>
      </c>
      <c r="UDP224" s="23" t="str">
        <f>IF(UDP220 = "", "", IFERROR(UDP220 / SUMIFS(Aux_Totales!$N:$N, Aux_Totales!$F:$F, $F224, Aux_Totales!$A:$A, Aperturas!$A$2), 0))</f>
        <v/>
      </c>
      <c r="UDQ224" s="23" t="str">
        <f>IF(UDQ220 = "", "", IFERROR(UDQ220 / SUMIFS(Aux_Totales!$N:$N, Aux_Totales!$F:$F, $F224, Aux_Totales!$A:$A, Aperturas!$A$2), 0))</f>
        <v/>
      </c>
      <c r="UDR224" s="23" t="str">
        <f>IF(UDR220 = "", "", IFERROR(UDR220 / SUMIFS(Aux_Totales!$N:$N, Aux_Totales!$F:$F, $F224, Aux_Totales!$A:$A, Aperturas!$A$2), 0))</f>
        <v/>
      </c>
      <c r="UDS224" s="23" t="str">
        <f>IF(UDS220 = "", "", IFERROR(UDS220 / SUMIFS(Aux_Totales!$N:$N, Aux_Totales!$F:$F, $F224, Aux_Totales!$A:$A, Aperturas!$A$2), 0))</f>
        <v/>
      </c>
      <c r="UDT224" s="23" t="str">
        <f>IF(UDT220 = "", "", IFERROR(UDT220 / SUMIFS(Aux_Totales!$N:$N, Aux_Totales!$F:$F, $F224, Aux_Totales!$A:$A, Aperturas!$A$2), 0))</f>
        <v/>
      </c>
      <c r="UDU224" s="23" t="str">
        <f>IF(UDU220 = "", "", IFERROR(UDU220 / SUMIFS(Aux_Totales!$N:$N, Aux_Totales!$F:$F, $F224, Aux_Totales!$A:$A, Aperturas!$A$2), 0))</f>
        <v/>
      </c>
      <c r="UDV224" s="23" t="str">
        <f>IF(UDV220 = "", "", IFERROR(UDV220 / SUMIFS(Aux_Totales!$N:$N, Aux_Totales!$F:$F, $F224, Aux_Totales!$A:$A, Aperturas!$A$2), 0))</f>
        <v/>
      </c>
      <c r="UDW224" s="23" t="str">
        <f>IF(UDW220 = "", "", IFERROR(UDW220 / SUMIFS(Aux_Totales!$N:$N, Aux_Totales!$F:$F, $F224, Aux_Totales!$A:$A, Aperturas!$A$2), 0))</f>
        <v/>
      </c>
      <c r="UDX224" s="23" t="str">
        <f>IF(UDX220 = "", "", IFERROR(UDX220 / SUMIFS(Aux_Totales!$N:$N, Aux_Totales!$F:$F, $F224, Aux_Totales!$A:$A, Aperturas!$A$2), 0))</f>
        <v/>
      </c>
      <c r="UDY224" s="23" t="str">
        <f>IF(UDY220 = "", "", IFERROR(UDY220 / SUMIFS(Aux_Totales!$N:$N, Aux_Totales!$F:$F, $F224, Aux_Totales!$A:$A, Aperturas!$A$2), 0))</f>
        <v/>
      </c>
      <c r="UDZ224" s="23" t="str">
        <f>IF(UDZ220 = "", "", IFERROR(UDZ220 / SUMIFS(Aux_Totales!$N:$N, Aux_Totales!$F:$F, $F224, Aux_Totales!$A:$A, Aperturas!$A$2), 0))</f>
        <v/>
      </c>
      <c r="UEA224" s="23" t="str">
        <f>IF(UEA220 = "", "", IFERROR(UEA220 / SUMIFS(Aux_Totales!$N:$N, Aux_Totales!$F:$F, $F224, Aux_Totales!$A:$A, Aperturas!$A$2), 0))</f>
        <v/>
      </c>
      <c r="UEB224" s="23" t="str">
        <f>IF(UEB220 = "", "", IFERROR(UEB220 / SUMIFS(Aux_Totales!$N:$N, Aux_Totales!$F:$F, $F224, Aux_Totales!$A:$A, Aperturas!$A$2), 0))</f>
        <v/>
      </c>
      <c r="UEC224" s="23" t="str">
        <f>IF(UEC220 = "", "", IFERROR(UEC220 / SUMIFS(Aux_Totales!$N:$N, Aux_Totales!$F:$F, $F224, Aux_Totales!$A:$A, Aperturas!$A$2), 0))</f>
        <v/>
      </c>
      <c r="UED224" s="23" t="str">
        <f>IF(UED220 = "", "", IFERROR(UED220 / SUMIFS(Aux_Totales!$N:$N, Aux_Totales!$F:$F, $F224, Aux_Totales!$A:$A, Aperturas!$A$2), 0))</f>
        <v/>
      </c>
      <c r="UEE224" s="23" t="str">
        <f>IF(UEE220 = "", "", IFERROR(UEE220 / SUMIFS(Aux_Totales!$N:$N, Aux_Totales!$F:$F, $F224, Aux_Totales!$A:$A, Aperturas!$A$2), 0))</f>
        <v/>
      </c>
      <c r="UEF224" s="23" t="str">
        <f>IF(UEF220 = "", "", IFERROR(UEF220 / SUMIFS(Aux_Totales!$N:$N, Aux_Totales!$F:$F, $F224, Aux_Totales!$A:$A, Aperturas!$A$2), 0))</f>
        <v/>
      </c>
      <c r="UEG224" s="23" t="str">
        <f>IF(UEG220 = "", "", IFERROR(UEG220 / SUMIFS(Aux_Totales!$N:$N, Aux_Totales!$F:$F, $F224, Aux_Totales!$A:$A, Aperturas!$A$2), 0))</f>
        <v/>
      </c>
      <c r="UEH224" s="23" t="str">
        <f>IF(UEH220 = "", "", IFERROR(UEH220 / SUMIFS(Aux_Totales!$N:$N, Aux_Totales!$F:$F, $F224, Aux_Totales!$A:$A, Aperturas!$A$2), 0))</f>
        <v/>
      </c>
      <c r="UEI224" s="23" t="str">
        <f>IF(UEI220 = "", "", IFERROR(UEI220 / SUMIFS(Aux_Totales!$N:$N, Aux_Totales!$F:$F, $F224, Aux_Totales!$A:$A, Aperturas!$A$2), 0))</f>
        <v/>
      </c>
      <c r="UEJ224" s="23" t="str">
        <f>IF(UEJ220 = "", "", IFERROR(UEJ220 / SUMIFS(Aux_Totales!$N:$N, Aux_Totales!$F:$F, $F224, Aux_Totales!$A:$A, Aperturas!$A$2), 0))</f>
        <v/>
      </c>
      <c r="UEK224" s="23" t="str">
        <f>IF(UEK220 = "", "", IFERROR(UEK220 / SUMIFS(Aux_Totales!$N:$N, Aux_Totales!$F:$F, $F224, Aux_Totales!$A:$A, Aperturas!$A$2), 0))</f>
        <v/>
      </c>
      <c r="UEL224" s="23" t="str">
        <f>IF(UEL220 = "", "", IFERROR(UEL220 / SUMIFS(Aux_Totales!$N:$N, Aux_Totales!$F:$F, $F224, Aux_Totales!$A:$A, Aperturas!$A$2), 0))</f>
        <v/>
      </c>
      <c r="UEM224" s="23" t="str">
        <f>IF(UEM220 = "", "", IFERROR(UEM220 / SUMIFS(Aux_Totales!$N:$N, Aux_Totales!$F:$F, $F224, Aux_Totales!$A:$A, Aperturas!$A$2), 0))</f>
        <v/>
      </c>
      <c r="UEN224" s="23" t="str">
        <f>IF(UEN220 = "", "", IFERROR(UEN220 / SUMIFS(Aux_Totales!$N:$N, Aux_Totales!$F:$F, $F224, Aux_Totales!$A:$A, Aperturas!$A$2), 0))</f>
        <v/>
      </c>
      <c r="UEO224" s="23" t="str">
        <f>IF(UEO220 = "", "", IFERROR(UEO220 / SUMIFS(Aux_Totales!$N:$N, Aux_Totales!$F:$F, $F224, Aux_Totales!$A:$A, Aperturas!$A$2), 0))</f>
        <v/>
      </c>
      <c r="UEP224" s="23" t="str">
        <f>IF(UEP220 = "", "", IFERROR(UEP220 / SUMIFS(Aux_Totales!$N:$N, Aux_Totales!$F:$F, $F224, Aux_Totales!$A:$A, Aperturas!$A$2), 0))</f>
        <v/>
      </c>
      <c r="UEQ224" s="23" t="str">
        <f>IF(UEQ220 = "", "", IFERROR(UEQ220 / SUMIFS(Aux_Totales!$N:$N, Aux_Totales!$F:$F, $F224, Aux_Totales!$A:$A, Aperturas!$A$2), 0))</f>
        <v/>
      </c>
      <c r="UER224" s="23" t="str">
        <f>IF(UER220 = "", "", IFERROR(UER220 / SUMIFS(Aux_Totales!$N:$N, Aux_Totales!$F:$F, $F224, Aux_Totales!$A:$A, Aperturas!$A$2), 0))</f>
        <v/>
      </c>
      <c r="UES224" s="23" t="str">
        <f>IF(UES220 = "", "", IFERROR(UES220 / SUMIFS(Aux_Totales!$N:$N, Aux_Totales!$F:$F, $F224, Aux_Totales!$A:$A, Aperturas!$A$2), 0))</f>
        <v/>
      </c>
      <c r="UET224" s="23" t="str">
        <f>IF(UET220 = "", "", IFERROR(UET220 / SUMIFS(Aux_Totales!$N:$N, Aux_Totales!$F:$F, $F224, Aux_Totales!$A:$A, Aperturas!$A$2), 0))</f>
        <v/>
      </c>
      <c r="UEU224" s="23" t="str">
        <f>IF(UEU220 = "", "", IFERROR(UEU220 / SUMIFS(Aux_Totales!$N:$N, Aux_Totales!$F:$F, $F224, Aux_Totales!$A:$A, Aperturas!$A$2), 0))</f>
        <v/>
      </c>
      <c r="UEV224" s="23" t="str">
        <f>IF(UEV220 = "", "", IFERROR(UEV220 / SUMIFS(Aux_Totales!$N:$N, Aux_Totales!$F:$F, $F224, Aux_Totales!$A:$A, Aperturas!$A$2), 0))</f>
        <v/>
      </c>
      <c r="UEW224" s="23" t="str">
        <f>IF(UEW220 = "", "", IFERROR(UEW220 / SUMIFS(Aux_Totales!$N:$N, Aux_Totales!$F:$F, $F224, Aux_Totales!$A:$A, Aperturas!$A$2), 0))</f>
        <v/>
      </c>
      <c r="UEX224" s="23" t="str">
        <f>IF(UEX220 = "", "", IFERROR(UEX220 / SUMIFS(Aux_Totales!$N:$N, Aux_Totales!$F:$F, $F224, Aux_Totales!$A:$A, Aperturas!$A$2), 0))</f>
        <v/>
      </c>
      <c r="UEY224" s="23" t="str">
        <f>IF(UEY220 = "", "", IFERROR(UEY220 / SUMIFS(Aux_Totales!$N:$N, Aux_Totales!$F:$F, $F224, Aux_Totales!$A:$A, Aperturas!$A$2), 0))</f>
        <v/>
      </c>
      <c r="UEZ224" s="23" t="str">
        <f>IF(UEZ220 = "", "", IFERROR(UEZ220 / SUMIFS(Aux_Totales!$N:$N, Aux_Totales!$F:$F, $F224, Aux_Totales!$A:$A, Aperturas!$A$2), 0))</f>
        <v/>
      </c>
      <c r="UFA224" s="23" t="str">
        <f>IF(UFA220 = "", "", IFERROR(UFA220 / SUMIFS(Aux_Totales!$N:$N, Aux_Totales!$F:$F, $F224, Aux_Totales!$A:$A, Aperturas!$A$2), 0))</f>
        <v/>
      </c>
      <c r="UFB224" s="23" t="str">
        <f>IF(UFB220 = "", "", IFERROR(UFB220 / SUMIFS(Aux_Totales!$N:$N, Aux_Totales!$F:$F, $F224, Aux_Totales!$A:$A, Aperturas!$A$2), 0))</f>
        <v/>
      </c>
      <c r="UFC224" s="23" t="str">
        <f>IF(UFC220 = "", "", IFERROR(UFC220 / SUMIFS(Aux_Totales!$N:$N, Aux_Totales!$F:$F, $F224, Aux_Totales!$A:$A, Aperturas!$A$2), 0))</f>
        <v/>
      </c>
      <c r="UFD224" s="23" t="str">
        <f>IF(UFD220 = "", "", IFERROR(UFD220 / SUMIFS(Aux_Totales!$N:$N, Aux_Totales!$F:$F, $F224, Aux_Totales!$A:$A, Aperturas!$A$2), 0))</f>
        <v/>
      </c>
      <c r="UFE224" s="23" t="str">
        <f>IF(UFE220 = "", "", IFERROR(UFE220 / SUMIFS(Aux_Totales!$N:$N, Aux_Totales!$F:$F, $F224, Aux_Totales!$A:$A, Aperturas!$A$2), 0))</f>
        <v/>
      </c>
      <c r="UFF224" s="23" t="str">
        <f>IF(UFF220 = "", "", IFERROR(UFF220 / SUMIFS(Aux_Totales!$N:$N, Aux_Totales!$F:$F, $F224, Aux_Totales!$A:$A, Aperturas!$A$2), 0))</f>
        <v/>
      </c>
      <c r="UFG224" s="23" t="str">
        <f>IF(UFG220 = "", "", IFERROR(UFG220 / SUMIFS(Aux_Totales!$N:$N, Aux_Totales!$F:$F, $F224, Aux_Totales!$A:$A, Aperturas!$A$2), 0))</f>
        <v/>
      </c>
      <c r="UFH224" s="23" t="str">
        <f>IF(UFH220 = "", "", IFERROR(UFH220 / SUMIFS(Aux_Totales!$N:$N, Aux_Totales!$F:$F, $F224, Aux_Totales!$A:$A, Aperturas!$A$2), 0))</f>
        <v/>
      </c>
      <c r="UFI224" s="23" t="str">
        <f>IF(UFI220 = "", "", IFERROR(UFI220 / SUMIFS(Aux_Totales!$N:$N, Aux_Totales!$F:$F, $F224, Aux_Totales!$A:$A, Aperturas!$A$2), 0))</f>
        <v/>
      </c>
      <c r="UFJ224" s="23" t="str">
        <f>IF(UFJ220 = "", "", IFERROR(UFJ220 / SUMIFS(Aux_Totales!$N:$N, Aux_Totales!$F:$F, $F224, Aux_Totales!$A:$A, Aperturas!$A$2), 0))</f>
        <v/>
      </c>
      <c r="UFK224" s="23" t="str">
        <f>IF(UFK220 = "", "", IFERROR(UFK220 / SUMIFS(Aux_Totales!$N:$N, Aux_Totales!$F:$F, $F224, Aux_Totales!$A:$A, Aperturas!$A$2), 0))</f>
        <v/>
      </c>
      <c r="UFL224" s="23" t="str">
        <f>IF(UFL220 = "", "", IFERROR(UFL220 / SUMIFS(Aux_Totales!$N:$N, Aux_Totales!$F:$F, $F224, Aux_Totales!$A:$A, Aperturas!$A$2), 0))</f>
        <v/>
      </c>
      <c r="UFM224" s="23" t="str">
        <f>IF(UFM220 = "", "", IFERROR(UFM220 / SUMIFS(Aux_Totales!$N:$N, Aux_Totales!$F:$F, $F224, Aux_Totales!$A:$A, Aperturas!$A$2), 0))</f>
        <v/>
      </c>
      <c r="UFN224" s="23" t="str">
        <f>IF(UFN220 = "", "", IFERROR(UFN220 / SUMIFS(Aux_Totales!$N:$N, Aux_Totales!$F:$F, $F224, Aux_Totales!$A:$A, Aperturas!$A$2), 0))</f>
        <v/>
      </c>
      <c r="UFO224" s="23" t="str">
        <f>IF(UFO220 = "", "", IFERROR(UFO220 / SUMIFS(Aux_Totales!$N:$N, Aux_Totales!$F:$F, $F224, Aux_Totales!$A:$A, Aperturas!$A$2), 0))</f>
        <v/>
      </c>
      <c r="UFP224" s="23" t="str">
        <f>IF(UFP220 = "", "", IFERROR(UFP220 / SUMIFS(Aux_Totales!$N:$N, Aux_Totales!$F:$F, $F224, Aux_Totales!$A:$A, Aperturas!$A$2), 0))</f>
        <v/>
      </c>
      <c r="UFQ224" s="23" t="str">
        <f>IF(UFQ220 = "", "", IFERROR(UFQ220 / SUMIFS(Aux_Totales!$N:$N, Aux_Totales!$F:$F, $F224, Aux_Totales!$A:$A, Aperturas!$A$2), 0))</f>
        <v/>
      </c>
      <c r="UFR224" s="23" t="str">
        <f>IF(UFR220 = "", "", IFERROR(UFR220 / SUMIFS(Aux_Totales!$N:$N, Aux_Totales!$F:$F, $F224, Aux_Totales!$A:$A, Aperturas!$A$2), 0))</f>
        <v/>
      </c>
      <c r="UFS224" s="23" t="str">
        <f>IF(UFS220 = "", "", IFERROR(UFS220 / SUMIFS(Aux_Totales!$N:$N, Aux_Totales!$F:$F, $F224, Aux_Totales!$A:$A, Aperturas!$A$2), 0))</f>
        <v/>
      </c>
      <c r="UFT224" s="23" t="str">
        <f>IF(UFT220 = "", "", IFERROR(UFT220 / SUMIFS(Aux_Totales!$N:$N, Aux_Totales!$F:$F, $F224, Aux_Totales!$A:$A, Aperturas!$A$2), 0))</f>
        <v/>
      </c>
      <c r="UFU224" s="23" t="str">
        <f>IF(UFU220 = "", "", IFERROR(UFU220 / SUMIFS(Aux_Totales!$N:$N, Aux_Totales!$F:$F, $F224, Aux_Totales!$A:$A, Aperturas!$A$2), 0))</f>
        <v/>
      </c>
      <c r="UFV224" s="23" t="str">
        <f>IF(UFV220 = "", "", IFERROR(UFV220 / SUMIFS(Aux_Totales!$N:$N, Aux_Totales!$F:$F, $F224, Aux_Totales!$A:$A, Aperturas!$A$2), 0))</f>
        <v/>
      </c>
      <c r="UFW224" s="23" t="str">
        <f>IF(UFW220 = "", "", IFERROR(UFW220 / SUMIFS(Aux_Totales!$N:$N, Aux_Totales!$F:$F, $F224, Aux_Totales!$A:$A, Aperturas!$A$2), 0))</f>
        <v/>
      </c>
      <c r="UFX224" s="23" t="str">
        <f>IF(UFX220 = "", "", IFERROR(UFX220 / SUMIFS(Aux_Totales!$N:$N, Aux_Totales!$F:$F, $F224, Aux_Totales!$A:$A, Aperturas!$A$2), 0))</f>
        <v/>
      </c>
      <c r="UFY224" s="23" t="str">
        <f>IF(UFY220 = "", "", IFERROR(UFY220 / SUMIFS(Aux_Totales!$N:$N, Aux_Totales!$F:$F, $F224, Aux_Totales!$A:$A, Aperturas!$A$2), 0))</f>
        <v/>
      </c>
      <c r="UFZ224" s="23" t="str">
        <f>IF(UFZ220 = "", "", IFERROR(UFZ220 / SUMIFS(Aux_Totales!$N:$N, Aux_Totales!$F:$F, $F224, Aux_Totales!$A:$A, Aperturas!$A$2), 0))</f>
        <v/>
      </c>
      <c r="UGA224" s="23" t="str">
        <f>IF(UGA220 = "", "", IFERROR(UGA220 / SUMIFS(Aux_Totales!$N:$N, Aux_Totales!$F:$F, $F224, Aux_Totales!$A:$A, Aperturas!$A$2), 0))</f>
        <v/>
      </c>
      <c r="UGB224" s="23" t="str">
        <f>IF(UGB220 = "", "", IFERROR(UGB220 / SUMIFS(Aux_Totales!$N:$N, Aux_Totales!$F:$F, $F224, Aux_Totales!$A:$A, Aperturas!$A$2), 0))</f>
        <v/>
      </c>
      <c r="UGC224" s="23" t="str">
        <f>IF(UGC220 = "", "", IFERROR(UGC220 / SUMIFS(Aux_Totales!$N:$N, Aux_Totales!$F:$F, $F224, Aux_Totales!$A:$A, Aperturas!$A$2), 0))</f>
        <v/>
      </c>
      <c r="UGD224" s="23" t="str">
        <f>IF(UGD220 = "", "", IFERROR(UGD220 / SUMIFS(Aux_Totales!$N:$N, Aux_Totales!$F:$F, $F224, Aux_Totales!$A:$A, Aperturas!$A$2), 0))</f>
        <v/>
      </c>
      <c r="UGE224" s="23" t="str">
        <f>IF(UGE220 = "", "", IFERROR(UGE220 / SUMIFS(Aux_Totales!$N:$N, Aux_Totales!$F:$F, $F224, Aux_Totales!$A:$A, Aperturas!$A$2), 0))</f>
        <v/>
      </c>
      <c r="UGF224" s="23" t="str">
        <f>IF(UGF220 = "", "", IFERROR(UGF220 / SUMIFS(Aux_Totales!$N:$N, Aux_Totales!$F:$F, $F224, Aux_Totales!$A:$A, Aperturas!$A$2), 0))</f>
        <v/>
      </c>
      <c r="UGG224" s="23" t="str">
        <f>IF(UGG220 = "", "", IFERROR(UGG220 / SUMIFS(Aux_Totales!$N:$N, Aux_Totales!$F:$F, $F224, Aux_Totales!$A:$A, Aperturas!$A$2), 0))</f>
        <v/>
      </c>
      <c r="UGH224" s="23" t="str">
        <f>IF(UGH220 = "", "", IFERROR(UGH220 / SUMIFS(Aux_Totales!$N:$N, Aux_Totales!$F:$F, $F224, Aux_Totales!$A:$A, Aperturas!$A$2), 0))</f>
        <v/>
      </c>
      <c r="UGI224" s="23" t="str">
        <f>IF(UGI220 = "", "", IFERROR(UGI220 / SUMIFS(Aux_Totales!$N:$N, Aux_Totales!$F:$F, $F224, Aux_Totales!$A:$A, Aperturas!$A$2), 0))</f>
        <v/>
      </c>
      <c r="UGJ224" s="23" t="str">
        <f>IF(UGJ220 = "", "", IFERROR(UGJ220 / SUMIFS(Aux_Totales!$N:$N, Aux_Totales!$F:$F, $F224, Aux_Totales!$A:$A, Aperturas!$A$2), 0))</f>
        <v/>
      </c>
      <c r="UGK224" s="23" t="str">
        <f>IF(UGK220 = "", "", IFERROR(UGK220 / SUMIFS(Aux_Totales!$N:$N, Aux_Totales!$F:$F, $F224, Aux_Totales!$A:$A, Aperturas!$A$2), 0))</f>
        <v/>
      </c>
      <c r="UGL224" s="23" t="str">
        <f>IF(UGL220 = "", "", IFERROR(UGL220 / SUMIFS(Aux_Totales!$N:$N, Aux_Totales!$F:$F, $F224, Aux_Totales!$A:$A, Aperturas!$A$2), 0))</f>
        <v/>
      </c>
      <c r="UGM224" s="23" t="str">
        <f>IF(UGM220 = "", "", IFERROR(UGM220 / SUMIFS(Aux_Totales!$N:$N, Aux_Totales!$F:$F, $F224, Aux_Totales!$A:$A, Aperturas!$A$2), 0))</f>
        <v/>
      </c>
      <c r="UGN224" s="23" t="str">
        <f>IF(UGN220 = "", "", IFERROR(UGN220 / SUMIFS(Aux_Totales!$N:$N, Aux_Totales!$F:$F, $F224, Aux_Totales!$A:$A, Aperturas!$A$2), 0))</f>
        <v/>
      </c>
      <c r="UGO224" s="23" t="str">
        <f>IF(UGO220 = "", "", IFERROR(UGO220 / SUMIFS(Aux_Totales!$N:$N, Aux_Totales!$F:$F, $F224, Aux_Totales!$A:$A, Aperturas!$A$2), 0))</f>
        <v/>
      </c>
      <c r="UGP224" s="23" t="str">
        <f>IF(UGP220 = "", "", IFERROR(UGP220 / SUMIFS(Aux_Totales!$N:$N, Aux_Totales!$F:$F, $F224, Aux_Totales!$A:$A, Aperturas!$A$2), 0))</f>
        <v/>
      </c>
      <c r="UGQ224" s="23" t="str">
        <f>IF(UGQ220 = "", "", IFERROR(UGQ220 / SUMIFS(Aux_Totales!$N:$N, Aux_Totales!$F:$F, $F224, Aux_Totales!$A:$A, Aperturas!$A$2), 0))</f>
        <v/>
      </c>
      <c r="UGR224" s="23" t="str">
        <f>IF(UGR220 = "", "", IFERROR(UGR220 / SUMIFS(Aux_Totales!$N:$N, Aux_Totales!$F:$F, $F224, Aux_Totales!$A:$A, Aperturas!$A$2), 0))</f>
        <v/>
      </c>
      <c r="UGS224" s="23" t="str">
        <f>IF(UGS220 = "", "", IFERROR(UGS220 / SUMIFS(Aux_Totales!$N:$N, Aux_Totales!$F:$F, $F224, Aux_Totales!$A:$A, Aperturas!$A$2), 0))</f>
        <v/>
      </c>
      <c r="UGT224" s="23" t="str">
        <f>IF(UGT220 = "", "", IFERROR(UGT220 / SUMIFS(Aux_Totales!$N:$N, Aux_Totales!$F:$F, $F224, Aux_Totales!$A:$A, Aperturas!$A$2), 0))</f>
        <v/>
      </c>
      <c r="UGU224" s="23" t="str">
        <f>IF(UGU220 = "", "", IFERROR(UGU220 / SUMIFS(Aux_Totales!$N:$N, Aux_Totales!$F:$F, $F224, Aux_Totales!$A:$A, Aperturas!$A$2), 0))</f>
        <v/>
      </c>
      <c r="UGV224" s="23" t="str">
        <f>IF(UGV220 = "", "", IFERROR(UGV220 / SUMIFS(Aux_Totales!$N:$N, Aux_Totales!$F:$F, $F224, Aux_Totales!$A:$A, Aperturas!$A$2), 0))</f>
        <v/>
      </c>
      <c r="UGW224" s="23" t="str">
        <f>IF(UGW220 = "", "", IFERROR(UGW220 / SUMIFS(Aux_Totales!$N:$N, Aux_Totales!$F:$F, $F224, Aux_Totales!$A:$A, Aperturas!$A$2), 0))</f>
        <v/>
      </c>
      <c r="UGX224" s="23" t="str">
        <f>IF(UGX220 = "", "", IFERROR(UGX220 / SUMIFS(Aux_Totales!$N:$N, Aux_Totales!$F:$F, $F224, Aux_Totales!$A:$A, Aperturas!$A$2), 0))</f>
        <v/>
      </c>
      <c r="UGY224" s="23" t="str">
        <f>IF(UGY220 = "", "", IFERROR(UGY220 / SUMIFS(Aux_Totales!$N:$N, Aux_Totales!$F:$F, $F224, Aux_Totales!$A:$A, Aperturas!$A$2), 0))</f>
        <v/>
      </c>
      <c r="UGZ224" s="23" t="str">
        <f>IF(UGZ220 = "", "", IFERROR(UGZ220 / SUMIFS(Aux_Totales!$N:$N, Aux_Totales!$F:$F, $F224, Aux_Totales!$A:$A, Aperturas!$A$2), 0))</f>
        <v/>
      </c>
      <c r="UHA224" s="23" t="str">
        <f>IF(UHA220 = "", "", IFERROR(UHA220 / SUMIFS(Aux_Totales!$N:$N, Aux_Totales!$F:$F, $F224, Aux_Totales!$A:$A, Aperturas!$A$2), 0))</f>
        <v/>
      </c>
      <c r="UHB224" s="23" t="str">
        <f>IF(UHB220 = "", "", IFERROR(UHB220 / SUMIFS(Aux_Totales!$N:$N, Aux_Totales!$F:$F, $F224, Aux_Totales!$A:$A, Aperturas!$A$2), 0))</f>
        <v/>
      </c>
      <c r="UHC224" s="23" t="str">
        <f>IF(UHC220 = "", "", IFERROR(UHC220 / SUMIFS(Aux_Totales!$N:$N, Aux_Totales!$F:$F, $F224, Aux_Totales!$A:$A, Aperturas!$A$2), 0))</f>
        <v/>
      </c>
      <c r="UHD224" s="23" t="str">
        <f>IF(UHD220 = "", "", IFERROR(UHD220 / SUMIFS(Aux_Totales!$N:$N, Aux_Totales!$F:$F, $F224, Aux_Totales!$A:$A, Aperturas!$A$2), 0))</f>
        <v/>
      </c>
      <c r="UHE224" s="23" t="str">
        <f>IF(UHE220 = "", "", IFERROR(UHE220 / SUMIFS(Aux_Totales!$N:$N, Aux_Totales!$F:$F, $F224, Aux_Totales!$A:$A, Aperturas!$A$2), 0))</f>
        <v/>
      </c>
      <c r="UHF224" s="23" t="str">
        <f>IF(UHF220 = "", "", IFERROR(UHF220 / SUMIFS(Aux_Totales!$N:$N, Aux_Totales!$F:$F, $F224, Aux_Totales!$A:$A, Aperturas!$A$2), 0))</f>
        <v/>
      </c>
      <c r="UHG224" s="23" t="str">
        <f>IF(UHG220 = "", "", IFERROR(UHG220 / SUMIFS(Aux_Totales!$N:$N, Aux_Totales!$F:$F, $F224, Aux_Totales!$A:$A, Aperturas!$A$2), 0))</f>
        <v/>
      </c>
      <c r="UHH224" s="23" t="str">
        <f>IF(UHH220 = "", "", IFERROR(UHH220 / SUMIFS(Aux_Totales!$N:$N, Aux_Totales!$F:$F, $F224, Aux_Totales!$A:$A, Aperturas!$A$2), 0))</f>
        <v/>
      </c>
      <c r="UHI224" s="23" t="str">
        <f>IF(UHI220 = "", "", IFERROR(UHI220 / SUMIFS(Aux_Totales!$N:$N, Aux_Totales!$F:$F, $F224, Aux_Totales!$A:$A, Aperturas!$A$2), 0))</f>
        <v/>
      </c>
      <c r="UHJ224" s="23" t="str">
        <f>IF(UHJ220 = "", "", IFERROR(UHJ220 / SUMIFS(Aux_Totales!$N:$N, Aux_Totales!$F:$F, $F224, Aux_Totales!$A:$A, Aperturas!$A$2), 0))</f>
        <v/>
      </c>
      <c r="UHK224" s="23" t="str">
        <f>IF(UHK220 = "", "", IFERROR(UHK220 / SUMIFS(Aux_Totales!$N:$N, Aux_Totales!$F:$F, $F224, Aux_Totales!$A:$A, Aperturas!$A$2), 0))</f>
        <v/>
      </c>
      <c r="UHL224" s="23" t="str">
        <f>IF(UHL220 = "", "", IFERROR(UHL220 / SUMIFS(Aux_Totales!$N:$N, Aux_Totales!$F:$F, $F224, Aux_Totales!$A:$A, Aperturas!$A$2), 0))</f>
        <v/>
      </c>
      <c r="UHM224" s="23" t="str">
        <f>IF(UHM220 = "", "", IFERROR(UHM220 / SUMIFS(Aux_Totales!$N:$N, Aux_Totales!$F:$F, $F224, Aux_Totales!$A:$A, Aperturas!$A$2), 0))</f>
        <v/>
      </c>
      <c r="UHN224" s="23" t="str">
        <f>IF(UHN220 = "", "", IFERROR(UHN220 / SUMIFS(Aux_Totales!$N:$N, Aux_Totales!$F:$F, $F224, Aux_Totales!$A:$A, Aperturas!$A$2), 0))</f>
        <v/>
      </c>
      <c r="UHO224" s="23" t="str">
        <f>IF(UHO220 = "", "", IFERROR(UHO220 / SUMIFS(Aux_Totales!$N:$N, Aux_Totales!$F:$F, $F224, Aux_Totales!$A:$A, Aperturas!$A$2), 0))</f>
        <v/>
      </c>
      <c r="UHP224" s="23" t="str">
        <f>IF(UHP220 = "", "", IFERROR(UHP220 / SUMIFS(Aux_Totales!$N:$N, Aux_Totales!$F:$F, $F224, Aux_Totales!$A:$A, Aperturas!$A$2), 0))</f>
        <v/>
      </c>
      <c r="UHQ224" s="23" t="str">
        <f>IF(UHQ220 = "", "", IFERROR(UHQ220 / SUMIFS(Aux_Totales!$N:$N, Aux_Totales!$F:$F, $F224, Aux_Totales!$A:$A, Aperturas!$A$2), 0))</f>
        <v/>
      </c>
      <c r="UHR224" s="23" t="str">
        <f>IF(UHR220 = "", "", IFERROR(UHR220 / SUMIFS(Aux_Totales!$N:$N, Aux_Totales!$F:$F, $F224, Aux_Totales!$A:$A, Aperturas!$A$2), 0))</f>
        <v/>
      </c>
      <c r="UHS224" s="23" t="str">
        <f>IF(UHS220 = "", "", IFERROR(UHS220 / SUMIFS(Aux_Totales!$N:$N, Aux_Totales!$F:$F, $F224, Aux_Totales!$A:$A, Aperturas!$A$2), 0))</f>
        <v/>
      </c>
      <c r="UHT224" s="23" t="str">
        <f>IF(UHT220 = "", "", IFERROR(UHT220 / SUMIFS(Aux_Totales!$N:$N, Aux_Totales!$F:$F, $F224, Aux_Totales!$A:$A, Aperturas!$A$2), 0))</f>
        <v/>
      </c>
      <c r="UHU224" s="23" t="str">
        <f>IF(UHU220 = "", "", IFERROR(UHU220 / SUMIFS(Aux_Totales!$N:$N, Aux_Totales!$F:$F, $F224, Aux_Totales!$A:$A, Aperturas!$A$2), 0))</f>
        <v/>
      </c>
      <c r="UHV224" s="23" t="str">
        <f>IF(UHV220 = "", "", IFERROR(UHV220 / SUMIFS(Aux_Totales!$N:$N, Aux_Totales!$F:$F, $F224, Aux_Totales!$A:$A, Aperturas!$A$2), 0))</f>
        <v/>
      </c>
      <c r="UHW224" s="23" t="str">
        <f>IF(UHW220 = "", "", IFERROR(UHW220 / SUMIFS(Aux_Totales!$N:$N, Aux_Totales!$F:$F, $F224, Aux_Totales!$A:$A, Aperturas!$A$2), 0))</f>
        <v/>
      </c>
      <c r="UHX224" s="23" t="str">
        <f>IF(UHX220 = "", "", IFERROR(UHX220 / SUMIFS(Aux_Totales!$N:$N, Aux_Totales!$F:$F, $F224, Aux_Totales!$A:$A, Aperturas!$A$2), 0))</f>
        <v/>
      </c>
      <c r="UHY224" s="23" t="str">
        <f>IF(UHY220 = "", "", IFERROR(UHY220 / SUMIFS(Aux_Totales!$N:$N, Aux_Totales!$F:$F, $F224, Aux_Totales!$A:$A, Aperturas!$A$2), 0))</f>
        <v/>
      </c>
      <c r="UHZ224" s="23" t="str">
        <f>IF(UHZ220 = "", "", IFERROR(UHZ220 / SUMIFS(Aux_Totales!$N:$N, Aux_Totales!$F:$F, $F224, Aux_Totales!$A:$A, Aperturas!$A$2), 0))</f>
        <v/>
      </c>
      <c r="UIA224" s="23" t="str">
        <f>IF(UIA220 = "", "", IFERROR(UIA220 / SUMIFS(Aux_Totales!$N:$N, Aux_Totales!$F:$F, $F224, Aux_Totales!$A:$A, Aperturas!$A$2), 0))</f>
        <v/>
      </c>
      <c r="UIB224" s="23" t="str">
        <f>IF(UIB220 = "", "", IFERROR(UIB220 / SUMIFS(Aux_Totales!$N:$N, Aux_Totales!$F:$F, $F224, Aux_Totales!$A:$A, Aperturas!$A$2), 0))</f>
        <v/>
      </c>
      <c r="UIC224" s="23" t="str">
        <f>IF(UIC220 = "", "", IFERROR(UIC220 / SUMIFS(Aux_Totales!$N:$N, Aux_Totales!$F:$F, $F224, Aux_Totales!$A:$A, Aperturas!$A$2), 0))</f>
        <v/>
      </c>
      <c r="UID224" s="23" t="str">
        <f>IF(UID220 = "", "", IFERROR(UID220 / SUMIFS(Aux_Totales!$N:$N, Aux_Totales!$F:$F, $F224, Aux_Totales!$A:$A, Aperturas!$A$2), 0))</f>
        <v/>
      </c>
      <c r="UIE224" s="23" t="str">
        <f>IF(UIE220 = "", "", IFERROR(UIE220 / SUMIFS(Aux_Totales!$N:$N, Aux_Totales!$F:$F, $F224, Aux_Totales!$A:$A, Aperturas!$A$2), 0))</f>
        <v/>
      </c>
      <c r="UIF224" s="23" t="str">
        <f>IF(UIF220 = "", "", IFERROR(UIF220 / SUMIFS(Aux_Totales!$N:$N, Aux_Totales!$F:$F, $F224, Aux_Totales!$A:$A, Aperturas!$A$2), 0))</f>
        <v/>
      </c>
      <c r="UIG224" s="23" t="str">
        <f>IF(UIG220 = "", "", IFERROR(UIG220 / SUMIFS(Aux_Totales!$N:$N, Aux_Totales!$F:$F, $F224, Aux_Totales!$A:$A, Aperturas!$A$2), 0))</f>
        <v/>
      </c>
      <c r="UIH224" s="23" t="str">
        <f>IF(UIH220 = "", "", IFERROR(UIH220 / SUMIFS(Aux_Totales!$N:$N, Aux_Totales!$F:$F, $F224, Aux_Totales!$A:$A, Aperturas!$A$2), 0))</f>
        <v/>
      </c>
      <c r="UII224" s="23" t="str">
        <f>IF(UII220 = "", "", IFERROR(UII220 / SUMIFS(Aux_Totales!$N:$N, Aux_Totales!$F:$F, $F224, Aux_Totales!$A:$A, Aperturas!$A$2), 0))</f>
        <v/>
      </c>
      <c r="UIJ224" s="23" t="str">
        <f>IF(UIJ220 = "", "", IFERROR(UIJ220 / SUMIFS(Aux_Totales!$N:$N, Aux_Totales!$F:$F, $F224, Aux_Totales!$A:$A, Aperturas!$A$2), 0))</f>
        <v/>
      </c>
      <c r="UIK224" s="23" t="str">
        <f>IF(UIK220 = "", "", IFERROR(UIK220 / SUMIFS(Aux_Totales!$N:$N, Aux_Totales!$F:$F, $F224, Aux_Totales!$A:$A, Aperturas!$A$2), 0))</f>
        <v/>
      </c>
      <c r="UIL224" s="23" t="str">
        <f>IF(UIL220 = "", "", IFERROR(UIL220 / SUMIFS(Aux_Totales!$N:$N, Aux_Totales!$F:$F, $F224, Aux_Totales!$A:$A, Aperturas!$A$2), 0))</f>
        <v/>
      </c>
      <c r="UIM224" s="23" t="str">
        <f>IF(UIM220 = "", "", IFERROR(UIM220 / SUMIFS(Aux_Totales!$N:$N, Aux_Totales!$F:$F, $F224, Aux_Totales!$A:$A, Aperturas!$A$2), 0))</f>
        <v/>
      </c>
      <c r="UIN224" s="23" t="str">
        <f>IF(UIN220 = "", "", IFERROR(UIN220 / SUMIFS(Aux_Totales!$N:$N, Aux_Totales!$F:$F, $F224, Aux_Totales!$A:$A, Aperturas!$A$2), 0))</f>
        <v/>
      </c>
      <c r="UIO224" s="23" t="str">
        <f>IF(UIO220 = "", "", IFERROR(UIO220 / SUMIFS(Aux_Totales!$N:$N, Aux_Totales!$F:$F, $F224, Aux_Totales!$A:$A, Aperturas!$A$2), 0))</f>
        <v/>
      </c>
      <c r="UIP224" s="23" t="str">
        <f>IF(UIP220 = "", "", IFERROR(UIP220 / SUMIFS(Aux_Totales!$N:$N, Aux_Totales!$F:$F, $F224, Aux_Totales!$A:$A, Aperturas!$A$2), 0))</f>
        <v/>
      </c>
      <c r="UIQ224" s="23" t="str">
        <f>IF(UIQ220 = "", "", IFERROR(UIQ220 / SUMIFS(Aux_Totales!$N:$N, Aux_Totales!$F:$F, $F224, Aux_Totales!$A:$A, Aperturas!$A$2), 0))</f>
        <v/>
      </c>
      <c r="UIR224" s="23" t="str">
        <f>IF(UIR220 = "", "", IFERROR(UIR220 / SUMIFS(Aux_Totales!$N:$N, Aux_Totales!$F:$F, $F224, Aux_Totales!$A:$A, Aperturas!$A$2), 0))</f>
        <v/>
      </c>
      <c r="UIS224" s="23" t="str">
        <f>IF(UIS220 = "", "", IFERROR(UIS220 / SUMIFS(Aux_Totales!$N:$N, Aux_Totales!$F:$F, $F224, Aux_Totales!$A:$A, Aperturas!$A$2), 0))</f>
        <v/>
      </c>
      <c r="UIT224" s="23" t="str">
        <f>IF(UIT220 = "", "", IFERROR(UIT220 / SUMIFS(Aux_Totales!$N:$N, Aux_Totales!$F:$F, $F224, Aux_Totales!$A:$A, Aperturas!$A$2), 0))</f>
        <v/>
      </c>
      <c r="UIU224" s="23" t="str">
        <f>IF(UIU220 = "", "", IFERROR(UIU220 / SUMIFS(Aux_Totales!$N:$N, Aux_Totales!$F:$F, $F224, Aux_Totales!$A:$A, Aperturas!$A$2), 0))</f>
        <v/>
      </c>
      <c r="UIV224" s="23" t="str">
        <f>IF(UIV220 = "", "", IFERROR(UIV220 / SUMIFS(Aux_Totales!$N:$N, Aux_Totales!$F:$F, $F224, Aux_Totales!$A:$A, Aperturas!$A$2), 0))</f>
        <v/>
      </c>
      <c r="UIW224" s="23" t="str">
        <f>IF(UIW220 = "", "", IFERROR(UIW220 / SUMIFS(Aux_Totales!$N:$N, Aux_Totales!$F:$F, $F224, Aux_Totales!$A:$A, Aperturas!$A$2), 0))</f>
        <v/>
      </c>
      <c r="UIX224" s="23" t="str">
        <f>IF(UIX220 = "", "", IFERROR(UIX220 / SUMIFS(Aux_Totales!$N:$N, Aux_Totales!$F:$F, $F224, Aux_Totales!$A:$A, Aperturas!$A$2), 0))</f>
        <v/>
      </c>
      <c r="UIY224" s="23" t="str">
        <f>IF(UIY220 = "", "", IFERROR(UIY220 / SUMIFS(Aux_Totales!$N:$N, Aux_Totales!$F:$F, $F224, Aux_Totales!$A:$A, Aperturas!$A$2), 0))</f>
        <v/>
      </c>
      <c r="UIZ224" s="23" t="str">
        <f>IF(UIZ220 = "", "", IFERROR(UIZ220 / SUMIFS(Aux_Totales!$N:$N, Aux_Totales!$F:$F, $F224, Aux_Totales!$A:$A, Aperturas!$A$2), 0))</f>
        <v/>
      </c>
      <c r="UJA224" s="23" t="str">
        <f>IF(UJA220 = "", "", IFERROR(UJA220 / SUMIFS(Aux_Totales!$N:$N, Aux_Totales!$F:$F, $F224, Aux_Totales!$A:$A, Aperturas!$A$2), 0))</f>
        <v/>
      </c>
      <c r="UJB224" s="23" t="str">
        <f>IF(UJB220 = "", "", IFERROR(UJB220 / SUMIFS(Aux_Totales!$N:$N, Aux_Totales!$F:$F, $F224, Aux_Totales!$A:$A, Aperturas!$A$2), 0))</f>
        <v/>
      </c>
      <c r="UJC224" s="23" t="str">
        <f>IF(UJC220 = "", "", IFERROR(UJC220 / SUMIFS(Aux_Totales!$N:$N, Aux_Totales!$F:$F, $F224, Aux_Totales!$A:$A, Aperturas!$A$2), 0))</f>
        <v/>
      </c>
      <c r="UJD224" s="23" t="str">
        <f>IF(UJD220 = "", "", IFERROR(UJD220 / SUMIFS(Aux_Totales!$N:$N, Aux_Totales!$F:$F, $F224, Aux_Totales!$A:$A, Aperturas!$A$2), 0))</f>
        <v/>
      </c>
      <c r="UJE224" s="23" t="str">
        <f>IF(UJE220 = "", "", IFERROR(UJE220 / SUMIFS(Aux_Totales!$N:$N, Aux_Totales!$F:$F, $F224, Aux_Totales!$A:$A, Aperturas!$A$2), 0))</f>
        <v/>
      </c>
      <c r="UJF224" s="23" t="str">
        <f>IF(UJF220 = "", "", IFERROR(UJF220 / SUMIFS(Aux_Totales!$N:$N, Aux_Totales!$F:$F, $F224, Aux_Totales!$A:$A, Aperturas!$A$2), 0))</f>
        <v/>
      </c>
      <c r="UJG224" s="23" t="str">
        <f>IF(UJG220 = "", "", IFERROR(UJG220 / SUMIFS(Aux_Totales!$N:$N, Aux_Totales!$F:$F, $F224, Aux_Totales!$A:$A, Aperturas!$A$2), 0))</f>
        <v/>
      </c>
      <c r="UJH224" s="23" t="str">
        <f>IF(UJH220 = "", "", IFERROR(UJH220 / SUMIFS(Aux_Totales!$N:$N, Aux_Totales!$F:$F, $F224, Aux_Totales!$A:$A, Aperturas!$A$2), 0))</f>
        <v/>
      </c>
      <c r="UJI224" s="23" t="str">
        <f>IF(UJI220 = "", "", IFERROR(UJI220 / SUMIFS(Aux_Totales!$N:$N, Aux_Totales!$F:$F, $F224, Aux_Totales!$A:$A, Aperturas!$A$2), 0))</f>
        <v/>
      </c>
      <c r="UJJ224" s="23" t="str">
        <f>IF(UJJ220 = "", "", IFERROR(UJJ220 / SUMIFS(Aux_Totales!$N:$N, Aux_Totales!$F:$F, $F224, Aux_Totales!$A:$A, Aperturas!$A$2), 0))</f>
        <v/>
      </c>
      <c r="UJK224" s="23" t="str">
        <f>IF(UJK220 = "", "", IFERROR(UJK220 / SUMIFS(Aux_Totales!$N:$N, Aux_Totales!$F:$F, $F224, Aux_Totales!$A:$A, Aperturas!$A$2), 0))</f>
        <v/>
      </c>
      <c r="UJL224" s="23" t="str">
        <f>IF(UJL220 = "", "", IFERROR(UJL220 / SUMIFS(Aux_Totales!$N:$N, Aux_Totales!$F:$F, $F224, Aux_Totales!$A:$A, Aperturas!$A$2), 0))</f>
        <v/>
      </c>
      <c r="UJM224" s="23" t="str">
        <f>IF(UJM220 = "", "", IFERROR(UJM220 / SUMIFS(Aux_Totales!$N:$N, Aux_Totales!$F:$F, $F224, Aux_Totales!$A:$A, Aperturas!$A$2), 0))</f>
        <v/>
      </c>
      <c r="UJN224" s="23" t="str">
        <f>IF(UJN220 = "", "", IFERROR(UJN220 / SUMIFS(Aux_Totales!$N:$N, Aux_Totales!$F:$F, $F224, Aux_Totales!$A:$A, Aperturas!$A$2), 0))</f>
        <v/>
      </c>
      <c r="UJO224" s="23" t="str">
        <f>IF(UJO220 = "", "", IFERROR(UJO220 / SUMIFS(Aux_Totales!$N:$N, Aux_Totales!$F:$F, $F224, Aux_Totales!$A:$A, Aperturas!$A$2), 0))</f>
        <v/>
      </c>
      <c r="UJP224" s="23" t="str">
        <f>IF(UJP220 = "", "", IFERROR(UJP220 / SUMIFS(Aux_Totales!$N:$N, Aux_Totales!$F:$F, $F224, Aux_Totales!$A:$A, Aperturas!$A$2), 0))</f>
        <v/>
      </c>
      <c r="UJQ224" s="23" t="str">
        <f>IF(UJQ220 = "", "", IFERROR(UJQ220 / SUMIFS(Aux_Totales!$N:$N, Aux_Totales!$F:$F, $F224, Aux_Totales!$A:$A, Aperturas!$A$2), 0))</f>
        <v/>
      </c>
      <c r="UJR224" s="23" t="str">
        <f>IF(UJR220 = "", "", IFERROR(UJR220 / SUMIFS(Aux_Totales!$N:$N, Aux_Totales!$F:$F, $F224, Aux_Totales!$A:$A, Aperturas!$A$2), 0))</f>
        <v/>
      </c>
      <c r="UJS224" s="23" t="str">
        <f>IF(UJS220 = "", "", IFERROR(UJS220 / SUMIFS(Aux_Totales!$N:$N, Aux_Totales!$F:$F, $F224, Aux_Totales!$A:$A, Aperturas!$A$2), 0))</f>
        <v/>
      </c>
      <c r="UJT224" s="23" t="str">
        <f>IF(UJT220 = "", "", IFERROR(UJT220 / SUMIFS(Aux_Totales!$N:$N, Aux_Totales!$F:$F, $F224, Aux_Totales!$A:$A, Aperturas!$A$2), 0))</f>
        <v/>
      </c>
      <c r="UJU224" s="23" t="str">
        <f>IF(UJU220 = "", "", IFERROR(UJU220 / SUMIFS(Aux_Totales!$N:$N, Aux_Totales!$F:$F, $F224, Aux_Totales!$A:$A, Aperturas!$A$2), 0))</f>
        <v/>
      </c>
      <c r="UJV224" s="23" t="str">
        <f>IF(UJV220 = "", "", IFERROR(UJV220 / SUMIFS(Aux_Totales!$N:$N, Aux_Totales!$F:$F, $F224, Aux_Totales!$A:$A, Aperturas!$A$2), 0))</f>
        <v/>
      </c>
      <c r="UJW224" s="23" t="str">
        <f>IF(UJW220 = "", "", IFERROR(UJW220 / SUMIFS(Aux_Totales!$N:$N, Aux_Totales!$F:$F, $F224, Aux_Totales!$A:$A, Aperturas!$A$2), 0))</f>
        <v/>
      </c>
      <c r="UJX224" s="23" t="str">
        <f>IF(UJX220 = "", "", IFERROR(UJX220 / SUMIFS(Aux_Totales!$N:$N, Aux_Totales!$F:$F, $F224, Aux_Totales!$A:$A, Aperturas!$A$2), 0))</f>
        <v/>
      </c>
      <c r="UJY224" s="23" t="str">
        <f>IF(UJY220 = "", "", IFERROR(UJY220 / SUMIFS(Aux_Totales!$N:$N, Aux_Totales!$F:$F, $F224, Aux_Totales!$A:$A, Aperturas!$A$2), 0))</f>
        <v/>
      </c>
      <c r="UJZ224" s="23" t="str">
        <f>IF(UJZ220 = "", "", IFERROR(UJZ220 / SUMIFS(Aux_Totales!$N:$N, Aux_Totales!$F:$F, $F224, Aux_Totales!$A:$A, Aperturas!$A$2), 0))</f>
        <v/>
      </c>
      <c r="UKA224" s="23" t="str">
        <f>IF(UKA220 = "", "", IFERROR(UKA220 / SUMIFS(Aux_Totales!$N:$N, Aux_Totales!$F:$F, $F224, Aux_Totales!$A:$A, Aperturas!$A$2), 0))</f>
        <v/>
      </c>
      <c r="UKB224" s="23" t="str">
        <f>IF(UKB220 = "", "", IFERROR(UKB220 / SUMIFS(Aux_Totales!$N:$N, Aux_Totales!$F:$F, $F224, Aux_Totales!$A:$A, Aperturas!$A$2), 0))</f>
        <v/>
      </c>
      <c r="UKC224" s="23" t="str">
        <f>IF(UKC220 = "", "", IFERROR(UKC220 / SUMIFS(Aux_Totales!$N:$N, Aux_Totales!$F:$F, $F224, Aux_Totales!$A:$A, Aperturas!$A$2), 0))</f>
        <v/>
      </c>
      <c r="UKD224" s="23" t="str">
        <f>IF(UKD220 = "", "", IFERROR(UKD220 / SUMIFS(Aux_Totales!$N:$N, Aux_Totales!$F:$F, $F224, Aux_Totales!$A:$A, Aperturas!$A$2), 0))</f>
        <v/>
      </c>
      <c r="UKE224" s="23" t="str">
        <f>IF(UKE220 = "", "", IFERROR(UKE220 / SUMIFS(Aux_Totales!$N:$N, Aux_Totales!$F:$F, $F224, Aux_Totales!$A:$A, Aperturas!$A$2), 0))</f>
        <v/>
      </c>
      <c r="UKF224" s="23" t="str">
        <f>IF(UKF220 = "", "", IFERROR(UKF220 / SUMIFS(Aux_Totales!$N:$N, Aux_Totales!$F:$F, $F224, Aux_Totales!$A:$A, Aperturas!$A$2), 0))</f>
        <v/>
      </c>
      <c r="UKG224" s="23" t="str">
        <f>IF(UKG220 = "", "", IFERROR(UKG220 / SUMIFS(Aux_Totales!$N:$N, Aux_Totales!$F:$F, $F224, Aux_Totales!$A:$A, Aperturas!$A$2), 0))</f>
        <v/>
      </c>
      <c r="UKH224" s="23" t="str">
        <f>IF(UKH220 = "", "", IFERROR(UKH220 / SUMIFS(Aux_Totales!$N:$N, Aux_Totales!$F:$F, $F224, Aux_Totales!$A:$A, Aperturas!$A$2), 0))</f>
        <v/>
      </c>
      <c r="UKI224" s="23" t="str">
        <f>IF(UKI220 = "", "", IFERROR(UKI220 / SUMIFS(Aux_Totales!$N:$N, Aux_Totales!$F:$F, $F224, Aux_Totales!$A:$A, Aperturas!$A$2), 0))</f>
        <v/>
      </c>
      <c r="UKJ224" s="23" t="str">
        <f>IF(UKJ220 = "", "", IFERROR(UKJ220 / SUMIFS(Aux_Totales!$N:$N, Aux_Totales!$F:$F, $F224, Aux_Totales!$A:$A, Aperturas!$A$2), 0))</f>
        <v/>
      </c>
      <c r="UKK224" s="23" t="str">
        <f>IF(UKK220 = "", "", IFERROR(UKK220 / SUMIFS(Aux_Totales!$N:$N, Aux_Totales!$F:$F, $F224, Aux_Totales!$A:$A, Aperturas!$A$2), 0))</f>
        <v/>
      </c>
      <c r="UKL224" s="23" t="str">
        <f>IF(UKL220 = "", "", IFERROR(UKL220 / SUMIFS(Aux_Totales!$N:$N, Aux_Totales!$F:$F, $F224, Aux_Totales!$A:$A, Aperturas!$A$2), 0))</f>
        <v/>
      </c>
      <c r="UKM224" s="23" t="str">
        <f>IF(UKM220 = "", "", IFERROR(UKM220 / SUMIFS(Aux_Totales!$N:$N, Aux_Totales!$F:$F, $F224, Aux_Totales!$A:$A, Aperturas!$A$2), 0))</f>
        <v/>
      </c>
      <c r="UKN224" s="23" t="str">
        <f>IF(UKN220 = "", "", IFERROR(UKN220 / SUMIFS(Aux_Totales!$N:$N, Aux_Totales!$F:$F, $F224, Aux_Totales!$A:$A, Aperturas!$A$2), 0))</f>
        <v/>
      </c>
      <c r="UKO224" s="23" t="str">
        <f>IF(UKO220 = "", "", IFERROR(UKO220 / SUMIFS(Aux_Totales!$N:$N, Aux_Totales!$F:$F, $F224, Aux_Totales!$A:$A, Aperturas!$A$2), 0))</f>
        <v/>
      </c>
      <c r="UKP224" s="23" t="str">
        <f>IF(UKP220 = "", "", IFERROR(UKP220 / SUMIFS(Aux_Totales!$N:$N, Aux_Totales!$F:$F, $F224, Aux_Totales!$A:$A, Aperturas!$A$2), 0))</f>
        <v/>
      </c>
      <c r="UKQ224" s="23" t="str">
        <f>IF(UKQ220 = "", "", IFERROR(UKQ220 / SUMIFS(Aux_Totales!$N:$N, Aux_Totales!$F:$F, $F224, Aux_Totales!$A:$A, Aperturas!$A$2), 0))</f>
        <v/>
      </c>
      <c r="UKR224" s="23" t="str">
        <f>IF(UKR220 = "", "", IFERROR(UKR220 / SUMIFS(Aux_Totales!$N:$N, Aux_Totales!$F:$F, $F224, Aux_Totales!$A:$A, Aperturas!$A$2), 0))</f>
        <v/>
      </c>
      <c r="UKS224" s="23" t="str">
        <f>IF(UKS220 = "", "", IFERROR(UKS220 / SUMIFS(Aux_Totales!$N:$N, Aux_Totales!$F:$F, $F224, Aux_Totales!$A:$A, Aperturas!$A$2), 0))</f>
        <v/>
      </c>
      <c r="UKT224" s="23" t="str">
        <f>IF(UKT220 = "", "", IFERROR(UKT220 / SUMIFS(Aux_Totales!$N:$N, Aux_Totales!$F:$F, $F224, Aux_Totales!$A:$A, Aperturas!$A$2), 0))</f>
        <v/>
      </c>
      <c r="UKU224" s="23" t="str">
        <f>IF(UKU220 = "", "", IFERROR(UKU220 / SUMIFS(Aux_Totales!$N:$N, Aux_Totales!$F:$F, $F224, Aux_Totales!$A:$A, Aperturas!$A$2), 0))</f>
        <v/>
      </c>
      <c r="UKV224" s="23" t="str">
        <f>IF(UKV220 = "", "", IFERROR(UKV220 / SUMIFS(Aux_Totales!$N:$N, Aux_Totales!$F:$F, $F224, Aux_Totales!$A:$A, Aperturas!$A$2), 0))</f>
        <v/>
      </c>
      <c r="UKW224" s="23" t="str">
        <f>IF(UKW220 = "", "", IFERROR(UKW220 / SUMIFS(Aux_Totales!$N:$N, Aux_Totales!$F:$F, $F224, Aux_Totales!$A:$A, Aperturas!$A$2), 0))</f>
        <v/>
      </c>
      <c r="UKX224" s="23" t="str">
        <f>IF(UKX220 = "", "", IFERROR(UKX220 / SUMIFS(Aux_Totales!$N:$N, Aux_Totales!$F:$F, $F224, Aux_Totales!$A:$A, Aperturas!$A$2), 0))</f>
        <v/>
      </c>
      <c r="UKY224" s="23" t="str">
        <f>IF(UKY220 = "", "", IFERROR(UKY220 / SUMIFS(Aux_Totales!$N:$N, Aux_Totales!$F:$F, $F224, Aux_Totales!$A:$A, Aperturas!$A$2), 0))</f>
        <v/>
      </c>
      <c r="UKZ224" s="23" t="str">
        <f>IF(UKZ220 = "", "", IFERROR(UKZ220 / SUMIFS(Aux_Totales!$N:$N, Aux_Totales!$F:$F, $F224, Aux_Totales!$A:$A, Aperturas!$A$2), 0))</f>
        <v/>
      </c>
      <c r="ULA224" s="23" t="str">
        <f>IF(ULA220 = "", "", IFERROR(ULA220 / SUMIFS(Aux_Totales!$N:$N, Aux_Totales!$F:$F, $F224, Aux_Totales!$A:$A, Aperturas!$A$2), 0))</f>
        <v/>
      </c>
      <c r="ULB224" s="23" t="str">
        <f>IF(ULB220 = "", "", IFERROR(ULB220 / SUMIFS(Aux_Totales!$N:$N, Aux_Totales!$F:$F, $F224, Aux_Totales!$A:$A, Aperturas!$A$2), 0))</f>
        <v/>
      </c>
      <c r="ULC224" s="23" t="str">
        <f>IF(ULC220 = "", "", IFERROR(ULC220 / SUMIFS(Aux_Totales!$N:$N, Aux_Totales!$F:$F, $F224, Aux_Totales!$A:$A, Aperturas!$A$2), 0))</f>
        <v/>
      </c>
      <c r="ULD224" s="23" t="str">
        <f>IF(ULD220 = "", "", IFERROR(ULD220 / SUMIFS(Aux_Totales!$N:$N, Aux_Totales!$F:$F, $F224, Aux_Totales!$A:$A, Aperturas!$A$2), 0))</f>
        <v/>
      </c>
      <c r="ULE224" s="23" t="str">
        <f>IF(ULE220 = "", "", IFERROR(ULE220 / SUMIFS(Aux_Totales!$N:$N, Aux_Totales!$F:$F, $F224, Aux_Totales!$A:$A, Aperturas!$A$2), 0))</f>
        <v/>
      </c>
      <c r="ULF224" s="23" t="str">
        <f>IF(ULF220 = "", "", IFERROR(ULF220 / SUMIFS(Aux_Totales!$N:$N, Aux_Totales!$F:$F, $F224, Aux_Totales!$A:$A, Aperturas!$A$2), 0))</f>
        <v/>
      </c>
      <c r="ULG224" s="23" t="str">
        <f>IF(ULG220 = "", "", IFERROR(ULG220 / SUMIFS(Aux_Totales!$N:$N, Aux_Totales!$F:$F, $F224, Aux_Totales!$A:$A, Aperturas!$A$2), 0))</f>
        <v/>
      </c>
      <c r="ULH224" s="23" t="str">
        <f>IF(ULH220 = "", "", IFERROR(ULH220 / SUMIFS(Aux_Totales!$N:$N, Aux_Totales!$F:$F, $F224, Aux_Totales!$A:$A, Aperturas!$A$2), 0))</f>
        <v/>
      </c>
      <c r="ULI224" s="23" t="str">
        <f>IF(ULI220 = "", "", IFERROR(ULI220 / SUMIFS(Aux_Totales!$N:$N, Aux_Totales!$F:$F, $F224, Aux_Totales!$A:$A, Aperturas!$A$2), 0))</f>
        <v/>
      </c>
      <c r="ULJ224" s="23" t="str">
        <f>IF(ULJ220 = "", "", IFERROR(ULJ220 / SUMIFS(Aux_Totales!$N:$N, Aux_Totales!$F:$F, $F224, Aux_Totales!$A:$A, Aperturas!$A$2), 0))</f>
        <v/>
      </c>
      <c r="ULK224" s="23" t="str">
        <f>IF(ULK220 = "", "", IFERROR(ULK220 / SUMIFS(Aux_Totales!$N:$N, Aux_Totales!$F:$F, $F224, Aux_Totales!$A:$A, Aperturas!$A$2), 0))</f>
        <v/>
      </c>
      <c r="ULL224" s="23" t="str">
        <f>IF(ULL220 = "", "", IFERROR(ULL220 / SUMIFS(Aux_Totales!$N:$N, Aux_Totales!$F:$F, $F224, Aux_Totales!$A:$A, Aperturas!$A$2), 0))</f>
        <v/>
      </c>
      <c r="ULM224" s="23" t="str">
        <f>IF(ULM220 = "", "", IFERROR(ULM220 / SUMIFS(Aux_Totales!$N:$N, Aux_Totales!$F:$F, $F224, Aux_Totales!$A:$A, Aperturas!$A$2), 0))</f>
        <v/>
      </c>
      <c r="ULN224" s="23" t="str">
        <f>IF(ULN220 = "", "", IFERROR(ULN220 / SUMIFS(Aux_Totales!$N:$N, Aux_Totales!$F:$F, $F224, Aux_Totales!$A:$A, Aperturas!$A$2), 0))</f>
        <v/>
      </c>
      <c r="ULO224" s="23" t="str">
        <f>IF(ULO220 = "", "", IFERROR(ULO220 / SUMIFS(Aux_Totales!$N:$N, Aux_Totales!$F:$F, $F224, Aux_Totales!$A:$A, Aperturas!$A$2), 0))</f>
        <v/>
      </c>
      <c r="ULP224" s="23" t="str">
        <f>IF(ULP220 = "", "", IFERROR(ULP220 / SUMIFS(Aux_Totales!$N:$N, Aux_Totales!$F:$F, $F224, Aux_Totales!$A:$A, Aperturas!$A$2), 0))</f>
        <v/>
      </c>
      <c r="ULQ224" s="23" t="str">
        <f>IF(ULQ220 = "", "", IFERROR(ULQ220 / SUMIFS(Aux_Totales!$N:$N, Aux_Totales!$F:$F, $F224, Aux_Totales!$A:$A, Aperturas!$A$2), 0))</f>
        <v/>
      </c>
      <c r="ULR224" s="23" t="str">
        <f>IF(ULR220 = "", "", IFERROR(ULR220 / SUMIFS(Aux_Totales!$N:$N, Aux_Totales!$F:$F, $F224, Aux_Totales!$A:$A, Aperturas!$A$2), 0))</f>
        <v/>
      </c>
      <c r="ULS224" s="23" t="str">
        <f>IF(ULS220 = "", "", IFERROR(ULS220 / SUMIFS(Aux_Totales!$N:$N, Aux_Totales!$F:$F, $F224, Aux_Totales!$A:$A, Aperturas!$A$2), 0))</f>
        <v/>
      </c>
      <c r="ULT224" s="23" t="str">
        <f>IF(ULT220 = "", "", IFERROR(ULT220 / SUMIFS(Aux_Totales!$N:$N, Aux_Totales!$F:$F, $F224, Aux_Totales!$A:$A, Aperturas!$A$2), 0))</f>
        <v/>
      </c>
      <c r="ULU224" s="23" t="str">
        <f>IF(ULU220 = "", "", IFERROR(ULU220 / SUMIFS(Aux_Totales!$N:$N, Aux_Totales!$F:$F, $F224, Aux_Totales!$A:$A, Aperturas!$A$2), 0))</f>
        <v/>
      </c>
      <c r="ULV224" s="23" t="str">
        <f>IF(ULV220 = "", "", IFERROR(ULV220 / SUMIFS(Aux_Totales!$N:$N, Aux_Totales!$F:$F, $F224, Aux_Totales!$A:$A, Aperturas!$A$2), 0))</f>
        <v/>
      </c>
      <c r="ULW224" s="23" t="str">
        <f>IF(ULW220 = "", "", IFERROR(ULW220 / SUMIFS(Aux_Totales!$N:$N, Aux_Totales!$F:$F, $F224, Aux_Totales!$A:$A, Aperturas!$A$2), 0))</f>
        <v/>
      </c>
      <c r="ULX224" s="23" t="str">
        <f>IF(ULX220 = "", "", IFERROR(ULX220 / SUMIFS(Aux_Totales!$N:$N, Aux_Totales!$F:$F, $F224, Aux_Totales!$A:$A, Aperturas!$A$2), 0))</f>
        <v/>
      </c>
      <c r="ULY224" s="23" t="str">
        <f>IF(ULY220 = "", "", IFERROR(ULY220 / SUMIFS(Aux_Totales!$N:$N, Aux_Totales!$F:$F, $F224, Aux_Totales!$A:$A, Aperturas!$A$2), 0))</f>
        <v/>
      </c>
      <c r="ULZ224" s="23" t="str">
        <f>IF(ULZ220 = "", "", IFERROR(ULZ220 / SUMIFS(Aux_Totales!$N:$N, Aux_Totales!$F:$F, $F224, Aux_Totales!$A:$A, Aperturas!$A$2), 0))</f>
        <v/>
      </c>
      <c r="UMA224" s="23" t="str">
        <f>IF(UMA220 = "", "", IFERROR(UMA220 / SUMIFS(Aux_Totales!$N:$N, Aux_Totales!$F:$F, $F224, Aux_Totales!$A:$A, Aperturas!$A$2), 0))</f>
        <v/>
      </c>
      <c r="UMB224" s="23" t="str">
        <f>IF(UMB220 = "", "", IFERROR(UMB220 / SUMIFS(Aux_Totales!$N:$N, Aux_Totales!$F:$F, $F224, Aux_Totales!$A:$A, Aperturas!$A$2), 0))</f>
        <v/>
      </c>
      <c r="UMC224" s="23" t="str">
        <f>IF(UMC220 = "", "", IFERROR(UMC220 / SUMIFS(Aux_Totales!$N:$N, Aux_Totales!$F:$F, $F224, Aux_Totales!$A:$A, Aperturas!$A$2), 0))</f>
        <v/>
      </c>
      <c r="UMD224" s="23" t="str">
        <f>IF(UMD220 = "", "", IFERROR(UMD220 / SUMIFS(Aux_Totales!$N:$N, Aux_Totales!$F:$F, $F224, Aux_Totales!$A:$A, Aperturas!$A$2), 0))</f>
        <v/>
      </c>
      <c r="UME224" s="23" t="str">
        <f>IF(UME220 = "", "", IFERROR(UME220 / SUMIFS(Aux_Totales!$N:$N, Aux_Totales!$F:$F, $F224, Aux_Totales!$A:$A, Aperturas!$A$2), 0))</f>
        <v/>
      </c>
      <c r="UMF224" s="23" t="str">
        <f>IF(UMF220 = "", "", IFERROR(UMF220 / SUMIFS(Aux_Totales!$N:$N, Aux_Totales!$F:$F, $F224, Aux_Totales!$A:$A, Aperturas!$A$2), 0))</f>
        <v/>
      </c>
      <c r="UMG224" s="23" t="str">
        <f>IF(UMG220 = "", "", IFERROR(UMG220 / SUMIFS(Aux_Totales!$N:$N, Aux_Totales!$F:$F, $F224, Aux_Totales!$A:$A, Aperturas!$A$2), 0))</f>
        <v/>
      </c>
      <c r="UMH224" s="23" t="str">
        <f>IF(UMH220 = "", "", IFERROR(UMH220 / SUMIFS(Aux_Totales!$N:$N, Aux_Totales!$F:$F, $F224, Aux_Totales!$A:$A, Aperturas!$A$2), 0))</f>
        <v/>
      </c>
      <c r="UMI224" s="23" t="str">
        <f>IF(UMI220 = "", "", IFERROR(UMI220 / SUMIFS(Aux_Totales!$N:$N, Aux_Totales!$F:$F, $F224, Aux_Totales!$A:$A, Aperturas!$A$2), 0))</f>
        <v/>
      </c>
      <c r="UMJ224" s="23" t="str">
        <f>IF(UMJ220 = "", "", IFERROR(UMJ220 / SUMIFS(Aux_Totales!$N:$N, Aux_Totales!$F:$F, $F224, Aux_Totales!$A:$A, Aperturas!$A$2), 0))</f>
        <v/>
      </c>
      <c r="UMK224" s="23" t="str">
        <f>IF(UMK220 = "", "", IFERROR(UMK220 / SUMIFS(Aux_Totales!$N:$N, Aux_Totales!$F:$F, $F224, Aux_Totales!$A:$A, Aperturas!$A$2), 0))</f>
        <v/>
      </c>
      <c r="UML224" s="23" t="str">
        <f>IF(UML220 = "", "", IFERROR(UML220 / SUMIFS(Aux_Totales!$N:$N, Aux_Totales!$F:$F, $F224, Aux_Totales!$A:$A, Aperturas!$A$2), 0))</f>
        <v/>
      </c>
      <c r="UMM224" s="23" t="str">
        <f>IF(UMM220 = "", "", IFERROR(UMM220 / SUMIFS(Aux_Totales!$N:$N, Aux_Totales!$F:$F, $F224, Aux_Totales!$A:$A, Aperturas!$A$2), 0))</f>
        <v/>
      </c>
      <c r="UMN224" s="23" t="str">
        <f>IF(UMN220 = "", "", IFERROR(UMN220 / SUMIFS(Aux_Totales!$N:$N, Aux_Totales!$F:$F, $F224, Aux_Totales!$A:$A, Aperturas!$A$2), 0))</f>
        <v/>
      </c>
      <c r="UMO224" s="23" t="str">
        <f>IF(UMO220 = "", "", IFERROR(UMO220 / SUMIFS(Aux_Totales!$N:$N, Aux_Totales!$F:$F, $F224, Aux_Totales!$A:$A, Aperturas!$A$2), 0))</f>
        <v/>
      </c>
      <c r="UMP224" s="23" t="str">
        <f>IF(UMP220 = "", "", IFERROR(UMP220 / SUMIFS(Aux_Totales!$N:$N, Aux_Totales!$F:$F, $F224, Aux_Totales!$A:$A, Aperturas!$A$2), 0))</f>
        <v/>
      </c>
      <c r="UMQ224" s="23" t="str">
        <f>IF(UMQ220 = "", "", IFERROR(UMQ220 / SUMIFS(Aux_Totales!$N:$N, Aux_Totales!$F:$F, $F224, Aux_Totales!$A:$A, Aperturas!$A$2), 0))</f>
        <v/>
      </c>
      <c r="UMR224" s="23" t="str">
        <f>IF(UMR220 = "", "", IFERROR(UMR220 / SUMIFS(Aux_Totales!$N:$N, Aux_Totales!$F:$F, $F224, Aux_Totales!$A:$A, Aperturas!$A$2), 0))</f>
        <v/>
      </c>
      <c r="UMS224" s="23" t="str">
        <f>IF(UMS220 = "", "", IFERROR(UMS220 / SUMIFS(Aux_Totales!$N:$N, Aux_Totales!$F:$F, $F224, Aux_Totales!$A:$A, Aperturas!$A$2), 0))</f>
        <v/>
      </c>
      <c r="UMT224" s="23" t="str">
        <f>IF(UMT220 = "", "", IFERROR(UMT220 / SUMIFS(Aux_Totales!$N:$N, Aux_Totales!$F:$F, $F224, Aux_Totales!$A:$A, Aperturas!$A$2), 0))</f>
        <v/>
      </c>
      <c r="UMU224" s="23" t="str">
        <f>IF(UMU220 = "", "", IFERROR(UMU220 / SUMIFS(Aux_Totales!$N:$N, Aux_Totales!$F:$F, $F224, Aux_Totales!$A:$A, Aperturas!$A$2), 0))</f>
        <v/>
      </c>
      <c r="UMV224" s="23" t="str">
        <f>IF(UMV220 = "", "", IFERROR(UMV220 / SUMIFS(Aux_Totales!$N:$N, Aux_Totales!$F:$F, $F224, Aux_Totales!$A:$A, Aperturas!$A$2), 0))</f>
        <v/>
      </c>
      <c r="UMW224" s="23" t="str">
        <f>IF(UMW220 = "", "", IFERROR(UMW220 / SUMIFS(Aux_Totales!$N:$N, Aux_Totales!$F:$F, $F224, Aux_Totales!$A:$A, Aperturas!$A$2), 0))</f>
        <v/>
      </c>
      <c r="UMX224" s="23" t="str">
        <f>IF(UMX220 = "", "", IFERROR(UMX220 / SUMIFS(Aux_Totales!$N:$N, Aux_Totales!$F:$F, $F224, Aux_Totales!$A:$A, Aperturas!$A$2), 0))</f>
        <v/>
      </c>
      <c r="UMY224" s="23" t="str">
        <f>IF(UMY220 = "", "", IFERROR(UMY220 / SUMIFS(Aux_Totales!$N:$N, Aux_Totales!$F:$F, $F224, Aux_Totales!$A:$A, Aperturas!$A$2), 0))</f>
        <v/>
      </c>
      <c r="UMZ224" s="23" t="str">
        <f>IF(UMZ220 = "", "", IFERROR(UMZ220 / SUMIFS(Aux_Totales!$N:$N, Aux_Totales!$F:$F, $F224, Aux_Totales!$A:$A, Aperturas!$A$2), 0))</f>
        <v/>
      </c>
      <c r="UNA224" s="23" t="str">
        <f>IF(UNA220 = "", "", IFERROR(UNA220 / SUMIFS(Aux_Totales!$N:$N, Aux_Totales!$F:$F, $F224, Aux_Totales!$A:$A, Aperturas!$A$2), 0))</f>
        <v/>
      </c>
      <c r="UNB224" s="23" t="str">
        <f>IF(UNB220 = "", "", IFERROR(UNB220 / SUMIFS(Aux_Totales!$N:$N, Aux_Totales!$F:$F, $F224, Aux_Totales!$A:$A, Aperturas!$A$2), 0))</f>
        <v/>
      </c>
      <c r="UNC224" s="23" t="str">
        <f>IF(UNC220 = "", "", IFERROR(UNC220 / SUMIFS(Aux_Totales!$N:$N, Aux_Totales!$F:$F, $F224, Aux_Totales!$A:$A, Aperturas!$A$2), 0))</f>
        <v/>
      </c>
      <c r="UND224" s="23" t="str">
        <f>IF(UND220 = "", "", IFERROR(UND220 / SUMIFS(Aux_Totales!$N:$N, Aux_Totales!$F:$F, $F224, Aux_Totales!$A:$A, Aperturas!$A$2), 0))</f>
        <v/>
      </c>
      <c r="UNE224" s="23" t="str">
        <f>IF(UNE220 = "", "", IFERROR(UNE220 / SUMIFS(Aux_Totales!$N:$N, Aux_Totales!$F:$F, $F224, Aux_Totales!$A:$A, Aperturas!$A$2), 0))</f>
        <v/>
      </c>
      <c r="UNF224" s="23" t="str">
        <f>IF(UNF220 = "", "", IFERROR(UNF220 / SUMIFS(Aux_Totales!$N:$N, Aux_Totales!$F:$F, $F224, Aux_Totales!$A:$A, Aperturas!$A$2), 0))</f>
        <v/>
      </c>
      <c r="UNG224" s="23" t="str">
        <f>IF(UNG220 = "", "", IFERROR(UNG220 / SUMIFS(Aux_Totales!$N:$N, Aux_Totales!$F:$F, $F224, Aux_Totales!$A:$A, Aperturas!$A$2), 0))</f>
        <v/>
      </c>
      <c r="UNH224" s="23" t="str">
        <f>IF(UNH220 = "", "", IFERROR(UNH220 / SUMIFS(Aux_Totales!$N:$N, Aux_Totales!$F:$F, $F224, Aux_Totales!$A:$A, Aperturas!$A$2), 0))</f>
        <v/>
      </c>
      <c r="UNI224" s="23" t="str">
        <f>IF(UNI220 = "", "", IFERROR(UNI220 / SUMIFS(Aux_Totales!$N:$N, Aux_Totales!$F:$F, $F224, Aux_Totales!$A:$A, Aperturas!$A$2), 0))</f>
        <v/>
      </c>
      <c r="UNJ224" s="23" t="str">
        <f>IF(UNJ220 = "", "", IFERROR(UNJ220 / SUMIFS(Aux_Totales!$N:$N, Aux_Totales!$F:$F, $F224, Aux_Totales!$A:$A, Aperturas!$A$2), 0))</f>
        <v/>
      </c>
      <c r="UNK224" s="23" t="str">
        <f>IF(UNK220 = "", "", IFERROR(UNK220 / SUMIFS(Aux_Totales!$N:$N, Aux_Totales!$F:$F, $F224, Aux_Totales!$A:$A, Aperturas!$A$2), 0))</f>
        <v/>
      </c>
      <c r="UNL224" s="23" t="str">
        <f>IF(UNL220 = "", "", IFERROR(UNL220 / SUMIFS(Aux_Totales!$N:$N, Aux_Totales!$F:$F, $F224, Aux_Totales!$A:$A, Aperturas!$A$2), 0))</f>
        <v/>
      </c>
      <c r="UNM224" s="23" t="str">
        <f>IF(UNM220 = "", "", IFERROR(UNM220 / SUMIFS(Aux_Totales!$N:$N, Aux_Totales!$F:$F, $F224, Aux_Totales!$A:$A, Aperturas!$A$2), 0))</f>
        <v/>
      </c>
      <c r="UNN224" s="23" t="str">
        <f>IF(UNN220 = "", "", IFERROR(UNN220 / SUMIFS(Aux_Totales!$N:$N, Aux_Totales!$F:$F, $F224, Aux_Totales!$A:$A, Aperturas!$A$2), 0))</f>
        <v/>
      </c>
      <c r="UNO224" s="23" t="str">
        <f>IF(UNO220 = "", "", IFERROR(UNO220 / SUMIFS(Aux_Totales!$N:$N, Aux_Totales!$F:$F, $F224, Aux_Totales!$A:$A, Aperturas!$A$2), 0))</f>
        <v/>
      </c>
      <c r="UNP224" s="23" t="str">
        <f>IF(UNP220 = "", "", IFERROR(UNP220 / SUMIFS(Aux_Totales!$N:$N, Aux_Totales!$F:$F, $F224, Aux_Totales!$A:$A, Aperturas!$A$2), 0))</f>
        <v/>
      </c>
      <c r="UNQ224" s="23" t="str">
        <f>IF(UNQ220 = "", "", IFERROR(UNQ220 / SUMIFS(Aux_Totales!$N:$N, Aux_Totales!$F:$F, $F224, Aux_Totales!$A:$A, Aperturas!$A$2), 0))</f>
        <v/>
      </c>
      <c r="UNR224" s="23" t="str">
        <f>IF(UNR220 = "", "", IFERROR(UNR220 / SUMIFS(Aux_Totales!$N:$N, Aux_Totales!$F:$F, $F224, Aux_Totales!$A:$A, Aperturas!$A$2), 0))</f>
        <v/>
      </c>
      <c r="UNS224" s="23" t="str">
        <f>IF(UNS220 = "", "", IFERROR(UNS220 / SUMIFS(Aux_Totales!$N:$N, Aux_Totales!$F:$F, $F224, Aux_Totales!$A:$A, Aperturas!$A$2), 0))</f>
        <v/>
      </c>
      <c r="UNT224" s="23" t="str">
        <f>IF(UNT220 = "", "", IFERROR(UNT220 / SUMIFS(Aux_Totales!$N:$N, Aux_Totales!$F:$F, $F224, Aux_Totales!$A:$A, Aperturas!$A$2), 0))</f>
        <v/>
      </c>
      <c r="UNU224" s="23" t="str">
        <f>IF(UNU220 = "", "", IFERROR(UNU220 / SUMIFS(Aux_Totales!$N:$N, Aux_Totales!$F:$F, $F224, Aux_Totales!$A:$A, Aperturas!$A$2), 0))</f>
        <v/>
      </c>
      <c r="UNV224" s="23" t="str">
        <f>IF(UNV220 = "", "", IFERROR(UNV220 / SUMIFS(Aux_Totales!$N:$N, Aux_Totales!$F:$F, $F224, Aux_Totales!$A:$A, Aperturas!$A$2), 0))</f>
        <v/>
      </c>
      <c r="UNW224" s="23" t="str">
        <f>IF(UNW220 = "", "", IFERROR(UNW220 / SUMIFS(Aux_Totales!$N:$N, Aux_Totales!$F:$F, $F224, Aux_Totales!$A:$A, Aperturas!$A$2), 0))</f>
        <v/>
      </c>
      <c r="UNX224" s="23" t="str">
        <f>IF(UNX220 = "", "", IFERROR(UNX220 / SUMIFS(Aux_Totales!$N:$N, Aux_Totales!$F:$F, $F224, Aux_Totales!$A:$A, Aperturas!$A$2), 0))</f>
        <v/>
      </c>
      <c r="UNY224" s="23" t="str">
        <f>IF(UNY220 = "", "", IFERROR(UNY220 / SUMIFS(Aux_Totales!$N:$N, Aux_Totales!$F:$F, $F224, Aux_Totales!$A:$A, Aperturas!$A$2), 0))</f>
        <v/>
      </c>
      <c r="UNZ224" s="23" t="str">
        <f>IF(UNZ220 = "", "", IFERROR(UNZ220 / SUMIFS(Aux_Totales!$N:$N, Aux_Totales!$F:$F, $F224, Aux_Totales!$A:$A, Aperturas!$A$2), 0))</f>
        <v/>
      </c>
      <c r="UOA224" s="23" t="str">
        <f>IF(UOA220 = "", "", IFERROR(UOA220 / SUMIFS(Aux_Totales!$N:$N, Aux_Totales!$F:$F, $F224, Aux_Totales!$A:$A, Aperturas!$A$2), 0))</f>
        <v/>
      </c>
      <c r="UOB224" s="23" t="str">
        <f>IF(UOB220 = "", "", IFERROR(UOB220 / SUMIFS(Aux_Totales!$N:$N, Aux_Totales!$F:$F, $F224, Aux_Totales!$A:$A, Aperturas!$A$2), 0))</f>
        <v/>
      </c>
      <c r="UOC224" s="23" t="str">
        <f>IF(UOC220 = "", "", IFERROR(UOC220 / SUMIFS(Aux_Totales!$N:$N, Aux_Totales!$F:$F, $F224, Aux_Totales!$A:$A, Aperturas!$A$2), 0))</f>
        <v/>
      </c>
      <c r="UOD224" s="23" t="str">
        <f>IF(UOD220 = "", "", IFERROR(UOD220 / SUMIFS(Aux_Totales!$N:$N, Aux_Totales!$F:$F, $F224, Aux_Totales!$A:$A, Aperturas!$A$2), 0))</f>
        <v/>
      </c>
      <c r="UOE224" s="23" t="str">
        <f>IF(UOE220 = "", "", IFERROR(UOE220 / SUMIFS(Aux_Totales!$N:$N, Aux_Totales!$F:$F, $F224, Aux_Totales!$A:$A, Aperturas!$A$2), 0))</f>
        <v/>
      </c>
      <c r="UOF224" s="23" t="str">
        <f>IF(UOF220 = "", "", IFERROR(UOF220 / SUMIFS(Aux_Totales!$N:$N, Aux_Totales!$F:$F, $F224, Aux_Totales!$A:$A, Aperturas!$A$2), 0))</f>
        <v/>
      </c>
      <c r="UOG224" s="23" t="str">
        <f>IF(UOG220 = "", "", IFERROR(UOG220 / SUMIFS(Aux_Totales!$N:$N, Aux_Totales!$F:$F, $F224, Aux_Totales!$A:$A, Aperturas!$A$2), 0))</f>
        <v/>
      </c>
      <c r="UOH224" s="23" t="str">
        <f>IF(UOH220 = "", "", IFERROR(UOH220 / SUMIFS(Aux_Totales!$N:$N, Aux_Totales!$F:$F, $F224, Aux_Totales!$A:$A, Aperturas!$A$2), 0))</f>
        <v/>
      </c>
      <c r="UOI224" s="23" t="str">
        <f>IF(UOI220 = "", "", IFERROR(UOI220 / SUMIFS(Aux_Totales!$N:$N, Aux_Totales!$F:$F, $F224, Aux_Totales!$A:$A, Aperturas!$A$2), 0))</f>
        <v/>
      </c>
      <c r="UOJ224" s="23" t="str">
        <f>IF(UOJ220 = "", "", IFERROR(UOJ220 / SUMIFS(Aux_Totales!$N:$N, Aux_Totales!$F:$F, $F224, Aux_Totales!$A:$A, Aperturas!$A$2), 0))</f>
        <v/>
      </c>
      <c r="UOK224" s="23" t="str">
        <f>IF(UOK220 = "", "", IFERROR(UOK220 / SUMIFS(Aux_Totales!$N:$N, Aux_Totales!$F:$F, $F224, Aux_Totales!$A:$A, Aperturas!$A$2), 0))</f>
        <v/>
      </c>
      <c r="UOL224" s="23" t="str">
        <f>IF(UOL220 = "", "", IFERROR(UOL220 / SUMIFS(Aux_Totales!$N:$N, Aux_Totales!$F:$F, $F224, Aux_Totales!$A:$A, Aperturas!$A$2), 0))</f>
        <v/>
      </c>
      <c r="UOM224" s="23" t="str">
        <f>IF(UOM220 = "", "", IFERROR(UOM220 / SUMIFS(Aux_Totales!$N:$N, Aux_Totales!$F:$F, $F224, Aux_Totales!$A:$A, Aperturas!$A$2), 0))</f>
        <v/>
      </c>
      <c r="UON224" s="23" t="str">
        <f>IF(UON220 = "", "", IFERROR(UON220 / SUMIFS(Aux_Totales!$N:$N, Aux_Totales!$F:$F, $F224, Aux_Totales!$A:$A, Aperturas!$A$2), 0))</f>
        <v/>
      </c>
      <c r="UOO224" s="23" t="str">
        <f>IF(UOO220 = "", "", IFERROR(UOO220 / SUMIFS(Aux_Totales!$N:$N, Aux_Totales!$F:$F, $F224, Aux_Totales!$A:$A, Aperturas!$A$2), 0))</f>
        <v/>
      </c>
      <c r="UOP224" s="23" t="str">
        <f>IF(UOP220 = "", "", IFERROR(UOP220 / SUMIFS(Aux_Totales!$N:$N, Aux_Totales!$F:$F, $F224, Aux_Totales!$A:$A, Aperturas!$A$2), 0))</f>
        <v/>
      </c>
      <c r="UOQ224" s="23" t="str">
        <f>IF(UOQ220 = "", "", IFERROR(UOQ220 / SUMIFS(Aux_Totales!$N:$N, Aux_Totales!$F:$F, $F224, Aux_Totales!$A:$A, Aperturas!$A$2), 0))</f>
        <v/>
      </c>
      <c r="UOR224" s="23" t="str">
        <f>IF(UOR220 = "", "", IFERROR(UOR220 / SUMIFS(Aux_Totales!$N:$N, Aux_Totales!$F:$F, $F224, Aux_Totales!$A:$A, Aperturas!$A$2), 0))</f>
        <v/>
      </c>
      <c r="UOS224" s="23" t="str">
        <f>IF(UOS220 = "", "", IFERROR(UOS220 / SUMIFS(Aux_Totales!$N:$N, Aux_Totales!$F:$F, $F224, Aux_Totales!$A:$A, Aperturas!$A$2), 0))</f>
        <v/>
      </c>
      <c r="UOT224" s="23" t="str">
        <f>IF(UOT220 = "", "", IFERROR(UOT220 / SUMIFS(Aux_Totales!$N:$N, Aux_Totales!$F:$F, $F224, Aux_Totales!$A:$A, Aperturas!$A$2), 0))</f>
        <v/>
      </c>
      <c r="UOU224" s="23" t="str">
        <f>IF(UOU220 = "", "", IFERROR(UOU220 / SUMIFS(Aux_Totales!$N:$N, Aux_Totales!$F:$F, $F224, Aux_Totales!$A:$A, Aperturas!$A$2), 0))</f>
        <v/>
      </c>
      <c r="UOV224" s="23" t="str">
        <f>IF(UOV220 = "", "", IFERROR(UOV220 / SUMIFS(Aux_Totales!$N:$N, Aux_Totales!$F:$F, $F224, Aux_Totales!$A:$A, Aperturas!$A$2), 0))</f>
        <v/>
      </c>
      <c r="UOW224" s="23" t="str">
        <f>IF(UOW220 = "", "", IFERROR(UOW220 / SUMIFS(Aux_Totales!$N:$N, Aux_Totales!$F:$F, $F224, Aux_Totales!$A:$A, Aperturas!$A$2), 0))</f>
        <v/>
      </c>
      <c r="UOX224" s="23" t="str">
        <f>IF(UOX220 = "", "", IFERROR(UOX220 / SUMIFS(Aux_Totales!$N:$N, Aux_Totales!$F:$F, $F224, Aux_Totales!$A:$A, Aperturas!$A$2), 0))</f>
        <v/>
      </c>
      <c r="UOY224" s="23" t="str">
        <f>IF(UOY220 = "", "", IFERROR(UOY220 / SUMIFS(Aux_Totales!$N:$N, Aux_Totales!$F:$F, $F224, Aux_Totales!$A:$A, Aperturas!$A$2), 0))</f>
        <v/>
      </c>
      <c r="UOZ224" s="23" t="str">
        <f>IF(UOZ220 = "", "", IFERROR(UOZ220 / SUMIFS(Aux_Totales!$N:$N, Aux_Totales!$F:$F, $F224, Aux_Totales!$A:$A, Aperturas!$A$2), 0))</f>
        <v/>
      </c>
      <c r="UPA224" s="23" t="str">
        <f>IF(UPA220 = "", "", IFERROR(UPA220 / SUMIFS(Aux_Totales!$N:$N, Aux_Totales!$F:$F, $F224, Aux_Totales!$A:$A, Aperturas!$A$2), 0))</f>
        <v/>
      </c>
      <c r="UPB224" s="23" t="str">
        <f>IF(UPB220 = "", "", IFERROR(UPB220 / SUMIFS(Aux_Totales!$N:$N, Aux_Totales!$F:$F, $F224, Aux_Totales!$A:$A, Aperturas!$A$2), 0))</f>
        <v/>
      </c>
      <c r="UPC224" s="23" t="str">
        <f>IF(UPC220 = "", "", IFERROR(UPC220 / SUMIFS(Aux_Totales!$N:$N, Aux_Totales!$F:$F, $F224, Aux_Totales!$A:$A, Aperturas!$A$2), 0))</f>
        <v/>
      </c>
      <c r="UPD224" s="23" t="str">
        <f>IF(UPD220 = "", "", IFERROR(UPD220 / SUMIFS(Aux_Totales!$N:$N, Aux_Totales!$F:$F, $F224, Aux_Totales!$A:$A, Aperturas!$A$2), 0))</f>
        <v/>
      </c>
      <c r="UPE224" s="23" t="str">
        <f>IF(UPE220 = "", "", IFERROR(UPE220 / SUMIFS(Aux_Totales!$N:$N, Aux_Totales!$F:$F, $F224, Aux_Totales!$A:$A, Aperturas!$A$2), 0))</f>
        <v/>
      </c>
      <c r="UPF224" s="23" t="str">
        <f>IF(UPF220 = "", "", IFERROR(UPF220 / SUMIFS(Aux_Totales!$N:$N, Aux_Totales!$F:$F, $F224, Aux_Totales!$A:$A, Aperturas!$A$2), 0))</f>
        <v/>
      </c>
      <c r="UPG224" s="23" t="str">
        <f>IF(UPG220 = "", "", IFERROR(UPG220 / SUMIFS(Aux_Totales!$N:$N, Aux_Totales!$F:$F, $F224, Aux_Totales!$A:$A, Aperturas!$A$2), 0))</f>
        <v/>
      </c>
      <c r="UPH224" s="23" t="str">
        <f>IF(UPH220 = "", "", IFERROR(UPH220 / SUMIFS(Aux_Totales!$N:$N, Aux_Totales!$F:$F, $F224, Aux_Totales!$A:$A, Aperturas!$A$2), 0))</f>
        <v/>
      </c>
      <c r="UPI224" s="23" t="str">
        <f>IF(UPI220 = "", "", IFERROR(UPI220 / SUMIFS(Aux_Totales!$N:$N, Aux_Totales!$F:$F, $F224, Aux_Totales!$A:$A, Aperturas!$A$2), 0))</f>
        <v/>
      </c>
      <c r="UPJ224" s="23" t="str">
        <f>IF(UPJ220 = "", "", IFERROR(UPJ220 / SUMIFS(Aux_Totales!$N:$N, Aux_Totales!$F:$F, $F224, Aux_Totales!$A:$A, Aperturas!$A$2), 0))</f>
        <v/>
      </c>
      <c r="UPK224" s="23" t="str">
        <f>IF(UPK220 = "", "", IFERROR(UPK220 / SUMIFS(Aux_Totales!$N:$N, Aux_Totales!$F:$F, $F224, Aux_Totales!$A:$A, Aperturas!$A$2), 0))</f>
        <v/>
      </c>
      <c r="UPL224" s="23" t="str">
        <f>IF(UPL220 = "", "", IFERROR(UPL220 / SUMIFS(Aux_Totales!$N:$N, Aux_Totales!$F:$F, $F224, Aux_Totales!$A:$A, Aperturas!$A$2), 0))</f>
        <v/>
      </c>
      <c r="UPM224" s="23" t="str">
        <f>IF(UPM220 = "", "", IFERROR(UPM220 / SUMIFS(Aux_Totales!$N:$N, Aux_Totales!$F:$F, $F224, Aux_Totales!$A:$A, Aperturas!$A$2), 0))</f>
        <v/>
      </c>
      <c r="UPN224" s="23" t="str">
        <f>IF(UPN220 = "", "", IFERROR(UPN220 / SUMIFS(Aux_Totales!$N:$N, Aux_Totales!$F:$F, $F224, Aux_Totales!$A:$A, Aperturas!$A$2), 0))</f>
        <v/>
      </c>
      <c r="UPO224" s="23" t="str">
        <f>IF(UPO220 = "", "", IFERROR(UPO220 / SUMIFS(Aux_Totales!$N:$N, Aux_Totales!$F:$F, $F224, Aux_Totales!$A:$A, Aperturas!$A$2), 0))</f>
        <v/>
      </c>
      <c r="UPP224" s="23" t="str">
        <f>IF(UPP220 = "", "", IFERROR(UPP220 / SUMIFS(Aux_Totales!$N:$N, Aux_Totales!$F:$F, $F224, Aux_Totales!$A:$A, Aperturas!$A$2), 0))</f>
        <v/>
      </c>
      <c r="UPQ224" s="23" t="str">
        <f>IF(UPQ220 = "", "", IFERROR(UPQ220 / SUMIFS(Aux_Totales!$N:$N, Aux_Totales!$F:$F, $F224, Aux_Totales!$A:$A, Aperturas!$A$2), 0))</f>
        <v/>
      </c>
      <c r="UPR224" s="23" t="str">
        <f>IF(UPR220 = "", "", IFERROR(UPR220 / SUMIFS(Aux_Totales!$N:$N, Aux_Totales!$F:$F, $F224, Aux_Totales!$A:$A, Aperturas!$A$2), 0))</f>
        <v/>
      </c>
      <c r="UPS224" s="23" t="str">
        <f>IF(UPS220 = "", "", IFERROR(UPS220 / SUMIFS(Aux_Totales!$N:$N, Aux_Totales!$F:$F, $F224, Aux_Totales!$A:$A, Aperturas!$A$2), 0))</f>
        <v/>
      </c>
      <c r="UPT224" s="23" t="str">
        <f>IF(UPT220 = "", "", IFERROR(UPT220 / SUMIFS(Aux_Totales!$N:$N, Aux_Totales!$F:$F, $F224, Aux_Totales!$A:$A, Aperturas!$A$2), 0))</f>
        <v/>
      </c>
      <c r="UPU224" s="23" t="str">
        <f>IF(UPU220 = "", "", IFERROR(UPU220 / SUMIFS(Aux_Totales!$N:$N, Aux_Totales!$F:$F, $F224, Aux_Totales!$A:$A, Aperturas!$A$2), 0))</f>
        <v/>
      </c>
      <c r="UPV224" s="23" t="str">
        <f>IF(UPV220 = "", "", IFERROR(UPV220 / SUMIFS(Aux_Totales!$N:$N, Aux_Totales!$F:$F, $F224, Aux_Totales!$A:$A, Aperturas!$A$2), 0))</f>
        <v/>
      </c>
      <c r="UPW224" s="23" t="str">
        <f>IF(UPW220 = "", "", IFERROR(UPW220 / SUMIFS(Aux_Totales!$N:$N, Aux_Totales!$F:$F, $F224, Aux_Totales!$A:$A, Aperturas!$A$2), 0))</f>
        <v/>
      </c>
      <c r="UPX224" s="23" t="str">
        <f>IF(UPX220 = "", "", IFERROR(UPX220 / SUMIFS(Aux_Totales!$N:$N, Aux_Totales!$F:$F, $F224, Aux_Totales!$A:$A, Aperturas!$A$2), 0))</f>
        <v/>
      </c>
      <c r="UPY224" s="23" t="str">
        <f>IF(UPY220 = "", "", IFERROR(UPY220 / SUMIFS(Aux_Totales!$N:$N, Aux_Totales!$F:$F, $F224, Aux_Totales!$A:$A, Aperturas!$A$2), 0))</f>
        <v/>
      </c>
      <c r="UPZ224" s="23" t="str">
        <f>IF(UPZ220 = "", "", IFERROR(UPZ220 / SUMIFS(Aux_Totales!$N:$N, Aux_Totales!$F:$F, $F224, Aux_Totales!$A:$A, Aperturas!$A$2), 0))</f>
        <v/>
      </c>
      <c r="UQA224" s="23" t="str">
        <f>IF(UQA220 = "", "", IFERROR(UQA220 / SUMIFS(Aux_Totales!$N:$N, Aux_Totales!$F:$F, $F224, Aux_Totales!$A:$A, Aperturas!$A$2), 0))</f>
        <v/>
      </c>
      <c r="UQB224" s="23" t="str">
        <f>IF(UQB220 = "", "", IFERROR(UQB220 / SUMIFS(Aux_Totales!$N:$N, Aux_Totales!$F:$F, $F224, Aux_Totales!$A:$A, Aperturas!$A$2), 0))</f>
        <v/>
      </c>
      <c r="UQC224" s="23" t="str">
        <f>IF(UQC220 = "", "", IFERROR(UQC220 / SUMIFS(Aux_Totales!$N:$N, Aux_Totales!$F:$F, $F224, Aux_Totales!$A:$A, Aperturas!$A$2), 0))</f>
        <v/>
      </c>
      <c r="UQD224" s="23" t="str">
        <f>IF(UQD220 = "", "", IFERROR(UQD220 / SUMIFS(Aux_Totales!$N:$N, Aux_Totales!$F:$F, $F224, Aux_Totales!$A:$A, Aperturas!$A$2), 0))</f>
        <v/>
      </c>
      <c r="UQE224" s="23" t="str">
        <f>IF(UQE220 = "", "", IFERROR(UQE220 / SUMIFS(Aux_Totales!$N:$N, Aux_Totales!$F:$F, $F224, Aux_Totales!$A:$A, Aperturas!$A$2), 0))</f>
        <v/>
      </c>
      <c r="UQF224" s="23" t="str">
        <f>IF(UQF220 = "", "", IFERROR(UQF220 / SUMIFS(Aux_Totales!$N:$N, Aux_Totales!$F:$F, $F224, Aux_Totales!$A:$A, Aperturas!$A$2), 0))</f>
        <v/>
      </c>
      <c r="UQG224" s="23" t="str">
        <f>IF(UQG220 = "", "", IFERROR(UQG220 / SUMIFS(Aux_Totales!$N:$N, Aux_Totales!$F:$F, $F224, Aux_Totales!$A:$A, Aperturas!$A$2), 0))</f>
        <v/>
      </c>
      <c r="UQH224" s="23" t="str">
        <f>IF(UQH220 = "", "", IFERROR(UQH220 / SUMIFS(Aux_Totales!$N:$N, Aux_Totales!$F:$F, $F224, Aux_Totales!$A:$A, Aperturas!$A$2), 0))</f>
        <v/>
      </c>
      <c r="UQI224" s="23" t="str">
        <f>IF(UQI220 = "", "", IFERROR(UQI220 / SUMIFS(Aux_Totales!$N:$N, Aux_Totales!$F:$F, $F224, Aux_Totales!$A:$A, Aperturas!$A$2), 0))</f>
        <v/>
      </c>
      <c r="UQJ224" s="23" t="str">
        <f>IF(UQJ220 = "", "", IFERROR(UQJ220 / SUMIFS(Aux_Totales!$N:$N, Aux_Totales!$F:$F, $F224, Aux_Totales!$A:$A, Aperturas!$A$2), 0))</f>
        <v/>
      </c>
      <c r="UQK224" s="23" t="str">
        <f>IF(UQK220 = "", "", IFERROR(UQK220 / SUMIFS(Aux_Totales!$N:$N, Aux_Totales!$F:$F, $F224, Aux_Totales!$A:$A, Aperturas!$A$2), 0))</f>
        <v/>
      </c>
      <c r="UQL224" s="23" t="str">
        <f>IF(UQL220 = "", "", IFERROR(UQL220 / SUMIFS(Aux_Totales!$N:$N, Aux_Totales!$F:$F, $F224, Aux_Totales!$A:$A, Aperturas!$A$2), 0))</f>
        <v/>
      </c>
      <c r="UQM224" s="23" t="str">
        <f>IF(UQM220 = "", "", IFERROR(UQM220 / SUMIFS(Aux_Totales!$N:$N, Aux_Totales!$F:$F, $F224, Aux_Totales!$A:$A, Aperturas!$A$2), 0))</f>
        <v/>
      </c>
      <c r="UQN224" s="23" t="str">
        <f>IF(UQN220 = "", "", IFERROR(UQN220 / SUMIFS(Aux_Totales!$N:$N, Aux_Totales!$F:$F, $F224, Aux_Totales!$A:$A, Aperturas!$A$2), 0))</f>
        <v/>
      </c>
      <c r="UQO224" s="23" t="str">
        <f>IF(UQO220 = "", "", IFERROR(UQO220 / SUMIFS(Aux_Totales!$N:$N, Aux_Totales!$F:$F, $F224, Aux_Totales!$A:$A, Aperturas!$A$2), 0))</f>
        <v/>
      </c>
      <c r="UQP224" s="23" t="str">
        <f>IF(UQP220 = "", "", IFERROR(UQP220 / SUMIFS(Aux_Totales!$N:$N, Aux_Totales!$F:$F, $F224, Aux_Totales!$A:$A, Aperturas!$A$2), 0))</f>
        <v/>
      </c>
      <c r="UQQ224" s="23" t="str">
        <f>IF(UQQ220 = "", "", IFERROR(UQQ220 / SUMIFS(Aux_Totales!$N:$N, Aux_Totales!$F:$F, $F224, Aux_Totales!$A:$A, Aperturas!$A$2), 0))</f>
        <v/>
      </c>
      <c r="UQR224" s="23" t="str">
        <f>IF(UQR220 = "", "", IFERROR(UQR220 / SUMIFS(Aux_Totales!$N:$N, Aux_Totales!$F:$F, $F224, Aux_Totales!$A:$A, Aperturas!$A$2), 0))</f>
        <v/>
      </c>
      <c r="UQS224" s="23" t="str">
        <f>IF(UQS220 = "", "", IFERROR(UQS220 / SUMIFS(Aux_Totales!$N:$N, Aux_Totales!$F:$F, $F224, Aux_Totales!$A:$A, Aperturas!$A$2), 0))</f>
        <v/>
      </c>
      <c r="UQT224" s="23" t="str">
        <f>IF(UQT220 = "", "", IFERROR(UQT220 / SUMIFS(Aux_Totales!$N:$N, Aux_Totales!$F:$F, $F224, Aux_Totales!$A:$A, Aperturas!$A$2), 0))</f>
        <v/>
      </c>
      <c r="UQU224" s="23" t="str">
        <f>IF(UQU220 = "", "", IFERROR(UQU220 / SUMIFS(Aux_Totales!$N:$N, Aux_Totales!$F:$F, $F224, Aux_Totales!$A:$A, Aperturas!$A$2), 0))</f>
        <v/>
      </c>
      <c r="UQV224" s="23" t="str">
        <f>IF(UQV220 = "", "", IFERROR(UQV220 / SUMIFS(Aux_Totales!$N:$N, Aux_Totales!$F:$F, $F224, Aux_Totales!$A:$A, Aperturas!$A$2), 0))</f>
        <v/>
      </c>
      <c r="UQW224" s="23" t="str">
        <f>IF(UQW220 = "", "", IFERROR(UQW220 / SUMIFS(Aux_Totales!$N:$N, Aux_Totales!$F:$F, $F224, Aux_Totales!$A:$A, Aperturas!$A$2), 0))</f>
        <v/>
      </c>
      <c r="UQX224" s="23" t="str">
        <f>IF(UQX220 = "", "", IFERROR(UQX220 / SUMIFS(Aux_Totales!$N:$N, Aux_Totales!$F:$F, $F224, Aux_Totales!$A:$A, Aperturas!$A$2), 0))</f>
        <v/>
      </c>
      <c r="UQY224" s="23" t="str">
        <f>IF(UQY220 = "", "", IFERROR(UQY220 / SUMIFS(Aux_Totales!$N:$N, Aux_Totales!$F:$F, $F224, Aux_Totales!$A:$A, Aperturas!$A$2), 0))</f>
        <v/>
      </c>
      <c r="UQZ224" s="23" t="str">
        <f>IF(UQZ220 = "", "", IFERROR(UQZ220 / SUMIFS(Aux_Totales!$N:$N, Aux_Totales!$F:$F, $F224, Aux_Totales!$A:$A, Aperturas!$A$2), 0))</f>
        <v/>
      </c>
      <c r="URA224" s="23" t="str">
        <f>IF(URA220 = "", "", IFERROR(URA220 / SUMIFS(Aux_Totales!$N:$N, Aux_Totales!$F:$F, $F224, Aux_Totales!$A:$A, Aperturas!$A$2), 0))</f>
        <v/>
      </c>
      <c r="URB224" s="23" t="str">
        <f>IF(URB220 = "", "", IFERROR(URB220 / SUMIFS(Aux_Totales!$N:$N, Aux_Totales!$F:$F, $F224, Aux_Totales!$A:$A, Aperturas!$A$2), 0))</f>
        <v/>
      </c>
      <c r="URC224" s="23" t="str">
        <f>IF(URC220 = "", "", IFERROR(URC220 / SUMIFS(Aux_Totales!$N:$N, Aux_Totales!$F:$F, $F224, Aux_Totales!$A:$A, Aperturas!$A$2), 0))</f>
        <v/>
      </c>
      <c r="URD224" s="23" t="str">
        <f>IF(URD220 = "", "", IFERROR(URD220 / SUMIFS(Aux_Totales!$N:$N, Aux_Totales!$F:$F, $F224, Aux_Totales!$A:$A, Aperturas!$A$2), 0))</f>
        <v/>
      </c>
      <c r="URE224" s="23" t="str">
        <f>IF(URE220 = "", "", IFERROR(URE220 / SUMIFS(Aux_Totales!$N:$N, Aux_Totales!$F:$F, $F224, Aux_Totales!$A:$A, Aperturas!$A$2), 0))</f>
        <v/>
      </c>
      <c r="URF224" s="23" t="str">
        <f>IF(URF220 = "", "", IFERROR(URF220 / SUMIFS(Aux_Totales!$N:$N, Aux_Totales!$F:$F, $F224, Aux_Totales!$A:$A, Aperturas!$A$2), 0))</f>
        <v/>
      </c>
      <c r="URG224" s="23" t="str">
        <f>IF(URG220 = "", "", IFERROR(URG220 / SUMIFS(Aux_Totales!$N:$N, Aux_Totales!$F:$F, $F224, Aux_Totales!$A:$A, Aperturas!$A$2), 0))</f>
        <v/>
      </c>
      <c r="URH224" s="23" t="str">
        <f>IF(URH220 = "", "", IFERROR(URH220 / SUMIFS(Aux_Totales!$N:$N, Aux_Totales!$F:$F, $F224, Aux_Totales!$A:$A, Aperturas!$A$2), 0))</f>
        <v/>
      </c>
      <c r="URI224" s="23" t="str">
        <f>IF(URI220 = "", "", IFERROR(URI220 / SUMIFS(Aux_Totales!$N:$N, Aux_Totales!$F:$F, $F224, Aux_Totales!$A:$A, Aperturas!$A$2), 0))</f>
        <v/>
      </c>
      <c r="URJ224" s="23" t="str">
        <f>IF(URJ220 = "", "", IFERROR(URJ220 / SUMIFS(Aux_Totales!$N:$N, Aux_Totales!$F:$F, $F224, Aux_Totales!$A:$A, Aperturas!$A$2), 0))</f>
        <v/>
      </c>
      <c r="URK224" s="23" t="str">
        <f>IF(URK220 = "", "", IFERROR(URK220 / SUMIFS(Aux_Totales!$N:$N, Aux_Totales!$F:$F, $F224, Aux_Totales!$A:$A, Aperturas!$A$2), 0))</f>
        <v/>
      </c>
      <c r="URL224" s="23" t="str">
        <f>IF(URL220 = "", "", IFERROR(URL220 / SUMIFS(Aux_Totales!$N:$N, Aux_Totales!$F:$F, $F224, Aux_Totales!$A:$A, Aperturas!$A$2), 0))</f>
        <v/>
      </c>
      <c r="URM224" s="23" t="str">
        <f>IF(URM220 = "", "", IFERROR(URM220 / SUMIFS(Aux_Totales!$N:$N, Aux_Totales!$F:$F, $F224, Aux_Totales!$A:$A, Aperturas!$A$2), 0))</f>
        <v/>
      </c>
      <c r="URN224" s="23" t="str">
        <f>IF(URN220 = "", "", IFERROR(URN220 / SUMIFS(Aux_Totales!$N:$N, Aux_Totales!$F:$F, $F224, Aux_Totales!$A:$A, Aperturas!$A$2), 0))</f>
        <v/>
      </c>
      <c r="URO224" s="23" t="str">
        <f>IF(URO220 = "", "", IFERROR(URO220 / SUMIFS(Aux_Totales!$N:$N, Aux_Totales!$F:$F, $F224, Aux_Totales!$A:$A, Aperturas!$A$2), 0))</f>
        <v/>
      </c>
      <c r="URP224" s="23" t="str">
        <f>IF(URP220 = "", "", IFERROR(URP220 / SUMIFS(Aux_Totales!$N:$N, Aux_Totales!$F:$F, $F224, Aux_Totales!$A:$A, Aperturas!$A$2), 0))</f>
        <v/>
      </c>
      <c r="URQ224" s="23" t="str">
        <f>IF(URQ220 = "", "", IFERROR(URQ220 / SUMIFS(Aux_Totales!$N:$N, Aux_Totales!$F:$F, $F224, Aux_Totales!$A:$A, Aperturas!$A$2), 0))</f>
        <v/>
      </c>
      <c r="URR224" s="23" t="str">
        <f>IF(URR220 = "", "", IFERROR(URR220 / SUMIFS(Aux_Totales!$N:$N, Aux_Totales!$F:$F, $F224, Aux_Totales!$A:$A, Aperturas!$A$2), 0))</f>
        <v/>
      </c>
      <c r="URS224" s="23" t="str">
        <f>IF(URS220 = "", "", IFERROR(URS220 / SUMIFS(Aux_Totales!$N:$N, Aux_Totales!$F:$F, $F224, Aux_Totales!$A:$A, Aperturas!$A$2), 0))</f>
        <v/>
      </c>
      <c r="URT224" s="23" t="str">
        <f>IF(URT220 = "", "", IFERROR(URT220 / SUMIFS(Aux_Totales!$N:$N, Aux_Totales!$F:$F, $F224, Aux_Totales!$A:$A, Aperturas!$A$2), 0))</f>
        <v/>
      </c>
      <c r="URU224" s="23" t="str">
        <f>IF(URU220 = "", "", IFERROR(URU220 / SUMIFS(Aux_Totales!$N:$N, Aux_Totales!$F:$F, $F224, Aux_Totales!$A:$A, Aperturas!$A$2), 0))</f>
        <v/>
      </c>
      <c r="URV224" s="23" t="str">
        <f>IF(URV220 = "", "", IFERROR(URV220 / SUMIFS(Aux_Totales!$N:$N, Aux_Totales!$F:$F, $F224, Aux_Totales!$A:$A, Aperturas!$A$2), 0))</f>
        <v/>
      </c>
      <c r="URW224" s="23" t="str">
        <f>IF(URW220 = "", "", IFERROR(URW220 / SUMIFS(Aux_Totales!$N:$N, Aux_Totales!$F:$F, $F224, Aux_Totales!$A:$A, Aperturas!$A$2), 0))</f>
        <v/>
      </c>
      <c r="URX224" s="23" t="str">
        <f>IF(URX220 = "", "", IFERROR(URX220 / SUMIFS(Aux_Totales!$N:$N, Aux_Totales!$F:$F, $F224, Aux_Totales!$A:$A, Aperturas!$A$2), 0))</f>
        <v/>
      </c>
      <c r="URY224" s="23" t="str">
        <f>IF(URY220 = "", "", IFERROR(URY220 / SUMIFS(Aux_Totales!$N:$N, Aux_Totales!$F:$F, $F224, Aux_Totales!$A:$A, Aperturas!$A$2), 0))</f>
        <v/>
      </c>
      <c r="URZ224" s="23" t="str">
        <f>IF(URZ220 = "", "", IFERROR(URZ220 / SUMIFS(Aux_Totales!$N:$N, Aux_Totales!$F:$F, $F224, Aux_Totales!$A:$A, Aperturas!$A$2), 0))</f>
        <v/>
      </c>
      <c r="USA224" s="23" t="str">
        <f>IF(USA220 = "", "", IFERROR(USA220 / SUMIFS(Aux_Totales!$N:$N, Aux_Totales!$F:$F, $F224, Aux_Totales!$A:$A, Aperturas!$A$2), 0))</f>
        <v/>
      </c>
      <c r="USB224" s="23" t="str">
        <f>IF(USB220 = "", "", IFERROR(USB220 / SUMIFS(Aux_Totales!$N:$N, Aux_Totales!$F:$F, $F224, Aux_Totales!$A:$A, Aperturas!$A$2), 0))</f>
        <v/>
      </c>
      <c r="USC224" s="23" t="str">
        <f>IF(USC220 = "", "", IFERROR(USC220 / SUMIFS(Aux_Totales!$N:$N, Aux_Totales!$F:$F, $F224, Aux_Totales!$A:$A, Aperturas!$A$2), 0))</f>
        <v/>
      </c>
      <c r="USD224" s="23" t="str">
        <f>IF(USD220 = "", "", IFERROR(USD220 / SUMIFS(Aux_Totales!$N:$N, Aux_Totales!$F:$F, $F224, Aux_Totales!$A:$A, Aperturas!$A$2), 0))</f>
        <v/>
      </c>
      <c r="USE224" s="23" t="str">
        <f>IF(USE220 = "", "", IFERROR(USE220 / SUMIFS(Aux_Totales!$N:$N, Aux_Totales!$F:$F, $F224, Aux_Totales!$A:$A, Aperturas!$A$2), 0))</f>
        <v/>
      </c>
      <c r="USF224" s="23" t="str">
        <f>IF(USF220 = "", "", IFERROR(USF220 / SUMIFS(Aux_Totales!$N:$N, Aux_Totales!$F:$F, $F224, Aux_Totales!$A:$A, Aperturas!$A$2), 0))</f>
        <v/>
      </c>
      <c r="USG224" s="23" t="str">
        <f>IF(USG220 = "", "", IFERROR(USG220 / SUMIFS(Aux_Totales!$N:$N, Aux_Totales!$F:$F, $F224, Aux_Totales!$A:$A, Aperturas!$A$2), 0))</f>
        <v/>
      </c>
      <c r="USH224" s="23" t="str">
        <f>IF(USH220 = "", "", IFERROR(USH220 / SUMIFS(Aux_Totales!$N:$N, Aux_Totales!$F:$F, $F224, Aux_Totales!$A:$A, Aperturas!$A$2), 0))</f>
        <v/>
      </c>
      <c r="USI224" s="23" t="str">
        <f>IF(USI220 = "", "", IFERROR(USI220 / SUMIFS(Aux_Totales!$N:$N, Aux_Totales!$F:$F, $F224, Aux_Totales!$A:$A, Aperturas!$A$2), 0))</f>
        <v/>
      </c>
      <c r="USJ224" s="23" t="str">
        <f>IF(USJ220 = "", "", IFERROR(USJ220 / SUMIFS(Aux_Totales!$N:$N, Aux_Totales!$F:$F, $F224, Aux_Totales!$A:$A, Aperturas!$A$2), 0))</f>
        <v/>
      </c>
      <c r="USK224" s="23" t="str">
        <f>IF(USK220 = "", "", IFERROR(USK220 / SUMIFS(Aux_Totales!$N:$N, Aux_Totales!$F:$F, $F224, Aux_Totales!$A:$A, Aperturas!$A$2), 0))</f>
        <v/>
      </c>
      <c r="USL224" s="23" t="str">
        <f>IF(USL220 = "", "", IFERROR(USL220 / SUMIFS(Aux_Totales!$N:$N, Aux_Totales!$F:$F, $F224, Aux_Totales!$A:$A, Aperturas!$A$2), 0))</f>
        <v/>
      </c>
      <c r="USM224" s="23" t="str">
        <f>IF(USM220 = "", "", IFERROR(USM220 / SUMIFS(Aux_Totales!$N:$N, Aux_Totales!$F:$F, $F224, Aux_Totales!$A:$A, Aperturas!$A$2), 0))</f>
        <v/>
      </c>
      <c r="USN224" s="23" t="str">
        <f>IF(USN220 = "", "", IFERROR(USN220 / SUMIFS(Aux_Totales!$N:$N, Aux_Totales!$F:$F, $F224, Aux_Totales!$A:$A, Aperturas!$A$2), 0))</f>
        <v/>
      </c>
      <c r="USO224" s="23" t="str">
        <f>IF(USO220 = "", "", IFERROR(USO220 / SUMIFS(Aux_Totales!$N:$N, Aux_Totales!$F:$F, $F224, Aux_Totales!$A:$A, Aperturas!$A$2), 0))</f>
        <v/>
      </c>
      <c r="USP224" s="23" t="str">
        <f>IF(USP220 = "", "", IFERROR(USP220 / SUMIFS(Aux_Totales!$N:$N, Aux_Totales!$F:$F, $F224, Aux_Totales!$A:$A, Aperturas!$A$2), 0))</f>
        <v/>
      </c>
      <c r="USQ224" s="23" t="str">
        <f>IF(USQ220 = "", "", IFERROR(USQ220 / SUMIFS(Aux_Totales!$N:$N, Aux_Totales!$F:$F, $F224, Aux_Totales!$A:$A, Aperturas!$A$2), 0))</f>
        <v/>
      </c>
      <c r="USR224" s="23" t="str">
        <f>IF(USR220 = "", "", IFERROR(USR220 / SUMIFS(Aux_Totales!$N:$N, Aux_Totales!$F:$F, $F224, Aux_Totales!$A:$A, Aperturas!$A$2), 0))</f>
        <v/>
      </c>
      <c r="USS224" s="23" t="str">
        <f>IF(USS220 = "", "", IFERROR(USS220 / SUMIFS(Aux_Totales!$N:$N, Aux_Totales!$F:$F, $F224, Aux_Totales!$A:$A, Aperturas!$A$2), 0))</f>
        <v/>
      </c>
      <c r="UST224" s="23" t="str">
        <f>IF(UST220 = "", "", IFERROR(UST220 / SUMIFS(Aux_Totales!$N:$N, Aux_Totales!$F:$F, $F224, Aux_Totales!$A:$A, Aperturas!$A$2), 0))</f>
        <v/>
      </c>
      <c r="USU224" s="23" t="str">
        <f>IF(USU220 = "", "", IFERROR(USU220 / SUMIFS(Aux_Totales!$N:$N, Aux_Totales!$F:$F, $F224, Aux_Totales!$A:$A, Aperturas!$A$2), 0))</f>
        <v/>
      </c>
      <c r="USV224" s="23" t="str">
        <f>IF(USV220 = "", "", IFERROR(USV220 / SUMIFS(Aux_Totales!$N:$N, Aux_Totales!$F:$F, $F224, Aux_Totales!$A:$A, Aperturas!$A$2), 0))</f>
        <v/>
      </c>
      <c r="USW224" s="23" t="str">
        <f>IF(USW220 = "", "", IFERROR(USW220 / SUMIFS(Aux_Totales!$N:$N, Aux_Totales!$F:$F, $F224, Aux_Totales!$A:$A, Aperturas!$A$2), 0))</f>
        <v/>
      </c>
      <c r="USX224" s="23" t="str">
        <f>IF(USX220 = "", "", IFERROR(USX220 / SUMIFS(Aux_Totales!$N:$N, Aux_Totales!$F:$F, $F224, Aux_Totales!$A:$A, Aperturas!$A$2), 0))</f>
        <v/>
      </c>
      <c r="USY224" s="23" t="str">
        <f>IF(USY220 = "", "", IFERROR(USY220 / SUMIFS(Aux_Totales!$N:$N, Aux_Totales!$F:$F, $F224, Aux_Totales!$A:$A, Aperturas!$A$2), 0))</f>
        <v/>
      </c>
      <c r="USZ224" s="23" t="str">
        <f>IF(USZ220 = "", "", IFERROR(USZ220 / SUMIFS(Aux_Totales!$N:$N, Aux_Totales!$F:$F, $F224, Aux_Totales!$A:$A, Aperturas!$A$2), 0))</f>
        <v/>
      </c>
      <c r="UTA224" s="23" t="str">
        <f>IF(UTA220 = "", "", IFERROR(UTA220 / SUMIFS(Aux_Totales!$N:$N, Aux_Totales!$F:$F, $F224, Aux_Totales!$A:$A, Aperturas!$A$2), 0))</f>
        <v/>
      </c>
      <c r="UTB224" s="23" t="str">
        <f>IF(UTB220 = "", "", IFERROR(UTB220 / SUMIFS(Aux_Totales!$N:$N, Aux_Totales!$F:$F, $F224, Aux_Totales!$A:$A, Aperturas!$A$2), 0))</f>
        <v/>
      </c>
      <c r="UTC224" s="23" t="str">
        <f>IF(UTC220 = "", "", IFERROR(UTC220 / SUMIFS(Aux_Totales!$N:$N, Aux_Totales!$F:$F, $F224, Aux_Totales!$A:$A, Aperturas!$A$2), 0))</f>
        <v/>
      </c>
      <c r="UTD224" s="23" t="str">
        <f>IF(UTD220 = "", "", IFERROR(UTD220 / SUMIFS(Aux_Totales!$N:$N, Aux_Totales!$F:$F, $F224, Aux_Totales!$A:$A, Aperturas!$A$2), 0))</f>
        <v/>
      </c>
      <c r="UTE224" s="23" t="str">
        <f>IF(UTE220 = "", "", IFERROR(UTE220 / SUMIFS(Aux_Totales!$N:$N, Aux_Totales!$F:$F, $F224, Aux_Totales!$A:$A, Aperturas!$A$2), 0))</f>
        <v/>
      </c>
      <c r="UTF224" s="23" t="str">
        <f>IF(UTF220 = "", "", IFERROR(UTF220 / SUMIFS(Aux_Totales!$N:$N, Aux_Totales!$F:$F, $F224, Aux_Totales!$A:$A, Aperturas!$A$2), 0))</f>
        <v/>
      </c>
      <c r="UTG224" s="23" t="str">
        <f>IF(UTG220 = "", "", IFERROR(UTG220 / SUMIFS(Aux_Totales!$N:$N, Aux_Totales!$F:$F, $F224, Aux_Totales!$A:$A, Aperturas!$A$2), 0))</f>
        <v/>
      </c>
      <c r="UTH224" s="23" t="str">
        <f>IF(UTH220 = "", "", IFERROR(UTH220 / SUMIFS(Aux_Totales!$N:$N, Aux_Totales!$F:$F, $F224, Aux_Totales!$A:$A, Aperturas!$A$2), 0))</f>
        <v/>
      </c>
      <c r="UTI224" s="23" t="str">
        <f>IF(UTI220 = "", "", IFERROR(UTI220 / SUMIFS(Aux_Totales!$N:$N, Aux_Totales!$F:$F, $F224, Aux_Totales!$A:$A, Aperturas!$A$2), 0))</f>
        <v/>
      </c>
      <c r="UTJ224" s="23" t="str">
        <f>IF(UTJ220 = "", "", IFERROR(UTJ220 / SUMIFS(Aux_Totales!$N:$N, Aux_Totales!$F:$F, $F224, Aux_Totales!$A:$A, Aperturas!$A$2), 0))</f>
        <v/>
      </c>
      <c r="UTK224" s="23" t="str">
        <f>IF(UTK220 = "", "", IFERROR(UTK220 / SUMIFS(Aux_Totales!$N:$N, Aux_Totales!$F:$F, $F224, Aux_Totales!$A:$A, Aperturas!$A$2), 0))</f>
        <v/>
      </c>
      <c r="UTL224" s="23" t="str">
        <f>IF(UTL220 = "", "", IFERROR(UTL220 / SUMIFS(Aux_Totales!$N:$N, Aux_Totales!$F:$F, $F224, Aux_Totales!$A:$A, Aperturas!$A$2), 0))</f>
        <v/>
      </c>
      <c r="UTM224" s="23" t="str">
        <f>IF(UTM220 = "", "", IFERROR(UTM220 / SUMIFS(Aux_Totales!$N:$N, Aux_Totales!$F:$F, $F224, Aux_Totales!$A:$A, Aperturas!$A$2), 0))</f>
        <v/>
      </c>
      <c r="UTN224" s="23" t="str">
        <f>IF(UTN220 = "", "", IFERROR(UTN220 / SUMIFS(Aux_Totales!$N:$N, Aux_Totales!$F:$F, $F224, Aux_Totales!$A:$A, Aperturas!$A$2), 0))</f>
        <v/>
      </c>
      <c r="UTO224" s="23" t="str">
        <f>IF(UTO220 = "", "", IFERROR(UTO220 / SUMIFS(Aux_Totales!$N:$N, Aux_Totales!$F:$F, $F224, Aux_Totales!$A:$A, Aperturas!$A$2), 0))</f>
        <v/>
      </c>
      <c r="UTP224" s="23" t="str">
        <f>IF(UTP220 = "", "", IFERROR(UTP220 / SUMIFS(Aux_Totales!$N:$N, Aux_Totales!$F:$F, $F224, Aux_Totales!$A:$A, Aperturas!$A$2), 0))</f>
        <v/>
      </c>
      <c r="UTQ224" s="23" t="str">
        <f>IF(UTQ220 = "", "", IFERROR(UTQ220 / SUMIFS(Aux_Totales!$N:$N, Aux_Totales!$F:$F, $F224, Aux_Totales!$A:$A, Aperturas!$A$2), 0))</f>
        <v/>
      </c>
      <c r="UTR224" s="23" t="str">
        <f>IF(UTR220 = "", "", IFERROR(UTR220 / SUMIFS(Aux_Totales!$N:$N, Aux_Totales!$F:$F, $F224, Aux_Totales!$A:$A, Aperturas!$A$2), 0))</f>
        <v/>
      </c>
      <c r="UTS224" s="23" t="str">
        <f>IF(UTS220 = "", "", IFERROR(UTS220 / SUMIFS(Aux_Totales!$N:$N, Aux_Totales!$F:$F, $F224, Aux_Totales!$A:$A, Aperturas!$A$2), 0))</f>
        <v/>
      </c>
      <c r="UTT224" s="23" t="str">
        <f>IF(UTT220 = "", "", IFERROR(UTT220 / SUMIFS(Aux_Totales!$N:$N, Aux_Totales!$F:$F, $F224, Aux_Totales!$A:$A, Aperturas!$A$2), 0))</f>
        <v/>
      </c>
      <c r="UTU224" s="23" t="str">
        <f>IF(UTU220 = "", "", IFERROR(UTU220 / SUMIFS(Aux_Totales!$N:$N, Aux_Totales!$F:$F, $F224, Aux_Totales!$A:$A, Aperturas!$A$2), 0))</f>
        <v/>
      </c>
      <c r="UTV224" s="23" t="str">
        <f>IF(UTV220 = "", "", IFERROR(UTV220 / SUMIFS(Aux_Totales!$N:$N, Aux_Totales!$F:$F, $F224, Aux_Totales!$A:$A, Aperturas!$A$2), 0))</f>
        <v/>
      </c>
      <c r="UTW224" s="23" t="str">
        <f>IF(UTW220 = "", "", IFERROR(UTW220 / SUMIFS(Aux_Totales!$N:$N, Aux_Totales!$F:$F, $F224, Aux_Totales!$A:$A, Aperturas!$A$2), 0))</f>
        <v/>
      </c>
      <c r="UTX224" s="23" t="str">
        <f>IF(UTX220 = "", "", IFERROR(UTX220 / SUMIFS(Aux_Totales!$N:$N, Aux_Totales!$F:$F, $F224, Aux_Totales!$A:$A, Aperturas!$A$2), 0))</f>
        <v/>
      </c>
      <c r="UTY224" s="23" t="str">
        <f>IF(UTY220 = "", "", IFERROR(UTY220 / SUMIFS(Aux_Totales!$N:$N, Aux_Totales!$F:$F, $F224, Aux_Totales!$A:$A, Aperturas!$A$2), 0))</f>
        <v/>
      </c>
      <c r="UTZ224" s="23" t="str">
        <f>IF(UTZ220 = "", "", IFERROR(UTZ220 / SUMIFS(Aux_Totales!$N:$N, Aux_Totales!$F:$F, $F224, Aux_Totales!$A:$A, Aperturas!$A$2), 0))</f>
        <v/>
      </c>
      <c r="UUA224" s="23" t="str">
        <f>IF(UUA220 = "", "", IFERROR(UUA220 / SUMIFS(Aux_Totales!$N:$N, Aux_Totales!$F:$F, $F224, Aux_Totales!$A:$A, Aperturas!$A$2), 0))</f>
        <v/>
      </c>
      <c r="UUB224" s="23" t="str">
        <f>IF(UUB220 = "", "", IFERROR(UUB220 / SUMIFS(Aux_Totales!$N:$N, Aux_Totales!$F:$F, $F224, Aux_Totales!$A:$A, Aperturas!$A$2), 0))</f>
        <v/>
      </c>
      <c r="UUC224" s="23" t="str">
        <f>IF(UUC220 = "", "", IFERROR(UUC220 / SUMIFS(Aux_Totales!$N:$N, Aux_Totales!$F:$F, $F224, Aux_Totales!$A:$A, Aperturas!$A$2), 0))</f>
        <v/>
      </c>
      <c r="UUD224" s="23" t="str">
        <f>IF(UUD220 = "", "", IFERROR(UUD220 / SUMIFS(Aux_Totales!$N:$N, Aux_Totales!$F:$F, $F224, Aux_Totales!$A:$A, Aperturas!$A$2), 0))</f>
        <v/>
      </c>
      <c r="UUE224" s="23" t="str">
        <f>IF(UUE220 = "", "", IFERROR(UUE220 / SUMIFS(Aux_Totales!$N:$N, Aux_Totales!$F:$F, $F224, Aux_Totales!$A:$A, Aperturas!$A$2), 0))</f>
        <v/>
      </c>
      <c r="UUF224" s="23" t="str">
        <f>IF(UUF220 = "", "", IFERROR(UUF220 / SUMIFS(Aux_Totales!$N:$N, Aux_Totales!$F:$F, $F224, Aux_Totales!$A:$A, Aperturas!$A$2), 0))</f>
        <v/>
      </c>
      <c r="UUG224" s="23" t="str">
        <f>IF(UUG220 = "", "", IFERROR(UUG220 / SUMIFS(Aux_Totales!$N:$N, Aux_Totales!$F:$F, $F224, Aux_Totales!$A:$A, Aperturas!$A$2), 0))</f>
        <v/>
      </c>
      <c r="UUH224" s="23" t="str">
        <f>IF(UUH220 = "", "", IFERROR(UUH220 / SUMIFS(Aux_Totales!$N:$N, Aux_Totales!$F:$F, $F224, Aux_Totales!$A:$A, Aperturas!$A$2), 0))</f>
        <v/>
      </c>
      <c r="UUI224" s="23" t="str">
        <f>IF(UUI220 = "", "", IFERROR(UUI220 / SUMIFS(Aux_Totales!$N:$N, Aux_Totales!$F:$F, $F224, Aux_Totales!$A:$A, Aperturas!$A$2), 0))</f>
        <v/>
      </c>
      <c r="UUJ224" s="23" t="str">
        <f>IF(UUJ220 = "", "", IFERROR(UUJ220 / SUMIFS(Aux_Totales!$N:$N, Aux_Totales!$F:$F, $F224, Aux_Totales!$A:$A, Aperturas!$A$2), 0))</f>
        <v/>
      </c>
      <c r="UUK224" s="23" t="str">
        <f>IF(UUK220 = "", "", IFERROR(UUK220 / SUMIFS(Aux_Totales!$N:$N, Aux_Totales!$F:$F, $F224, Aux_Totales!$A:$A, Aperturas!$A$2), 0))</f>
        <v/>
      </c>
      <c r="UUL224" s="23" t="str">
        <f>IF(UUL220 = "", "", IFERROR(UUL220 / SUMIFS(Aux_Totales!$N:$N, Aux_Totales!$F:$F, $F224, Aux_Totales!$A:$A, Aperturas!$A$2), 0))</f>
        <v/>
      </c>
      <c r="UUM224" s="23" t="str">
        <f>IF(UUM220 = "", "", IFERROR(UUM220 / SUMIFS(Aux_Totales!$N:$N, Aux_Totales!$F:$F, $F224, Aux_Totales!$A:$A, Aperturas!$A$2), 0))</f>
        <v/>
      </c>
      <c r="UUN224" s="23" t="str">
        <f>IF(UUN220 = "", "", IFERROR(UUN220 / SUMIFS(Aux_Totales!$N:$N, Aux_Totales!$F:$F, $F224, Aux_Totales!$A:$A, Aperturas!$A$2), 0))</f>
        <v/>
      </c>
      <c r="UUO224" s="23" t="str">
        <f>IF(UUO220 = "", "", IFERROR(UUO220 / SUMIFS(Aux_Totales!$N:$N, Aux_Totales!$F:$F, $F224, Aux_Totales!$A:$A, Aperturas!$A$2), 0))</f>
        <v/>
      </c>
      <c r="UUP224" s="23" t="str">
        <f>IF(UUP220 = "", "", IFERROR(UUP220 / SUMIFS(Aux_Totales!$N:$N, Aux_Totales!$F:$F, $F224, Aux_Totales!$A:$A, Aperturas!$A$2), 0))</f>
        <v/>
      </c>
      <c r="UUQ224" s="23" t="str">
        <f>IF(UUQ220 = "", "", IFERROR(UUQ220 / SUMIFS(Aux_Totales!$N:$N, Aux_Totales!$F:$F, $F224, Aux_Totales!$A:$A, Aperturas!$A$2), 0))</f>
        <v/>
      </c>
      <c r="UUR224" s="23" t="str">
        <f>IF(UUR220 = "", "", IFERROR(UUR220 / SUMIFS(Aux_Totales!$N:$N, Aux_Totales!$F:$F, $F224, Aux_Totales!$A:$A, Aperturas!$A$2), 0))</f>
        <v/>
      </c>
      <c r="UUS224" s="23" t="str">
        <f>IF(UUS220 = "", "", IFERROR(UUS220 / SUMIFS(Aux_Totales!$N:$N, Aux_Totales!$F:$F, $F224, Aux_Totales!$A:$A, Aperturas!$A$2), 0))</f>
        <v/>
      </c>
      <c r="UUT224" s="23" t="str">
        <f>IF(UUT220 = "", "", IFERROR(UUT220 / SUMIFS(Aux_Totales!$N:$N, Aux_Totales!$F:$F, $F224, Aux_Totales!$A:$A, Aperturas!$A$2), 0))</f>
        <v/>
      </c>
      <c r="UUU224" s="23" t="str">
        <f>IF(UUU220 = "", "", IFERROR(UUU220 / SUMIFS(Aux_Totales!$N:$N, Aux_Totales!$F:$F, $F224, Aux_Totales!$A:$A, Aperturas!$A$2), 0))</f>
        <v/>
      </c>
      <c r="UUV224" s="23" t="str">
        <f>IF(UUV220 = "", "", IFERROR(UUV220 / SUMIFS(Aux_Totales!$N:$N, Aux_Totales!$F:$F, $F224, Aux_Totales!$A:$A, Aperturas!$A$2), 0))</f>
        <v/>
      </c>
      <c r="UUW224" s="23" t="str">
        <f>IF(UUW220 = "", "", IFERROR(UUW220 / SUMIFS(Aux_Totales!$N:$N, Aux_Totales!$F:$F, $F224, Aux_Totales!$A:$A, Aperturas!$A$2), 0))</f>
        <v/>
      </c>
      <c r="UUX224" s="23" t="str">
        <f>IF(UUX220 = "", "", IFERROR(UUX220 / SUMIFS(Aux_Totales!$N:$N, Aux_Totales!$F:$F, $F224, Aux_Totales!$A:$A, Aperturas!$A$2), 0))</f>
        <v/>
      </c>
      <c r="UUY224" s="23" t="str">
        <f>IF(UUY220 = "", "", IFERROR(UUY220 / SUMIFS(Aux_Totales!$N:$N, Aux_Totales!$F:$F, $F224, Aux_Totales!$A:$A, Aperturas!$A$2), 0))</f>
        <v/>
      </c>
      <c r="UUZ224" s="23" t="str">
        <f>IF(UUZ220 = "", "", IFERROR(UUZ220 / SUMIFS(Aux_Totales!$N:$N, Aux_Totales!$F:$F, $F224, Aux_Totales!$A:$A, Aperturas!$A$2), 0))</f>
        <v/>
      </c>
      <c r="UVA224" s="23" t="str">
        <f>IF(UVA220 = "", "", IFERROR(UVA220 / SUMIFS(Aux_Totales!$N:$N, Aux_Totales!$F:$F, $F224, Aux_Totales!$A:$A, Aperturas!$A$2), 0))</f>
        <v/>
      </c>
      <c r="UVB224" s="23" t="str">
        <f>IF(UVB220 = "", "", IFERROR(UVB220 / SUMIFS(Aux_Totales!$N:$N, Aux_Totales!$F:$F, $F224, Aux_Totales!$A:$A, Aperturas!$A$2), 0))</f>
        <v/>
      </c>
      <c r="UVC224" s="23" t="str">
        <f>IF(UVC220 = "", "", IFERROR(UVC220 / SUMIFS(Aux_Totales!$N:$N, Aux_Totales!$F:$F, $F224, Aux_Totales!$A:$A, Aperturas!$A$2), 0))</f>
        <v/>
      </c>
      <c r="UVD224" s="23" t="str">
        <f>IF(UVD220 = "", "", IFERROR(UVD220 / SUMIFS(Aux_Totales!$N:$N, Aux_Totales!$F:$F, $F224, Aux_Totales!$A:$A, Aperturas!$A$2), 0))</f>
        <v/>
      </c>
      <c r="UVE224" s="23" t="str">
        <f>IF(UVE220 = "", "", IFERROR(UVE220 / SUMIFS(Aux_Totales!$N:$N, Aux_Totales!$F:$F, $F224, Aux_Totales!$A:$A, Aperturas!$A$2), 0))</f>
        <v/>
      </c>
      <c r="UVF224" s="23" t="str">
        <f>IF(UVF220 = "", "", IFERROR(UVF220 / SUMIFS(Aux_Totales!$N:$N, Aux_Totales!$F:$F, $F224, Aux_Totales!$A:$A, Aperturas!$A$2), 0))</f>
        <v/>
      </c>
      <c r="UVG224" s="23" t="str">
        <f>IF(UVG220 = "", "", IFERROR(UVG220 / SUMIFS(Aux_Totales!$N:$N, Aux_Totales!$F:$F, $F224, Aux_Totales!$A:$A, Aperturas!$A$2), 0))</f>
        <v/>
      </c>
      <c r="UVH224" s="23" t="str">
        <f>IF(UVH220 = "", "", IFERROR(UVH220 / SUMIFS(Aux_Totales!$N:$N, Aux_Totales!$F:$F, $F224, Aux_Totales!$A:$A, Aperturas!$A$2), 0))</f>
        <v/>
      </c>
      <c r="UVI224" s="23" t="str">
        <f>IF(UVI220 = "", "", IFERROR(UVI220 / SUMIFS(Aux_Totales!$N:$N, Aux_Totales!$F:$F, $F224, Aux_Totales!$A:$A, Aperturas!$A$2), 0))</f>
        <v/>
      </c>
      <c r="UVJ224" s="23" t="str">
        <f>IF(UVJ220 = "", "", IFERROR(UVJ220 / SUMIFS(Aux_Totales!$N:$N, Aux_Totales!$F:$F, $F224, Aux_Totales!$A:$A, Aperturas!$A$2), 0))</f>
        <v/>
      </c>
      <c r="UVK224" s="23" t="str">
        <f>IF(UVK220 = "", "", IFERROR(UVK220 / SUMIFS(Aux_Totales!$N:$N, Aux_Totales!$F:$F, $F224, Aux_Totales!$A:$A, Aperturas!$A$2), 0))</f>
        <v/>
      </c>
      <c r="UVL224" s="23" t="str">
        <f>IF(UVL220 = "", "", IFERROR(UVL220 / SUMIFS(Aux_Totales!$N:$N, Aux_Totales!$F:$F, $F224, Aux_Totales!$A:$A, Aperturas!$A$2), 0))</f>
        <v/>
      </c>
      <c r="UVM224" s="23" t="str">
        <f>IF(UVM220 = "", "", IFERROR(UVM220 / SUMIFS(Aux_Totales!$N:$N, Aux_Totales!$F:$F, $F224, Aux_Totales!$A:$A, Aperturas!$A$2), 0))</f>
        <v/>
      </c>
      <c r="UVN224" s="23" t="str">
        <f>IF(UVN220 = "", "", IFERROR(UVN220 / SUMIFS(Aux_Totales!$N:$N, Aux_Totales!$F:$F, $F224, Aux_Totales!$A:$A, Aperturas!$A$2), 0))</f>
        <v/>
      </c>
      <c r="UVO224" s="23" t="str">
        <f>IF(UVO220 = "", "", IFERROR(UVO220 / SUMIFS(Aux_Totales!$N:$N, Aux_Totales!$F:$F, $F224, Aux_Totales!$A:$A, Aperturas!$A$2), 0))</f>
        <v/>
      </c>
      <c r="UVP224" s="23" t="str">
        <f>IF(UVP220 = "", "", IFERROR(UVP220 / SUMIFS(Aux_Totales!$N:$N, Aux_Totales!$F:$F, $F224, Aux_Totales!$A:$A, Aperturas!$A$2), 0))</f>
        <v/>
      </c>
      <c r="UVQ224" s="23" t="str">
        <f>IF(UVQ220 = "", "", IFERROR(UVQ220 / SUMIFS(Aux_Totales!$N:$N, Aux_Totales!$F:$F, $F224, Aux_Totales!$A:$A, Aperturas!$A$2), 0))</f>
        <v/>
      </c>
      <c r="UVR224" s="23" t="str">
        <f>IF(UVR220 = "", "", IFERROR(UVR220 / SUMIFS(Aux_Totales!$N:$N, Aux_Totales!$F:$F, $F224, Aux_Totales!$A:$A, Aperturas!$A$2), 0))</f>
        <v/>
      </c>
      <c r="UVS224" s="23" t="str">
        <f>IF(UVS220 = "", "", IFERROR(UVS220 / SUMIFS(Aux_Totales!$N:$N, Aux_Totales!$F:$F, $F224, Aux_Totales!$A:$A, Aperturas!$A$2), 0))</f>
        <v/>
      </c>
      <c r="UVT224" s="23" t="str">
        <f>IF(UVT220 = "", "", IFERROR(UVT220 / SUMIFS(Aux_Totales!$N:$N, Aux_Totales!$F:$F, $F224, Aux_Totales!$A:$A, Aperturas!$A$2), 0))</f>
        <v/>
      </c>
      <c r="UVU224" s="23" t="str">
        <f>IF(UVU220 = "", "", IFERROR(UVU220 / SUMIFS(Aux_Totales!$N:$N, Aux_Totales!$F:$F, $F224, Aux_Totales!$A:$A, Aperturas!$A$2), 0))</f>
        <v/>
      </c>
      <c r="UVV224" s="23" t="str">
        <f>IF(UVV220 = "", "", IFERROR(UVV220 / SUMIFS(Aux_Totales!$N:$N, Aux_Totales!$F:$F, $F224, Aux_Totales!$A:$A, Aperturas!$A$2), 0))</f>
        <v/>
      </c>
      <c r="UVW224" s="23" t="str">
        <f>IF(UVW220 = "", "", IFERROR(UVW220 / SUMIFS(Aux_Totales!$N:$N, Aux_Totales!$F:$F, $F224, Aux_Totales!$A:$A, Aperturas!$A$2), 0))</f>
        <v/>
      </c>
      <c r="UVX224" s="23" t="str">
        <f>IF(UVX220 = "", "", IFERROR(UVX220 / SUMIFS(Aux_Totales!$N:$N, Aux_Totales!$F:$F, $F224, Aux_Totales!$A:$A, Aperturas!$A$2), 0))</f>
        <v/>
      </c>
      <c r="UVY224" s="23" t="str">
        <f>IF(UVY220 = "", "", IFERROR(UVY220 / SUMIFS(Aux_Totales!$N:$N, Aux_Totales!$F:$F, $F224, Aux_Totales!$A:$A, Aperturas!$A$2), 0))</f>
        <v/>
      </c>
      <c r="UVZ224" s="23" t="str">
        <f>IF(UVZ220 = "", "", IFERROR(UVZ220 / SUMIFS(Aux_Totales!$N:$N, Aux_Totales!$F:$F, $F224, Aux_Totales!$A:$A, Aperturas!$A$2), 0))</f>
        <v/>
      </c>
      <c r="UWA224" s="23" t="str">
        <f>IF(UWA220 = "", "", IFERROR(UWA220 / SUMIFS(Aux_Totales!$N:$N, Aux_Totales!$F:$F, $F224, Aux_Totales!$A:$A, Aperturas!$A$2), 0))</f>
        <v/>
      </c>
      <c r="UWB224" s="23" t="str">
        <f>IF(UWB220 = "", "", IFERROR(UWB220 / SUMIFS(Aux_Totales!$N:$N, Aux_Totales!$F:$F, $F224, Aux_Totales!$A:$A, Aperturas!$A$2), 0))</f>
        <v/>
      </c>
      <c r="UWC224" s="23" t="str">
        <f>IF(UWC220 = "", "", IFERROR(UWC220 / SUMIFS(Aux_Totales!$N:$N, Aux_Totales!$F:$F, $F224, Aux_Totales!$A:$A, Aperturas!$A$2), 0))</f>
        <v/>
      </c>
      <c r="UWD224" s="23" t="str">
        <f>IF(UWD220 = "", "", IFERROR(UWD220 / SUMIFS(Aux_Totales!$N:$N, Aux_Totales!$F:$F, $F224, Aux_Totales!$A:$A, Aperturas!$A$2), 0))</f>
        <v/>
      </c>
      <c r="UWE224" s="23" t="str">
        <f>IF(UWE220 = "", "", IFERROR(UWE220 / SUMIFS(Aux_Totales!$N:$N, Aux_Totales!$F:$F, $F224, Aux_Totales!$A:$A, Aperturas!$A$2), 0))</f>
        <v/>
      </c>
      <c r="UWF224" s="23" t="str">
        <f>IF(UWF220 = "", "", IFERROR(UWF220 / SUMIFS(Aux_Totales!$N:$N, Aux_Totales!$F:$F, $F224, Aux_Totales!$A:$A, Aperturas!$A$2), 0))</f>
        <v/>
      </c>
      <c r="UWG224" s="23" t="str">
        <f>IF(UWG220 = "", "", IFERROR(UWG220 / SUMIFS(Aux_Totales!$N:$N, Aux_Totales!$F:$F, $F224, Aux_Totales!$A:$A, Aperturas!$A$2), 0))</f>
        <v/>
      </c>
      <c r="UWH224" s="23" t="str">
        <f>IF(UWH220 = "", "", IFERROR(UWH220 / SUMIFS(Aux_Totales!$N:$N, Aux_Totales!$F:$F, $F224, Aux_Totales!$A:$A, Aperturas!$A$2), 0))</f>
        <v/>
      </c>
      <c r="UWI224" s="23" t="str">
        <f>IF(UWI220 = "", "", IFERROR(UWI220 / SUMIFS(Aux_Totales!$N:$N, Aux_Totales!$F:$F, $F224, Aux_Totales!$A:$A, Aperturas!$A$2), 0))</f>
        <v/>
      </c>
      <c r="UWJ224" s="23" t="str">
        <f>IF(UWJ220 = "", "", IFERROR(UWJ220 / SUMIFS(Aux_Totales!$N:$N, Aux_Totales!$F:$F, $F224, Aux_Totales!$A:$A, Aperturas!$A$2), 0))</f>
        <v/>
      </c>
      <c r="UWK224" s="23" t="str">
        <f>IF(UWK220 = "", "", IFERROR(UWK220 / SUMIFS(Aux_Totales!$N:$N, Aux_Totales!$F:$F, $F224, Aux_Totales!$A:$A, Aperturas!$A$2), 0))</f>
        <v/>
      </c>
      <c r="UWL224" s="23" t="str">
        <f>IF(UWL220 = "", "", IFERROR(UWL220 / SUMIFS(Aux_Totales!$N:$N, Aux_Totales!$F:$F, $F224, Aux_Totales!$A:$A, Aperturas!$A$2), 0))</f>
        <v/>
      </c>
      <c r="UWM224" s="23" t="str">
        <f>IF(UWM220 = "", "", IFERROR(UWM220 / SUMIFS(Aux_Totales!$N:$N, Aux_Totales!$F:$F, $F224, Aux_Totales!$A:$A, Aperturas!$A$2), 0))</f>
        <v/>
      </c>
      <c r="UWN224" s="23" t="str">
        <f>IF(UWN220 = "", "", IFERROR(UWN220 / SUMIFS(Aux_Totales!$N:$N, Aux_Totales!$F:$F, $F224, Aux_Totales!$A:$A, Aperturas!$A$2), 0))</f>
        <v/>
      </c>
      <c r="UWO224" s="23" t="str">
        <f>IF(UWO220 = "", "", IFERROR(UWO220 / SUMIFS(Aux_Totales!$N:$N, Aux_Totales!$F:$F, $F224, Aux_Totales!$A:$A, Aperturas!$A$2), 0))</f>
        <v/>
      </c>
      <c r="UWP224" s="23" t="str">
        <f>IF(UWP220 = "", "", IFERROR(UWP220 / SUMIFS(Aux_Totales!$N:$N, Aux_Totales!$F:$F, $F224, Aux_Totales!$A:$A, Aperturas!$A$2), 0))</f>
        <v/>
      </c>
      <c r="UWQ224" s="23" t="str">
        <f>IF(UWQ220 = "", "", IFERROR(UWQ220 / SUMIFS(Aux_Totales!$N:$N, Aux_Totales!$F:$F, $F224, Aux_Totales!$A:$A, Aperturas!$A$2), 0))</f>
        <v/>
      </c>
      <c r="UWR224" s="23" t="str">
        <f>IF(UWR220 = "", "", IFERROR(UWR220 / SUMIFS(Aux_Totales!$N:$N, Aux_Totales!$F:$F, $F224, Aux_Totales!$A:$A, Aperturas!$A$2), 0))</f>
        <v/>
      </c>
      <c r="UWS224" s="23" t="str">
        <f>IF(UWS220 = "", "", IFERROR(UWS220 / SUMIFS(Aux_Totales!$N:$N, Aux_Totales!$F:$F, $F224, Aux_Totales!$A:$A, Aperturas!$A$2), 0))</f>
        <v/>
      </c>
      <c r="UWT224" s="23" t="str">
        <f>IF(UWT220 = "", "", IFERROR(UWT220 / SUMIFS(Aux_Totales!$N:$N, Aux_Totales!$F:$F, $F224, Aux_Totales!$A:$A, Aperturas!$A$2), 0))</f>
        <v/>
      </c>
      <c r="UWU224" s="23" t="str">
        <f>IF(UWU220 = "", "", IFERROR(UWU220 / SUMIFS(Aux_Totales!$N:$N, Aux_Totales!$F:$F, $F224, Aux_Totales!$A:$A, Aperturas!$A$2), 0))</f>
        <v/>
      </c>
      <c r="UWV224" s="23" t="str">
        <f>IF(UWV220 = "", "", IFERROR(UWV220 / SUMIFS(Aux_Totales!$N:$N, Aux_Totales!$F:$F, $F224, Aux_Totales!$A:$A, Aperturas!$A$2), 0))</f>
        <v/>
      </c>
      <c r="UWW224" s="23" t="str">
        <f>IF(UWW220 = "", "", IFERROR(UWW220 / SUMIFS(Aux_Totales!$N:$N, Aux_Totales!$F:$F, $F224, Aux_Totales!$A:$A, Aperturas!$A$2), 0))</f>
        <v/>
      </c>
      <c r="UWX224" s="23" t="str">
        <f>IF(UWX220 = "", "", IFERROR(UWX220 / SUMIFS(Aux_Totales!$N:$N, Aux_Totales!$F:$F, $F224, Aux_Totales!$A:$A, Aperturas!$A$2), 0))</f>
        <v/>
      </c>
      <c r="UWY224" s="23" t="str">
        <f>IF(UWY220 = "", "", IFERROR(UWY220 / SUMIFS(Aux_Totales!$N:$N, Aux_Totales!$F:$F, $F224, Aux_Totales!$A:$A, Aperturas!$A$2), 0))</f>
        <v/>
      </c>
      <c r="UWZ224" s="23" t="str">
        <f>IF(UWZ220 = "", "", IFERROR(UWZ220 / SUMIFS(Aux_Totales!$N:$N, Aux_Totales!$F:$F, $F224, Aux_Totales!$A:$A, Aperturas!$A$2), 0))</f>
        <v/>
      </c>
      <c r="UXA224" s="23" t="str">
        <f>IF(UXA220 = "", "", IFERROR(UXA220 / SUMIFS(Aux_Totales!$N:$N, Aux_Totales!$F:$F, $F224, Aux_Totales!$A:$A, Aperturas!$A$2), 0))</f>
        <v/>
      </c>
      <c r="UXB224" s="23" t="str">
        <f>IF(UXB220 = "", "", IFERROR(UXB220 / SUMIFS(Aux_Totales!$N:$N, Aux_Totales!$F:$F, $F224, Aux_Totales!$A:$A, Aperturas!$A$2), 0))</f>
        <v/>
      </c>
      <c r="UXC224" s="23" t="str">
        <f>IF(UXC220 = "", "", IFERROR(UXC220 / SUMIFS(Aux_Totales!$N:$N, Aux_Totales!$F:$F, $F224, Aux_Totales!$A:$A, Aperturas!$A$2), 0))</f>
        <v/>
      </c>
      <c r="UXD224" s="23" t="str">
        <f>IF(UXD220 = "", "", IFERROR(UXD220 / SUMIFS(Aux_Totales!$N:$N, Aux_Totales!$F:$F, $F224, Aux_Totales!$A:$A, Aperturas!$A$2), 0))</f>
        <v/>
      </c>
      <c r="UXE224" s="23" t="str">
        <f>IF(UXE220 = "", "", IFERROR(UXE220 / SUMIFS(Aux_Totales!$N:$N, Aux_Totales!$F:$F, $F224, Aux_Totales!$A:$A, Aperturas!$A$2), 0))</f>
        <v/>
      </c>
      <c r="UXF224" s="23" t="str">
        <f>IF(UXF220 = "", "", IFERROR(UXF220 / SUMIFS(Aux_Totales!$N:$N, Aux_Totales!$F:$F, $F224, Aux_Totales!$A:$A, Aperturas!$A$2), 0))</f>
        <v/>
      </c>
      <c r="UXG224" s="23" t="str">
        <f>IF(UXG220 = "", "", IFERROR(UXG220 / SUMIFS(Aux_Totales!$N:$N, Aux_Totales!$F:$F, $F224, Aux_Totales!$A:$A, Aperturas!$A$2), 0))</f>
        <v/>
      </c>
      <c r="UXH224" s="23" t="str">
        <f>IF(UXH220 = "", "", IFERROR(UXH220 / SUMIFS(Aux_Totales!$N:$N, Aux_Totales!$F:$F, $F224, Aux_Totales!$A:$A, Aperturas!$A$2), 0))</f>
        <v/>
      </c>
      <c r="UXI224" s="23" t="str">
        <f>IF(UXI220 = "", "", IFERROR(UXI220 / SUMIFS(Aux_Totales!$N:$N, Aux_Totales!$F:$F, $F224, Aux_Totales!$A:$A, Aperturas!$A$2), 0))</f>
        <v/>
      </c>
      <c r="UXJ224" s="23" t="str">
        <f>IF(UXJ220 = "", "", IFERROR(UXJ220 / SUMIFS(Aux_Totales!$N:$N, Aux_Totales!$F:$F, $F224, Aux_Totales!$A:$A, Aperturas!$A$2), 0))</f>
        <v/>
      </c>
      <c r="UXK224" s="23" t="str">
        <f>IF(UXK220 = "", "", IFERROR(UXK220 / SUMIFS(Aux_Totales!$N:$N, Aux_Totales!$F:$F, $F224, Aux_Totales!$A:$A, Aperturas!$A$2), 0))</f>
        <v/>
      </c>
      <c r="UXL224" s="23" t="str">
        <f>IF(UXL220 = "", "", IFERROR(UXL220 / SUMIFS(Aux_Totales!$N:$N, Aux_Totales!$F:$F, $F224, Aux_Totales!$A:$A, Aperturas!$A$2), 0))</f>
        <v/>
      </c>
      <c r="UXM224" s="23" t="str">
        <f>IF(UXM220 = "", "", IFERROR(UXM220 / SUMIFS(Aux_Totales!$N:$N, Aux_Totales!$F:$F, $F224, Aux_Totales!$A:$A, Aperturas!$A$2), 0))</f>
        <v/>
      </c>
      <c r="UXN224" s="23" t="str">
        <f>IF(UXN220 = "", "", IFERROR(UXN220 / SUMIFS(Aux_Totales!$N:$N, Aux_Totales!$F:$F, $F224, Aux_Totales!$A:$A, Aperturas!$A$2), 0))</f>
        <v/>
      </c>
      <c r="UXO224" s="23" t="str">
        <f>IF(UXO220 = "", "", IFERROR(UXO220 / SUMIFS(Aux_Totales!$N:$N, Aux_Totales!$F:$F, $F224, Aux_Totales!$A:$A, Aperturas!$A$2), 0))</f>
        <v/>
      </c>
      <c r="UXP224" s="23" t="str">
        <f>IF(UXP220 = "", "", IFERROR(UXP220 / SUMIFS(Aux_Totales!$N:$N, Aux_Totales!$F:$F, $F224, Aux_Totales!$A:$A, Aperturas!$A$2), 0))</f>
        <v/>
      </c>
      <c r="UXQ224" s="23" t="str">
        <f>IF(UXQ220 = "", "", IFERROR(UXQ220 / SUMIFS(Aux_Totales!$N:$N, Aux_Totales!$F:$F, $F224, Aux_Totales!$A:$A, Aperturas!$A$2), 0))</f>
        <v/>
      </c>
      <c r="UXR224" s="23" t="str">
        <f>IF(UXR220 = "", "", IFERROR(UXR220 / SUMIFS(Aux_Totales!$N:$N, Aux_Totales!$F:$F, $F224, Aux_Totales!$A:$A, Aperturas!$A$2), 0))</f>
        <v/>
      </c>
      <c r="UXS224" s="23" t="str">
        <f>IF(UXS220 = "", "", IFERROR(UXS220 / SUMIFS(Aux_Totales!$N:$N, Aux_Totales!$F:$F, $F224, Aux_Totales!$A:$A, Aperturas!$A$2), 0))</f>
        <v/>
      </c>
      <c r="UXT224" s="23" t="str">
        <f>IF(UXT220 = "", "", IFERROR(UXT220 / SUMIFS(Aux_Totales!$N:$N, Aux_Totales!$F:$F, $F224, Aux_Totales!$A:$A, Aperturas!$A$2), 0))</f>
        <v/>
      </c>
      <c r="UXU224" s="23" t="str">
        <f>IF(UXU220 = "", "", IFERROR(UXU220 / SUMIFS(Aux_Totales!$N:$N, Aux_Totales!$F:$F, $F224, Aux_Totales!$A:$A, Aperturas!$A$2), 0))</f>
        <v/>
      </c>
      <c r="UXV224" s="23" t="str">
        <f>IF(UXV220 = "", "", IFERROR(UXV220 / SUMIFS(Aux_Totales!$N:$N, Aux_Totales!$F:$F, $F224, Aux_Totales!$A:$A, Aperturas!$A$2), 0))</f>
        <v/>
      </c>
      <c r="UXW224" s="23" t="str">
        <f>IF(UXW220 = "", "", IFERROR(UXW220 / SUMIFS(Aux_Totales!$N:$N, Aux_Totales!$F:$F, $F224, Aux_Totales!$A:$A, Aperturas!$A$2), 0))</f>
        <v/>
      </c>
      <c r="UXX224" s="23" t="str">
        <f>IF(UXX220 = "", "", IFERROR(UXX220 / SUMIFS(Aux_Totales!$N:$N, Aux_Totales!$F:$F, $F224, Aux_Totales!$A:$A, Aperturas!$A$2), 0))</f>
        <v/>
      </c>
      <c r="UXY224" s="23" t="str">
        <f>IF(UXY220 = "", "", IFERROR(UXY220 / SUMIFS(Aux_Totales!$N:$N, Aux_Totales!$F:$F, $F224, Aux_Totales!$A:$A, Aperturas!$A$2), 0))</f>
        <v/>
      </c>
      <c r="UXZ224" s="23" t="str">
        <f>IF(UXZ220 = "", "", IFERROR(UXZ220 / SUMIFS(Aux_Totales!$N:$N, Aux_Totales!$F:$F, $F224, Aux_Totales!$A:$A, Aperturas!$A$2), 0))</f>
        <v/>
      </c>
      <c r="UYA224" s="23" t="str">
        <f>IF(UYA220 = "", "", IFERROR(UYA220 / SUMIFS(Aux_Totales!$N:$N, Aux_Totales!$F:$F, $F224, Aux_Totales!$A:$A, Aperturas!$A$2), 0))</f>
        <v/>
      </c>
      <c r="UYB224" s="23" t="str">
        <f>IF(UYB220 = "", "", IFERROR(UYB220 / SUMIFS(Aux_Totales!$N:$N, Aux_Totales!$F:$F, $F224, Aux_Totales!$A:$A, Aperturas!$A$2), 0))</f>
        <v/>
      </c>
      <c r="UYC224" s="23" t="str">
        <f>IF(UYC220 = "", "", IFERROR(UYC220 / SUMIFS(Aux_Totales!$N:$N, Aux_Totales!$F:$F, $F224, Aux_Totales!$A:$A, Aperturas!$A$2), 0))</f>
        <v/>
      </c>
      <c r="UYD224" s="23" t="str">
        <f>IF(UYD220 = "", "", IFERROR(UYD220 / SUMIFS(Aux_Totales!$N:$N, Aux_Totales!$F:$F, $F224, Aux_Totales!$A:$A, Aperturas!$A$2), 0))</f>
        <v/>
      </c>
      <c r="UYE224" s="23" t="str">
        <f>IF(UYE220 = "", "", IFERROR(UYE220 / SUMIFS(Aux_Totales!$N:$N, Aux_Totales!$F:$F, $F224, Aux_Totales!$A:$A, Aperturas!$A$2), 0))</f>
        <v/>
      </c>
      <c r="UYF224" s="23" t="str">
        <f>IF(UYF220 = "", "", IFERROR(UYF220 / SUMIFS(Aux_Totales!$N:$N, Aux_Totales!$F:$F, $F224, Aux_Totales!$A:$A, Aperturas!$A$2), 0))</f>
        <v/>
      </c>
      <c r="UYG224" s="23" t="str">
        <f>IF(UYG220 = "", "", IFERROR(UYG220 / SUMIFS(Aux_Totales!$N:$N, Aux_Totales!$F:$F, $F224, Aux_Totales!$A:$A, Aperturas!$A$2), 0))</f>
        <v/>
      </c>
      <c r="UYH224" s="23" t="str">
        <f>IF(UYH220 = "", "", IFERROR(UYH220 / SUMIFS(Aux_Totales!$N:$N, Aux_Totales!$F:$F, $F224, Aux_Totales!$A:$A, Aperturas!$A$2), 0))</f>
        <v/>
      </c>
      <c r="UYI224" s="23" t="str">
        <f>IF(UYI220 = "", "", IFERROR(UYI220 / SUMIFS(Aux_Totales!$N:$N, Aux_Totales!$F:$F, $F224, Aux_Totales!$A:$A, Aperturas!$A$2), 0))</f>
        <v/>
      </c>
      <c r="UYJ224" s="23" t="str">
        <f>IF(UYJ220 = "", "", IFERROR(UYJ220 / SUMIFS(Aux_Totales!$N:$N, Aux_Totales!$F:$F, $F224, Aux_Totales!$A:$A, Aperturas!$A$2), 0))</f>
        <v/>
      </c>
      <c r="UYK224" s="23" t="str">
        <f>IF(UYK220 = "", "", IFERROR(UYK220 / SUMIFS(Aux_Totales!$N:$N, Aux_Totales!$F:$F, $F224, Aux_Totales!$A:$A, Aperturas!$A$2), 0))</f>
        <v/>
      </c>
      <c r="UYL224" s="23" t="str">
        <f>IF(UYL220 = "", "", IFERROR(UYL220 / SUMIFS(Aux_Totales!$N:$N, Aux_Totales!$F:$F, $F224, Aux_Totales!$A:$A, Aperturas!$A$2), 0))</f>
        <v/>
      </c>
      <c r="UYM224" s="23" t="str">
        <f>IF(UYM220 = "", "", IFERROR(UYM220 / SUMIFS(Aux_Totales!$N:$N, Aux_Totales!$F:$F, $F224, Aux_Totales!$A:$A, Aperturas!$A$2), 0))</f>
        <v/>
      </c>
      <c r="UYN224" s="23" t="str">
        <f>IF(UYN220 = "", "", IFERROR(UYN220 / SUMIFS(Aux_Totales!$N:$N, Aux_Totales!$F:$F, $F224, Aux_Totales!$A:$A, Aperturas!$A$2), 0))</f>
        <v/>
      </c>
      <c r="UYO224" s="23" t="str">
        <f>IF(UYO220 = "", "", IFERROR(UYO220 / SUMIFS(Aux_Totales!$N:$N, Aux_Totales!$F:$F, $F224, Aux_Totales!$A:$A, Aperturas!$A$2), 0))</f>
        <v/>
      </c>
      <c r="UYP224" s="23" t="str">
        <f>IF(UYP220 = "", "", IFERROR(UYP220 / SUMIFS(Aux_Totales!$N:$N, Aux_Totales!$F:$F, $F224, Aux_Totales!$A:$A, Aperturas!$A$2), 0))</f>
        <v/>
      </c>
      <c r="UYQ224" s="23" t="str">
        <f>IF(UYQ220 = "", "", IFERROR(UYQ220 / SUMIFS(Aux_Totales!$N:$N, Aux_Totales!$F:$F, $F224, Aux_Totales!$A:$A, Aperturas!$A$2), 0))</f>
        <v/>
      </c>
      <c r="UYR224" s="23" t="str">
        <f>IF(UYR220 = "", "", IFERROR(UYR220 / SUMIFS(Aux_Totales!$N:$N, Aux_Totales!$F:$F, $F224, Aux_Totales!$A:$A, Aperturas!$A$2), 0))</f>
        <v/>
      </c>
      <c r="UYS224" s="23" t="str">
        <f>IF(UYS220 = "", "", IFERROR(UYS220 / SUMIFS(Aux_Totales!$N:$N, Aux_Totales!$F:$F, $F224, Aux_Totales!$A:$A, Aperturas!$A$2), 0))</f>
        <v/>
      </c>
      <c r="UYT224" s="23" t="str">
        <f>IF(UYT220 = "", "", IFERROR(UYT220 / SUMIFS(Aux_Totales!$N:$N, Aux_Totales!$F:$F, $F224, Aux_Totales!$A:$A, Aperturas!$A$2), 0))</f>
        <v/>
      </c>
      <c r="UYU224" s="23" t="str">
        <f>IF(UYU220 = "", "", IFERROR(UYU220 / SUMIFS(Aux_Totales!$N:$N, Aux_Totales!$F:$F, $F224, Aux_Totales!$A:$A, Aperturas!$A$2), 0))</f>
        <v/>
      </c>
      <c r="UYV224" s="23" t="str">
        <f>IF(UYV220 = "", "", IFERROR(UYV220 / SUMIFS(Aux_Totales!$N:$N, Aux_Totales!$F:$F, $F224, Aux_Totales!$A:$A, Aperturas!$A$2), 0))</f>
        <v/>
      </c>
      <c r="UYW224" s="23" t="str">
        <f>IF(UYW220 = "", "", IFERROR(UYW220 / SUMIFS(Aux_Totales!$N:$N, Aux_Totales!$F:$F, $F224, Aux_Totales!$A:$A, Aperturas!$A$2), 0))</f>
        <v/>
      </c>
      <c r="UYX224" s="23" t="str">
        <f>IF(UYX220 = "", "", IFERROR(UYX220 / SUMIFS(Aux_Totales!$N:$N, Aux_Totales!$F:$F, $F224, Aux_Totales!$A:$A, Aperturas!$A$2), 0))</f>
        <v/>
      </c>
      <c r="UYY224" s="23" t="str">
        <f>IF(UYY220 = "", "", IFERROR(UYY220 / SUMIFS(Aux_Totales!$N:$N, Aux_Totales!$F:$F, $F224, Aux_Totales!$A:$A, Aperturas!$A$2), 0))</f>
        <v/>
      </c>
      <c r="UYZ224" s="23" t="str">
        <f>IF(UYZ220 = "", "", IFERROR(UYZ220 / SUMIFS(Aux_Totales!$N:$N, Aux_Totales!$F:$F, $F224, Aux_Totales!$A:$A, Aperturas!$A$2), 0))</f>
        <v/>
      </c>
      <c r="UZA224" s="23" t="str">
        <f>IF(UZA220 = "", "", IFERROR(UZA220 / SUMIFS(Aux_Totales!$N:$N, Aux_Totales!$F:$F, $F224, Aux_Totales!$A:$A, Aperturas!$A$2), 0))</f>
        <v/>
      </c>
      <c r="UZB224" s="23" t="str">
        <f>IF(UZB220 = "", "", IFERROR(UZB220 / SUMIFS(Aux_Totales!$N:$N, Aux_Totales!$F:$F, $F224, Aux_Totales!$A:$A, Aperturas!$A$2), 0))</f>
        <v/>
      </c>
      <c r="UZC224" s="23" t="str">
        <f>IF(UZC220 = "", "", IFERROR(UZC220 / SUMIFS(Aux_Totales!$N:$N, Aux_Totales!$F:$F, $F224, Aux_Totales!$A:$A, Aperturas!$A$2), 0))</f>
        <v/>
      </c>
      <c r="UZD224" s="23" t="str">
        <f>IF(UZD220 = "", "", IFERROR(UZD220 / SUMIFS(Aux_Totales!$N:$N, Aux_Totales!$F:$F, $F224, Aux_Totales!$A:$A, Aperturas!$A$2), 0))</f>
        <v/>
      </c>
      <c r="UZE224" s="23" t="str">
        <f>IF(UZE220 = "", "", IFERROR(UZE220 / SUMIFS(Aux_Totales!$N:$N, Aux_Totales!$F:$F, $F224, Aux_Totales!$A:$A, Aperturas!$A$2), 0))</f>
        <v/>
      </c>
      <c r="UZF224" s="23" t="str">
        <f>IF(UZF220 = "", "", IFERROR(UZF220 / SUMIFS(Aux_Totales!$N:$N, Aux_Totales!$F:$F, $F224, Aux_Totales!$A:$A, Aperturas!$A$2), 0))</f>
        <v/>
      </c>
      <c r="UZG224" s="23" t="str">
        <f>IF(UZG220 = "", "", IFERROR(UZG220 / SUMIFS(Aux_Totales!$N:$N, Aux_Totales!$F:$F, $F224, Aux_Totales!$A:$A, Aperturas!$A$2), 0))</f>
        <v/>
      </c>
      <c r="UZH224" s="23" t="str">
        <f>IF(UZH220 = "", "", IFERROR(UZH220 / SUMIFS(Aux_Totales!$N:$N, Aux_Totales!$F:$F, $F224, Aux_Totales!$A:$A, Aperturas!$A$2), 0))</f>
        <v/>
      </c>
      <c r="UZI224" s="23" t="str">
        <f>IF(UZI220 = "", "", IFERROR(UZI220 / SUMIFS(Aux_Totales!$N:$N, Aux_Totales!$F:$F, $F224, Aux_Totales!$A:$A, Aperturas!$A$2), 0))</f>
        <v/>
      </c>
      <c r="UZJ224" s="23" t="str">
        <f>IF(UZJ220 = "", "", IFERROR(UZJ220 / SUMIFS(Aux_Totales!$N:$N, Aux_Totales!$F:$F, $F224, Aux_Totales!$A:$A, Aperturas!$A$2), 0))</f>
        <v/>
      </c>
      <c r="UZK224" s="23" t="str">
        <f>IF(UZK220 = "", "", IFERROR(UZK220 / SUMIFS(Aux_Totales!$N:$N, Aux_Totales!$F:$F, $F224, Aux_Totales!$A:$A, Aperturas!$A$2), 0))</f>
        <v/>
      </c>
      <c r="UZL224" s="23" t="str">
        <f>IF(UZL220 = "", "", IFERROR(UZL220 / SUMIFS(Aux_Totales!$N:$N, Aux_Totales!$F:$F, $F224, Aux_Totales!$A:$A, Aperturas!$A$2), 0))</f>
        <v/>
      </c>
      <c r="UZM224" s="23" t="str">
        <f>IF(UZM220 = "", "", IFERROR(UZM220 / SUMIFS(Aux_Totales!$N:$N, Aux_Totales!$F:$F, $F224, Aux_Totales!$A:$A, Aperturas!$A$2), 0))</f>
        <v/>
      </c>
      <c r="UZN224" s="23" t="str">
        <f>IF(UZN220 = "", "", IFERROR(UZN220 / SUMIFS(Aux_Totales!$N:$N, Aux_Totales!$F:$F, $F224, Aux_Totales!$A:$A, Aperturas!$A$2), 0))</f>
        <v/>
      </c>
      <c r="UZO224" s="23" t="str">
        <f>IF(UZO220 = "", "", IFERROR(UZO220 / SUMIFS(Aux_Totales!$N:$N, Aux_Totales!$F:$F, $F224, Aux_Totales!$A:$A, Aperturas!$A$2), 0))</f>
        <v/>
      </c>
      <c r="UZP224" s="23" t="str">
        <f>IF(UZP220 = "", "", IFERROR(UZP220 / SUMIFS(Aux_Totales!$N:$N, Aux_Totales!$F:$F, $F224, Aux_Totales!$A:$A, Aperturas!$A$2), 0))</f>
        <v/>
      </c>
      <c r="UZQ224" s="23" t="str">
        <f>IF(UZQ220 = "", "", IFERROR(UZQ220 / SUMIFS(Aux_Totales!$N:$N, Aux_Totales!$F:$F, $F224, Aux_Totales!$A:$A, Aperturas!$A$2), 0))</f>
        <v/>
      </c>
      <c r="UZR224" s="23" t="str">
        <f>IF(UZR220 = "", "", IFERROR(UZR220 / SUMIFS(Aux_Totales!$N:$N, Aux_Totales!$F:$F, $F224, Aux_Totales!$A:$A, Aperturas!$A$2), 0))</f>
        <v/>
      </c>
      <c r="UZS224" s="23" t="str">
        <f>IF(UZS220 = "", "", IFERROR(UZS220 / SUMIFS(Aux_Totales!$N:$N, Aux_Totales!$F:$F, $F224, Aux_Totales!$A:$A, Aperturas!$A$2), 0))</f>
        <v/>
      </c>
      <c r="UZT224" s="23" t="str">
        <f>IF(UZT220 = "", "", IFERROR(UZT220 / SUMIFS(Aux_Totales!$N:$N, Aux_Totales!$F:$F, $F224, Aux_Totales!$A:$A, Aperturas!$A$2), 0))</f>
        <v/>
      </c>
      <c r="UZU224" s="23" t="str">
        <f>IF(UZU220 = "", "", IFERROR(UZU220 / SUMIFS(Aux_Totales!$N:$N, Aux_Totales!$F:$F, $F224, Aux_Totales!$A:$A, Aperturas!$A$2), 0))</f>
        <v/>
      </c>
      <c r="UZV224" s="23" t="str">
        <f>IF(UZV220 = "", "", IFERROR(UZV220 / SUMIFS(Aux_Totales!$N:$N, Aux_Totales!$F:$F, $F224, Aux_Totales!$A:$A, Aperturas!$A$2), 0))</f>
        <v/>
      </c>
      <c r="UZW224" s="23" t="str">
        <f>IF(UZW220 = "", "", IFERROR(UZW220 / SUMIFS(Aux_Totales!$N:$N, Aux_Totales!$F:$F, $F224, Aux_Totales!$A:$A, Aperturas!$A$2), 0))</f>
        <v/>
      </c>
      <c r="UZX224" s="23" t="str">
        <f>IF(UZX220 = "", "", IFERROR(UZX220 / SUMIFS(Aux_Totales!$N:$N, Aux_Totales!$F:$F, $F224, Aux_Totales!$A:$A, Aperturas!$A$2), 0))</f>
        <v/>
      </c>
      <c r="UZY224" s="23" t="str">
        <f>IF(UZY220 = "", "", IFERROR(UZY220 / SUMIFS(Aux_Totales!$N:$N, Aux_Totales!$F:$F, $F224, Aux_Totales!$A:$A, Aperturas!$A$2), 0))</f>
        <v/>
      </c>
      <c r="UZZ224" s="23" t="str">
        <f>IF(UZZ220 = "", "", IFERROR(UZZ220 / SUMIFS(Aux_Totales!$N:$N, Aux_Totales!$F:$F, $F224, Aux_Totales!$A:$A, Aperturas!$A$2), 0))</f>
        <v/>
      </c>
      <c r="VAA224" s="23" t="str">
        <f>IF(VAA220 = "", "", IFERROR(VAA220 / SUMIFS(Aux_Totales!$N:$N, Aux_Totales!$F:$F, $F224, Aux_Totales!$A:$A, Aperturas!$A$2), 0))</f>
        <v/>
      </c>
      <c r="VAB224" s="23" t="str">
        <f>IF(VAB220 = "", "", IFERROR(VAB220 / SUMIFS(Aux_Totales!$N:$N, Aux_Totales!$F:$F, $F224, Aux_Totales!$A:$A, Aperturas!$A$2), 0))</f>
        <v/>
      </c>
      <c r="VAC224" s="23" t="str">
        <f>IF(VAC220 = "", "", IFERROR(VAC220 / SUMIFS(Aux_Totales!$N:$N, Aux_Totales!$F:$F, $F224, Aux_Totales!$A:$A, Aperturas!$A$2), 0))</f>
        <v/>
      </c>
      <c r="VAD224" s="23" t="str">
        <f>IF(VAD220 = "", "", IFERROR(VAD220 / SUMIFS(Aux_Totales!$N:$N, Aux_Totales!$F:$F, $F224, Aux_Totales!$A:$A, Aperturas!$A$2), 0))</f>
        <v/>
      </c>
      <c r="VAE224" s="23" t="str">
        <f>IF(VAE220 = "", "", IFERROR(VAE220 / SUMIFS(Aux_Totales!$N:$N, Aux_Totales!$F:$F, $F224, Aux_Totales!$A:$A, Aperturas!$A$2), 0))</f>
        <v/>
      </c>
      <c r="VAF224" s="23" t="str">
        <f>IF(VAF220 = "", "", IFERROR(VAF220 / SUMIFS(Aux_Totales!$N:$N, Aux_Totales!$F:$F, $F224, Aux_Totales!$A:$A, Aperturas!$A$2), 0))</f>
        <v/>
      </c>
      <c r="VAG224" s="23" t="str">
        <f>IF(VAG220 = "", "", IFERROR(VAG220 / SUMIFS(Aux_Totales!$N:$N, Aux_Totales!$F:$F, $F224, Aux_Totales!$A:$A, Aperturas!$A$2), 0))</f>
        <v/>
      </c>
      <c r="VAH224" s="23" t="str">
        <f>IF(VAH220 = "", "", IFERROR(VAH220 / SUMIFS(Aux_Totales!$N:$N, Aux_Totales!$F:$F, $F224, Aux_Totales!$A:$A, Aperturas!$A$2), 0))</f>
        <v/>
      </c>
      <c r="VAI224" s="23" t="str">
        <f>IF(VAI220 = "", "", IFERROR(VAI220 / SUMIFS(Aux_Totales!$N:$N, Aux_Totales!$F:$F, $F224, Aux_Totales!$A:$A, Aperturas!$A$2), 0))</f>
        <v/>
      </c>
      <c r="VAJ224" s="23" t="str">
        <f>IF(VAJ220 = "", "", IFERROR(VAJ220 / SUMIFS(Aux_Totales!$N:$N, Aux_Totales!$F:$F, $F224, Aux_Totales!$A:$A, Aperturas!$A$2), 0))</f>
        <v/>
      </c>
      <c r="VAK224" s="23" t="str">
        <f>IF(VAK220 = "", "", IFERROR(VAK220 / SUMIFS(Aux_Totales!$N:$N, Aux_Totales!$F:$F, $F224, Aux_Totales!$A:$A, Aperturas!$A$2), 0))</f>
        <v/>
      </c>
      <c r="VAL224" s="23" t="str">
        <f>IF(VAL220 = "", "", IFERROR(VAL220 / SUMIFS(Aux_Totales!$N:$N, Aux_Totales!$F:$F, $F224, Aux_Totales!$A:$A, Aperturas!$A$2), 0))</f>
        <v/>
      </c>
      <c r="VAM224" s="23" t="str">
        <f>IF(VAM220 = "", "", IFERROR(VAM220 / SUMIFS(Aux_Totales!$N:$N, Aux_Totales!$F:$F, $F224, Aux_Totales!$A:$A, Aperturas!$A$2), 0))</f>
        <v/>
      </c>
      <c r="VAN224" s="23" t="str">
        <f>IF(VAN220 = "", "", IFERROR(VAN220 / SUMIFS(Aux_Totales!$N:$N, Aux_Totales!$F:$F, $F224, Aux_Totales!$A:$A, Aperturas!$A$2), 0))</f>
        <v/>
      </c>
      <c r="VAO224" s="23" t="str">
        <f>IF(VAO220 = "", "", IFERROR(VAO220 / SUMIFS(Aux_Totales!$N:$N, Aux_Totales!$F:$F, $F224, Aux_Totales!$A:$A, Aperturas!$A$2), 0))</f>
        <v/>
      </c>
      <c r="VAP224" s="23" t="str">
        <f>IF(VAP220 = "", "", IFERROR(VAP220 / SUMIFS(Aux_Totales!$N:$N, Aux_Totales!$F:$F, $F224, Aux_Totales!$A:$A, Aperturas!$A$2), 0))</f>
        <v/>
      </c>
      <c r="VAQ224" s="23" t="str">
        <f>IF(VAQ220 = "", "", IFERROR(VAQ220 / SUMIFS(Aux_Totales!$N:$N, Aux_Totales!$F:$F, $F224, Aux_Totales!$A:$A, Aperturas!$A$2), 0))</f>
        <v/>
      </c>
      <c r="VAR224" s="23" t="str">
        <f>IF(VAR220 = "", "", IFERROR(VAR220 / SUMIFS(Aux_Totales!$N:$N, Aux_Totales!$F:$F, $F224, Aux_Totales!$A:$A, Aperturas!$A$2), 0))</f>
        <v/>
      </c>
      <c r="VAS224" s="23" t="str">
        <f>IF(VAS220 = "", "", IFERROR(VAS220 / SUMIFS(Aux_Totales!$N:$N, Aux_Totales!$F:$F, $F224, Aux_Totales!$A:$A, Aperturas!$A$2), 0))</f>
        <v/>
      </c>
      <c r="VAT224" s="23" t="str">
        <f>IF(VAT220 = "", "", IFERROR(VAT220 / SUMIFS(Aux_Totales!$N:$N, Aux_Totales!$F:$F, $F224, Aux_Totales!$A:$A, Aperturas!$A$2), 0))</f>
        <v/>
      </c>
      <c r="VAU224" s="23" t="str">
        <f>IF(VAU220 = "", "", IFERROR(VAU220 / SUMIFS(Aux_Totales!$N:$N, Aux_Totales!$F:$F, $F224, Aux_Totales!$A:$A, Aperturas!$A$2), 0))</f>
        <v/>
      </c>
      <c r="VAV224" s="23" t="str">
        <f>IF(VAV220 = "", "", IFERROR(VAV220 / SUMIFS(Aux_Totales!$N:$N, Aux_Totales!$F:$F, $F224, Aux_Totales!$A:$A, Aperturas!$A$2), 0))</f>
        <v/>
      </c>
      <c r="VAW224" s="23" t="str">
        <f>IF(VAW220 = "", "", IFERROR(VAW220 / SUMIFS(Aux_Totales!$N:$N, Aux_Totales!$F:$F, $F224, Aux_Totales!$A:$A, Aperturas!$A$2), 0))</f>
        <v/>
      </c>
      <c r="VAX224" s="23" t="str">
        <f>IF(VAX220 = "", "", IFERROR(VAX220 / SUMIFS(Aux_Totales!$N:$N, Aux_Totales!$F:$F, $F224, Aux_Totales!$A:$A, Aperturas!$A$2), 0))</f>
        <v/>
      </c>
      <c r="VAY224" s="23" t="str">
        <f>IF(VAY220 = "", "", IFERROR(VAY220 / SUMIFS(Aux_Totales!$N:$N, Aux_Totales!$F:$F, $F224, Aux_Totales!$A:$A, Aperturas!$A$2), 0))</f>
        <v/>
      </c>
      <c r="VAZ224" s="23" t="str">
        <f>IF(VAZ220 = "", "", IFERROR(VAZ220 / SUMIFS(Aux_Totales!$N:$N, Aux_Totales!$F:$F, $F224, Aux_Totales!$A:$A, Aperturas!$A$2), 0))</f>
        <v/>
      </c>
      <c r="VBA224" s="23" t="str">
        <f>IF(VBA220 = "", "", IFERROR(VBA220 / SUMIFS(Aux_Totales!$N:$N, Aux_Totales!$F:$F, $F224, Aux_Totales!$A:$A, Aperturas!$A$2), 0))</f>
        <v/>
      </c>
      <c r="VBB224" s="23" t="str">
        <f>IF(VBB220 = "", "", IFERROR(VBB220 / SUMIFS(Aux_Totales!$N:$N, Aux_Totales!$F:$F, $F224, Aux_Totales!$A:$A, Aperturas!$A$2), 0))</f>
        <v/>
      </c>
      <c r="VBC224" s="23" t="str">
        <f>IF(VBC220 = "", "", IFERROR(VBC220 / SUMIFS(Aux_Totales!$N:$N, Aux_Totales!$F:$F, $F224, Aux_Totales!$A:$A, Aperturas!$A$2), 0))</f>
        <v/>
      </c>
      <c r="VBD224" s="23" t="str">
        <f>IF(VBD220 = "", "", IFERROR(VBD220 / SUMIFS(Aux_Totales!$N:$N, Aux_Totales!$F:$F, $F224, Aux_Totales!$A:$A, Aperturas!$A$2), 0))</f>
        <v/>
      </c>
      <c r="VBE224" s="23" t="str">
        <f>IF(VBE220 = "", "", IFERROR(VBE220 / SUMIFS(Aux_Totales!$N:$N, Aux_Totales!$F:$F, $F224, Aux_Totales!$A:$A, Aperturas!$A$2), 0))</f>
        <v/>
      </c>
      <c r="VBF224" s="23" t="str">
        <f>IF(VBF220 = "", "", IFERROR(VBF220 / SUMIFS(Aux_Totales!$N:$N, Aux_Totales!$F:$F, $F224, Aux_Totales!$A:$A, Aperturas!$A$2), 0))</f>
        <v/>
      </c>
      <c r="VBG224" s="23" t="str">
        <f>IF(VBG220 = "", "", IFERROR(VBG220 / SUMIFS(Aux_Totales!$N:$N, Aux_Totales!$F:$F, $F224, Aux_Totales!$A:$A, Aperturas!$A$2), 0))</f>
        <v/>
      </c>
      <c r="VBH224" s="23" t="str">
        <f>IF(VBH220 = "", "", IFERROR(VBH220 / SUMIFS(Aux_Totales!$N:$N, Aux_Totales!$F:$F, $F224, Aux_Totales!$A:$A, Aperturas!$A$2), 0))</f>
        <v/>
      </c>
      <c r="VBI224" s="23" t="str">
        <f>IF(VBI220 = "", "", IFERROR(VBI220 / SUMIFS(Aux_Totales!$N:$N, Aux_Totales!$F:$F, $F224, Aux_Totales!$A:$A, Aperturas!$A$2), 0))</f>
        <v/>
      </c>
      <c r="VBJ224" s="23" t="str">
        <f>IF(VBJ220 = "", "", IFERROR(VBJ220 / SUMIFS(Aux_Totales!$N:$N, Aux_Totales!$F:$F, $F224, Aux_Totales!$A:$A, Aperturas!$A$2), 0))</f>
        <v/>
      </c>
      <c r="VBK224" s="23" t="str">
        <f>IF(VBK220 = "", "", IFERROR(VBK220 / SUMIFS(Aux_Totales!$N:$N, Aux_Totales!$F:$F, $F224, Aux_Totales!$A:$A, Aperturas!$A$2), 0))</f>
        <v/>
      </c>
      <c r="VBL224" s="23" t="str">
        <f>IF(VBL220 = "", "", IFERROR(VBL220 / SUMIFS(Aux_Totales!$N:$N, Aux_Totales!$F:$F, $F224, Aux_Totales!$A:$A, Aperturas!$A$2), 0))</f>
        <v/>
      </c>
      <c r="VBM224" s="23" t="str">
        <f>IF(VBM220 = "", "", IFERROR(VBM220 / SUMIFS(Aux_Totales!$N:$N, Aux_Totales!$F:$F, $F224, Aux_Totales!$A:$A, Aperturas!$A$2), 0))</f>
        <v/>
      </c>
      <c r="VBN224" s="23" t="str">
        <f>IF(VBN220 = "", "", IFERROR(VBN220 / SUMIFS(Aux_Totales!$N:$N, Aux_Totales!$F:$F, $F224, Aux_Totales!$A:$A, Aperturas!$A$2), 0))</f>
        <v/>
      </c>
      <c r="VBO224" s="23" t="str">
        <f>IF(VBO220 = "", "", IFERROR(VBO220 / SUMIFS(Aux_Totales!$N:$N, Aux_Totales!$F:$F, $F224, Aux_Totales!$A:$A, Aperturas!$A$2), 0))</f>
        <v/>
      </c>
      <c r="VBP224" s="23" t="str">
        <f>IF(VBP220 = "", "", IFERROR(VBP220 / SUMIFS(Aux_Totales!$N:$N, Aux_Totales!$F:$F, $F224, Aux_Totales!$A:$A, Aperturas!$A$2), 0))</f>
        <v/>
      </c>
      <c r="VBQ224" s="23" t="str">
        <f>IF(VBQ220 = "", "", IFERROR(VBQ220 / SUMIFS(Aux_Totales!$N:$N, Aux_Totales!$F:$F, $F224, Aux_Totales!$A:$A, Aperturas!$A$2), 0))</f>
        <v/>
      </c>
      <c r="VBR224" s="23" t="str">
        <f>IF(VBR220 = "", "", IFERROR(VBR220 / SUMIFS(Aux_Totales!$N:$N, Aux_Totales!$F:$F, $F224, Aux_Totales!$A:$A, Aperturas!$A$2), 0))</f>
        <v/>
      </c>
      <c r="VBS224" s="23" t="str">
        <f>IF(VBS220 = "", "", IFERROR(VBS220 / SUMIFS(Aux_Totales!$N:$N, Aux_Totales!$F:$F, $F224, Aux_Totales!$A:$A, Aperturas!$A$2), 0))</f>
        <v/>
      </c>
      <c r="VBT224" s="23" t="str">
        <f>IF(VBT220 = "", "", IFERROR(VBT220 / SUMIFS(Aux_Totales!$N:$N, Aux_Totales!$F:$F, $F224, Aux_Totales!$A:$A, Aperturas!$A$2), 0))</f>
        <v/>
      </c>
      <c r="VBU224" s="23" t="str">
        <f>IF(VBU220 = "", "", IFERROR(VBU220 / SUMIFS(Aux_Totales!$N:$N, Aux_Totales!$F:$F, $F224, Aux_Totales!$A:$A, Aperturas!$A$2), 0))</f>
        <v/>
      </c>
      <c r="VBV224" s="23" t="str">
        <f>IF(VBV220 = "", "", IFERROR(VBV220 / SUMIFS(Aux_Totales!$N:$N, Aux_Totales!$F:$F, $F224, Aux_Totales!$A:$A, Aperturas!$A$2), 0))</f>
        <v/>
      </c>
      <c r="VBW224" s="23" t="str">
        <f>IF(VBW220 = "", "", IFERROR(VBW220 / SUMIFS(Aux_Totales!$N:$N, Aux_Totales!$F:$F, $F224, Aux_Totales!$A:$A, Aperturas!$A$2), 0))</f>
        <v/>
      </c>
      <c r="VBX224" s="23" t="str">
        <f>IF(VBX220 = "", "", IFERROR(VBX220 / SUMIFS(Aux_Totales!$N:$N, Aux_Totales!$F:$F, $F224, Aux_Totales!$A:$A, Aperturas!$A$2), 0))</f>
        <v/>
      </c>
      <c r="VBY224" s="23" t="str">
        <f>IF(VBY220 = "", "", IFERROR(VBY220 / SUMIFS(Aux_Totales!$N:$N, Aux_Totales!$F:$F, $F224, Aux_Totales!$A:$A, Aperturas!$A$2), 0))</f>
        <v/>
      </c>
      <c r="VBZ224" s="23" t="str">
        <f>IF(VBZ220 = "", "", IFERROR(VBZ220 / SUMIFS(Aux_Totales!$N:$N, Aux_Totales!$F:$F, $F224, Aux_Totales!$A:$A, Aperturas!$A$2), 0))</f>
        <v/>
      </c>
      <c r="VCA224" s="23" t="str">
        <f>IF(VCA220 = "", "", IFERROR(VCA220 / SUMIFS(Aux_Totales!$N:$N, Aux_Totales!$F:$F, $F224, Aux_Totales!$A:$A, Aperturas!$A$2), 0))</f>
        <v/>
      </c>
      <c r="VCB224" s="23" t="str">
        <f>IF(VCB220 = "", "", IFERROR(VCB220 / SUMIFS(Aux_Totales!$N:$N, Aux_Totales!$F:$F, $F224, Aux_Totales!$A:$A, Aperturas!$A$2), 0))</f>
        <v/>
      </c>
      <c r="VCC224" s="23" t="str">
        <f>IF(VCC220 = "", "", IFERROR(VCC220 / SUMIFS(Aux_Totales!$N:$N, Aux_Totales!$F:$F, $F224, Aux_Totales!$A:$A, Aperturas!$A$2), 0))</f>
        <v/>
      </c>
      <c r="VCD224" s="23" t="str">
        <f>IF(VCD220 = "", "", IFERROR(VCD220 / SUMIFS(Aux_Totales!$N:$N, Aux_Totales!$F:$F, $F224, Aux_Totales!$A:$A, Aperturas!$A$2), 0))</f>
        <v/>
      </c>
      <c r="VCE224" s="23" t="str">
        <f>IF(VCE220 = "", "", IFERROR(VCE220 / SUMIFS(Aux_Totales!$N:$N, Aux_Totales!$F:$F, $F224, Aux_Totales!$A:$A, Aperturas!$A$2), 0))</f>
        <v/>
      </c>
      <c r="VCF224" s="23" t="str">
        <f>IF(VCF220 = "", "", IFERROR(VCF220 / SUMIFS(Aux_Totales!$N:$N, Aux_Totales!$F:$F, $F224, Aux_Totales!$A:$A, Aperturas!$A$2), 0))</f>
        <v/>
      </c>
      <c r="VCG224" s="23" t="str">
        <f>IF(VCG220 = "", "", IFERROR(VCG220 / SUMIFS(Aux_Totales!$N:$N, Aux_Totales!$F:$F, $F224, Aux_Totales!$A:$A, Aperturas!$A$2), 0))</f>
        <v/>
      </c>
      <c r="VCH224" s="23" t="str">
        <f>IF(VCH220 = "", "", IFERROR(VCH220 / SUMIFS(Aux_Totales!$N:$N, Aux_Totales!$F:$F, $F224, Aux_Totales!$A:$A, Aperturas!$A$2), 0))</f>
        <v/>
      </c>
      <c r="VCI224" s="23" t="str">
        <f>IF(VCI220 = "", "", IFERROR(VCI220 / SUMIFS(Aux_Totales!$N:$N, Aux_Totales!$F:$F, $F224, Aux_Totales!$A:$A, Aperturas!$A$2), 0))</f>
        <v/>
      </c>
      <c r="VCJ224" s="23" t="str">
        <f>IF(VCJ220 = "", "", IFERROR(VCJ220 / SUMIFS(Aux_Totales!$N:$N, Aux_Totales!$F:$F, $F224, Aux_Totales!$A:$A, Aperturas!$A$2), 0))</f>
        <v/>
      </c>
      <c r="VCK224" s="23" t="str">
        <f>IF(VCK220 = "", "", IFERROR(VCK220 / SUMIFS(Aux_Totales!$N:$N, Aux_Totales!$F:$F, $F224, Aux_Totales!$A:$A, Aperturas!$A$2), 0))</f>
        <v/>
      </c>
      <c r="VCL224" s="23" t="str">
        <f>IF(VCL220 = "", "", IFERROR(VCL220 / SUMIFS(Aux_Totales!$N:$N, Aux_Totales!$F:$F, $F224, Aux_Totales!$A:$A, Aperturas!$A$2), 0))</f>
        <v/>
      </c>
      <c r="VCM224" s="23" t="str">
        <f>IF(VCM220 = "", "", IFERROR(VCM220 / SUMIFS(Aux_Totales!$N:$N, Aux_Totales!$F:$F, $F224, Aux_Totales!$A:$A, Aperturas!$A$2), 0))</f>
        <v/>
      </c>
      <c r="VCN224" s="23" t="str">
        <f>IF(VCN220 = "", "", IFERROR(VCN220 / SUMIFS(Aux_Totales!$N:$N, Aux_Totales!$F:$F, $F224, Aux_Totales!$A:$A, Aperturas!$A$2), 0))</f>
        <v/>
      </c>
      <c r="VCO224" s="23" t="str">
        <f>IF(VCO220 = "", "", IFERROR(VCO220 / SUMIFS(Aux_Totales!$N:$N, Aux_Totales!$F:$F, $F224, Aux_Totales!$A:$A, Aperturas!$A$2), 0))</f>
        <v/>
      </c>
      <c r="VCP224" s="23" t="str">
        <f>IF(VCP220 = "", "", IFERROR(VCP220 / SUMIFS(Aux_Totales!$N:$N, Aux_Totales!$F:$F, $F224, Aux_Totales!$A:$A, Aperturas!$A$2), 0))</f>
        <v/>
      </c>
      <c r="VCQ224" s="23" t="str">
        <f>IF(VCQ220 = "", "", IFERROR(VCQ220 / SUMIFS(Aux_Totales!$N:$N, Aux_Totales!$F:$F, $F224, Aux_Totales!$A:$A, Aperturas!$A$2), 0))</f>
        <v/>
      </c>
      <c r="VCR224" s="23" t="str">
        <f>IF(VCR220 = "", "", IFERROR(VCR220 / SUMIFS(Aux_Totales!$N:$N, Aux_Totales!$F:$F, $F224, Aux_Totales!$A:$A, Aperturas!$A$2), 0))</f>
        <v/>
      </c>
      <c r="VCS224" s="23" t="str">
        <f>IF(VCS220 = "", "", IFERROR(VCS220 / SUMIFS(Aux_Totales!$N:$N, Aux_Totales!$F:$F, $F224, Aux_Totales!$A:$A, Aperturas!$A$2), 0))</f>
        <v/>
      </c>
      <c r="VCT224" s="23" t="str">
        <f>IF(VCT220 = "", "", IFERROR(VCT220 / SUMIFS(Aux_Totales!$N:$N, Aux_Totales!$F:$F, $F224, Aux_Totales!$A:$A, Aperturas!$A$2), 0))</f>
        <v/>
      </c>
      <c r="VCU224" s="23" t="str">
        <f>IF(VCU220 = "", "", IFERROR(VCU220 / SUMIFS(Aux_Totales!$N:$N, Aux_Totales!$F:$F, $F224, Aux_Totales!$A:$A, Aperturas!$A$2), 0))</f>
        <v/>
      </c>
      <c r="VCV224" s="23" t="str">
        <f>IF(VCV220 = "", "", IFERROR(VCV220 / SUMIFS(Aux_Totales!$N:$N, Aux_Totales!$F:$F, $F224, Aux_Totales!$A:$A, Aperturas!$A$2), 0))</f>
        <v/>
      </c>
      <c r="VCW224" s="23" t="str">
        <f>IF(VCW220 = "", "", IFERROR(VCW220 / SUMIFS(Aux_Totales!$N:$N, Aux_Totales!$F:$F, $F224, Aux_Totales!$A:$A, Aperturas!$A$2), 0))</f>
        <v/>
      </c>
      <c r="VCX224" s="23" t="str">
        <f>IF(VCX220 = "", "", IFERROR(VCX220 / SUMIFS(Aux_Totales!$N:$N, Aux_Totales!$F:$F, $F224, Aux_Totales!$A:$A, Aperturas!$A$2), 0))</f>
        <v/>
      </c>
      <c r="VCY224" s="23" t="str">
        <f>IF(VCY220 = "", "", IFERROR(VCY220 / SUMIFS(Aux_Totales!$N:$N, Aux_Totales!$F:$F, $F224, Aux_Totales!$A:$A, Aperturas!$A$2), 0))</f>
        <v/>
      </c>
      <c r="VCZ224" s="23" t="str">
        <f>IF(VCZ220 = "", "", IFERROR(VCZ220 / SUMIFS(Aux_Totales!$N:$N, Aux_Totales!$F:$F, $F224, Aux_Totales!$A:$A, Aperturas!$A$2), 0))</f>
        <v/>
      </c>
      <c r="VDA224" s="23" t="str">
        <f>IF(VDA220 = "", "", IFERROR(VDA220 / SUMIFS(Aux_Totales!$N:$N, Aux_Totales!$F:$F, $F224, Aux_Totales!$A:$A, Aperturas!$A$2), 0))</f>
        <v/>
      </c>
      <c r="VDB224" s="23" t="str">
        <f>IF(VDB220 = "", "", IFERROR(VDB220 / SUMIFS(Aux_Totales!$N:$N, Aux_Totales!$F:$F, $F224, Aux_Totales!$A:$A, Aperturas!$A$2), 0))</f>
        <v/>
      </c>
      <c r="VDC224" s="23" t="str">
        <f>IF(VDC220 = "", "", IFERROR(VDC220 / SUMIFS(Aux_Totales!$N:$N, Aux_Totales!$F:$F, $F224, Aux_Totales!$A:$A, Aperturas!$A$2), 0))</f>
        <v/>
      </c>
      <c r="VDD224" s="23" t="str">
        <f>IF(VDD220 = "", "", IFERROR(VDD220 / SUMIFS(Aux_Totales!$N:$N, Aux_Totales!$F:$F, $F224, Aux_Totales!$A:$A, Aperturas!$A$2), 0))</f>
        <v/>
      </c>
      <c r="VDE224" s="23" t="str">
        <f>IF(VDE220 = "", "", IFERROR(VDE220 / SUMIFS(Aux_Totales!$N:$N, Aux_Totales!$F:$F, $F224, Aux_Totales!$A:$A, Aperturas!$A$2), 0))</f>
        <v/>
      </c>
      <c r="VDF224" s="23" t="str">
        <f>IF(VDF220 = "", "", IFERROR(VDF220 / SUMIFS(Aux_Totales!$N:$N, Aux_Totales!$F:$F, $F224, Aux_Totales!$A:$A, Aperturas!$A$2), 0))</f>
        <v/>
      </c>
      <c r="VDG224" s="23" t="str">
        <f>IF(VDG220 = "", "", IFERROR(VDG220 / SUMIFS(Aux_Totales!$N:$N, Aux_Totales!$F:$F, $F224, Aux_Totales!$A:$A, Aperturas!$A$2), 0))</f>
        <v/>
      </c>
      <c r="VDH224" s="23" t="str">
        <f>IF(VDH220 = "", "", IFERROR(VDH220 / SUMIFS(Aux_Totales!$N:$N, Aux_Totales!$F:$F, $F224, Aux_Totales!$A:$A, Aperturas!$A$2), 0))</f>
        <v/>
      </c>
      <c r="VDI224" s="23" t="str">
        <f>IF(VDI220 = "", "", IFERROR(VDI220 / SUMIFS(Aux_Totales!$N:$N, Aux_Totales!$F:$F, $F224, Aux_Totales!$A:$A, Aperturas!$A$2), 0))</f>
        <v/>
      </c>
      <c r="VDJ224" s="23" t="str">
        <f>IF(VDJ220 = "", "", IFERROR(VDJ220 / SUMIFS(Aux_Totales!$N:$N, Aux_Totales!$F:$F, $F224, Aux_Totales!$A:$A, Aperturas!$A$2), 0))</f>
        <v/>
      </c>
      <c r="VDK224" s="23" t="str">
        <f>IF(VDK220 = "", "", IFERROR(VDK220 / SUMIFS(Aux_Totales!$N:$N, Aux_Totales!$F:$F, $F224, Aux_Totales!$A:$A, Aperturas!$A$2), 0))</f>
        <v/>
      </c>
      <c r="VDL224" s="23" t="str">
        <f>IF(VDL220 = "", "", IFERROR(VDL220 / SUMIFS(Aux_Totales!$N:$N, Aux_Totales!$F:$F, $F224, Aux_Totales!$A:$A, Aperturas!$A$2), 0))</f>
        <v/>
      </c>
      <c r="VDM224" s="23" t="str">
        <f>IF(VDM220 = "", "", IFERROR(VDM220 / SUMIFS(Aux_Totales!$N:$N, Aux_Totales!$F:$F, $F224, Aux_Totales!$A:$A, Aperturas!$A$2), 0))</f>
        <v/>
      </c>
      <c r="VDN224" s="23" t="str">
        <f>IF(VDN220 = "", "", IFERROR(VDN220 / SUMIFS(Aux_Totales!$N:$N, Aux_Totales!$F:$F, $F224, Aux_Totales!$A:$A, Aperturas!$A$2), 0))</f>
        <v/>
      </c>
      <c r="VDO224" s="23" t="str">
        <f>IF(VDO220 = "", "", IFERROR(VDO220 / SUMIFS(Aux_Totales!$N:$N, Aux_Totales!$F:$F, $F224, Aux_Totales!$A:$A, Aperturas!$A$2), 0))</f>
        <v/>
      </c>
      <c r="VDP224" s="23" t="str">
        <f>IF(VDP220 = "", "", IFERROR(VDP220 / SUMIFS(Aux_Totales!$N:$N, Aux_Totales!$F:$F, $F224, Aux_Totales!$A:$A, Aperturas!$A$2), 0))</f>
        <v/>
      </c>
      <c r="VDQ224" s="23" t="str">
        <f>IF(VDQ220 = "", "", IFERROR(VDQ220 / SUMIFS(Aux_Totales!$N:$N, Aux_Totales!$F:$F, $F224, Aux_Totales!$A:$A, Aperturas!$A$2), 0))</f>
        <v/>
      </c>
      <c r="VDR224" s="23" t="str">
        <f>IF(VDR220 = "", "", IFERROR(VDR220 / SUMIFS(Aux_Totales!$N:$N, Aux_Totales!$F:$F, $F224, Aux_Totales!$A:$A, Aperturas!$A$2), 0))</f>
        <v/>
      </c>
      <c r="VDS224" s="23" t="str">
        <f>IF(VDS220 = "", "", IFERROR(VDS220 / SUMIFS(Aux_Totales!$N:$N, Aux_Totales!$F:$F, $F224, Aux_Totales!$A:$A, Aperturas!$A$2), 0))</f>
        <v/>
      </c>
      <c r="VDT224" s="23" t="str">
        <f>IF(VDT220 = "", "", IFERROR(VDT220 / SUMIFS(Aux_Totales!$N:$N, Aux_Totales!$F:$F, $F224, Aux_Totales!$A:$A, Aperturas!$A$2), 0))</f>
        <v/>
      </c>
      <c r="VDU224" s="23" t="str">
        <f>IF(VDU220 = "", "", IFERROR(VDU220 / SUMIFS(Aux_Totales!$N:$N, Aux_Totales!$F:$F, $F224, Aux_Totales!$A:$A, Aperturas!$A$2), 0))</f>
        <v/>
      </c>
      <c r="VDV224" s="23" t="str">
        <f>IF(VDV220 = "", "", IFERROR(VDV220 / SUMIFS(Aux_Totales!$N:$N, Aux_Totales!$F:$F, $F224, Aux_Totales!$A:$A, Aperturas!$A$2), 0))</f>
        <v/>
      </c>
      <c r="VDW224" s="23" t="str">
        <f>IF(VDW220 = "", "", IFERROR(VDW220 / SUMIFS(Aux_Totales!$N:$N, Aux_Totales!$F:$F, $F224, Aux_Totales!$A:$A, Aperturas!$A$2), 0))</f>
        <v/>
      </c>
      <c r="VDX224" s="23" t="str">
        <f>IF(VDX220 = "", "", IFERROR(VDX220 / SUMIFS(Aux_Totales!$N:$N, Aux_Totales!$F:$F, $F224, Aux_Totales!$A:$A, Aperturas!$A$2), 0))</f>
        <v/>
      </c>
      <c r="VDY224" s="23" t="str">
        <f>IF(VDY220 = "", "", IFERROR(VDY220 / SUMIFS(Aux_Totales!$N:$N, Aux_Totales!$F:$F, $F224, Aux_Totales!$A:$A, Aperturas!$A$2), 0))</f>
        <v/>
      </c>
      <c r="VDZ224" s="23" t="str">
        <f>IF(VDZ220 = "", "", IFERROR(VDZ220 / SUMIFS(Aux_Totales!$N:$N, Aux_Totales!$F:$F, $F224, Aux_Totales!$A:$A, Aperturas!$A$2), 0))</f>
        <v/>
      </c>
      <c r="VEA224" s="23" t="str">
        <f>IF(VEA220 = "", "", IFERROR(VEA220 / SUMIFS(Aux_Totales!$N:$N, Aux_Totales!$F:$F, $F224, Aux_Totales!$A:$A, Aperturas!$A$2), 0))</f>
        <v/>
      </c>
      <c r="VEB224" s="23" t="str">
        <f>IF(VEB220 = "", "", IFERROR(VEB220 / SUMIFS(Aux_Totales!$N:$N, Aux_Totales!$F:$F, $F224, Aux_Totales!$A:$A, Aperturas!$A$2), 0))</f>
        <v/>
      </c>
      <c r="VEC224" s="23" t="str">
        <f>IF(VEC220 = "", "", IFERROR(VEC220 / SUMIFS(Aux_Totales!$N:$N, Aux_Totales!$F:$F, $F224, Aux_Totales!$A:$A, Aperturas!$A$2), 0))</f>
        <v/>
      </c>
      <c r="VED224" s="23" t="str">
        <f>IF(VED220 = "", "", IFERROR(VED220 / SUMIFS(Aux_Totales!$N:$N, Aux_Totales!$F:$F, $F224, Aux_Totales!$A:$A, Aperturas!$A$2), 0))</f>
        <v/>
      </c>
      <c r="VEE224" s="23" t="str">
        <f>IF(VEE220 = "", "", IFERROR(VEE220 / SUMIFS(Aux_Totales!$N:$N, Aux_Totales!$F:$F, $F224, Aux_Totales!$A:$A, Aperturas!$A$2), 0))</f>
        <v/>
      </c>
      <c r="VEF224" s="23" t="str">
        <f>IF(VEF220 = "", "", IFERROR(VEF220 / SUMIFS(Aux_Totales!$N:$N, Aux_Totales!$F:$F, $F224, Aux_Totales!$A:$A, Aperturas!$A$2), 0))</f>
        <v/>
      </c>
      <c r="VEG224" s="23" t="str">
        <f>IF(VEG220 = "", "", IFERROR(VEG220 / SUMIFS(Aux_Totales!$N:$N, Aux_Totales!$F:$F, $F224, Aux_Totales!$A:$A, Aperturas!$A$2), 0))</f>
        <v/>
      </c>
      <c r="VEH224" s="23" t="str">
        <f>IF(VEH220 = "", "", IFERROR(VEH220 / SUMIFS(Aux_Totales!$N:$N, Aux_Totales!$F:$F, $F224, Aux_Totales!$A:$A, Aperturas!$A$2), 0))</f>
        <v/>
      </c>
      <c r="VEI224" s="23" t="str">
        <f>IF(VEI220 = "", "", IFERROR(VEI220 / SUMIFS(Aux_Totales!$N:$N, Aux_Totales!$F:$F, $F224, Aux_Totales!$A:$A, Aperturas!$A$2), 0))</f>
        <v/>
      </c>
      <c r="VEJ224" s="23" t="str">
        <f>IF(VEJ220 = "", "", IFERROR(VEJ220 / SUMIFS(Aux_Totales!$N:$N, Aux_Totales!$F:$F, $F224, Aux_Totales!$A:$A, Aperturas!$A$2), 0))</f>
        <v/>
      </c>
      <c r="VEK224" s="23" t="str">
        <f>IF(VEK220 = "", "", IFERROR(VEK220 / SUMIFS(Aux_Totales!$N:$N, Aux_Totales!$F:$F, $F224, Aux_Totales!$A:$A, Aperturas!$A$2), 0))</f>
        <v/>
      </c>
      <c r="VEL224" s="23" t="str">
        <f>IF(VEL220 = "", "", IFERROR(VEL220 / SUMIFS(Aux_Totales!$N:$N, Aux_Totales!$F:$F, $F224, Aux_Totales!$A:$A, Aperturas!$A$2), 0))</f>
        <v/>
      </c>
      <c r="VEM224" s="23" t="str">
        <f>IF(VEM220 = "", "", IFERROR(VEM220 / SUMIFS(Aux_Totales!$N:$N, Aux_Totales!$F:$F, $F224, Aux_Totales!$A:$A, Aperturas!$A$2), 0))</f>
        <v/>
      </c>
      <c r="VEN224" s="23" t="str">
        <f>IF(VEN220 = "", "", IFERROR(VEN220 / SUMIFS(Aux_Totales!$N:$N, Aux_Totales!$F:$F, $F224, Aux_Totales!$A:$A, Aperturas!$A$2), 0))</f>
        <v/>
      </c>
      <c r="VEO224" s="23" t="str">
        <f>IF(VEO220 = "", "", IFERROR(VEO220 / SUMIFS(Aux_Totales!$N:$N, Aux_Totales!$F:$F, $F224, Aux_Totales!$A:$A, Aperturas!$A$2), 0))</f>
        <v/>
      </c>
      <c r="VEP224" s="23" t="str">
        <f>IF(VEP220 = "", "", IFERROR(VEP220 / SUMIFS(Aux_Totales!$N:$N, Aux_Totales!$F:$F, $F224, Aux_Totales!$A:$A, Aperturas!$A$2), 0))</f>
        <v/>
      </c>
      <c r="VEQ224" s="23" t="str">
        <f>IF(VEQ220 = "", "", IFERROR(VEQ220 / SUMIFS(Aux_Totales!$N:$N, Aux_Totales!$F:$F, $F224, Aux_Totales!$A:$A, Aperturas!$A$2), 0))</f>
        <v/>
      </c>
      <c r="VER224" s="23" t="str">
        <f>IF(VER220 = "", "", IFERROR(VER220 / SUMIFS(Aux_Totales!$N:$N, Aux_Totales!$F:$F, $F224, Aux_Totales!$A:$A, Aperturas!$A$2), 0))</f>
        <v/>
      </c>
      <c r="VES224" s="23" t="str">
        <f>IF(VES220 = "", "", IFERROR(VES220 / SUMIFS(Aux_Totales!$N:$N, Aux_Totales!$F:$F, $F224, Aux_Totales!$A:$A, Aperturas!$A$2), 0))</f>
        <v/>
      </c>
      <c r="VET224" s="23" t="str">
        <f>IF(VET220 = "", "", IFERROR(VET220 / SUMIFS(Aux_Totales!$N:$N, Aux_Totales!$F:$F, $F224, Aux_Totales!$A:$A, Aperturas!$A$2), 0))</f>
        <v/>
      </c>
      <c r="VEU224" s="23" t="str">
        <f>IF(VEU220 = "", "", IFERROR(VEU220 / SUMIFS(Aux_Totales!$N:$N, Aux_Totales!$F:$F, $F224, Aux_Totales!$A:$A, Aperturas!$A$2), 0))</f>
        <v/>
      </c>
      <c r="VEV224" s="23" t="str">
        <f>IF(VEV220 = "", "", IFERROR(VEV220 / SUMIFS(Aux_Totales!$N:$N, Aux_Totales!$F:$F, $F224, Aux_Totales!$A:$A, Aperturas!$A$2), 0))</f>
        <v/>
      </c>
      <c r="VEW224" s="23" t="str">
        <f>IF(VEW220 = "", "", IFERROR(VEW220 / SUMIFS(Aux_Totales!$N:$N, Aux_Totales!$F:$F, $F224, Aux_Totales!$A:$A, Aperturas!$A$2), 0))</f>
        <v/>
      </c>
      <c r="VEX224" s="23" t="str">
        <f>IF(VEX220 = "", "", IFERROR(VEX220 / SUMIFS(Aux_Totales!$N:$N, Aux_Totales!$F:$F, $F224, Aux_Totales!$A:$A, Aperturas!$A$2), 0))</f>
        <v/>
      </c>
      <c r="VEY224" s="23" t="str">
        <f>IF(VEY220 = "", "", IFERROR(VEY220 / SUMIFS(Aux_Totales!$N:$N, Aux_Totales!$F:$F, $F224, Aux_Totales!$A:$A, Aperturas!$A$2), 0))</f>
        <v/>
      </c>
      <c r="VEZ224" s="23" t="str">
        <f>IF(VEZ220 = "", "", IFERROR(VEZ220 / SUMIFS(Aux_Totales!$N:$N, Aux_Totales!$F:$F, $F224, Aux_Totales!$A:$A, Aperturas!$A$2), 0))</f>
        <v/>
      </c>
      <c r="VFA224" s="23" t="str">
        <f>IF(VFA220 = "", "", IFERROR(VFA220 / SUMIFS(Aux_Totales!$N:$N, Aux_Totales!$F:$F, $F224, Aux_Totales!$A:$A, Aperturas!$A$2), 0))</f>
        <v/>
      </c>
      <c r="VFB224" s="23" t="str">
        <f>IF(VFB220 = "", "", IFERROR(VFB220 / SUMIFS(Aux_Totales!$N:$N, Aux_Totales!$F:$F, $F224, Aux_Totales!$A:$A, Aperturas!$A$2), 0))</f>
        <v/>
      </c>
      <c r="VFC224" s="23" t="str">
        <f>IF(VFC220 = "", "", IFERROR(VFC220 / SUMIFS(Aux_Totales!$N:$N, Aux_Totales!$F:$F, $F224, Aux_Totales!$A:$A, Aperturas!$A$2), 0))</f>
        <v/>
      </c>
      <c r="VFD224" s="23" t="str">
        <f>IF(VFD220 = "", "", IFERROR(VFD220 / SUMIFS(Aux_Totales!$N:$N, Aux_Totales!$F:$F, $F224, Aux_Totales!$A:$A, Aperturas!$A$2), 0))</f>
        <v/>
      </c>
      <c r="VFE224" s="23" t="str">
        <f>IF(VFE220 = "", "", IFERROR(VFE220 / SUMIFS(Aux_Totales!$N:$N, Aux_Totales!$F:$F, $F224, Aux_Totales!$A:$A, Aperturas!$A$2), 0))</f>
        <v/>
      </c>
      <c r="VFF224" s="23" t="str">
        <f>IF(VFF220 = "", "", IFERROR(VFF220 / SUMIFS(Aux_Totales!$N:$N, Aux_Totales!$F:$F, $F224, Aux_Totales!$A:$A, Aperturas!$A$2), 0))</f>
        <v/>
      </c>
      <c r="VFG224" s="23" t="str">
        <f>IF(VFG220 = "", "", IFERROR(VFG220 / SUMIFS(Aux_Totales!$N:$N, Aux_Totales!$F:$F, $F224, Aux_Totales!$A:$A, Aperturas!$A$2), 0))</f>
        <v/>
      </c>
      <c r="VFH224" s="23" t="str">
        <f>IF(VFH220 = "", "", IFERROR(VFH220 / SUMIFS(Aux_Totales!$N:$N, Aux_Totales!$F:$F, $F224, Aux_Totales!$A:$A, Aperturas!$A$2), 0))</f>
        <v/>
      </c>
      <c r="VFI224" s="23" t="str">
        <f>IF(VFI220 = "", "", IFERROR(VFI220 / SUMIFS(Aux_Totales!$N:$N, Aux_Totales!$F:$F, $F224, Aux_Totales!$A:$A, Aperturas!$A$2), 0))</f>
        <v/>
      </c>
      <c r="VFJ224" s="23" t="str">
        <f>IF(VFJ220 = "", "", IFERROR(VFJ220 / SUMIFS(Aux_Totales!$N:$N, Aux_Totales!$F:$F, $F224, Aux_Totales!$A:$A, Aperturas!$A$2), 0))</f>
        <v/>
      </c>
      <c r="VFK224" s="23" t="str">
        <f>IF(VFK220 = "", "", IFERROR(VFK220 / SUMIFS(Aux_Totales!$N:$N, Aux_Totales!$F:$F, $F224, Aux_Totales!$A:$A, Aperturas!$A$2), 0))</f>
        <v/>
      </c>
      <c r="VFL224" s="23" t="str">
        <f>IF(VFL220 = "", "", IFERROR(VFL220 / SUMIFS(Aux_Totales!$N:$N, Aux_Totales!$F:$F, $F224, Aux_Totales!$A:$A, Aperturas!$A$2), 0))</f>
        <v/>
      </c>
      <c r="VFM224" s="23" t="str">
        <f>IF(VFM220 = "", "", IFERROR(VFM220 / SUMIFS(Aux_Totales!$N:$N, Aux_Totales!$F:$F, $F224, Aux_Totales!$A:$A, Aperturas!$A$2), 0))</f>
        <v/>
      </c>
      <c r="VFN224" s="23" t="str">
        <f>IF(VFN220 = "", "", IFERROR(VFN220 / SUMIFS(Aux_Totales!$N:$N, Aux_Totales!$F:$F, $F224, Aux_Totales!$A:$A, Aperturas!$A$2), 0))</f>
        <v/>
      </c>
      <c r="VFO224" s="23" t="str">
        <f>IF(VFO220 = "", "", IFERROR(VFO220 / SUMIFS(Aux_Totales!$N:$N, Aux_Totales!$F:$F, $F224, Aux_Totales!$A:$A, Aperturas!$A$2), 0))</f>
        <v/>
      </c>
      <c r="VFP224" s="23" t="str">
        <f>IF(VFP220 = "", "", IFERROR(VFP220 / SUMIFS(Aux_Totales!$N:$N, Aux_Totales!$F:$F, $F224, Aux_Totales!$A:$A, Aperturas!$A$2), 0))</f>
        <v/>
      </c>
      <c r="VFQ224" s="23" t="str">
        <f>IF(VFQ220 = "", "", IFERROR(VFQ220 / SUMIFS(Aux_Totales!$N:$N, Aux_Totales!$F:$F, $F224, Aux_Totales!$A:$A, Aperturas!$A$2), 0))</f>
        <v/>
      </c>
      <c r="VFR224" s="23" t="str">
        <f>IF(VFR220 = "", "", IFERROR(VFR220 / SUMIFS(Aux_Totales!$N:$N, Aux_Totales!$F:$F, $F224, Aux_Totales!$A:$A, Aperturas!$A$2), 0))</f>
        <v/>
      </c>
      <c r="VFS224" s="23" t="str">
        <f>IF(VFS220 = "", "", IFERROR(VFS220 / SUMIFS(Aux_Totales!$N:$N, Aux_Totales!$F:$F, $F224, Aux_Totales!$A:$A, Aperturas!$A$2), 0))</f>
        <v/>
      </c>
      <c r="VFT224" s="23" t="str">
        <f>IF(VFT220 = "", "", IFERROR(VFT220 / SUMIFS(Aux_Totales!$N:$N, Aux_Totales!$F:$F, $F224, Aux_Totales!$A:$A, Aperturas!$A$2), 0))</f>
        <v/>
      </c>
      <c r="VFU224" s="23" t="str">
        <f>IF(VFU220 = "", "", IFERROR(VFU220 / SUMIFS(Aux_Totales!$N:$N, Aux_Totales!$F:$F, $F224, Aux_Totales!$A:$A, Aperturas!$A$2), 0))</f>
        <v/>
      </c>
      <c r="VFV224" s="23" t="str">
        <f>IF(VFV220 = "", "", IFERROR(VFV220 / SUMIFS(Aux_Totales!$N:$N, Aux_Totales!$F:$F, $F224, Aux_Totales!$A:$A, Aperturas!$A$2), 0))</f>
        <v/>
      </c>
      <c r="VFW224" s="23" t="str">
        <f>IF(VFW220 = "", "", IFERROR(VFW220 / SUMIFS(Aux_Totales!$N:$N, Aux_Totales!$F:$F, $F224, Aux_Totales!$A:$A, Aperturas!$A$2), 0))</f>
        <v/>
      </c>
      <c r="VFX224" s="23" t="str">
        <f>IF(VFX220 = "", "", IFERROR(VFX220 / SUMIFS(Aux_Totales!$N:$N, Aux_Totales!$F:$F, $F224, Aux_Totales!$A:$A, Aperturas!$A$2), 0))</f>
        <v/>
      </c>
      <c r="VFY224" s="23" t="str">
        <f>IF(VFY220 = "", "", IFERROR(VFY220 / SUMIFS(Aux_Totales!$N:$N, Aux_Totales!$F:$F, $F224, Aux_Totales!$A:$A, Aperturas!$A$2), 0))</f>
        <v/>
      </c>
      <c r="VFZ224" s="23" t="str">
        <f>IF(VFZ220 = "", "", IFERROR(VFZ220 / SUMIFS(Aux_Totales!$N:$N, Aux_Totales!$F:$F, $F224, Aux_Totales!$A:$A, Aperturas!$A$2), 0))</f>
        <v/>
      </c>
      <c r="VGA224" s="23" t="str">
        <f>IF(VGA220 = "", "", IFERROR(VGA220 / SUMIFS(Aux_Totales!$N:$N, Aux_Totales!$F:$F, $F224, Aux_Totales!$A:$A, Aperturas!$A$2), 0))</f>
        <v/>
      </c>
      <c r="VGB224" s="23" t="str">
        <f>IF(VGB220 = "", "", IFERROR(VGB220 / SUMIFS(Aux_Totales!$N:$N, Aux_Totales!$F:$F, $F224, Aux_Totales!$A:$A, Aperturas!$A$2), 0))</f>
        <v/>
      </c>
      <c r="VGC224" s="23" t="str">
        <f>IF(VGC220 = "", "", IFERROR(VGC220 / SUMIFS(Aux_Totales!$N:$N, Aux_Totales!$F:$F, $F224, Aux_Totales!$A:$A, Aperturas!$A$2), 0))</f>
        <v/>
      </c>
      <c r="VGD224" s="23" t="str">
        <f>IF(VGD220 = "", "", IFERROR(VGD220 / SUMIFS(Aux_Totales!$N:$N, Aux_Totales!$F:$F, $F224, Aux_Totales!$A:$A, Aperturas!$A$2), 0))</f>
        <v/>
      </c>
      <c r="VGE224" s="23" t="str">
        <f>IF(VGE220 = "", "", IFERROR(VGE220 / SUMIFS(Aux_Totales!$N:$N, Aux_Totales!$F:$F, $F224, Aux_Totales!$A:$A, Aperturas!$A$2), 0))</f>
        <v/>
      </c>
      <c r="VGF224" s="23" t="str">
        <f>IF(VGF220 = "", "", IFERROR(VGF220 / SUMIFS(Aux_Totales!$N:$N, Aux_Totales!$F:$F, $F224, Aux_Totales!$A:$A, Aperturas!$A$2), 0))</f>
        <v/>
      </c>
      <c r="VGG224" s="23" t="str">
        <f>IF(VGG220 = "", "", IFERROR(VGG220 / SUMIFS(Aux_Totales!$N:$N, Aux_Totales!$F:$F, $F224, Aux_Totales!$A:$A, Aperturas!$A$2), 0))</f>
        <v/>
      </c>
      <c r="VGH224" s="23" t="str">
        <f>IF(VGH220 = "", "", IFERROR(VGH220 / SUMIFS(Aux_Totales!$N:$N, Aux_Totales!$F:$F, $F224, Aux_Totales!$A:$A, Aperturas!$A$2), 0))</f>
        <v/>
      </c>
      <c r="VGI224" s="23" t="str">
        <f>IF(VGI220 = "", "", IFERROR(VGI220 / SUMIFS(Aux_Totales!$N:$N, Aux_Totales!$F:$F, $F224, Aux_Totales!$A:$A, Aperturas!$A$2), 0))</f>
        <v/>
      </c>
      <c r="VGJ224" s="23" t="str">
        <f>IF(VGJ220 = "", "", IFERROR(VGJ220 / SUMIFS(Aux_Totales!$N:$N, Aux_Totales!$F:$F, $F224, Aux_Totales!$A:$A, Aperturas!$A$2), 0))</f>
        <v/>
      </c>
      <c r="VGK224" s="23" t="str">
        <f>IF(VGK220 = "", "", IFERROR(VGK220 / SUMIFS(Aux_Totales!$N:$N, Aux_Totales!$F:$F, $F224, Aux_Totales!$A:$A, Aperturas!$A$2), 0))</f>
        <v/>
      </c>
      <c r="VGL224" s="23" t="str">
        <f>IF(VGL220 = "", "", IFERROR(VGL220 / SUMIFS(Aux_Totales!$N:$N, Aux_Totales!$F:$F, $F224, Aux_Totales!$A:$A, Aperturas!$A$2), 0))</f>
        <v/>
      </c>
      <c r="VGM224" s="23" t="str">
        <f>IF(VGM220 = "", "", IFERROR(VGM220 / SUMIFS(Aux_Totales!$N:$N, Aux_Totales!$F:$F, $F224, Aux_Totales!$A:$A, Aperturas!$A$2), 0))</f>
        <v/>
      </c>
      <c r="VGN224" s="23" t="str">
        <f>IF(VGN220 = "", "", IFERROR(VGN220 / SUMIFS(Aux_Totales!$N:$N, Aux_Totales!$F:$F, $F224, Aux_Totales!$A:$A, Aperturas!$A$2), 0))</f>
        <v/>
      </c>
      <c r="VGO224" s="23" t="str">
        <f>IF(VGO220 = "", "", IFERROR(VGO220 / SUMIFS(Aux_Totales!$N:$N, Aux_Totales!$F:$F, $F224, Aux_Totales!$A:$A, Aperturas!$A$2), 0))</f>
        <v/>
      </c>
      <c r="VGP224" s="23" t="str">
        <f>IF(VGP220 = "", "", IFERROR(VGP220 / SUMIFS(Aux_Totales!$N:$N, Aux_Totales!$F:$F, $F224, Aux_Totales!$A:$A, Aperturas!$A$2), 0))</f>
        <v/>
      </c>
      <c r="VGQ224" s="23" t="str">
        <f>IF(VGQ220 = "", "", IFERROR(VGQ220 / SUMIFS(Aux_Totales!$N:$N, Aux_Totales!$F:$F, $F224, Aux_Totales!$A:$A, Aperturas!$A$2), 0))</f>
        <v/>
      </c>
      <c r="VGR224" s="23" t="str">
        <f>IF(VGR220 = "", "", IFERROR(VGR220 / SUMIFS(Aux_Totales!$N:$N, Aux_Totales!$F:$F, $F224, Aux_Totales!$A:$A, Aperturas!$A$2), 0))</f>
        <v/>
      </c>
      <c r="VGS224" s="23" t="str">
        <f>IF(VGS220 = "", "", IFERROR(VGS220 / SUMIFS(Aux_Totales!$N:$N, Aux_Totales!$F:$F, $F224, Aux_Totales!$A:$A, Aperturas!$A$2), 0))</f>
        <v/>
      </c>
      <c r="VGT224" s="23" t="str">
        <f>IF(VGT220 = "", "", IFERROR(VGT220 / SUMIFS(Aux_Totales!$N:$N, Aux_Totales!$F:$F, $F224, Aux_Totales!$A:$A, Aperturas!$A$2), 0))</f>
        <v/>
      </c>
      <c r="VGU224" s="23" t="str">
        <f>IF(VGU220 = "", "", IFERROR(VGU220 / SUMIFS(Aux_Totales!$N:$N, Aux_Totales!$F:$F, $F224, Aux_Totales!$A:$A, Aperturas!$A$2), 0))</f>
        <v/>
      </c>
      <c r="VGV224" s="23" t="str">
        <f>IF(VGV220 = "", "", IFERROR(VGV220 / SUMIFS(Aux_Totales!$N:$N, Aux_Totales!$F:$F, $F224, Aux_Totales!$A:$A, Aperturas!$A$2), 0))</f>
        <v/>
      </c>
      <c r="VGW224" s="23" t="str">
        <f>IF(VGW220 = "", "", IFERROR(VGW220 / SUMIFS(Aux_Totales!$N:$N, Aux_Totales!$F:$F, $F224, Aux_Totales!$A:$A, Aperturas!$A$2), 0))</f>
        <v/>
      </c>
      <c r="VGX224" s="23" t="str">
        <f>IF(VGX220 = "", "", IFERROR(VGX220 / SUMIFS(Aux_Totales!$N:$N, Aux_Totales!$F:$F, $F224, Aux_Totales!$A:$A, Aperturas!$A$2), 0))</f>
        <v/>
      </c>
      <c r="VGY224" s="23" t="str">
        <f>IF(VGY220 = "", "", IFERROR(VGY220 / SUMIFS(Aux_Totales!$N:$N, Aux_Totales!$F:$F, $F224, Aux_Totales!$A:$A, Aperturas!$A$2), 0))</f>
        <v/>
      </c>
      <c r="VGZ224" s="23" t="str">
        <f>IF(VGZ220 = "", "", IFERROR(VGZ220 / SUMIFS(Aux_Totales!$N:$N, Aux_Totales!$F:$F, $F224, Aux_Totales!$A:$A, Aperturas!$A$2), 0))</f>
        <v/>
      </c>
      <c r="VHA224" s="23" t="str">
        <f>IF(VHA220 = "", "", IFERROR(VHA220 / SUMIFS(Aux_Totales!$N:$N, Aux_Totales!$F:$F, $F224, Aux_Totales!$A:$A, Aperturas!$A$2), 0))</f>
        <v/>
      </c>
      <c r="VHB224" s="23" t="str">
        <f>IF(VHB220 = "", "", IFERROR(VHB220 / SUMIFS(Aux_Totales!$N:$N, Aux_Totales!$F:$F, $F224, Aux_Totales!$A:$A, Aperturas!$A$2), 0))</f>
        <v/>
      </c>
      <c r="VHC224" s="23" t="str">
        <f>IF(VHC220 = "", "", IFERROR(VHC220 / SUMIFS(Aux_Totales!$N:$N, Aux_Totales!$F:$F, $F224, Aux_Totales!$A:$A, Aperturas!$A$2), 0))</f>
        <v/>
      </c>
      <c r="VHD224" s="23" t="str">
        <f>IF(VHD220 = "", "", IFERROR(VHD220 / SUMIFS(Aux_Totales!$N:$N, Aux_Totales!$F:$F, $F224, Aux_Totales!$A:$A, Aperturas!$A$2), 0))</f>
        <v/>
      </c>
      <c r="VHE224" s="23" t="str">
        <f>IF(VHE220 = "", "", IFERROR(VHE220 / SUMIFS(Aux_Totales!$N:$N, Aux_Totales!$F:$F, $F224, Aux_Totales!$A:$A, Aperturas!$A$2), 0))</f>
        <v/>
      </c>
      <c r="VHF224" s="23" t="str">
        <f>IF(VHF220 = "", "", IFERROR(VHF220 / SUMIFS(Aux_Totales!$N:$N, Aux_Totales!$F:$F, $F224, Aux_Totales!$A:$A, Aperturas!$A$2), 0))</f>
        <v/>
      </c>
      <c r="VHG224" s="23" t="str">
        <f>IF(VHG220 = "", "", IFERROR(VHG220 / SUMIFS(Aux_Totales!$N:$N, Aux_Totales!$F:$F, $F224, Aux_Totales!$A:$A, Aperturas!$A$2), 0))</f>
        <v/>
      </c>
      <c r="VHH224" s="23" t="str">
        <f>IF(VHH220 = "", "", IFERROR(VHH220 / SUMIFS(Aux_Totales!$N:$N, Aux_Totales!$F:$F, $F224, Aux_Totales!$A:$A, Aperturas!$A$2), 0))</f>
        <v/>
      </c>
      <c r="VHI224" s="23" t="str">
        <f>IF(VHI220 = "", "", IFERROR(VHI220 / SUMIFS(Aux_Totales!$N:$N, Aux_Totales!$F:$F, $F224, Aux_Totales!$A:$A, Aperturas!$A$2), 0))</f>
        <v/>
      </c>
      <c r="VHJ224" s="23" t="str">
        <f>IF(VHJ220 = "", "", IFERROR(VHJ220 / SUMIFS(Aux_Totales!$N:$N, Aux_Totales!$F:$F, $F224, Aux_Totales!$A:$A, Aperturas!$A$2), 0))</f>
        <v/>
      </c>
      <c r="VHK224" s="23" t="str">
        <f>IF(VHK220 = "", "", IFERROR(VHK220 / SUMIFS(Aux_Totales!$N:$N, Aux_Totales!$F:$F, $F224, Aux_Totales!$A:$A, Aperturas!$A$2), 0))</f>
        <v/>
      </c>
      <c r="VHL224" s="23" t="str">
        <f>IF(VHL220 = "", "", IFERROR(VHL220 / SUMIFS(Aux_Totales!$N:$N, Aux_Totales!$F:$F, $F224, Aux_Totales!$A:$A, Aperturas!$A$2), 0))</f>
        <v/>
      </c>
      <c r="VHM224" s="23" t="str">
        <f>IF(VHM220 = "", "", IFERROR(VHM220 / SUMIFS(Aux_Totales!$N:$N, Aux_Totales!$F:$F, $F224, Aux_Totales!$A:$A, Aperturas!$A$2), 0))</f>
        <v/>
      </c>
      <c r="VHN224" s="23" t="str">
        <f>IF(VHN220 = "", "", IFERROR(VHN220 / SUMIFS(Aux_Totales!$N:$N, Aux_Totales!$F:$F, $F224, Aux_Totales!$A:$A, Aperturas!$A$2), 0))</f>
        <v/>
      </c>
      <c r="VHO224" s="23" t="str">
        <f>IF(VHO220 = "", "", IFERROR(VHO220 / SUMIFS(Aux_Totales!$N:$N, Aux_Totales!$F:$F, $F224, Aux_Totales!$A:$A, Aperturas!$A$2), 0))</f>
        <v/>
      </c>
      <c r="VHP224" s="23" t="str">
        <f>IF(VHP220 = "", "", IFERROR(VHP220 / SUMIFS(Aux_Totales!$N:$N, Aux_Totales!$F:$F, $F224, Aux_Totales!$A:$A, Aperturas!$A$2), 0))</f>
        <v/>
      </c>
      <c r="VHQ224" s="23" t="str">
        <f>IF(VHQ220 = "", "", IFERROR(VHQ220 / SUMIFS(Aux_Totales!$N:$N, Aux_Totales!$F:$F, $F224, Aux_Totales!$A:$A, Aperturas!$A$2), 0))</f>
        <v/>
      </c>
      <c r="VHR224" s="23" t="str">
        <f>IF(VHR220 = "", "", IFERROR(VHR220 / SUMIFS(Aux_Totales!$N:$N, Aux_Totales!$F:$F, $F224, Aux_Totales!$A:$A, Aperturas!$A$2), 0))</f>
        <v/>
      </c>
      <c r="VHS224" s="23" t="str">
        <f>IF(VHS220 = "", "", IFERROR(VHS220 / SUMIFS(Aux_Totales!$N:$N, Aux_Totales!$F:$F, $F224, Aux_Totales!$A:$A, Aperturas!$A$2), 0))</f>
        <v/>
      </c>
      <c r="VHT224" s="23" t="str">
        <f>IF(VHT220 = "", "", IFERROR(VHT220 / SUMIFS(Aux_Totales!$N:$N, Aux_Totales!$F:$F, $F224, Aux_Totales!$A:$A, Aperturas!$A$2), 0))</f>
        <v/>
      </c>
      <c r="VHU224" s="23" t="str">
        <f>IF(VHU220 = "", "", IFERROR(VHU220 / SUMIFS(Aux_Totales!$N:$N, Aux_Totales!$F:$F, $F224, Aux_Totales!$A:$A, Aperturas!$A$2), 0))</f>
        <v/>
      </c>
      <c r="VHV224" s="23" t="str">
        <f>IF(VHV220 = "", "", IFERROR(VHV220 / SUMIFS(Aux_Totales!$N:$N, Aux_Totales!$F:$F, $F224, Aux_Totales!$A:$A, Aperturas!$A$2), 0))</f>
        <v/>
      </c>
      <c r="VHW224" s="23" t="str">
        <f>IF(VHW220 = "", "", IFERROR(VHW220 / SUMIFS(Aux_Totales!$N:$N, Aux_Totales!$F:$F, $F224, Aux_Totales!$A:$A, Aperturas!$A$2), 0))</f>
        <v/>
      </c>
      <c r="VHX224" s="23" t="str">
        <f>IF(VHX220 = "", "", IFERROR(VHX220 / SUMIFS(Aux_Totales!$N:$N, Aux_Totales!$F:$F, $F224, Aux_Totales!$A:$A, Aperturas!$A$2), 0))</f>
        <v/>
      </c>
      <c r="VHY224" s="23" t="str">
        <f>IF(VHY220 = "", "", IFERROR(VHY220 / SUMIFS(Aux_Totales!$N:$N, Aux_Totales!$F:$F, $F224, Aux_Totales!$A:$A, Aperturas!$A$2), 0))</f>
        <v/>
      </c>
      <c r="VHZ224" s="23" t="str">
        <f>IF(VHZ220 = "", "", IFERROR(VHZ220 / SUMIFS(Aux_Totales!$N:$N, Aux_Totales!$F:$F, $F224, Aux_Totales!$A:$A, Aperturas!$A$2), 0))</f>
        <v/>
      </c>
      <c r="VIA224" s="23" t="str">
        <f>IF(VIA220 = "", "", IFERROR(VIA220 / SUMIFS(Aux_Totales!$N:$N, Aux_Totales!$F:$F, $F224, Aux_Totales!$A:$A, Aperturas!$A$2), 0))</f>
        <v/>
      </c>
      <c r="VIB224" s="23" t="str">
        <f>IF(VIB220 = "", "", IFERROR(VIB220 / SUMIFS(Aux_Totales!$N:$N, Aux_Totales!$F:$F, $F224, Aux_Totales!$A:$A, Aperturas!$A$2), 0))</f>
        <v/>
      </c>
      <c r="VIC224" s="23" t="str">
        <f>IF(VIC220 = "", "", IFERROR(VIC220 / SUMIFS(Aux_Totales!$N:$N, Aux_Totales!$F:$F, $F224, Aux_Totales!$A:$A, Aperturas!$A$2), 0))</f>
        <v/>
      </c>
      <c r="VID224" s="23" t="str">
        <f>IF(VID220 = "", "", IFERROR(VID220 / SUMIFS(Aux_Totales!$N:$N, Aux_Totales!$F:$F, $F224, Aux_Totales!$A:$A, Aperturas!$A$2), 0))</f>
        <v/>
      </c>
      <c r="VIE224" s="23" t="str">
        <f>IF(VIE220 = "", "", IFERROR(VIE220 / SUMIFS(Aux_Totales!$N:$N, Aux_Totales!$F:$F, $F224, Aux_Totales!$A:$A, Aperturas!$A$2), 0))</f>
        <v/>
      </c>
      <c r="VIF224" s="23" t="str">
        <f>IF(VIF220 = "", "", IFERROR(VIF220 / SUMIFS(Aux_Totales!$N:$N, Aux_Totales!$F:$F, $F224, Aux_Totales!$A:$A, Aperturas!$A$2), 0))</f>
        <v/>
      </c>
      <c r="VIG224" s="23" t="str">
        <f>IF(VIG220 = "", "", IFERROR(VIG220 / SUMIFS(Aux_Totales!$N:$N, Aux_Totales!$F:$F, $F224, Aux_Totales!$A:$A, Aperturas!$A$2), 0))</f>
        <v/>
      </c>
      <c r="VIH224" s="23" t="str">
        <f>IF(VIH220 = "", "", IFERROR(VIH220 / SUMIFS(Aux_Totales!$N:$N, Aux_Totales!$F:$F, $F224, Aux_Totales!$A:$A, Aperturas!$A$2), 0))</f>
        <v/>
      </c>
      <c r="VII224" s="23" t="str">
        <f>IF(VII220 = "", "", IFERROR(VII220 / SUMIFS(Aux_Totales!$N:$N, Aux_Totales!$F:$F, $F224, Aux_Totales!$A:$A, Aperturas!$A$2), 0))</f>
        <v/>
      </c>
      <c r="VIJ224" s="23" t="str">
        <f>IF(VIJ220 = "", "", IFERROR(VIJ220 / SUMIFS(Aux_Totales!$N:$N, Aux_Totales!$F:$F, $F224, Aux_Totales!$A:$A, Aperturas!$A$2), 0))</f>
        <v/>
      </c>
      <c r="VIK224" s="23" t="str">
        <f>IF(VIK220 = "", "", IFERROR(VIK220 / SUMIFS(Aux_Totales!$N:$N, Aux_Totales!$F:$F, $F224, Aux_Totales!$A:$A, Aperturas!$A$2), 0))</f>
        <v/>
      </c>
      <c r="VIL224" s="23" t="str">
        <f>IF(VIL220 = "", "", IFERROR(VIL220 / SUMIFS(Aux_Totales!$N:$N, Aux_Totales!$F:$F, $F224, Aux_Totales!$A:$A, Aperturas!$A$2), 0))</f>
        <v/>
      </c>
      <c r="VIM224" s="23" t="str">
        <f>IF(VIM220 = "", "", IFERROR(VIM220 / SUMIFS(Aux_Totales!$N:$N, Aux_Totales!$F:$F, $F224, Aux_Totales!$A:$A, Aperturas!$A$2), 0))</f>
        <v/>
      </c>
      <c r="VIN224" s="23" t="str">
        <f>IF(VIN220 = "", "", IFERROR(VIN220 / SUMIFS(Aux_Totales!$N:$N, Aux_Totales!$F:$F, $F224, Aux_Totales!$A:$A, Aperturas!$A$2), 0))</f>
        <v/>
      </c>
      <c r="VIO224" s="23" t="str">
        <f>IF(VIO220 = "", "", IFERROR(VIO220 / SUMIFS(Aux_Totales!$N:$N, Aux_Totales!$F:$F, $F224, Aux_Totales!$A:$A, Aperturas!$A$2), 0))</f>
        <v/>
      </c>
      <c r="VIP224" s="23" t="str">
        <f>IF(VIP220 = "", "", IFERROR(VIP220 / SUMIFS(Aux_Totales!$N:$N, Aux_Totales!$F:$F, $F224, Aux_Totales!$A:$A, Aperturas!$A$2), 0))</f>
        <v/>
      </c>
      <c r="VIQ224" s="23" t="str">
        <f>IF(VIQ220 = "", "", IFERROR(VIQ220 / SUMIFS(Aux_Totales!$N:$N, Aux_Totales!$F:$F, $F224, Aux_Totales!$A:$A, Aperturas!$A$2), 0))</f>
        <v/>
      </c>
      <c r="VIR224" s="23" t="str">
        <f>IF(VIR220 = "", "", IFERROR(VIR220 / SUMIFS(Aux_Totales!$N:$N, Aux_Totales!$F:$F, $F224, Aux_Totales!$A:$A, Aperturas!$A$2), 0))</f>
        <v/>
      </c>
      <c r="VIS224" s="23" t="str">
        <f>IF(VIS220 = "", "", IFERROR(VIS220 / SUMIFS(Aux_Totales!$N:$N, Aux_Totales!$F:$F, $F224, Aux_Totales!$A:$A, Aperturas!$A$2), 0))</f>
        <v/>
      </c>
      <c r="VIT224" s="23" t="str">
        <f>IF(VIT220 = "", "", IFERROR(VIT220 / SUMIFS(Aux_Totales!$N:$N, Aux_Totales!$F:$F, $F224, Aux_Totales!$A:$A, Aperturas!$A$2), 0))</f>
        <v/>
      </c>
      <c r="VIU224" s="23" t="str">
        <f>IF(VIU220 = "", "", IFERROR(VIU220 / SUMIFS(Aux_Totales!$N:$N, Aux_Totales!$F:$F, $F224, Aux_Totales!$A:$A, Aperturas!$A$2), 0))</f>
        <v/>
      </c>
      <c r="VIV224" s="23" t="str">
        <f>IF(VIV220 = "", "", IFERROR(VIV220 / SUMIFS(Aux_Totales!$N:$N, Aux_Totales!$F:$F, $F224, Aux_Totales!$A:$A, Aperturas!$A$2), 0))</f>
        <v/>
      </c>
      <c r="VIW224" s="23" t="str">
        <f>IF(VIW220 = "", "", IFERROR(VIW220 / SUMIFS(Aux_Totales!$N:$N, Aux_Totales!$F:$F, $F224, Aux_Totales!$A:$A, Aperturas!$A$2), 0))</f>
        <v/>
      </c>
      <c r="VIX224" s="23" t="str">
        <f>IF(VIX220 = "", "", IFERROR(VIX220 / SUMIFS(Aux_Totales!$N:$N, Aux_Totales!$F:$F, $F224, Aux_Totales!$A:$A, Aperturas!$A$2), 0))</f>
        <v/>
      </c>
      <c r="VIY224" s="23" t="str">
        <f>IF(VIY220 = "", "", IFERROR(VIY220 / SUMIFS(Aux_Totales!$N:$N, Aux_Totales!$F:$F, $F224, Aux_Totales!$A:$A, Aperturas!$A$2), 0))</f>
        <v/>
      </c>
      <c r="VIZ224" s="23" t="str">
        <f>IF(VIZ220 = "", "", IFERROR(VIZ220 / SUMIFS(Aux_Totales!$N:$N, Aux_Totales!$F:$F, $F224, Aux_Totales!$A:$A, Aperturas!$A$2), 0))</f>
        <v/>
      </c>
      <c r="VJA224" s="23" t="str">
        <f>IF(VJA220 = "", "", IFERROR(VJA220 / SUMIFS(Aux_Totales!$N:$N, Aux_Totales!$F:$F, $F224, Aux_Totales!$A:$A, Aperturas!$A$2), 0))</f>
        <v/>
      </c>
      <c r="VJB224" s="23" t="str">
        <f>IF(VJB220 = "", "", IFERROR(VJB220 / SUMIFS(Aux_Totales!$N:$N, Aux_Totales!$F:$F, $F224, Aux_Totales!$A:$A, Aperturas!$A$2), 0))</f>
        <v/>
      </c>
      <c r="VJC224" s="23" t="str">
        <f>IF(VJC220 = "", "", IFERROR(VJC220 / SUMIFS(Aux_Totales!$N:$N, Aux_Totales!$F:$F, $F224, Aux_Totales!$A:$A, Aperturas!$A$2), 0))</f>
        <v/>
      </c>
      <c r="VJD224" s="23" t="str">
        <f>IF(VJD220 = "", "", IFERROR(VJD220 / SUMIFS(Aux_Totales!$N:$N, Aux_Totales!$F:$F, $F224, Aux_Totales!$A:$A, Aperturas!$A$2), 0))</f>
        <v/>
      </c>
      <c r="VJE224" s="23" t="str">
        <f>IF(VJE220 = "", "", IFERROR(VJE220 / SUMIFS(Aux_Totales!$N:$N, Aux_Totales!$F:$F, $F224, Aux_Totales!$A:$A, Aperturas!$A$2), 0))</f>
        <v/>
      </c>
      <c r="VJF224" s="23" t="str">
        <f>IF(VJF220 = "", "", IFERROR(VJF220 / SUMIFS(Aux_Totales!$N:$N, Aux_Totales!$F:$F, $F224, Aux_Totales!$A:$A, Aperturas!$A$2), 0))</f>
        <v/>
      </c>
      <c r="VJG224" s="23" t="str">
        <f>IF(VJG220 = "", "", IFERROR(VJG220 / SUMIFS(Aux_Totales!$N:$N, Aux_Totales!$F:$F, $F224, Aux_Totales!$A:$A, Aperturas!$A$2), 0))</f>
        <v/>
      </c>
      <c r="VJH224" s="23" t="str">
        <f>IF(VJH220 = "", "", IFERROR(VJH220 / SUMIFS(Aux_Totales!$N:$N, Aux_Totales!$F:$F, $F224, Aux_Totales!$A:$A, Aperturas!$A$2), 0))</f>
        <v/>
      </c>
      <c r="VJI224" s="23" t="str">
        <f>IF(VJI220 = "", "", IFERROR(VJI220 / SUMIFS(Aux_Totales!$N:$N, Aux_Totales!$F:$F, $F224, Aux_Totales!$A:$A, Aperturas!$A$2), 0))</f>
        <v/>
      </c>
      <c r="VJJ224" s="23" t="str">
        <f>IF(VJJ220 = "", "", IFERROR(VJJ220 / SUMIFS(Aux_Totales!$N:$N, Aux_Totales!$F:$F, $F224, Aux_Totales!$A:$A, Aperturas!$A$2), 0))</f>
        <v/>
      </c>
      <c r="VJK224" s="23" t="str">
        <f>IF(VJK220 = "", "", IFERROR(VJK220 / SUMIFS(Aux_Totales!$N:$N, Aux_Totales!$F:$F, $F224, Aux_Totales!$A:$A, Aperturas!$A$2), 0))</f>
        <v/>
      </c>
      <c r="VJL224" s="23" t="str">
        <f>IF(VJL220 = "", "", IFERROR(VJL220 / SUMIFS(Aux_Totales!$N:$N, Aux_Totales!$F:$F, $F224, Aux_Totales!$A:$A, Aperturas!$A$2), 0))</f>
        <v/>
      </c>
      <c r="VJM224" s="23" t="str">
        <f>IF(VJM220 = "", "", IFERROR(VJM220 / SUMIFS(Aux_Totales!$N:$N, Aux_Totales!$F:$F, $F224, Aux_Totales!$A:$A, Aperturas!$A$2), 0))</f>
        <v/>
      </c>
      <c r="VJN224" s="23" t="str">
        <f>IF(VJN220 = "", "", IFERROR(VJN220 / SUMIFS(Aux_Totales!$N:$N, Aux_Totales!$F:$F, $F224, Aux_Totales!$A:$A, Aperturas!$A$2), 0))</f>
        <v/>
      </c>
      <c r="VJO224" s="23" t="str">
        <f>IF(VJO220 = "", "", IFERROR(VJO220 / SUMIFS(Aux_Totales!$N:$N, Aux_Totales!$F:$F, $F224, Aux_Totales!$A:$A, Aperturas!$A$2), 0))</f>
        <v/>
      </c>
      <c r="VJP224" s="23" t="str">
        <f>IF(VJP220 = "", "", IFERROR(VJP220 / SUMIFS(Aux_Totales!$N:$N, Aux_Totales!$F:$F, $F224, Aux_Totales!$A:$A, Aperturas!$A$2), 0))</f>
        <v/>
      </c>
      <c r="VJQ224" s="23" t="str">
        <f>IF(VJQ220 = "", "", IFERROR(VJQ220 / SUMIFS(Aux_Totales!$N:$N, Aux_Totales!$F:$F, $F224, Aux_Totales!$A:$A, Aperturas!$A$2), 0))</f>
        <v/>
      </c>
      <c r="VJR224" s="23" t="str">
        <f>IF(VJR220 = "", "", IFERROR(VJR220 / SUMIFS(Aux_Totales!$N:$N, Aux_Totales!$F:$F, $F224, Aux_Totales!$A:$A, Aperturas!$A$2), 0))</f>
        <v/>
      </c>
      <c r="VJS224" s="23" t="str">
        <f>IF(VJS220 = "", "", IFERROR(VJS220 / SUMIFS(Aux_Totales!$N:$N, Aux_Totales!$F:$F, $F224, Aux_Totales!$A:$A, Aperturas!$A$2), 0))</f>
        <v/>
      </c>
      <c r="VJT224" s="23" t="str">
        <f>IF(VJT220 = "", "", IFERROR(VJT220 / SUMIFS(Aux_Totales!$N:$N, Aux_Totales!$F:$F, $F224, Aux_Totales!$A:$A, Aperturas!$A$2), 0))</f>
        <v/>
      </c>
      <c r="VJU224" s="23" t="str">
        <f>IF(VJU220 = "", "", IFERROR(VJU220 / SUMIFS(Aux_Totales!$N:$N, Aux_Totales!$F:$F, $F224, Aux_Totales!$A:$A, Aperturas!$A$2), 0))</f>
        <v/>
      </c>
      <c r="VJV224" s="23" t="str">
        <f>IF(VJV220 = "", "", IFERROR(VJV220 / SUMIFS(Aux_Totales!$N:$N, Aux_Totales!$F:$F, $F224, Aux_Totales!$A:$A, Aperturas!$A$2), 0))</f>
        <v/>
      </c>
      <c r="VJW224" s="23" t="str">
        <f>IF(VJW220 = "", "", IFERROR(VJW220 / SUMIFS(Aux_Totales!$N:$N, Aux_Totales!$F:$F, $F224, Aux_Totales!$A:$A, Aperturas!$A$2), 0))</f>
        <v/>
      </c>
      <c r="VJX224" s="23" t="str">
        <f>IF(VJX220 = "", "", IFERROR(VJX220 / SUMIFS(Aux_Totales!$N:$N, Aux_Totales!$F:$F, $F224, Aux_Totales!$A:$A, Aperturas!$A$2), 0))</f>
        <v/>
      </c>
      <c r="VJY224" s="23" t="str">
        <f>IF(VJY220 = "", "", IFERROR(VJY220 / SUMIFS(Aux_Totales!$N:$N, Aux_Totales!$F:$F, $F224, Aux_Totales!$A:$A, Aperturas!$A$2), 0))</f>
        <v/>
      </c>
      <c r="VJZ224" s="23" t="str">
        <f>IF(VJZ220 = "", "", IFERROR(VJZ220 / SUMIFS(Aux_Totales!$N:$N, Aux_Totales!$F:$F, $F224, Aux_Totales!$A:$A, Aperturas!$A$2), 0))</f>
        <v/>
      </c>
      <c r="VKA224" s="23" t="str">
        <f>IF(VKA220 = "", "", IFERROR(VKA220 / SUMIFS(Aux_Totales!$N:$N, Aux_Totales!$F:$F, $F224, Aux_Totales!$A:$A, Aperturas!$A$2), 0))</f>
        <v/>
      </c>
      <c r="VKB224" s="23" t="str">
        <f>IF(VKB220 = "", "", IFERROR(VKB220 / SUMIFS(Aux_Totales!$N:$N, Aux_Totales!$F:$F, $F224, Aux_Totales!$A:$A, Aperturas!$A$2), 0))</f>
        <v/>
      </c>
      <c r="VKC224" s="23" t="str">
        <f>IF(VKC220 = "", "", IFERROR(VKC220 / SUMIFS(Aux_Totales!$N:$N, Aux_Totales!$F:$F, $F224, Aux_Totales!$A:$A, Aperturas!$A$2), 0))</f>
        <v/>
      </c>
      <c r="VKD224" s="23" t="str">
        <f>IF(VKD220 = "", "", IFERROR(VKD220 / SUMIFS(Aux_Totales!$N:$N, Aux_Totales!$F:$F, $F224, Aux_Totales!$A:$A, Aperturas!$A$2), 0))</f>
        <v/>
      </c>
      <c r="VKE224" s="23" t="str">
        <f>IF(VKE220 = "", "", IFERROR(VKE220 / SUMIFS(Aux_Totales!$N:$N, Aux_Totales!$F:$F, $F224, Aux_Totales!$A:$A, Aperturas!$A$2), 0))</f>
        <v/>
      </c>
      <c r="VKF224" s="23" t="str">
        <f>IF(VKF220 = "", "", IFERROR(VKF220 / SUMIFS(Aux_Totales!$N:$N, Aux_Totales!$F:$F, $F224, Aux_Totales!$A:$A, Aperturas!$A$2), 0))</f>
        <v/>
      </c>
      <c r="VKG224" s="23" t="str">
        <f>IF(VKG220 = "", "", IFERROR(VKG220 / SUMIFS(Aux_Totales!$N:$N, Aux_Totales!$F:$F, $F224, Aux_Totales!$A:$A, Aperturas!$A$2), 0))</f>
        <v/>
      </c>
      <c r="VKH224" s="23" t="str">
        <f>IF(VKH220 = "", "", IFERROR(VKH220 / SUMIFS(Aux_Totales!$N:$N, Aux_Totales!$F:$F, $F224, Aux_Totales!$A:$A, Aperturas!$A$2), 0))</f>
        <v/>
      </c>
      <c r="VKI224" s="23" t="str">
        <f>IF(VKI220 = "", "", IFERROR(VKI220 / SUMIFS(Aux_Totales!$N:$N, Aux_Totales!$F:$F, $F224, Aux_Totales!$A:$A, Aperturas!$A$2), 0))</f>
        <v/>
      </c>
      <c r="VKJ224" s="23" t="str">
        <f>IF(VKJ220 = "", "", IFERROR(VKJ220 / SUMIFS(Aux_Totales!$N:$N, Aux_Totales!$F:$F, $F224, Aux_Totales!$A:$A, Aperturas!$A$2), 0))</f>
        <v/>
      </c>
      <c r="VKK224" s="23" t="str">
        <f>IF(VKK220 = "", "", IFERROR(VKK220 / SUMIFS(Aux_Totales!$N:$N, Aux_Totales!$F:$F, $F224, Aux_Totales!$A:$A, Aperturas!$A$2), 0))</f>
        <v/>
      </c>
      <c r="VKL224" s="23" t="str">
        <f>IF(VKL220 = "", "", IFERROR(VKL220 / SUMIFS(Aux_Totales!$N:$N, Aux_Totales!$F:$F, $F224, Aux_Totales!$A:$A, Aperturas!$A$2), 0))</f>
        <v/>
      </c>
      <c r="VKM224" s="23" t="str">
        <f>IF(VKM220 = "", "", IFERROR(VKM220 / SUMIFS(Aux_Totales!$N:$N, Aux_Totales!$F:$F, $F224, Aux_Totales!$A:$A, Aperturas!$A$2), 0))</f>
        <v/>
      </c>
      <c r="VKN224" s="23" t="str">
        <f>IF(VKN220 = "", "", IFERROR(VKN220 / SUMIFS(Aux_Totales!$N:$N, Aux_Totales!$F:$F, $F224, Aux_Totales!$A:$A, Aperturas!$A$2), 0))</f>
        <v/>
      </c>
      <c r="VKO224" s="23" t="str">
        <f>IF(VKO220 = "", "", IFERROR(VKO220 / SUMIFS(Aux_Totales!$N:$N, Aux_Totales!$F:$F, $F224, Aux_Totales!$A:$A, Aperturas!$A$2), 0))</f>
        <v/>
      </c>
      <c r="VKP224" s="23" t="str">
        <f>IF(VKP220 = "", "", IFERROR(VKP220 / SUMIFS(Aux_Totales!$N:$N, Aux_Totales!$F:$F, $F224, Aux_Totales!$A:$A, Aperturas!$A$2), 0))</f>
        <v/>
      </c>
      <c r="VKQ224" s="23" t="str">
        <f>IF(VKQ220 = "", "", IFERROR(VKQ220 / SUMIFS(Aux_Totales!$N:$N, Aux_Totales!$F:$F, $F224, Aux_Totales!$A:$A, Aperturas!$A$2), 0))</f>
        <v/>
      </c>
      <c r="VKR224" s="23" t="str">
        <f>IF(VKR220 = "", "", IFERROR(VKR220 / SUMIFS(Aux_Totales!$N:$N, Aux_Totales!$F:$F, $F224, Aux_Totales!$A:$A, Aperturas!$A$2), 0))</f>
        <v/>
      </c>
      <c r="VKS224" s="23" t="str">
        <f>IF(VKS220 = "", "", IFERROR(VKS220 / SUMIFS(Aux_Totales!$N:$N, Aux_Totales!$F:$F, $F224, Aux_Totales!$A:$A, Aperturas!$A$2), 0))</f>
        <v/>
      </c>
      <c r="VKT224" s="23" t="str">
        <f>IF(VKT220 = "", "", IFERROR(VKT220 / SUMIFS(Aux_Totales!$N:$N, Aux_Totales!$F:$F, $F224, Aux_Totales!$A:$A, Aperturas!$A$2), 0))</f>
        <v/>
      </c>
      <c r="VKU224" s="23" t="str">
        <f>IF(VKU220 = "", "", IFERROR(VKU220 / SUMIFS(Aux_Totales!$N:$N, Aux_Totales!$F:$F, $F224, Aux_Totales!$A:$A, Aperturas!$A$2), 0))</f>
        <v/>
      </c>
      <c r="VKV224" s="23" t="str">
        <f>IF(VKV220 = "", "", IFERROR(VKV220 / SUMIFS(Aux_Totales!$N:$N, Aux_Totales!$F:$F, $F224, Aux_Totales!$A:$A, Aperturas!$A$2), 0))</f>
        <v/>
      </c>
      <c r="VKW224" s="23" t="str">
        <f>IF(VKW220 = "", "", IFERROR(VKW220 / SUMIFS(Aux_Totales!$N:$N, Aux_Totales!$F:$F, $F224, Aux_Totales!$A:$A, Aperturas!$A$2), 0))</f>
        <v/>
      </c>
      <c r="VKX224" s="23" t="str">
        <f>IF(VKX220 = "", "", IFERROR(VKX220 / SUMIFS(Aux_Totales!$N:$N, Aux_Totales!$F:$F, $F224, Aux_Totales!$A:$A, Aperturas!$A$2), 0))</f>
        <v/>
      </c>
      <c r="VKY224" s="23" t="str">
        <f>IF(VKY220 = "", "", IFERROR(VKY220 / SUMIFS(Aux_Totales!$N:$N, Aux_Totales!$F:$F, $F224, Aux_Totales!$A:$A, Aperturas!$A$2), 0))</f>
        <v/>
      </c>
      <c r="VKZ224" s="23" t="str">
        <f>IF(VKZ220 = "", "", IFERROR(VKZ220 / SUMIFS(Aux_Totales!$N:$N, Aux_Totales!$F:$F, $F224, Aux_Totales!$A:$A, Aperturas!$A$2), 0))</f>
        <v/>
      </c>
      <c r="VLA224" s="23" t="str">
        <f>IF(VLA220 = "", "", IFERROR(VLA220 / SUMIFS(Aux_Totales!$N:$N, Aux_Totales!$F:$F, $F224, Aux_Totales!$A:$A, Aperturas!$A$2), 0))</f>
        <v/>
      </c>
      <c r="VLB224" s="23" t="str">
        <f>IF(VLB220 = "", "", IFERROR(VLB220 / SUMIFS(Aux_Totales!$N:$N, Aux_Totales!$F:$F, $F224, Aux_Totales!$A:$A, Aperturas!$A$2), 0))</f>
        <v/>
      </c>
      <c r="VLC224" s="23" t="str">
        <f>IF(VLC220 = "", "", IFERROR(VLC220 / SUMIFS(Aux_Totales!$N:$N, Aux_Totales!$F:$F, $F224, Aux_Totales!$A:$A, Aperturas!$A$2), 0))</f>
        <v/>
      </c>
      <c r="VLD224" s="23" t="str">
        <f>IF(VLD220 = "", "", IFERROR(VLD220 / SUMIFS(Aux_Totales!$N:$N, Aux_Totales!$F:$F, $F224, Aux_Totales!$A:$A, Aperturas!$A$2), 0))</f>
        <v/>
      </c>
      <c r="VLE224" s="23" t="str">
        <f>IF(VLE220 = "", "", IFERROR(VLE220 / SUMIFS(Aux_Totales!$N:$N, Aux_Totales!$F:$F, $F224, Aux_Totales!$A:$A, Aperturas!$A$2), 0))</f>
        <v/>
      </c>
      <c r="VLF224" s="23" t="str">
        <f>IF(VLF220 = "", "", IFERROR(VLF220 / SUMIFS(Aux_Totales!$N:$N, Aux_Totales!$F:$F, $F224, Aux_Totales!$A:$A, Aperturas!$A$2), 0))</f>
        <v/>
      </c>
      <c r="VLG224" s="23" t="str">
        <f>IF(VLG220 = "", "", IFERROR(VLG220 / SUMIFS(Aux_Totales!$N:$N, Aux_Totales!$F:$F, $F224, Aux_Totales!$A:$A, Aperturas!$A$2), 0))</f>
        <v/>
      </c>
      <c r="VLH224" s="23" t="str">
        <f>IF(VLH220 = "", "", IFERROR(VLH220 / SUMIFS(Aux_Totales!$N:$N, Aux_Totales!$F:$F, $F224, Aux_Totales!$A:$A, Aperturas!$A$2), 0))</f>
        <v/>
      </c>
      <c r="VLI224" s="23" t="str">
        <f>IF(VLI220 = "", "", IFERROR(VLI220 / SUMIFS(Aux_Totales!$N:$N, Aux_Totales!$F:$F, $F224, Aux_Totales!$A:$A, Aperturas!$A$2), 0))</f>
        <v/>
      </c>
      <c r="VLJ224" s="23" t="str">
        <f>IF(VLJ220 = "", "", IFERROR(VLJ220 / SUMIFS(Aux_Totales!$N:$N, Aux_Totales!$F:$F, $F224, Aux_Totales!$A:$A, Aperturas!$A$2), 0))</f>
        <v/>
      </c>
      <c r="VLK224" s="23" t="str">
        <f>IF(VLK220 = "", "", IFERROR(VLK220 / SUMIFS(Aux_Totales!$N:$N, Aux_Totales!$F:$F, $F224, Aux_Totales!$A:$A, Aperturas!$A$2), 0))</f>
        <v/>
      </c>
      <c r="VLL224" s="23" t="str">
        <f>IF(VLL220 = "", "", IFERROR(VLL220 / SUMIFS(Aux_Totales!$N:$N, Aux_Totales!$F:$F, $F224, Aux_Totales!$A:$A, Aperturas!$A$2), 0))</f>
        <v/>
      </c>
      <c r="VLM224" s="23" t="str">
        <f>IF(VLM220 = "", "", IFERROR(VLM220 / SUMIFS(Aux_Totales!$N:$N, Aux_Totales!$F:$F, $F224, Aux_Totales!$A:$A, Aperturas!$A$2), 0))</f>
        <v/>
      </c>
      <c r="VLN224" s="23" t="str">
        <f>IF(VLN220 = "", "", IFERROR(VLN220 / SUMIFS(Aux_Totales!$N:$N, Aux_Totales!$F:$F, $F224, Aux_Totales!$A:$A, Aperturas!$A$2), 0))</f>
        <v/>
      </c>
      <c r="VLO224" s="23" t="str">
        <f>IF(VLO220 = "", "", IFERROR(VLO220 / SUMIFS(Aux_Totales!$N:$N, Aux_Totales!$F:$F, $F224, Aux_Totales!$A:$A, Aperturas!$A$2), 0))</f>
        <v/>
      </c>
      <c r="VLP224" s="23" t="str">
        <f>IF(VLP220 = "", "", IFERROR(VLP220 / SUMIFS(Aux_Totales!$N:$N, Aux_Totales!$F:$F, $F224, Aux_Totales!$A:$A, Aperturas!$A$2), 0))</f>
        <v/>
      </c>
      <c r="VLQ224" s="23" t="str">
        <f>IF(VLQ220 = "", "", IFERROR(VLQ220 / SUMIFS(Aux_Totales!$N:$N, Aux_Totales!$F:$F, $F224, Aux_Totales!$A:$A, Aperturas!$A$2), 0))</f>
        <v/>
      </c>
      <c r="VLR224" s="23" t="str">
        <f>IF(VLR220 = "", "", IFERROR(VLR220 / SUMIFS(Aux_Totales!$N:$N, Aux_Totales!$F:$F, $F224, Aux_Totales!$A:$A, Aperturas!$A$2), 0))</f>
        <v/>
      </c>
      <c r="VLS224" s="23" t="str">
        <f>IF(VLS220 = "", "", IFERROR(VLS220 / SUMIFS(Aux_Totales!$N:$N, Aux_Totales!$F:$F, $F224, Aux_Totales!$A:$A, Aperturas!$A$2), 0))</f>
        <v/>
      </c>
      <c r="VLT224" s="23" t="str">
        <f>IF(VLT220 = "", "", IFERROR(VLT220 / SUMIFS(Aux_Totales!$N:$N, Aux_Totales!$F:$F, $F224, Aux_Totales!$A:$A, Aperturas!$A$2), 0))</f>
        <v/>
      </c>
      <c r="VLU224" s="23" t="str">
        <f>IF(VLU220 = "", "", IFERROR(VLU220 / SUMIFS(Aux_Totales!$N:$N, Aux_Totales!$F:$F, $F224, Aux_Totales!$A:$A, Aperturas!$A$2), 0))</f>
        <v/>
      </c>
      <c r="VLV224" s="23" t="str">
        <f>IF(VLV220 = "", "", IFERROR(VLV220 / SUMIFS(Aux_Totales!$N:$N, Aux_Totales!$F:$F, $F224, Aux_Totales!$A:$A, Aperturas!$A$2), 0))</f>
        <v/>
      </c>
      <c r="VLW224" s="23" t="str">
        <f>IF(VLW220 = "", "", IFERROR(VLW220 / SUMIFS(Aux_Totales!$N:$N, Aux_Totales!$F:$F, $F224, Aux_Totales!$A:$A, Aperturas!$A$2), 0))</f>
        <v/>
      </c>
      <c r="VLX224" s="23" t="str">
        <f>IF(VLX220 = "", "", IFERROR(VLX220 / SUMIFS(Aux_Totales!$N:$N, Aux_Totales!$F:$F, $F224, Aux_Totales!$A:$A, Aperturas!$A$2), 0))</f>
        <v/>
      </c>
      <c r="VLY224" s="23" t="str">
        <f>IF(VLY220 = "", "", IFERROR(VLY220 / SUMIFS(Aux_Totales!$N:$N, Aux_Totales!$F:$F, $F224, Aux_Totales!$A:$A, Aperturas!$A$2), 0))</f>
        <v/>
      </c>
      <c r="VLZ224" s="23" t="str">
        <f>IF(VLZ220 = "", "", IFERROR(VLZ220 / SUMIFS(Aux_Totales!$N:$N, Aux_Totales!$F:$F, $F224, Aux_Totales!$A:$A, Aperturas!$A$2), 0))</f>
        <v/>
      </c>
      <c r="VMA224" s="23" t="str">
        <f>IF(VMA220 = "", "", IFERROR(VMA220 / SUMIFS(Aux_Totales!$N:$N, Aux_Totales!$F:$F, $F224, Aux_Totales!$A:$A, Aperturas!$A$2), 0))</f>
        <v/>
      </c>
      <c r="VMB224" s="23" t="str">
        <f>IF(VMB220 = "", "", IFERROR(VMB220 / SUMIFS(Aux_Totales!$N:$N, Aux_Totales!$F:$F, $F224, Aux_Totales!$A:$A, Aperturas!$A$2), 0))</f>
        <v/>
      </c>
      <c r="VMC224" s="23" t="str">
        <f>IF(VMC220 = "", "", IFERROR(VMC220 / SUMIFS(Aux_Totales!$N:$N, Aux_Totales!$F:$F, $F224, Aux_Totales!$A:$A, Aperturas!$A$2), 0))</f>
        <v/>
      </c>
      <c r="VMD224" s="23" t="str">
        <f>IF(VMD220 = "", "", IFERROR(VMD220 / SUMIFS(Aux_Totales!$N:$N, Aux_Totales!$F:$F, $F224, Aux_Totales!$A:$A, Aperturas!$A$2), 0))</f>
        <v/>
      </c>
      <c r="VME224" s="23" t="str">
        <f>IF(VME220 = "", "", IFERROR(VME220 / SUMIFS(Aux_Totales!$N:$N, Aux_Totales!$F:$F, $F224, Aux_Totales!$A:$A, Aperturas!$A$2), 0))</f>
        <v/>
      </c>
      <c r="VMF224" s="23" t="str">
        <f>IF(VMF220 = "", "", IFERROR(VMF220 / SUMIFS(Aux_Totales!$N:$N, Aux_Totales!$F:$F, $F224, Aux_Totales!$A:$A, Aperturas!$A$2), 0))</f>
        <v/>
      </c>
      <c r="VMG224" s="23" t="str">
        <f>IF(VMG220 = "", "", IFERROR(VMG220 / SUMIFS(Aux_Totales!$N:$N, Aux_Totales!$F:$F, $F224, Aux_Totales!$A:$A, Aperturas!$A$2), 0))</f>
        <v/>
      </c>
      <c r="VMH224" s="23" t="str">
        <f>IF(VMH220 = "", "", IFERROR(VMH220 / SUMIFS(Aux_Totales!$N:$N, Aux_Totales!$F:$F, $F224, Aux_Totales!$A:$A, Aperturas!$A$2), 0))</f>
        <v/>
      </c>
      <c r="VMI224" s="23" t="str">
        <f>IF(VMI220 = "", "", IFERROR(VMI220 / SUMIFS(Aux_Totales!$N:$N, Aux_Totales!$F:$F, $F224, Aux_Totales!$A:$A, Aperturas!$A$2), 0))</f>
        <v/>
      </c>
      <c r="VMJ224" s="23" t="str">
        <f>IF(VMJ220 = "", "", IFERROR(VMJ220 / SUMIFS(Aux_Totales!$N:$N, Aux_Totales!$F:$F, $F224, Aux_Totales!$A:$A, Aperturas!$A$2), 0))</f>
        <v/>
      </c>
      <c r="VMK224" s="23" t="str">
        <f>IF(VMK220 = "", "", IFERROR(VMK220 / SUMIFS(Aux_Totales!$N:$N, Aux_Totales!$F:$F, $F224, Aux_Totales!$A:$A, Aperturas!$A$2), 0))</f>
        <v/>
      </c>
      <c r="VML224" s="23" t="str">
        <f>IF(VML220 = "", "", IFERROR(VML220 / SUMIFS(Aux_Totales!$N:$N, Aux_Totales!$F:$F, $F224, Aux_Totales!$A:$A, Aperturas!$A$2), 0))</f>
        <v/>
      </c>
      <c r="VMM224" s="23" t="str">
        <f>IF(VMM220 = "", "", IFERROR(VMM220 / SUMIFS(Aux_Totales!$N:$N, Aux_Totales!$F:$F, $F224, Aux_Totales!$A:$A, Aperturas!$A$2), 0))</f>
        <v/>
      </c>
      <c r="VMN224" s="23" t="str">
        <f>IF(VMN220 = "", "", IFERROR(VMN220 / SUMIFS(Aux_Totales!$N:$N, Aux_Totales!$F:$F, $F224, Aux_Totales!$A:$A, Aperturas!$A$2), 0))</f>
        <v/>
      </c>
      <c r="VMO224" s="23" t="str">
        <f>IF(VMO220 = "", "", IFERROR(VMO220 / SUMIFS(Aux_Totales!$N:$N, Aux_Totales!$F:$F, $F224, Aux_Totales!$A:$A, Aperturas!$A$2), 0))</f>
        <v/>
      </c>
      <c r="VMP224" s="23" t="str">
        <f>IF(VMP220 = "", "", IFERROR(VMP220 / SUMIFS(Aux_Totales!$N:$N, Aux_Totales!$F:$F, $F224, Aux_Totales!$A:$A, Aperturas!$A$2), 0))</f>
        <v/>
      </c>
      <c r="VMQ224" s="23" t="str">
        <f>IF(VMQ220 = "", "", IFERROR(VMQ220 / SUMIFS(Aux_Totales!$N:$N, Aux_Totales!$F:$F, $F224, Aux_Totales!$A:$A, Aperturas!$A$2), 0))</f>
        <v/>
      </c>
      <c r="VMR224" s="23" t="str">
        <f>IF(VMR220 = "", "", IFERROR(VMR220 / SUMIFS(Aux_Totales!$N:$N, Aux_Totales!$F:$F, $F224, Aux_Totales!$A:$A, Aperturas!$A$2), 0))</f>
        <v/>
      </c>
      <c r="VMS224" s="23" t="str">
        <f>IF(VMS220 = "", "", IFERROR(VMS220 / SUMIFS(Aux_Totales!$N:$N, Aux_Totales!$F:$F, $F224, Aux_Totales!$A:$A, Aperturas!$A$2), 0))</f>
        <v/>
      </c>
      <c r="VMT224" s="23" t="str">
        <f>IF(VMT220 = "", "", IFERROR(VMT220 / SUMIFS(Aux_Totales!$N:$N, Aux_Totales!$F:$F, $F224, Aux_Totales!$A:$A, Aperturas!$A$2), 0))</f>
        <v/>
      </c>
      <c r="VMU224" s="23" t="str">
        <f>IF(VMU220 = "", "", IFERROR(VMU220 / SUMIFS(Aux_Totales!$N:$N, Aux_Totales!$F:$F, $F224, Aux_Totales!$A:$A, Aperturas!$A$2), 0))</f>
        <v/>
      </c>
      <c r="VMV224" s="23" t="str">
        <f>IF(VMV220 = "", "", IFERROR(VMV220 / SUMIFS(Aux_Totales!$N:$N, Aux_Totales!$F:$F, $F224, Aux_Totales!$A:$A, Aperturas!$A$2), 0))</f>
        <v/>
      </c>
      <c r="VMW224" s="23" t="str">
        <f>IF(VMW220 = "", "", IFERROR(VMW220 / SUMIFS(Aux_Totales!$N:$N, Aux_Totales!$F:$F, $F224, Aux_Totales!$A:$A, Aperturas!$A$2), 0))</f>
        <v/>
      </c>
      <c r="VMX224" s="23" t="str">
        <f>IF(VMX220 = "", "", IFERROR(VMX220 / SUMIFS(Aux_Totales!$N:$N, Aux_Totales!$F:$F, $F224, Aux_Totales!$A:$A, Aperturas!$A$2), 0))</f>
        <v/>
      </c>
      <c r="VMY224" s="23" t="str">
        <f>IF(VMY220 = "", "", IFERROR(VMY220 / SUMIFS(Aux_Totales!$N:$N, Aux_Totales!$F:$F, $F224, Aux_Totales!$A:$A, Aperturas!$A$2), 0))</f>
        <v/>
      </c>
      <c r="VMZ224" s="23" t="str">
        <f>IF(VMZ220 = "", "", IFERROR(VMZ220 / SUMIFS(Aux_Totales!$N:$N, Aux_Totales!$F:$F, $F224, Aux_Totales!$A:$A, Aperturas!$A$2), 0))</f>
        <v/>
      </c>
      <c r="VNA224" s="23" t="str">
        <f>IF(VNA220 = "", "", IFERROR(VNA220 / SUMIFS(Aux_Totales!$N:$N, Aux_Totales!$F:$F, $F224, Aux_Totales!$A:$A, Aperturas!$A$2), 0))</f>
        <v/>
      </c>
      <c r="VNB224" s="23" t="str">
        <f>IF(VNB220 = "", "", IFERROR(VNB220 / SUMIFS(Aux_Totales!$N:$N, Aux_Totales!$F:$F, $F224, Aux_Totales!$A:$A, Aperturas!$A$2), 0))</f>
        <v/>
      </c>
      <c r="VNC224" s="23" t="str">
        <f>IF(VNC220 = "", "", IFERROR(VNC220 / SUMIFS(Aux_Totales!$N:$N, Aux_Totales!$F:$F, $F224, Aux_Totales!$A:$A, Aperturas!$A$2), 0))</f>
        <v/>
      </c>
      <c r="VND224" s="23" t="str">
        <f>IF(VND220 = "", "", IFERROR(VND220 / SUMIFS(Aux_Totales!$N:$N, Aux_Totales!$F:$F, $F224, Aux_Totales!$A:$A, Aperturas!$A$2), 0))</f>
        <v/>
      </c>
      <c r="VNE224" s="23" t="str">
        <f>IF(VNE220 = "", "", IFERROR(VNE220 / SUMIFS(Aux_Totales!$N:$N, Aux_Totales!$F:$F, $F224, Aux_Totales!$A:$A, Aperturas!$A$2), 0))</f>
        <v/>
      </c>
      <c r="VNF224" s="23" t="str">
        <f>IF(VNF220 = "", "", IFERROR(VNF220 / SUMIFS(Aux_Totales!$N:$N, Aux_Totales!$F:$F, $F224, Aux_Totales!$A:$A, Aperturas!$A$2), 0))</f>
        <v/>
      </c>
      <c r="VNG224" s="23" t="str">
        <f>IF(VNG220 = "", "", IFERROR(VNG220 / SUMIFS(Aux_Totales!$N:$N, Aux_Totales!$F:$F, $F224, Aux_Totales!$A:$A, Aperturas!$A$2), 0))</f>
        <v/>
      </c>
      <c r="VNH224" s="23" t="str">
        <f>IF(VNH220 = "", "", IFERROR(VNH220 / SUMIFS(Aux_Totales!$N:$N, Aux_Totales!$F:$F, $F224, Aux_Totales!$A:$A, Aperturas!$A$2), 0))</f>
        <v/>
      </c>
      <c r="VNI224" s="23" t="str">
        <f>IF(VNI220 = "", "", IFERROR(VNI220 / SUMIFS(Aux_Totales!$N:$N, Aux_Totales!$F:$F, $F224, Aux_Totales!$A:$A, Aperturas!$A$2), 0))</f>
        <v/>
      </c>
      <c r="VNJ224" s="23" t="str">
        <f>IF(VNJ220 = "", "", IFERROR(VNJ220 / SUMIFS(Aux_Totales!$N:$N, Aux_Totales!$F:$F, $F224, Aux_Totales!$A:$A, Aperturas!$A$2), 0))</f>
        <v/>
      </c>
      <c r="VNK224" s="23" t="str">
        <f>IF(VNK220 = "", "", IFERROR(VNK220 / SUMIFS(Aux_Totales!$N:$N, Aux_Totales!$F:$F, $F224, Aux_Totales!$A:$A, Aperturas!$A$2), 0))</f>
        <v/>
      </c>
      <c r="VNL224" s="23" t="str">
        <f>IF(VNL220 = "", "", IFERROR(VNL220 / SUMIFS(Aux_Totales!$N:$N, Aux_Totales!$F:$F, $F224, Aux_Totales!$A:$A, Aperturas!$A$2), 0))</f>
        <v/>
      </c>
      <c r="VNM224" s="23" t="str">
        <f>IF(VNM220 = "", "", IFERROR(VNM220 / SUMIFS(Aux_Totales!$N:$N, Aux_Totales!$F:$F, $F224, Aux_Totales!$A:$A, Aperturas!$A$2), 0))</f>
        <v/>
      </c>
      <c r="VNN224" s="23" t="str">
        <f>IF(VNN220 = "", "", IFERROR(VNN220 / SUMIFS(Aux_Totales!$N:$N, Aux_Totales!$F:$F, $F224, Aux_Totales!$A:$A, Aperturas!$A$2), 0))</f>
        <v/>
      </c>
      <c r="VNO224" s="23" t="str">
        <f>IF(VNO220 = "", "", IFERROR(VNO220 / SUMIFS(Aux_Totales!$N:$N, Aux_Totales!$F:$F, $F224, Aux_Totales!$A:$A, Aperturas!$A$2), 0))</f>
        <v/>
      </c>
      <c r="VNP224" s="23" t="str">
        <f>IF(VNP220 = "", "", IFERROR(VNP220 / SUMIFS(Aux_Totales!$N:$N, Aux_Totales!$F:$F, $F224, Aux_Totales!$A:$A, Aperturas!$A$2), 0))</f>
        <v/>
      </c>
      <c r="VNQ224" s="23" t="str">
        <f>IF(VNQ220 = "", "", IFERROR(VNQ220 / SUMIFS(Aux_Totales!$N:$N, Aux_Totales!$F:$F, $F224, Aux_Totales!$A:$A, Aperturas!$A$2), 0))</f>
        <v/>
      </c>
      <c r="VNR224" s="23" t="str">
        <f>IF(VNR220 = "", "", IFERROR(VNR220 / SUMIFS(Aux_Totales!$N:$N, Aux_Totales!$F:$F, $F224, Aux_Totales!$A:$A, Aperturas!$A$2), 0))</f>
        <v/>
      </c>
      <c r="VNS224" s="23" t="str">
        <f>IF(VNS220 = "", "", IFERROR(VNS220 / SUMIFS(Aux_Totales!$N:$N, Aux_Totales!$F:$F, $F224, Aux_Totales!$A:$A, Aperturas!$A$2), 0))</f>
        <v/>
      </c>
      <c r="VNT224" s="23" t="str">
        <f>IF(VNT220 = "", "", IFERROR(VNT220 / SUMIFS(Aux_Totales!$N:$N, Aux_Totales!$F:$F, $F224, Aux_Totales!$A:$A, Aperturas!$A$2), 0))</f>
        <v/>
      </c>
      <c r="VNU224" s="23" t="str">
        <f>IF(VNU220 = "", "", IFERROR(VNU220 / SUMIFS(Aux_Totales!$N:$N, Aux_Totales!$F:$F, $F224, Aux_Totales!$A:$A, Aperturas!$A$2), 0))</f>
        <v/>
      </c>
      <c r="VNV224" s="23" t="str">
        <f>IF(VNV220 = "", "", IFERROR(VNV220 / SUMIFS(Aux_Totales!$N:$N, Aux_Totales!$F:$F, $F224, Aux_Totales!$A:$A, Aperturas!$A$2), 0))</f>
        <v/>
      </c>
      <c r="VNW224" s="23" t="str">
        <f>IF(VNW220 = "", "", IFERROR(VNW220 / SUMIFS(Aux_Totales!$N:$N, Aux_Totales!$F:$F, $F224, Aux_Totales!$A:$A, Aperturas!$A$2), 0))</f>
        <v/>
      </c>
      <c r="VNX224" s="23" t="str">
        <f>IF(VNX220 = "", "", IFERROR(VNX220 / SUMIFS(Aux_Totales!$N:$N, Aux_Totales!$F:$F, $F224, Aux_Totales!$A:$A, Aperturas!$A$2), 0))</f>
        <v/>
      </c>
      <c r="VNY224" s="23" t="str">
        <f>IF(VNY220 = "", "", IFERROR(VNY220 / SUMIFS(Aux_Totales!$N:$N, Aux_Totales!$F:$F, $F224, Aux_Totales!$A:$A, Aperturas!$A$2), 0))</f>
        <v/>
      </c>
      <c r="VNZ224" s="23" t="str">
        <f>IF(VNZ220 = "", "", IFERROR(VNZ220 / SUMIFS(Aux_Totales!$N:$N, Aux_Totales!$F:$F, $F224, Aux_Totales!$A:$A, Aperturas!$A$2), 0))</f>
        <v/>
      </c>
      <c r="VOA224" s="23" t="str">
        <f>IF(VOA220 = "", "", IFERROR(VOA220 / SUMIFS(Aux_Totales!$N:$N, Aux_Totales!$F:$F, $F224, Aux_Totales!$A:$A, Aperturas!$A$2), 0))</f>
        <v/>
      </c>
      <c r="VOB224" s="23" t="str">
        <f>IF(VOB220 = "", "", IFERROR(VOB220 / SUMIFS(Aux_Totales!$N:$N, Aux_Totales!$F:$F, $F224, Aux_Totales!$A:$A, Aperturas!$A$2), 0))</f>
        <v/>
      </c>
      <c r="VOC224" s="23" t="str">
        <f>IF(VOC220 = "", "", IFERROR(VOC220 / SUMIFS(Aux_Totales!$N:$N, Aux_Totales!$F:$F, $F224, Aux_Totales!$A:$A, Aperturas!$A$2), 0))</f>
        <v/>
      </c>
      <c r="VOD224" s="23" t="str">
        <f>IF(VOD220 = "", "", IFERROR(VOD220 / SUMIFS(Aux_Totales!$N:$N, Aux_Totales!$F:$F, $F224, Aux_Totales!$A:$A, Aperturas!$A$2), 0))</f>
        <v/>
      </c>
      <c r="VOE224" s="23" t="str">
        <f>IF(VOE220 = "", "", IFERROR(VOE220 / SUMIFS(Aux_Totales!$N:$N, Aux_Totales!$F:$F, $F224, Aux_Totales!$A:$A, Aperturas!$A$2), 0))</f>
        <v/>
      </c>
      <c r="VOF224" s="23" t="str">
        <f>IF(VOF220 = "", "", IFERROR(VOF220 / SUMIFS(Aux_Totales!$N:$N, Aux_Totales!$F:$F, $F224, Aux_Totales!$A:$A, Aperturas!$A$2), 0))</f>
        <v/>
      </c>
      <c r="VOG224" s="23" t="str">
        <f>IF(VOG220 = "", "", IFERROR(VOG220 / SUMIFS(Aux_Totales!$N:$N, Aux_Totales!$F:$F, $F224, Aux_Totales!$A:$A, Aperturas!$A$2), 0))</f>
        <v/>
      </c>
      <c r="VOH224" s="23" t="str">
        <f>IF(VOH220 = "", "", IFERROR(VOH220 / SUMIFS(Aux_Totales!$N:$N, Aux_Totales!$F:$F, $F224, Aux_Totales!$A:$A, Aperturas!$A$2), 0))</f>
        <v/>
      </c>
      <c r="VOI224" s="23" t="str">
        <f>IF(VOI220 = "", "", IFERROR(VOI220 / SUMIFS(Aux_Totales!$N:$N, Aux_Totales!$F:$F, $F224, Aux_Totales!$A:$A, Aperturas!$A$2), 0))</f>
        <v/>
      </c>
      <c r="VOJ224" s="23" t="str">
        <f>IF(VOJ220 = "", "", IFERROR(VOJ220 / SUMIFS(Aux_Totales!$N:$N, Aux_Totales!$F:$F, $F224, Aux_Totales!$A:$A, Aperturas!$A$2), 0))</f>
        <v/>
      </c>
      <c r="VOK224" s="23" t="str">
        <f>IF(VOK220 = "", "", IFERROR(VOK220 / SUMIFS(Aux_Totales!$N:$N, Aux_Totales!$F:$F, $F224, Aux_Totales!$A:$A, Aperturas!$A$2), 0))</f>
        <v/>
      </c>
      <c r="VOL224" s="23" t="str">
        <f>IF(VOL220 = "", "", IFERROR(VOL220 / SUMIFS(Aux_Totales!$N:$N, Aux_Totales!$F:$F, $F224, Aux_Totales!$A:$A, Aperturas!$A$2), 0))</f>
        <v/>
      </c>
      <c r="VOM224" s="23" t="str">
        <f>IF(VOM220 = "", "", IFERROR(VOM220 / SUMIFS(Aux_Totales!$N:$N, Aux_Totales!$F:$F, $F224, Aux_Totales!$A:$A, Aperturas!$A$2), 0))</f>
        <v/>
      </c>
      <c r="VON224" s="23" t="str">
        <f>IF(VON220 = "", "", IFERROR(VON220 / SUMIFS(Aux_Totales!$N:$N, Aux_Totales!$F:$F, $F224, Aux_Totales!$A:$A, Aperturas!$A$2), 0))</f>
        <v/>
      </c>
      <c r="VOO224" s="23" t="str">
        <f>IF(VOO220 = "", "", IFERROR(VOO220 / SUMIFS(Aux_Totales!$N:$N, Aux_Totales!$F:$F, $F224, Aux_Totales!$A:$A, Aperturas!$A$2), 0))</f>
        <v/>
      </c>
      <c r="VOP224" s="23" t="str">
        <f>IF(VOP220 = "", "", IFERROR(VOP220 / SUMIFS(Aux_Totales!$N:$N, Aux_Totales!$F:$F, $F224, Aux_Totales!$A:$A, Aperturas!$A$2), 0))</f>
        <v/>
      </c>
      <c r="VOQ224" s="23" t="str">
        <f>IF(VOQ220 = "", "", IFERROR(VOQ220 / SUMIFS(Aux_Totales!$N:$N, Aux_Totales!$F:$F, $F224, Aux_Totales!$A:$A, Aperturas!$A$2), 0))</f>
        <v/>
      </c>
      <c r="VOR224" s="23" t="str">
        <f>IF(VOR220 = "", "", IFERROR(VOR220 / SUMIFS(Aux_Totales!$N:$N, Aux_Totales!$F:$F, $F224, Aux_Totales!$A:$A, Aperturas!$A$2), 0))</f>
        <v/>
      </c>
      <c r="VOS224" s="23" t="str">
        <f>IF(VOS220 = "", "", IFERROR(VOS220 / SUMIFS(Aux_Totales!$N:$N, Aux_Totales!$F:$F, $F224, Aux_Totales!$A:$A, Aperturas!$A$2), 0))</f>
        <v/>
      </c>
      <c r="VOT224" s="23" t="str">
        <f>IF(VOT220 = "", "", IFERROR(VOT220 / SUMIFS(Aux_Totales!$N:$N, Aux_Totales!$F:$F, $F224, Aux_Totales!$A:$A, Aperturas!$A$2), 0))</f>
        <v/>
      </c>
      <c r="VOU224" s="23" t="str">
        <f>IF(VOU220 = "", "", IFERROR(VOU220 / SUMIFS(Aux_Totales!$N:$N, Aux_Totales!$F:$F, $F224, Aux_Totales!$A:$A, Aperturas!$A$2), 0))</f>
        <v/>
      </c>
      <c r="VOV224" s="23" t="str">
        <f>IF(VOV220 = "", "", IFERROR(VOV220 / SUMIFS(Aux_Totales!$N:$N, Aux_Totales!$F:$F, $F224, Aux_Totales!$A:$A, Aperturas!$A$2), 0))</f>
        <v/>
      </c>
      <c r="VOW224" s="23" t="str">
        <f>IF(VOW220 = "", "", IFERROR(VOW220 / SUMIFS(Aux_Totales!$N:$N, Aux_Totales!$F:$F, $F224, Aux_Totales!$A:$A, Aperturas!$A$2), 0))</f>
        <v/>
      </c>
      <c r="VOX224" s="23" t="str">
        <f>IF(VOX220 = "", "", IFERROR(VOX220 / SUMIFS(Aux_Totales!$N:$N, Aux_Totales!$F:$F, $F224, Aux_Totales!$A:$A, Aperturas!$A$2), 0))</f>
        <v/>
      </c>
      <c r="VOY224" s="23" t="str">
        <f>IF(VOY220 = "", "", IFERROR(VOY220 / SUMIFS(Aux_Totales!$N:$N, Aux_Totales!$F:$F, $F224, Aux_Totales!$A:$A, Aperturas!$A$2), 0))</f>
        <v/>
      </c>
      <c r="VOZ224" s="23" t="str">
        <f>IF(VOZ220 = "", "", IFERROR(VOZ220 / SUMIFS(Aux_Totales!$N:$N, Aux_Totales!$F:$F, $F224, Aux_Totales!$A:$A, Aperturas!$A$2), 0))</f>
        <v/>
      </c>
      <c r="VPA224" s="23" t="str">
        <f>IF(VPA220 = "", "", IFERROR(VPA220 / SUMIFS(Aux_Totales!$N:$N, Aux_Totales!$F:$F, $F224, Aux_Totales!$A:$A, Aperturas!$A$2), 0))</f>
        <v/>
      </c>
      <c r="VPB224" s="23" t="str">
        <f>IF(VPB220 = "", "", IFERROR(VPB220 / SUMIFS(Aux_Totales!$N:$N, Aux_Totales!$F:$F, $F224, Aux_Totales!$A:$A, Aperturas!$A$2), 0))</f>
        <v/>
      </c>
      <c r="VPC224" s="23" t="str">
        <f>IF(VPC220 = "", "", IFERROR(VPC220 / SUMIFS(Aux_Totales!$N:$N, Aux_Totales!$F:$F, $F224, Aux_Totales!$A:$A, Aperturas!$A$2), 0))</f>
        <v/>
      </c>
      <c r="VPD224" s="23" t="str">
        <f>IF(VPD220 = "", "", IFERROR(VPD220 / SUMIFS(Aux_Totales!$N:$N, Aux_Totales!$F:$F, $F224, Aux_Totales!$A:$A, Aperturas!$A$2), 0))</f>
        <v/>
      </c>
      <c r="VPE224" s="23" t="str">
        <f>IF(VPE220 = "", "", IFERROR(VPE220 / SUMIFS(Aux_Totales!$N:$N, Aux_Totales!$F:$F, $F224, Aux_Totales!$A:$A, Aperturas!$A$2), 0))</f>
        <v/>
      </c>
      <c r="VPF224" s="23" t="str">
        <f>IF(VPF220 = "", "", IFERROR(VPF220 / SUMIFS(Aux_Totales!$N:$N, Aux_Totales!$F:$F, $F224, Aux_Totales!$A:$A, Aperturas!$A$2), 0))</f>
        <v/>
      </c>
      <c r="VPG224" s="23" t="str">
        <f>IF(VPG220 = "", "", IFERROR(VPG220 / SUMIFS(Aux_Totales!$N:$N, Aux_Totales!$F:$F, $F224, Aux_Totales!$A:$A, Aperturas!$A$2), 0))</f>
        <v/>
      </c>
      <c r="VPH224" s="23" t="str">
        <f>IF(VPH220 = "", "", IFERROR(VPH220 / SUMIFS(Aux_Totales!$N:$N, Aux_Totales!$F:$F, $F224, Aux_Totales!$A:$A, Aperturas!$A$2), 0))</f>
        <v/>
      </c>
      <c r="VPI224" s="23" t="str">
        <f>IF(VPI220 = "", "", IFERROR(VPI220 / SUMIFS(Aux_Totales!$N:$N, Aux_Totales!$F:$F, $F224, Aux_Totales!$A:$A, Aperturas!$A$2), 0))</f>
        <v/>
      </c>
      <c r="VPJ224" s="23" t="str">
        <f>IF(VPJ220 = "", "", IFERROR(VPJ220 / SUMIFS(Aux_Totales!$N:$N, Aux_Totales!$F:$F, $F224, Aux_Totales!$A:$A, Aperturas!$A$2), 0))</f>
        <v/>
      </c>
      <c r="VPK224" s="23" t="str">
        <f>IF(VPK220 = "", "", IFERROR(VPK220 / SUMIFS(Aux_Totales!$N:$N, Aux_Totales!$F:$F, $F224, Aux_Totales!$A:$A, Aperturas!$A$2), 0))</f>
        <v/>
      </c>
      <c r="VPL224" s="23" t="str">
        <f>IF(VPL220 = "", "", IFERROR(VPL220 / SUMIFS(Aux_Totales!$N:$N, Aux_Totales!$F:$F, $F224, Aux_Totales!$A:$A, Aperturas!$A$2), 0))</f>
        <v/>
      </c>
      <c r="VPM224" s="23" t="str">
        <f>IF(VPM220 = "", "", IFERROR(VPM220 / SUMIFS(Aux_Totales!$N:$N, Aux_Totales!$F:$F, $F224, Aux_Totales!$A:$A, Aperturas!$A$2), 0))</f>
        <v/>
      </c>
      <c r="VPN224" s="23" t="str">
        <f>IF(VPN220 = "", "", IFERROR(VPN220 / SUMIFS(Aux_Totales!$N:$N, Aux_Totales!$F:$F, $F224, Aux_Totales!$A:$A, Aperturas!$A$2), 0))</f>
        <v/>
      </c>
      <c r="VPO224" s="23" t="str">
        <f>IF(VPO220 = "", "", IFERROR(VPO220 / SUMIFS(Aux_Totales!$N:$N, Aux_Totales!$F:$F, $F224, Aux_Totales!$A:$A, Aperturas!$A$2), 0))</f>
        <v/>
      </c>
      <c r="VPP224" s="23" t="str">
        <f>IF(VPP220 = "", "", IFERROR(VPP220 / SUMIFS(Aux_Totales!$N:$N, Aux_Totales!$F:$F, $F224, Aux_Totales!$A:$A, Aperturas!$A$2), 0))</f>
        <v/>
      </c>
      <c r="VPQ224" s="23" t="str">
        <f>IF(VPQ220 = "", "", IFERROR(VPQ220 / SUMIFS(Aux_Totales!$N:$N, Aux_Totales!$F:$F, $F224, Aux_Totales!$A:$A, Aperturas!$A$2), 0))</f>
        <v/>
      </c>
      <c r="VPR224" s="23" t="str">
        <f>IF(VPR220 = "", "", IFERROR(VPR220 / SUMIFS(Aux_Totales!$N:$N, Aux_Totales!$F:$F, $F224, Aux_Totales!$A:$A, Aperturas!$A$2), 0))</f>
        <v/>
      </c>
      <c r="VPS224" s="23" t="str">
        <f>IF(VPS220 = "", "", IFERROR(VPS220 / SUMIFS(Aux_Totales!$N:$N, Aux_Totales!$F:$F, $F224, Aux_Totales!$A:$A, Aperturas!$A$2), 0))</f>
        <v/>
      </c>
      <c r="VPT224" s="23" t="str">
        <f>IF(VPT220 = "", "", IFERROR(VPT220 / SUMIFS(Aux_Totales!$N:$N, Aux_Totales!$F:$F, $F224, Aux_Totales!$A:$A, Aperturas!$A$2), 0))</f>
        <v/>
      </c>
      <c r="VPU224" s="23" t="str">
        <f>IF(VPU220 = "", "", IFERROR(VPU220 / SUMIFS(Aux_Totales!$N:$N, Aux_Totales!$F:$F, $F224, Aux_Totales!$A:$A, Aperturas!$A$2), 0))</f>
        <v/>
      </c>
      <c r="VPV224" s="23" t="str">
        <f>IF(VPV220 = "", "", IFERROR(VPV220 / SUMIFS(Aux_Totales!$N:$N, Aux_Totales!$F:$F, $F224, Aux_Totales!$A:$A, Aperturas!$A$2), 0))</f>
        <v/>
      </c>
      <c r="VPW224" s="23" t="str">
        <f>IF(VPW220 = "", "", IFERROR(VPW220 / SUMIFS(Aux_Totales!$N:$N, Aux_Totales!$F:$F, $F224, Aux_Totales!$A:$A, Aperturas!$A$2), 0))</f>
        <v/>
      </c>
      <c r="VPX224" s="23" t="str">
        <f>IF(VPX220 = "", "", IFERROR(VPX220 / SUMIFS(Aux_Totales!$N:$N, Aux_Totales!$F:$F, $F224, Aux_Totales!$A:$A, Aperturas!$A$2), 0))</f>
        <v/>
      </c>
      <c r="VPY224" s="23" t="str">
        <f>IF(VPY220 = "", "", IFERROR(VPY220 / SUMIFS(Aux_Totales!$N:$N, Aux_Totales!$F:$F, $F224, Aux_Totales!$A:$A, Aperturas!$A$2), 0))</f>
        <v/>
      </c>
      <c r="VPZ224" s="23" t="str">
        <f>IF(VPZ220 = "", "", IFERROR(VPZ220 / SUMIFS(Aux_Totales!$N:$N, Aux_Totales!$F:$F, $F224, Aux_Totales!$A:$A, Aperturas!$A$2), 0))</f>
        <v/>
      </c>
      <c r="VQA224" s="23" t="str">
        <f>IF(VQA220 = "", "", IFERROR(VQA220 / SUMIFS(Aux_Totales!$N:$N, Aux_Totales!$F:$F, $F224, Aux_Totales!$A:$A, Aperturas!$A$2), 0))</f>
        <v/>
      </c>
      <c r="VQB224" s="23" t="str">
        <f>IF(VQB220 = "", "", IFERROR(VQB220 / SUMIFS(Aux_Totales!$N:$N, Aux_Totales!$F:$F, $F224, Aux_Totales!$A:$A, Aperturas!$A$2), 0))</f>
        <v/>
      </c>
      <c r="VQC224" s="23" t="str">
        <f>IF(VQC220 = "", "", IFERROR(VQC220 / SUMIFS(Aux_Totales!$N:$N, Aux_Totales!$F:$F, $F224, Aux_Totales!$A:$A, Aperturas!$A$2), 0))</f>
        <v/>
      </c>
      <c r="VQD224" s="23" t="str">
        <f>IF(VQD220 = "", "", IFERROR(VQD220 / SUMIFS(Aux_Totales!$N:$N, Aux_Totales!$F:$F, $F224, Aux_Totales!$A:$A, Aperturas!$A$2), 0))</f>
        <v/>
      </c>
      <c r="VQE224" s="23" t="str">
        <f>IF(VQE220 = "", "", IFERROR(VQE220 / SUMIFS(Aux_Totales!$N:$N, Aux_Totales!$F:$F, $F224, Aux_Totales!$A:$A, Aperturas!$A$2), 0))</f>
        <v/>
      </c>
      <c r="VQF224" s="23" t="str">
        <f>IF(VQF220 = "", "", IFERROR(VQF220 / SUMIFS(Aux_Totales!$N:$N, Aux_Totales!$F:$F, $F224, Aux_Totales!$A:$A, Aperturas!$A$2), 0))</f>
        <v/>
      </c>
      <c r="VQG224" s="23" t="str">
        <f>IF(VQG220 = "", "", IFERROR(VQG220 / SUMIFS(Aux_Totales!$N:$N, Aux_Totales!$F:$F, $F224, Aux_Totales!$A:$A, Aperturas!$A$2), 0))</f>
        <v/>
      </c>
      <c r="VQH224" s="23" t="str">
        <f>IF(VQH220 = "", "", IFERROR(VQH220 / SUMIFS(Aux_Totales!$N:$N, Aux_Totales!$F:$F, $F224, Aux_Totales!$A:$A, Aperturas!$A$2), 0))</f>
        <v/>
      </c>
      <c r="VQI224" s="23" t="str">
        <f>IF(VQI220 = "", "", IFERROR(VQI220 / SUMIFS(Aux_Totales!$N:$N, Aux_Totales!$F:$F, $F224, Aux_Totales!$A:$A, Aperturas!$A$2), 0))</f>
        <v/>
      </c>
      <c r="VQJ224" s="23" t="str">
        <f>IF(VQJ220 = "", "", IFERROR(VQJ220 / SUMIFS(Aux_Totales!$N:$N, Aux_Totales!$F:$F, $F224, Aux_Totales!$A:$A, Aperturas!$A$2), 0))</f>
        <v/>
      </c>
      <c r="VQK224" s="23" t="str">
        <f>IF(VQK220 = "", "", IFERROR(VQK220 / SUMIFS(Aux_Totales!$N:$N, Aux_Totales!$F:$F, $F224, Aux_Totales!$A:$A, Aperturas!$A$2), 0))</f>
        <v/>
      </c>
      <c r="VQL224" s="23" t="str">
        <f>IF(VQL220 = "", "", IFERROR(VQL220 / SUMIFS(Aux_Totales!$N:$N, Aux_Totales!$F:$F, $F224, Aux_Totales!$A:$A, Aperturas!$A$2), 0))</f>
        <v/>
      </c>
      <c r="VQM224" s="23" t="str">
        <f>IF(VQM220 = "", "", IFERROR(VQM220 / SUMIFS(Aux_Totales!$N:$N, Aux_Totales!$F:$F, $F224, Aux_Totales!$A:$A, Aperturas!$A$2), 0))</f>
        <v/>
      </c>
      <c r="VQN224" s="23" t="str">
        <f>IF(VQN220 = "", "", IFERROR(VQN220 / SUMIFS(Aux_Totales!$N:$N, Aux_Totales!$F:$F, $F224, Aux_Totales!$A:$A, Aperturas!$A$2), 0))</f>
        <v/>
      </c>
      <c r="VQO224" s="23" t="str">
        <f>IF(VQO220 = "", "", IFERROR(VQO220 / SUMIFS(Aux_Totales!$N:$N, Aux_Totales!$F:$F, $F224, Aux_Totales!$A:$A, Aperturas!$A$2), 0))</f>
        <v/>
      </c>
      <c r="VQP224" s="23" t="str">
        <f>IF(VQP220 = "", "", IFERROR(VQP220 / SUMIFS(Aux_Totales!$N:$N, Aux_Totales!$F:$F, $F224, Aux_Totales!$A:$A, Aperturas!$A$2), 0))</f>
        <v/>
      </c>
      <c r="VQQ224" s="23" t="str">
        <f>IF(VQQ220 = "", "", IFERROR(VQQ220 / SUMIFS(Aux_Totales!$N:$N, Aux_Totales!$F:$F, $F224, Aux_Totales!$A:$A, Aperturas!$A$2), 0))</f>
        <v/>
      </c>
      <c r="VQR224" s="23" t="str">
        <f>IF(VQR220 = "", "", IFERROR(VQR220 / SUMIFS(Aux_Totales!$N:$N, Aux_Totales!$F:$F, $F224, Aux_Totales!$A:$A, Aperturas!$A$2), 0))</f>
        <v/>
      </c>
      <c r="VQS224" s="23" t="str">
        <f>IF(VQS220 = "", "", IFERROR(VQS220 / SUMIFS(Aux_Totales!$N:$N, Aux_Totales!$F:$F, $F224, Aux_Totales!$A:$A, Aperturas!$A$2), 0))</f>
        <v/>
      </c>
      <c r="VQT224" s="23" t="str">
        <f>IF(VQT220 = "", "", IFERROR(VQT220 / SUMIFS(Aux_Totales!$N:$N, Aux_Totales!$F:$F, $F224, Aux_Totales!$A:$A, Aperturas!$A$2), 0))</f>
        <v/>
      </c>
      <c r="VQU224" s="23" t="str">
        <f>IF(VQU220 = "", "", IFERROR(VQU220 / SUMIFS(Aux_Totales!$N:$N, Aux_Totales!$F:$F, $F224, Aux_Totales!$A:$A, Aperturas!$A$2), 0))</f>
        <v/>
      </c>
      <c r="VQV224" s="23" t="str">
        <f>IF(VQV220 = "", "", IFERROR(VQV220 / SUMIFS(Aux_Totales!$N:$N, Aux_Totales!$F:$F, $F224, Aux_Totales!$A:$A, Aperturas!$A$2), 0))</f>
        <v/>
      </c>
      <c r="VQW224" s="23" t="str">
        <f>IF(VQW220 = "", "", IFERROR(VQW220 / SUMIFS(Aux_Totales!$N:$N, Aux_Totales!$F:$F, $F224, Aux_Totales!$A:$A, Aperturas!$A$2), 0))</f>
        <v/>
      </c>
      <c r="VQX224" s="23" t="str">
        <f>IF(VQX220 = "", "", IFERROR(VQX220 / SUMIFS(Aux_Totales!$N:$N, Aux_Totales!$F:$F, $F224, Aux_Totales!$A:$A, Aperturas!$A$2), 0))</f>
        <v/>
      </c>
      <c r="VQY224" s="23" t="str">
        <f>IF(VQY220 = "", "", IFERROR(VQY220 / SUMIFS(Aux_Totales!$N:$N, Aux_Totales!$F:$F, $F224, Aux_Totales!$A:$A, Aperturas!$A$2), 0))</f>
        <v/>
      </c>
      <c r="VQZ224" s="23" t="str">
        <f>IF(VQZ220 = "", "", IFERROR(VQZ220 / SUMIFS(Aux_Totales!$N:$N, Aux_Totales!$F:$F, $F224, Aux_Totales!$A:$A, Aperturas!$A$2), 0))</f>
        <v/>
      </c>
      <c r="VRA224" s="23" t="str">
        <f>IF(VRA220 = "", "", IFERROR(VRA220 / SUMIFS(Aux_Totales!$N:$N, Aux_Totales!$F:$F, $F224, Aux_Totales!$A:$A, Aperturas!$A$2), 0))</f>
        <v/>
      </c>
      <c r="VRB224" s="23" t="str">
        <f>IF(VRB220 = "", "", IFERROR(VRB220 / SUMIFS(Aux_Totales!$N:$N, Aux_Totales!$F:$F, $F224, Aux_Totales!$A:$A, Aperturas!$A$2), 0))</f>
        <v/>
      </c>
      <c r="VRC224" s="23" t="str">
        <f>IF(VRC220 = "", "", IFERROR(VRC220 / SUMIFS(Aux_Totales!$N:$N, Aux_Totales!$F:$F, $F224, Aux_Totales!$A:$A, Aperturas!$A$2), 0))</f>
        <v/>
      </c>
      <c r="VRD224" s="23" t="str">
        <f>IF(VRD220 = "", "", IFERROR(VRD220 / SUMIFS(Aux_Totales!$N:$N, Aux_Totales!$F:$F, $F224, Aux_Totales!$A:$A, Aperturas!$A$2), 0))</f>
        <v/>
      </c>
      <c r="VRE224" s="23" t="str">
        <f>IF(VRE220 = "", "", IFERROR(VRE220 / SUMIFS(Aux_Totales!$N:$N, Aux_Totales!$F:$F, $F224, Aux_Totales!$A:$A, Aperturas!$A$2), 0))</f>
        <v/>
      </c>
      <c r="VRF224" s="23" t="str">
        <f>IF(VRF220 = "", "", IFERROR(VRF220 / SUMIFS(Aux_Totales!$N:$N, Aux_Totales!$F:$F, $F224, Aux_Totales!$A:$A, Aperturas!$A$2), 0))</f>
        <v/>
      </c>
      <c r="VRG224" s="23" t="str">
        <f>IF(VRG220 = "", "", IFERROR(VRG220 / SUMIFS(Aux_Totales!$N:$N, Aux_Totales!$F:$F, $F224, Aux_Totales!$A:$A, Aperturas!$A$2), 0))</f>
        <v/>
      </c>
      <c r="VRH224" s="23" t="str">
        <f>IF(VRH220 = "", "", IFERROR(VRH220 / SUMIFS(Aux_Totales!$N:$N, Aux_Totales!$F:$F, $F224, Aux_Totales!$A:$A, Aperturas!$A$2), 0))</f>
        <v/>
      </c>
      <c r="VRI224" s="23" t="str">
        <f>IF(VRI220 = "", "", IFERROR(VRI220 / SUMIFS(Aux_Totales!$N:$N, Aux_Totales!$F:$F, $F224, Aux_Totales!$A:$A, Aperturas!$A$2), 0))</f>
        <v/>
      </c>
      <c r="VRJ224" s="23" t="str">
        <f>IF(VRJ220 = "", "", IFERROR(VRJ220 / SUMIFS(Aux_Totales!$N:$N, Aux_Totales!$F:$F, $F224, Aux_Totales!$A:$A, Aperturas!$A$2), 0))</f>
        <v/>
      </c>
      <c r="VRK224" s="23" t="str">
        <f>IF(VRK220 = "", "", IFERROR(VRK220 / SUMIFS(Aux_Totales!$N:$N, Aux_Totales!$F:$F, $F224, Aux_Totales!$A:$A, Aperturas!$A$2), 0))</f>
        <v/>
      </c>
      <c r="VRL224" s="23" t="str">
        <f>IF(VRL220 = "", "", IFERROR(VRL220 / SUMIFS(Aux_Totales!$N:$N, Aux_Totales!$F:$F, $F224, Aux_Totales!$A:$A, Aperturas!$A$2), 0))</f>
        <v/>
      </c>
      <c r="VRM224" s="23" t="str">
        <f>IF(VRM220 = "", "", IFERROR(VRM220 / SUMIFS(Aux_Totales!$N:$N, Aux_Totales!$F:$F, $F224, Aux_Totales!$A:$A, Aperturas!$A$2), 0))</f>
        <v/>
      </c>
      <c r="VRN224" s="23" t="str">
        <f>IF(VRN220 = "", "", IFERROR(VRN220 / SUMIFS(Aux_Totales!$N:$N, Aux_Totales!$F:$F, $F224, Aux_Totales!$A:$A, Aperturas!$A$2), 0))</f>
        <v/>
      </c>
      <c r="VRO224" s="23" t="str">
        <f>IF(VRO220 = "", "", IFERROR(VRO220 / SUMIFS(Aux_Totales!$N:$N, Aux_Totales!$F:$F, $F224, Aux_Totales!$A:$A, Aperturas!$A$2), 0))</f>
        <v/>
      </c>
      <c r="VRP224" s="23" t="str">
        <f>IF(VRP220 = "", "", IFERROR(VRP220 / SUMIFS(Aux_Totales!$N:$N, Aux_Totales!$F:$F, $F224, Aux_Totales!$A:$A, Aperturas!$A$2), 0))</f>
        <v/>
      </c>
      <c r="VRQ224" s="23" t="str">
        <f>IF(VRQ220 = "", "", IFERROR(VRQ220 / SUMIFS(Aux_Totales!$N:$N, Aux_Totales!$F:$F, $F224, Aux_Totales!$A:$A, Aperturas!$A$2), 0))</f>
        <v/>
      </c>
      <c r="VRR224" s="23" t="str">
        <f>IF(VRR220 = "", "", IFERROR(VRR220 / SUMIFS(Aux_Totales!$N:$N, Aux_Totales!$F:$F, $F224, Aux_Totales!$A:$A, Aperturas!$A$2), 0))</f>
        <v/>
      </c>
      <c r="VRS224" s="23" t="str">
        <f>IF(VRS220 = "", "", IFERROR(VRS220 / SUMIFS(Aux_Totales!$N:$N, Aux_Totales!$F:$F, $F224, Aux_Totales!$A:$A, Aperturas!$A$2), 0))</f>
        <v/>
      </c>
      <c r="VRT224" s="23" t="str">
        <f>IF(VRT220 = "", "", IFERROR(VRT220 / SUMIFS(Aux_Totales!$N:$N, Aux_Totales!$F:$F, $F224, Aux_Totales!$A:$A, Aperturas!$A$2), 0))</f>
        <v/>
      </c>
      <c r="VRU224" s="23" t="str">
        <f>IF(VRU220 = "", "", IFERROR(VRU220 / SUMIFS(Aux_Totales!$N:$N, Aux_Totales!$F:$F, $F224, Aux_Totales!$A:$A, Aperturas!$A$2), 0))</f>
        <v/>
      </c>
      <c r="VRV224" s="23" t="str">
        <f>IF(VRV220 = "", "", IFERROR(VRV220 / SUMIFS(Aux_Totales!$N:$N, Aux_Totales!$F:$F, $F224, Aux_Totales!$A:$A, Aperturas!$A$2), 0))</f>
        <v/>
      </c>
      <c r="VRW224" s="23" t="str">
        <f>IF(VRW220 = "", "", IFERROR(VRW220 / SUMIFS(Aux_Totales!$N:$N, Aux_Totales!$F:$F, $F224, Aux_Totales!$A:$A, Aperturas!$A$2), 0))</f>
        <v/>
      </c>
      <c r="VRX224" s="23" t="str">
        <f>IF(VRX220 = "", "", IFERROR(VRX220 / SUMIFS(Aux_Totales!$N:$N, Aux_Totales!$F:$F, $F224, Aux_Totales!$A:$A, Aperturas!$A$2), 0))</f>
        <v/>
      </c>
      <c r="VRY224" s="23" t="str">
        <f>IF(VRY220 = "", "", IFERROR(VRY220 / SUMIFS(Aux_Totales!$N:$N, Aux_Totales!$F:$F, $F224, Aux_Totales!$A:$A, Aperturas!$A$2), 0))</f>
        <v/>
      </c>
      <c r="VRZ224" s="23" t="str">
        <f>IF(VRZ220 = "", "", IFERROR(VRZ220 / SUMIFS(Aux_Totales!$N:$N, Aux_Totales!$F:$F, $F224, Aux_Totales!$A:$A, Aperturas!$A$2), 0))</f>
        <v/>
      </c>
      <c r="VSA224" s="23" t="str">
        <f>IF(VSA220 = "", "", IFERROR(VSA220 / SUMIFS(Aux_Totales!$N:$N, Aux_Totales!$F:$F, $F224, Aux_Totales!$A:$A, Aperturas!$A$2), 0))</f>
        <v/>
      </c>
      <c r="VSB224" s="23" t="str">
        <f>IF(VSB220 = "", "", IFERROR(VSB220 / SUMIFS(Aux_Totales!$N:$N, Aux_Totales!$F:$F, $F224, Aux_Totales!$A:$A, Aperturas!$A$2), 0))</f>
        <v/>
      </c>
      <c r="VSC224" s="23" t="str">
        <f>IF(VSC220 = "", "", IFERROR(VSC220 / SUMIFS(Aux_Totales!$N:$N, Aux_Totales!$F:$F, $F224, Aux_Totales!$A:$A, Aperturas!$A$2), 0))</f>
        <v/>
      </c>
      <c r="VSD224" s="23" t="str">
        <f>IF(VSD220 = "", "", IFERROR(VSD220 / SUMIFS(Aux_Totales!$N:$N, Aux_Totales!$F:$F, $F224, Aux_Totales!$A:$A, Aperturas!$A$2), 0))</f>
        <v/>
      </c>
      <c r="VSE224" s="23" t="str">
        <f>IF(VSE220 = "", "", IFERROR(VSE220 / SUMIFS(Aux_Totales!$N:$N, Aux_Totales!$F:$F, $F224, Aux_Totales!$A:$A, Aperturas!$A$2), 0))</f>
        <v/>
      </c>
      <c r="VSF224" s="23" t="str">
        <f>IF(VSF220 = "", "", IFERROR(VSF220 / SUMIFS(Aux_Totales!$N:$N, Aux_Totales!$F:$F, $F224, Aux_Totales!$A:$A, Aperturas!$A$2), 0))</f>
        <v/>
      </c>
      <c r="VSG224" s="23" t="str">
        <f>IF(VSG220 = "", "", IFERROR(VSG220 / SUMIFS(Aux_Totales!$N:$N, Aux_Totales!$F:$F, $F224, Aux_Totales!$A:$A, Aperturas!$A$2), 0))</f>
        <v/>
      </c>
      <c r="VSH224" s="23" t="str">
        <f>IF(VSH220 = "", "", IFERROR(VSH220 / SUMIFS(Aux_Totales!$N:$N, Aux_Totales!$F:$F, $F224, Aux_Totales!$A:$A, Aperturas!$A$2), 0))</f>
        <v/>
      </c>
      <c r="VSI224" s="23" t="str">
        <f>IF(VSI220 = "", "", IFERROR(VSI220 / SUMIFS(Aux_Totales!$N:$N, Aux_Totales!$F:$F, $F224, Aux_Totales!$A:$A, Aperturas!$A$2), 0))</f>
        <v/>
      </c>
      <c r="VSJ224" s="23" t="str">
        <f>IF(VSJ220 = "", "", IFERROR(VSJ220 / SUMIFS(Aux_Totales!$N:$N, Aux_Totales!$F:$F, $F224, Aux_Totales!$A:$A, Aperturas!$A$2), 0))</f>
        <v/>
      </c>
      <c r="VSK224" s="23" t="str">
        <f>IF(VSK220 = "", "", IFERROR(VSK220 / SUMIFS(Aux_Totales!$N:$N, Aux_Totales!$F:$F, $F224, Aux_Totales!$A:$A, Aperturas!$A$2), 0))</f>
        <v/>
      </c>
      <c r="VSL224" s="23" t="str">
        <f>IF(VSL220 = "", "", IFERROR(VSL220 / SUMIFS(Aux_Totales!$N:$N, Aux_Totales!$F:$F, $F224, Aux_Totales!$A:$A, Aperturas!$A$2), 0))</f>
        <v/>
      </c>
      <c r="VSM224" s="23" t="str">
        <f>IF(VSM220 = "", "", IFERROR(VSM220 / SUMIFS(Aux_Totales!$N:$N, Aux_Totales!$F:$F, $F224, Aux_Totales!$A:$A, Aperturas!$A$2), 0))</f>
        <v/>
      </c>
      <c r="VSN224" s="23" t="str">
        <f>IF(VSN220 = "", "", IFERROR(VSN220 / SUMIFS(Aux_Totales!$N:$N, Aux_Totales!$F:$F, $F224, Aux_Totales!$A:$A, Aperturas!$A$2), 0))</f>
        <v/>
      </c>
      <c r="VSO224" s="23" t="str">
        <f>IF(VSO220 = "", "", IFERROR(VSO220 / SUMIFS(Aux_Totales!$N:$N, Aux_Totales!$F:$F, $F224, Aux_Totales!$A:$A, Aperturas!$A$2), 0))</f>
        <v/>
      </c>
      <c r="VSP224" s="23" t="str">
        <f>IF(VSP220 = "", "", IFERROR(VSP220 / SUMIFS(Aux_Totales!$N:$N, Aux_Totales!$F:$F, $F224, Aux_Totales!$A:$A, Aperturas!$A$2), 0))</f>
        <v/>
      </c>
      <c r="VSQ224" s="23" t="str">
        <f>IF(VSQ220 = "", "", IFERROR(VSQ220 / SUMIFS(Aux_Totales!$N:$N, Aux_Totales!$F:$F, $F224, Aux_Totales!$A:$A, Aperturas!$A$2), 0))</f>
        <v/>
      </c>
      <c r="VSR224" s="23" t="str">
        <f>IF(VSR220 = "", "", IFERROR(VSR220 / SUMIFS(Aux_Totales!$N:$N, Aux_Totales!$F:$F, $F224, Aux_Totales!$A:$A, Aperturas!$A$2), 0))</f>
        <v/>
      </c>
      <c r="VSS224" s="23" t="str">
        <f>IF(VSS220 = "", "", IFERROR(VSS220 / SUMIFS(Aux_Totales!$N:$N, Aux_Totales!$F:$F, $F224, Aux_Totales!$A:$A, Aperturas!$A$2), 0))</f>
        <v/>
      </c>
      <c r="VST224" s="23" t="str">
        <f>IF(VST220 = "", "", IFERROR(VST220 / SUMIFS(Aux_Totales!$N:$N, Aux_Totales!$F:$F, $F224, Aux_Totales!$A:$A, Aperturas!$A$2), 0))</f>
        <v/>
      </c>
      <c r="VSU224" s="23" t="str">
        <f>IF(VSU220 = "", "", IFERROR(VSU220 / SUMIFS(Aux_Totales!$N:$N, Aux_Totales!$F:$F, $F224, Aux_Totales!$A:$A, Aperturas!$A$2), 0))</f>
        <v/>
      </c>
      <c r="VSV224" s="23" t="str">
        <f>IF(VSV220 = "", "", IFERROR(VSV220 / SUMIFS(Aux_Totales!$N:$N, Aux_Totales!$F:$F, $F224, Aux_Totales!$A:$A, Aperturas!$A$2), 0))</f>
        <v/>
      </c>
      <c r="VSW224" s="23" t="str">
        <f>IF(VSW220 = "", "", IFERROR(VSW220 / SUMIFS(Aux_Totales!$N:$N, Aux_Totales!$F:$F, $F224, Aux_Totales!$A:$A, Aperturas!$A$2), 0))</f>
        <v/>
      </c>
      <c r="VSX224" s="23" t="str">
        <f>IF(VSX220 = "", "", IFERROR(VSX220 / SUMIFS(Aux_Totales!$N:$N, Aux_Totales!$F:$F, $F224, Aux_Totales!$A:$A, Aperturas!$A$2), 0))</f>
        <v/>
      </c>
      <c r="VSY224" s="23" t="str">
        <f>IF(VSY220 = "", "", IFERROR(VSY220 / SUMIFS(Aux_Totales!$N:$N, Aux_Totales!$F:$F, $F224, Aux_Totales!$A:$A, Aperturas!$A$2), 0))</f>
        <v/>
      </c>
      <c r="VSZ224" s="23" t="str">
        <f>IF(VSZ220 = "", "", IFERROR(VSZ220 / SUMIFS(Aux_Totales!$N:$N, Aux_Totales!$F:$F, $F224, Aux_Totales!$A:$A, Aperturas!$A$2), 0))</f>
        <v/>
      </c>
      <c r="VTA224" s="23" t="str">
        <f>IF(VTA220 = "", "", IFERROR(VTA220 / SUMIFS(Aux_Totales!$N:$N, Aux_Totales!$F:$F, $F224, Aux_Totales!$A:$A, Aperturas!$A$2), 0))</f>
        <v/>
      </c>
      <c r="VTB224" s="23" t="str">
        <f>IF(VTB220 = "", "", IFERROR(VTB220 / SUMIFS(Aux_Totales!$N:$N, Aux_Totales!$F:$F, $F224, Aux_Totales!$A:$A, Aperturas!$A$2), 0))</f>
        <v/>
      </c>
      <c r="VTC224" s="23" t="str">
        <f>IF(VTC220 = "", "", IFERROR(VTC220 / SUMIFS(Aux_Totales!$N:$N, Aux_Totales!$F:$F, $F224, Aux_Totales!$A:$A, Aperturas!$A$2), 0))</f>
        <v/>
      </c>
      <c r="VTD224" s="23" t="str">
        <f>IF(VTD220 = "", "", IFERROR(VTD220 / SUMIFS(Aux_Totales!$N:$N, Aux_Totales!$F:$F, $F224, Aux_Totales!$A:$A, Aperturas!$A$2), 0))</f>
        <v/>
      </c>
      <c r="VTE224" s="23" t="str">
        <f>IF(VTE220 = "", "", IFERROR(VTE220 / SUMIFS(Aux_Totales!$N:$N, Aux_Totales!$F:$F, $F224, Aux_Totales!$A:$A, Aperturas!$A$2), 0))</f>
        <v/>
      </c>
      <c r="VTF224" s="23" t="str">
        <f>IF(VTF220 = "", "", IFERROR(VTF220 / SUMIFS(Aux_Totales!$N:$N, Aux_Totales!$F:$F, $F224, Aux_Totales!$A:$A, Aperturas!$A$2), 0))</f>
        <v/>
      </c>
      <c r="VTG224" s="23" t="str">
        <f>IF(VTG220 = "", "", IFERROR(VTG220 / SUMIFS(Aux_Totales!$N:$N, Aux_Totales!$F:$F, $F224, Aux_Totales!$A:$A, Aperturas!$A$2), 0))</f>
        <v/>
      </c>
      <c r="VTH224" s="23" t="str">
        <f>IF(VTH220 = "", "", IFERROR(VTH220 / SUMIFS(Aux_Totales!$N:$N, Aux_Totales!$F:$F, $F224, Aux_Totales!$A:$A, Aperturas!$A$2), 0))</f>
        <v/>
      </c>
      <c r="VTI224" s="23" t="str">
        <f>IF(VTI220 = "", "", IFERROR(VTI220 / SUMIFS(Aux_Totales!$N:$N, Aux_Totales!$F:$F, $F224, Aux_Totales!$A:$A, Aperturas!$A$2), 0))</f>
        <v/>
      </c>
      <c r="VTJ224" s="23" t="str">
        <f>IF(VTJ220 = "", "", IFERROR(VTJ220 / SUMIFS(Aux_Totales!$N:$N, Aux_Totales!$F:$F, $F224, Aux_Totales!$A:$A, Aperturas!$A$2), 0))</f>
        <v/>
      </c>
      <c r="VTK224" s="23" t="str">
        <f>IF(VTK220 = "", "", IFERROR(VTK220 / SUMIFS(Aux_Totales!$N:$N, Aux_Totales!$F:$F, $F224, Aux_Totales!$A:$A, Aperturas!$A$2), 0))</f>
        <v/>
      </c>
      <c r="VTL224" s="23" t="str">
        <f>IF(VTL220 = "", "", IFERROR(VTL220 / SUMIFS(Aux_Totales!$N:$N, Aux_Totales!$F:$F, $F224, Aux_Totales!$A:$A, Aperturas!$A$2), 0))</f>
        <v/>
      </c>
      <c r="VTM224" s="23" t="str">
        <f>IF(VTM220 = "", "", IFERROR(VTM220 / SUMIFS(Aux_Totales!$N:$N, Aux_Totales!$F:$F, $F224, Aux_Totales!$A:$A, Aperturas!$A$2), 0))</f>
        <v/>
      </c>
      <c r="VTN224" s="23" t="str">
        <f>IF(VTN220 = "", "", IFERROR(VTN220 / SUMIFS(Aux_Totales!$N:$N, Aux_Totales!$F:$F, $F224, Aux_Totales!$A:$A, Aperturas!$A$2), 0))</f>
        <v/>
      </c>
      <c r="VTO224" s="23" t="str">
        <f>IF(VTO220 = "", "", IFERROR(VTO220 / SUMIFS(Aux_Totales!$N:$N, Aux_Totales!$F:$F, $F224, Aux_Totales!$A:$A, Aperturas!$A$2), 0))</f>
        <v/>
      </c>
      <c r="VTP224" s="23" t="str">
        <f>IF(VTP220 = "", "", IFERROR(VTP220 / SUMIFS(Aux_Totales!$N:$N, Aux_Totales!$F:$F, $F224, Aux_Totales!$A:$A, Aperturas!$A$2), 0))</f>
        <v/>
      </c>
      <c r="VTQ224" s="23" t="str">
        <f>IF(VTQ220 = "", "", IFERROR(VTQ220 / SUMIFS(Aux_Totales!$N:$N, Aux_Totales!$F:$F, $F224, Aux_Totales!$A:$A, Aperturas!$A$2), 0))</f>
        <v/>
      </c>
      <c r="VTR224" s="23" t="str">
        <f>IF(VTR220 = "", "", IFERROR(VTR220 / SUMIFS(Aux_Totales!$N:$N, Aux_Totales!$F:$F, $F224, Aux_Totales!$A:$A, Aperturas!$A$2), 0))</f>
        <v/>
      </c>
      <c r="VTS224" s="23" t="str">
        <f>IF(VTS220 = "", "", IFERROR(VTS220 / SUMIFS(Aux_Totales!$N:$N, Aux_Totales!$F:$F, $F224, Aux_Totales!$A:$A, Aperturas!$A$2), 0))</f>
        <v/>
      </c>
      <c r="VTT224" s="23" t="str">
        <f>IF(VTT220 = "", "", IFERROR(VTT220 / SUMIFS(Aux_Totales!$N:$N, Aux_Totales!$F:$F, $F224, Aux_Totales!$A:$A, Aperturas!$A$2), 0))</f>
        <v/>
      </c>
      <c r="VTU224" s="23" t="str">
        <f>IF(VTU220 = "", "", IFERROR(VTU220 / SUMIFS(Aux_Totales!$N:$N, Aux_Totales!$F:$F, $F224, Aux_Totales!$A:$A, Aperturas!$A$2), 0))</f>
        <v/>
      </c>
      <c r="VTV224" s="23" t="str">
        <f>IF(VTV220 = "", "", IFERROR(VTV220 / SUMIFS(Aux_Totales!$N:$N, Aux_Totales!$F:$F, $F224, Aux_Totales!$A:$A, Aperturas!$A$2), 0))</f>
        <v/>
      </c>
      <c r="VTW224" s="23" t="str">
        <f>IF(VTW220 = "", "", IFERROR(VTW220 / SUMIFS(Aux_Totales!$N:$N, Aux_Totales!$F:$F, $F224, Aux_Totales!$A:$A, Aperturas!$A$2), 0))</f>
        <v/>
      </c>
      <c r="VTX224" s="23" t="str">
        <f>IF(VTX220 = "", "", IFERROR(VTX220 / SUMIFS(Aux_Totales!$N:$N, Aux_Totales!$F:$F, $F224, Aux_Totales!$A:$A, Aperturas!$A$2), 0))</f>
        <v/>
      </c>
      <c r="VTY224" s="23" t="str">
        <f>IF(VTY220 = "", "", IFERROR(VTY220 / SUMIFS(Aux_Totales!$N:$N, Aux_Totales!$F:$F, $F224, Aux_Totales!$A:$A, Aperturas!$A$2), 0))</f>
        <v/>
      </c>
      <c r="VTZ224" s="23" t="str">
        <f>IF(VTZ220 = "", "", IFERROR(VTZ220 / SUMIFS(Aux_Totales!$N:$N, Aux_Totales!$F:$F, $F224, Aux_Totales!$A:$A, Aperturas!$A$2), 0))</f>
        <v/>
      </c>
      <c r="VUA224" s="23" t="str">
        <f>IF(VUA220 = "", "", IFERROR(VUA220 / SUMIFS(Aux_Totales!$N:$N, Aux_Totales!$F:$F, $F224, Aux_Totales!$A:$A, Aperturas!$A$2), 0))</f>
        <v/>
      </c>
      <c r="VUB224" s="23" t="str">
        <f>IF(VUB220 = "", "", IFERROR(VUB220 / SUMIFS(Aux_Totales!$N:$N, Aux_Totales!$F:$F, $F224, Aux_Totales!$A:$A, Aperturas!$A$2), 0))</f>
        <v/>
      </c>
      <c r="VUC224" s="23" t="str">
        <f>IF(VUC220 = "", "", IFERROR(VUC220 / SUMIFS(Aux_Totales!$N:$N, Aux_Totales!$F:$F, $F224, Aux_Totales!$A:$A, Aperturas!$A$2), 0))</f>
        <v/>
      </c>
      <c r="VUD224" s="23" t="str">
        <f>IF(VUD220 = "", "", IFERROR(VUD220 / SUMIFS(Aux_Totales!$N:$N, Aux_Totales!$F:$F, $F224, Aux_Totales!$A:$A, Aperturas!$A$2), 0))</f>
        <v/>
      </c>
      <c r="VUE224" s="23" t="str">
        <f>IF(VUE220 = "", "", IFERROR(VUE220 / SUMIFS(Aux_Totales!$N:$N, Aux_Totales!$F:$F, $F224, Aux_Totales!$A:$A, Aperturas!$A$2), 0))</f>
        <v/>
      </c>
      <c r="VUF224" s="23" t="str">
        <f>IF(VUF220 = "", "", IFERROR(VUF220 / SUMIFS(Aux_Totales!$N:$N, Aux_Totales!$F:$F, $F224, Aux_Totales!$A:$A, Aperturas!$A$2), 0))</f>
        <v/>
      </c>
      <c r="VUG224" s="23" t="str">
        <f>IF(VUG220 = "", "", IFERROR(VUG220 / SUMIFS(Aux_Totales!$N:$N, Aux_Totales!$F:$F, $F224, Aux_Totales!$A:$A, Aperturas!$A$2), 0))</f>
        <v/>
      </c>
      <c r="VUH224" s="23" t="str">
        <f>IF(VUH220 = "", "", IFERROR(VUH220 / SUMIFS(Aux_Totales!$N:$N, Aux_Totales!$F:$F, $F224, Aux_Totales!$A:$A, Aperturas!$A$2), 0))</f>
        <v/>
      </c>
      <c r="VUI224" s="23" t="str">
        <f>IF(VUI220 = "", "", IFERROR(VUI220 / SUMIFS(Aux_Totales!$N:$N, Aux_Totales!$F:$F, $F224, Aux_Totales!$A:$A, Aperturas!$A$2), 0))</f>
        <v/>
      </c>
      <c r="VUJ224" s="23" t="str">
        <f>IF(VUJ220 = "", "", IFERROR(VUJ220 / SUMIFS(Aux_Totales!$N:$N, Aux_Totales!$F:$F, $F224, Aux_Totales!$A:$A, Aperturas!$A$2), 0))</f>
        <v/>
      </c>
      <c r="VUK224" s="23" t="str">
        <f>IF(VUK220 = "", "", IFERROR(VUK220 / SUMIFS(Aux_Totales!$N:$N, Aux_Totales!$F:$F, $F224, Aux_Totales!$A:$A, Aperturas!$A$2), 0))</f>
        <v/>
      </c>
      <c r="VUL224" s="23" t="str">
        <f>IF(VUL220 = "", "", IFERROR(VUL220 / SUMIFS(Aux_Totales!$N:$N, Aux_Totales!$F:$F, $F224, Aux_Totales!$A:$A, Aperturas!$A$2), 0))</f>
        <v/>
      </c>
      <c r="VUM224" s="23" t="str">
        <f>IF(VUM220 = "", "", IFERROR(VUM220 / SUMIFS(Aux_Totales!$N:$N, Aux_Totales!$F:$F, $F224, Aux_Totales!$A:$A, Aperturas!$A$2), 0))</f>
        <v/>
      </c>
      <c r="VUN224" s="23" t="str">
        <f>IF(VUN220 = "", "", IFERROR(VUN220 / SUMIFS(Aux_Totales!$N:$N, Aux_Totales!$F:$F, $F224, Aux_Totales!$A:$A, Aperturas!$A$2), 0))</f>
        <v/>
      </c>
      <c r="VUO224" s="23" t="str">
        <f>IF(VUO220 = "", "", IFERROR(VUO220 / SUMIFS(Aux_Totales!$N:$N, Aux_Totales!$F:$F, $F224, Aux_Totales!$A:$A, Aperturas!$A$2), 0))</f>
        <v/>
      </c>
      <c r="VUP224" s="23" t="str">
        <f>IF(VUP220 = "", "", IFERROR(VUP220 / SUMIFS(Aux_Totales!$N:$N, Aux_Totales!$F:$F, $F224, Aux_Totales!$A:$A, Aperturas!$A$2), 0))</f>
        <v/>
      </c>
      <c r="VUQ224" s="23" t="str">
        <f>IF(VUQ220 = "", "", IFERROR(VUQ220 / SUMIFS(Aux_Totales!$N:$N, Aux_Totales!$F:$F, $F224, Aux_Totales!$A:$A, Aperturas!$A$2), 0))</f>
        <v/>
      </c>
      <c r="VUR224" s="23" t="str">
        <f>IF(VUR220 = "", "", IFERROR(VUR220 / SUMIFS(Aux_Totales!$N:$N, Aux_Totales!$F:$F, $F224, Aux_Totales!$A:$A, Aperturas!$A$2), 0))</f>
        <v/>
      </c>
      <c r="VUS224" s="23" t="str">
        <f>IF(VUS220 = "", "", IFERROR(VUS220 / SUMIFS(Aux_Totales!$N:$N, Aux_Totales!$F:$F, $F224, Aux_Totales!$A:$A, Aperturas!$A$2), 0))</f>
        <v/>
      </c>
      <c r="VUT224" s="23" t="str">
        <f>IF(VUT220 = "", "", IFERROR(VUT220 / SUMIFS(Aux_Totales!$N:$N, Aux_Totales!$F:$F, $F224, Aux_Totales!$A:$A, Aperturas!$A$2), 0))</f>
        <v/>
      </c>
      <c r="VUU224" s="23" t="str">
        <f>IF(VUU220 = "", "", IFERROR(VUU220 / SUMIFS(Aux_Totales!$N:$N, Aux_Totales!$F:$F, $F224, Aux_Totales!$A:$A, Aperturas!$A$2), 0))</f>
        <v/>
      </c>
      <c r="VUV224" s="23" t="str">
        <f>IF(VUV220 = "", "", IFERROR(VUV220 / SUMIFS(Aux_Totales!$N:$N, Aux_Totales!$F:$F, $F224, Aux_Totales!$A:$A, Aperturas!$A$2), 0))</f>
        <v/>
      </c>
      <c r="VUW224" s="23" t="str">
        <f>IF(VUW220 = "", "", IFERROR(VUW220 / SUMIFS(Aux_Totales!$N:$N, Aux_Totales!$F:$F, $F224, Aux_Totales!$A:$A, Aperturas!$A$2), 0))</f>
        <v/>
      </c>
      <c r="VUX224" s="23" t="str">
        <f>IF(VUX220 = "", "", IFERROR(VUX220 / SUMIFS(Aux_Totales!$N:$N, Aux_Totales!$F:$F, $F224, Aux_Totales!$A:$A, Aperturas!$A$2), 0))</f>
        <v/>
      </c>
      <c r="VUY224" s="23" t="str">
        <f>IF(VUY220 = "", "", IFERROR(VUY220 / SUMIFS(Aux_Totales!$N:$N, Aux_Totales!$F:$F, $F224, Aux_Totales!$A:$A, Aperturas!$A$2), 0))</f>
        <v/>
      </c>
      <c r="VUZ224" s="23" t="str">
        <f>IF(VUZ220 = "", "", IFERROR(VUZ220 / SUMIFS(Aux_Totales!$N:$N, Aux_Totales!$F:$F, $F224, Aux_Totales!$A:$A, Aperturas!$A$2), 0))</f>
        <v/>
      </c>
      <c r="VVA224" s="23" t="str">
        <f>IF(VVA220 = "", "", IFERROR(VVA220 / SUMIFS(Aux_Totales!$N:$N, Aux_Totales!$F:$F, $F224, Aux_Totales!$A:$A, Aperturas!$A$2), 0))</f>
        <v/>
      </c>
      <c r="VVB224" s="23" t="str">
        <f>IF(VVB220 = "", "", IFERROR(VVB220 / SUMIFS(Aux_Totales!$N:$N, Aux_Totales!$F:$F, $F224, Aux_Totales!$A:$A, Aperturas!$A$2), 0))</f>
        <v/>
      </c>
      <c r="VVC224" s="23" t="str">
        <f>IF(VVC220 = "", "", IFERROR(VVC220 / SUMIFS(Aux_Totales!$N:$N, Aux_Totales!$F:$F, $F224, Aux_Totales!$A:$A, Aperturas!$A$2), 0))</f>
        <v/>
      </c>
      <c r="VVD224" s="23" t="str">
        <f>IF(VVD220 = "", "", IFERROR(VVD220 / SUMIFS(Aux_Totales!$N:$N, Aux_Totales!$F:$F, $F224, Aux_Totales!$A:$A, Aperturas!$A$2), 0))</f>
        <v/>
      </c>
      <c r="VVE224" s="23" t="str">
        <f>IF(VVE220 = "", "", IFERROR(VVE220 / SUMIFS(Aux_Totales!$N:$N, Aux_Totales!$F:$F, $F224, Aux_Totales!$A:$A, Aperturas!$A$2), 0))</f>
        <v/>
      </c>
      <c r="VVF224" s="23" t="str">
        <f>IF(VVF220 = "", "", IFERROR(VVF220 / SUMIFS(Aux_Totales!$N:$N, Aux_Totales!$F:$F, $F224, Aux_Totales!$A:$A, Aperturas!$A$2), 0))</f>
        <v/>
      </c>
      <c r="VVG224" s="23" t="str">
        <f>IF(VVG220 = "", "", IFERROR(VVG220 / SUMIFS(Aux_Totales!$N:$N, Aux_Totales!$F:$F, $F224, Aux_Totales!$A:$A, Aperturas!$A$2), 0))</f>
        <v/>
      </c>
      <c r="VVH224" s="23" t="str">
        <f>IF(VVH220 = "", "", IFERROR(VVH220 / SUMIFS(Aux_Totales!$N:$N, Aux_Totales!$F:$F, $F224, Aux_Totales!$A:$A, Aperturas!$A$2), 0))</f>
        <v/>
      </c>
      <c r="VVI224" s="23" t="str">
        <f>IF(VVI220 = "", "", IFERROR(VVI220 / SUMIFS(Aux_Totales!$N:$N, Aux_Totales!$F:$F, $F224, Aux_Totales!$A:$A, Aperturas!$A$2), 0))</f>
        <v/>
      </c>
      <c r="VVJ224" s="23" t="str">
        <f>IF(VVJ220 = "", "", IFERROR(VVJ220 / SUMIFS(Aux_Totales!$N:$N, Aux_Totales!$F:$F, $F224, Aux_Totales!$A:$A, Aperturas!$A$2), 0))</f>
        <v/>
      </c>
      <c r="VVK224" s="23" t="str">
        <f>IF(VVK220 = "", "", IFERROR(VVK220 / SUMIFS(Aux_Totales!$N:$N, Aux_Totales!$F:$F, $F224, Aux_Totales!$A:$A, Aperturas!$A$2), 0))</f>
        <v/>
      </c>
      <c r="VVL224" s="23" t="str">
        <f>IF(VVL220 = "", "", IFERROR(VVL220 / SUMIFS(Aux_Totales!$N:$N, Aux_Totales!$F:$F, $F224, Aux_Totales!$A:$A, Aperturas!$A$2), 0))</f>
        <v/>
      </c>
      <c r="VVM224" s="23" t="str">
        <f>IF(VVM220 = "", "", IFERROR(VVM220 / SUMIFS(Aux_Totales!$N:$N, Aux_Totales!$F:$F, $F224, Aux_Totales!$A:$A, Aperturas!$A$2), 0))</f>
        <v/>
      </c>
      <c r="VVN224" s="23" t="str">
        <f>IF(VVN220 = "", "", IFERROR(VVN220 / SUMIFS(Aux_Totales!$N:$N, Aux_Totales!$F:$F, $F224, Aux_Totales!$A:$A, Aperturas!$A$2), 0))</f>
        <v/>
      </c>
      <c r="VVO224" s="23" t="str">
        <f>IF(VVO220 = "", "", IFERROR(VVO220 / SUMIFS(Aux_Totales!$N:$N, Aux_Totales!$F:$F, $F224, Aux_Totales!$A:$A, Aperturas!$A$2), 0))</f>
        <v/>
      </c>
      <c r="VVP224" s="23" t="str">
        <f>IF(VVP220 = "", "", IFERROR(VVP220 / SUMIFS(Aux_Totales!$N:$N, Aux_Totales!$F:$F, $F224, Aux_Totales!$A:$A, Aperturas!$A$2), 0))</f>
        <v/>
      </c>
      <c r="VVQ224" s="23" t="str">
        <f>IF(VVQ220 = "", "", IFERROR(VVQ220 / SUMIFS(Aux_Totales!$N:$N, Aux_Totales!$F:$F, $F224, Aux_Totales!$A:$A, Aperturas!$A$2), 0))</f>
        <v/>
      </c>
      <c r="VVR224" s="23" t="str">
        <f>IF(VVR220 = "", "", IFERROR(VVR220 / SUMIFS(Aux_Totales!$N:$N, Aux_Totales!$F:$F, $F224, Aux_Totales!$A:$A, Aperturas!$A$2), 0))</f>
        <v/>
      </c>
      <c r="VVS224" s="23" t="str">
        <f>IF(VVS220 = "", "", IFERROR(VVS220 / SUMIFS(Aux_Totales!$N:$N, Aux_Totales!$F:$F, $F224, Aux_Totales!$A:$A, Aperturas!$A$2), 0))</f>
        <v/>
      </c>
      <c r="VVT224" s="23" t="str">
        <f>IF(VVT220 = "", "", IFERROR(VVT220 / SUMIFS(Aux_Totales!$N:$N, Aux_Totales!$F:$F, $F224, Aux_Totales!$A:$A, Aperturas!$A$2), 0))</f>
        <v/>
      </c>
      <c r="VVU224" s="23" t="str">
        <f>IF(VVU220 = "", "", IFERROR(VVU220 / SUMIFS(Aux_Totales!$N:$N, Aux_Totales!$F:$F, $F224, Aux_Totales!$A:$A, Aperturas!$A$2), 0))</f>
        <v/>
      </c>
      <c r="VVV224" s="23" t="str">
        <f>IF(VVV220 = "", "", IFERROR(VVV220 / SUMIFS(Aux_Totales!$N:$N, Aux_Totales!$F:$F, $F224, Aux_Totales!$A:$A, Aperturas!$A$2), 0))</f>
        <v/>
      </c>
      <c r="VVW224" s="23" t="str">
        <f>IF(VVW220 = "", "", IFERROR(VVW220 / SUMIFS(Aux_Totales!$N:$N, Aux_Totales!$F:$F, $F224, Aux_Totales!$A:$A, Aperturas!$A$2), 0))</f>
        <v/>
      </c>
      <c r="VVX224" s="23" t="str">
        <f>IF(VVX220 = "", "", IFERROR(VVX220 / SUMIFS(Aux_Totales!$N:$N, Aux_Totales!$F:$F, $F224, Aux_Totales!$A:$A, Aperturas!$A$2), 0))</f>
        <v/>
      </c>
      <c r="VVY224" s="23" t="str">
        <f>IF(VVY220 = "", "", IFERROR(VVY220 / SUMIFS(Aux_Totales!$N:$N, Aux_Totales!$F:$F, $F224, Aux_Totales!$A:$A, Aperturas!$A$2), 0))</f>
        <v/>
      </c>
      <c r="VVZ224" s="23" t="str">
        <f>IF(VVZ220 = "", "", IFERROR(VVZ220 / SUMIFS(Aux_Totales!$N:$N, Aux_Totales!$F:$F, $F224, Aux_Totales!$A:$A, Aperturas!$A$2), 0))</f>
        <v/>
      </c>
      <c r="VWA224" s="23" t="str">
        <f>IF(VWA220 = "", "", IFERROR(VWA220 / SUMIFS(Aux_Totales!$N:$N, Aux_Totales!$F:$F, $F224, Aux_Totales!$A:$A, Aperturas!$A$2), 0))</f>
        <v/>
      </c>
      <c r="VWB224" s="23" t="str">
        <f>IF(VWB220 = "", "", IFERROR(VWB220 / SUMIFS(Aux_Totales!$N:$N, Aux_Totales!$F:$F, $F224, Aux_Totales!$A:$A, Aperturas!$A$2), 0))</f>
        <v/>
      </c>
      <c r="VWC224" s="23" t="str">
        <f>IF(VWC220 = "", "", IFERROR(VWC220 / SUMIFS(Aux_Totales!$N:$N, Aux_Totales!$F:$F, $F224, Aux_Totales!$A:$A, Aperturas!$A$2), 0))</f>
        <v/>
      </c>
      <c r="VWD224" s="23" t="str">
        <f>IF(VWD220 = "", "", IFERROR(VWD220 / SUMIFS(Aux_Totales!$N:$N, Aux_Totales!$F:$F, $F224, Aux_Totales!$A:$A, Aperturas!$A$2), 0))</f>
        <v/>
      </c>
      <c r="VWE224" s="23" t="str">
        <f>IF(VWE220 = "", "", IFERROR(VWE220 / SUMIFS(Aux_Totales!$N:$N, Aux_Totales!$F:$F, $F224, Aux_Totales!$A:$A, Aperturas!$A$2), 0))</f>
        <v/>
      </c>
      <c r="VWF224" s="23" t="str">
        <f>IF(VWF220 = "", "", IFERROR(VWF220 / SUMIFS(Aux_Totales!$N:$N, Aux_Totales!$F:$F, $F224, Aux_Totales!$A:$A, Aperturas!$A$2), 0))</f>
        <v/>
      </c>
      <c r="VWG224" s="23" t="str">
        <f>IF(VWG220 = "", "", IFERROR(VWG220 / SUMIFS(Aux_Totales!$N:$N, Aux_Totales!$F:$F, $F224, Aux_Totales!$A:$A, Aperturas!$A$2), 0))</f>
        <v/>
      </c>
      <c r="VWH224" s="23" t="str">
        <f>IF(VWH220 = "", "", IFERROR(VWH220 / SUMIFS(Aux_Totales!$N:$N, Aux_Totales!$F:$F, $F224, Aux_Totales!$A:$A, Aperturas!$A$2), 0))</f>
        <v/>
      </c>
      <c r="VWI224" s="23" t="str">
        <f>IF(VWI220 = "", "", IFERROR(VWI220 / SUMIFS(Aux_Totales!$N:$N, Aux_Totales!$F:$F, $F224, Aux_Totales!$A:$A, Aperturas!$A$2), 0))</f>
        <v/>
      </c>
      <c r="VWJ224" s="23" t="str">
        <f>IF(VWJ220 = "", "", IFERROR(VWJ220 / SUMIFS(Aux_Totales!$N:$N, Aux_Totales!$F:$F, $F224, Aux_Totales!$A:$A, Aperturas!$A$2), 0))</f>
        <v/>
      </c>
      <c r="VWK224" s="23" t="str">
        <f>IF(VWK220 = "", "", IFERROR(VWK220 / SUMIFS(Aux_Totales!$N:$N, Aux_Totales!$F:$F, $F224, Aux_Totales!$A:$A, Aperturas!$A$2), 0))</f>
        <v/>
      </c>
      <c r="VWL224" s="23" t="str">
        <f>IF(VWL220 = "", "", IFERROR(VWL220 / SUMIFS(Aux_Totales!$N:$N, Aux_Totales!$F:$F, $F224, Aux_Totales!$A:$A, Aperturas!$A$2), 0))</f>
        <v/>
      </c>
      <c r="VWM224" s="23" t="str">
        <f>IF(VWM220 = "", "", IFERROR(VWM220 / SUMIFS(Aux_Totales!$N:$N, Aux_Totales!$F:$F, $F224, Aux_Totales!$A:$A, Aperturas!$A$2), 0))</f>
        <v/>
      </c>
      <c r="VWN224" s="23" t="str">
        <f>IF(VWN220 = "", "", IFERROR(VWN220 / SUMIFS(Aux_Totales!$N:$N, Aux_Totales!$F:$F, $F224, Aux_Totales!$A:$A, Aperturas!$A$2), 0))</f>
        <v/>
      </c>
      <c r="VWO224" s="23" t="str">
        <f>IF(VWO220 = "", "", IFERROR(VWO220 / SUMIFS(Aux_Totales!$N:$N, Aux_Totales!$F:$F, $F224, Aux_Totales!$A:$A, Aperturas!$A$2), 0))</f>
        <v/>
      </c>
      <c r="VWP224" s="23" t="str">
        <f>IF(VWP220 = "", "", IFERROR(VWP220 / SUMIFS(Aux_Totales!$N:$N, Aux_Totales!$F:$F, $F224, Aux_Totales!$A:$A, Aperturas!$A$2), 0))</f>
        <v/>
      </c>
      <c r="VWQ224" s="23" t="str">
        <f>IF(VWQ220 = "", "", IFERROR(VWQ220 / SUMIFS(Aux_Totales!$N:$N, Aux_Totales!$F:$F, $F224, Aux_Totales!$A:$A, Aperturas!$A$2), 0))</f>
        <v/>
      </c>
      <c r="VWR224" s="23" t="str">
        <f>IF(VWR220 = "", "", IFERROR(VWR220 / SUMIFS(Aux_Totales!$N:$N, Aux_Totales!$F:$F, $F224, Aux_Totales!$A:$A, Aperturas!$A$2), 0))</f>
        <v/>
      </c>
      <c r="VWS224" s="23" t="str">
        <f>IF(VWS220 = "", "", IFERROR(VWS220 / SUMIFS(Aux_Totales!$N:$N, Aux_Totales!$F:$F, $F224, Aux_Totales!$A:$A, Aperturas!$A$2), 0))</f>
        <v/>
      </c>
      <c r="VWT224" s="23" t="str">
        <f>IF(VWT220 = "", "", IFERROR(VWT220 / SUMIFS(Aux_Totales!$N:$N, Aux_Totales!$F:$F, $F224, Aux_Totales!$A:$A, Aperturas!$A$2), 0))</f>
        <v/>
      </c>
      <c r="VWU224" s="23" t="str">
        <f>IF(VWU220 = "", "", IFERROR(VWU220 / SUMIFS(Aux_Totales!$N:$N, Aux_Totales!$F:$F, $F224, Aux_Totales!$A:$A, Aperturas!$A$2), 0))</f>
        <v/>
      </c>
      <c r="VWV224" s="23" t="str">
        <f>IF(VWV220 = "", "", IFERROR(VWV220 / SUMIFS(Aux_Totales!$N:$N, Aux_Totales!$F:$F, $F224, Aux_Totales!$A:$A, Aperturas!$A$2), 0))</f>
        <v/>
      </c>
      <c r="VWW224" s="23" t="str">
        <f>IF(VWW220 = "", "", IFERROR(VWW220 / SUMIFS(Aux_Totales!$N:$N, Aux_Totales!$F:$F, $F224, Aux_Totales!$A:$A, Aperturas!$A$2), 0))</f>
        <v/>
      </c>
      <c r="VWX224" s="23" t="str">
        <f>IF(VWX220 = "", "", IFERROR(VWX220 / SUMIFS(Aux_Totales!$N:$N, Aux_Totales!$F:$F, $F224, Aux_Totales!$A:$A, Aperturas!$A$2), 0))</f>
        <v/>
      </c>
      <c r="VWY224" s="23" t="str">
        <f>IF(VWY220 = "", "", IFERROR(VWY220 / SUMIFS(Aux_Totales!$N:$N, Aux_Totales!$F:$F, $F224, Aux_Totales!$A:$A, Aperturas!$A$2), 0))</f>
        <v/>
      </c>
      <c r="VWZ224" s="23" t="str">
        <f>IF(VWZ220 = "", "", IFERROR(VWZ220 / SUMIFS(Aux_Totales!$N:$N, Aux_Totales!$F:$F, $F224, Aux_Totales!$A:$A, Aperturas!$A$2), 0))</f>
        <v/>
      </c>
      <c r="VXA224" s="23" t="str">
        <f>IF(VXA220 = "", "", IFERROR(VXA220 / SUMIFS(Aux_Totales!$N:$N, Aux_Totales!$F:$F, $F224, Aux_Totales!$A:$A, Aperturas!$A$2), 0))</f>
        <v/>
      </c>
      <c r="VXB224" s="23" t="str">
        <f>IF(VXB220 = "", "", IFERROR(VXB220 / SUMIFS(Aux_Totales!$N:$N, Aux_Totales!$F:$F, $F224, Aux_Totales!$A:$A, Aperturas!$A$2), 0))</f>
        <v/>
      </c>
      <c r="VXC224" s="23" t="str">
        <f>IF(VXC220 = "", "", IFERROR(VXC220 / SUMIFS(Aux_Totales!$N:$N, Aux_Totales!$F:$F, $F224, Aux_Totales!$A:$A, Aperturas!$A$2), 0))</f>
        <v/>
      </c>
      <c r="VXD224" s="23" t="str">
        <f>IF(VXD220 = "", "", IFERROR(VXD220 / SUMIFS(Aux_Totales!$N:$N, Aux_Totales!$F:$F, $F224, Aux_Totales!$A:$A, Aperturas!$A$2), 0))</f>
        <v/>
      </c>
      <c r="VXE224" s="23" t="str">
        <f>IF(VXE220 = "", "", IFERROR(VXE220 / SUMIFS(Aux_Totales!$N:$N, Aux_Totales!$F:$F, $F224, Aux_Totales!$A:$A, Aperturas!$A$2), 0))</f>
        <v/>
      </c>
      <c r="VXF224" s="23" t="str">
        <f>IF(VXF220 = "", "", IFERROR(VXF220 / SUMIFS(Aux_Totales!$N:$N, Aux_Totales!$F:$F, $F224, Aux_Totales!$A:$A, Aperturas!$A$2), 0))</f>
        <v/>
      </c>
      <c r="VXG224" s="23" t="str">
        <f>IF(VXG220 = "", "", IFERROR(VXG220 / SUMIFS(Aux_Totales!$N:$N, Aux_Totales!$F:$F, $F224, Aux_Totales!$A:$A, Aperturas!$A$2), 0))</f>
        <v/>
      </c>
      <c r="VXH224" s="23" t="str">
        <f>IF(VXH220 = "", "", IFERROR(VXH220 / SUMIFS(Aux_Totales!$N:$N, Aux_Totales!$F:$F, $F224, Aux_Totales!$A:$A, Aperturas!$A$2), 0))</f>
        <v/>
      </c>
      <c r="VXI224" s="23" t="str">
        <f>IF(VXI220 = "", "", IFERROR(VXI220 / SUMIFS(Aux_Totales!$N:$N, Aux_Totales!$F:$F, $F224, Aux_Totales!$A:$A, Aperturas!$A$2), 0))</f>
        <v/>
      </c>
      <c r="VXJ224" s="23" t="str">
        <f>IF(VXJ220 = "", "", IFERROR(VXJ220 / SUMIFS(Aux_Totales!$N:$N, Aux_Totales!$F:$F, $F224, Aux_Totales!$A:$A, Aperturas!$A$2), 0))</f>
        <v/>
      </c>
      <c r="VXK224" s="23" t="str">
        <f>IF(VXK220 = "", "", IFERROR(VXK220 / SUMIFS(Aux_Totales!$N:$N, Aux_Totales!$F:$F, $F224, Aux_Totales!$A:$A, Aperturas!$A$2), 0))</f>
        <v/>
      </c>
      <c r="VXL224" s="23" t="str">
        <f>IF(VXL220 = "", "", IFERROR(VXL220 / SUMIFS(Aux_Totales!$N:$N, Aux_Totales!$F:$F, $F224, Aux_Totales!$A:$A, Aperturas!$A$2), 0))</f>
        <v/>
      </c>
      <c r="VXM224" s="23" t="str">
        <f>IF(VXM220 = "", "", IFERROR(VXM220 / SUMIFS(Aux_Totales!$N:$N, Aux_Totales!$F:$F, $F224, Aux_Totales!$A:$A, Aperturas!$A$2), 0))</f>
        <v/>
      </c>
      <c r="VXN224" s="23" t="str">
        <f>IF(VXN220 = "", "", IFERROR(VXN220 / SUMIFS(Aux_Totales!$N:$N, Aux_Totales!$F:$F, $F224, Aux_Totales!$A:$A, Aperturas!$A$2), 0))</f>
        <v/>
      </c>
      <c r="VXO224" s="23" t="str">
        <f>IF(VXO220 = "", "", IFERROR(VXO220 / SUMIFS(Aux_Totales!$N:$N, Aux_Totales!$F:$F, $F224, Aux_Totales!$A:$A, Aperturas!$A$2), 0))</f>
        <v/>
      </c>
      <c r="VXP224" s="23" t="str">
        <f>IF(VXP220 = "", "", IFERROR(VXP220 / SUMIFS(Aux_Totales!$N:$N, Aux_Totales!$F:$F, $F224, Aux_Totales!$A:$A, Aperturas!$A$2), 0))</f>
        <v/>
      </c>
      <c r="VXQ224" s="23" t="str">
        <f>IF(VXQ220 = "", "", IFERROR(VXQ220 / SUMIFS(Aux_Totales!$N:$N, Aux_Totales!$F:$F, $F224, Aux_Totales!$A:$A, Aperturas!$A$2), 0))</f>
        <v/>
      </c>
      <c r="VXR224" s="23" t="str">
        <f>IF(VXR220 = "", "", IFERROR(VXR220 / SUMIFS(Aux_Totales!$N:$N, Aux_Totales!$F:$F, $F224, Aux_Totales!$A:$A, Aperturas!$A$2), 0))</f>
        <v/>
      </c>
      <c r="VXS224" s="23" t="str">
        <f>IF(VXS220 = "", "", IFERROR(VXS220 / SUMIFS(Aux_Totales!$N:$N, Aux_Totales!$F:$F, $F224, Aux_Totales!$A:$A, Aperturas!$A$2), 0))</f>
        <v/>
      </c>
      <c r="VXT224" s="23" t="str">
        <f>IF(VXT220 = "", "", IFERROR(VXT220 / SUMIFS(Aux_Totales!$N:$N, Aux_Totales!$F:$F, $F224, Aux_Totales!$A:$A, Aperturas!$A$2), 0))</f>
        <v/>
      </c>
      <c r="VXU224" s="23" t="str">
        <f>IF(VXU220 = "", "", IFERROR(VXU220 / SUMIFS(Aux_Totales!$N:$N, Aux_Totales!$F:$F, $F224, Aux_Totales!$A:$A, Aperturas!$A$2), 0))</f>
        <v/>
      </c>
      <c r="VXV224" s="23" t="str">
        <f>IF(VXV220 = "", "", IFERROR(VXV220 / SUMIFS(Aux_Totales!$N:$N, Aux_Totales!$F:$F, $F224, Aux_Totales!$A:$A, Aperturas!$A$2), 0))</f>
        <v/>
      </c>
      <c r="VXW224" s="23" t="str">
        <f>IF(VXW220 = "", "", IFERROR(VXW220 / SUMIFS(Aux_Totales!$N:$N, Aux_Totales!$F:$F, $F224, Aux_Totales!$A:$A, Aperturas!$A$2), 0))</f>
        <v/>
      </c>
      <c r="VXX224" s="23" t="str">
        <f>IF(VXX220 = "", "", IFERROR(VXX220 / SUMIFS(Aux_Totales!$N:$N, Aux_Totales!$F:$F, $F224, Aux_Totales!$A:$A, Aperturas!$A$2), 0))</f>
        <v/>
      </c>
      <c r="VXY224" s="23" t="str">
        <f>IF(VXY220 = "", "", IFERROR(VXY220 / SUMIFS(Aux_Totales!$N:$N, Aux_Totales!$F:$F, $F224, Aux_Totales!$A:$A, Aperturas!$A$2), 0))</f>
        <v/>
      </c>
      <c r="VXZ224" s="23" t="str">
        <f>IF(VXZ220 = "", "", IFERROR(VXZ220 / SUMIFS(Aux_Totales!$N:$N, Aux_Totales!$F:$F, $F224, Aux_Totales!$A:$A, Aperturas!$A$2), 0))</f>
        <v/>
      </c>
      <c r="VYA224" s="23" t="str">
        <f>IF(VYA220 = "", "", IFERROR(VYA220 / SUMIFS(Aux_Totales!$N:$N, Aux_Totales!$F:$F, $F224, Aux_Totales!$A:$A, Aperturas!$A$2), 0))</f>
        <v/>
      </c>
      <c r="VYB224" s="23" t="str">
        <f>IF(VYB220 = "", "", IFERROR(VYB220 / SUMIFS(Aux_Totales!$N:$N, Aux_Totales!$F:$F, $F224, Aux_Totales!$A:$A, Aperturas!$A$2), 0))</f>
        <v/>
      </c>
      <c r="VYC224" s="23" t="str">
        <f>IF(VYC220 = "", "", IFERROR(VYC220 / SUMIFS(Aux_Totales!$N:$N, Aux_Totales!$F:$F, $F224, Aux_Totales!$A:$A, Aperturas!$A$2), 0))</f>
        <v/>
      </c>
      <c r="VYD224" s="23" t="str">
        <f>IF(VYD220 = "", "", IFERROR(VYD220 / SUMIFS(Aux_Totales!$N:$N, Aux_Totales!$F:$F, $F224, Aux_Totales!$A:$A, Aperturas!$A$2), 0))</f>
        <v/>
      </c>
      <c r="VYE224" s="23" t="str">
        <f>IF(VYE220 = "", "", IFERROR(VYE220 / SUMIFS(Aux_Totales!$N:$N, Aux_Totales!$F:$F, $F224, Aux_Totales!$A:$A, Aperturas!$A$2), 0))</f>
        <v/>
      </c>
      <c r="VYF224" s="23" t="str">
        <f>IF(VYF220 = "", "", IFERROR(VYF220 / SUMIFS(Aux_Totales!$N:$N, Aux_Totales!$F:$F, $F224, Aux_Totales!$A:$A, Aperturas!$A$2), 0))</f>
        <v/>
      </c>
      <c r="VYG224" s="23" t="str">
        <f>IF(VYG220 = "", "", IFERROR(VYG220 / SUMIFS(Aux_Totales!$N:$N, Aux_Totales!$F:$F, $F224, Aux_Totales!$A:$A, Aperturas!$A$2), 0))</f>
        <v/>
      </c>
      <c r="VYH224" s="23" t="str">
        <f>IF(VYH220 = "", "", IFERROR(VYH220 / SUMIFS(Aux_Totales!$N:$N, Aux_Totales!$F:$F, $F224, Aux_Totales!$A:$A, Aperturas!$A$2), 0))</f>
        <v/>
      </c>
      <c r="VYI224" s="23" t="str">
        <f>IF(VYI220 = "", "", IFERROR(VYI220 / SUMIFS(Aux_Totales!$N:$N, Aux_Totales!$F:$F, $F224, Aux_Totales!$A:$A, Aperturas!$A$2), 0))</f>
        <v/>
      </c>
      <c r="VYJ224" s="23" t="str">
        <f>IF(VYJ220 = "", "", IFERROR(VYJ220 / SUMIFS(Aux_Totales!$N:$N, Aux_Totales!$F:$F, $F224, Aux_Totales!$A:$A, Aperturas!$A$2), 0))</f>
        <v/>
      </c>
      <c r="VYK224" s="23" t="str">
        <f>IF(VYK220 = "", "", IFERROR(VYK220 / SUMIFS(Aux_Totales!$N:$N, Aux_Totales!$F:$F, $F224, Aux_Totales!$A:$A, Aperturas!$A$2), 0))</f>
        <v/>
      </c>
      <c r="VYL224" s="23" t="str">
        <f>IF(VYL220 = "", "", IFERROR(VYL220 / SUMIFS(Aux_Totales!$N:$N, Aux_Totales!$F:$F, $F224, Aux_Totales!$A:$A, Aperturas!$A$2), 0))</f>
        <v/>
      </c>
      <c r="VYM224" s="23" t="str">
        <f>IF(VYM220 = "", "", IFERROR(VYM220 / SUMIFS(Aux_Totales!$N:$N, Aux_Totales!$F:$F, $F224, Aux_Totales!$A:$A, Aperturas!$A$2), 0))</f>
        <v/>
      </c>
      <c r="VYN224" s="23" t="str">
        <f>IF(VYN220 = "", "", IFERROR(VYN220 / SUMIFS(Aux_Totales!$N:$N, Aux_Totales!$F:$F, $F224, Aux_Totales!$A:$A, Aperturas!$A$2), 0))</f>
        <v/>
      </c>
      <c r="VYO224" s="23" t="str">
        <f>IF(VYO220 = "", "", IFERROR(VYO220 / SUMIFS(Aux_Totales!$N:$N, Aux_Totales!$F:$F, $F224, Aux_Totales!$A:$A, Aperturas!$A$2), 0))</f>
        <v/>
      </c>
      <c r="VYP224" s="23" t="str">
        <f>IF(VYP220 = "", "", IFERROR(VYP220 / SUMIFS(Aux_Totales!$N:$N, Aux_Totales!$F:$F, $F224, Aux_Totales!$A:$A, Aperturas!$A$2), 0))</f>
        <v/>
      </c>
      <c r="VYQ224" s="23" t="str">
        <f>IF(VYQ220 = "", "", IFERROR(VYQ220 / SUMIFS(Aux_Totales!$N:$N, Aux_Totales!$F:$F, $F224, Aux_Totales!$A:$A, Aperturas!$A$2), 0))</f>
        <v/>
      </c>
      <c r="VYR224" s="23" t="str">
        <f>IF(VYR220 = "", "", IFERROR(VYR220 / SUMIFS(Aux_Totales!$N:$N, Aux_Totales!$F:$F, $F224, Aux_Totales!$A:$A, Aperturas!$A$2), 0))</f>
        <v/>
      </c>
      <c r="VYS224" s="23" t="str">
        <f>IF(VYS220 = "", "", IFERROR(VYS220 / SUMIFS(Aux_Totales!$N:$N, Aux_Totales!$F:$F, $F224, Aux_Totales!$A:$A, Aperturas!$A$2), 0))</f>
        <v/>
      </c>
      <c r="VYT224" s="23" t="str">
        <f>IF(VYT220 = "", "", IFERROR(VYT220 / SUMIFS(Aux_Totales!$N:$N, Aux_Totales!$F:$F, $F224, Aux_Totales!$A:$A, Aperturas!$A$2), 0))</f>
        <v/>
      </c>
      <c r="VYU224" s="23" t="str">
        <f>IF(VYU220 = "", "", IFERROR(VYU220 / SUMIFS(Aux_Totales!$N:$N, Aux_Totales!$F:$F, $F224, Aux_Totales!$A:$A, Aperturas!$A$2), 0))</f>
        <v/>
      </c>
      <c r="VYV224" s="23" t="str">
        <f>IF(VYV220 = "", "", IFERROR(VYV220 / SUMIFS(Aux_Totales!$N:$N, Aux_Totales!$F:$F, $F224, Aux_Totales!$A:$A, Aperturas!$A$2), 0))</f>
        <v/>
      </c>
      <c r="VYW224" s="23" t="str">
        <f>IF(VYW220 = "", "", IFERROR(VYW220 / SUMIFS(Aux_Totales!$N:$N, Aux_Totales!$F:$F, $F224, Aux_Totales!$A:$A, Aperturas!$A$2), 0))</f>
        <v/>
      </c>
      <c r="VYX224" s="23" t="str">
        <f>IF(VYX220 = "", "", IFERROR(VYX220 / SUMIFS(Aux_Totales!$N:$N, Aux_Totales!$F:$F, $F224, Aux_Totales!$A:$A, Aperturas!$A$2), 0))</f>
        <v/>
      </c>
      <c r="VYY224" s="23" t="str">
        <f>IF(VYY220 = "", "", IFERROR(VYY220 / SUMIFS(Aux_Totales!$N:$N, Aux_Totales!$F:$F, $F224, Aux_Totales!$A:$A, Aperturas!$A$2), 0))</f>
        <v/>
      </c>
      <c r="VYZ224" s="23" t="str">
        <f>IF(VYZ220 = "", "", IFERROR(VYZ220 / SUMIFS(Aux_Totales!$N:$N, Aux_Totales!$F:$F, $F224, Aux_Totales!$A:$A, Aperturas!$A$2), 0))</f>
        <v/>
      </c>
      <c r="VZA224" s="23" t="str">
        <f>IF(VZA220 = "", "", IFERROR(VZA220 / SUMIFS(Aux_Totales!$N:$N, Aux_Totales!$F:$F, $F224, Aux_Totales!$A:$A, Aperturas!$A$2), 0))</f>
        <v/>
      </c>
      <c r="VZB224" s="23" t="str">
        <f>IF(VZB220 = "", "", IFERROR(VZB220 / SUMIFS(Aux_Totales!$N:$N, Aux_Totales!$F:$F, $F224, Aux_Totales!$A:$A, Aperturas!$A$2), 0))</f>
        <v/>
      </c>
      <c r="VZC224" s="23" t="str">
        <f>IF(VZC220 = "", "", IFERROR(VZC220 / SUMIFS(Aux_Totales!$N:$N, Aux_Totales!$F:$F, $F224, Aux_Totales!$A:$A, Aperturas!$A$2), 0))</f>
        <v/>
      </c>
      <c r="VZD224" s="23" t="str">
        <f>IF(VZD220 = "", "", IFERROR(VZD220 / SUMIFS(Aux_Totales!$N:$N, Aux_Totales!$F:$F, $F224, Aux_Totales!$A:$A, Aperturas!$A$2), 0))</f>
        <v/>
      </c>
      <c r="VZE224" s="23" t="str">
        <f>IF(VZE220 = "", "", IFERROR(VZE220 / SUMIFS(Aux_Totales!$N:$N, Aux_Totales!$F:$F, $F224, Aux_Totales!$A:$A, Aperturas!$A$2), 0))</f>
        <v/>
      </c>
      <c r="VZF224" s="23" t="str">
        <f>IF(VZF220 = "", "", IFERROR(VZF220 / SUMIFS(Aux_Totales!$N:$N, Aux_Totales!$F:$F, $F224, Aux_Totales!$A:$A, Aperturas!$A$2), 0))</f>
        <v/>
      </c>
      <c r="VZG224" s="23" t="str">
        <f>IF(VZG220 = "", "", IFERROR(VZG220 / SUMIFS(Aux_Totales!$N:$N, Aux_Totales!$F:$F, $F224, Aux_Totales!$A:$A, Aperturas!$A$2), 0))</f>
        <v/>
      </c>
      <c r="VZH224" s="23" t="str">
        <f>IF(VZH220 = "", "", IFERROR(VZH220 / SUMIFS(Aux_Totales!$N:$N, Aux_Totales!$F:$F, $F224, Aux_Totales!$A:$A, Aperturas!$A$2), 0))</f>
        <v/>
      </c>
      <c r="VZI224" s="23" t="str">
        <f>IF(VZI220 = "", "", IFERROR(VZI220 / SUMIFS(Aux_Totales!$N:$N, Aux_Totales!$F:$F, $F224, Aux_Totales!$A:$A, Aperturas!$A$2), 0))</f>
        <v/>
      </c>
      <c r="VZJ224" s="23" t="str">
        <f>IF(VZJ220 = "", "", IFERROR(VZJ220 / SUMIFS(Aux_Totales!$N:$N, Aux_Totales!$F:$F, $F224, Aux_Totales!$A:$A, Aperturas!$A$2), 0))</f>
        <v/>
      </c>
      <c r="VZK224" s="23" t="str">
        <f>IF(VZK220 = "", "", IFERROR(VZK220 / SUMIFS(Aux_Totales!$N:$N, Aux_Totales!$F:$F, $F224, Aux_Totales!$A:$A, Aperturas!$A$2), 0))</f>
        <v/>
      </c>
      <c r="VZL224" s="23" t="str">
        <f>IF(VZL220 = "", "", IFERROR(VZL220 / SUMIFS(Aux_Totales!$N:$N, Aux_Totales!$F:$F, $F224, Aux_Totales!$A:$A, Aperturas!$A$2), 0))</f>
        <v/>
      </c>
      <c r="VZM224" s="23" t="str">
        <f>IF(VZM220 = "", "", IFERROR(VZM220 / SUMIFS(Aux_Totales!$N:$N, Aux_Totales!$F:$F, $F224, Aux_Totales!$A:$A, Aperturas!$A$2), 0))</f>
        <v/>
      </c>
      <c r="VZN224" s="23" t="str">
        <f>IF(VZN220 = "", "", IFERROR(VZN220 / SUMIFS(Aux_Totales!$N:$N, Aux_Totales!$F:$F, $F224, Aux_Totales!$A:$A, Aperturas!$A$2), 0))</f>
        <v/>
      </c>
      <c r="VZO224" s="23" t="str">
        <f>IF(VZO220 = "", "", IFERROR(VZO220 / SUMIFS(Aux_Totales!$N:$N, Aux_Totales!$F:$F, $F224, Aux_Totales!$A:$A, Aperturas!$A$2), 0))</f>
        <v/>
      </c>
      <c r="VZP224" s="23" t="str">
        <f>IF(VZP220 = "", "", IFERROR(VZP220 / SUMIFS(Aux_Totales!$N:$N, Aux_Totales!$F:$F, $F224, Aux_Totales!$A:$A, Aperturas!$A$2), 0))</f>
        <v/>
      </c>
      <c r="VZQ224" s="23" t="str">
        <f>IF(VZQ220 = "", "", IFERROR(VZQ220 / SUMIFS(Aux_Totales!$N:$N, Aux_Totales!$F:$F, $F224, Aux_Totales!$A:$A, Aperturas!$A$2), 0))</f>
        <v/>
      </c>
      <c r="VZR224" s="23" t="str">
        <f>IF(VZR220 = "", "", IFERROR(VZR220 / SUMIFS(Aux_Totales!$N:$N, Aux_Totales!$F:$F, $F224, Aux_Totales!$A:$A, Aperturas!$A$2), 0))</f>
        <v/>
      </c>
      <c r="VZS224" s="23" t="str">
        <f>IF(VZS220 = "", "", IFERROR(VZS220 / SUMIFS(Aux_Totales!$N:$N, Aux_Totales!$F:$F, $F224, Aux_Totales!$A:$A, Aperturas!$A$2), 0))</f>
        <v/>
      </c>
      <c r="VZT224" s="23" t="str">
        <f>IF(VZT220 = "", "", IFERROR(VZT220 / SUMIFS(Aux_Totales!$N:$N, Aux_Totales!$F:$F, $F224, Aux_Totales!$A:$A, Aperturas!$A$2), 0))</f>
        <v/>
      </c>
      <c r="VZU224" s="23" t="str">
        <f>IF(VZU220 = "", "", IFERROR(VZU220 / SUMIFS(Aux_Totales!$N:$N, Aux_Totales!$F:$F, $F224, Aux_Totales!$A:$A, Aperturas!$A$2), 0))</f>
        <v/>
      </c>
      <c r="VZV224" s="23" t="str">
        <f>IF(VZV220 = "", "", IFERROR(VZV220 / SUMIFS(Aux_Totales!$N:$N, Aux_Totales!$F:$F, $F224, Aux_Totales!$A:$A, Aperturas!$A$2), 0))</f>
        <v/>
      </c>
      <c r="VZW224" s="23" t="str">
        <f>IF(VZW220 = "", "", IFERROR(VZW220 / SUMIFS(Aux_Totales!$N:$N, Aux_Totales!$F:$F, $F224, Aux_Totales!$A:$A, Aperturas!$A$2), 0))</f>
        <v/>
      </c>
      <c r="VZX224" s="23" t="str">
        <f>IF(VZX220 = "", "", IFERROR(VZX220 / SUMIFS(Aux_Totales!$N:$N, Aux_Totales!$F:$F, $F224, Aux_Totales!$A:$A, Aperturas!$A$2), 0))</f>
        <v/>
      </c>
      <c r="VZY224" s="23" t="str">
        <f>IF(VZY220 = "", "", IFERROR(VZY220 / SUMIFS(Aux_Totales!$N:$N, Aux_Totales!$F:$F, $F224, Aux_Totales!$A:$A, Aperturas!$A$2), 0))</f>
        <v/>
      </c>
      <c r="VZZ224" s="23" t="str">
        <f>IF(VZZ220 = "", "", IFERROR(VZZ220 / SUMIFS(Aux_Totales!$N:$N, Aux_Totales!$F:$F, $F224, Aux_Totales!$A:$A, Aperturas!$A$2), 0))</f>
        <v/>
      </c>
      <c r="WAA224" s="23" t="str">
        <f>IF(WAA220 = "", "", IFERROR(WAA220 / SUMIFS(Aux_Totales!$N:$N, Aux_Totales!$F:$F, $F224, Aux_Totales!$A:$A, Aperturas!$A$2), 0))</f>
        <v/>
      </c>
      <c r="WAB224" s="23" t="str">
        <f>IF(WAB220 = "", "", IFERROR(WAB220 / SUMIFS(Aux_Totales!$N:$N, Aux_Totales!$F:$F, $F224, Aux_Totales!$A:$A, Aperturas!$A$2), 0))</f>
        <v/>
      </c>
      <c r="WAC224" s="23" t="str">
        <f>IF(WAC220 = "", "", IFERROR(WAC220 / SUMIFS(Aux_Totales!$N:$N, Aux_Totales!$F:$F, $F224, Aux_Totales!$A:$A, Aperturas!$A$2), 0))</f>
        <v/>
      </c>
      <c r="WAD224" s="23" t="str">
        <f>IF(WAD220 = "", "", IFERROR(WAD220 / SUMIFS(Aux_Totales!$N:$N, Aux_Totales!$F:$F, $F224, Aux_Totales!$A:$A, Aperturas!$A$2), 0))</f>
        <v/>
      </c>
      <c r="WAE224" s="23" t="str">
        <f>IF(WAE220 = "", "", IFERROR(WAE220 / SUMIFS(Aux_Totales!$N:$N, Aux_Totales!$F:$F, $F224, Aux_Totales!$A:$A, Aperturas!$A$2), 0))</f>
        <v/>
      </c>
      <c r="WAF224" s="23" t="str">
        <f>IF(WAF220 = "", "", IFERROR(WAF220 / SUMIFS(Aux_Totales!$N:$N, Aux_Totales!$F:$F, $F224, Aux_Totales!$A:$A, Aperturas!$A$2), 0))</f>
        <v/>
      </c>
      <c r="WAG224" s="23" t="str">
        <f>IF(WAG220 = "", "", IFERROR(WAG220 / SUMIFS(Aux_Totales!$N:$N, Aux_Totales!$F:$F, $F224, Aux_Totales!$A:$A, Aperturas!$A$2), 0))</f>
        <v/>
      </c>
      <c r="WAH224" s="23" t="str">
        <f>IF(WAH220 = "", "", IFERROR(WAH220 / SUMIFS(Aux_Totales!$N:$N, Aux_Totales!$F:$F, $F224, Aux_Totales!$A:$A, Aperturas!$A$2), 0))</f>
        <v/>
      </c>
      <c r="WAI224" s="23" t="str">
        <f>IF(WAI220 = "", "", IFERROR(WAI220 / SUMIFS(Aux_Totales!$N:$N, Aux_Totales!$F:$F, $F224, Aux_Totales!$A:$A, Aperturas!$A$2), 0))</f>
        <v/>
      </c>
      <c r="WAJ224" s="23" t="str">
        <f>IF(WAJ220 = "", "", IFERROR(WAJ220 / SUMIFS(Aux_Totales!$N:$N, Aux_Totales!$F:$F, $F224, Aux_Totales!$A:$A, Aperturas!$A$2), 0))</f>
        <v/>
      </c>
      <c r="WAK224" s="23" t="str">
        <f>IF(WAK220 = "", "", IFERROR(WAK220 / SUMIFS(Aux_Totales!$N:$N, Aux_Totales!$F:$F, $F224, Aux_Totales!$A:$A, Aperturas!$A$2), 0))</f>
        <v/>
      </c>
      <c r="WAL224" s="23" t="str">
        <f>IF(WAL220 = "", "", IFERROR(WAL220 / SUMIFS(Aux_Totales!$N:$N, Aux_Totales!$F:$F, $F224, Aux_Totales!$A:$A, Aperturas!$A$2), 0))</f>
        <v/>
      </c>
      <c r="WAM224" s="23" t="str">
        <f>IF(WAM220 = "", "", IFERROR(WAM220 / SUMIFS(Aux_Totales!$N:$N, Aux_Totales!$F:$F, $F224, Aux_Totales!$A:$A, Aperturas!$A$2), 0))</f>
        <v/>
      </c>
      <c r="WAN224" s="23" t="str">
        <f>IF(WAN220 = "", "", IFERROR(WAN220 / SUMIFS(Aux_Totales!$N:$N, Aux_Totales!$F:$F, $F224, Aux_Totales!$A:$A, Aperturas!$A$2), 0))</f>
        <v/>
      </c>
      <c r="WAO224" s="23" t="str">
        <f>IF(WAO220 = "", "", IFERROR(WAO220 / SUMIFS(Aux_Totales!$N:$N, Aux_Totales!$F:$F, $F224, Aux_Totales!$A:$A, Aperturas!$A$2), 0))</f>
        <v/>
      </c>
      <c r="WAP224" s="23" t="str">
        <f>IF(WAP220 = "", "", IFERROR(WAP220 / SUMIFS(Aux_Totales!$N:$N, Aux_Totales!$F:$F, $F224, Aux_Totales!$A:$A, Aperturas!$A$2), 0))</f>
        <v/>
      </c>
      <c r="WAQ224" s="23" t="str">
        <f>IF(WAQ220 = "", "", IFERROR(WAQ220 / SUMIFS(Aux_Totales!$N:$N, Aux_Totales!$F:$F, $F224, Aux_Totales!$A:$A, Aperturas!$A$2), 0))</f>
        <v/>
      </c>
      <c r="WAR224" s="23" t="str">
        <f>IF(WAR220 = "", "", IFERROR(WAR220 / SUMIFS(Aux_Totales!$N:$N, Aux_Totales!$F:$F, $F224, Aux_Totales!$A:$A, Aperturas!$A$2), 0))</f>
        <v/>
      </c>
      <c r="WAS224" s="23" t="str">
        <f>IF(WAS220 = "", "", IFERROR(WAS220 / SUMIFS(Aux_Totales!$N:$N, Aux_Totales!$F:$F, $F224, Aux_Totales!$A:$A, Aperturas!$A$2), 0))</f>
        <v/>
      </c>
      <c r="WAT224" s="23" t="str">
        <f>IF(WAT220 = "", "", IFERROR(WAT220 / SUMIFS(Aux_Totales!$N:$N, Aux_Totales!$F:$F, $F224, Aux_Totales!$A:$A, Aperturas!$A$2), 0))</f>
        <v/>
      </c>
      <c r="WAU224" s="23" t="str">
        <f>IF(WAU220 = "", "", IFERROR(WAU220 / SUMIFS(Aux_Totales!$N:$N, Aux_Totales!$F:$F, $F224, Aux_Totales!$A:$A, Aperturas!$A$2), 0))</f>
        <v/>
      </c>
      <c r="WAV224" s="23" t="str">
        <f>IF(WAV220 = "", "", IFERROR(WAV220 / SUMIFS(Aux_Totales!$N:$N, Aux_Totales!$F:$F, $F224, Aux_Totales!$A:$A, Aperturas!$A$2), 0))</f>
        <v/>
      </c>
      <c r="WAW224" s="23" t="str">
        <f>IF(WAW220 = "", "", IFERROR(WAW220 / SUMIFS(Aux_Totales!$N:$N, Aux_Totales!$F:$F, $F224, Aux_Totales!$A:$A, Aperturas!$A$2), 0))</f>
        <v/>
      </c>
      <c r="WAX224" s="23" t="str">
        <f>IF(WAX220 = "", "", IFERROR(WAX220 / SUMIFS(Aux_Totales!$N:$N, Aux_Totales!$F:$F, $F224, Aux_Totales!$A:$A, Aperturas!$A$2), 0))</f>
        <v/>
      </c>
      <c r="WAY224" s="23" t="str">
        <f>IF(WAY220 = "", "", IFERROR(WAY220 / SUMIFS(Aux_Totales!$N:$N, Aux_Totales!$F:$F, $F224, Aux_Totales!$A:$A, Aperturas!$A$2), 0))</f>
        <v/>
      </c>
      <c r="WAZ224" s="23" t="str">
        <f>IF(WAZ220 = "", "", IFERROR(WAZ220 / SUMIFS(Aux_Totales!$N:$N, Aux_Totales!$F:$F, $F224, Aux_Totales!$A:$A, Aperturas!$A$2), 0))</f>
        <v/>
      </c>
      <c r="WBA224" s="23" t="str">
        <f>IF(WBA220 = "", "", IFERROR(WBA220 / SUMIFS(Aux_Totales!$N:$N, Aux_Totales!$F:$F, $F224, Aux_Totales!$A:$A, Aperturas!$A$2), 0))</f>
        <v/>
      </c>
      <c r="WBB224" s="23" t="str">
        <f>IF(WBB220 = "", "", IFERROR(WBB220 / SUMIFS(Aux_Totales!$N:$N, Aux_Totales!$F:$F, $F224, Aux_Totales!$A:$A, Aperturas!$A$2), 0))</f>
        <v/>
      </c>
      <c r="WBC224" s="23" t="str">
        <f>IF(WBC220 = "", "", IFERROR(WBC220 / SUMIFS(Aux_Totales!$N:$N, Aux_Totales!$F:$F, $F224, Aux_Totales!$A:$A, Aperturas!$A$2), 0))</f>
        <v/>
      </c>
      <c r="WBD224" s="23" t="str">
        <f>IF(WBD220 = "", "", IFERROR(WBD220 / SUMIFS(Aux_Totales!$N:$N, Aux_Totales!$F:$F, $F224, Aux_Totales!$A:$A, Aperturas!$A$2), 0))</f>
        <v/>
      </c>
      <c r="WBE224" s="23" t="str">
        <f>IF(WBE220 = "", "", IFERROR(WBE220 / SUMIFS(Aux_Totales!$N:$N, Aux_Totales!$F:$F, $F224, Aux_Totales!$A:$A, Aperturas!$A$2), 0))</f>
        <v/>
      </c>
      <c r="WBF224" s="23" t="str">
        <f>IF(WBF220 = "", "", IFERROR(WBF220 / SUMIFS(Aux_Totales!$N:$N, Aux_Totales!$F:$F, $F224, Aux_Totales!$A:$A, Aperturas!$A$2), 0))</f>
        <v/>
      </c>
      <c r="WBG224" s="23" t="str">
        <f>IF(WBG220 = "", "", IFERROR(WBG220 / SUMIFS(Aux_Totales!$N:$N, Aux_Totales!$F:$F, $F224, Aux_Totales!$A:$A, Aperturas!$A$2), 0))</f>
        <v/>
      </c>
      <c r="WBH224" s="23" t="str">
        <f>IF(WBH220 = "", "", IFERROR(WBH220 / SUMIFS(Aux_Totales!$N:$N, Aux_Totales!$F:$F, $F224, Aux_Totales!$A:$A, Aperturas!$A$2), 0))</f>
        <v/>
      </c>
      <c r="WBI224" s="23" t="str">
        <f>IF(WBI220 = "", "", IFERROR(WBI220 / SUMIFS(Aux_Totales!$N:$N, Aux_Totales!$F:$F, $F224, Aux_Totales!$A:$A, Aperturas!$A$2), 0))</f>
        <v/>
      </c>
      <c r="WBJ224" s="23" t="str">
        <f>IF(WBJ220 = "", "", IFERROR(WBJ220 / SUMIFS(Aux_Totales!$N:$N, Aux_Totales!$F:$F, $F224, Aux_Totales!$A:$A, Aperturas!$A$2), 0))</f>
        <v/>
      </c>
      <c r="WBK224" s="23" t="str">
        <f>IF(WBK220 = "", "", IFERROR(WBK220 / SUMIFS(Aux_Totales!$N:$N, Aux_Totales!$F:$F, $F224, Aux_Totales!$A:$A, Aperturas!$A$2), 0))</f>
        <v/>
      </c>
      <c r="WBL224" s="23" t="str">
        <f>IF(WBL220 = "", "", IFERROR(WBL220 / SUMIFS(Aux_Totales!$N:$N, Aux_Totales!$F:$F, $F224, Aux_Totales!$A:$A, Aperturas!$A$2), 0))</f>
        <v/>
      </c>
      <c r="WBM224" s="23" t="str">
        <f>IF(WBM220 = "", "", IFERROR(WBM220 / SUMIFS(Aux_Totales!$N:$N, Aux_Totales!$F:$F, $F224, Aux_Totales!$A:$A, Aperturas!$A$2), 0))</f>
        <v/>
      </c>
      <c r="WBN224" s="23" t="str">
        <f>IF(WBN220 = "", "", IFERROR(WBN220 / SUMIFS(Aux_Totales!$N:$N, Aux_Totales!$F:$F, $F224, Aux_Totales!$A:$A, Aperturas!$A$2), 0))</f>
        <v/>
      </c>
      <c r="WBO224" s="23" t="str">
        <f>IF(WBO220 = "", "", IFERROR(WBO220 / SUMIFS(Aux_Totales!$N:$N, Aux_Totales!$F:$F, $F224, Aux_Totales!$A:$A, Aperturas!$A$2), 0))</f>
        <v/>
      </c>
      <c r="WBP224" s="23" t="str">
        <f>IF(WBP220 = "", "", IFERROR(WBP220 / SUMIFS(Aux_Totales!$N:$N, Aux_Totales!$F:$F, $F224, Aux_Totales!$A:$A, Aperturas!$A$2), 0))</f>
        <v/>
      </c>
      <c r="WBQ224" s="23" t="str">
        <f>IF(WBQ220 = "", "", IFERROR(WBQ220 / SUMIFS(Aux_Totales!$N:$N, Aux_Totales!$F:$F, $F224, Aux_Totales!$A:$A, Aperturas!$A$2), 0))</f>
        <v/>
      </c>
      <c r="WBR224" s="23" t="str">
        <f>IF(WBR220 = "", "", IFERROR(WBR220 / SUMIFS(Aux_Totales!$N:$N, Aux_Totales!$F:$F, $F224, Aux_Totales!$A:$A, Aperturas!$A$2), 0))</f>
        <v/>
      </c>
      <c r="WBS224" s="23" t="str">
        <f>IF(WBS220 = "", "", IFERROR(WBS220 / SUMIFS(Aux_Totales!$N:$N, Aux_Totales!$F:$F, $F224, Aux_Totales!$A:$A, Aperturas!$A$2), 0))</f>
        <v/>
      </c>
      <c r="WBT224" s="23" t="str">
        <f>IF(WBT220 = "", "", IFERROR(WBT220 / SUMIFS(Aux_Totales!$N:$N, Aux_Totales!$F:$F, $F224, Aux_Totales!$A:$A, Aperturas!$A$2), 0))</f>
        <v/>
      </c>
      <c r="WBU224" s="23" t="str">
        <f>IF(WBU220 = "", "", IFERROR(WBU220 / SUMIFS(Aux_Totales!$N:$N, Aux_Totales!$F:$F, $F224, Aux_Totales!$A:$A, Aperturas!$A$2), 0))</f>
        <v/>
      </c>
      <c r="WBV224" s="23" t="str">
        <f>IF(WBV220 = "", "", IFERROR(WBV220 / SUMIFS(Aux_Totales!$N:$N, Aux_Totales!$F:$F, $F224, Aux_Totales!$A:$A, Aperturas!$A$2), 0))</f>
        <v/>
      </c>
      <c r="WBW224" s="23" t="str">
        <f>IF(WBW220 = "", "", IFERROR(WBW220 / SUMIFS(Aux_Totales!$N:$N, Aux_Totales!$F:$F, $F224, Aux_Totales!$A:$A, Aperturas!$A$2), 0))</f>
        <v/>
      </c>
      <c r="WBX224" s="23" t="str">
        <f>IF(WBX220 = "", "", IFERROR(WBX220 / SUMIFS(Aux_Totales!$N:$N, Aux_Totales!$F:$F, $F224, Aux_Totales!$A:$A, Aperturas!$A$2), 0))</f>
        <v/>
      </c>
      <c r="WBY224" s="23" t="str">
        <f>IF(WBY220 = "", "", IFERROR(WBY220 / SUMIFS(Aux_Totales!$N:$N, Aux_Totales!$F:$F, $F224, Aux_Totales!$A:$A, Aperturas!$A$2), 0))</f>
        <v/>
      </c>
      <c r="WBZ224" s="23" t="str">
        <f>IF(WBZ220 = "", "", IFERROR(WBZ220 / SUMIFS(Aux_Totales!$N:$N, Aux_Totales!$F:$F, $F224, Aux_Totales!$A:$A, Aperturas!$A$2), 0))</f>
        <v/>
      </c>
      <c r="WCA224" s="23" t="str">
        <f>IF(WCA220 = "", "", IFERROR(WCA220 / SUMIFS(Aux_Totales!$N:$N, Aux_Totales!$F:$F, $F224, Aux_Totales!$A:$A, Aperturas!$A$2), 0))</f>
        <v/>
      </c>
      <c r="WCB224" s="23" t="str">
        <f>IF(WCB220 = "", "", IFERROR(WCB220 / SUMIFS(Aux_Totales!$N:$N, Aux_Totales!$F:$F, $F224, Aux_Totales!$A:$A, Aperturas!$A$2), 0))</f>
        <v/>
      </c>
      <c r="WCC224" s="23" t="str">
        <f>IF(WCC220 = "", "", IFERROR(WCC220 / SUMIFS(Aux_Totales!$N:$N, Aux_Totales!$F:$F, $F224, Aux_Totales!$A:$A, Aperturas!$A$2), 0))</f>
        <v/>
      </c>
      <c r="WCD224" s="23" t="str">
        <f>IF(WCD220 = "", "", IFERROR(WCD220 / SUMIFS(Aux_Totales!$N:$N, Aux_Totales!$F:$F, $F224, Aux_Totales!$A:$A, Aperturas!$A$2), 0))</f>
        <v/>
      </c>
      <c r="WCE224" s="23" t="str">
        <f>IF(WCE220 = "", "", IFERROR(WCE220 / SUMIFS(Aux_Totales!$N:$N, Aux_Totales!$F:$F, $F224, Aux_Totales!$A:$A, Aperturas!$A$2), 0))</f>
        <v/>
      </c>
      <c r="WCF224" s="23" t="str">
        <f>IF(WCF220 = "", "", IFERROR(WCF220 / SUMIFS(Aux_Totales!$N:$N, Aux_Totales!$F:$F, $F224, Aux_Totales!$A:$A, Aperturas!$A$2), 0))</f>
        <v/>
      </c>
      <c r="WCG224" s="23" t="str">
        <f>IF(WCG220 = "", "", IFERROR(WCG220 / SUMIFS(Aux_Totales!$N:$N, Aux_Totales!$F:$F, $F224, Aux_Totales!$A:$A, Aperturas!$A$2), 0))</f>
        <v/>
      </c>
      <c r="WCH224" s="23" t="str">
        <f>IF(WCH220 = "", "", IFERROR(WCH220 / SUMIFS(Aux_Totales!$N:$N, Aux_Totales!$F:$F, $F224, Aux_Totales!$A:$A, Aperturas!$A$2), 0))</f>
        <v/>
      </c>
      <c r="WCI224" s="23" t="str">
        <f>IF(WCI220 = "", "", IFERROR(WCI220 / SUMIFS(Aux_Totales!$N:$N, Aux_Totales!$F:$F, $F224, Aux_Totales!$A:$A, Aperturas!$A$2), 0))</f>
        <v/>
      </c>
      <c r="WCJ224" s="23" t="str">
        <f>IF(WCJ220 = "", "", IFERROR(WCJ220 / SUMIFS(Aux_Totales!$N:$N, Aux_Totales!$F:$F, $F224, Aux_Totales!$A:$A, Aperturas!$A$2), 0))</f>
        <v/>
      </c>
      <c r="WCK224" s="23" t="str">
        <f>IF(WCK220 = "", "", IFERROR(WCK220 / SUMIFS(Aux_Totales!$N:$N, Aux_Totales!$F:$F, $F224, Aux_Totales!$A:$A, Aperturas!$A$2), 0))</f>
        <v/>
      </c>
      <c r="WCL224" s="23" t="str">
        <f>IF(WCL220 = "", "", IFERROR(WCL220 / SUMIFS(Aux_Totales!$N:$N, Aux_Totales!$F:$F, $F224, Aux_Totales!$A:$A, Aperturas!$A$2), 0))</f>
        <v/>
      </c>
      <c r="WCM224" s="23" t="str">
        <f>IF(WCM220 = "", "", IFERROR(WCM220 / SUMIFS(Aux_Totales!$N:$N, Aux_Totales!$F:$F, $F224, Aux_Totales!$A:$A, Aperturas!$A$2), 0))</f>
        <v/>
      </c>
      <c r="WCN224" s="23" t="str">
        <f>IF(WCN220 = "", "", IFERROR(WCN220 / SUMIFS(Aux_Totales!$N:$N, Aux_Totales!$F:$F, $F224, Aux_Totales!$A:$A, Aperturas!$A$2), 0))</f>
        <v/>
      </c>
      <c r="WCO224" s="23" t="str">
        <f>IF(WCO220 = "", "", IFERROR(WCO220 / SUMIFS(Aux_Totales!$N:$N, Aux_Totales!$F:$F, $F224, Aux_Totales!$A:$A, Aperturas!$A$2), 0))</f>
        <v/>
      </c>
      <c r="WCP224" s="23" t="str">
        <f>IF(WCP220 = "", "", IFERROR(WCP220 / SUMIFS(Aux_Totales!$N:$N, Aux_Totales!$F:$F, $F224, Aux_Totales!$A:$A, Aperturas!$A$2), 0))</f>
        <v/>
      </c>
      <c r="WCQ224" s="23" t="str">
        <f>IF(WCQ220 = "", "", IFERROR(WCQ220 / SUMIFS(Aux_Totales!$N:$N, Aux_Totales!$F:$F, $F224, Aux_Totales!$A:$A, Aperturas!$A$2), 0))</f>
        <v/>
      </c>
      <c r="WCR224" s="23" t="str">
        <f>IF(WCR220 = "", "", IFERROR(WCR220 / SUMIFS(Aux_Totales!$N:$N, Aux_Totales!$F:$F, $F224, Aux_Totales!$A:$A, Aperturas!$A$2), 0))</f>
        <v/>
      </c>
      <c r="WCS224" s="23" t="str">
        <f>IF(WCS220 = "", "", IFERROR(WCS220 / SUMIFS(Aux_Totales!$N:$N, Aux_Totales!$F:$F, $F224, Aux_Totales!$A:$A, Aperturas!$A$2), 0))</f>
        <v/>
      </c>
      <c r="WCT224" s="23" t="str">
        <f>IF(WCT220 = "", "", IFERROR(WCT220 / SUMIFS(Aux_Totales!$N:$N, Aux_Totales!$F:$F, $F224, Aux_Totales!$A:$A, Aperturas!$A$2), 0))</f>
        <v/>
      </c>
      <c r="WCU224" s="23" t="str">
        <f>IF(WCU220 = "", "", IFERROR(WCU220 / SUMIFS(Aux_Totales!$N:$N, Aux_Totales!$F:$F, $F224, Aux_Totales!$A:$A, Aperturas!$A$2), 0))</f>
        <v/>
      </c>
      <c r="WCV224" s="23" t="str">
        <f>IF(WCV220 = "", "", IFERROR(WCV220 / SUMIFS(Aux_Totales!$N:$N, Aux_Totales!$F:$F, $F224, Aux_Totales!$A:$A, Aperturas!$A$2), 0))</f>
        <v/>
      </c>
      <c r="WCW224" s="23" t="str">
        <f>IF(WCW220 = "", "", IFERROR(WCW220 / SUMIFS(Aux_Totales!$N:$N, Aux_Totales!$F:$F, $F224, Aux_Totales!$A:$A, Aperturas!$A$2), 0))</f>
        <v/>
      </c>
      <c r="WCX224" s="23" t="str">
        <f>IF(WCX220 = "", "", IFERROR(WCX220 / SUMIFS(Aux_Totales!$N:$N, Aux_Totales!$F:$F, $F224, Aux_Totales!$A:$A, Aperturas!$A$2), 0))</f>
        <v/>
      </c>
      <c r="WCY224" s="23" t="str">
        <f>IF(WCY220 = "", "", IFERROR(WCY220 / SUMIFS(Aux_Totales!$N:$N, Aux_Totales!$F:$F, $F224, Aux_Totales!$A:$A, Aperturas!$A$2), 0))</f>
        <v/>
      </c>
      <c r="WCZ224" s="23" t="str">
        <f>IF(WCZ220 = "", "", IFERROR(WCZ220 / SUMIFS(Aux_Totales!$N:$N, Aux_Totales!$F:$F, $F224, Aux_Totales!$A:$A, Aperturas!$A$2), 0))</f>
        <v/>
      </c>
      <c r="WDA224" s="23" t="str">
        <f>IF(WDA220 = "", "", IFERROR(WDA220 / SUMIFS(Aux_Totales!$N:$N, Aux_Totales!$F:$F, $F224, Aux_Totales!$A:$A, Aperturas!$A$2), 0))</f>
        <v/>
      </c>
      <c r="WDB224" s="23" t="str">
        <f>IF(WDB220 = "", "", IFERROR(WDB220 / SUMIFS(Aux_Totales!$N:$N, Aux_Totales!$F:$F, $F224, Aux_Totales!$A:$A, Aperturas!$A$2), 0))</f>
        <v/>
      </c>
      <c r="WDC224" s="23" t="str">
        <f>IF(WDC220 = "", "", IFERROR(WDC220 / SUMIFS(Aux_Totales!$N:$N, Aux_Totales!$F:$F, $F224, Aux_Totales!$A:$A, Aperturas!$A$2), 0))</f>
        <v/>
      </c>
      <c r="WDD224" s="23" t="str">
        <f>IF(WDD220 = "", "", IFERROR(WDD220 / SUMIFS(Aux_Totales!$N:$N, Aux_Totales!$F:$F, $F224, Aux_Totales!$A:$A, Aperturas!$A$2), 0))</f>
        <v/>
      </c>
      <c r="WDE224" s="23" t="str">
        <f>IF(WDE220 = "", "", IFERROR(WDE220 / SUMIFS(Aux_Totales!$N:$N, Aux_Totales!$F:$F, $F224, Aux_Totales!$A:$A, Aperturas!$A$2), 0))</f>
        <v/>
      </c>
      <c r="WDF224" s="23" t="str">
        <f>IF(WDF220 = "", "", IFERROR(WDF220 / SUMIFS(Aux_Totales!$N:$N, Aux_Totales!$F:$F, $F224, Aux_Totales!$A:$A, Aperturas!$A$2), 0))</f>
        <v/>
      </c>
      <c r="WDG224" s="23" t="str">
        <f>IF(WDG220 = "", "", IFERROR(WDG220 / SUMIFS(Aux_Totales!$N:$N, Aux_Totales!$F:$F, $F224, Aux_Totales!$A:$A, Aperturas!$A$2), 0))</f>
        <v/>
      </c>
      <c r="WDH224" s="23" t="str">
        <f>IF(WDH220 = "", "", IFERROR(WDH220 / SUMIFS(Aux_Totales!$N:$N, Aux_Totales!$F:$F, $F224, Aux_Totales!$A:$A, Aperturas!$A$2), 0))</f>
        <v/>
      </c>
      <c r="WDI224" s="23" t="str">
        <f>IF(WDI220 = "", "", IFERROR(WDI220 / SUMIFS(Aux_Totales!$N:$N, Aux_Totales!$F:$F, $F224, Aux_Totales!$A:$A, Aperturas!$A$2), 0))</f>
        <v/>
      </c>
      <c r="WDJ224" s="23" t="str">
        <f>IF(WDJ220 = "", "", IFERROR(WDJ220 / SUMIFS(Aux_Totales!$N:$N, Aux_Totales!$F:$F, $F224, Aux_Totales!$A:$A, Aperturas!$A$2), 0))</f>
        <v/>
      </c>
      <c r="WDK224" s="23" t="str">
        <f>IF(WDK220 = "", "", IFERROR(WDK220 / SUMIFS(Aux_Totales!$N:$N, Aux_Totales!$F:$F, $F224, Aux_Totales!$A:$A, Aperturas!$A$2), 0))</f>
        <v/>
      </c>
      <c r="WDL224" s="23" t="str">
        <f>IF(WDL220 = "", "", IFERROR(WDL220 / SUMIFS(Aux_Totales!$N:$N, Aux_Totales!$F:$F, $F224, Aux_Totales!$A:$A, Aperturas!$A$2), 0))</f>
        <v/>
      </c>
      <c r="WDM224" s="23" t="str">
        <f>IF(WDM220 = "", "", IFERROR(WDM220 / SUMIFS(Aux_Totales!$N:$N, Aux_Totales!$F:$F, $F224, Aux_Totales!$A:$A, Aperturas!$A$2), 0))</f>
        <v/>
      </c>
      <c r="WDN224" s="23" t="str">
        <f>IF(WDN220 = "", "", IFERROR(WDN220 / SUMIFS(Aux_Totales!$N:$N, Aux_Totales!$F:$F, $F224, Aux_Totales!$A:$A, Aperturas!$A$2), 0))</f>
        <v/>
      </c>
      <c r="WDO224" s="23" t="str">
        <f>IF(WDO220 = "", "", IFERROR(WDO220 / SUMIFS(Aux_Totales!$N:$N, Aux_Totales!$F:$F, $F224, Aux_Totales!$A:$A, Aperturas!$A$2), 0))</f>
        <v/>
      </c>
      <c r="WDP224" s="23" t="str">
        <f>IF(WDP220 = "", "", IFERROR(WDP220 / SUMIFS(Aux_Totales!$N:$N, Aux_Totales!$F:$F, $F224, Aux_Totales!$A:$A, Aperturas!$A$2), 0))</f>
        <v/>
      </c>
      <c r="WDQ224" s="23" t="str">
        <f>IF(WDQ220 = "", "", IFERROR(WDQ220 / SUMIFS(Aux_Totales!$N:$N, Aux_Totales!$F:$F, $F224, Aux_Totales!$A:$A, Aperturas!$A$2), 0))</f>
        <v/>
      </c>
      <c r="WDR224" s="23" t="str">
        <f>IF(WDR220 = "", "", IFERROR(WDR220 / SUMIFS(Aux_Totales!$N:$N, Aux_Totales!$F:$F, $F224, Aux_Totales!$A:$A, Aperturas!$A$2), 0))</f>
        <v/>
      </c>
      <c r="WDS224" s="23" t="str">
        <f>IF(WDS220 = "", "", IFERROR(WDS220 / SUMIFS(Aux_Totales!$N:$N, Aux_Totales!$F:$F, $F224, Aux_Totales!$A:$A, Aperturas!$A$2), 0))</f>
        <v/>
      </c>
      <c r="WDT224" s="23" t="str">
        <f>IF(WDT220 = "", "", IFERROR(WDT220 / SUMIFS(Aux_Totales!$N:$N, Aux_Totales!$F:$F, $F224, Aux_Totales!$A:$A, Aperturas!$A$2), 0))</f>
        <v/>
      </c>
      <c r="WDU224" s="23" t="str">
        <f>IF(WDU220 = "", "", IFERROR(WDU220 / SUMIFS(Aux_Totales!$N:$N, Aux_Totales!$F:$F, $F224, Aux_Totales!$A:$A, Aperturas!$A$2), 0))</f>
        <v/>
      </c>
      <c r="WDV224" s="23" t="str">
        <f>IF(WDV220 = "", "", IFERROR(WDV220 / SUMIFS(Aux_Totales!$N:$N, Aux_Totales!$F:$F, $F224, Aux_Totales!$A:$A, Aperturas!$A$2), 0))</f>
        <v/>
      </c>
      <c r="WDW224" s="23" t="str">
        <f>IF(WDW220 = "", "", IFERROR(WDW220 / SUMIFS(Aux_Totales!$N:$N, Aux_Totales!$F:$F, $F224, Aux_Totales!$A:$A, Aperturas!$A$2), 0))</f>
        <v/>
      </c>
      <c r="WDX224" s="23" t="str">
        <f>IF(WDX220 = "", "", IFERROR(WDX220 / SUMIFS(Aux_Totales!$N:$N, Aux_Totales!$F:$F, $F224, Aux_Totales!$A:$A, Aperturas!$A$2), 0))</f>
        <v/>
      </c>
      <c r="WDY224" s="23" t="str">
        <f>IF(WDY220 = "", "", IFERROR(WDY220 / SUMIFS(Aux_Totales!$N:$N, Aux_Totales!$F:$F, $F224, Aux_Totales!$A:$A, Aperturas!$A$2), 0))</f>
        <v/>
      </c>
      <c r="WDZ224" s="23" t="str">
        <f>IF(WDZ220 = "", "", IFERROR(WDZ220 / SUMIFS(Aux_Totales!$N:$N, Aux_Totales!$F:$F, $F224, Aux_Totales!$A:$A, Aperturas!$A$2), 0))</f>
        <v/>
      </c>
      <c r="WEA224" s="23" t="str">
        <f>IF(WEA220 = "", "", IFERROR(WEA220 / SUMIFS(Aux_Totales!$N:$N, Aux_Totales!$F:$F, $F224, Aux_Totales!$A:$A, Aperturas!$A$2), 0))</f>
        <v/>
      </c>
      <c r="WEB224" s="23" t="str">
        <f>IF(WEB220 = "", "", IFERROR(WEB220 / SUMIFS(Aux_Totales!$N:$N, Aux_Totales!$F:$F, $F224, Aux_Totales!$A:$A, Aperturas!$A$2), 0))</f>
        <v/>
      </c>
      <c r="WEC224" s="23" t="str">
        <f>IF(WEC220 = "", "", IFERROR(WEC220 / SUMIFS(Aux_Totales!$N:$N, Aux_Totales!$F:$F, $F224, Aux_Totales!$A:$A, Aperturas!$A$2), 0))</f>
        <v/>
      </c>
      <c r="WED224" s="23" t="str">
        <f>IF(WED220 = "", "", IFERROR(WED220 / SUMIFS(Aux_Totales!$N:$N, Aux_Totales!$F:$F, $F224, Aux_Totales!$A:$A, Aperturas!$A$2), 0))</f>
        <v/>
      </c>
      <c r="WEE224" s="23" t="str">
        <f>IF(WEE220 = "", "", IFERROR(WEE220 / SUMIFS(Aux_Totales!$N:$N, Aux_Totales!$F:$F, $F224, Aux_Totales!$A:$A, Aperturas!$A$2), 0))</f>
        <v/>
      </c>
      <c r="WEF224" s="23" t="str">
        <f>IF(WEF220 = "", "", IFERROR(WEF220 / SUMIFS(Aux_Totales!$N:$N, Aux_Totales!$F:$F, $F224, Aux_Totales!$A:$A, Aperturas!$A$2), 0))</f>
        <v/>
      </c>
      <c r="WEG224" s="23" t="str">
        <f>IF(WEG220 = "", "", IFERROR(WEG220 / SUMIFS(Aux_Totales!$N:$N, Aux_Totales!$F:$F, $F224, Aux_Totales!$A:$A, Aperturas!$A$2), 0))</f>
        <v/>
      </c>
      <c r="WEH224" s="23" t="str">
        <f>IF(WEH220 = "", "", IFERROR(WEH220 / SUMIFS(Aux_Totales!$N:$N, Aux_Totales!$F:$F, $F224, Aux_Totales!$A:$A, Aperturas!$A$2), 0))</f>
        <v/>
      </c>
      <c r="WEI224" s="23" t="str">
        <f>IF(WEI220 = "", "", IFERROR(WEI220 / SUMIFS(Aux_Totales!$N:$N, Aux_Totales!$F:$F, $F224, Aux_Totales!$A:$A, Aperturas!$A$2), 0))</f>
        <v/>
      </c>
      <c r="WEJ224" s="23" t="str">
        <f>IF(WEJ220 = "", "", IFERROR(WEJ220 / SUMIFS(Aux_Totales!$N:$N, Aux_Totales!$F:$F, $F224, Aux_Totales!$A:$A, Aperturas!$A$2), 0))</f>
        <v/>
      </c>
      <c r="WEK224" s="23" t="str">
        <f>IF(WEK220 = "", "", IFERROR(WEK220 / SUMIFS(Aux_Totales!$N:$N, Aux_Totales!$F:$F, $F224, Aux_Totales!$A:$A, Aperturas!$A$2), 0))</f>
        <v/>
      </c>
      <c r="WEL224" s="23" t="str">
        <f>IF(WEL220 = "", "", IFERROR(WEL220 / SUMIFS(Aux_Totales!$N:$N, Aux_Totales!$F:$F, $F224, Aux_Totales!$A:$A, Aperturas!$A$2), 0))</f>
        <v/>
      </c>
      <c r="WEM224" s="23" t="str">
        <f>IF(WEM220 = "", "", IFERROR(WEM220 / SUMIFS(Aux_Totales!$N:$N, Aux_Totales!$F:$F, $F224, Aux_Totales!$A:$A, Aperturas!$A$2), 0))</f>
        <v/>
      </c>
      <c r="WEN224" s="23" t="str">
        <f>IF(WEN220 = "", "", IFERROR(WEN220 / SUMIFS(Aux_Totales!$N:$N, Aux_Totales!$F:$F, $F224, Aux_Totales!$A:$A, Aperturas!$A$2), 0))</f>
        <v/>
      </c>
      <c r="WEO224" s="23" t="str">
        <f>IF(WEO220 = "", "", IFERROR(WEO220 / SUMIFS(Aux_Totales!$N:$N, Aux_Totales!$F:$F, $F224, Aux_Totales!$A:$A, Aperturas!$A$2), 0))</f>
        <v/>
      </c>
      <c r="WEP224" s="23" t="str">
        <f>IF(WEP220 = "", "", IFERROR(WEP220 / SUMIFS(Aux_Totales!$N:$N, Aux_Totales!$F:$F, $F224, Aux_Totales!$A:$A, Aperturas!$A$2), 0))</f>
        <v/>
      </c>
      <c r="WEQ224" s="23" t="str">
        <f>IF(WEQ220 = "", "", IFERROR(WEQ220 / SUMIFS(Aux_Totales!$N:$N, Aux_Totales!$F:$F, $F224, Aux_Totales!$A:$A, Aperturas!$A$2), 0))</f>
        <v/>
      </c>
      <c r="WER224" s="23" t="str">
        <f>IF(WER220 = "", "", IFERROR(WER220 / SUMIFS(Aux_Totales!$N:$N, Aux_Totales!$F:$F, $F224, Aux_Totales!$A:$A, Aperturas!$A$2), 0))</f>
        <v/>
      </c>
      <c r="WES224" s="23" t="str">
        <f>IF(WES220 = "", "", IFERROR(WES220 / SUMIFS(Aux_Totales!$N:$N, Aux_Totales!$F:$F, $F224, Aux_Totales!$A:$A, Aperturas!$A$2), 0))</f>
        <v/>
      </c>
      <c r="WET224" s="23" t="str">
        <f>IF(WET220 = "", "", IFERROR(WET220 / SUMIFS(Aux_Totales!$N:$N, Aux_Totales!$F:$F, $F224, Aux_Totales!$A:$A, Aperturas!$A$2), 0))</f>
        <v/>
      </c>
      <c r="WEU224" s="23" t="str">
        <f>IF(WEU220 = "", "", IFERROR(WEU220 / SUMIFS(Aux_Totales!$N:$N, Aux_Totales!$F:$F, $F224, Aux_Totales!$A:$A, Aperturas!$A$2), 0))</f>
        <v/>
      </c>
      <c r="WEV224" s="23" t="str">
        <f>IF(WEV220 = "", "", IFERROR(WEV220 / SUMIFS(Aux_Totales!$N:$N, Aux_Totales!$F:$F, $F224, Aux_Totales!$A:$A, Aperturas!$A$2), 0))</f>
        <v/>
      </c>
      <c r="WEW224" s="23" t="str">
        <f>IF(WEW220 = "", "", IFERROR(WEW220 / SUMIFS(Aux_Totales!$N:$N, Aux_Totales!$F:$F, $F224, Aux_Totales!$A:$A, Aperturas!$A$2), 0))</f>
        <v/>
      </c>
      <c r="WEX224" s="23" t="str">
        <f>IF(WEX220 = "", "", IFERROR(WEX220 / SUMIFS(Aux_Totales!$N:$N, Aux_Totales!$F:$F, $F224, Aux_Totales!$A:$A, Aperturas!$A$2), 0))</f>
        <v/>
      </c>
      <c r="WEY224" s="23" t="str">
        <f>IF(WEY220 = "", "", IFERROR(WEY220 / SUMIFS(Aux_Totales!$N:$N, Aux_Totales!$F:$F, $F224, Aux_Totales!$A:$A, Aperturas!$A$2), 0))</f>
        <v/>
      </c>
      <c r="WEZ224" s="23" t="str">
        <f>IF(WEZ220 = "", "", IFERROR(WEZ220 / SUMIFS(Aux_Totales!$N:$N, Aux_Totales!$F:$F, $F224, Aux_Totales!$A:$A, Aperturas!$A$2), 0))</f>
        <v/>
      </c>
      <c r="WFA224" s="23" t="str">
        <f>IF(WFA220 = "", "", IFERROR(WFA220 / SUMIFS(Aux_Totales!$N:$N, Aux_Totales!$F:$F, $F224, Aux_Totales!$A:$A, Aperturas!$A$2), 0))</f>
        <v/>
      </c>
      <c r="WFB224" s="23" t="str">
        <f>IF(WFB220 = "", "", IFERROR(WFB220 / SUMIFS(Aux_Totales!$N:$N, Aux_Totales!$F:$F, $F224, Aux_Totales!$A:$A, Aperturas!$A$2), 0))</f>
        <v/>
      </c>
      <c r="WFC224" s="23" t="str">
        <f>IF(WFC220 = "", "", IFERROR(WFC220 / SUMIFS(Aux_Totales!$N:$N, Aux_Totales!$F:$F, $F224, Aux_Totales!$A:$A, Aperturas!$A$2), 0))</f>
        <v/>
      </c>
      <c r="WFD224" s="23" t="str">
        <f>IF(WFD220 = "", "", IFERROR(WFD220 / SUMIFS(Aux_Totales!$N:$N, Aux_Totales!$F:$F, $F224, Aux_Totales!$A:$A, Aperturas!$A$2), 0))</f>
        <v/>
      </c>
      <c r="WFE224" s="23" t="str">
        <f>IF(WFE220 = "", "", IFERROR(WFE220 / SUMIFS(Aux_Totales!$N:$N, Aux_Totales!$F:$F, $F224, Aux_Totales!$A:$A, Aperturas!$A$2), 0))</f>
        <v/>
      </c>
      <c r="WFF224" s="23" t="str">
        <f>IF(WFF220 = "", "", IFERROR(WFF220 / SUMIFS(Aux_Totales!$N:$N, Aux_Totales!$F:$F, $F224, Aux_Totales!$A:$A, Aperturas!$A$2), 0))</f>
        <v/>
      </c>
      <c r="WFG224" s="23" t="str">
        <f>IF(WFG220 = "", "", IFERROR(WFG220 / SUMIFS(Aux_Totales!$N:$N, Aux_Totales!$F:$F, $F224, Aux_Totales!$A:$A, Aperturas!$A$2), 0))</f>
        <v/>
      </c>
      <c r="WFH224" s="23" t="str">
        <f>IF(WFH220 = "", "", IFERROR(WFH220 / SUMIFS(Aux_Totales!$N:$N, Aux_Totales!$F:$F, $F224, Aux_Totales!$A:$A, Aperturas!$A$2), 0))</f>
        <v/>
      </c>
      <c r="WFI224" s="23" t="str">
        <f>IF(WFI220 = "", "", IFERROR(WFI220 / SUMIFS(Aux_Totales!$N:$N, Aux_Totales!$F:$F, $F224, Aux_Totales!$A:$A, Aperturas!$A$2), 0))</f>
        <v/>
      </c>
      <c r="WFJ224" s="23" t="str">
        <f>IF(WFJ220 = "", "", IFERROR(WFJ220 / SUMIFS(Aux_Totales!$N:$N, Aux_Totales!$F:$F, $F224, Aux_Totales!$A:$A, Aperturas!$A$2), 0))</f>
        <v/>
      </c>
      <c r="WFK224" s="23" t="str">
        <f>IF(WFK220 = "", "", IFERROR(WFK220 / SUMIFS(Aux_Totales!$N:$N, Aux_Totales!$F:$F, $F224, Aux_Totales!$A:$A, Aperturas!$A$2), 0))</f>
        <v/>
      </c>
      <c r="WFL224" s="23" t="str">
        <f>IF(WFL220 = "", "", IFERROR(WFL220 / SUMIFS(Aux_Totales!$N:$N, Aux_Totales!$F:$F, $F224, Aux_Totales!$A:$A, Aperturas!$A$2), 0))</f>
        <v/>
      </c>
      <c r="WFM224" s="23" t="str">
        <f>IF(WFM220 = "", "", IFERROR(WFM220 / SUMIFS(Aux_Totales!$N:$N, Aux_Totales!$F:$F, $F224, Aux_Totales!$A:$A, Aperturas!$A$2), 0))</f>
        <v/>
      </c>
      <c r="WFN224" s="23" t="str">
        <f>IF(WFN220 = "", "", IFERROR(WFN220 / SUMIFS(Aux_Totales!$N:$N, Aux_Totales!$F:$F, $F224, Aux_Totales!$A:$A, Aperturas!$A$2), 0))</f>
        <v/>
      </c>
      <c r="WFO224" s="23" t="str">
        <f>IF(WFO220 = "", "", IFERROR(WFO220 / SUMIFS(Aux_Totales!$N:$N, Aux_Totales!$F:$F, $F224, Aux_Totales!$A:$A, Aperturas!$A$2), 0))</f>
        <v/>
      </c>
      <c r="WFP224" s="23" t="str">
        <f>IF(WFP220 = "", "", IFERROR(WFP220 / SUMIFS(Aux_Totales!$N:$N, Aux_Totales!$F:$F, $F224, Aux_Totales!$A:$A, Aperturas!$A$2), 0))</f>
        <v/>
      </c>
      <c r="WFQ224" s="23" t="str">
        <f>IF(WFQ220 = "", "", IFERROR(WFQ220 / SUMIFS(Aux_Totales!$N:$N, Aux_Totales!$F:$F, $F224, Aux_Totales!$A:$A, Aperturas!$A$2), 0))</f>
        <v/>
      </c>
      <c r="WFR224" s="23" t="str">
        <f>IF(WFR220 = "", "", IFERROR(WFR220 / SUMIFS(Aux_Totales!$N:$N, Aux_Totales!$F:$F, $F224, Aux_Totales!$A:$A, Aperturas!$A$2), 0))</f>
        <v/>
      </c>
      <c r="WFS224" s="23" t="str">
        <f>IF(WFS220 = "", "", IFERROR(WFS220 / SUMIFS(Aux_Totales!$N:$N, Aux_Totales!$F:$F, $F224, Aux_Totales!$A:$A, Aperturas!$A$2), 0))</f>
        <v/>
      </c>
      <c r="WFT224" s="23" t="str">
        <f>IF(WFT220 = "", "", IFERROR(WFT220 / SUMIFS(Aux_Totales!$N:$N, Aux_Totales!$F:$F, $F224, Aux_Totales!$A:$A, Aperturas!$A$2), 0))</f>
        <v/>
      </c>
      <c r="WFU224" s="23" t="str">
        <f>IF(WFU220 = "", "", IFERROR(WFU220 / SUMIFS(Aux_Totales!$N:$N, Aux_Totales!$F:$F, $F224, Aux_Totales!$A:$A, Aperturas!$A$2), 0))</f>
        <v/>
      </c>
      <c r="WFV224" s="23" t="str">
        <f>IF(WFV220 = "", "", IFERROR(WFV220 / SUMIFS(Aux_Totales!$N:$N, Aux_Totales!$F:$F, $F224, Aux_Totales!$A:$A, Aperturas!$A$2), 0))</f>
        <v/>
      </c>
      <c r="WFW224" s="23" t="str">
        <f>IF(WFW220 = "", "", IFERROR(WFW220 / SUMIFS(Aux_Totales!$N:$N, Aux_Totales!$F:$F, $F224, Aux_Totales!$A:$A, Aperturas!$A$2), 0))</f>
        <v/>
      </c>
      <c r="WFX224" s="23" t="str">
        <f>IF(WFX220 = "", "", IFERROR(WFX220 / SUMIFS(Aux_Totales!$N:$N, Aux_Totales!$F:$F, $F224, Aux_Totales!$A:$A, Aperturas!$A$2), 0))</f>
        <v/>
      </c>
      <c r="WFY224" s="23" t="str">
        <f>IF(WFY220 = "", "", IFERROR(WFY220 / SUMIFS(Aux_Totales!$N:$N, Aux_Totales!$F:$F, $F224, Aux_Totales!$A:$A, Aperturas!$A$2), 0))</f>
        <v/>
      </c>
      <c r="WFZ224" s="23" t="str">
        <f>IF(WFZ220 = "", "", IFERROR(WFZ220 / SUMIFS(Aux_Totales!$N:$N, Aux_Totales!$F:$F, $F224, Aux_Totales!$A:$A, Aperturas!$A$2), 0))</f>
        <v/>
      </c>
      <c r="WGA224" s="23" t="str">
        <f>IF(WGA220 = "", "", IFERROR(WGA220 / SUMIFS(Aux_Totales!$N:$N, Aux_Totales!$F:$F, $F224, Aux_Totales!$A:$A, Aperturas!$A$2), 0))</f>
        <v/>
      </c>
      <c r="WGB224" s="23" t="str">
        <f>IF(WGB220 = "", "", IFERROR(WGB220 / SUMIFS(Aux_Totales!$N:$N, Aux_Totales!$F:$F, $F224, Aux_Totales!$A:$A, Aperturas!$A$2), 0))</f>
        <v/>
      </c>
      <c r="WGC224" s="23" t="str">
        <f>IF(WGC220 = "", "", IFERROR(WGC220 / SUMIFS(Aux_Totales!$N:$N, Aux_Totales!$F:$F, $F224, Aux_Totales!$A:$A, Aperturas!$A$2), 0))</f>
        <v/>
      </c>
      <c r="WGD224" s="23" t="str">
        <f>IF(WGD220 = "", "", IFERROR(WGD220 / SUMIFS(Aux_Totales!$N:$N, Aux_Totales!$F:$F, $F224, Aux_Totales!$A:$A, Aperturas!$A$2), 0))</f>
        <v/>
      </c>
      <c r="WGE224" s="23" t="str">
        <f>IF(WGE220 = "", "", IFERROR(WGE220 / SUMIFS(Aux_Totales!$N:$N, Aux_Totales!$F:$F, $F224, Aux_Totales!$A:$A, Aperturas!$A$2), 0))</f>
        <v/>
      </c>
      <c r="WGF224" s="23" t="str">
        <f>IF(WGF220 = "", "", IFERROR(WGF220 / SUMIFS(Aux_Totales!$N:$N, Aux_Totales!$F:$F, $F224, Aux_Totales!$A:$A, Aperturas!$A$2), 0))</f>
        <v/>
      </c>
      <c r="WGG224" s="23" t="str">
        <f>IF(WGG220 = "", "", IFERROR(WGG220 / SUMIFS(Aux_Totales!$N:$N, Aux_Totales!$F:$F, $F224, Aux_Totales!$A:$A, Aperturas!$A$2), 0))</f>
        <v/>
      </c>
      <c r="WGH224" s="23" t="str">
        <f>IF(WGH220 = "", "", IFERROR(WGH220 / SUMIFS(Aux_Totales!$N:$N, Aux_Totales!$F:$F, $F224, Aux_Totales!$A:$A, Aperturas!$A$2), 0))</f>
        <v/>
      </c>
      <c r="WGI224" s="23" t="str">
        <f>IF(WGI220 = "", "", IFERROR(WGI220 / SUMIFS(Aux_Totales!$N:$N, Aux_Totales!$F:$F, $F224, Aux_Totales!$A:$A, Aperturas!$A$2), 0))</f>
        <v/>
      </c>
      <c r="WGJ224" s="23" t="str">
        <f>IF(WGJ220 = "", "", IFERROR(WGJ220 / SUMIFS(Aux_Totales!$N:$N, Aux_Totales!$F:$F, $F224, Aux_Totales!$A:$A, Aperturas!$A$2), 0))</f>
        <v/>
      </c>
      <c r="WGK224" s="23" t="str">
        <f>IF(WGK220 = "", "", IFERROR(WGK220 / SUMIFS(Aux_Totales!$N:$N, Aux_Totales!$F:$F, $F224, Aux_Totales!$A:$A, Aperturas!$A$2), 0))</f>
        <v/>
      </c>
      <c r="WGL224" s="23" t="str">
        <f>IF(WGL220 = "", "", IFERROR(WGL220 / SUMIFS(Aux_Totales!$N:$N, Aux_Totales!$F:$F, $F224, Aux_Totales!$A:$A, Aperturas!$A$2), 0))</f>
        <v/>
      </c>
      <c r="WGM224" s="23" t="str">
        <f>IF(WGM220 = "", "", IFERROR(WGM220 / SUMIFS(Aux_Totales!$N:$N, Aux_Totales!$F:$F, $F224, Aux_Totales!$A:$A, Aperturas!$A$2), 0))</f>
        <v/>
      </c>
      <c r="WGN224" s="23" t="str">
        <f>IF(WGN220 = "", "", IFERROR(WGN220 / SUMIFS(Aux_Totales!$N:$N, Aux_Totales!$F:$F, $F224, Aux_Totales!$A:$A, Aperturas!$A$2), 0))</f>
        <v/>
      </c>
      <c r="WGO224" s="23" t="str">
        <f>IF(WGO220 = "", "", IFERROR(WGO220 / SUMIFS(Aux_Totales!$N:$N, Aux_Totales!$F:$F, $F224, Aux_Totales!$A:$A, Aperturas!$A$2), 0))</f>
        <v/>
      </c>
      <c r="WGP224" s="23" t="str">
        <f>IF(WGP220 = "", "", IFERROR(WGP220 / SUMIFS(Aux_Totales!$N:$N, Aux_Totales!$F:$F, $F224, Aux_Totales!$A:$A, Aperturas!$A$2), 0))</f>
        <v/>
      </c>
      <c r="WGQ224" s="23" t="str">
        <f>IF(WGQ220 = "", "", IFERROR(WGQ220 / SUMIFS(Aux_Totales!$N:$N, Aux_Totales!$F:$F, $F224, Aux_Totales!$A:$A, Aperturas!$A$2), 0))</f>
        <v/>
      </c>
      <c r="WGR224" s="23" t="str">
        <f>IF(WGR220 = "", "", IFERROR(WGR220 / SUMIFS(Aux_Totales!$N:$N, Aux_Totales!$F:$F, $F224, Aux_Totales!$A:$A, Aperturas!$A$2), 0))</f>
        <v/>
      </c>
      <c r="WGS224" s="23" t="str">
        <f>IF(WGS220 = "", "", IFERROR(WGS220 / SUMIFS(Aux_Totales!$N:$N, Aux_Totales!$F:$F, $F224, Aux_Totales!$A:$A, Aperturas!$A$2), 0))</f>
        <v/>
      </c>
      <c r="WGT224" s="23" t="str">
        <f>IF(WGT220 = "", "", IFERROR(WGT220 / SUMIFS(Aux_Totales!$N:$N, Aux_Totales!$F:$F, $F224, Aux_Totales!$A:$A, Aperturas!$A$2), 0))</f>
        <v/>
      </c>
      <c r="WGU224" s="23" t="str">
        <f>IF(WGU220 = "", "", IFERROR(WGU220 / SUMIFS(Aux_Totales!$N:$N, Aux_Totales!$F:$F, $F224, Aux_Totales!$A:$A, Aperturas!$A$2), 0))</f>
        <v/>
      </c>
      <c r="WGV224" s="23" t="str">
        <f>IF(WGV220 = "", "", IFERROR(WGV220 / SUMIFS(Aux_Totales!$N:$N, Aux_Totales!$F:$F, $F224, Aux_Totales!$A:$A, Aperturas!$A$2), 0))</f>
        <v/>
      </c>
      <c r="WGW224" s="23" t="str">
        <f>IF(WGW220 = "", "", IFERROR(WGW220 / SUMIFS(Aux_Totales!$N:$N, Aux_Totales!$F:$F, $F224, Aux_Totales!$A:$A, Aperturas!$A$2), 0))</f>
        <v/>
      </c>
      <c r="WGX224" s="23" t="str">
        <f>IF(WGX220 = "", "", IFERROR(WGX220 / SUMIFS(Aux_Totales!$N:$N, Aux_Totales!$F:$F, $F224, Aux_Totales!$A:$A, Aperturas!$A$2), 0))</f>
        <v/>
      </c>
      <c r="WGY224" s="23" t="str">
        <f>IF(WGY220 = "", "", IFERROR(WGY220 / SUMIFS(Aux_Totales!$N:$N, Aux_Totales!$F:$F, $F224, Aux_Totales!$A:$A, Aperturas!$A$2), 0))</f>
        <v/>
      </c>
      <c r="WGZ224" s="23" t="str">
        <f>IF(WGZ220 = "", "", IFERROR(WGZ220 / SUMIFS(Aux_Totales!$N:$N, Aux_Totales!$F:$F, $F224, Aux_Totales!$A:$A, Aperturas!$A$2), 0))</f>
        <v/>
      </c>
      <c r="WHA224" s="23" t="str">
        <f>IF(WHA220 = "", "", IFERROR(WHA220 / SUMIFS(Aux_Totales!$N:$N, Aux_Totales!$F:$F, $F224, Aux_Totales!$A:$A, Aperturas!$A$2), 0))</f>
        <v/>
      </c>
      <c r="WHB224" s="23" t="str">
        <f>IF(WHB220 = "", "", IFERROR(WHB220 / SUMIFS(Aux_Totales!$N:$N, Aux_Totales!$F:$F, $F224, Aux_Totales!$A:$A, Aperturas!$A$2), 0))</f>
        <v/>
      </c>
      <c r="WHC224" s="23" t="str">
        <f>IF(WHC220 = "", "", IFERROR(WHC220 / SUMIFS(Aux_Totales!$N:$N, Aux_Totales!$F:$F, $F224, Aux_Totales!$A:$A, Aperturas!$A$2), 0))</f>
        <v/>
      </c>
      <c r="WHD224" s="23" t="str">
        <f>IF(WHD220 = "", "", IFERROR(WHD220 / SUMIFS(Aux_Totales!$N:$N, Aux_Totales!$F:$F, $F224, Aux_Totales!$A:$A, Aperturas!$A$2), 0))</f>
        <v/>
      </c>
      <c r="WHE224" s="23" t="str">
        <f>IF(WHE220 = "", "", IFERROR(WHE220 / SUMIFS(Aux_Totales!$N:$N, Aux_Totales!$F:$F, $F224, Aux_Totales!$A:$A, Aperturas!$A$2), 0))</f>
        <v/>
      </c>
      <c r="WHF224" s="23" t="str">
        <f>IF(WHF220 = "", "", IFERROR(WHF220 / SUMIFS(Aux_Totales!$N:$N, Aux_Totales!$F:$F, $F224, Aux_Totales!$A:$A, Aperturas!$A$2), 0))</f>
        <v/>
      </c>
      <c r="WHG224" s="23" t="str">
        <f>IF(WHG220 = "", "", IFERROR(WHG220 / SUMIFS(Aux_Totales!$N:$N, Aux_Totales!$F:$F, $F224, Aux_Totales!$A:$A, Aperturas!$A$2), 0))</f>
        <v/>
      </c>
      <c r="WHH224" s="23" t="str">
        <f>IF(WHH220 = "", "", IFERROR(WHH220 / SUMIFS(Aux_Totales!$N:$N, Aux_Totales!$F:$F, $F224, Aux_Totales!$A:$A, Aperturas!$A$2), 0))</f>
        <v/>
      </c>
      <c r="WHI224" s="23" t="str">
        <f>IF(WHI220 = "", "", IFERROR(WHI220 / SUMIFS(Aux_Totales!$N:$N, Aux_Totales!$F:$F, $F224, Aux_Totales!$A:$A, Aperturas!$A$2), 0))</f>
        <v/>
      </c>
      <c r="WHJ224" s="23" t="str">
        <f>IF(WHJ220 = "", "", IFERROR(WHJ220 / SUMIFS(Aux_Totales!$N:$N, Aux_Totales!$F:$F, $F224, Aux_Totales!$A:$A, Aperturas!$A$2), 0))</f>
        <v/>
      </c>
      <c r="WHK224" s="23" t="str">
        <f>IF(WHK220 = "", "", IFERROR(WHK220 / SUMIFS(Aux_Totales!$N:$N, Aux_Totales!$F:$F, $F224, Aux_Totales!$A:$A, Aperturas!$A$2), 0))</f>
        <v/>
      </c>
      <c r="WHL224" s="23" t="str">
        <f>IF(WHL220 = "", "", IFERROR(WHL220 / SUMIFS(Aux_Totales!$N:$N, Aux_Totales!$F:$F, $F224, Aux_Totales!$A:$A, Aperturas!$A$2), 0))</f>
        <v/>
      </c>
      <c r="WHM224" s="23" t="str">
        <f>IF(WHM220 = "", "", IFERROR(WHM220 / SUMIFS(Aux_Totales!$N:$N, Aux_Totales!$F:$F, $F224, Aux_Totales!$A:$A, Aperturas!$A$2), 0))</f>
        <v/>
      </c>
      <c r="WHN224" s="23" t="str">
        <f>IF(WHN220 = "", "", IFERROR(WHN220 / SUMIFS(Aux_Totales!$N:$N, Aux_Totales!$F:$F, $F224, Aux_Totales!$A:$A, Aperturas!$A$2), 0))</f>
        <v/>
      </c>
      <c r="WHO224" s="23" t="str">
        <f>IF(WHO220 = "", "", IFERROR(WHO220 / SUMIFS(Aux_Totales!$N:$N, Aux_Totales!$F:$F, $F224, Aux_Totales!$A:$A, Aperturas!$A$2), 0))</f>
        <v/>
      </c>
      <c r="WHP224" s="23" t="str">
        <f>IF(WHP220 = "", "", IFERROR(WHP220 / SUMIFS(Aux_Totales!$N:$N, Aux_Totales!$F:$F, $F224, Aux_Totales!$A:$A, Aperturas!$A$2), 0))</f>
        <v/>
      </c>
      <c r="WHQ224" s="23" t="str">
        <f>IF(WHQ220 = "", "", IFERROR(WHQ220 / SUMIFS(Aux_Totales!$N:$N, Aux_Totales!$F:$F, $F224, Aux_Totales!$A:$A, Aperturas!$A$2), 0))</f>
        <v/>
      </c>
      <c r="WHR224" s="23" t="str">
        <f>IF(WHR220 = "", "", IFERROR(WHR220 / SUMIFS(Aux_Totales!$N:$N, Aux_Totales!$F:$F, $F224, Aux_Totales!$A:$A, Aperturas!$A$2), 0))</f>
        <v/>
      </c>
      <c r="WHS224" s="23" t="str">
        <f>IF(WHS220 = "", "", IFERROR(WHS220 / SUMIFS(Aux_Totales!$N:$N, Aux_Totales!$F:$F, $F224, Aux_Totales!$A:$A, Aperturas!$A$2), 0))</f>
        <v/>
      </c>
      <c r="WHT224" s="23" t="str">
        <f>IF(WHT220 = "", "", IFERROR(WHT220 / SUMIFS(Aux_Totales!$N:$N, Aux_Totales!$F:$F, $F224, Aux_Totales!$A:$A, Aperturas!$A$2), 0))</f>
        <v/>
      </c>
      <c r="WHU224" s="23" t="str">
        <f>IF(WHU220 = "", "", IFERROR(WHU220 / SUMIFS(Aux_Totales!$N:$N, Aux_Totales!$F:$F, $F224, Aux_Totales!$A:$A, Aperturas!$A$2), 0))</f>
        <v/>
      </c>
      <c r="WHV224" s="23" t="str">
        <f>IF(WHV220 = "", "", IFERROR(WHV220 / SUMIFS(Aux_Totales!$N:$N, Aux_Totales!$F:$F, $F224, Aux_Totales!$A:$A, Aperturas!$A$2), 0))</f>
        <v/>
      </c>
      <c r="WHW224" s="23" t="str">
        <f>IF(WHW220 = "", "", IFERROR(WHW220 / SUMIFS(Aux_Totales!$N:$N, Aux_Totales!$F:$F, $F224, Aux_Totales!$A:$A, Aperturas!$A$2), 0))</f>
        <v/>
      </c>
      <c r="WHX224" s="23" t="str">
        <f>IF(WHX220 = "", "", IFERROR(WHX220 / SUMIFS(Aux_Totales!$N:$N, Aux_Totales!$F:$F, $F224, Aux_Totales!$A:$A, Aperturas!$A$2), 0))</f>
        <v/>
      </c>
      <c r="WHY224" s="23" t="str">
        <f>IF(WHY220 = "", "", IFERROR(WHY220 / SUMIFS(Aux_Totales!$N:$N, Aux_Totales!$F:$F, $F224, Aux_Totales!$A:$A, Aperturas!$A$2), 0))</f>
        <v/>
      </c>
      <c r="WHZ224" s="23" t="str">
        <f>IF(WHZ220 = "", "", IFERROR(WHZ220 / SUMIFS(Aux_Totales!$N:$N, Aux_Totales!$F:$F, $F224, Aux_Totales!$A:$A, Aperturas!$A$2), 0))</f>
        <v/>
      </c>
      <c r="WIA224" s="23" t="str">
        <f>IF(WIA220 = "", "", IFERROR(WIA220 / SUMIFS(Aux_Totales!$N:$N, Aux_Totales!$F:$F, $F224, Aux_Totales!$A:$A, Aperturas!$A$2), 0))</f>
        <v/>
      </c>
      <c r="WIB224" s="23" t="str">
        <f>IF(WIB220 = "", "", IFERROR(WIB220 / SUMIFS(Aux_Totales!$N:$N, Aux_Totales!$F:$F, $F224, Aux_Totales!$A:$A, Aperturas!$A$2), 0))</f>
        <v/>
      </c>
      <c r="WIC224" s="23" t="str">
        <f>IF(WIC220 = "", "", IFERROR(WIC220 / SUMIFS(Aux_Totales!$N:$N, Aux_Totales!$F:$F, $F224, Aux_Totales!$A:$A, Aperturas!$A$2), 0))</f>
        <v/>
      </c>
      <c r="WID224" s="23" t="str">
        <f>IF(WID220 = "", "", IFERROR(WID220 / SUMIFS(Aux_Totales!$N:$N, Aux_Totales!$F:$F, $F224, Aux_Totales!$A:$A, Aperturas!$A$2), 0))</f>
        <v/>
      </c>
      <c r="WIE224" s="23" t="str">
        <f>IF(WIE220 = "", "", IFERROR(WIE220 / SUMIFS(Aux_Totales!$N:$N, Aux_Totales!$F:$F, $F224, Aux_Totales!$A:$A, Aperturas!$A$2), 0))</f>
        <v/>
      </c>
      <c r="WIF224" s="23" t="str">
        <f>IF(WIF220 = "", "", IFERROR(WIF220 / SUMIFS(Aux_Totales!$N:$N, Aux_Totales!$F:$F, $F224, Aux_Totales!$A:$A, Aperturas!$A$2), 0))</f>
        <v/>
      </c>
      <c r="WIG224" s="23" t="str">
        <f>IF(WIG220 = "", "", IFERROR(WIG220 / SUMIFS(Aux_Totales!$N:$N, Aux_Totales!$F:$F, $F224, Aux_Totales!$A:$A, Aperturas!$A$2), 0))</f>
        <v/>
      </c>
      <c r="WIH224" s="23" t="str">
        <f>IF(WIH220 = "", "", IFERROR(WIH220 / SUMIFS(Aux_Totales!$N:$N, Aux_Totales!$F:$F, $F224, Aux_Totales!$A:$A, Aperturas!$A$2), 0))</f>
        <v/>
      </c>
      <c r="WII224" s="23" t="str">
        <f>IF(WII220 = "", "", IFERROR(WII220 / SUMIFS(Aux_Totales!$N:$N, Aux_Totales!$F:$F, $F224, Aux_Totales!$A:$A, Aperturas!$A$2), 0))</f>
        <v/>
      </c>
      <c r="WIJ224" s="23" t="str">
        <f>IF(WIJ220 = "", "", IFERROR(WIJ220 / SUMIFS(Aux_Totales!$N:$N, Aux_Totales!$F:$F, $F224, Aux_Totales!$A:$A, Aperturas!$A$2), 0))</f>
        <v/>
      </c>
      <c r="WIK224" s="23" t="str">
        <f>IF(WIK220 = "", "", IFERROR(WIK220 / SUMIFS(Aux_Totales!$N:$N, Aux_Totales!$F:$F, $F224, Aux_Totales!$A:$A, Aperturas!$A$2), 0))</f>
        <v/>
      </c>
      <c r="WIL224" s="23" t="str">
        <f>IF(WIL220 = "", "", IFERROR(WIL220 / SUMIFS(Aux_Totales!$N:$N, Aux_Totales!$F:$F, $F224, Aux_Totales!$A:$A, Aperturas!$A$2), 0))</f>
        <v/>
      </c>
      <c r="WIM224" s="23" t="str">
        <f>IF(WIM220 = "", "", IFERROR(WIM220 / SUMIFS(Aux_Totales!$N:$N, Aux_Totales!$F:$F, $F224, Aux_Totales!$A:$A, Aperturas!$A$2), 0))</f>
        <v/>
      </c>
      <c r="WIN224" s="23" t="str">
        <f>IF(WIN220 = "", "", IFERROR(WIN220 / SUMIFS(Aux_Totales!$N:$N, Aux_Totales!$F:$F, $F224, Aux_Totales!$A:$A, Aperturas!$A$2), 0))</f>
        <v/>
      </c>
      <c r="WIO224" s="23" t="str">
        <f>IF(WIO220 = "", "", IFERROR(WIO220 / SUMIFS(Aux_Totales!$N:$N, Aux_Totales!$F:$F, $F224, Aux_Totales!$A:$A, Aperturas!$A$2), 0))</f>
        <v/>
      </c>
      <c r="WIP224" s="23" t="str">
        <f>IF(WIP220 = "", "", IFERROR(WIP220 / SUMIFS(Aux_Totales!$N:$N, Aux_Totales!$F:$F, $F224, Aux_Totales!$A:$A, Aperturas!$A$2), 0))</f>
        <v/>
      </c>
      <c r="WIQ224" s="23" t="str">
        <f>IF(WIQ220 = "", "", IFERROR(WIQ220 / SUMIFS(Aux_Totales!$N:$N, Aux_Totales!$F:$F, $F224, Aux_Totales!$A:$A, Aperturas!$A$2), 0))</f>
        <v/>
      </c>
      <c r="WIR224" s="23" t="str">
        <f>IF(WIR220 = "", "", IFERROR(WIR220 / SUMIFS(Aux_Totales!$N:$N, Aux_Totales!$F:$F, $F224, Aux_Totales!$A:$A, Aperturas!$A$2), 0))</f>
        <v/>
      </c>
      <c r="WIS224" s="23" t="str">
        <f>IF(WIS220 = "", "", IFERROR(WIS220 / SUMIFS(Aux_Totales!$N:$N, Aux_Totales!$F:$F, $F224, Aux_Totales!$A:$A, Aperturas!$A$2), 0))</f>
        <v/>
      </c>
      <c r="WIT224" s="23" t="str">
        <f>IF(WIT220 = "", "", IFERROR(WIT220 / SUMIFS(Aux_Totales!$N:$N, Aux_Totales!$F:$F, $F224, Aux_Totales!$A:$A, Aperturas!$A$2), 0))</f>
        <v/>
      </c>
      <c r="WIU224" s="23" t="str">
        <f>IF(WIU220 = "", "", IFERROR(WIU220 / SUMIFS(Aux_Totales!$N:$N, Aux_Totales!$F:$F, $F224, Aux_Totales!$A:$A, Aperturas!$A$2), 0))</f>
        <v/>
      </c>
      <c r="WIV224" s="23" t="str">
        <f>IF(WIV220 = "", "", IFERROR(WIV220 / SUMIFS(Aux_Totales!$N:$N, Aux_Totales!$F:$F, $F224, Aux_Totales!$A:$A, Aperturas!$A$2), 0))</f>
        <v/>
      </c>
      <c r="WIW224" s="23" t="str">
        <f>IF(WIW220 = "", "", IFERROR(WIW220 / SUMIFS(Aux_Totales!$N:$N, Aux_Totales!$F:$F, $F224, Aux_Totales!$A:$A, Aperturas!$A$2), 0))</f>
        <v/>
      </c>
      <c r="WIX224" s="23" t="str">
        <f>IF(WIX220 = "", "", IFERROR(WIX220 / SUMIFS(Aux_Totales!$N:$N, Aux_Totales!$F:$F, $F224, Aux_Totales!$A:$A, Aperturas!$A$2), 0))</f>
        <v/>
      </c>
      <c r="WIY224" s="23" t="str">
        <f>IF(WIY220 = "", "", IFERROR(WIY220 / SUMIFS(Aux_Totales!$N:$N, Aux_Totales!$F:$F, $F224, Aux_Totales!$A:$A, Aperturas!$A$2), 0))</f>
        <v/>
      </c>
      <c r="WIZ224" s="23" t="str">
        <f>IF(WIZ220 = "", "", IFERROR(WIZ220 / SUMIFS(Aux_Totales!$N:$N, Aux_Totales!$F:$F, $F224, Aux_Totales!$A:$A, Aperturas!$A$2), 0))</f>
        <v/>
      </c>
      <c r="WJA224" s="23" t="str">
        <f>IF(WJA220 = "", "", IFERROR(WJA220 / SUMIFS(Aux_Totales!$N:$N, Aux_Totales!$F:$F, $F224, Aux_Totales!$A:$A, Aperturas!$A$2), 0))</f>
        <v/>
      </c>
      <c r="WJB224" s="23" t="str">
        <f>IF(WJB220 = "", "", IFERROR(WJB220 / SUMIFS(Aux_Totales!$N:$N, Aux_Totales!$F:$F, $F224, Aux_Totales!$A:$A, Aperturas!$A$2), 0))</f>
        <v/>
      </c>
      <c r="WJC224" s="23" t="str">
        <f>IF(WJC220 = "", "", IFERROR(WJC220 / SUMIFS(Aux_Totales!$N:$N, Aux_Totales!$F:$F, $F224, Aux_Totales!$A:$A, Aperturas!$A$2), 0))</f>
        <v/>
      </c>
      <c r="WJD224" s="23" t="str">
        <f>IF(WJD220 = "", "", IFERROR(WJD220 / SUMIFS(Aux_Totales!$N:$N, Aux_Totales!$F:$F, $F224, Aux_Totales!$A:$A, Aperturas!$A$2), 0))</f>
        <v/>
      </c>
      <c r="WJE224" s="23" t="str">
        <f>IF(WJE220 = "", "", IFERROR(WJE220 / SUMIFS(Aux_Totales!$N:$N, Aux_Totales!$F:$F, $F224, Aux_Totales!$A:$A, Aperturas!$A$2), 0))</f>
        <v/>
      </c>
      <c r="WJF224" s="23" t="str">
        <f>IF(WJF220 = "", "", IFERROR(WJF220 / SUMIFS(Aux_Totales!$N:$N, Aux_Totales!$F:$F, $F224, Aux_Totales!$A:$A, Aperturas!$A$2), 0))</f>
        <v/>
      </c>
      <c r="WJG224" s="23" t="str">
        <f>IF(WJG220 = "", "", IFERROR(WJG220 / SUMIFS(Aux_Totales!$N:$N, Aux_Totales!$F:$F, $F224, Aux_Totales!$A:$A, Aperturas!$A$2), 0))</f>
        <v/>
      </c>
      <c r="WJH224" s="23" t="str">
        <f>IF(WJH220 = "", "", IFERROR(WJH220 / SUMIFS(Aux_Totales!$N:$N, Aux_Totales!$F:$F, $F224, Aux_Totales!$A:$A, Aperturas!$A$2), 0))</f>
        <v/>
      </c>
      <c r="WJI224" s="23" t="str">
        <f>IF(WJI220 = "", "", IFERROR(WJI220 / SUMIFS(Aux_Totales!$N:$N, Aux_Totales!$F:$F, $F224, Aux_Totales!$A:$A, Aperturas!$A$2), 0))</f>
        <v/>
      </c>
      <c r="WJJ224" s="23" t="str">
        <f>IF(WJJ220 = "", "", IFERROR(WJJ220 / SUMIFS(Aux_Totales!$N:$N, Aux_Totales!$F:$F, $F224, Aux_Totales!$A:$A, Aperturas!$A$2), 0))</f>
        <v/>
      </c>
      <c r="WJK224" s="23" t="str">
        <f>IF(WJK220 = "", "", IFERROR(WJK220 / SUMIFS(Aux_Totales!$N:$N, Aux_Totales!$F:$F, $F224, Aux_Totales!$A:$A, Aperturas!$A$2), 0))</f>
        <v/>
      </c>
      <c r="WJL224" s="23" t="str">
        <f>IF(WJL220 = "", "", IFERROR(WJL220 / SUMIFS(Aux_Totales!$N:$N, Aux_Totales!$F:$F, $F224, Aux_Totales!$A:$A, Aperturas!$A$2), 0))</f>
        <v/>
      </c>
      <c r="WJM224" s="23" t="str">
        <f>IF(WJM220 = "", "", IFERROR(WJM220 / SUMIFS(Aux_Totales!$N:$N, Aux_Totales!$F:$F, $F224, Aux_Totales!$A:$A, Aperturas!$A$2), 0))</f>
        <v/>
      </c>
      <c r="WJN224" s="23" t="str">
        <f>IF(WJN220 = "", "", IFERROR(WJN220 / SUMIFS(Aux_Totales!$N:$N, Aux_Totales!$F:$F, $F224, Aux_Totales!$A:$A, Aperturas!$A$2), 0))</f>
        <v/>
      </c>
      <c r="WJO224" s="23" t="str">
        <f>IF(WJO220 = "", "", IFERROR(WJO220 / SUMIFS(Aux_Totales!$N:$N, Aux_Totales!$F:$F, $F224, Aux_Totales!$A:$A, Aperturas!$A$2), 0))</f>
        <v/>
      </c>
      <c r="WJP224" s="23" t="str">
        <f>IF(WJP220 = "", "", IFERROR(WJP220 / SUMIFS(Aux_Totales!$N:$N, Aux_Totales!$F:$F, $F224, Aux_Totales!$A:$A, Aperturas!$A$2), 0))</f>
        <v/>
      </c>
      <c r="WJQ224" s="23" t="str">
        <f>IF(WJQ220 = "", "", IFERROR(WJQ220 / SUMIFS(Aux_Totales!$N:$N, Aux_Totales!$F:$F, $F224, Aux_Totales!$A:$A, Aperturas!$A$2), 0))</f>
        <v/>
      </c>
      <c r="WJR224" s="23" t="str">
        <f>IF(WJR220 = "", "", IFERROR(WJR220 / SUMIFS(Aux_Totales!$N:$N, Aux_Totales!$F:$F, $F224, Aux_Totales!$A:$A, Aperturas!$A$2), 0))</f>
        <v/>
      </c>
      <c r="WJS224" s="23" t="str">
        <f>IF(WJS220 = "", "", IFERROR(WJS220 / SUMIFS(Aux_Totales!$N:$N, Aux_Totales!$F:$F, $F224, Aux_Totales!$A:$A, Aperturas!$A$2), 0))</f>
        <v/>
      </c>
      <c r="WJT224" s="23" t="str">
        <f>IF(WJT220 = "", "", IFERROR(WJT220 / SUMIFS(Aux_Totales!$N:$N, Aux_Totales!$F:$F, $F224, Aux_Totales!$A:$A, Aperturas!$A$2), 0))</f>
        <v/>
      </c>
      <c r="WJU224" s="23" t="str">
        <f>IF(WJU220 = "", "", IFERROR(WJU220 / SUMIFS(Aux_Totales!$N:$N, Aux_Totales!$F:$F, $F224, Aux_Totales!$A:$A, Aperturas!$A$2), 0))</f>
        <v/>
      </c>
      <c r="WJV224" s="23" t="str">
        <f>IF(WJV220 = "", "", IFERROR(WJV220 / SUMIFS(Aux_Totales!$N:$N, Aux_Totales!$F:$F, $F224, Aux_Totales!$A:$A, Aperturas!$A$2), 0))</f>
        <v/>
      </c>
      <c r="WJW224" s="23" t="str">
        <f>IF(WJW220 = "", "", IFERROR(WJW220 / SUMIFS(Aux_Totales!$N:$N, Aux_Totales!$F:$F, $F224, Aux_Totales!$A:$A, Aperturas!$A$2), 0))</f>
        <v/>
      </c>
      <c r="WJX224" s="23" t="str">
        <f>IF(WJX220 = "", "", IFERROR(WJX220 / SUMIFS(Aux_Totales!$N:$N, Aux_Totales!$F:$F, $F224, Aux_Totales!$A:$A, Aperturas!$A$2), 0))</f>
        <v/>
      </c>
      <c r="WJY224" s="23" t="str">
        <f>IF(WJY220 = "", "", IFERROR(WJY220 / SUMIFS(Aux_Totales!$N:$N, Aux_Totales!$F:$F, $F224, Aux_Totales!$A:$A, Aperturas!$A$2), 0))</f>
        <v/>
      </c>
      <c r="WJZ224" s="23" t="str">
        <f>IF(WJZ220 = "", "", IFERROR(WJZ220 / SUMIFS(Aux_Totales!$N:$N, Aux_Totales!$F:$F, $F224, Aux_Totales!$A:$A, Aperturas!$A$2), 0))</f>
        <v/>
      </c>
      <c r="WKA224" s="23" t="str">
        <f>IF(WKA220 = "", "", IFERROR(WKA220 / SUMIFS(Aux_Totales!$N:$N, Aux_Totales!$F:$F, $F224, Aux_Totales!$A:$A, Aperturas!$A$2), 0))</f>
        <v/>
      </c>
      <c r="WKB224" s="23" t="str">
        <f>IF(WKB220 = "", "", IFERROR(WKB220 / SUMIFS(Aux_Totales!$N:$N, Aux_Totales!$F:$F, $F224, Aux_Totales!$A:$A, Aperturas!$A$2), 0))</f>
        <v/>
      </c>
      <c r="WKC224" s="23" t="str">
        <f>IF(WKC220 = "", "", IFERROR(WKC220 / SUMIFS(Aux_Totales!$N:$N, Aux_Totales!$F:$F, $F224, Aux_Totales!$A:$A, Aperturas!$A$2), 0))</f>
        <v/>
      </c>
      <c r="WKD224" s="23" t="str">
        <f>IF(WKD220 = "", "", IFERROR(WKD220 / SUMIFS(Aux_Totales!$N:$N, Aux_Totales!$F:$F, $F224, Aux_Totales!$A:$A, Aperturas!$A$2), 0))</f>
        <v/>
      </c>
      <c r="WKE224" s="23" t="str">
        <f>IF(WKE220 = "", "", IFERROR(WKE220 / SUMIFS(Aux_Totales!$N:$N, Aux_Totales!$F:$F, $F224, Aux_Totales!$A:$A, Aperturas!$A$2), 0))</f>
        <v/>
      </c>
      <c r="WKF224" s="23" t="str">
        <f>IF(WKF220 = "", "", IFERROR(WKF220 / SUMIFS(Aux_Totales!$N:$N, Aux_Totales!$F:$F, $F224, Aux_Totales!$A:$A, Aperturas!$A$2), 0))</f>
        <v/>
      </c>
      <c r="WKG224" s="23" t="str">
        <f>IF(WKG220 = "", "", IFERROR(WKG220 / SUMIFS(Aux_Totales!$N:$N, Aux_Totales!$F:$F, $F224, Aux_Totales!$A:$A, Aperturas!$A$2), 0))</f>
        <v/>
      </c>
      <c r="WKH224" s="23" t="str">
        <f>IF(WKH220 = "", "", IFERROR(WKH220 / SUMIFS(Aux_Totales!$N:$N, Aux_Totales!$F:$F, $F224, Aux_Totales!$A:$A, Aperturas!$A$2), 0))</f>
        <v/>
      </c>
      <c r="WKI224" s="23" t="str">
        <f>IF(WKI220 = "", "", IFERROR(WKI220 / SUMIFS(Aux_Totales!$N:$N, Aux_Totales!$F:$F, $F224, Aux_Totales!$A:$A, Aperturas!$A$2), 0))</f>
        <v/>
      </c>
      <c r="WKJ224" s="23" t="str">
        <f>IF(WKJ220 = "", "", IFERROR(WKJ220 / SUMIFS(Aux_Totales!$N:$N, Aux_Totales!$F:$F, $F224, Aux_Totales!$A:$A, Aperturas!$A$2), 0))</f>
        <v/>
      </c>
      <c r="WKK224" s="23" t="str">
        <f>IF(WKK220 = "", "", IFERROR(WKK220 / SUMIFS(Aux_Totales!$N:$N, Aux_Totales!$F:$F, $F224, Aux_Totales!$A:$A, Aperturas!$A$2), 0))</f>
        <v/>
      </c>
      <c r="WKL224" s="23" t="str">
        <f>IF(WKL220 = "", "", IFERROR(WKL220 / SUMIFS(Aux_Totales!$N:$N, Aux_Totales!$F:$F, $F224, Aux_Totales!$A:$A, Aperturas!$A$2), 0))</f>
        <v/>
      </c>
      <c r="WKM224" s="23" t="str">
        <f>IF(WKM220 = "", "", IFERROR(WKM220 / SUMIFS(Aux_Totales!$N:$N, Aux_Totales!$F:$F, $F224, Aux_Totales!$A:$A, Aperturas!$A$2), 0))</f>
        <v/>
      </c>
      <c r="WKN224" s="23" t="str">
        <f>IF(WKN220 = "", "", IFERROR(WKN220 / SUMIFS(Aux_Totales!$N:$N, Aux_Totales!$F:$F, $F224, Aux_Totales!$A:$A, Aperturas!$A$2), 0))</f>
        <v/>
      </c>
      <c r="WKO224" s="23" t="str">
        <f>IF(WKO220 = "", "", IFERROR(WKO220 / SUMIFS(Aux_Totales!$N:$N, Aux_Totales!$F:$F, $F224, Aux_Totales!$A:$A, Aperturas!$A$2), 0))</f>
        <v/>
      </c>
      <c r="WKP224" s="23" t="str">
        <f>IF(WKP220 = "", "", IFERROR(WKP220 / SUMIFS(Aux_Totales!$N:$N, Aux_Totales!$F:$F, $F224, Aux_Totales!$A:$A, Aperturas!$A$2), 0))</f>
        <v/>
      </c>
      <c r="WKQ224" s="23" t="str">
        <f>IF(WKQ220 = "", "", IFERROR(WKQ220 / SUMIFS(Aux_Totales!$N:$N, Aux_Totales!$F:$F, $F224, Aux_Totales!$A:$A, Aperturas!$A$2), 0))</f>
        <v/>
      </c>
      <c r="WKR224" s="23" t="str">
        <f>IF(WKR220 = "", "", IFERROR(WKR220 / SUMIFS(Aux_Totales!$N:$N, Aux_Totales!$F:$F, $F224, Aux_Totales!$A:$A, Aperturas!$A$2), 0))</f>
        <v/>
      </c>
      <c r="WKS224" s="23" t="str">
        <f>IF(WKS220 = "", "", IFERROR(WKS220 / SUMIFS(Aux_Totales!$N:$N, Aux_Totales!$F:$F, $F224, Aux_Totales!$A:$A, Aperturas!$A$2), 0))</f>
        <v/>
      </c>
      <c r="WKT224" s="23" t="str">
        <f>IF(WKT220 = "", "", IFERROR(WKT220 / SUMIFS(Aux_Totales!$N:$N, Aux_Totales!$F:$F, $F224, Aux_Totales!$A:$A, Aperturas!$A$2), 0))</f>
        <v/>
      </c>
      <c r="WKU224" s="23" t="str">
        <f>IF(WKU220 = "", "", IFERROR(WKU220 / SUMIFS(Aux_Totales!$N:$N, Aux_Totales!$F:$F, $F224, Aux_Totales!$A:$A, Aperturas!$A$2), 0))</f>
        <v/>
      </c>
      <c r="WKV224" s="23" t="str">
        <f>IF(WKV220 = "", "", IFERROR(WKV220 / SUMIFS(Aux_Totales!$N:$N, Aux_Totales!$F:$F, $F224, Aux_Totales!$A:$A, Aperturas!$A$2), 0))</f>
        <v/>
      </c>
      <c r="WKW224" s="23" t="str">
        <f>IF(WKW220 = "", "", IFERROR(WKW220 / SUMIFS(Aux_Totales!$N:$N, Aux_Totales!$F:$F, $F224, Aux_Totales!$A:$A, Aperturas!$A$2), 0))</f>
        <v/>
      </c>
      <c r="WKX224" s="23" t="str">
        <f>IF(WKX220 = "", "", IFERROR(WKX220 / SUMIFS(Aux_Totales!$N:$N, Aux_Totales!$F:$F, $F224, Aux_Totales!$A:$A, Aperturas!$A$2), 0))</f>
        <v/>
      </c>
      <c r="WKY224" s="23" t="str">
        <f>IF(WKY220 = "", "", IFERROR(WKY220 / SUMIFS(Aux_Totales!$N:$N, Aux_Totales!$F:$F, $F224, Aux_Totales!$A:$A, Aperturas!$A$2), 0))</f>
        <v/>
      </c>
      <c r="WKZ224" s="23" t="str">
        <f>IF(WKZ220 = "", "", IFERROR(WKZ220 / SUMIFS(Aux_Totales!$N:$N, Aux_Totales!$F:$F, $F224, Aux_Totales!$A:$A, Aperturas!$A$2), 0))</f>
        <v/>
      </c>
      <c r="WLA224" s="23" t="str">
        <f>IF(WLA220 = "", "", IFERROR(WLA220 / SUMIFS(Aux_Totales!$N:$N, Aux_Totales!$F:$F, $F224, Aux_Totales!$A:$A, Aperturas!$A$2), 0))</f>
        <v/>
      </c>
      <c r="WLB224" s="23" t="str">
        <f>IF(WLB220 = "", "", IFERROR(WLB220 / SUMIFS(Aux_Totales!$N:$N, Aux_Totales!$F:$F, $F224, Aux_Totales!$A:$A, Aperturas!$A$2), 0))</f>
        <v/>
      </c>
      <c r="WLC224" s="23" t="str">
        <f>IF(WLC220 = "", "", IFERROR(WLC220 / SUMIFS(Aux_Totales!$N:$N, Aux_Totales!$F:$F, $F224, Aux_Totales!$A:$A, Aperturas!$A$2), 0))</f>
        <v/>
      </c>
      <c r="WLD224" s="23" t="str">
        <f>IF(WLD220 = "", "", IFERROR(WLD220 / SUMIFS(Aux_Totales!$N:$N, Aux_Totales!$F:$F, $F224, Aux_Totales!$A:$A, Aperturas!$A$2), 0))</f>
        <v/>
      </c>
      <c r="WLE224" s="23" t="str">
        <f>IF(WLE220 = "", "", IFERROR(WLE220 / SUMIFS(Aux_Totales!$N:$N, Aux_Totales!$F:$F, $F224, Aux_Totales!$A:$A, Aperturas!$A$2), 0))</f>
        <v/>
      </c>
      <c r="WLF224" s="23" t="str">
        <f>IF(WLF220 = "", "", IFERROR(WLF220 / SUMIFS(Aux_Totales!$N:$N, Aux_Totales!$F:$F, $F224, Aux_Totales!$A:$A, Aperturas!$A$2), 0))</f>
        <v/>
      </c>
      <c r="WLG224" s="23" t="str">
        <f>IF(WLG220 = "", "", IFERROR(WLG220 / SUMIFS(Aux_Totales!$N:$N, Aux_Totales!$F:$F, $F224, Aux_Totales!$A:$A, Aperturas!$A$2), 0))</f>
        <v/>
      </c>
      <c r="WLH224" s="23" t="str">
        <f>IF(WLH220 = "", "", IFERROR(WLH220 / SUMIFS(Aux_Totales!$N:$N, Aux_Totales!$F:$F, $F224, Aux_Totales!$A:$A, Aperturas!$A$2), 0))</f>
        <v/>
      </c>
      <c r="WLI224" s="23" t="str">
        <f>IF(WLI220 = "", "", IFERROR(WLI220 / SUMIFS(Aux_Totales!$N:$N, Aux_Totales!$F:$F, $F224, Aux_Totales!$A:$A, Aperturas!$A$2), 0))</f>
        <v/>
      </c>
      <c r="WLJ224" s="23" t="str">
        <f>IF(WLJ220 = "", "", IFERROR(WLJ220 / SUMIFS(Aux_Totales!$N:$N, Aux_Totales!$F:$F, $F224, Aux_Totales!$A:$A, Aperturas!$A$2), 0))</f>
        <v/>
      </c>
      <c r="WLK224" s="23" t="str">
        <f>IF(WLK220 = "", "", IFERROR(WLK220 / SUMIFS(Aux_Totales!$N:$N, Aux_Totales!$F:$F, $F224, Aux_Totales!$A:$A, Aperturas!$A$2), 0))</f>
        <v/>
      </c>
      <c r="WLL224" s="23" t="str">
        <f>IF(WLL220 = "", "", IFERROR(WLL220 / SUMIFS(Aux_Totales!$N:$N, Aux_Totales!$F:$F, $F224, Aux_Totales!$A:$A, Aperturas!$A$2), 0))</f>
        <v/>
      </c>
      <c r="WLM224" s="23" t="str">
        <f>IF(WLM220 = "", "", IFERROR(WLM220 / SUMIFS(Aux_Totales!$N:$N, Aux_Totales!$F:$F, $F224, Aux_Totales!$A:$A, Aperturas!$A$2), 0))</f>
        <v/>
      </c>
      <c r="WLN224" s="23" t="str">
        <f>IF(WLN220 = "", "", IFERROR(WLN220 / SUMIFS(Aux_Totales!$N:$N, Aux_Totales!$F:$F, $F224, Aux_Totales!$A:$A, Aperturas!$A$2), 0))</f>
        <v/>
      </c>
      <c r="WLO224" s="23" t="str">
        <f>IF(WLO220 = "", "", IFERROR(WLO220 / SUMIFS(Aux_Totales!$N:$N, Aux_Totales!$F:$F, $F224, Aux_Totales!$A:$A, Aperturas!$A$2), 0))</f>
        <v/>
      </c>
      <c r="WLP224" s="23" t="str">
        <f>IF(WLP220 = "", "", IFERROR(WLP220 / SUMIFS(Aux_Totales!$N:$N, Aux_Totales!$F:$F, $F224, Aux_Totales!$A:$A, Aperturas!$A$2), 0))</f>
        <v/>
      </c>
      <c r="WLQ224" s="23" t="str">
        <f>IF(WLQ220 = "", "", IFERROR(WLQ220 / SUMIFS(Aux_Totales!$N:$N, Aux_Totales!$F:$F, $F224, Aux_Totales!$A:$A, Aperturas!$A$2), 0))</f>
        <v/>
      </c>
      <c r="WLR224" s="23" t="str">
        <f>IF(WLR220 = "", "", IFERROR(WLR220 / SUMIFS(Aux_Totales!$N:$N, Aux_Totales!$F:$F, $F224, Aux_Totales!$A:$A, Aperturas!$A$2), 0))</f>
        <v/>
      </c>
      <c r="WLS224" s="23" t="str">
        <f>IF(WLS220 = "", "", IFERROR(WLS220 / SUMIFS(Aux_Totales!$N:$N, Aux_Totales!$F:$F, $F224, Aux_Totales!$A:$A, Aperturas!$A$2), 0))</f>
        <v/>
      </c>
      <c r="WLT224" s="23" t="str">
        <f>IF(WLT220 = "", "", IFERROR(WLT220 / SUMIFS(Aux_Totales!$N:$N, Aux_Totales!$F:$F, $F224, Aux_Totales!$A:$A, Aperturas!$A$2), 0))</f>
        <v/>
      </c>
      <c r="WLU224" s="23" t="str">
        <f>IF(WLU220 = "", "", IFERROR(WLU220 / SUMIFS(Aux_Totales!$N:$N, Aux_Totales!$F:$F, $F224, Aux_Totales!$A:$A, Aperturas!$A$2), 0))</f>
        <v/>
      </c>
      <c r="WLV224" s="23" t="str">
        <f>IF(WLV220 = "", "", IFERROR(WLV220 / SUMIFS(Aux_Totales!$N:$N, Aux_Totales!$F:$F, $F224, Aux_Totales!$A:$A, Aperturas!$A$2), 0))</f>
        <v/>
      </c>
      <c r="WLW224" s="23" t="str">
        <f>IF(WLW220 = "", "", IFERROR(WLW220 / SUMIFS(Aux_Totales!$N:$N, Aux_Totales!$F:$F, $F224, Aux_Totales!$A:$A, Aperturas!$A$2), 0))</f>
        <v/>
      </c>
      <c r="WLX224" s="23" t="str">
        <f>IF(WLX220 = "", "", IFERROR(WLX220 / SUMIFS(Aux_Totales!$N:$N, Aux_Totales!$F:$F, $F224, Aux_Totales!$A:$A, Aperturas!$A$2), 0))</f>
        <v/>
      </c>
      <c r="WLY224" s="23" t="str">
        <f>IF(WLY220 = "", "", IFERROR(WLY220 / SUMIFS(Aux_Totales!$N:$N, Aux_Totales!$F:$F, $F224, Aux_Totales!$A:$A, Aperturas!$A$2), 0))</f>
        <v/>
      </c>
      <c r="WLZ224" s="23" t="str">
        <f>IF(WLZ220 = "", "", IFERROR(WLZ220 / SUMIFS(Aux_Totales!$N:$N, Aux_Totales!$F:$F, $F224, Aux_Totales!$A:$A, Aperturas!$A$2), 0))</f>
        <v/>
      </c>
      <c r="WMA224" s="23" t="str">
        <f>IF(WMA220 = "", "", IFERROR(WMA220 / SUMIFS(Aux_Totales!$N:$N, Aux_Totales!$F:$F, $F224, Aux_Totales!$A:$A, Aperturas!$A$2), 0))</f>
        <v/>
      </c>
      <c r="WMB224" s="23" t="str">
        <f>IF(WMB220 = "", "", IFERROR(WMB220 / SUMIFS(Aux_Totales!$N:$N, Aux_Totales!$F:$F, $F224, Aux_Totales!$A:$A, Aperturas!$A$2), 0))</f>
        <v/>
      </c>
      <c r="WMC224" s="23" t="str">
        <f>IF(WMC220 = "", "", IFERROR(WMC220 / SUMIFS(Aux_Totales!$N:$N, Aux_Totales!$F:$F, $F224, Aux_Totales!$A:$A, Aperturas!$A$2), 0))</f>
        <v/>
      </c>
      <c r="WMD224" s="23" t="str">
        <f>IF(WMD220 = "", "", IFERROR(WMD220 / SUMIFS(Aux_Totales!$N:$N, Aux_Totales!$F:$F, $F224, Aux_Totales!$A:$A, Aperturas!$A$2), 0))</f>
        <v/>
      </c>
      <c r="WME224" s="23" t="str">
        <f>IF(WME220 = "", "", IFERROR(WME220 / SUMIFS(Aux_Totales!$N:$N, Aux_Totales!$F:$F, $F224, Aux_Totales!$A:$A, Aperturas!$A$2), 0))</f>
        <v/>
      </c>
      <c r="WMF224" s="23" t="str">
        <f>IF(WMF220 = "", "", IFERROR(WMF220 / SUMIFS(Aux_Totales!$N:$N, Aux_Totales!$F:$F, $F224, Aux_Totales!$A:$A, Aperturas!$A$2), 0))</f>
        <v/>
      </c>
      <c r="WMG224" s="23" t="str">
        <f>IF(WMG220 = "", "", IFERROR(WMG220 / SUMIFS(Aux_Totales!$N:$N, Aux_Totales!$F:$F, $F224, Aux_Totales!$A:$A, Aperturas!$A$2), 0))</f>
        <v/>
      </c>
      <c r="WMH224" s="23" t="str">
        <f>IF(WMH220 = "", "", IFERROR(WMH220 / SUMIFS(Aux_Totales!$N:$N, Aux_Totales!$F:$F, $F224, Aux_Totales!$A:$A, Aperturas!$A$2), 0))</f>
        <v/>
      </c>
      <c r="WMI224" s="23" t="str">
        <f>IF(WMI220 = "", "", IFERROR(WMI220 / SUMIFS(Aux_Totales!$N:$N, Aux_Totales!$F:$F, $F224, Aux_Totales!$A:$A, Aperturas!$A$2), 0))</f>
        <v/>
      </c>
      <c r="WMJ224" s="23" t="str">
        <f>IF(WMJ220 = "", "", IFERROR(WMJ220 / SUMIFS(Aux_Totales!$N:$N, Aux_Totales!$F:$F, $F224, Aux_Totales!$A:$A, Aperturas!$A$2), 0))</f>
        <v/>
      </c>
      <c r="WMK224" s="23" t="str">
        <f>IF(WMK220 = "", "", IFERROR(WMK220 / SUMIFS(Aux_Totales!$N:$N, Aux_Totales!$F:$F, $F224, Aux_Totales!$A:$A, Aperturas!$A$2), 0))</f>
        <v/>
      </c>
      <c r="WML224" s="23" t="str">
        <f>IF(WML220 = "", "", IFERROR(WML220 / SUMIFS(Aux_Totales!$N:$N, Aux_Totales!$F:$F, $F224, Aux_Totales!$A:$A, Aperturas!$A$2), 0))</f>
        <v/>
      </c>
      <c r="WMM224" s="23" t="str">
        <f>IF(WMM220 = "", "", IFERROR(WMM220 / SUMIFS(Aux_Totales!$N:$N, Aux_Totales!$F:$F, $F224, Aux_Totales!$A:$A, Aperturas!$A$2), 0))</f>
        <v/>
      </c>
      <c r="WMN224" s="23" t="str">
        <f>IF(WMN220 = "", "", IFERROR(WMN220 / SUMIFS(Aux_Totales!$N:$N, Aux_Totales!$F:$F, $F224, Aux_Totales!$A:$A, Aperturas!$A$2), 0))</f>
        <v/>
      </c>
      <c r="WMO224" s="23" t="str">
        <f>IF(WMO220 = "", "", IFERROR(WMO220 / SUMIFS(Aux_Totales!$N:$N, Aux_Totales!$F:$F, $F224, Aux_Totales!$A:$A, Aperturas!$A$2), 0))</f>
        <v/>
      </c>
      <c r="WMP224" s="23" t="str">
        <f>IF(WMP220 = "", "", IFERROR(WMP220 / SUMIFS(Aux_Totales!$N:$N, Aux_Totales!$F:$F, $F224, Aux_Totales!$A:$A, Aperturas!$A$2), 0))</f>
        <v/>
      </c>
      <c r="WMQ224" s="23" t="str">
        <f>IF(WMQ220 = "", "", IFERROR(WMQ220 / SUMIFS(Aux_Totales!$N:$N, Aux_Totales!$F:$F, $F224, Aux_Totales!$A:$A, Aperturas!$A$2), 0))</f>
        <v/>
      </c>
      <c r="WMR224" s="23" t="str">
        <f>IF(WMR220 = "", "", IFERROR(WMR220 / SUMIFS(Aux_Totales!$N:$N, Aux_Totales!$F:$F, $F224, Aux_Totales!$A:$A, Aperturas!$A$2), 0))</f>
        <v/>
      </c>
      <c r="WMS224" s="23" t="str">
        <f>IF(WMS220 = "", "", IFERROR(WMS220 / SUMIFS(Aux_Totales!$N:$N, Aux_Totales!$F:$F, $F224, Aux_Totales!$A:$A, Aperturas!$A$2), 0))</f>
        <v/>
      </c>
      <c r="WMT224" s="23" t="str">
        <f>IF(WMT220 = "", "", IFERROR(WMT220 / SUMIFS(Aux_Totales!$N:$N, Aux_Totales!$F:$F, $F224, Aux_Totales!$A:$A, Aperturas!$A$2), 0))</f>
        <v/>
      </c>
      <c r="WMU224" s="23" t="str">
        <f>IF(WMU220 = "", "", IFERROR(WMU220 / SUMIFS(Aux_Totales!$N:$N, Aux_Totales!$F:$F, $F224, Aux_Totales!$A:$A, Aperturas!$A$2), 0))</f>
        <v/>
      </c>
      <c r="WMV224" s="23" t="str">
        <f>IF(WMV220 = "", "", IFERROR(WMV220 / SUMIFS(Aux_Totales!$N:$N, Aux_Totales!$F:$F, $F224, Aux_Totales!$A:$A, Aperturas!$A$2), 0))</f>
        <v/>
      </c>
      <c r="WMW224" s="23" t="str">
        <f>IF(WMW220 = "", "", IFERROR(WMW220 / SUMIFS(Aux_Totales!$N:$N, Aux_Totales!$F:$F, $F224, Aux_Totales!$A:$A, Aperturas!$A$2), 0))</f>
        <v/>
      </c>
      <c r="WMX224" s="23" t="str">
        <f>IF(WMX220 = "", "", IFERROR(WMX220 / SUMIFS(Aux_Totales!$N:$N, Aux_Totales!$F:$F, $F224, Aux_Totales!$A:$A, Aperturas!$A$2), 0))</f>
        <v/>
      </c>
      <c r="WMY224" s="23" t="str">
        <f>IF(WMY220 = "", "", IFERROR(WMY220 / SUMIFS(Aux_Totales!$N:$N, Aux_Totales!$F:$F, $F224, Aux_Totales!$A:$A, Aperturas!$A$2), 0))</f>
        <v/>
      </c>
      <c r="WMZ224" s="23" t="str">
        <f>IF(WMZ220 = "", "", IFERROR(WMZ220 / SUMIFS(Aux_Totales!$N:$N, Aux_Totales!$F:$F, $F224, Aux_Totales!$A:$A, Aperturas!$A$2), 0))</f>
        <v/>
      </c>
      <c r="WNA224" s="23" t="str">
        <f>IF(WNA220 = "", "", IFERROR(WNA220 / SUMIFS(Aux_Totales!$N:$N, Aux_Totales!$F:$F, $F224, Aux_Totales!$A:$A, Aperturas!$A$2), 0))</f>
        <v/>
      </c>
      <c r="WNB224" s="23" t="str">
        <f>IF(WNB220 = "", "", IFERROR(WNB220 / SUMIFS(Aux_Totales!$N:$N, Aux_Totales!$F:$F, $F224, Aux_Totales!$A:$A, Aperturas!$A$2), 0))</f>
        <v/>
      </c>
      <c r="WNC224" s="23" t="str">
        <f>IF(WNC220 = "", "", IFERROR(WNC220 / SUMIFS(Aux_Totales!$N:$N, Aux_Totales!$F:$F, $F224, Aux_Totales!$A:$A, Aperturas!$A$2), 0))</f>
        <v/>
      </c>
      <c r="WND224" s="23" t="str">
        <f>IF(WND220 = "", "", IFERROR(WND220 / SUMIFS(Aux_Totales!$N:$N, Aux_Totales!$F:$F, $F224, Aux_Totales!$A:$A, Aperturas!$A$2), 0))</f>
        <v/>
      </c>
      <c r="WNE224" s="23" t="str">
        <f>IF(WNE220 = "", "", IFERROR(WNE220 / SUMIFS(Aux_Totales!$N:$N, Aux_Totales!$F:$F, $F224, Aux_Totales!$A:$A, Aperturas!$A$2), 0))</f>
        <v/>
      </c>
      <c r="WNF224" s="23" t="str">
        <f>IF(WNF220 = "", "", IFERROR(WNF220 / SUMIFS(Aux_Totales!$N:$N, Aux_Totales!$F:$F, $F224, Aux_Totales!$A:$A, Aperturas!$A$2), 0))</f>
        <v/>
      </c>
      <c r="WNG224" s="23" t="str">
        <f>IF(WNG220 = "", "", IFERROR(WNG220 / SUMIFS(Aux_Totales!$N:$N, Aux_Totales!$F:$F, $F224, Aux_Totales!$A:$A, Aperturas!$A$2), 0))</f>
        <v/>
      </c>
      <c r="WNH224" s="23" t="str">
        <f>IF(WNH220 = "", "", IFERROR(WNH220 / SUMIFS(Aux_Totales!$N:$N, Aux_Totales!$F:$F, $F224, Aux_Totales!$A:$A, Aperturas!$A$2), 0))</f>
        <v/>
      </c>
      <c r="WNI224" s="23" t="str">
        <f>IF(WNI220 = "", "", IFERROR(WNI220 / SUMIFS(Aux_Totales!$N:$N, Aux_Totales!$F:$F, $F224, Aux_Totales!$A:$A, Aperturas!$A$2), 0))</f>
        <v/>
      </c>
      <c r="WNJ224" s="23" t="str">
        <f>IF(WNJ220 = "", "", IFERROR(WNJ220 / SUMIFS(Aux_Totales!$N:$N, Aux_Totales!$F:$F, $F224, Aux_Totales!$A:$A, Aperturas!$A$2), 0))</f>
        <v/>
      </c>
      <c r="WNK224" s="23" t="str">
        <f>IF(WNK220 = "", "", IFERROR(WNK220 / SUMIFS(Aux_Totales!$N:$N, Aux_Totales!$F:$F, $F224, Aux_Totales!$A:$A, Aperturas!$A$2), 0))</f>
        <v/>
      </c>
      <c r="WNL224" s="23" t="str">
        <f>IF(WNL220 = "", "", IFERROR(WNL220 / SUMIFS(Aux_Totales!$N:$N, Aux_Totales!$F:$F, $F224, Aux_Totales!$A:$A, Aperturas!$A$2), 0))</f>
        <v/>
      </c>
      <c r="WNM224" s="23" t="str">
        <f>IF(WNM220 = "", "", IFERROR(WNM220 / SUMIFS(Aux_Totales!$N:$N, Aux_Totales!$F:$F, $F224, Aux_Totales!$A:$A, Aperturas!$A$2), 0))</f>
        <v/>
      </c>
      <c r="WNN224" s="23" t="str">
        <f>IF(WNN220 = "", "", IFERROR(WNN220 / SUMIFS(Aux_Totales!$N:$N, Aux_Totales!$F:$F, $F224, Aux_Totales!$A:$A, Aperturas!$A$2), 0))</f>
        <v/>
      </c>
      <c r="WNO224" s="23" t="str">
        <f>IF(WNO220 = "", "", IFERROR(WNO220 / SUMIFS(Aux_Totales!$N:$N, Aux_Totales!$F:$F, $F224, Aux_Totales!$A:$A, Aperturas!$A$2), 0))</f>
        <v/>
      </c>
      <c r="WNP224" s="23" t="str">
        <f>IF(WNP220 = "", "", IFERROR(WNP220 / SUMIFS(Aux_Totales!$N:$N, Aux_Totales!$F:$F, $F224, Aux_Totales!$A:$A, Aperturas!$A$2), 0))</f>
        <v/>
      </c>
      <c r="WNQ224" s="23" t="str">
        <f>IF(WNQ220 = "", "", IFERROR(WNQ220 / SUMIFS(Aux_Totales!$N:$N, Aux_Totales!$F:$F, $F224, Aux_Totales!$A:$A, Aperturas!$A$2), 0))</f>
        <v/>
      </c>
      <c r="WNR224" s="23" t="str">
        <f>IF(WNR220 = "", "", IFERROR(WNR220 / SUMIFS(Aux_Totales!$N:$N, Aux_Totales!$F:$F, $F224, Aux_Totales!$A:$A, Aperturas!$A$2), 0))</f>
        <v/>
      </c>
      <c r="WNS224" s="23" t="str">
        <f>IF(WNS220 = "", "", IFERROR(WNS220 / SUMIFS(Aux_Totales!$N:$N, Aux_Totales!$F:$F, $F224, Aux_Totales!$A:$A, Aperturas!$A$2), 0))</f>
        <v/>
      </c>
      <c r="WNT224" s="23" t="str">
        <f>IF(WNT220 = "", "", IFERROR(WNT220 / SUMIFS(Aux_Totales!$N:$N, Aux_Totales!$F:$F, $F224, Aux_Totales!$A:$A, Aperturas!$A$2), 0))</f>
        <v/>
      </c>
      <c r="WNU224" s="23" t="str">
        <f>IF(WNU220 = "", "", IFERROR(WNU220 / SUMIFS(Aux_Totales!$N:$N, Aux_Totales!$F:$F, $F224, Aux_Totales!$A:$A, Aperturas!$A$2), 0))</f>
        <v/>
      </c>
      <c r="WNV224" s="23" t="str">
        <f>IF(WNV220 = "", "", IFERROR(WNV220 / SUMIFS(Aux_Totales!$N:$N, Aux_Totales!$F:$F, $F224, Aux_Totales!$A:$A, Aperturas!$A$2), 0))</f>
        <v/>
      </c>
      <c r="WNW224" s="23" t="str">
        <f>IF(WNW220 = "", "", IFERROR(WNW220 / SUMIFS(Aux_Totales!$N:$N, Aux_Totales!$F:$F, $F224, Aux_Totales!$A:$A, Aperturas!$A$2), 0))</f>
        <v/>
      </c>
      <c r="WNX224" s="23" t="str">
        <f>IF(WNX220 = "", "", IFERROR(WNX220 / SUMIFS(Aux_Totales!$N:$N, Aux_Totales!$F:$F, $F224, Aux_Totales!$A:$A, Aperturas!$A$2), 0))</f>
        <v/>
      </c>
      <c r="WNY224" s="23" t="str">
        <f>IF(WNY220 = "", "", IFERROR(WNY220 / SUMIFS(Aux_Totales!$N:$N, Aux_Totales!$F:$F, $F224, Aux_Totales!$A:$A, Aperturas!$A$2), 0))</f>
        <v/>
      </c>
      <c r="WNZ224" s="23" t="str">
        <f>IF(WNZ220 = "", "", IFERROR(WNZ220 / SUMIFS(Aux_Totales!$N:$N, Aux_Totales!$F:$F, $F224, Aux_Totales!$A:$A, Aperturas!$A$2), 0))</f>
        <v/>
      </c>
      <c r="WOA224" s="23" t="str">
        <f>IF(WOA220 = "", "", IFERROR(WOA220 / SUMIFS(Aux_Totales!$N:$N, Aux_Totales!$F:$F, $F224, Aux_Totales!$A:$A, Aperturas!$A$2), 0))</f>
        <v/>
      </c>
      <c r="WOB224" s="23" t="str">
        <f>IF(WOB220 = "", "", IFERROR(WOB220 / SUMIFS(Aux_Totales!$N:$N, Aux_Totales!$F:$F, $F224, Aux_Totales!$A:$A, Aperturas!$A$2), 0))</f>
        <v/>
      </c>
      <c r="WOC224" s="23" t="str">
        <f>IF(WOC220 = "", "", IFERROR(WOC220 / SUMIFS(Aux_Totales!$N:$N, Aux_Totales!$F:$F, $F224, Aux_Totales!$A:$A, Aperturas!$A$2), 0))</f>
        <v/>
      </c>
      <c r="WOD224" s="23" t="str">
        <f>IF(WOD220 = "", "", IFERROR(WOD220 / SUMIFS(Aux_Totales!$N:$N, Aux_Totales!$F:$F, $F224, Aux_Totales!$A:$A, Aperturas!$A$2), 0))</f>
        <v/>
      </c>
      <c r="WOE224" s="23" t="str">
        <f>IF(WOE220 = "", "", IFERROR(WOE220 / SUMIFS(Aux_Totales!$N:$N, Aux_Totales!$F:$F, $F224, Aux_Totales!$A:$A, Aperturas!$A$2), 0))</f>
        <v/>
      </c>
      <c r="WOF224" s="23" t="str">
        <f>IF(WOF220 = "", "", IFERROR(WOF220 / SUMIFS(Aux_Totales!$N:$N, Aux_Totales!$F:$F, $F224, Aux_Totales!$A:$A, Aperturas!$A$2), 0))</f>
        <v/>
      </c>
      <c r="WOG224" s="23" t="str">
        <f>IF(WOG220 = "", "", IFERROR(WOG220 / SUMIFS(Aux_Totales!$N:$N, Aux_Totales!$F:$F, $F224, Aux_Totales!$A:$A, Aperturas!$A$2), 0))</f>
        <v/>
      </c>
      <c r="WOH224" s="23" t="str">
        <f>IF(WOH220 = "", "", IFERROR(WOH220 / SUMIFS(Aux_Totales!$N:$N, Aux_Totales!$F:$F, $F224, Aux_Totales!$A:$A, Aperturas!$A$2), 0))</f>
        <v/>
      </c>
      <c r="WOI224" s="23" t="str">
        <f>IF(WOI220 = "", "", IFERROR(WOI220 / SUMIFS(Aux_Totales!$N:$N, Aux_Totales!$F:$F, $F224, Aux_Totales!$A:$A, Aperturas!$A$2), 0))</f>
        <v/>
      </c>
      <c r="WOJ224" s="23" t="str">
        <f>IF(WOJ220 = "", "", IFERROR(WOJ220 / SUMIFS(Aux_Totales!$N:$N, Aux_Totales!$F:$F, $F224, Aux_Totales!$A:$A, Aperturas!$A$2), 0))</f>
        <v/>
      </c>
      <c r="WOK224" s="23" t="str">
        <f>IF(WOK220 = "", "", IFERROR(WOK220 / SUMIFS(Aux_Totales!$N:$N, Aux_Totales!$F:$F, $F224, Aux_Totales!$A:$A, Aperturas!$A$2), 0))</f>
        <v/>
      </c>
      <c r="WOL224" s="23" t="str">
        <f>IF(WOL220 = "", "", IFERROR(WOL220 / SUMIFS(Aux_Totales!$N:$N, Aux_Totales!$F:$F, $F224, Aux_Totales!$A:$A, Aperturas!$A$2), 0))</f>
        <v/>
      </c>
      <c r="WOM224" s="23" t="str">
        <f>IF(WOM220 = "", "", IFERROR(WOM220 / SUMIFS(Aux_Totales!$N:$N, Aux_Totales!$F:$F, $F224, Aux_Totales!$A:$A, Aperturas!$A$2), 0))</f>
        <v/>
      </c>
      <c r="WON224" s="23" t="str">
        <f>IF(WON220 = "", "", IFERROR(WON220 / SUMIFS(Aux_Totales!$N:$N, Aux_Totales!$F:$F, $F224, Aux_Totales!$A:$A, Aperturas!$A$2), 0))</f>
        <v/>
      </c>
      <c r="WOO224" s="23" t="str">
        <f>IF(WOO220 = "", "", IFERROR(WOO220 / SUMIFS(Aux_Totales!$N:$N, Aux_Totales!$F:$F, $F224, Aux_Totales!$A:$A, Aperturas!$A$2), 0))</f>
        <v/>
      </c>
      <c r="WOP224" s="23" t="str">
        <f>IF(WOP220 = "", "", IFERROR(WOP220 / SUMIFS(Aux_Totales!$N:$N, Aux_Totales!$F:$F, $F224, Aux_Totales!$A:$A, Aperturas!$A$2), 0))</f>
        <v/>
      </c>
      <c r="WOQ224" s="23" t="str">
        <f>IF(WOQ220 = "", "", IFERROR(WOQ220 / SUMIFS(Aux_Totales!$N:$N, Aux_Totales!$F:$F, $F224, Aux_Totales!$A:$A, Aperturas!$A$2), 0))</f>
        <v/>
      </c>
      <c r="WOR224" s="23" t="str">
        <f>IF(WOR220 = "", "", IFERROR(WOR220 / SUMIFS(Aux_Totales!$N:$N, Aux_Totales!$F:$F, $F224, Aux_Totales!$A:$A, Aperturas!$A$2), 0))</f>
        <v/>
      </c>
      <c r="WOS224" s="23" t="str">
        <f>IF(WOS220 = "", "", IFERROR(WOS220 / SUMIFS(Aux_Totales!$N:$N, Aux_Totales!$F:$F, $F224, Aux_Totales!$A:$A, Aperturas!$A$2), 0))</f>
        <v/>
      </c>
      <c r="WOT224" s="23" t="str">
        <f>IF(WOT220 = "", "", IFERROR(WOT220 / SUMIFS(Aux_Totales!$N:$N, Aux_Totales!$F:$F, $F224, Aux_Totales!$A:$A, Aperturas!$A$2), 0))</f>
        <v/>
      </c>
      <c r="WOU224" s="23" t="str">
        <f>IF(WOU220 = "", "", IFERROR(WOU220 / SUMIFS(Aux_Totales!$N:$N, Aux_Totales!$F:$F, $F224, Aux_Totales!$A:$A, Aperturas!$A$2), 0))</f>
        <v/>
      </c>
      <c r="WOV224" s="23" t="str">
        <f>IF(WOV220 = "", "", IFERROR(WOV220 / SUMIFS(Aux_Totales!$N:$N, Aux_Totales!$F:$F, $F224, Aux_Totales!$A:$A, Aperturas!$A$2), 0))</f>
        <v/>
      </c>
      <c r="WOW224" s="23" t="str">
        <f>IF(WOW220 = "", "", IFERROR(WOW220 / SUMIFS(Aux_Totales!$N:$N, Aux_Totales!$F:$F, $F224, Aux_Totales!$A:$A, Aperturas!$A$2), 0))</f>
        <v/>
      </c>
      <c r="WOX224" s="23" t="str">
        <f>IF(WOX220 = "", "", IFERROR(WOX220 / SUMIFS(Aux_Totales!$N:$N, Aux_Totales!$F:$F, $F224, Aux_Totales!$A:$A, Aperturas!$A$2), 0))</f>
        <v/>
      </c>
      <c r="WOY224" s="23" t="str">
        <f>IF(WOY220 = "", "", IFERROR(WOY220 / SUMIFS(Aux_Totales!$N:$N, Aux_Totales!$F:$F, $F224, Aux_Totales!$A:$A, Aperturas!$A$2), 0))</f>
        <v/>
      </c>
      <c r="WOZ224" s="23" t="str">
        <f>IF(WOZ220 = "", "", IFERROR(WOZ220 / SUMIFS(Aux_Totales!$N:$N, Aux_Totales!$F:$F, $F224, Aux_Totales!$A:$A, Aperturas!$A$2), 0))</f>
        <v/>
      </c>
      <c r="WPA224" s="23" t="str">
        <f>IF(WPA220 = "", "", IFERROR(WPA220 / SUMIFS(Aux_Totales!$N:$N, Aux_Totales!$F:$F, $F224, Aux_Totales!$A:$A, Aperturas!$A$2), 0))</f>
        <v/>
      </c>
      <c r="WPB224" s="23" t="str">
        <f>IF(WPB220 = "", "", IFERROR(WPB220 / SUMIFS(Aux_Totales!$N:$N, Aux_Totales!$F:$F, $F224, Aux_Totales!$A:$A, Aperturas!$A$2), 0))</f>
        <v/>
      </c>
      <c r="WPC224" s="23" t="str">
        <f>IF(WPC220 = "", "", IFERROR(WPC220 / SUMIFS(Aux_Totales!$N:$N, Aux_Totales!$F:$F, $F224, Aux_Totales!$A:$A, Aperturas!$A$2), 0))</f>
        <v/>
      </c>
      <c r="WPD224" s="23" t="str">
        <f>IF(WPD220 = "", "", IFERROR(WPD220 / SUMIFS(Aux_Totales!$N:$N, Aux_Totales!$F:$F, $F224, Aux_Totales!$A:$A, Aperturas!$A$2), 0))</f>
        <v/>
      </c>
      <c r="WPE224" s="23" t="str">
        <f>IF(WPE220 = "", "", IFERROR(WPE220 / SUMIFS(Aux_Totales!$N:$N, Aux_Totales!$F:$F, $F224, Aux_Totales!$A:$A, Aperturas!$A$2), 0))</f>
        <v/>
      </c>
      <c r="WPF224" s="23" t="str">
        <f>IF(WPF220 = "", "", IFERROR(WPF220 / SUMIFS(Aux_Totales!$N:$N, Aux_Totales!$F:$F, $F224, Aux_Totales!$A:$A, Aperturas!$A$2), 0))</f>
        <v/>
      </c>
      <c r="WPG224" s="23" t="str">
        <f>IF(WPG220 = "", "", IFERROR(WPG220 / SUMIFS(Aux_Totales!$N:$N, Aux_Totales!$F:$F, $F224, Aux_Totales!$A:$A, Aperturas!$A$2), 0))</f>
        <v/>
      </c>
      <c r="WPH224" s="23" t="str">
        <f>IF(WPH220 = "", "", IFERROR(WPH220 / SUMIFS(Aux_Totales!$N:$N, Aux_Totales!$F:$F, $F224, Aux_Totales!$A:$A, Aperturas!$A$2), 0))</f>
        <v/>
      </c>
      <c r="WPI224" s="23" t="str">
        <f>IF(WPI220 = "", "", IFERROR(WPI220 / SUMIFS(Aux_Totales!$N:$N, Aux_Totales!$F:$F, $F224, Aux_Totales!$A:$A, Aperturas!$A$2), 0))</f>
        <v/>
      </c>
      <c r="WPJ224" s="23" t="str">
        <f>IF(WPJ220 = "", "", IFERROR(WPJ220 / SUMIFS(Aux_Totales!$N:$N, Aux_Totales!$F:$F, $F224, Aux_Totales!$A:$A, Aperturas!$A$2), 0))</f>
        <v/>
      </c>
      <c r="WPK224" s="23" t="str">
        <f>IF(WPK220 = "", "", IFERROR(WPK220 / SUMIFS(Aux_Totales!$N:$N, Aux_Totales!$F:$F, $F224, Aux_Totales!$A:$A, Aperturas!$A$2), 0))</f>
        <v/>
      </c>
      <c r="WPL224" s="23" t="str">
        <f>IF(WPL220 = "", "", IFERROR(WPL220 / SUMIFS(Aux_Totales!$N:$N, Aux_Totales!$F:$F, $F224, Aux_Totales!$A:$A, Aperturas!$A$2), 0))</f>
        <v/>
      </c>
      <c r="WPM224" s="23" t="str">
        <f>IF(WPM220 = "", "", IFERROR(WPM220 / SUMIFS(Aux_Totales!$N:$N, Aux_Totales!$F:$F, $F224, Aux_Totales!$A:$A, Aperturas!$A$2), 0))</f>
        <v/>
      </c>
      <c r="WPN224" s="23" t="str">
        <f>IF(WPN220 = "", "", IFERROR(WPN220 / SUMIFS(Aux_Totales!$N:$N, Aux_Totales!$F:$F, $F224, Aux_Totales!$A:$A, Aperturas!$A$2), 0))</f>
        <v/>
      </c>
      <c r="WPO224" s="23" t="str">
        <f>IF(WPO220 = "", "", IFERROR(WPO220 / SUMIFS(Aux_Totales!$N:$N, Aux_Totales!$F:$F, $F224, Aux_Totales!$A:$A, Aperturas!$A$2), 0))</f>
        <v/>
      </c>
      <c r="WPP224" s="23" t="str">
        <f>IF(WPP220 = "", "", IFERROR(WPP220 / SUMIFS(Aux_Totales!$N:$N, Aux_Totales!$F:$F, $F224, Aux_Totales!$A:$A, Aperturas!$A$2), 0))</f>
        <v/>
      </c>
      <c r="WPQ224" s="23" t="str">
        <f>IF(WPQ220 = "", "", IFERROR(WPQ220 / SUMIFS(Aux_Totales!$N:$N, Aux_Totales!$F:$F, $F224, Aux_Totales!$A:$A, Aperturas!$A$2), 0))</f>
        <v/>
      </c>
      <c r="WPR224" s="23" t="str">
        <f>IF(WPR220 = "", "", IFERROR(WPR220 / SUMIFS(Aux_Totales!$N:$N, Aux_Totales!$F:$F, $F224, Aux_Totales!$A:$A, Aperturas!$A$2), 0))</f>
        <v/>
      </c>
      <c r="WPS224" s="23" t="str">
        <f>IF(WPS220 = "", "", IFERROR(WPS220 / SUMIFS(Aux_Totales!$N:$N, Aux_Totales!$F:$F, $F224, Aux_Totales!$A:$A, Aperturas!$A$2), 0))</f>
        <v/>
      </c>
      <c r="WPT224" s="23" t="str">
        <f>IF(WPT220 = "", "", IFERROR(WPT220 / SUMIFS(Aux_Totales!$N:$N, Aux_Totales!$F:$F, $F224, Aux_Totales!$A:$A, Aperturas!$A$2), 0))</f>
        <v/>
      </c>
      <c r="WPU224" s="23" t="str">
        <f>IF(WPU220 = "", "", IFERROR(WPU220 / SUMIFS(Aux_Totales!$N:$N, Aux_Totales!$F:$F, $F224, Aux_Totales!$A:$A, Aperturas!$A$2), 0))</f>
        <v/>
      </c>
      <c r="WPV224" s="23" t="str">
        <f>IF(WPV220 = "", "", IFERROR(WPV220 / SUMIFS(Aux_Totales!$N:$N, Aux_Totales!$F:$F, $F224, Aux_Totales!$A:$A, Aperturas!$A$2), 0))</f>
        <v/>
      </c>
      <c r="WPW224" s="23" t="str">
        <f>IF(WPW220 = "", "", IFERROR(WPW220 / SUMIFS(Aux_Totales!$N:$N, Aux_Totales!$F:$F, $F224, Aux_Totales!$A:$A, Aperturas!$A$2), 0))</f>
        <v/>
      </c>
      <c r="WPX224" s="23" t="str">
        <f>IF(WPX220 = "", "", IFERROR(WPX220 / SUMIFS(Aux_Totales!$N:$N, Aux_Totales!$F:$F, $F224, Aux_Totales!$A:$A, Aperturas!$A$2), 0))</f>
        <v/>
      </c>
      <c r="WPY224" s="23" t="str">
        <f>IF(WPY220 = "", "", IFERROR(WPY220 / SUMIFS(Aux_Totales!$N:$N, Aux_Totales!$F:$F, $F224, Aux_Totales!$A:$A, Aperturas!$A$2), 0))</f>
        <v/>
      </c>
      <c r="WPZ224" s="23" t="str">
        <f>IF(WPZ220 = "", "", IFERROR(WPZ220 / SUMIFS(Aux_Totales!$N:$N, Aux_Totales!$F:$F, $F224, Aux_Totales!$A:$A, Aperturas!$A$2), 0))</f>
        <v/>
      </c>
      <c r="WQA224" s="23" t="str">
        <f>IF(WQA220 = "", "", IFERROR(WQA220 / SUMIFS(Aux_Totales!$N:$N, Aux_Totales!$F:$F, $F224, Aux_Totales!$A:$A, Aperturas!$A$2), 0))</f>
        <v/>
      </c>
      <c r="WQB224" s="23" t="str">
        <f>IF(WQB220 = "", "", IFERROR(WQB220 / SUMIFS(Aux_Totales!$N:$N, Aux_Totales!$F:$F, $F224, Aux_Totales!$A:$A, Aperturas!$A$2), 0))</f>
        <v/>
      </c>
      <c r="WQC224" s="23" t="str">
        <f>IF(WQC220 = "", "", IFERROR(WQC220 / SUMIFS(Aux_Totales!$N:$N, Aux_Totales!$F:$F, $F224, Aux_Totales!$A:$A, Aperturas!$A$2), 0))</f>
        <v/>
      </c>
      <c r="WQD224" s="23" t="str">
        <f>IF(WQD220 = "", "", IFERROR(WQD220 / SUMIFS(Aux_Totales!$N:$N, Aux_Totales!$F:$F, $F224, Aux_Totales!$A:$A, Aperturas!$A$2), 0))</f>
        <v/>
      </c>
      <c r="WQE224" s="23" t="str">
        <f>IF(WQE220 = "", "", IFERROR(WQE220 / SUMIFS(Aux_Totales!$N:$N, Aux_Totales!$F:$F, $F224, Aux_Totales!$A:$A, Aperturas!$A$2), 0))</f>
        <v/>
      </c>
      <c r="WQF224" s="23" t="str">
        <f>IF(WQF220 = "", "", IFERROR(WQF220 / SUMIFS(Aux_Totales!$N:$N, Aux_Totales!$F:$F, $F224, Aux_Totales!$A:$A, Aperturas!$A$2), 0))</f>
        <v/>
      </c>
      <c r="WQG224" s="23" t="str">
        <f>IF(WQG220 = "", "", IFERROR(WQG220 / SUMIFS(Aux_Totales!$N:$N, Aux_Totales!$F:$F, $F224, Aux_Totales!$A:$A, Aperturas!$A$2), 0))</f>
        <v/>
      </c>
      <c r="WQH224" s="23" t="str">
        <f>IF(WQH220 = "", "", IFERROR(WQH220 / SUMIFS(Aux_Totales!$N:$N, Aux_Totales!$F:$F, $F224, Aux_Totales!$A:$A, Aperturas!$A$2), 0))</f>
        <v/>
      </c>
      <c r="WQI224" s="23" t="str">
        <f>IF(WQI220 = "", "", IFERROR(WQI220 / SUMIFS(Aux_Totales!$N:$N, Aux_Totales!$F:$F, $F224, Aux_Totales!$A:$A, Aperturas!$A$2), 0))</f>
        <v/>
      </c>
      <c r="WQJ224" s="23" t="str">
        <f>IF(WQJ220 = "", "", IFERROR(WQJ220 / SUMIFS(Aux_Totales!$N:$N, Aux_Totales!$F:$F, $F224, Aux_Totales!$A:$A, Aperturas!$A$2), 0))</f>
        <v/>
      </c>
      <c r="WQK224" s="23" t="str">
        <f>IF(WQK220 = "", "", IFERROR(WQK220 / SUMIFS(Aux_Totales!$N:$N, Aux_Totales!$F:$F, $F224, Aux_Totales!$A:$A, Aperturas!$A$2), 0))</f>
        <v/>
      </c>
      <c r="WQL224" s="23" t="str">
        <f>IF(WQL220 = "", "", IFERROR(WQL220 / SUMIFS(Aux_Totales!$N:$N, Aux_Totales!$F:$F, $F224, Aux_Totales!$A:$A, Aperturas!$A$2), 0))</f>
        <v/>
      </c>
      <c r="WQM224" s="23" t="str">
        <f>IF(WQM220 = "", "", IFERROR(WQM220 / SUMIFS(Aux_Totales!$N:$N, Aux_Totales!$F:$F, $F224, Aux_Totales!$A:$A, Aperturas!$A$2), 0))</f>
        <v/>
      </c>
      <c r="WQN224" s="23" t="str">
        <f>IF(WQN220 = "", "", IFERROR(WQN220 / SUMIFS(Aux_Totales!$N:$N, Aux_Totales!$F:$F, $F224, Aux_Totales!$A:$A, Aperturas!$A$2), 0))</f>
        <v/>
      </c>
      <c r="WQO224" s="23" t="str">
        <f>IF(WQO220 = "", "", IFERROR(WQO220 / SUMIFS(Aux_Totales!$N:$N, Aux_Totales!$F:$F, $F224, Aux_Totales!$A:$A, Aperturas!$A$2), 0))</f>
        <v/>
      </c>
      <c r="WQP224" s="23" t="str">
        <f>IF(WQP220 = "", "", IFERROR(WQP220 / SUMIFS(Aux_Totales!$N:$N, Aux_Totales!$F:$F, $F224, Aux_Totales!$A:$A, Aperturas!$A$2), 0))</f>
        <v/>
      </c>
      <c r="WQQ224" s="23" t="str">
        <f>IF(WQQ220 = "", "", IFERROR(WQQ220 / SUMIFS(Aux_Totales!$N:$N, Aux_Totales!$F:$F, $F224, Aux_Totales!$A:$A, Aperturas!$A$2), 0))</f>
        <v/>
      </c>
      <c r="WQR224" s="23" t="str">
        <f>IF(WQR220 = "", "", IFERROR(WQR220 / SUMIFS(Aux_Totales!$N:$N, Aux_Totales!$F:$F, $F224, Aux_Totales!$A:$A, Aperturas!$A$2), 0))</f>
        <v/>
      </c>
      <c r="WQS224" s="23" t="str">
        <f>IF(WQS220 = "", "", IFERROR(WQS220 / SUMIFS(Aux_Totales!$N:$N, Aux_Totales!$F:$F, $F224, Aux_Totales!$A:$A, Aperturas!$A$2), 0))</f>
        <v/>
      </c>
      <c r="WQT224" s="23" t="str">
        <f>IF(WQT220 = "", "", IFERROR(WQT220 / SUMIFS(Aux_Totales!$N:$N, Aux_Totales!$F:$F, $F224, Aux_Totales!$A:$A, Aperturas!$A$2), 0))</f>
        <v/>
      </c>
      <c r="WQU224" s="23" t="str">
        <f>IF(WQU220 = "", "", IFERROR(WQU220 / SUMIFS(Aux_Totales!$N:$N, Aux_Totales!$F:$F, $F224, Aux_Totales!$A:$A, Aperturas!$A$2), 0))</f>
        <v/>
      </c>
      <c r="WQV224" s="23" t="str">
        <f>IF(WQV220 = "", "", IFERROR(WQV220 / SUMIFS(Aux_Totales!$N:$N, Aux_Totales!$F:$F, $F224, Aux_Totales!$A:$A, Aperturas!$A$2), 0))</f>
        <v/>
      </c>
      <c r="WQW224" s="23" t="str">
        <f>IF(WQW220 = "", "", IFERROR(WQW220 / SUMIFS(Aux_Totales!$N:$N, Aux_Totales!$F:$F, $F224, Aux_Totales!$A:$A, Aperturas!$A$2), 0))</f>
        <v/>
      </c>
      <c r="WQX224" s="23" t="str">
        <f>IF(WQX220 = "", "", IFERROR(WQX220 / SUMIFS(Aux_Totales!$N:$N, Aux_Totales!$F:$F, $F224, Aux_Totales!$A:$A, Aperturas!$A$2), 0))</f>
        <v/>
      </c>
      <c r="WQY224" s="23" t="str">
        <f>IF(WQY220 = "", "", IFERROR(WQY220 / SUMIFS(Aux_Totales!$N:$N, Aux_Totales!$F:$F, $F224, Aux_Totales!$A:$A, Aperturas!$A$2), 0))</f>
        <v/>
      </c>
      <c r="WQZ224" s="23" t="str">
        <f>IF(WQZ220 = "", "", IFERROR(WQZ220 / SUMIFS(Aux_Totales!$N:$N, Aux_Totales!$F:$F, $F224, Aux_Totales!$A:$A, Aperturas!$A$2), 0))</f>
        <v/>
      </c>
      <c r="WRA224" s="23" t="str">
        <f>IF(WRA220 = "", "", IFERROR(WRA220 / SUMIFS(Aux_Totales!$N:$N, Aux_Totales!$F:$F, $F224, Aux_Totales!$A:$A, Aperturas!$A$2), 0))</f>
        <v/>
      </c>
      <c r="WRB224" s="23" t="str">
        <f>IF(WRB220 = "", "", IFERROR(WRB220 / SUMIFS(Aux_Totales!$N:$N, Aux_Totales!$F:$F, $F224, Aux_Totales!$A:$A, Aperturas!$A$2), 0))</f>
        <v/>
      </c>
      <c r="WRC224" s="23" t="str">
        <f>IF(WRC220 = "", "", IFERROR(WRC220 / SUMIFS(Aux_Totales!$N:$N, Aux_Totales!$F:$F, $F224, Aux_Totales!$A:$A, Aperturas!$A$2), 0))</f>
        <v/>
      </c>
      <c r="WRD224" s="23" t="str">
        <f>IF(WRD220 = "", "", IFERROR(WRD220 / SUMIFS(Aux_Totales!$N:$N, Aux_Totales!$F:$F, $F224, Aux_Totales!$A:$A, Aperturas!$A$2), 0))</f>
        <v/>
      </c>
      <c r="WRE224" s="23" t="str">
        <f>IF(WRE220 = "", "", IFERROR(WRE220 / SUMIFS(Aux_Totales!$N:$N, Aux_Totales!$F:$F, $F224, Aux_Totales!$A:$A, Aperturas!$A$2), 0))</f>
        <v/>
      </c>
      <c r="WRF224" s="23" t="str">
        <f>IF(WRF220 = "", "", IFERROR(WRF220 / SUMIFS(Aux_Totales!$N:$N, Aux_Totales!$F:$F, $F224, Aux_Totales!$A:$A, Aperturas!$A$2), 0))</f>
        <v/>
      </c>
      <c r="WRG224" s="23" t="str">
        <f>IF(WRG220 = "", "", IFERROR(WRG220 / SUMIFS(Aux_Totales!$N:$N, Aux_Totales!$F:$F, $F224, Aux_Totales!$A:$A, Aperturas!$A$2), 0))</f>
        <v/>
      </c>
      <c r="WRH224" s="23" t="str">
        <f>IF(WRH220 = "", "", IFERROR(WRH220 / SUMIFS(Aux_Totales!$N:$N, Aux_Totales!$F:$F, $F224, Aux_Totales!$A:$A, Aperturas!$A$2), 0))</f>
        <v/>
      </c>
      <c r="WRI224" s="23" t="str">
        <f>IF(WRI220 = "", "", IFERROR(WRI220 / SUMIFS(Aux_Totales!$N:$N, Aux_Totales!$F:$F, $F224, Aux_Totales!$A:$A, Aperturas!$A$2), 0))</f>
        <v/>
      </c>
      <c r="WRJ224" s="23" t="str">
        <f>IF(WRJ220 = "", "", IFERROR(WRJ220 / SUMIFS(Aux_Totales!$N:$N, Aux_Totales!$F:$F, $F224, Aux_Totales!$A:$A, Aperturas!$A$2), 0))</f>
        <v/>
      </c>
      <c r="WRK224" s="23" t="str">
        <f>IF(WRK220 = "", "", IFERROR(WRK220 / SUMIFS(Aux_Totales!$N:$N, Aux_Totales!$F:$F, $F224, Aux_Totales!$A:$A, Aperturas!$A$2), 0))</f>
        <v/>
      </c>
      <c r="WRL224" s="23" t="str">
        <f>IF(WRL220 = "", "", IFERROR(WRL220 / SUMIFS(Aux_Totales!$N:$N, Aux_Totales!$F:$F, $F224, Aux_Totales!$A:$A, Aperturas!$A$2), 0))</f>
        <v/>
      </c>
      <c r="WRM224" s="23" t="str">
        <f>IF(WRM220 = "", "", IFERROR(WRM220 / SUMIFS(Aux_Totales!$N:$N, Aux_Totales!$F:$F, $F224, Aux_Totales!$A:$A, Aperturas!$A$2), 0))</f>
        <v/>
      </c>
      <c r="WRN224" s="23" t="str">
        <f>IF(WRN220 = "", "", IFERROR(WRN220 / SUMIFS(Aux_Totales!$N:$N, Aux_Totales!$F:$F, $F224, Aux_Totales!$A:$A, Aperturas!$A$2), 0))</f>
        <v/>
      </c>
      <c r="WRO224" s="23" t="str">
        <f>IF(WRO220 = "", "", IFERROR(WRO220 / SUMIFS(Aux_Totales!$N:$N, Aux_Totales!$F:$F, $F224, Aux_Totales!$A:$A, Aperturas!$A$2), 0))</f>
        <v/>
      </c>
      <c r="WRP224" s="23" t="str">
        <f>IF(WRP220 = "", "", IFERROR(WRP220 / SUMIFS(Aux_Totales!$N:$N, Aux_Totales!$F:$F, $F224, Aux_Totales!$A:$A, Aperturas!$A$2), 0))</f>
        <v/>
      </c>
      <c r="WRQ224" s="23" t="str">
        <f>IF(WRQ220 = "", "", IFERROR(WRQ220 / SUMIFS(Aux_Totales!$N:$N, Aux_Totales!$F:$F, $F224, Aux_Totales!$A:$A, Aperturas!$A$2), 0))</f>
        <v/>
      </c>
      <c r="WRR224" s="23" t="str">
        <f>IF(WRR220 = "", "", IFERROR(WRR220 / SUMIFS(Aux_Totales!$N:$N, Aux_Totales!$F:$F, $F224, Aux_Totales!$A:$A, Aperturas!$A$2), 0))</f>
        <v/>
      </c>
      <c r="WRS224" s="23" t="str">
        <f>IF(WRS220 = "", "", IFERROR(WRS220 / SUMIFS(Aux_Totales!$N:$N, Aux_Totales!$F:$F, $F224, Aux_Totales!$A:$A, Aperturas!$A$2), 0))</f>
        <v/>
      </c>
      <c r="WRT224" s="23" t="str">
        <f>IF(WRT220 = "", "", IFERROR(WRT220 / SUMIFS(Aux_Totales!$N:$N, Aux_Totales!$F:$F, $F224, Aux_Totales!$A:$A, Aperturas!$A$2), 0))</f>
        <v/>
      </c>
      <c r="WRU224" s="23" t="str">
        <f>IF(WRU220 = "", "", IFERROR(WRU220 / SUMIFS(Aux_Totales!$N:$N, Aux_Totales!$F:$F, $F224, Aux_Totales!$A:$A, Aperturas!$A$2), 0))</f>
        <v/>
      </c>
      <c r="WRV224" s="23" t="str">
        <f>IF(WRV220 = "", "", IFERROR(WRV220 / SUMIFS(Aux_Totales!$N:$N, Aux_Totales!$F:$F, $F224, Aux_Totales!$A:$A, Aperturas!$A$2), 0))</f>
        <v/>
      </c>
      <c r="WRW224" s="23" t="str">
        <f>IF(WRW220 = "", "", IFERROR(WRW220 / SUMIFS(Aux_Totales!$N:$N, Aux_Totales!$F:$F, $F224, Aux_Totales!$A:$A, Aperturas!$A$2), 0))</f>
        <v/>
      </c>
      <c r="WRX224" s="23" t="str">
        <f>IF(WRX220 = "", "", IFERROR(WRX220 / SUMIFS(Aux_Totales!$N:$N, Aux_Totales!$F:$F, $F224, Aux_Totales!$A:$A, Aperturas!$A$2), 0))</f>
        <v/>
      </c>
      <c r="WRY224" s="23" t="str">
        <f>IF(WRY220 = "", "", IFERROR(WRY220 / SUMIFS(Aux_Totales!$N:$N, Aux_Totales!$F:$F, $F224, Aux_Totales!$A:$A, Aperturas!$A$2), 0))</f>
        <v/>
      </c>
      <c r="WRZ224" s="23" t="str">
        <f>IF(WRZ220 = "", "", IFERROR(WRZ220 / SUMIFS(Aux_Totales!$N:$N, Aux_Totales!$F:$F, $F224, Aux_Totales!$A:$A, Aperturas!$A$2), 0))</f>
        <v/>
      </c>
      <c r="WSA224" s="23" t="str">
        <f>IF(WSA220 = "", "", IFERROR(WSA220 / SUMIFS(Aux_Totales!$N:$N, Aux_Totales!$F:$F, $F224, Aux_Totales!$A:$A, Aperturas!$A$2), 0))</f>
        <v/>
      </c>
      <c r="WSB224" s="23" t="str">
        <f>IF(WSB220 = "", "", IFERROR(WSB220 / SUMIFS(Aux_Totales!$N:$N, Aux_Totales!$F:$F, $F224, Aux_Totales!$A:$A, Aperturas!$A$2), 0))</f>
        <v/>
      </c>
      <c r="WSC224" s="23" t="str">
        <f>IF(WSC220 = "", "", IFERROR(WSC220 / SUMIFS(Aux_Totales!$N:$N, Aux_Totales!$F:$F, $F224, Aux_Totales!$A:$A, Aperturas!$A$2), 0))</f>
        <v/>
      </c>
      <c r="WSD224" s="23" t="str">
        <f>IF(WSD220 = "", "", IFERROR(WSD220 / SUMIFS(Aux_Totales!$N:$N, Aux_Totales!$F:$F, $F224, Aux_Totales!$A:$A, Aperturas!$A$2), 0))</f>
        <v/>
      </c>
      <c r="WSE224" s="23" t="str">
        <f>IF(WSE220 = "", "", IFERROR(WSE220 / SUMIFS(Aux_Totales!$N:$N, Aux_Totales!$F:$F, $F224, Aux_Totales!$A:$A, Aperturas!$A$2), 0))</f>
        <v/>
      </c>
      <c r="WSF224" s="23" t="str">
        <f>IF(WSF220 = "", "", IFERROR(WSF220 / SUMIFS(Aux_Totales!$N:$N, Aux_Totales!$F:$F, $F224, Aux_Totales!$A:$A, Aperturas!$A$2), 0))</f>
        <v/>
      </c>
      <c r="WSG224" s="23" t="str">
        <f>IF(WSG220 = "", "", IFERROR(WSG220 / SUMIFS(Aux_Totales!$N:$N, Aux_Totales!$F:$F, $F224, Aux_Totales!$A:$A, Aperturas!$A$2), 0))</f>
        <v/>
      </c>
      <c r="WSH224" s="23" t="str">
        <f>IF(WSH220 = "", "", IFERROR(WSH220 / SUMIFS(Aux_Totales!$N:$N, Aux_Totales!$F:$F, $F224, Aux_Totales!$A:$A, Aperturas!$A$2), 0))</f>
        <v/>
      </c>
      <c r="WSI224" s="23" t="str">
        <f>IF(WSI220 = "", "", IFERROR(WSI220 / SUMIFS(Aux_Totales!$N:$N, Aux_Totales!$F:$F, $F224, Aux_Totales!$A:$A, Aperturas!$A$2), 0))</f>
        <v/>
      </c>
      <c r="WSJ224" s="23" t="str">
        <f>IF(WSJ220 = "", "", IFERROR(WSJ220 / SUMIFS(Aux_Totales!$N:$N, Aux_Totales!$F:$F, $F224, Aux_Totales!$A:$A, Aperturas!$A$2), 0))</f>
        <v/>
      </c>
      <c r="WSK224" s="23" t="str">
        <f>IF(WSK220 = "", "", IFERROR(WSK220 / SUMIFS(Aux_Totales!$N:$N, Aux_Totales!$F:$F, $F224, Aux_Totales!$A:$A, Aperturas!$A$2), 0))</f>
        <v/>
      </c>
      <c r="WSL224" s="23" t="str">
        <f>IF(WSL220 = "", "", IFERROR(WSL220 / SUMIFS(Aux_Totales!$N:$N, Aux_Totales!$F:$F, $F224, Aux_Totales!$A:$A, Aperturas!$A$2), 0))</f>
        <v/>
      </c>
      <c r="WSM224" s="23" t="str">
        <f>IF(WSM220 = "", "", IFERROR(WSM220 / SUMIFS(Aux_Totales!$N:$N, Aux_Totales!$F:$F, $F224, Aux_Totales!$A:$A, Aperturas!$A$2), 0))</f>
        <v/>
      </c>
      <c r="WSN224" s="23" t="str">
        <f>IF(WSN220 = "", "", IFERROR(WSN220 / SUMIFS(Aux_Totales!$N:$N, Aux_Totales!$F:$F, $F224, Aux_Totales!$A:$A, Aperturas!$A$2), 0))</f>
        <v/>
      </c>
      <c r="WSO224" s="23" t="str">
        <f>IF(WSO220 = "", "", IFERROR(WSO220 / SUMIFS(Aux_Totales!$N:$N, Aux_Totales!$F:$F, $F224, Aux_Totales!$A:$A, Aperturas!$A$2), 0))</f>
        <v/>
      </c>
      <c r="WSP224" s="23" t="str">
        <f>IF(WSP220 = "", "", IFERROR(WSP220 / SUMIFS(Aux_Totales!$N:$N, Aux_Totales!$F:$F, $F224, Aux_Totales!$A:$A, Aperturas!$A$2), 0))</f>
        <v/>
      </c>
      <c r="WSQ224" s="23" t="str">
        <f>IF(WSQ220 = "", "", IFERROR(WSQ220 / SUMIFS(Aux_Totales!$N:$N, Aux_Totales!$F:$F, $F224, Aux_Totales!$A:$A, Aperturas!$A$2), 0))</f>
        <v/>
      </c>
      <c r="WSR224" s="23" t="str">
        <f>IF(WSR220 = "", "", IFERROR(WSR220 / SUMIFS(Aux_Totales!$N:$N, Aux_Totales!$F:$F, $F224, Aux_Totales!$A:$A, Aperturas!$A$2), 0))</f>
        <v/>
      </c>
      <c r="WSS224" s="23" t="str">
        <f>IF(WSS220 = "", "", IFERROR(WSS220 / SUMIFS(Aux_Totales!$N:$N, Aux_Totales!$F:$F, $F224, Aux_Totales!$A:$A, Aperturas!$A$2), 0))</f>
        <v/>
      </c>
      <c r="WST224" s="23" t="str">
        <f>IF(WST220 = "", "", IFERROR(WST220 / SUMIFS(Aux_Totales!$N:$N, Aux_Totales!$F:$F, $F224, Aux_Totales!$A:$A, Aperturas!$A$2), 0))</f>
        <v/>
      </c>
      <c r="WSU224" s="23" t="str">
        <f>IF(WSU220 = "", "", IFERROR(WSU220 / SUMIFS(Aux_Totales!$N:$N, Aux_Totales!$F:$F, $F224, Aux_Totales!$A:$A, Aperturas!$A$2), 0))</f>
        <v/>
      </c>
      <c r="WSV224" s="23" t="str">
        <f>IF(WSV220 = "", "", IFERROR(WSV220 / SUMIFS(Aux_Totales!$N:$N, Aux_Totales!$F:$F, $F224, Aux_Totales!$A:$A, Aperturas!$A$2), 0))</f>
        <v/>
      </c>
      <c r="WSW224" s="23" t="str">
        <f>IF(WSW220 = "", "", IFERROR(WSW220 / SUMIFS(Aux_Totales!$N:$N, Aux_Totales!$F:$F, $F224, Aux_Totales!$A:$A, Aperturas!$A$2), 0))</f>
        <v/>
      </c>
      <c r="WSX224" s="23" t="str">
        <f>IF(WSX220 = "", "", IFERROR(WSX220 / SUMIFS(Aux_Totales!$N:$N, Aux_Totales!$F:$F, $F224, Aux_Totales!$A:$A, Aperturas!$A$2), 0))</f>
        <v/>
      </c>
      <c r="WSY224" s="23" t="str">
        <f>IF(WSY220 = "", "", IFERROR(WSY220 / SUMIFS(Aux_Totales!$N:$N, Aux_Totales!$F:$F, $F224, Aux_Totales!$A:$A, Aperturas!$A$2), 0))</f>
        <v/>
      </c>
      <c r="WSZ224" s="23" t="str">
        <f>IF(WSZ220 = "", "", IFERROR(WSZ220 / SUMIFS(Aux_Totales!$N:$N, Aux_Totales!$F:$F, $F224, Aux_Totales!$A:$A, Aperturas!$A$2), 0))</f>
        <v/>
      </c>
      <c r="WTA224" s="23" t="str">
        <f>IF(WTA220 = "", "", IFERROR(WTA220 / SUMIFS(Aux_Totales!$N:$N, Aux_Totales!$F:$F, $F224, Aux_Totales!$A:$A, Aperturas!$A$2), 0))</f>
        <v/>
      </c>
      <c r="WTB224" s="23" t="str">
        <f>IF(WTB220 = "", "", IFERROR(WTB220 / SUMIFS(Aux_Totales!$N:$N, Aux_Totales!$F:$F, $F224, Aux_Totales!$A:$A, Aperturas!$A$2), 0))</f>
        <v/>
      </c>
      <c r="WTC224" s="23" t="str">
        <f>IF(WTC220 = "", "", IFERROR(WTC220 / SUMIFS(Aux_Totales!$N:$N, Aux_Totales!$F:$F, $F224, Aux_Totales!$A:$A, Aperturas!$A$2), 0))</f>
        <v/>
      </c>
      <c r="WTD224" s="23" t="str">
        <f>IF(WTD220 = "", "", IFERROR(WTD220 / SUMIFS(Aux_Totales!$N:$N, Aux_Totales!$F:$F, $F224, Aux_Totales!$A:$A, Aperturas!$A$2), 0))</f>
        <v/>
      </c>
      <c r="WTE224" s="23" t="str">
        <f>IF(WTE220 = "", "", IFERROR(WTE220 / SUMIFS(Aux_Totales!$N:$N, Aux_Totales!$F:$F, $F224, Aux_Totales!$A:$A, Aperturas!$A$2), 0))</f>
        <v/>
      </c>
      <c r="WTF224" s="23" t="str">
        <f>IF(WTF220 = "", "", IFERROR(WTF220 / SUMIFS(Aux_Totales!$N:$N, Aux_Totales!$F:$F, $F224, Aux_Totales!$A:$A, Aperturas!$A$2), 0))</f>
        <v/>
      </c>
      <c r="WTG224" s="23" t="str">
        <f>IF(WTG220 = "", "", IFERROR(WTG220 / SUMIFS(Aux_Totales!$N:$N, Aux_Totales!$F:$F, $F224, Aux_Totales!$A:$A, Aperturas!$A$2), 0))</f>
        <v/>
      </c>
      <c r="WTH224" s="23" t="str">
        <f>IF(WTH220 = "", "", IFERROR(WTH220 / SUMIFS(Aux_Totales!$N:$N, Aux_Totales!$F:$F, $F224, Aux_Totales!$A:$A, Aperturas!$A$2), 0))</f>
        <v/>
      </c>
      <c r="WTI224" s="23" t="str">
        <f>IF(WTI220 = "", "", IFERROR(WTI220 / SUMIFS(Aux_Totales!$N:$N, Aux_Totales!$F:$F, $F224, Aux_Totales!$A:$A, Aperturas!$A$2), 0))</f>
        <v/>
      </c>
      <c r="WTJ224" s="23" t="str">
        <f>IF(WTJ220 = "", "", IFERROR(WTJ220 / SUMIFS(Aux_Totales!$N:$N, Aux_Totales!$F:$F, $F224, Aux_Totales!$A:$A, Aperturas!$A$2), 0))</f>
        <v/>
      </c>
      <c r="WTK224" s="23" t="str">
        <f>IF(WTK220 = "", "", IFERROR(WTK220 / SUMIFS(Aux_Totales!$N:$N, Aux_Totales!$F:$F, $F224, Aux_Totales!$A:$A, Aperturas!$A$2), 0))</f>
        <v/>
      </c>
      <c r="WTL224" s="23" t="str">
        <f>IF(WTL220 = "", "", IFERROR(WTL220 / SUMIFS(Aux_Totales!$N:$N, Aux_Totales!$F:$F, $F224, Aux_Totales!$A:$A, Aperturas!$A$2), 0))</f>
        <v/>
      </c>
      <c r="WTM224" s="23" t="str">
        <f>IF(WTM220 = "", "", IFERROR(WTM220 / SUMIFS(Aux_Totales!$N:$N, Aux_Totales!$F:$F, $F224, Aux_Totales!$A:$A, Aperturas!$A$2), 0))</f>
        <v/>
      </c>
      <c r="WTN224" s="23" t="str">
        <f>IF(WTN220 = "", "", IFERROR(WTN220 / SUMIFS(Aux_Totales!$N:$N, Aux_Totales!$F:$F, $F224, Aux_Totales!$A:$A, Aperturas!$A$2), 0))</f>
        <v/>
      </c>
      <c r="WTO224" s="23" t="str">
        <f>IF(WTO220 = "", "", IFERROR(WTO220 / SUMIFS(Aux_Totales!$N:$N, Aux_Totales!$F:$F, $F224, Aux_Totales!$A:$A, Aperturas!$A$2), 0))</f>
        <v/>
      </c>
      <c r="WTP224" s="23" t="str">
        <f>IF(WTP220 = "", "", IFERROR(WTP220 / SUMIFS(Aux_Totales!$N:$N, Aux_Totales!$F:$F, $F224, Aux_Totales!$A:$A, Aperturas!$A$2), 0))</f>
        <v/>
      </c>
      <c r="WTQ224" s="23" t="str">
        <f>IF(WTQ220 = "", "", IFERROR(WTQ220 / SUMIFS(Aux_Totales!$N:$N, Aux_Totales!$F:$F, $F224, Aux_Totales!$A:$A, Aperturas!$A$2), 0))</f>
        <v/>
      </c>
      <c r="WTR224" s="23" t="str">
        <f>IF(WTR220 = "", "", IFERROR(WTR220 / SUMIFS(Aux_Totales!$N:$N, Aux_Totales!$F:$F, $F224, Aux_Totales!$A:$A, Aperturas!$A$2), 0))</f>
        <v/>
      </c>
      <c r="WTS224" s="23" t="str">
        <f>IF(WTS220 = "", "", IFERROR(WTS220 / SUMIFS(Aux_Totales!$N:$N, Aux_Totales!$F:$F, $F224, Aux_Totales!$A:$A, Aperturas!$A$2), 0))</f>
        <v/>
      </c>
      <c r="WTT224" s="23" t="str">
        <f>IF(WTT220 = "", "", IFERROR(WTT220 / SUMIFS(Aux_Totales!$N:$N, Aux_Totales!$F:$F, $F224, Aux_Totales!$A:$A, Aperturas!$A$2), 0))</f>
        <v/>
      </c>
      <c r="WTU224" s="23" t="str">
        <f>IF(WTU220 = "", "", IFERROR(WTU220 / SUMIFS(Aux_Totales!$N:$N, Aux_Totales!$F:$F, $F224, Aux_Totales!$A:$A, Aperturas!$A$2), 0))</f>
        <v/>
      </c>
      <c r="WTV224" s="23" t="str">
        <f>IF(WTV220 = "", "", IFERROR(WTV220 / SUMIFS(Aux_Totales!$N:$N, Aux_Totales!$F:$F, $F224, Aux_Totales!$A:$A, Aperturas!$A$2), 0))</f>
        <v/>
      </c>
      <c r="WTW224" s="23" t="str">
        <f>IF(WTW220 = "", "", IFERROR(WTW220 / SUMIFS(Aux_Totales!$N:$N, Aux_Totales!$F:$F, $F224, Aux_Totales!$A:$A, Aperturas!$A$2), 0))</f>
        <v/>
      </c>
      <c r="WTX224" s="23" t="str">
        <f>IF(WTX220 = "", "", IFERROR(WTX220 / SUMIFS(Aux_Totales!$N:$N, Aux_Totales!$F:$F, $F224, Aux_Totales!$A:$A, Aperturas!$A$2), 0))</f>
        <v/>
      </c>
      <c r="WTY224" s="23" t="str">
        <f>IF(WTY220 = "", "", IFERROR(WTY220 / SUMIFS(Aux_Totales!$N:$N, Aux_Totales!$F:$F, $F224, Aux_Totales!$A:$A, Aperturas!$A$2), 0))</f>
        <v/>
      </c>
      <c r="WTZ224" s="23" t="str">
        <f>IF(WTZ220 = "", "", IFERROR(WTZ220 / SUMIFS(Aux_Totales!$N:$N, Aux_Totales!$F:$F, $F224, Aux_Totales!$A:$A, Aperturas!$A$2), 0))</f>
        <v/>
      </c>
      <c r="WUA224" s="23" t="str">
        <f>IF(WUA220 = "", "", IFERROR(WUA220 / SUMIFS(Aux_Totales!$N:$N, Aux_Totales!$F:$F, $F224, Aux_Totales!$A:$A, Aperturas!$A$2), 0))</f>
        <v/>
      </c>
      <c r="WUB224" s="23" t="str">
        <f>IF(WUB220 = "", "", IFERROR(WUB220 / SUMIFS(Aux_Totales!$N:$N, Aux_Totales!$F:$F, $F224, Aux_Totales!$A:$A, Aperturas!$A$2), 0))</f>
        <v/>
      </c>
      <c r="WUC224" s="23" t="str">
        <f>IF(WUC220 = "", "", IFERROR(WUC220 / SUMIFS(Aux_Totales!$N:$N, Aux_Totales!$F:$F, $F224, Aux_Totales!$A:$A, Aperturas!$A$2), 0))</f>
        <v/>
      </c>
      <c r="WUD224" s="23" t="str">
        <f>IF(WUD220 = "", "", IFERROR(WUD220 / SUMIFS(Aux_Totales!$N:$N, Aux_Totales!$F:$F, $F224, Aux_Totales!$A:$A, Aperturas!$A$2), 0))</f>
        <v/>
      </c>
      <c r="WUE224" s="23" t="str">
        <f>IF(WUE220 = "", "", IFERROR(WUE220 / SUMIFS(Aux_Totales!$N:$N, Aux_Totales!$F:$F, $F224, Aux_Totales!$A:$A, Aperturas!$A$2), 0))</f>
        <v/>
      </c>
      <c r="WUF224" s="23" t="str">
        <f>IF(WUF220 = "", "", IFERROR(WUF220 / SUMIFS(Aux_Totales!$N:$N, Aux_Totales!$F:$F, $F224, Aux_Totales!$A:$A, Aperturas!$A$2), 0))</f>
        <v/>
      </c>
      <c r="WUG224" s="23" t="str">
        <f>IF(WUG220 = "", "", IFERROR(WUG220 / SUMIFS(Aux_Totales!$N:$N, Aux_Totales!$F:$F, $F224, Aux_Totales!$A:$A, Aperturas!$A$2), 0))</f>
        <v/>
      </c>
      <c r="WUH224" s="23" t="str">
        <f>IF(WUH220 = "", "", IFERROR(WUH220 / SUMIFS(Aux_Totales!$N:$N, Aux_Totales!$F:$F, $F224, Aux_Totales!$A:$A, Aperturas!$A$2), 0))</f>
        <v/>
      </c>
      <c r="WUI224" s="23" t="str">
        <f>IF(WUI220 = "", "", IFERROR(WUI220 / SUMIFS(Aux_Totales!$N:$N, Aux_Totales!$F:$F, $F224, Aux_Totales!$A:$A, Aperturas!$A$2), 0))</f>
        <v/>
      </c>
      <c r="WUJ224" s="23" t="str">
        <f>IF(WUJ220 = "", "", IFERROR(WUJ220 / SUMIFS(Aux_Totales!$N:$N, Aux_Totales!$F:$F, $F224, Aux_Totales!$A:$A, Aperturas!$A$2), 0))</f>
        <v/>
      </c>
      <c r="WUK224" s="23" t="str">
        <f>IF(WUK220 = "", "", IFERROR(WUK220 / SUMIFS(Aux_Totales!$N:$N, Aux_Totales!$F:$F, $F224, Aux_Totales!$A:$A, Aperturas!$A$2), 0))</f>
        <v/>
      </c>
      <c r="WUL224" s="23" t="str">
        <f>IF(WUL220 = "", "", IFERROR(WUL220 / SUMIFS(Aux_Totales!$N:$N, Aux_Totales!$F:$F, $F224, Aux_Totales!$A:$A, Aperturas!$A$2), 0))</f>
        <v/>
      </c>
      <c r="WUM224" s="23" t="str">
        <f>IF(WUM220 = "", "", IFERROR(WUM220 / SUMIFS(Aux_Totales!$N:$N, Aux_Totales!$F:$F, $F224, Aux_Totales!$A:$A, Aperturas!$A$2), 0))</f>
        <v/>
      </c>
      <c r="WUN224" s="23" t="str">
        <f>IF(WUN220 = "", "", IFERROR(WUN220 / SUMIFS(Aux_Totales!$N:$N, Aux_Totales!$F:$F, $F224, Aux_Totales!$A:$A, Aperturas!$A$2), 0))</f>
        <v/>
      </c>
      <c r="WUO224" s="23" t="str">
        <f>IF(WUO220 = "", "", IFERROR(WUO220 / SUMIFS(Aux_Totales!$N:$N, Aux_Totales!$F:$F, $F224, Aux_Totales!$A:$A, Aperturas!$A$2), 0))</f>
        <v/>
      </c>
      <c r="WUP224" s="23" t="str">
        <f>IF(WUP220 = "", "", IFERROR(WUP220 / SUMIFS(Aux_Totales!$N:$N, Aux_Totales!$F:$F, $F224, Aux_Totales!$A:$A, Aperturas!$A$2), 0))</f>
        <v/>
      </c>
      <c r="WUQ224" s="23" t="str">
        <f>IF(WUQ220 = "", "", IFERROR(WUQ220 / SUMIFS(Aux_Totales!$N:$N, Aux_Totales!$F:$F, $F224, Aux_Totales!$A:$A, Aperturas!$A$2), 0))</f>
        <v/>
      </c>
      <c r="WUR224" s="23" t="str">
        <f>IF(WUR220 = "", "", IFERROR(WUR220 / SUMIFS(Aux_Totales!$N:$N, Aux_Totales!$F:$F, $F224, Aux_Totales!$A:$A, Aperturas!$A$2), 0))</f>
        <v/>
      </c>
      <c r="WUS224" s="23" t="str">
        <f>IF(WUS220 = "", "", IFERROR(WUS220 / SUMIFS(Aux_Totales!$N:$N, Aux_Totales!$F:$F, $F224, Aux_Totales!$A:$A, Aperturas!$A$2), 0))</f>
        <v/>
      </c>
      <c r="WUT224" s="23" t="str">
        <f>IF(WUT220 = "", "", IFERROR(WUT220 / SUMIFS(Aux_Totales!$N:$N, Aux_Totales!$F:$F, $F224, Aux_Totales!$A:$A, Aperturas!$A$2), 0))</f>
        <v/>
      </c>
      <c r="WUU224" s="23" t="str">
        <f>IF(WUU220 = "", "", IFERROR(WUU220 / SUMIFS(Aux_Totales!$N:$N, Aux_Totales!$F:$F, $F224, Aux_Totales!$A:$A, Aperturas!$A$2), 0))</f>
        <v/>
      </c>
      <c r="WUV224" s="23" t="str">
        <f>IF(WUV220 = "", "", IFERROR(WUV220 / SUMIFS(Aux_Totales!$N:$N, Aux_Totales!$F:$F, $F224, Aux_Totales!$A:$A, Aperturas!$A$2), 0))</f>
        <v/>
      </c>
      <c r="WUW224" s="23" t="str">
        <f>IF(WUW220 = "", "", IFERROR(WUW220 / SUMIFS(Aux_Totales!$N:$N, Aux_Totales!$F:$F, $F224, Aux_Totales!$A:$A, Aperturas!$A$2), 0))</f>
        <v/>
      </c>
      <c r="WUX224" s="23" t="str">
        <f>IF(WUX220 = "", "", IFERROR(WUX220 / SUMIFS(Aux_Totales!$N:$N, Aux_Totales!$F:$F, $F224, Aux_Totales!$A:$A, Aperturas!$A$2), 0))</f>
        <v/>
      </c>
      <c r="WUY224" s="23" t="str">
        <f>IF(WUY220 = "", "", IFERROR(WUY220 / SUMIFS(Aux_Totales!$N:$N, Aux_Totales!$F:$F, $F224, Aux_Totales!$A:$A, Aperturas!$A$2), 0))</f>
        <v/>
      </c>
      <c r="WUZ224" s="23" t="str">
        <f>IF(WUZ220 = "", "", IFERROR(WUZ220 / SUMIFS(Aux_Totales!$N:$N, Aux_Totales!$F:$F, $F224, Aux_Totales!$A:$A, Aperturas!$A$2), 0))</f>
        <v/>
      </c>
      <c r="WVA224" s="23" t="str">
        <f>IF(WVA220 = "", "", IFERROR(WVA220 / SUMIFS(Aux_Totales!$N:$N, Aux_Totales!$F:$F, $F224, Aux_Totales!$A:$A, Aperturas!$A$2), 0))</f>
        <v/>
      </c>
      <c r="WVB224" s="23" t="str">
        <f>IF(WVB220 = "", "", IFERROR(WVB220 / SUMIFS(Aux_Totales!$N:$N, Aux_Totales!$F:$F, $F224, Aux_Totales!$A:$A, Aperturas!$A$2), 0))</f>
        <v/>
      </c>
      <c r="WVC224" s="23" t="str">
        <f>IF(WVC220 = "", "", IFERROR(WVC220 / SUMIFS(Aux_Totales!$N:$N, Aux_Totales!$F:$F, $F224, Aux_Totales!$A:$A, Aperturas!$A$2), 0))</f>
        <v/>
      </c>
      <c r="WVD224" s="23" t="str">
        <f>IF(WVD220 = "", "", IFERROR(WVD220 / SUMIFS(Aux_Totales!$N:$N, Aux_Totales!$F:$F, $F224, Aux_Totales!$A:$A, Aperturas!$A$2), 0))</f>
        <v/>
      </c>
      <c r="WVE224" s="23" t="str">
        <f>IF(WVE220 = "", "", IFERROR(WVE220 / SUMIFS(Aux_Totales!$N:$N, Aux_Totales!$F:$F, $F224, Aux_Totales!$A:$A, Aperturas!$A$2), 0))</f>
        <v/>
      </c>
      <c r="WVF224" s="23" t="str">
        <f>IF(WVF220 = "", "", IFERROR(WVF220 / SUMIFS(Aux_Totales!$N:$N, Aux_Totales!$F:$F, $F224, Aux_Totales!$A:$A, Aperturas!$A$2), 0))</f>
        <v/>
      </c>
      <c r="WVG224" s="23" t="str">
        <f>IF(WVG220 = "", "", IFERROR(WVG220 / SUMIFS(Aux_Totales!$N:$N, Aux_Totales!$F:$F, $F224, Aux_Totales!$A:$A, Aperturas!$A$2), 0))</f>
        <v/>
      </c>
      <c r="WVH224" s="23" t="str">
        <f>IF(WVH220 = "", "", IFERROR(WVH220 / SUMIFS(Aux_Totales!$N:$N, Aux_Totales!$F:$F, $F224, Aux_Totales!$A:$A, Aperturas!$A$2), 0))</f>
        <v/>
      </c>
      <c r="WVI224" s="23" t="str">
        <f>IF(WVI220 = "", "", IFERROR(WVI220 / SUMIFS(Aux_Totales!$N:$N, Aux_Totales!$F:$F, $F224, Aux_Totales!$A:$A, Aperturas!$A$2), 0))</f>
        <v/>
      </c>
      <c r="WVJ224" s="23" t="str">
        <f>IF(WVJ220 = "", "", IFERROR(WVJ220 / SUMIFS(Aux_Totales!$N:$N, Aux_Totales!$F:$F, $F224, Aux_Totales!$A:$A, Aperturas!$A$2), 0))</f>
        <v/>
      </c>
      <c r="WVK224" s="23" t="str">
        <f>IF(WVK220 = "", "", IFERROR(WVK220 / SUMIFS(Aux_Totales!$N:$N, Aux_Totales!$F:$F, $F224, Aux_Totales!$A:$A, Aperturas!$A$2), 0))</f>
        <v/>
      </c>
      <c r="WVL224" s="23" t="str">
        <f>IF(WVL220 = "", "", IFERROR(WVL220 / SUMIFS(Aux_Totales!$N:$N, Aux_Totales!$F:$F, $F224, Aux_Totales!$A:$A, Aperturas!$A$2), 0))</f>
        <v/>
      </c>
      <c r="WVM224" s="23" t="str">
        <f>IF(WVM220 = "", "", IFERROR(WVM220 / SUMIFS(Aux_Totales!$N:$N, Aux_Totales!$F:$F, $F224, Aux_Totales!$A:$A, Aperturas!$A$2), 0))</f>
        <v/>
      </c>
      <c r="WVN224" s="23" t="str">
        <f>IF(WVN220 = "", "", IFERROR(WVN220 / SUMIFS(Aux_Totales!$N:$N, Aux_Totales!$F:$F, $F224, Aux_Totales!$A:$A, Aperturas!$A$2), 0))</f>
        <v/>
      </c>
      <c r="WVO224" s="23" t="str">
        <f>IF(WVO220 = "", "", IFERROR(WVO220 / SUMIFS(Aux_Totales!$N:$N, Aux_Totales!$F:$F, $F224, Aux_Totales!$A:$A, Aperturas!$A$2), 0))</f>
        <v/>
      </c>
      <c r="WVP224" s="23" t="str">
        <f>IF(WVP220 = "", "", IFERROR(WVP220 / SUMIFS(Aux_Totales!$N:$N, Aux_Totales!$F:$F, $F224, Aux_Totales!$A:$A, Aperturas!$A$2), 0))</f>
        <v/>
      </c>
      <c r="WVQ224" s="23" t="str">
        <f>IF(WVQ220 = "", "", IFERROR(WVQ220 / SUMIFS(Aux_Totales!$N:$N, Aux_Totales!$F:$F, $F224, Aux_Totales!$A:$A, Aperturas!$A$2), 0))</f>
        <v/>
      </c>
      <c r="WVR224" s="23" t="str">
        <f>IF(WVR220 = "", "", IFERROR(WVR220 / SUMIFS(Aux_Totales!$N:$N, Aux_Totales!$F:$F, $F224, Aux_Totales!$A:$A, Aperturas!$A$2), 0))</f>
        <v/>
      </c>
      <c r="WVS224" s="23" t="str">
        <f>IF(WVS220 = "", "", IFERROR(WVS220 / SUMIFS(Aux_Totales!$N:$N, Aux_Totales!$F:$F, $F224, Aux_Totales!$A:$A, Aperturas!$A$2), 0))</f>
        <v/>
      </c>
      <c r="WVT224" s="23" t="str">
        <f>IF(WVT220 = "", "", IFERROR(WVT220 / SUMIFS(Aux_Totales!$N:$N, Aux_Totales!$F:$F, $F224, Aux_Totales!$A:$A, Aperturas!$A$2), 0))</f>
        <v/>
      </c>
      <c r="WVU224" s="23" t="str">
        <f>IF(WVU220 = "", "", IFERROR(WVU220 / SUMIFS(Aux_Totales!$N:$N, Aux_Totales!$F:$F, $F224, Aux_Totales!$A:$A, Aperturas!$A$2), 0))</f>
        <v/>
      </c>
      <c r="WVV224" s="23" t="str">
        <f>IF(WVV220 = "", "", IFERROR(WVV220 / SUMIFS(Aux_Totales!$N:$N, Aux_Totales!$F:$F, $F224, Aux_Totales!$A:$A, Aperturas!$A$2), 0))</f>
        <v/>
      </c>
      <c r="WVW224" s="23" t="str">
        <f>IF(WVW220 = "", "", IFERROR(WVW220 / SUMIFS(Aux_Totales!$N:$N, Aux_Totales!$F:$F, $F224, Aux_Totales!$A:$A, Aperturas!$A$2), 0))</f>
        <v/>
      </c>
      <c r="WVX224" s="23" t="str">
        <f>IF(WVX220 = "", "", IFERROR(WVX220 / SUMIFS(Aux_Totales!$N:$N, Aux_Totales!$F:$F, $F224, Aux_Totales!$A:$A, Aperturas!$A$2), 0))</f>
        <v/>
      </c>
      <c r="WVY224" s="23" t="str">
        <f>IF(WVY220 = "", "", IFERROR(WVY220 / SUMIFS(Aux_Totales!$N:$N, Aux_Totales!$F:$F, $F224, Aux_Totales!$A:$A, Aperturas!$A$2), 0))</f>
        <v/>
      </c>
      <c r="WVZ224" s="23" t="str">
        <f>IF(WVZ220 = "", "", IFERROR(WVZ220 / SUMIFS(Aux_Totales!$N:$N, Aux_Totales!$F:$F, $F224, Aux_Totales!$A:$A, Aperturas!$A$2), 0))</f>
        <v/>
      </c>
      <c r="WWA224" s="23" t="str">
        <f>IF(WWA220 = "", "", IFERROR(WWA220 / SUMIFS(Aux_Totales!$N:$N, Aux_Totales!$F:$F, $F224, Aux_Totales!$A:$A, Aperturas!$A$2), 0))</f>
        <v/>
      </c>
      <c r="WWB224" s="23" t="str">
        <f>IF(WWB220 = "", "", IFERROR(WWB220 / SUMIFS(Aux_Totales!$N:$N, Aux_Totales!$F:$F, $F224, Aux_Totales!$A:$A, Aperturas!$A$2), 0))</f>
        <v/>
      </c>
      <c r="WWC224" s="23" t="str">
        <f>IF(WWC220 = "", "", IFERROR(WWC220 / SUMIFS(Aux_Totales!$N:$N, Aux_Totales!$F:$F, $F224, Aux_Totales!$A:$A, Aperturas!$A$2), 0))</f>
        <v/>
      </c>
      <c r="WWD224" s="23" t="str">
        <f>IF(WWD220 = "", "", IFERROR(WWD220 / SUMIFS(Aux_Totales!$N:$N, Aux_Totales!$F:$F, $F224, Aux_Totales!$A:$A, Aperturas!$A$2), 0))</f>
        <v/>
      </c>
      <c r="WWE224" s="23" t="str">
        <f>IF(WWE220 = "", "", IFERROR(WWE220 / SUMIFS(Aux_Totales!$N:$N, Aux_Totales!$F:$F, $F224, Aux_Totales!$A:$A, Aperturas!$A$2), 0))</f>
        <v/>
      </c>
      <c r="WWF224" s="23" t="str">
        <f>IF(WWF220 = "", "", IFERROR(WWF220 / SUMIFS(Aux_Totales!$N:$N, Aux_Totales!$F:$F, $F224, Aux_Totales!$A:$A, Aperturas!$A$2), 0))</f>
        <v/>
      </c>
      <c r="WWG224" s="23" t="str">
        <f>IF(WWG220 = "", "", IFERROR(WWG220 / SUMIFS(Aux_Totales!$N:$N, Aux_Totales!$F:$F, $F224, Aux_Totales!$A:$A, Aperturas!$A$2), 0))</f>
        <v/>
      </c>
      <c r="WWH224" s="23" t="str">
        <f>IF(WWH220 = "", "", IFERROR(WWH220 / SUMIFS(Aux_Totales!$N:$N, Aux_Totales!$F:$F, $F224, Aux_Totales!$A:$A, Aperturas!$A$2), 0))</f>
        <v/>
      </c>
      <c r="WWI224" s="23" t="str">
        <f>IF(WWI220 = "", "", IFERROR(WWI220 / SUMIFS(Aux_Totales!$N:$N, Aux_Totales!$F:$F, $F224, Aux_Totales!$A:$A, Aperturas!$A$2), 0))</f>
        <v/>
      </c>
      <c r="WWJ224" s="23" t="str">
        <f>IF(WWJ220 = "", "", IFERROR(WWJ220 / SUMIFS(Aux_Totales!$N:$N, Aux_Totales!$F:$F, $F224, Aux_Totales!$A:$A, Aperturas!$A$2), 0))</f>
        <v/>
      </c>
      <c r="WWK224" s="23" t="str">
        <f>IF(WWK220 = "", "", IFERROR(WWK220 / SUMIFS(Aux_Totales!$N:$N, Aux_Totales!$F:$F, $F224, Aux_Totales!$A:$A, Aperturas!$A$2), 0))</f>
        <v/>
      </c>
      <c r="WWL224" s="23" t="str">
        <f>IF(WWL220 = "", "", IFERROR(WWL220 / SUMIFS(Aux_Totales!$N:$N, Aux_Totales!$F:$F, $F224, Aux_Totales!$A:$A, Aperturas!$A$2), 0))</f>
        <v/>
      </c>
      <c r="WWM224" s="23" t="str">
        <f>IF(WWM220 = "", "", IFERROR(WWM220 / SUMIFS(Aux_Totales!$N:$N, Aux_Totales!$F:$F, $F224, Aux_Totales!$A:$A, Aperturas!$A$2), 0))</f>
        <v/>
      </c>
      <c r="WWN224" s="23" t="str">
        <f>IF(WWN220 = "", "", IFERROR(WWN220 / SUMIFS(Aux_Totales!$N:$N, Aux_Totales!$F:$F, $F224, Aux_Totales!$A:$A, Aperturas!$A$2), 0))</f>
        <v/>
      </c>
      <c r="WWO224" s="23" t="str">
        <f>IF(WWO220 = "", "", IFERROR(WWO220 / SUMIFS(Aux_Totales!$N:$N, Aux_Totales!$F:$F, $F224, Aux_Totales!$A:$A, Aperturas!$A$2), 0))</f>
        <v/>
      </c>
      <c r="WWP224" s="23" t="str">
        <f>IF(WWP220 = "", "", IFERROR(WWP220 / SUMIFS(Aux_Totales!$N:$N, Aux_Totales!$F:$F, $F224, Aux_Totales!$A:$A, Aperturas!$A$2), 0))</f>
        <v/>
      </c>
      <c r="WWQ224" s="23" t="str">
        <f>IF(WWQ220 = "", "", IFERROR(WWQ220 / SUMIFS(Aux_Totales!$N:$N, Aux_Totales!$F:$F, $F224, Aux_Totales!$A:$A, Aperturas!$A$2), 0))</f>
        <v/>
      </c>
      <c r="WWR224" s="23" t="str">
        <f>IF(WWR220 = "", "", IFERROR(WWR220 / SUMIFS(Aux_Totales!$N:$N, Aux_Totales!$F:$F, $F224, Aux_Totales!$A:$A, Aperturas!$A$2), 0))</f>
        <v/>
      </c>
      <c r="WWS224" s="23" t="str">
        <f>IF(WWS220 = "", "", IFERROR(WWS220 / SUMIFS(Aux_Totales!$N:$N, Aux_Totales!$F:$F, $F224, Aux_Totales!$A:$A, Aperturas!$A$2), 0))</f>
        <v/>
      </c>
      <c r="WWT224" s="23" t="str">
        <f>IF(WWT220 = "", "", IFERROR(WWT220 / SUMIFS(Aux_Totales!$N:$N, Aux_Totales!$F:$F, $F224, Aux_Totales!$A:$A, Aperturas!$A$2), 0))</f>
        <v/>
      </c>
      <c r="WWU224" s="23" t="str">
        <f>IF(WWU220 = "", "", IFERROR(WWU220 / SUMIFS(Aux_Totales!$N:$N, Aux_Totales!$F:$F, $F224, Aux_Totales!$A:$A, Aperturas!$A$2), 0))</f>
        <v/>
      </c>
      <c r="WWV224" s="23" t="str">
        <f>IF(WWV220 = "", "", IFERROR(WWV220 / SUMIFS(Aux_Totales!$N:$N, Aux_Totales!$F:$F, $F224, Aux_Totales!$A:$A, Aperturas!$A$2), 0))</f>
        <v/>
      </c>
      <c r="WWW224" s="23" t="str">
        <f>IF(WWW220 = "", "", IFERROR(WWW220 / SUMIFS(Aux_Totales!$N:$N, Aux_Totales!$F:$F, $F224, Aux_Totales!$A:$A, Aperturas!$A$2), 0))</f>
        <v/>
      </c>
      <c r="WWX224" s="23" t="str">
        <f>IF(WWX220 = "", "", IFERROR(WWX220 / SUMIFS(Aux_Totales!$N:$N, Aux_Totales!$F:$F, $F224, Aux_Totales!$A:$A, Aperturas!$A$2), 0))</f>
        <v/>
      </c>
      <c r="WWY224" s="23" t="str">
        <f>IF(WWY220 = "", "", IFERROR(WWY220 / SUMIFS(Aux_Totales!$N:$N, Aux_Totales!$F:$F, $F224, Aux_Totales!$A:$A, Aperturas!$A$2), 0))</f>
        <v/>
      </c>
      <c r="WWZ224" s="23" t="str">
        <f>IF(WWZ220 = "", "", IFERROR(WWZ220 / SUMIFS(Aux_Totales!$N:$N, Aux_Totales!$F:$F, $F224, Aux_Totales!$A:$A, Aperturas!$A$2), 0))</f>
        <v/>
      </c>
      <c r="WXA224" s="23" t="str">
        <f>IF(WXA220 = "", "", IFERROR(WXA220 / SUMIFS(Aux_Totales!$N:$N, Aux_Totales!$F:$F, $F224, Aux_Totales!$A:$A, Aperturas!$A$2), 0))</f>
        <v/>
      </c>
      <c r="WXB224" s="23" t="str">
        <f>IF(WXB220 = "", "", IFERROR(WXB220 / SUMIFS(Aux_Totales!$N:$N, Aux_Totales!$F:$F, $F224, Aux_Totales!$A:$A, Aperturas!$A$2), 0))</f>
        <v/>
      </c>
      <c r="WXC224" s="23" t="str">
        <f>IF(WXC220 = "", "", IFERROR(WXC220 / SUMIFS(Aux_Totales!$N:$N, Aux_Totales!$F:$F, $F224, Aux_Totales!$A:$A, Aperturas!$A$2), 0))</f>
        <v/>
      </c>
      <c r="WXD224" s="23" t="str">
        <f>IF(WXD220 = "", "", IFERROR(WXD220 / SUMIFS(Aux_Totales!$N:$N, Aux_Totales!$F:$F, $F224, Aux_Totales!$A:$A, Aperturas!$A$2), 0))</f>
        <v/>
      </c>
      <c r="WXE224" s="23" t="str">
        <f>IF(WXE220 = "", "", IFERROR(WXE220 / SUMIFS(Aux_Totales!$N:$N, Aux_Totales!$F:$F, $F224, Aux_Totales!$A:$A, Aperturas!$A$2), 0))</f>
        <v/>
      </c>
      <c r="WXF224" s="23" t="str">
        <f>IF(WXF220 = "", "", IFERROR(WXF220 / SUMIFS(Aux_Totales!$N:$N, Aux_Totales!$F:$F, $F224, Aux_Totales!$A:$A, Aperturas!$A$2), 0))</f>
        <v/>
      </c>
      <c r="WXG224" s="23" t="str">
        <f>IF(WXG220 = "", "", IFERROR(WXG220 / SUMIFS(Aux_Totales!$N:$N, Aux_Totales!$F:$F, $F224, Aux_Totales!$A:$A, Aperturas!$A$2), 0))</f>
        <v/>
      </c>
      <c r="WXH224" s="23" t="str">
        <f>IF(WXH220 = "", "", IFERROR(WXH220 / SUMIFS(Aux_Totales!$N:$N, Aux_Totales!$F:$F, $F224, Aux_Totales!$A:$A, Aperturas!$A$2), 0))</f>
        <v/>
      </c>
      <c r="WXI224" s="23" t="str">
        <f>IF(WXI220 = "", "", IFERROR(WXI220 / SUMIFS(Aux_Totales!$N:$N, Aux_Totales!$F:$F, $F224, Aux_Totales!$A:$A, Aperturas!$A$2), 0))</f>
        <v/>
      </c>
      <c r="WXJ224" s="23" t="str">
        <f>IF(WXJ220 = "", "", IFERROR(WXJ220 / SUMIFS(Aux_Totales!$N:$N, Aux_Totales!$F:$F, $F224, Aux_Totales!$A:$A, Aperturas!$A$2), 0))</f>
        <v/>
      </c>
      <c r="WXK224" s="23" t="str">
        <f>IF(WXK220 = "", "", IFERROR(WXK220 / SUMIFS(Aux_Totales!$N:$N, Aux_Totales!$F:$F, $F224, Aux_Totales!$A:$A, Aperturas!$A$2), 0))</f>
        <v/>
      </c>
      <c r="WXL224" s="23" t="str">
        <f>IF(WXL220 = "", "", IFERROR(WXL220 / SUMIFS(Aux_Totales!$N:$N, Aux_Totales!$F:$F, $F224, Aux_Totales!$A:$A, Aperturas!$A$2), 0))</f>
        <v/>
      </c>
      <c r="WXM224" s="23" t="str">
        <f>IF(WXM220 = "", "", IFERROR(WXM220 / SUMIFS(Aux_Totales!$N:$N, Aux_Totales!$F:$F, $F224, Aux_Totales!$A:$A, Aperturas!$A$2), 0))</f>
        <v/>
      </c>
      <c r="WXN224" s="23" t="str">
        <f>IF(WXN220 = "", "", IFERROR(WXN220 / SUMIFS(Aux_Totales!$N:$N, Aux_Totales!$F:$F, $F224, Aux_Totales!$A:$A, Aperturas!$A$2), 0))</f>
        <v/>
      </c>
      <c r="WXO224" s="23" t="str">
        <f>IF(WXO220 = "", "", IFERROR(WXO220 / SUMIFS(Aux_Totales!$N:$N, Aux_Totales!$F:$F, $F224, Aux_Totales!$A:$A, Aperturas!$A$2), 0))</f>
        <v/>
      </c>
      <c r="WXP224" s="23" t="str">
        <f>IF(WXP220 = "", "", IFERROR(WXP220 / SUMIFS(Aux_Totales!$N:$N, Aux_Totales!$F:$F, $F224, Aux_Totales!$A:$A, Aperturas!$A$2), 0))</f>
        <v/>
      </c>
      <c r="WXQ224" s="23" t="str">
        <f>IF(WXQ220 = "", "", IFERROR(WXQ220 / SUMIFS(Aux_Totales!$N:$N, Aux_Totales!$F:$F, $F224, Aux_Totales!$A:$A, Aperturas!$A$2), 0))</f>
        <v/>
      </c>
      <c r="WXR224" s="23" t="str">
        <f>IF(WXR220 = "", "", IFERROR(WXR220 / SUMIFS(Aux_Totales!$N:$N, Aux_Totales!$F:$F, $F224, Aux_Totales!$A:$A, Aperturas!$A$2), 0))</f>
        <v/>
      </c>
      <c r="WXS224" s="23" t="str">
        <f>IF(WXS220 = "", "", IFERROR(WXS220 / SUMIFS(Aux_Totales!$N:$N, Aux_Totales!$F:$F, $F224, Aux_Totales!$A:$A, Aperturas!$A$2), 0))</f>
        <v/>
      </c>
      <c r="WXT224" s="23" t="str">
        <f>IF(WXT220 = "", "", IFERROR(WXT220 / SUMIFS(Aux_Totales!$N:$N, Aux_Totales!$F:$F, $F224, Aux_Totales!$A:$A, Aperturas!$A$2), 0))</f>
        <v/>
      </c>
      <c r="WXU224" s="23" t="str">
        <f>IF(WXU220 = "", "", IFERROR(WXU220 / SUMIFS(Aux_Totales!$N:$N, Aux_Totales!$F:$F, $F224, Aux_Totales!$A:$A, Aperturas!$A$2), 0))</f>
        <v/>
      </c>
      <c r="WXV224" s="23" t="str">
        <f>IF(WXV220 = "", "", IFERROR(WXV220 / SUMIFS(Aux_Totales!$N:$N, Aux_Totales!$F:$F, $F224, Aux_Totales!$A:$A, Aperturas!$A$2), 0))</f>
        <v/>
      </c>
      <c r="WXW224" s="23" t="str">
        <f>IF(WXW220 = "", "", IFERROR(WXW220 / SUMIFS(Aux_Totales!$N:$N, Aux_Totales!$F:$F, $F224, Aux_Totales!$A:$A, Aperturas!$A$2), 0))</f>
        <v/>
      </c>
      <c r="WXX224" s="23" t="str">
        <f>IF(WXX220 = "", "", IFERROR(WXX220 / SUMIFS(Aux_Totales!$N:$N, Aux_Totales!$F:$F, $F224, Aux_Totales!$A:$A, Aperturas!$A$2), 0))</f>
        <v/>
      </c>
      <c r="WXY224" s="23" t="str">
        <f>IF(WXY220 = "", "", IFERROR(WXY220 / SUMIFS(Aux_Totales!$N:$N, Aux_Totales!$F:$F, $F224, Aux_Totales!$A:$A, Aperturas!$A$2), 0))</f>
        <v/>
      </c>
      <c r="WXZ224" s="23" t="str">
        <f>IF(WXZ220 = "", "", IFERROR(WXZ220 / SUMIFS(Aux_Totales!$N:$N, Aux_Totales!$F:$F, $F224, Aux_Totales!$A:$A, Aperturas!$A$2), 0))</f>
        <v/>
      </c>
      <c r="WYA224" s="23" t="str">
        <f>IF(WYA220 = "", "", IFERROR(WYA220 / SUMIFS(Aux_Totales!$N:$N, Aux_Totales!$F:$F, $F224, Aux_Totales!$A:$A, Aperturas!$A$2), 0))</f>
        <v/>
      </c>
      <c r="WYB224" s="23" t="str">
        <f>IF(WYB220 = "", "", IFERROR(WYB220 / SUMIFS(Aux_Totales!$N:$N, Aux_Totales!$F:$F, $F224, Aux_Totales!$A:$A, Aperturas!$A$2), 0))</f>
        <v/>
      </c>
      <c r="WYC224" s="23" t="str">
        <f>IF(WYC220 = "", "", IFERROR(WYC220 / SUMIFS(Aux_Totales!$N:$N, Aux_Totales!$F:$F, $F224, Aux_Totales!$A:$A, Aperturas!$A$2), 0))</f>
        <v/>
      </c>
      <c r="WYD224" s="23" t="str">
        <f>IF(WYD220 = "", "", IFERROR(WYD220 / SUMIFS(Aux_Totales!$N:$N, Aux_Totales!$F:$F, $F224, Aux_Totales!$A:$A, Aperturas!$A$2), 0))</f>
        <v/>
      </c>
      <c r="WYE224" s="23" t="str">
        <f>IF(WYE220 = "", "", IFERROR(WYE220 / SUMIFS(Aux_Totales!$N:$N, Aux_Totales!$F:$F, $F224, Aux_Totales!$A:$A, Aperturas!$A$2), 0))</f>
        <v/>
      </c>
      <c r="WYF224" s="23" t="str">
        <f>IF(WYF220 = "", "", IFERROR(WYF220 / SUMIFS(Aux_Totales!$N:$N, Aux_Totales!$F:$F, $F224, Aux_Totales!$A:$A, Aperturas!$A$2), 0))</f>
        <v/>
      </c>
      <c r="WYG224" s="23" t="str">
        <f>IF(WYG220 = "", "", IFERROR(WYG220 / SUMIFS(Aux_Totales!$N:$N, Aux_Totales!$F:$F, $F224, Aux_Totales!$A:$A, Aperturas!$A$2), 0))</f>
        <v/>
      </c>
      <c r="WYH224" s="23" t="str">
        <f>IF(WYH220 = "", "", IFERROR(WYH220 / SUMIFS(Aux_Totales!$N:$N, Aux_Totales!$F:$F, $F224, Aux_Totales!$A:$A, Aperturas!$A$2), 0))</f>
        <v/>
      </c>
      <c r="WYI224" s="23" t="str">
        <f>IF(WYI220 = "", "", IFERROR(WYI220 / SUMIFS(Aux_Totales!$N:$N, Aux_Totales!$F:$F, $F224, Aux_Totales!$A:$A, Aperturas!$A$2), 0))</f>
        <v/>
      </c>
      <c r="WYJ224" s="23" t="str">
        <f>IF(WYJ220 = "", "", IFERROR(WYJ220 / SUMIFS(Aux_Totales!$N:$N, Aux_Totales!$F:$F, $F224, Aux_Totales!$A:$A, Aperturas!$A$2), 0))</f>
        <v/>
      </c>
      <c r="WYK224" s="23" t="str">
        <f>IF(WYK220 = "", "", IFERROR(WYK220 / SUMIFS(Aux_Totales!$N:$N, Aux_Totales!$F:$F, $F224, Aux_Totales!$A:$A, Aperturas!$A$2), 0))</f>
        <v/>
      </c>
      <c r="WYL224" s="23" t="str">
        <f>IF(WYL220 = "", "", IFERROR(WYL220 / SUMIFS(Aux_Totales!$N:$N, Aux_Totales!$F:$F, $F224, Aux_Totales!$A:$A, Aperturas!$A$2), 0))</f>
        <v/>
      </c>
      <c r="WYM224" s="23" t="str">
        <f>IF(WYM220 = "", "", IFERROR(WYM220 / SUMIFS(Aux_Totales!$N:$N, Aux_Totales!$F:$F, $F224, Aux_Totales!$A:$A, Aperturas!$A$2), 0))</f>
        <v/>
      </c>
      <c r="WYN224" s="23" t="str">
        <f>IF(WYN220 = "", "", IFERROR(WYN220 / SUMIFS(Aux_Totales!$N:$N, Aux_Totales!$F:$F, $F224, Aux_Totales!$A:$A, Aperturas!$A$2), 0))</f>
        <v/>
      </c>
      <c r="WYO224" s="23" t="str">
        <f>IF(WYO220 = "", "", IFERROR(WYO220 / SUMIFS(Aux_Totales!$N:$N, Aux_Totales!$F:$F, $F224, Aux_Totales!$A:$A, Aperturas!$A$2), 0))</f>
        <v/>
      </c>
      <c r="WYP224" s="23" t="str">
        <f>IF(WYP220 = "", "", IFERROR(WYP220 / SUMIFS(Aux_Totales!$N:$N, Aux_Totales!$F:$F, $F224, Aux_Totales!$A:$A, Aperturas!$A$2), 0))</f>
        <v/>
      </c>
      <c r="WYQ224" s="23" t="str">
        <f>IF(WYQ220 = "", "", IFERROR(WYQ220 / SUMIFS(Aux_Totales!$N:$N, Aux_Totales!$F:$F, $F224, Aux_Totales!$A:$A, Aperturas!$A$2), 0))</f>
        <v/>
      </c>
      <c r="WYR224" s="23" t="str">
        <f>IF(WYR220 = "", "", IFERROR(WYR220 / SUMIFS(Aux_Totales!$N:$N, Aux_Totales!$F:$F, $F224, Aux_Totales!$A:$A, Aperturas!$A$2), 0))</f>
        <v/>
      </c>
      <c r="WYS224" s="23" t="str">
        <f>IF(WYS220 = "", "", IFERROR(WYS220 / SUMIFS(Aux_Totales!$N:$N, Aux_Totales!$F:$F, $F224, Aux_Totales!$A:$A, Aperturas!$A$2), 0))</f>
        <v/>
      </c>
      <c r="WYT224" s="23" t="str">
        <f>IF(WYT220 = "", "", IFERROR(WYT220 / SUMIFS(Aux_Totales!$N:$N, Aux_Totales!$F:$F, $F224, Aux_Totales!$A:$A, Aperturas!$A$2), 0))</f>
        <v/>
      </c>
      <c r="WYU224" s="23" t="str">
        <f>IF(WYU220 = "", "", IFERROR(WYU220 / SUMIFS(Aux_Totales!$N:$N, Aux_Totales!$F:$F, $F224, Aux_Totales!$A:$A, Aperturas!$A$2), 0))</f>
        <v/>
      </c>
      <c r="WYV224" s="23" t="str">
        <f>IF(WYV220 = "", "", IFERROR(WYV220 / SUMIFS(Aux_Totales!$N:$N, Aux_Totales!$F:$F, $F224, Aux_Totales!$A:$A, Aperturas!$A$2), 0))</f>
        <v/>
      </c>
      <c r="WYW224" s="23" t="str">
        <f>IF(WYW220 = "", "", IFERROR(WYW220 / SUMIFS(Aux_Totales!$N:$N, Aux_Totales!$F:$F, $F224, Aux_Totales!$A:$A, Aperturas!$A$2), 0))</f>
        <v/>
      </c>
      <c r="WYX224" s="23" t="str">
        <f>IF(WYX220 = "", "", IFERROR(WYX220 / SUMIFS(Aux_Totales!$N:$N, Aux_Totales!$F:$F, $F224, Aux_Totales!$A:$A, Aperturas!$A$2), 0))</f>
        <v/>
      </c>
      <c r="WYY224" s="23" t="str">
        <f>IF(WYY220 = "", "", IFERROR(WYY220 / SUMIFS(Aux_Totales!$N:$N, Aux_Totales!$F:$F, $F224, Aux_Totales!$A:$A, Aperturas!$A$2), 0))</f>
        <v/>
      </c>
      <c r="WYZ224" s="23" t="str">
        <f>IF(WYZ220 = "", "", IFERROR(WYZ220 / SUMIFS(Aux_Totales!$N:$N, Aux_Totales!$F:$F, $F224, Aux_Totales!$A:$A, Aperturas!$A$2), 0))</f>
        <v/>
      </c>
      <c r="WZA224" s="23" t="str">
        <f>IF(WZA220 = "", "", IFERROR(WZA220 / SUMIFS(Aux_Totales!$N:$N, Aux_Totales!$F:$F, $F224, Aux_Totales!$A:$A, Aperturas!$A$2), 0))</f>
        <v/>
      </c>
      <c r="WZB224" s="23" t="str">
        <f>IF(WZB220 = "", "", IFERROR(WZB220 / SUMIFS(Aux_Totales!$N:$N, Aux_Totales!$F:$F, $F224, Aux_Totales!$A:$A, Aperturas!$A$2), 0))</f>
        <v/>
      </c>
      <c r="WZC224" s="23" t="str">
        <f>IF(WZC220 = "", "", IFERROR(WZC220 / SUMIFS(Aux_Totales!$N:$N, Aux_Totales!$F:$F, $F224, Aux_Totales!$A:$A, Aperturas!$A$2), 0))</f>
        <v/>
      </c>
      <c r="WZD224" s="23" t="str">
        <f>IF(WZD220 = "", "", IFERROR(WZD220 / SUMIFS(Aux_Totales!$N:$N, Aux_Totales!$F:$F, $F224, Aux_Totales!$A:$A, Aperturas!$A$2), 0))</f>
        <v/>
      </c>
      <c r="WZE224" s="23" t="str">
        <f>IF(WZE220 = "", "", IFERROR(WZE220 / SUMIFS(Aux_Totales!$N:$N, Aux_Totales!$F:$F, $F224, Aux_Totales!$A:$A, Aperturas!$A$2), 0))</f>
        <v/>
      </c>
      <c r="WZF224" s="23" t="str">
        <f>IF(WZF220 = "", "", IFERROR(WZF220 / SUMIFS(Aux_Totales!$N:$N, Aux_Totales!$F:$F, $F224, Aux_Totales!$A:$A, Aperturas!$A$2), 0))</f>
        <v/>
      </c>
      <c r="WZG224" s="23" t="str">
        <f>IF(WZG220 = "", "", IFERROR(WZG220 / SUMIFS(Aux_Totales!$N:$N, Aux_Totales!$F:$F, $F224, Aux_Totales!$A:$A, Aperturas!$A$2), 0))</f>
        <v/>
      </c>
      <c r="WZH224" s="23" t="str">
        <f>IF(WZH220 = "", "", IFERROR(WZH220 / SUMIFS(Aux_Totales!$N:$N, Aux_Totales!$F:$F, $F224, Aux_Totales!$A:$A, Aperturas!$A$2), 0))</f>
        <v/>
      </c>
      <c r="WZI224" s="23" t="str">
        <f>IF(WZI220 = "", "", IFERROR(WZI220 / SUMIFS(Aux_Totales!$N:$N, Aux_Totales!$F:$F, $F224, Aux_Totales!$A:$A, Aperturas!$A$2), 0))</f>
        <v/>
      </c>
      <c r="WZJ224" s="23" t="str">
        <f>IF(WZJ220 = "", "", IFERROR(WZJ220 / SUMIFS(Aux_Totales!$N:$N, Aux_Totales!$F:$F, $F224, Aux_Totales!$A:$A, Aperturas!$A$2), 0))</f>
        <v/>
      </c>
      <c r="WZK224" s="23" t="str">
        <f>IF(WZK220 = "", "", IFERROR(WZK220 / SUMIFS(Aux_Totales!$N:$N, Aux_Totales!$F:$F, $F224, Aux_Totales!$A:$A, Aperturas!$A$2), 0))</f>
        <v/>
      </c>
      <c r="WZL224" s="23" t="str">
        <f>IF(WZL220 = "", "", IFERROR(WZL220 / SUMIFS(Aux_Totales!$N:$N, Aux_Totales!$F:$F, $F224, Aux_Totales!$A:$A, Aperturas!$A$2), 0))</f>
        <v/>
      </c>
      <c r="WZM224" s="23" t="str">
        <f>IF(WZM220 = "", "", IFERROR(WZM220 / SUMIFS(Aux_Totales!$N:$N, Aux_Totales!$F:$F, $F224, Aux_Totales!$A:$A, Aperturas!$A$2), 0))</f>
        <v/>
      </c>
      <c r="WZN224" s="23" t="str">
        <f>IF(WZN220 = "", "", IFERROR(WZN220 / SUMIFS(Aux_Totales!$N:$N, Aux_Totales!$F:$F, $F224, Aux_Totales!$A:$A, Aperturas!$A$2), 0))</f>
        <v/>
      </c>
      <c r="WZO224" s="23" t="str">
        <f>IF(WZO220 = "", "", IFERROR(WZO220 / SUMIFS(Aux_Totales!$N:$N, Aux_Totales!$F:$F, $F224, Aux_Totales!$A:$A, Aperturas!$A$2), 0))</f>
        <v/>
      </c>
      <c r="WZP224" s="23" t="str">
        <f>IF(WZP220 = "", "", IFERROR(WZP220 / SUMIFS(Aux_Totales!$N:$N, Aux_Totales!$F:$F, $F224, Aux_Totales!$A:$A, Aperturas!$A$2), 0))</f>
        <v/>
      </c>
      <c r="WZQ224" s="23" t="str">
        <f>IF(WZQ220 = "", "", IFERROR(WZQ220 / SUMIFS(Aux_Totales!$N:$N, Aux_Totales!$F:$F, $F224, Aux_Totales!$A:$A, Aperturas!$A$2), 0))</f>
        <v/>
      </c>
      <c r="WZR224" s="23" t="str">
        <f>IF(WZR220 = "", "", IFERROR(WZR220 / SUMIFS(Aux_Totales!$N:$N, Aux_Totales!$F:$F, $F224, Aux_Totales!$A:$A, Aperturas!$A$2), 0))</f>
        <v/>
      </c>
      <c r="WZS224" s="23" t="str">
        <f>IF(WZS220 = "", "", IFERROR(WZS220 / SUMIFS(Aux_Totales!$N:$N, Aux_Totales!$F:$F, $F224, Aux_Totales!$A:$A, Aperturas!$A$2), 0))</f>
        <v/>
      </c>
      <c r="WZT224" s="23" t="str">
        <f>IF(WZT220 = "", "", IFERROR(WZT220 / SUMIFS(Aux_Totales!$N:$N, Aux_Totales!$F:$F, $F224, Aux_Totales!$A:$A, Aperturas!$A$2), 0))</f>
        <v/>
      </c>
      <c r="WZU224" s="23" t="str">
        <f>IF(WZU220 = "", "", IFERROR(WZU220 / SUMIFS(Aux_Totales!$N:$N, Aux_Totales!$F:$F, $F224, Aux_Totales!$A:$A, Aperturas!$A$2), 0))</f>
        <v/>
      </c>
      <c r="WZV224" s="23" t="str">
        <f>IF(WZV220 = "", "", IFERROR(WZV220 / SUMIFS(Aux_Totales!$N:$N, Aux_Totales!$F:$F, $F224, Aux_Totales!$A:$A, Aperturas!$A$2), 0))</f>
        <v/>
      </c>
      <c r="WZW224" s="23" t="str">
        <f>IF(WZW220 = "", "", IFERROR(WZW220 / SUMIFS(Aux_Totales!$N:$N, Aux_Totales!$F:$F, $F224, Aux_Totales!$A:$A, Aperturas!$A$2), 0))</f>
        <v/>
      </c>
      <c r="WZX224" s="23" t="str">
        <f>IF(WZX220 = "", "", IFERROR(WZX220 / SUMIFS(Aux_Totales!$N:$N, Aux_Totales!$F:$F, $F224, Aux_Totales!$A:$A, Aperturas!$A$2), 0))</f>
        <v/>
      </c>
      <c r="WZY224" s="23" t="str">
        <f>IF(WZY220 = "", "", IFERROR(WZY220 / SUMIFS(Aux_Totales!$N:$N, Aux_Totales!$F:$F, $F224, Aux_Totales!$A:$A, Aperturas!$A$2), 0))</f>
        <v/>
      </c>
      <c r="WZZ224" s="23" t="str">
        <f>IF(WZZ220 = "", "", IFERROR(WZZ220 / SUMIFS(Aux_Totales!$N:$N, Aux_Totales!$F:$F, $F224, Aux_Totales!$A:$A, Aperturas!$A$2), 0))</f>
        <v/>
      </c>
      <c r="XAA224" s="23" t="str">
        <f>IF(XAA220 = "", "", IFERROR(XAA220 / SUMIFS(Aux_Totales!$N:$N, Aux_Totales!$F:$F, $F224, Aux_Totales!$A:$A, Aperturas!$A$2), 0))</f>
        <v/>
      </c>
      <c r="XAB224" s="23" t="str">
        <f>IF(XAB220 = "", "", IFERROR(XAB220 / SUMIFS(Aux_Totales!$N:$N, Aux_Totales!$F:$F, $F224, Aux_Totales!$A:$A, Aperturas!$A$2), 0))</f>
        <v/>
      </c>
      <c r="XAC224" s="23" t="str">
        <f>IF(XAC220 = "", "", IFERROR(XAC220 / SUMIFS(Aux_Totales!$N:$N, Aux_Totales!$F:$F, $F224, Aux_Totales!$A:$A, Aperturas!$A$2), 0))</f>
        <v/>
      </c>
      <c r="XAD224" s="23" t="str">
        <f>IF(XAD220 = "", "", IFERROR(XAD220 / SUMIFS(Aux_Totales!$N:$N, Aux_Totales!$F:$F, $F224, Aux_Totales!$A:$A, Aperturas!$A$2), 0))</f>
        <v/>
      </c>
      <c r="XAE224" s="23" t="str">
        <f>IF(XAE220 = "", "", IFERROR(XAE220 / SUMIFS(Aux_Totales!$N:$N, Aux_Totales!$F:$F, $F224, Aux_Totales!$A:$A, Aperturas!$A$2), 0))</f>
        <v/>
      </c>
      <c r="XAF224" s="23" t="str">
        <f>IF(XAF220 = "", "", IFERROR(XAF220 / SUMIFS(Aux_Totales!$N:$N, Aux_Totales!$F:$F, $F224, Aux_Totales!$A:$A, Aperturas!$A$2), 0))</f>
        <v/>
      </c>
      <c r="XAG224" s="23" t="str">
        <f>IF(XAG220 = "", "", IFERROR(XAG220 / SUMIFS(Aux_Totales!$N:$N, Aux_Totales!$F:$F, $F224, Aux_Totales!$A:$A, Aperturas!$A$2), 0))</f>
        <v/>
      </c>
      <c r="XAH224" s="23" t="str">
        <f>IF(XAH220 = "", "", IFERROR(XAH220 / SUMIFS(Aux_Totales!$N:$N, Aux_Totales!$F:$F, $F224, Aux_Totales!$A:$A, Aperturas!$A$2), 0))</f>
        <v/>
      </c>
      <c r="XAI224" s="23" t="str">
        <f>IF(XAI220 = "", "", IFERROR(XAI220 / SUMIFS(Aux_Totales!$N:$N, Aux_Totales!$F:$F, $F224, Aux_Totales!$A:$A, Aperturas!$A$2), 0))</f>
        <v/>
      </c>
      <c r="XAJ224" s="23" t="str">
        <f>IF(XAJ220 = "", "", IFERROR(XAJ220 / SUMIFS(Aux_Totales!$N:$N, Aux_Totales!$F:$F, $F224, Aux_Totales!$A:$A, Aperturas!$A$2), 0))</f>
        <v/>
      </c>
      <c r="XAK224" s="23" t="str">
        <f>IF(XAK220 = "", "", IFERROR(XAK220 / SUMIFS(Aux_Totales!$N:$N, Aux_Totales!$F:$F, $F224, Aux_Totales!$A:$A, Aperturas!$A$2), 0))</f>
        <v/>
      </c>
      <c r="XAL224" s="23" t="str">
        <f>IF(XAL220 = "", "", IFERROR(XAL220 / SUMIFS(Aux_Totales!$N:$N, Aux_Totales!$F:$F, $F224, Aux_Totales!$A:$A, Aperturas!$A$2), 0))</f>
        <v/>
      </c>
      <c r="XAM224" s="23" t="str">
        <f>IF(XAM220 = "", "", IFERROR(XAM220 / SUMIFS(Aux_Totales!$N:$N, Aux_Totales!$F:$F, $F224, Aux_Totales!$A:$A, Aperturas!$A$2), 0))</f>
        <v/>
      </c>
      <c r="XAN224" s="23" t="str">
        <f>IF(XAN220 = "", "", IFERROR(XAN220 / SUMIFS(Aux_Totales!$N:$N, Aux_Totales!$F:$F, $F224, Aux_Totales!$A:$A, Aperturas!$A$2), 0))</f>
        <v/>
      </c>
      <c r="XAO224" s="23" t="str">
        <f>IF(XAO220 = "", "", IFERROR(XAO220 / SUMIFS(Aux_Totales!$N:$N, Aux_Totales!$F:$F, $F224, Aux_Totales!$A:$A, Aperturas!$A$2), 0))</f>
        <v/>
      </c>
      <c r="XAP224" s="23" t="str">
        <f>IF(XAP220 = "", "", IFERROR(XAP220 / SUMIFS(Aux_Totales!$N:$N, Aux_Totales!$F:$F, $F224, Aux_Totales!$A:$A, Aperturas!$A$2), 0))</f>
        <v/>
      </c>
      <c r="XAQ224" s="23" t="str">
        <f>IF(XAQ220 = "", "", IFERROR(XAQ220 / SUMIFS(Aux_Totales!$N:$N, Aux_Totales!$F:$F, $F224, Aux_Totales!$A:$A, Aperturas!$A$2), 0))</f>
        <v/>
      </c>
      <c r="XAR224" s="23" t="str">
        <f>IF(XAR220 = "", "", IFERROR(XAR220 / SUMIFS(Aux_Totales!$N:$N, Aux_Totales!$F:$F, $F224, Aux_Totales!$A:$A, Aperturas!$A$2), 0))</f>
        <v/>
      </c>
      <c r="XAS224" s="23" t="str">
        <f>IF(XAS220 = "", "", IFERROR(XAS220 / SUMIFS(Aux_Totales!$N:$N, Aux_Totales!$F:$F, $F224, Aux_Totales!$A:$A, Aperturas!$A$2), 0))</f>
        <v/>
      </c>
      <c r="XAT224" s="23" t="str">
        <f>IF(XAT220 = "", "", IFERROR(XAT220 / SUMIFS(Aux_Totales!$N:$N, Aux_Totales!$F:$F, $F224, Aux_Totales!$A:$A, Aperturas!$A$2), 0))</f>
        <v/>
      </c>
      <c r="XAU224" s="23" t="str">
        <f>IF(XAU220 = "", "", IFERROR(XAU220 / SUMIFS(Aux_Totales!$N:$N, Aux_Totales!$F:$F, $F224, Aux_Totales!$A:$A, Aperturas!$A$2), 0))</f>
        <v/>
      </c>
      <c r="XAV224" s="23" t="str">
        <f>IF(XAV220 = "", "", IFERROR(XAV220 / SUMIFS(Aux_Totales!$N:$N, Aux_Totales!$F:$F, $F224, Aux_Totales!$A:$A, Aperturas!$A$2), 0))</f>
        <v/>
      </c>
      <c r="XAW224" s="23" t="str">
        <f>IF(XAW220 = "", "", IFERROR(XAW220 / SUMIFS(Aux_Totales!$N:$N, Aux_Totales!$F:$F, $F224, Aux_Totales!$A:$A, Aperturas!$A$2), 0))</f>
        <v/>
      </c>
      <c r="XAX224" s="23" t="str">
        <f>IF(XAX220 = "", "", IFERROR(XAX220 / SUMIFS(Aux_Totales!$N:$N, Aux_Totales!$F:$F, $F224, Aux_Totales!$A:$A, Aperturas!$A$2), 0))</f>
        <v/>
      </c>
      <c r="XAY224" s="23" t="str">
        <f>IF(XAY220 = "", "", IFERROR(XAY220 / SUMIFS(Aux_Totales!$N:$N, Aux_Totales!$F:$F, $F224, Aux_Totales!$A:$A, Aperturas!$A$2), 0))</f>
        <v/>
      </c>
      <c r="XAZ224" s="23" t="str">
        <f>IF(XAZ220 = "", "", IFERROR(XAZ220 / SUMIFS(Aux_Totales!$N:$N, Aux_Totales!$F:$F, $F224, Aux_Totales!$A:$A, Aperturas!$A$2), 0))</f>
        <v/>
      </c>
      <c r="XBA224" s="23" t="str">
        <f>IF(XBA220 = "", "", IFERROR(XBA220 / SUMIFS(Aux_Totales!$N:$N, Aux_Totales!$F:$F, $F224, Aux_Totales!$A:$A, Aperturas!$A$2), 0))</f>
        <v/>
      </c>
      <c r="XBB224" s="23" t="str">
        <f>IF(XBB220 = "", "", IFERROR(XBB220 / SUMIFS(Aux_Totales!$N:$N, Aux_Totales!$F:$F, $F224, Aux_Totales!$A:$A, Aperturas!$A$2), 0))</f>
        <v/>
      </c>
      <c r="XBC224" s="23" t="str">
        <f>IF(XBC220 = "", "", IFERROR(XBC220 / SUMIFS(Aux_Totales!$N:$N, Aux_Totales!$F:$F, $F224, Aux_Totales!$A:$A, Aperturas!$A$2), 0))</f>
        <v/>
      </c>
      <c r="XBD224" s="23" t="str">
        <f>IF(XBD220 = "", "", IFERROR(XBD220 / SUMIFS(Aux_Totales!$N:$N, Aux_Totales!$F:$F, $F224, Aux_Totales!$A:$A, Aperturas!$A$2), 0))</f>
        <v/>
      </c>
      <c r="XBE224" s="23" t="str">
        <f>IF(XBE220 = "", "", IFERROR(XBE220 / SUMIFS(Aux_Totales!$N:$N, Aux_Totales!$F:$F, $F224, Aux_Totales!$A:$A, Aperturas!$A$2), 0))</f>
        <v/>
      </c>
      <c r="XBF224" s="23" t="str">
        <f>IF(XBF220 = "", "", IFERROR(XBF220 / SUMIFS(Aux_Totales!$N:$N, Aux_Totales!$F:$F, $F224, Aux_Totales!$A:$A, Aperturas!$A$2), 0))</f>
        <v/>
      </c>
      <c r="XBG224" s="23" t="str">
        <f>IF(XBG220 = "", "", IFERROR(XBG220 / SUMIFS(Aux_Totales!$N:$N, Aux_Totales!$F:$F, $F224, Aux_Totales!$A:$A, Aperturas!$A$2), 0))</f>
        <v/>
      </c>
      <c r="XBH224" s="23" t="str">
        <f>IF(XBH220 = "", "", IFERROR(XBH220 / SUMIFS(Aux_Totales!$N:$N, Aux_Totales!$F:$F, $F224, Aux_Totales!$A:$A, Aperturas!$A$2), 0))</f>
        <v/>
      </c>
      <c r="XBI224" s="23" t="str">
        <f>IF(XBI220 = "", "", IFERROR(XBI220 / SUMIFS(Aux_Totales!$N:$N, Aux_Totales!$F:$F, $F224, Aux_Totales!$A:$A, Aperturas!$A$2), 0))</f>
        <v/>
      </c>
      <c r="XBJ224" s="23" t="str">
        <f>IF(XBJ220 = "", "", IFERROR(XBJ220 / SUMIFS(Aux_Totales!$N:$N, Aux_Totales!$F:$F, $F224, Aux_Totales!$A:$A, Aperturas!$A$2), 0))</f>
        <v/>
      </c>
      <c r="XBK224" s="23" t="str">
        <f>IF(XBK220 = "", "", IFERROR(XBK220 / SUMIFS(Aux_Totales!$N:$N, Aux_Totales!$F:$F, $F224, Aux_Totales!$A:$A, Aperturas!$A$2), 0))</f>
        <v/>
      </c>
      <c r="XBL224" s="23" t="str">
        <f>IF(XBL220 = "", "", IFERROR(XBL220 / SUMIFS(Aux_Totales!$N:$N, Aux_Totales!$F:$F, $F224, Aux_Totales!$A:$A, Aperturas!$A$2), 0))</f>
        <v/>
      </c>
      <c r="XBM224" s="23" t="str">
        <f>IF(XBM220 = "", "", IFERROR(XBM220 / SUMIFS(Aux_Totales!$N:$N, Aux_Totales!$F:$F, $F224, Aux_Totales!$A:$A, Aperturas!$A$2), 0))</f>
        <v/>
      </c>
      <c r="XBN224" s="23" t="str">
        <f>IF(XBN220 = "", "", IFERROR(XBN220 / SUMIFS(Aux_Totales!$N:$N, Aux_Totales!$F:$F, $F224, Aux_Totales!$A:$A, Aperturas!$A$2), 0))</f>
        <v/>
      </c>
      <c r="XBO224" s="23" t="str">
        <f>IF(XBO220 = "", "", IFERROR(XBO220 / SUMIFS(Aux_Totales!$N:$N, Aux_Totales!$F:$F, $F224, Aux_Totales!$A:$A, Aperturas!$A$2), 0))</f>
        <v/>
      </c>
      <c r="XBP224" s="23" t="str">
        <f>IF(XBP220 = "", "", IFERROR(XBP220 / SUMIFS(Aux_Totales!$N:$N, Aux_Totales!$F:$F, $F224, Aux_Totales!$A:$A, Aperturas!$A$2), 0))</f>
        <v/>
      </c>
      <c r="XBQ224" s="23" t="str">
        <f>IF(XBQ220 = "", "", IFERROR(XBQ220 / SUMIFS(Aux_Totales!$N:$N, Aux_Totales!$F:$F, $F224, Aux_Totales!$A:$A, Aperturas!$A$2), 0))</f>
        <v/>
      </c>
      <c r="XBR224" s="23" t="str">
        <f>IF(XBR220 = "", "", IFERROR(XBR220 / SUMIFS(Aux_Totales!$N:$N, Aux_Totales!$F:$F, $F224, Aux_Totales!$A:$A, Aperturas!$A$2), 0))</f>
        <v/>
      </c>
      <c r="XBS224" s="23" t="str">
        <f>IF(XBS220 = "", "", IFERROR(XBS220 / SUMIFS(Aux_Totales!$N:$N, Aux_Totales!$F:$F, $F224, Aux_Totales!$A:$A, Aperturas!$A$2), 0))</f>
        <v/>
      </c>
      <c r="XBT224" s="23" t="str">
        <f>IF(XBT220 = "", "", IFERROR(XBT220 / SUMIFS(Aux_Totales!$N:$N, Aux_Totales!$F:$F, $F224, Aux_Totales!$A:$A, Aperturas!$A$2), 0))</f>
        <v/>
      </c>
      <c r="XBU224" s="23" t="str">
        <f>IF(XBU220 = "", "", IFERROR(XBU220 / SUMIFS(Aux_Totales!$N:$N, Aux_Totales!$F:$F, $F224, Aux_Totales!$A:$A, Aperturas!$A$2), 0))</f>
        <v/>
      </c>
      <c r="XBV224" s="23" t="str">
        <f>IF(XBV220 = "", "", IFERROR(XBV220 / SUMIFS(Aux_Totales!$N:$N, Aux_Totales!$F:$F, $F224, Aux_Totales!$A:$A, Aperturas!$A$2), 0))</f>
        <v/>
      </c>
      <c r="XBW224" s="23" t="str">
        <f>IF(XBW220 = "", "", IFERROR(XBW220 / SUMIFS(Aux_Totales!$N:$N, Aux_Totales!$F:$F, $F224, Aux_Totales!$A:$A, Aperturas!$A$2), 0))</f>
        <v/>
      </c>
      <c r="XBX224" s="23" t="str">
        <f>IF(XBX220 = "", "", IFERROR(XBX220 / SUMIFS(Aux_Totales!$N:$N, Aux_Totales!$F:$F, $F224, Aux_Totales!$A:$A, Aperturas!$A$2), 0))</f>
        <v/>
      </c>
      <c r="XBY224" s="23" t="str">
        <f>IF(XBY220 = "", "", IFERROR(XBY220 / SUMIFS(Aux_Totales!$N:$N, Aux_Totales!$F:$F, $F224, Aux_Totales!$A:$A, Aperturas!$A$2), 0))</f>
        <v/>
      </c>
      <c r="XBZ224" s="23" t="str">
        <f>IF(XBZ220 = "", "", IFERROR(XBZ220 / SUMIFS(Aux_Totales!$N:$N, Aux_Totales!$F:$F, $F224, Aux_Totales!$A:$A, Aperturas!$A$2), 0))</f>
        <v/>
      </c>
      <c r="XCA224" s="23" t="str">
        <f>IF(XCA220 = "", "", IFERROR(XCA220 / SUMIFS(Aux_Totales!$N:$N, Aux_Totales!$F:$F, $F224, Aux_Totales!$A:$A, Aperturas!$A$2), 0))</f>
        <v/>
      </c>
      <c r="XCB224" s="23" t="str">
        <f>IF(XCB220 = "", "", IFERROR(XCB220 / SUMIFS(Aux_Totales!$N:$N, Aux_Totales!$F:$F, $F224, Aux_Totales!$A:$A, Aperturas!$A$2), 0))</f>
        <v/>
      </c>
      <c r="XCC224" s="23" t="str">
        <f>IF(XCC220 = "", "", IFERROR(XCC220 / SUMIFS(Aux_Totales!$N:$N, Aux_Totales!$F:$F, $F224, Aux_Totales!$A:$A, Aperturas!$A$2), 0))</f>
        <v/>
      </c>
      <c r="XCD224" s="23" t="str">
        <f>IF(XCD220 = "", "", IFERROR(XCD220 / SUMIFS(Aux_Totales!$N:$N, Aux_Totales!$F:$F, $F224, Aux_Totales!$A:$A, Aperturas!$A$2), 0))</f>
        <v/>
      </c>
      <c r="XCE224" s="23" t="str">
        <f>IF(XCE220 = "", "", IFERROR(XCE220 / SUMIFS(Aux_Totales!$N:$N, Aux_Totales!$F:$F, $F224, Aux_Totales!$A:$A, Aperturas!$A$2), 0))</f>
        <v/>
      </c>
      <c r="XCF224" s="23" t="str">
        <f>IF(XCF220 = "", "", IFERROR(XCF220 / SUMIFS(Aux_Totales!$N:$N, Aux_Totales!$F:$F, $F224, Aux_Totales!$A:$A, Aperturas!$A$2), 0))</f>
        <v/>
      </c>
      <c r="XCG224" s="23" t="str">
        <f>IF(XCG220 = "", "", IFERROR(XCG220 / SUMIFS(Aux_Totales!$N:$N, Aux_Totales!$F:$F, $F224, Aux_Totales!$A:$A, Aperturas!$A$2), 0))</f>
        <v/>
      </c>
      <c r="XCH224" s="23" t="str">
        <f>IF(XCH220 = "", "", IFERROR(XCH220 / SUMIFS(Aux_Totales!$N:$N, Aux_Totales!$F:$F, $F224, Aux_Totales!$A:$A, Aperturas!$A$2), 0))</f>
        <v/>
      </c>
      <c r="XCI224" s="23" t="str">
        <f>IF(XCI220 = "", "", IFERROR(XCI220 / SUMIFS(Aux_Totales!$N:$N, Aux_Totales!$F:$F, $F224, Aux_Totales!$A:$A, Aperturas!$A$2), 0))</f>
        <v/>
      </c>
      <c r="XCJ224" s="23" t="str">
        <f>IF(XCJ220 = "", "", IFERROR(XCJ220 / SUMIFS(Aux_Totales!$N:$N, Aux_Totales!$F:$F, $F224, Aux_Totales!$A:$A, Aperturas!$A$2), 0))</f>
        <v/>
      </c>
      <c r="XCK224" s="23" t="str">
        <f>IF(XCK220 = "", "", IFERROR(XCK220 / SUMIFS(Aux_Totales!$N:$N, Aux_Totales!$F:$F, $F224, Aux_Totales!$A:$A, Aperturas!$A$2), 0))</f>
        <v/>
      </c>
      <c r="XCL224" s="23" t="str">
        <f>IF(XCL220 = "", "", IFERROR(XCL220 / SUMIFS(Aux_Totales!$N:$N, Aux_Totales!$F:$F, $F224, Aux_Totales!$A:$A, Aperturas!$A$2), 0))</f>
        <v/>
      </c>
      <c r="XCM224" s="23" t="str">
        <f>IF(XCM220 = "", "", IFERROR(XCM220 / SUMIFS(Aux_Totales!$N:$N, Aux_Totales!$F:$F, $F224, Aux_Totales!$A:$A, Aperturas!$A$2), 0))</f>
        <v/>
      </c>
      <c r="XCN224" s="23" t="str">
        <f>IF(XCN220 = "", "", IFERROR(XCN220 / SUMIFS(Aux_Totales!$N:$N, Aux_Totales!$F:$F, $F224, Aux_Totales!$A:$A, Aperturas!$A$2), 0))</f>
        <v/>
      </c>
      <c r="XCO224" s="23" t="str">
        <f>IF(XCO220 = "", "", IFERROR(XCO220 / SUMIFS(Aux_Totales!$N:$N, Aux_Totales!$F:$F, $F224, Aux_Totales!$A:$A, Aperturas!$A$2), 0))</f>
        <v/>
      </c>
      <c r="XCP224" s="23" t="str">
        <f>IF(XCP220 = "", "", IFERROR(XCP220 / SUMIFS(Aux_Totales!$N:$N, Aux_Totales!$F:$F, $F224, Aux_Totales!$A:$A, Aperturas!$A$2), 0))</f>
        <v/>
      </c>
      <c r="XCQ224" s="23" t="str">
        <f>IF(XCQ220 = "", "", IFERROR(XCQ220 / SUMIFS(Aux_Totales!$N:$N, Aux_Totales!$F:$F, $F224, Aux_Totales!$A:$A, Aperturas!$A$2), 0))</f>
        <v/>
      </c>
      <c r="XCR224" s="23" t="str">
        <f>IF(XCR220 = "", "", IFERROR(XCR220 / SUMIFS(Aux_Totales!$N:$N, Aux_Totales!$F:$F, $F224, Aux_Totales!$A:$A, Aperturas!$A$2), 0))</f>
        <v/>
      </c>
      <c r="XCS224" s="23" t="str">
        <f>IF(XCS220 = "", "", IFERROR(XCS220 / SUMIFS(Aux_Totales!$N:$N, Aux_Totales!$F:$F, $F224, Aux_Totales!$A:$A, Aperturas!$A$2), 0))</f>
        <v/>
      </c>
      <c r="XCT224" s="23" t="str">
        <f>IF(XCT220 = "", "", IFERROR(XCT220 / SUMIFS(Aux_Totales!$N:$N, Aux_Totales!$F:$F, $F224, Aux_Totales!$A:$A, Aperturas!$A$2), 0))</f>
        <v/>
      </c>
      <c r="XCU224" s="23" t="str">
        <f>IF(XCU220 = "", "", IFERROR(XCU220 / SUMIFS(Aux_Totales!$N:$N, Aux_Totales!$F:$F, $F224, Aux_Totales!$A:$A, Aperturas!$A$2), 0))</f>
        <v/>
      </c>
      <c r="XCV224" s="23" t="str">
        <f>IF(XCV220 = "", "", IFERROR(XCV220 / SUMIFS(Aux_Totales!$N:$N, Aux_Totales!$F:$F, $F224, Aux_Totales!$A:$A, Aperturas!$A$2), 0))</f>
        <v/>
      </c>
      <c r="XCW224" s="23" t="str">
        <f>IF(XCW220 = "", "", IFERROR(XCW220 / SUMIFS(Aux_Totales!$N:$N, Aux_Totales!$F:$F, $F224, Aux_Totales!$A:$A, Aperturas!$A$2), 0))</f>
        <v/>
      </c>
      <c r="XCX224" s="23" t="str">
        <f>IF(XCX220 = "", "", IFERROR(XCX220 / SUMIFS(Aux_Totales!$N:$N, Aux_Totales!$F:$F, $F224, Aux_Totales!$A:$A, Aperturas!$A$2), 0))</f>
        <v/>
      </c>
      <c r="XCY224" s="23" t="str">
        <f>IF(XCY220 = "", "", IFERROR(XCY220 / SUMIFS(Aux_Totales!$N:$N, Aux_Totales!$F:$F, $F224, Aux_Totales!$A:$A, Aperturas!$A$2), 0))</f>
        <v/>
      </c>
      <c r="XCZ224" s="23" t="str">
        <f>IF(XCZ220 = "", "", IFERROR(XCZ220 / SUMIFS(Aux_Totales!$N:$N, Aux_Totales!$F:$F, $F224, Aux_Totales!$A:$A, Aperturas!$A$2), 0))</f>
        <v/>
      </c>
      <c r="XDA224" s="23" t="str">
        <f>IF(XDA220 = "", "", IFERROR(XDA220 / SUMIFS(Aux_Totales!$N:$N, Aux_Totales!$F:$F, $F224, Aux_Totales!$A:$A, Aperturas!$A$2), 0))</f>
        <v/>
      </c>
      <c r="XDB224" s="23" t="str">
        <f>IF(XDB220 = "", "", IFERROR(XDB220 / SUMIFS(Aux_Totales!$N:$N, Aux_Totales!$F:$F, $F224, Aux_Totales!$A:$A, Aperturas!$A$2), 0))</f>
        <v/>
      </c>
      <c r="XDC224" s="23" t="str">
        <f>IF(XDC220 = "", "", IFERROR(XDC220 / SUMIFS(Aux_Totales!$N:$N, Aux_Totales!$F:$F, $F224, Aux_Totales!$A:$A, Aperturas!$A$2), 0))</f>
        <v/>
      </c>
      <c r="XDD224" s="23" t="str">
        <f>IF(XDD220 = "", "", IFERROR(XDD220 / SUMIFS(Aux_Totales!$N:$N, Aux_Totales!$F:$F, $F224, Aux_Totales!$A:$A, Aperturas!$A$2), 0))</f>
        <v/>
      </c>
      <c r="XDE224" s="23" t="str">
        <f>IF(XDE220 = "", "", IFERROR(XDE220 / SUMIFS(Aux_Totales!$N:$N, Aux_Totales!$F:$F, $F224, Aux_Totales!$A:$A, Aperturas!$A$2), 0))</f>
        <v/>
      </c>
      <c r="XDF224" s="23" t="str">
        <f>IF(XDF220 = "", "", IFERROR(XDF220 / SUMIFS(Aux_Totales!$N:$N, Aux_Totales!$F:$F, $F224, Aux_Totales!$A:$A, Aperturas!$A$2), 0))</f>
        <v/>
      </c>
      <c r="XDG224" s="23" t="str">
        <f>IF(XDG220 = "", "", IFERROR(XDG220 / SUMIFS(Aux_Totales!$N:$N, Aux_Totales!$F:$F, $F224, Aux_Totales!$A:$A, Aperturas!$A$2), 0))</f>
        <v/>
      </c>
      <c r="XDH224" s="23" t="str">
        <f>IF(XDH220 = "", "", IFERROR(XDH220 / SUMIFS(Aux_Totales!$N:$N, Aux_Totales!$F:$F, $F224, Aux_Totales!$A:$A, Aperturas!$A$2), 0))</f>
        <v/>
      </c>
      <c r="XDI224" s="23" t="str">
        <f>IF(XDI220 = "", "", IFERROR(XDI220 / SUMIFS(Aux_Totales!$N:$N, Aux_Totales!$F:$F, $F224, Aux_Totales!$A:$A, Aperturas!$A$2), 0))</f>
        <v/>
      </c>
      <c r="XDJ224" s="23" t="str">
        <f>IF(XDJ220 = "", "", IFERROR(XDJ220 / SUMIFS(Aux_Totales!$N:$N, Aux_Totales!$F:$F, $F224, Aux_Totales!$A:$A, Aperturas!$A$2), 0))</f>
        <v/>
      </c>
      <c r="XDK224" s="23" t="str">
        <f>IF(XDK220 = "", "", IFERROR(XDK220 / SUMIFS(Aux_Totales!$N:$N, Aux_Totales!$F:$F, $F224, Aux_Totales!$A:$A, Aperturas!$A$2), 0))</f>
        <v/>
      </c>
      <c r="XDL224" s="23" t="str">
        <f>IF(XDL220 = "", "", IFERROR(XDL220 / SUMIFS(Aux_Totales!$N:$N, Aux_Totales!$F:$F, $F224, Aux_Totales!$A:$A, Aperturas!$A$2), 0))</f>
        <v/>
      </c>
      <c r="XDM224" s="23" t="str">
        <f>IF(XDM220 = "", "", IFERROR(XDM220 / SUMIFS(Aux_Totales!$N:$N, Aux_Totales!$F:$F, $F224, Aux_Totales!$A:$A, Aperturas!$A$2), 0))</f>
        <v/>
      </c>
      <c r="XDN224" s="23" t="str">
        <f>IF(XDN220 = "", "", IFERROR(XDN220 / SUMIFS(Aux_Totales!$N:$N, Aux_Totales!$F:$F, $F224, Aux_Totales!$A:$A, Aperturas!$A$2), 0))</f>
        <v/>
      </c>
      <c r="XDO224" s="23" t="str">
        <f>IF(XDO220 = "", "", IFERROR(XDO220 / SUMIFS(Aux_Totales!$N:$N, Aux_Totales!$F:$F, $F224, Aux_Totales!$A:$A, Aperturas!$A$2), 0))</f>
        <v/>
      </c>
      <c r="XDP224" s="23" t="str">
        <f>IF(XDP220 = "", "", IFERROR(XDP220 / SUMIFS(Aux_Totales!$N:$N, Aux_Totales!$F:$F, $F224, Aux_Totales!$A:$A, Aperturas!$A$2), 0))</f>
        <v/>
      </c>
      <c r="XDQ224" s="23" t="str">
        <f>IF(XDQ220 = "", "", IFERROR(XDQ220 / SUMIFS(Aux_Totales!$N:$N, Aux_Totales!$F:$F, $F224, Aux_Totales!$A:$A, Aperturas!$A$2), 0))</f>
        <v/>
      </c>
      <c r="XDR224" s="23" t="str">
        <f>IF(XDR220 = "", "", IFERROR(XDR220 / SUMIFS(Aux_Totales!$N:$N, Aux_Totales!$F:$F, $F224, Aux_Totales!$A:$A, Aperturas!$A$2), 0))</f>
        <v/>
      </c>
      <c r="XDS224" s="23" t="str">
        <f>IF(XDS220 = "", "", IFERROR(XDS220 / SUMIFS(Aux_Totales!$N:$N, Aux_Totales!$F:$F, $F224, Aux_Totales!$A:$A, Aperturas!$A$2), 0))</f>
        <v/>
      </c>
      <c r="XDT224" s="23" t="str">
        <f>IF(XDT220 = "", "", IFERROR(XDT220 / SUMIFS(Aux_Totales!$N:$N, Aux_Totales!$F:$F, $F224, Aux_Totales!$A:$A, Aperturas!$A$2), 0))</f>
        <v/>
      </c>
      <c r="XDU224" s="23" t="str">
        <f>IF(XDU220 = "", "", IFERROR(XDU220 / SUMIFS(Aux_Totales!$N:$N, Aux_Totales!$F:$F, $F224, Aux_Totales!$A:$A, Aperturas!$A$2), 0))</f>
        <v/>
      </c>
      <c r="XDV224" s="23" t="str">
        <f>IF(XDV220 = "", "", IFERROR(XDV220 / SUMIFS(Aux_Totales!$N:$N, Aux_Totales!$F:$F, $F224, Aux_Totales!$A:$A, Aperturas!$A$2), 0))</f>
        <v/>
      </c>
      <c r="XDW224" s="23" t="str">
        <f>IF(XDW220 = "", "", IFERROR(XDW220 / SUMIFS(Aux_Totales!$N:$N, Aux_Totales!$F:$F, $F224, Aux_Totales!$A:$A, Aperturas!$A$2), 0))</f>
        <v/>
      </c>
      <c r="XDX224" s="23" t="str">
        <f>IF(XDX220 = "", "", IFERROR(XDX220 / SUMIFS(Aux_Totales!$N:$N, Aux_Totales!$F:$F, $F224, Aux_Totales!$A:$A, Aperturas!$A$2), 0))</f>
        <v/>
      </c>
      <c r="XDY224" s="23" t="str">
        <f>IF(XDY220 = "", "", IFERROR(XDY220 / SUMIFS(Aux_Totales!$N:$N, Aux_Totales!$F:$F, $F224, Aux_Totales!$A:$A, Aperturas!$A$2), 0))</f>
        <v/>
      </c>
      <c r="XDZ224" s="23" t="str">
        <f>IF(XDZ220 = "", "", IFERROR(XDZ220 / SUMIFS(Aux_Totales!$N:$N, Aux_Totales!$F:$F, $F224, Aux_Totales!$A:$A, Aperturas!$A$2), 0))</f>
        <v/>
      </c>
      <c r="XEA224" s="23" t="str">
        <f>IF(XEA220 = "", "", IFERROR(XEA220 / SUMIFS(Aux_Totales!$N:$N, Aux_Totales!$F:$F, $F224, Aux_Totales!$A:$A, Aperturas!$A$2), 0))</f>
        <v/>
      </c>
      <c r="XEB224" s="23" t="str">
        <f>IF(XEB220 = "", "", IFERROR(XEB220 / SUMIFS(Aux_Totales!$N:$N, Aux_Totales!$F:$F, $F224, Aux_Totales!$A:$A, Aperturas!$A$2), 0))</f>
        <v/>
      </c>
      <c r="XEC224" s="23" t="str">
        <f>IF(XEC220 = "", "", IFERROR(XEC220 / SUMIFS(Aux_Totales!$N:$N, Aux_Totales!$F:$F, $F224, Aux_Totales!$A:$A, Aperturas!$A$2), 0))</f>
        <v/>
      </c>
      <c r="XED224" s="23" t="str">
        <f>IF(XED220 = "", "", IFERROR(XED220 / SUMIFS(Aux_Totales!$N:$N, Aux_Totales!$F:$F, $F224, Aux_Totales!$A:$A, Aperturas!$A$2), 0))</f>
        <v/>
      </c>
      <c r="XEE224" s="23" t="str">
        <f>IF(XEE220 = "", "", IFERROR(XEE220 / SUMIFS(Aux_Totales!$N:$N, Aux_Totales!$F:$F, $F224, Aux_Totales!$A:$A, Aperturas!$A$2), 0))</f>
        <v/>
      </c>
      <c r="XEF224" s="23" t="str">
        <f>IF(XEF220 = "", "", IFERROR(XEF220 / SUMIFS(Aux_Totales!$N:$N, Aux_Totales!$F:$F, $F224, Aux_Totales!$A:$A, Aperturas!$A$2), 0))</f>
        <v/>
      </c>
      <c r="XEG224" s="23" t="str">
        <f>IF(XEG220 = "", "", IFERROR(XEG220 / SUMIFS(Aux_Totales!$N:$N, Aux_Totales!$F:$F, $F224, Aux_Totales!$A:$A, Aperturas!$A$2), 0))</f>
        <v/>
      </c>
      <c r="XEH224" s="23" t="str">
        <f>IF(XEH220 = "", "", IFERROR(XEH220 / SUMIFS(Aux_Totales!$N:$N, Aux_Totales!$F:$F, $F224, Aux_Totales!$A:$A, Aperturas!$A$2), 0))</f>
        <v/>
      </c>
      <c r="XEI224" s="23" t="str">
        <f>IF(XEI220 = "", "", IFERROR(XEI220 / SUMIFS(Aux_Totales!$N:$N, Aux_Totales!$F:$F, $F224, Aux_Totales!$A:$A, Aperturas!$A$2), 0))</f>
        <v/>
      </c>
      <c r="XEJ224" s="23" t="str">
        <f>IF(XEJ220 = "", "", IFERROR(XEJ220 / SUMIFS(Aux_Totales!$N:$N, Aux_Totales!$F:$F, $F224, Aux_Totales!$A:$A, Aperturas!$A$2), 0))</f>
        <v/>
      </c>
      <c r="XEK224" s="23" t="str">
        <f>IF(XEK220 = "", "", IFERROR(XEK220 / SUMIFS(Aux_Totales!$N:$N, Aux_Totales!$F:$F, $F224, Aux_Totales!$A:$A, Aperturas!$A$2), 0))</f>
        <v/>
      </c>
      <c r="XEL224" s="23" t="str">
        <f>IF(XEL220 = "", "", IFERROR(XEL220 / SUMIFS(Aux_Totales!$N:$N, Aux_Totales!$F:$F, $F224, Aux_Totales!$A:$A, Aperturas!$A$2), 0))</f>
        <v/>
      </c>
      <c r="XEM224" s="23" t="str">
        <f>IF(XEM220 = "", "", IFERROR(XEM220 / SUMIFS(Aux_Totales!$N:$N, Aux_Totales!$F:$F, $F224, Aux_Totales!$A:$A, Aperturas!$A$2), 0))</f>
        <v/>
      </c>
      <c r="XEN224" s="23" t="str">
        <f>IF(XEN220 = "", "", IFERROR(XEN220 / SUMIFS(Aux_Totales!$N:$N, Aux_Totales!$F:$F, $F224, Aux_Totales!$A:$A, Aperturas!$A$2), 0))</f>
        <v/>
      </c>
      <c r="XEO224" s="23" t="str">
        <f>IF(XEO220 = "", "", IFERROR(XEO220 / SUMIFS(Aux_Totales!$N:$N, Aux_Totales!$F:$F, $F224, Aux_Totales!$A:$A, Aperturas!$A$2), 0))</f>
        <v/>
      </c>
      <c r="XEP224" s="23" t="str">
        <f>IF(XEP220 = "", "", IFERROR(XEP220 / SUMIFS(Aux_Totales!$N:$N, Aux_Totales!$F:$F, $F224, Aux_Totales!$A:$A, Aperturas!$A$2), 0))</f>
        <v/>
      </c>
      <c r="XEQ224" s="23" t="str">
        <f>IF(XEQ220 = "", "", IFERROR(XEQ220 / SUMIFS(Aux_Totales!$N:$N, Aux_Totales!$F:$F, $F224, Aux_Totales!$A:$A, Aperturas!$A$2), 0))</f>
        <v/>
      </c>
      <c r="XER224" s="23" t="str">
        <f>IF(XER220 = "", "", IFERROR(XER220 / SUMIFS(Aux_Totales!$N:$N, Aux_Totales!$F:$F, $F224, Aux_Totales!$A:$A, Aperturas!$A$2), 0))</f>
        <v/>
      </c>
      <c r="XES224" s="23" t="str">
        <f>IF(XES220 = "", "", IFERROR(XES220 / SUMIFS(Aux_Totales!$N:$N, Aux_Totales!$F:$F, $F224, Aux_Totales!$A:$A, Aperturas!$A$2), 0))</f>
        <v/>
      </c>
      <c r="XET224" s="23" t="str">
        <f>IF(XET220 = "", "", IFERROR(XET220 / SUMIFS(Aux_Totales!$N:$N, Aux_Totales!$F:$F, $F224, Aux_Totales!$A:$A, Aperturas!$A$2), 0))</f>
        <v/>
      </c>
      <c r="XEU224" s="23" t="str">
        <f>IF(XEU220 = "", "", IFERROR(XEU220 / SUMIFS(Aux_Totales!$N:$N, Aux_Totales!$F:$F, $F224, Aux_Totales!$A:$A, Aperturas!$A$2), 0))</f>
        <v/>
      </c>
      <c r="XEV224" s="23" t="str">
        <f>IF(XEV220 = "", "", IFERROR(XEV220 / SUMIFS(Aux_Totales!$N:$N, Aux_Totales!$F:$F, $F224, Aux_Totales!$A:$A, Aperturas!$A$2), 0))</f>
        <v/>
      </c>
      <c r="XEW224" s="23" t="str">
        <f>IF(XEW220 = "", "", IFERROR(XEW220 / SUMIFS(Aux_Totales!$N:$N, Aux_Totales!$F:$F, $F224, Aux_Totales!$A:$A, Aperturas!$A$2), 0))</f>
        <v/>
      </c>
      <c r="XEX224" s="23" t="str">
        <f>IF(XEX220 = "", "", IFERROR(XEX220 / SUMIFS(Aux_Totales!$N:$N, Aux_Totales!$F:$F, $F224, Aux_Totales!$A:$A, Aperturas!$A$2), 0))</f>
        <v/>
      </c>
      <c r="XEY224" s="23" t="str">
        <f>IF(XEY220 = "", "", IFERROR(XEY220 / SUMIFS(Aux_Totales!$N:$N, Aux_Totales!$F:$F, $F224, Aux_Totales!$A:$A, Aperturas!$A$2), 0))</f>
        <v/>
      </c>
      <c r="XEZ224" s="23" t="str">
        <f>IF(XEZ220 = "", "", IFERROR(XEZ220 / SUMIFS(Aux_Totales!$N:$N, Aux_Totales!$F:$F, $F224, Aux_Totales!$A:$A, Aperturas!$A$2), 0))</f>
        <v/>
      </c>
      <c r="XFA224" s="23" t="str">
        <f>IF(XFA220 = "", "", IFERROR(XFA220 / SUMIFS(Aux_Totales!$N:$N, Aux_Totales!$F:$F, $F224, Aux_Totales!$A:$A, Aperturas!$A$2), 0))</f>
        <v/>
      </c>
      <c r="XFB224" s="23" t="str">
        <f>IF(XFB220 = "", "", IFERROR(XFB220 / SUMIFS(Aux_Totales!$N:$N, Aux_Totales!$F:$F, $F224, Aux_Totales!$A:$A, Aperturas!$A$2), 0))</f>
        <v/>
      </c>
      <c r="XFC224" s="23" t="str">
        <f>IF(XFC220 = "", "", IFERROR(XFC220 / SUMIFS(Aux_Totales!$N:$N, Aux_Totales!$F:$F, $F224, Aux_Totales!$A:$A, Aperturas!$A$2), 0))</f>
        <v/>
      </c>
      <c r="XFD224" s="23" t="str">
        <f>IF(XFD220 = "", "", IFERROR(XFD220 / SUMIFS(Aux_Totales!$N:$N, Aux_Totales!$F:$F, $F224, Aux_Totales!$A:$A, Aperturas!$A$2), 0))</f>
        <v/>
      </c>
    </row>
  </sheetData>
  <conditionalFormatting sqref="G59:DZ79">
    <cfRule type="cellIs" dxfId="0" priority="1" operator="equal">
      <formula>0</formula>
    </cfRule>
  </conditionalFormatting>
  <dataValidations disablePrompts="1" count="5">
    <dataValidation type="list" allowBlank="1" showInputMessage="1" showErrorMessage="1" sqref="E105:E124" xr:uid="{059AA65F-3A02-094A-B04E-46F20A963EB0}">
      <formula1>"Completar diagonal,Bornhuetter-Ferguson,Mantener,%SUE,Sin IBNR"</formula1>
    </dataValidation>
    <dataValidation type="list" allowBlank="1" showInputMessage="1" showErrorMessage="1" sqref="E125:E126" xr:uid="{F11851CB-394E-A648-9249-D62D276191E4}">
      <formula1>"Mantener,Estimar"</formula1>
    </dataValidation>
    <dataValidation type="list" allowBlank="1" showInputMessage="1" showErrorMessage="1" sqref="C2" xr:uid="{105A0E05-76E5-5C4D-97CF-CE1F52306E93}">
      <formula1>"Pago,Incurrido"</formula1>
    </dataValidation>
    <dataValidation type="list" allowBlank="1" showInputMessage="1" showErrorMessage="1" sqref="C3" xr:uid="{D372A239-63DC-8B46-ADB4-80E92FB60D87}">
      <formula1>"% Siniestralidad,Frecuencia y Severidad"</formula1>
    </dataValidation>
    <dataValidation type="list" allowBlank="1" showInputMessage="1" showErrorMessage="1" sqref="C4" xr:uid="{3848E451-0DAE-7542-8673-B6061D4FF387}">
      <formula1>"Frecuencia,Severidad"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AE0A-FB2D-C742-BF4E-40F92776AC9F}">
  <sheetPr codeName="Hoja4">
    <tabColor theme="9" tint="0.79998168889431442"/>
  </sheetPr>
  <dimension ref="A1:AF727"/>
  <sheetViews>
    <sheetView workbookViewId="0">
      <selection activeCell="F22" sqref="F22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9" bestFit="1" customWidth="1"/>
    <col min="7" max="9" width="15.42578125" style="3" bestFit="1" customWidth="1"/>
    <col min="10" max="10" width="17.28515625" style="3" bestFit="1" customWidth="1"/>
    <col min="11" max="11" width="12.7109375" style="10" bestFit="1" customWidth="1"/>
    <col min="12" max="12" width="16.140625" style="10" bestFit="1" customWidth="1"/>
    <col min="13" max="13" width="16.28515625" style="10" bestFit="1" customWidth="1"/>
    <col min="14" max="14" width="10.7109375" style="10"/>
    <col min="15" max="15" width="16.5703125" style="3" bestFit="1" customWidth="1"/>
    <col min="16" max="16" width="22.42578125" style="3" bestFit="1" customWidth="1"/>
    <col min="17" max="17" width="16.5703125" style="3" bestFit="1" customWidth="1"/>
    <col min="18" max="18" width="24.85546875" style="3" bestFit="1" customWidth="1"/>
    <col min="19" max="19" width="13" style="31" bestFit="1" customWidth="1"/>
    <col min="20" max="20" width="13" style="10" customWidth="1"/>
    <col min="21" max="21" width="19.140625" style="3" bestFit="1" customWidth="1"/>
    <col min="22" max="22" width="21.7109375" style="3" bestFit="1" customWidth="1"/>
    <col min="23" max="23" width="19.140625" style="3" bestFit="1" customWidth="1"/>
    <col min="24" max="24" width="27.42578125" style="3" bestFit="1" customWidth="1"/>
    <col min="25" max="25" width="21.7109375" style="3" bestFit="1" customWidth="1"/>
    <col min="26" max="26" width="29.85546875" style="3" bestFit="1" customWidth="1"/>
    <col min="27" max="29" width="16.140625" style="3" bestFit="1" customWidth="1"/>
    <col min="30" max="30" width="16.85546875" style="3" bestFit="1" customWidth="1"/>
    <col min="31" max="31" width="16.140625" style="3" bestFit="1" customWidth="1"/>
    <col min="32" max="32" width="19.28515625" style="3" bestFit="1" customWidth="1"/>
  </cols>
  <sheetData>
    <row r="1" spans="1:32" x14ac:dyDescent="0.2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  <c r="F1" s="6" t="s">
        <v>81</v>
      </c>
      <c r="G1" s="27" t="s">
        <v>82</v>
      </c>
      <c r="H1" s="27" t="s">
        <v>83</v>
      </c>
      <c r="I1" s="26" t="s">
        <v>87</v>
      </c>
      <c r="J1" s="26" t="s">
        <v>88</v>
      </c>
      <c r="K1" s="11" t="s">
        <v>84</v>
      </c>
      <c r="L1" s="11" t="s">
        <v>85</v>
      </c>
      <c r="M1" s="11" t="s">
        <v>86</v>
      </c>
      <c r="N1" s="11" t="s">
        <v>89</v>
      </c>
      <c r="O1" s="27" t="s">
        <v>90</v>
      </c>
      <c r="P1" s="27" t="s">
        <v>92</v>
      </c>
      <c r="Q1" s="26" t="s">
        <v>91</v>
      </c>
      <c r="R1" s="26" t="s">
        <v>93</v>
      </c>
      <c r="S1" s="30" t="s">
        <v>152</v>
      </c>
      <c r="T1" s="11" t="s">
        <v>165</v>
      </c>
      <c r="U1" s="29" t="s">
        <v>153</v>
      </c>
      <c r="V1" s="28" t="s">
        <v>154</v>
      </c>
      <c r="W1" s="27" t="s">
        <v>155</v>
      </c>
      <c r="X1" s="27" t="s">
        <v>159</v>
      </c>
      <c r="Y1" s="26" t="s">
        <v>156</v>
      </c>
      <c r="Z1" s="26" t="s">
        <v>160</v>
      </c>
      <c r="AA1" s="27" t="s">
        <v>197</v>
      </c>
      <c r="AB1" s="26" t="s">
        <v>198</v>
      </c>
      <c r="AC1" s="27" t="s">
        <v>199</v>
      </c>
      <c r="AD1" s="27" t="s">
        <v>200</v>
      </c>
      <c r="AE1" s="26" t="s">
        <v>201</v>
      </c>
      <c r="AF1" s="26" t="s">
        <v>202</v>
      </c>
    </row>
    <row r="2" spans="1:32" x14ac:dyDescent="0.2">
      <c r="A2" t="s">
        <v>110</v>
      </c>
      <c r="B2" t="s">
        <v>95</v>
      </c>
      <c r="C2" t="s">
        <v>17</v>
      </c>
      <c r="D2" t="s">
        <v>17</v>
      </c>
      <c r="E2" t="s">
        <v>33</v>
      </c>
      <c r="F2">
        <v>201906</v>
      </c>
      <c r="G2" s="3">
        <v>549048172</v>
      </c>
      <c r="H2" s="3">
        <v>537046470.96000004</v>
      </c>
      <c r="I2" s="3">
        <v>549048172</v>
      </c>
      <c r="J2" s="3">
        <v>537046470.96000004</v>
      </c>
      <c r="K2" s="10">
        <v>333</v>
      </c>
      <c r="L2" s="10">
        <v>334</v>
      </c>
      <c r="M2" s="10">
        <v>0</v>
      </c>
      <c r="N2" s="10">
        <v>5845.0792114695359</v>
      </c>
      <c r="O2" s="3">
        <v>43265480.280000001</v>
      </c>
      <c r="P2" s="3">
        <v>51570888.287899345</v>
      </c>
      <c r="Q2" s="3">
        <v>43265480.280000001</v>
      </c>
      <c r="R2" s="3">
        <v>51570888.287899345</v>
      </c>
      <c r="S2" s="31">
        <v>0</v>
      </c>
      <c r="T2" s="10">
        <f t="shared" ref="T2:T65" si="0">$S2 * $N2</f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-12001701.039999962</v>
      </c>
      <c r="AB2" s="3">
        <v>-12001701.039999962</v>
      </c>
      <c r="AC2" s="3">
        <f t="shared" ref="AC2:AC65" si="1">$W2 - $H2</f>
        <v>-537046470.96000004</v>
      </c>
      <c r="AD2" s="3">
        <f t="shared" ref="AD2:AD65" si="2">$X2 - $H2</f>
        <v>-537046470.96000004</v>
      </c>
      <c r="AE2" s="3">
        <f t="shared" ref="AE2:AE65" si="3">$Y2 - $J2</f>
        <v>-537046470.96000004</v>
      </c>
      <c r="AF2" s="3">
        <f t="shared" ref="AF2:AF65" si="4">$Z2 - $J2</f>
        <v>-537046470.96000004</v>
      </c>
    </row>
    <row r="3" spans="1:32" x14ac:dyDescent="0.2">
      <c r="A3" t="s">
        <v>110</v>
      </c>
      <c r="B3" t="s">
        <v>95</v>
      </c>
      <c r="C3" t="s">
        <v>17</v>
      </c>
      <c r="D3" t="s">
        <v>17</v>
      </c>
      <c r="E3" t="s">
        <v>33</v>
      </c>
      <c r="F3">
        <v>201909</v>
      </c>
      <c r="G3" s="3">
        <v>177798575</v>
      </c>
      <c r="H3" s="3">
        <v>177798575.17000002</v>
      </c>
      <c r="I3" s="3">
        <v>177798575</v>
      </c>
      <c r="J3" s="3">
        <v>177798575.17000002</v>
      </c>
      <c r="K3" s="10">
        <v>71</v>
      </c>
      <c r="L3" s="10">
        <v>71</v>
      </c>
      <c r="M3" s="10">
        <v>0</v>
      </c>
      <c r="N3" s="10">
        <v>5604.1508960573474</v>
      </c>
      <c r="O3" s="3">
        <v>145086221.35999995</v>
      </c>
      <c r="P3" s="3">
        <v>187261992.30050007</v>
      </c>
      <c r="Q3" s="3">
        <v>145086221.35999995</v>
      </c>
      <c r="R3" s="3">
        <v>187261992.30050007</v>
      </c>
      <c r="S3" s="31">
        <v>0</v>
      </c>
      <c r="T3" s="10">
        <f t="shared" si="0"/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0.17000001668930054</v>
      </c>
      <c r="AB3" s="3">
        <v>0.17000001668930054</v>
      </c>
      <c r="AC3" s="3">
        <f t="shared" si="1"/>
        <v>-177798575.17000002</v>
      </c>
      <c r="AD3" s="3">
        <f t="shared" si="2"/>
        <v>-177798575.17000002</v>
      </c>
      <c r="AE3" s="3">
        <f t="shared" si="3"/>
        <v>-177798575.17000002</v>
      </c>
      <c r="AF3" s="3">
        <f t="shared" si="4"/>
        <v>-177798575.17000002</v>
      </c>
    </row>
    <row r="4" spans="1:32" x14ac:dyDescent="0.2">
      <c r="A4" t="s">
        <v>110</v>
      </c>
      <c r="B4" t="s">
        <v>95</v>
      </c>
      <c r="C4" t="s">
        <v>17</v>
      </c>
      <c r="D4" t="s">
        <v>17</v>
      </c>
      <c r="E4" t="s">
        <v>33</v>
      </c>
      <c r="F4">
        <v>201912</v>
      </c>
      <c r="G4" s="3">
        <v>134688122</v>
      </c>
      <c r="H4" s="3">
        <v>134688122</v>
      </c>
      <c r="I4" s="3">
        <v>134688122</v>
      </c>
      <c r="J4" s="3">
        <v>134688122</v>
      </c>
      <c r="K4" s="10">
        <v>60</v>
      </c>
      <c r="L4" s="10">
        <v>60</v>
      </c>
      <c r="M4" s="10">
        <v>0</v>
      </c>
      <c r="N4" s="10">
        <v>4329.7637992831542</v>
      </c>
      <c r="O4" s="3">
        <v>129205376.43999997</v>
      </c>
      <c r="P4" s="3">
        <v>57916867.495099872</v>
      </c>
      <c r="Q4" s="3">
        <v>129205376.43999997</v>
      </c>
      <c r="R4" s="3">
        <v>57916867.495099872</v>
      </c>
      <c r="S4" s="31">
        <v>0</v>
      </c>
      <c r="T4" s="10">
        <f t="shared" si="0"/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f t="shared" si="1"/>
        <v>-134688122</v>
      </c>
      <c r="AD4" s="3">
        <f t="shared" si="2"/>
        <v>-134688122</v>
      </c>
      <c r="AE4" s="3">
        <f t="shared" si="3"/>
        <v>-134688122</v>
      </c>
      <c r="AF4" s="3">
        <f t="shared" si="4"/>
        <v>-134688122</v>
      </c>
    </row>
    <row r="5" spans="1:32" x14ac:dyDescent="0.2">
      <c r="A5" t="s">
        <v>110</v>
      </c>
      <c r="B5" t="s">
        <v>95</v>
      </c>
      <c r="C5" t="s">
        <v>17</v>
      </c>
      <c r="D5" t="s">
        <v>17</v>
      </c>
      <c r="E5" t="s">
        <v>33</v>
      </c>
      <c r="F5">
        <v>202003</v>
      </c>
      <c r="G5" s="3">
        <v>200647900</v>
      </c>
      <c r="H5" s="3">
        <v>200647900.31</v>
      </c>
      <c r="I5" s="3">
        <v>200647900</v>
      </c>
      <c r="J5" s="3">
        <v>200647900.31</v>
      </c>
      <c r="K5" s="10">
        <v>81</v>
      </c>
      <c r="L5" s="10">
        <v>81</v>
      </c>
      <c r="M5" s="10">
        <v>0</v>
      </c>
      <c r="N5" s="10">
        <v>4346.4556915090843</v>
      </c>
      <c r="O5" s="3">
        <v>157654183.34</v>
      </c>
      <c r="P5" s="3">
        <v>145936407.15530002</v>
      </c>
      <c r="Q5" s="3">
        <v>157654183.34</v>
      </c>
      <c r="R5" s="3">
        <v>145936407.15530002</v>
      </c>
      <c r="S5" s="31">
        <v>0</v>
      </c>
      <c r="T5" s="10">
        <f t="shared" si="0"/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0.31000000238418579</v>
      </c>
      <c r="AB5" s="3">
        <v>0.31000000238418579</v>
      </c>
      <c r="AC5" s="3">
        <f t="shared" si="1"/>
        <v>-200647900.31</v>
      </c>
      <c r="AD5" s="3">
        <f t="shared" si="2"/>
        <v>-200647900.31</v>
      </c>
      <c r="AE5" s="3">
        <f t="shared" si="3"/>
        <v>-200647900.31</v>
      </c>
      <c r="AF5" s="3">
        <f t="shared" si="4"/>
        <v>-200647900.31</v>
      </c>
    </row>
    <row r="6" spans="1:32" x14ac:dyDescent="0.2">
      <c r="A6" t="s">
        <v>110</v>
      </c>
      <c r="B6" t="s">
        <v>95</v>
      </c>
      <c r="C6" t="s">
        <v>17</v>
      </c>
      <c r="D6" t="s">
        <v>17</v>
      </c>
      <c r="E6" t="s">
        <v>33</v>
      </c>
      <c r="F6">
        <v>202006</v>
      </c>
      <c r="G6" s="3">
        <v>216541149</v>
      </c>
      <c r="H6" s="3">
        <v>216541147.5</v>
      </c>
      <c r="I6" s="3">
        <v>216541149</v>
      </c>
      <c r="J6" s="3">
        <v>216541147.5</v>
      </c>
      <c r="K6" s="10">
        <v>82</v>
      </c>
      <c r="L6" s="10">
        <v>82</v>
      </c>
      <c r="M6" s="10">
        <v>0</v>
      </c>
      <c r="N6" s="10">
        <v>3803.0232974910396</v>
      </c>
      <c r="O6" s="3">
        <v>119531958.91999999</v>
      </c>
      <c r="P6" s="3">
        <v>80669528.977699876</v>
      </c>
      <c r="Q6" s="3">
        <v>119531958.91999999</v>
      </c>
      <c r="R6" s="3">
        <v>80669528.977699876</v>
      </c>
      <c r="S6" s="31">
        <v>0</v>
      </c>
      <c r="T6" s="10">
        <f t="shared" si="0"/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-1.5</v>
      </c>
      <c r="AB6" s="3">
        <v>-1.5</v>
      </c>
      <c r="AC6" s="3">
        <f t="shared" si="1"/>
        <v>-216541147.5</v>
      </c>
      <c r="AD6" s="3">
        <f t="shared" si="2"/>
        <v>-216541147.5</v>
      </c>
      <c r="AE6" s="3">
        <f t="shared" si="3"/>
        <v>-216541147.5</v>
      </c>
      <c r="AF6" s="3">
        <f t="shared" si="4"/>
        <v>-216541147.5</v>
      </c>
    </row>
    <row r="7" spans="1:32" x14ac:dyDescent="0.2">
      <c r="A7" t="s">
        <v>110</v>
      </c>
      <c r="B7" t="s">
        <v>95</v>
      </c>
      <c r="C7" t="s">
        <v>17</v>
      </c>
      <c r="D7" t="s">
        <v>17</v>
      </c>
      <c r="E7" t="s">
        <v>33</v>
      </c>
      <c r="F7">
        <v>202009</v>
      </c>
      <c r="G7" s="3">
        <v>111188914</v>
      </c>
      <c r="H7" s="3">
        <v>111188912.5</v>
      </c>
      <c r="I7" s="3">
        <v>111188914</v>
      </c>
      <c r="J7" s="3">
        <v>111188912.5</v>
      </c>
      <c r="K7" s="10">
        <v>48</v>
      </c>
      <c r="L7" s="10">
        <v>48</v>
      </c>
      <c r="M7" s="10">
        <v>0</v>
      </c>
      <c r="N7" s="10">
        <v>3192.0215053763441</v>
      </c>
      <c r="O7" s="3">
        <v>114257144.51000001</v>
      </c>
      <c r="P7" s="3">
        <v>160535654.13349992</v>
      </c>
      <c r="Q7" s="3">
        <v>114257144.51000001</v>
      </c>
      <c r="R7" s="3">
        <v>160535654.13349992</v>
      </c>
      <c r="S7" s="31">
        <v>0</v>
      </c>
      <c r="T7" s="10">
        <f t="shared" si="0"/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-1.5</v>
      </c>
      <c r="AB7" s="3">
        <v>-1.5</v>
      </c>
      <c r="AC7" s="3">
        <f t="shared" si="1"/>
        <v>-111188912.5</v>
      </c>
      <c r="AD7" s="3">
        <f t="shared" si="2"/>
        <v>-111188912.5</v>
      </c>
      <c r="AE7" s="3">
        <f t="shared" si="3"/>
        <v>-111188912.5</v>
      </c>
      <c r="AF7" s="3">
        <f t="shared" si="4"/>
        <v>-111188912.5</v>
      </c>
    </row>
    <row r="8" spans="1:32" x14ac:dyDescent="0.2">
      <c r="A8" t="s">
        <v>110</v>
      </c>
      <c r="B8" t="s">
        <v>95</v>
      </c>
      <c r="C8" t="s">
        <v>17</v>
      </c>
      <c r="D8" t="s">
        <v>17</v>
      </c>
      <c r="E8" t="s">
        <v>33</v>
      </c>
      <c r="F8">
        <v>202012</v>
      </c>
      <c r="G8" s="3">
        <v>158099970</v>
      </c>
      <c r="H8" s="3">
        <v>158099970</v>
      </c>
      <c r="I8" s="3">
        <v>158099970</v>
      </c>
      <c r="J8" s="3">
        <v>158099970</v>
      </c>
      <c r="K8" s="10">
        <v>73</v>
      </c>
      <c r="L8" s="10">
        <v>73</v>
      </c>
      <c r="M8" s="10">
        <v>0</v>
      </c>
      <c r="N8" s="10">
        <v>2790.7566308243727</v>
      </c>
      <c r="O8" s="3">
        <v>97354688.579999998</v>
      </c>
      <c r="P8" s="3">
        <v>99362960.412499964</v>
      </c>
      <c r="Q8" s="3">
        <v>97354688.579999998</v>
      </c>
      <c r="R8" s="3">
        <v>99362960.412499964</v>
      </c>
      <c r="S8" s="31">
        <v>0</v>
      </c>
      <c r="T8" s="10">
        <f t="shared" si="0"/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f t="shared" si="1"/>
        <v>-158099970</v>
      </c>
      <c r="AD8" s="3">
        <f t="shared" si="2"/>
        <v>-158099970</v>
      </c>
      <c r="AE8" s="3">
        <f t="shared" si="3"/>
        <v>-158099970</v>
      </c>
      <c r="AF8" s="3">
        <f t="shared" si="4"/>
        <v>-158099970</v>
      </c>
    </row>
    <row r="9" spans="1:32" x14ac:dyDescent="0.2">
      <c r="A9" t="s">
        <v>110</v>
      </c>
      <c r="B9" t="s">
        <v>95</v>
      </c>
      <c r="C9" t="s">
        <v>17</v>
      </c>
      <c r="D9" t="s">
        <v>17</v>
      </c>
      <c r="E9" t="s">
        <v>33</v>
      </c>
      <c r="F9">
        <v>202103</v>
      </c>
      <c r="G9" s="3">
        <v>118742907</v>
      </c>
      <c r="H9" s="3">
        <v>118742906.86</v>
      </c>
      <c r="I9" s="3">
        <v>118742907</v>
      </c>
      <c r="J9" s="3">
        <v>118742906.86</v>
      </c>
      <c r="K9" s="10">
        <v>53</v>
      </c>
      <c r="L9" s="10">
        <v>53</v>
      </c>
      <c r="M9" s="10">
        <v>0</v>
      </c>
      <c r="N9" s="10">
        <v>2459.9857910906298</v>
      </c>
      <c r="O9" s="3">
        <v>81573591.609999985</v>
      </c>
      <c r="P9" s="3">
        <v>79163383.84740001</v>
      </c>
      <c r="Q9" s="3">
        <v>81573591.609999985</v>
      </c>
      <c r="R9" s="3">
        <v>79163383.84740001</v>
      </c>
      <c r="S9" s="31">
        <v>0</v>
      </c>
      <c r="T9" s="10">
        <f t="shared" si="0"/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-0.14000000059604645</v>
      </c>
      <c r="AB9" s="3">
        <v>-0.14000000059604645</v>
      </c>
      <c r="AC9" s="3">
        <f t="shared" si="1"/>
        <v>-118742906.86</v>
      </c>
      <c r="AD9" s="3">
        <f t="shared" si="2"/>
        <v>-118742906.86</v>
      </c>
      <c r="AE9" s="3">
        <f t="shared" si="3"/>
        <v>-118742906.86</v>
      </c>
      <c r="AF9" s="3">
        <f t="shared" si="4"/>
        <v>-118742906.86</v>
      </c>
    </row>
    <row r="10" spans="1:32" x14ac:dyDescent="0.2">
      <c r="A10" t="s">
        <v>110</v>
      </c>
      <c r="B10" t="s">
        <v>95</v>
      </c>
      <c r="C10" t="s">
        <v>17</v>
      </c>
      <c r="D10" t="s">
        <v>17</v>
      </c>
      <c r="E10" t="s">
        <v>33</v>
      </c>
      <c r="F10">
        <v>202106</v>
      </c>
      <c r="G10" s="3">
        <v>48931973</v>
      </c>
      <c r="H10" s="3">
        <v>48931973.939999998</v>
      </c>
      <c r="I10" s="3">
        <v>48931973</v>
      </c>
      <c r="J10" s="3">
        <v>48931973.939999998</v>
      </c>
      <c r="K10" s="10">
        <v>24</v>
      </c>
      <c r="L10" s="10">
        <v>24</v>
      </c>
      <c r="M10" s="10">
        <v>0</v>
      </c>
      <c r="N10" s="10">
        <v>1898.1143369175627</v>
      </c>
      <c r="O10" s="3">
        <v>73318646.279999986</v>
      </c>
      <c r="P10" s="3">
        <v>80367190.793600008</v>
      </c>
      <c r="Q10" s="3">
        <v>73318646.279999986</v>
      </c>
      <c r="R10" s="3">
        <v>80367190.793600008</v>
      </c>
      <c r="S10" s="31">
        <v>0</v>
      </c>
      <c r="T10" s="10">
        <f t="shared" si="0"/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0.93999999761581421</v>
      </c>
      <c r="AB10" s="3">
        <v>0.93999999761581421</v>
      </c>
      <c r="AC10" s="3">
        <f t="shared" si="1"/>
        <v>-48931973.939999998</v>
      </c>
      <c r="AD10" s="3">
        <f t="shared" si="2"/>
        <v>-48931973.939999998</v>
      </c>
      <c r="AE10" s="3">
        <f t="shared" si="3"/>
        <v>-48931973.939999998</v>
      </c>
      <c r="AF10" s="3">
        <f t="shared" si="4"/>
        <v>-48931973.939999998</v>
      </c>
    </row>
    <row r="11" spans="1:32" x14ac:dyDescent="0.2">
      <c r="A11" t="s">
        <v>110</v>
      </c>
      <c r="B11" t="s">
        <v>95</v>
      </c>
      <c r="C11" t="s">
        <v>17</v>
      </c>
      <c r="D11" t="s">
        <v>17</v>
      </c>
      <c r="E11" t="s">
        <v>33</v>
      </c>
      <c r="F11">
        <v>202109</v>
      </c>
      <c r="G11" s="3">
        <v>43245980</v>
      </c>
      <c r="H11" s="3">
        <v>43245980.170000002</v>
      </c>
      <c r="I11" s="3">
        <v>43245980</v>
      </c>
      <c r="J11" s="3">
        <v>43245980.170000002</v>
      </c>
      <c r="K11" s="10">
        <v>22</v>
      </c>
      <c r="L11" s="10">
        <v>22</v>
      </c>
      <c r="M11" s="10">
        <v>0</v>
      </c>
      <c r="N11" s="10">
        <v>1321.7139784946239</v>
      </c>
      <c r="O11" s="3">
        <v>42332284.469999999</v>
      </c>
      <c r="P11" s="3">
        <v>44207036.737099998</v>
      </c>
      <c r="Q11" s="3">
        <v>42332284.469999999</v>
      </c>
      <c r="R11" s="3">
        <v>44207036.737099998</v>
      </c>
      <c r="S11" s="31">
        <v>0</v>
      </c>
      <c r="T11" s="10">
        <f t="shared" si="0"/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0.17000000178813934</v>
      </c>
      <c r="AB11" s="3">
        <v>0.17000000178813934</v>
      </c>
      <c r="AC11" s="3">
        <f t="shared" si="1"/>
        <v>-43245980.170000002</v>
      </c>
      <c r="AD11" s="3">
        <f t="shared" si="2"/>
        <v>-43245980.170000002</v>
      </c>
      <c r="AE11" s="3">
        <f t="shared" si="3"/>
        <v>-43245980.170000002</v>
      </c>
      <c r="AF11" s="3">
        <f t="shared" si="4"/>
        <v>-43245980.170000002</v>
      </c>
    </row>
    <row r="12" spans="1:32" x14ac:dyDescent="0.2">
      <c r="A12" t="s">
        <v>110</v>
      </c>
      <c r="B12" t="s">
        <v>95</v>
      </c>
      <c r="C12" t="s">
        <v>17</v>
      </c>
      <c r="D12" t="s">
        <v>17</v>
      </c>
      <c r="E12" t="s">
        <v>33</v>
      </c>
      <c r="F12">
        <v>202112</v>
      </c>
      <c r="G12" s="3">
        <v>22724047</v>
      </c>
      <c r="H12" s="3">
        <v>22724046.620000001</v>
      </c>
      <c r="I12" s="3">
        <v>22724047</v>
      </c>
      <c r="J12" s="3">
        <v>22724046.620000001</v>
      </c>
      <c r="K12" s="10">
        <v>8</v>
      </c>
      <c r="L12" s="10">
        <v>8</v>
      </c>
      <c r="M12" s="10">
        <v>0</v>
      </c>
      <c r="N12" s="10">
        <v>809.99318996415775</v>
      </c>
      <c r="O12" s="3">
        <v>19230642.510000002</v>
      </c>
      <c r="P12" s="3">
        <v>30498718.779499993</v>
      </c>
      <c r="Q12" s="3">
        <v>19230642.510000002</v>
      </c>
      <c r="R12" s="3">
        <v>30498718.779499993</v>
      </c>
      <c r="S12" s="31">
        <v>0</v>
      </c>
      <c r="T12" s="10">
        <f t="shared" si="0"/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-0.37999999895691872</v>
      </c>
      <c r="AB12" s="3">
        <v>-0.37999999895691872</v>
      </c>
      <c r="AC12" s="3">
        <f t="shared" si="1"/>
        <v>-22724046.620000001</v>
      </c>
      <c r="AD12" s="3">
        <f t="shared" si="2"/>
        <v>-22724046.620000001</v>
      </c>
      <c r="AE12" s="3">
        <f t="shared" si="3"/>
        <v>-22724046.620000001</v>
      </c>
      <c r="AF12" s="3">
        <f t="shared" si="4"/>
        <v>-22724046.620000001</v>
      </c>
    </row>
    <row r="13" spans="1:32" x14ac:dyDescent="0.2">
      <c r="A13" t="s">
        <v>110</v>
      </c>
      <c r="B13" t="s">
        <v>95</v>
      </c>
      <c r="C13" t="s">
        <v>17</v>
      </c>
      <c r="D13" t="s">
        <v>17</v>
      </c>
      <c r="E13" t="s">
        <v>33</v>
      </c>
      <c r="F13">
        <v>202203</v>
      </c>
      <c r="G13" s="3">
        <v>1524150</v>
      </c>
      <c r="H13" s="3">
        <v>1524149.8600000003</v>
      </c>
      <c r="I13" s="3">
        <v>1524150</v>
      </c>
      <c r="J13" s="3">
        <v>1524149.8600000003</v>
      </c>
      <c r="K13" s="10">
        <v>1</v>
      </c>
      <c r="L13" s="10">
        <v>1</v>
      </c>
      <c r="M13" s="10">
        <v>0</v>
      </c>
      <c r="N13" s="10">
        <v>289.63133640552996</v>
      </c>
      <c r="O13" s="3">
        <v>3181639.33</v>
      </c>
      <c r="P13" s="3">
        <v>6661580.4399000006</v>
      </c>
      <c r="Q13" s="3">
        <v>3181639.33</v>
      </c>
      <c r="R13" s="3">
        <v>6661580.4399000006</v>
      </c>
      <c r="S13" s="31">
        <v>0</v>
      </c>
      <c r="T13" s="10">
        <f t="shared" si="0"/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-0.13999999966472387</v>
      </c>
      <c r="AB13" s="3">
        <v>-0.13999999966472387</v>
      </c>
      <c r="AC13" s="3">
        <f t="shared" si="1"/>
        <v>-1524149.8600000003</v>
      </c>
      <c r="AD13" s="3">
        <f t="shared" si="2"/>
        <v>-1524149.8600000003</v>
      </c>
      <c r="AE13" s="3">
        <f t="shared" si="3"/>
        <v>-1524149.8600000003</v>
      </c>
      <c r="AF13" s="3">
        <f t="shared" si="4"/>
        <v>-1524149.8600000003</v>
      </c>
    </row>
    <row r="14" spans="1:32" x14ac:dyDescent="0.2">
      <c r="A14" t="s">
        <v>110</v>
      </c>
      <c r="B14" t="s">
        <v>95</v>
      </c>
      <c r="C14" t="s">
        <v>17</v>
      </c>
      <c r="D14" t="s">
        <v>17</v>
      </c>
      <c r="E14" t="s">
        <v>33</v>
      </c>
      <c r="F14">
        <v>202206</v>
      </c>
      <c r="G14" s="3">
        <v>0</v>
      </c>
      <c r="H14" s="3">
        <v>0</v>
      </c>
      <c r="I14" s="3">
        <v>0</v>
      </c>
      <c r="J14" s="3">
        <v>0</v>
      </c>
      <c r="K14" s="10">
        <v>0</v>
      </c>
      <c r="L14" s="10">
        <v>0</v>
      </c>
      <c r="M14" s="10">
        <v>0</v>
      </c>
      <c r="N14" s="10">
        <v>77.51756272401434</v>
      </c>
      <c r="O14" s="3">
        <v>-673562</v>
      </c>
      <c r="P14" s="3">
        <v>-4805545.9609000022</v>
      </c>
      <c r="Q14" s="3">
        <v>-673562</v>
      </c>
      <c r="R14" s="3">
        <v>-4805545.9609000022</v>
      </c>
      <c r="S14" s="31">
        <v>0</v>
      </c>
      <c r="T14" s="10">
        <f t="shared" si="0"/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f t="shared" si="1"/>
        <v>0</v>
      </c>
      <c r="AD14" s="3">
        <f t="shared" si="2"/>
        <v>0</v>
      </c>
      <c r="AE14" s="3">
        <f t="shared" si="3"/>
        <v>0</v>
      </c>
      <c r="AF14" s="3">
        <f t="shared" si="4"/>
        <v>0</v>
      </c>
    </row>
    <row r="15" spans="1:32" x14ac:dyDescent="0.2">
      <c r="A15" t="s">
        <v>110</v>
      </c>
      <c r="B15" t="s">
        <v>95</v>
      </c>
      <c r="C15" t="s">
        <v>17</v>
      </c>
      <c r="D15" t="s">
        <v>17</v>
      </c>
      <c r="E15" t="s">
        <v>33</v>
      </c>
      <c r="F15">
        <v>202209</v>
      </c>
      <c r="G15" s="3">
        <v>0</v>
      </c>
      <c r="H15" s="3">
        <v>0</v>
      </c>
      <c r="I15" s="3">
        <v>0</v>
      </c>
      <c r="J15" s="3">
        <v>0</v>
      </c>
      <c r="K15" s="10">
        <v>0</v>
      </c>
      <c r="L15" s="10">
        <v>0</v>
      </c>
      <c r="M15" s="10">
        <v>0</v>
      </c>
      <c r="N15" s="10">
        <v>47.502508960573472</v>
      </c>
      <c r="O15" s="3">
        <v>987750.97</v>
      </c>
      <c r="P15" s="3">
        <v>-8132293.7304999977</v>
      </c>
      <c r="Q15" s="3">
        <v>987750.97</v>
      </c>
      <c r="R15" s="3">
        <v>-8132293.7304999977</v>
      </c>
      <c r="S15" s="31">
        <v>0</v>
      </c>
      <c r="T15" s="10">
        <f t="shared" si="0"/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f t="shared" si="1"/>
        <v>0</v>
      </c>
      <c r="AD15" s="3">
        <f t="shared" si="2"/>
        <v>0</v>
      </c>
      <c r="AE15" s="3">
        <f t="shared" si="3"/>
        <v>0</v>
      </c>
      <c r="AF15" s="3">
        <f t="shared" si="4"/>
        <v>0</v>
      </c>
    </row>
    <row r="16" spans="1:32" x14ac:dyDescent="0.2">
      <c r="A16" t="s">
        <v>110</v>
      </c>
      <c r="B16" t="s">
        <v>95</v>
      </c>
      <c r="C16" t="s">
        <v>17</v>
      </c>
      <c r="D16" t="s">
        <v>17</v>
      </c>
      <c r="E16" t="s">
        <v>33</v>
      </c>
      <c r="F16">
        <v>202212</v>
      </c>
      <c r="G16" s="3">
        <v>0</v>
      </c>
      <c r="H16" s="3">
        <v>0</v>
      </c>
      <c r="I16" s="3">
        <v>0</v>
      </c>
      <c r="J16" s="3">
        <v>0</v>
      </c>
      <c r="K16" s="10">
        <v>0</v>
      </c>
      <c r="L16" s="10">
        <v>0</v>
      </c>
      <c r="M16" s="10">
        <v>0</v>
      </c>
      <c r="N16" s="10">
        <v>45</v>
      </c>
      <c r="O16" s="3">
        <v>689804</v>
      </c>
      <c r="P16" s="3">
        <v>58918278.328599997</v>
      </c>
      <c r="Q16" s="3">
        <v>689804</v>
      </c>
      <c r="R16" s="3">
        <v>58918278.328599997</v>
      </c>
      <c r="S16" s="31">
        <v>0</v>
      </c>
      <c r="T16" s="10">
        <f t="shared" si="0"/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f t="shared" si="1"/>
        <v>0</v>
      </c>
      <c r="AD16" s="3">
        <f t="shared" si="2"/>
        <v>0</v>
      </c>
      <c r="AE16" s="3">
        <f t="shared" si="3"/>
        <v>0</v>
      </c>
      <c r="AF16" s="3">
        <f t="shared" si="4"/>
        <v>0</v>
      </c>
    </row>
    <row r="17" spans="1:32" x14ac:dyDescent="0.2">
      <c r="A17" t="s">
        <v>110</v>
      </c>
      <c r="B17" t="s">
        <v>95</v>
      </c>
      <c r="C17" t="s">
        <v>17</v>
      </c>
      <c r="D17" t="s">
        <v>17</v>
      </c>
      <c r="E17" t="s">
        <v>33</v>
      </c>
      <c r="F17">
        <v>202303</v>
      </c>
      <c r="G17" s="3">
        <v>0</v>
      </c>
      <c r="H17" s="3">
        <v>0.49000000000069122</v>
      </c>
      <c r="I17" s="3">
        <v>0</v>
      </c>
      <c r="J17" s="3">
        <v>0.49000000000069122</v>
      </c>
      <c r="K17" s="10">
        <v>0</v>
      </c>
      <c r="L17" s="10">
        <v>0</v>
      </c>
      <c r="M17" s="10">
        <v>0</v>
      </c>
      <c r="N17" s="10">
        <v>45</v>
      </c>
      <c r="O17" s="3">
        <v>0</v>
      </c>
      <c r="P17" s="3">
        <v>7284162.9915000014</v>
      </c>
      <c r="Q17" s="3">
        <v>0</v>
      </c>
      <c r="R17" s="3">
        <v>7284162.9915000014</v>
      </c>
      <c r="S17" s="31">
        <v>0</v>
      </c>
      <c r="T17" s="10">
        <f t="shared" si="0"/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0.49000000000069122</v>
      </c>
      <c r="AB17" s="3">
        <v>0.49000000000069122</v>
      </c>
      <c r="AC17" s="3">
        <f t="shared" si="1"/>
        <v>-0.49000000000069122</v>
      </c>
      <c r="AD17" s="3">
        <f t="shared" si="2"/>
        <v>-0.49000000000069122</v>
      </c>
      <c r="AE17" s="3">
        <f t="shared" si="3"/>
        <v>-0.49000000000069122</v>
      </c>
      <c r="AF17" s="3">
        <f t="shared" si="4"/>
        <v>-0.49000000000069122</v>
      </c>
    </row>
    <row r="18" spans="1:32" x14ac:dyDescent="0.2">
      <c r="A18" t="s">
        <v>110</v>
      </c>
      <c r="B18" t="s">
        <v>95</v>
      </c>
      <c r="C18" t="s">
        <v>17</v>
      </c>
      <c r="D18" t="s">
        <v>17</v>
      </c>
      <c r="E18" t="s">
        <v>33</v>
      </c>
      <c r="F18">
        <v>202306</v>
      </c>
      <c r="G18" s="3">
        <v>0</v>
      </c>
      <c r="H18" s="3">
        <v>0</v>
      </c>
      <c r="I18" s="3">
        <v>0</v>
      </c>
      <c r="J18" s="3">
        <v>0</v>
      </c>
      <c r="K18" s="10">
        <v>0</v>
      </c>
      <c r="L18" s="10">
        <v>0</v>
      </c>
      <c r="M18" s="10">
        <v>0</v>
      </c>
      <c r="N18" s="10">
        <v>23.225806451612904</v>
      </c>
      <c r="O18" s="3">
        <v>-344902</v>
      </c>
      <c r="P18" s="3">
        <v>-37818.985399999874</v>
      </c>
      <c r="Q18" s="3">
        <v>-344902</v>
      </c>
      <c r="R18" s="3">
        <v>-37818.985399999874</v>
      </c>
      <c r="S18" s="31">
        <v>0</v>
      </c>
      <c r="T18" s="10">
        <f t="shared" si="0"/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f t="shared" si="1"/>
        <v>0</v>
      </c>
      <c r="AD18" s="3">
        <f t="shared" si="2"/>
        <v>0</v>
      </c>
      <c r="AE18" s="3">
        <f t="shared" si="3"/>
        <v>0</v>
      </c>
      <c r="AF18" s="3">
        <f t="shared" si="4"/>
        <v>0</v>
      </c>
    </row>
    <row r="19" spans="1:32" x14ac:dyDescent="0.2">
      <c r="A19" t="s">
        <v>110</v>
      </c>
      <c r="B19" t="s">
        <v>95</v>
      </c>
      <c r="C19" t="s">
        <v>17</v>
      </c>
      <c r="D19" t="s">
        <v>17</v>
      </c>
      <c r="E19" t="s">
        <v>33</v>
      </c>
      <c r="F19">
        <v>202309</v>
      </c>
      <c r="G19" s="3">
        <v>0</v>
      </c>
      <c r="H19" s="3">
        <v>0</v>
      </c>
      <c r="I19" s="3">
        <v>0</v>
      </c>
      <c r="J19" s="3">
        <v>0</v>
      </c>
      <c r="K19" s="10">
        <v>0</v>
      </c>
      <c r="L19" s="10">
        <v>0</v>
      </c>
      <c r="M19" s="10">
        <v>0</v>
      </c>
      <c r="N19" s="10">
        <v>0</v>
      </c>
      <c r="O19" s="3">
        <v>0</v>
      </c>
      <c r="P19" s="3">
        <v>124834.99649999998</v>
      </c>
      <c r="Q19" s="3">
        <v>0</v>
      </c>
      <c r="R19" s="3">
        <v>124834.99649999998</v>
      </c>
      <c r="S19" s="31">
        <v>0</v>
      </c>
      <c r="T19" s="10">
        <f t="shared" si="0"/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f t="shared" si="1"/>
        <v>0</v>
      </c>
      <c r="AD19" s="3">
        <f t="shared" si="2"/>
        <v>0</v>
      </c>
      <c r="AE19" s="3">
        <f t="shared" si="3"/>
        <v>0</v>
      </c>
      <c r="AF19" s="3">
        <f t="shared" si="4"/>
        <v>0</v>
      </c>
    </row>
    <row r="20" spans="1:32" x14ac:dyDescent="0.2">
      <c r="A20" t="s">
        <v>110</v>
      </c>
      <c r="B20" t="s">
        <v>95</v>
      </c>
      <c r="C20" t="s">
        <v>17</v>
      </c>
      <c r="D20" t="s">
        <v>17</v>
      </c>
      <c r="E20" t="s">
        <v>33</v>
      </c>
      <c r="F20">
        <v>202312</v>
      </c>
      <c r="G20" s="3">
        <v>0</v>
      </c>
      <c r="H20" s="3">
        <v>0</v>
      </c>
      <c r="I20" s="3">
        <v>0</v>
      </c>
      <c r="J20" s="3">
        <v>0</v>
      </c>
      <c r="K20" s="10">
        <v>0</v>
      </c>
      <c r="L20" s="10">
        <v>0</v>
      </c>
      <c r="M20" s="10">
        <v>0</v>
      </c>
      <c r="N20" s="10">
        <v>0</v>
      </c>
      <c r="O20" s="3">
        <v>0</v>
      </c>
      <c r="P20" s="3">
        <v>0</v>
      </c>
      <c r="Q20" s="3">
        <v>0</v>
      </c>
      <c r="R20" s="3">
        <v>0</v>
      </c>
      <c r="S20" s="31">
        <v>0</v>
      </c>
      <c r="T20" s="10">
        <f t="shared" si="0"/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f t="shared" si="1"/>
        <v>0</v>
      </c>
      <c r="AD20" s="3">
        <f t="shared" si="2"/>
        <v>0</v>
      </c>
      <c r="AE20" s="3">
        <f t="shared" si="3"/>
        <v>0</v>
      </c>
      <c r="AF20" s="3">
        <f t="shared" si="4"/>
        <v>0</v>
      </c>
    </row>
    <row r="21" spans="1:32" x14ac:dyDescent="0.2">
      <c r="A21" t="s">
        <v>110</v>
      </c>
      <c r="B21" t="s">
        <v>95</v>
      </c>
      <c r="C21" t="s">
        <v>17</v>
      </c>
      <c r="D21" t="s">
        <v>17</v>
      </c>
      <c r="E21" t="s">
        <v>33</v>
      </c>
      <c r="F21">
        <v>202403</v>
      </c>
      <c r="G21" s="3">
        <v>0</v>
      </c>
      <c r="H21" s="3">
        <v>-0.38000000000056389</v>
      </c>
      <c r="I21" s="3">
        <v>0</v>
      </c>
      <c r="J21" s="3">
        <v>-0.38000000000056389</v>
      </c>
      <c r="K21" s="10">
        <v>0</v>
      </c>
      <c r="L21" s="10">
        <v>0</v>
      </c>
      <c r="M21" s="10">
        <v>0</v>
      </c>
      <c r="N21" s="10">
        <v>0</v>
      </c>
      <c r="O21" s="3">
        <v>0</v>
      </c>
      <c r="P21" s="3">
        <v>0</v>
      </c>
      <c r="Q21" s="3">
        <v>0</v>
      </c>
      <c r="R21" s="3">
        <v>0</v>
      </c>
      <c r="S21" s="31">
        <v>0</v>
      </c>
      <c r="T21" s="10">
        <f t="shared" si="0"/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-0.38000000000056389</v>
      </c>
      <c r="AB21" s="3">
        <v>-0.38000000000056389</v>
      </c>
      <c r="AC21" s="3">
        <f t="shared" si="1"/>
        <v>0.38000000000056389</v>
      </c>
      <c r="AD21" s="3">
        <f t="shared" si="2"/>
        <v>0.38000000000056389</v>
      </c>
      <c r="AE21" s="3">
        <f t="shared" si="3"/>
        <v>0.38000000000056389</v>
      </c>
      <c r="AF21" s="3">
        <f t="shared" si="4"/>
        <v>0.38000000000056389</v>
      </c>
    </row>
    <row r="22" spans="1:32" x14ac:dyDescent="0.2">
      <c r="A22" t="s">
        <v>110</v>
      </c>
      <c r="B22" t="s">
        <v>95</v>
      </c>
      <c r="C22" t="s">
        <v>17</v>
      </c>
      <c r="D22" t="s">
        <v>17</v>
      </c>
      <c r="E22" t="s">
        <v>36</v>
      </c>
      <c r="F22">
        <v>202404</v>
      </c>
      <c r="G22" s="3">
        <v>0</v>
      </c>
      <c r="H22" s="3">
        <v>0</v>
      </c>
      <c r="I22" s="3">
        <v>0</v>
      </c>
      <c r="J22" s="3">
        <v>0</v>
      </c>
      <c r="K22" s="10">
        <v>0</v>
      </c>
      <c r="L22" s="10">
        <v>0</v>
      </c>
      <c r="M22" s="10">
        <v>0</v>
      </c>
      <c r="N22" s="10">
        <v>0</v>
      </c>
      <c r="O22" s="3">
        <v>0</v>
      </c>
      <c r="P22" s="3">
        <v>0</v>
      </c>
      <c r="Q22" s="3">
        <v>0</v>
      </c>
      <c r="R22" s="3">
        <v>0</v>
      </c>
      <c r="S22" s="31">
        <v>0</v>
      </c>
      <c r="T22" s="10">
        <f t="shared" si="0"/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f t="shared" si="1"/>
        <v>0</v>
      </c>
      <c r="AD22" s="3">
        <f t="shared" si="2"/>
        <v>0</v>
      </c>
      <c r="AE22" s="3">
        <f t="shared" si="3"/>
        <v>0</v>
      </c>
      <c r="AF22" s="3">
        <f t="shared" si="4"/>
        <v>0</v>
      </c>
    </row>
    <row r="23" spans="1:32" x14ac:dyDescent="0.2">
      <c r="A23" t="s">
        <v>110</v>
      </c>
      <c r="B23" t="s">
        <v>95</v>
      </c>
      <c r="C23" t="s">
        <v>17</v>
      </c>
      <c r="D23" t="s">
        <v>17</v>
      </c>
      <c r="E23" t="s">
        <v>36</v>
      </c>
      <c r="F23">
        <v>202405</v>
      </c>
      <c r="G23" s="3">
        <v>0</v>
      </c>
      <c r="H23" s="3">
        <v>0</v>
      </c>
      <c r="I23" s="3">
        <v>0</v>
      </c>
      <c r="J23" s="3">
        <v>0</v>
      </c>
      <c r="K23" s="10">
        <v>0</v>
      </c>
      <c r="L23" s="10">
        <v>0</v>
      </c>
      <c r="M23" s="10">
        <v>0</v>
      </c>
      <c r="N23" s="10">
        <v>0</v>
      </c>
      <c r="O23" s="3">
        <v>0</v>
      </c>
      <c r="P23" s="3">
        <v>0</v>
      </c>
      <c r="Q23" s="3">
        <v>0</v>
      </c>
      <c r="R23" s="3">
        <v>0</v>
      </c>
      <c r="S23" s="31">
        <v>0</v>
      </c>
      <c r="T23" s="10">
        <f t="shared" si="0"/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f t="shared" si="1"/>
        <v>0</v>
      </c>
      <c r="AD23" s="3">
        <f t="shared" si="2"/>
        <v>0</v>
      </c>
      <c r="AE23" s="3">
        <f t="shared" si="3"/>
        <v>0</v>
      </c>
      <c r="AF23" s="3">
        <f t="shared" si="4"/>
        <v>0</v>
      </c>
    </row>
    <row r="24" spans="1:32" x14ac:dyDescent="0.2">
      <c r="A24" t="s">
        <v>111</v>
      </c>
      <c r="B24" t="s">
        <v>96</v>
      </c>
      <c r="C24" t="s">
        <v>17</v>
      </c>
      <c r="D24" t="s">
        <v>17</v>
      </c>
      <c r="E24" t="s">
        <v>33</v>
      </c>
      <c r="F24">
        <v>201906</v>
      </c>
      <c r="G24" s="3">
        <v>9559528193</v>
      </c>
      <c r="H24" s="3">
        <v>8382930084.0099983</v>
      </c>
      <c r="I24" s="3">
        <v>9011763044.7900009</v>
      </c>
      <c r="J24" s="3">
        <v>7852746922.0799971</v>
      </c>
      <c r="K24" s="10">
        <v>247</v>
      </c>
      <c r="L24" s="10">
        <v>247</v>
      </c>
      <c r="M24" s="10">
        <v>0</v>
      </c>
      <c r="N24" s="10">
        <v>88382.549103942642</v>
      </c>
      <c r="O24" s="3">
        <v>6304583117.5800037</v>
      </c>
      <c r="P24" s="3">
        <v>6502946550.5800037</v>
      </c>
      <c r="Q24" s="3">
        <v>6304583117.5800037</v>
      </c>
      <c r="R24" s="3">
        <v>6502946550.5800037</v>
      </c>
      <c r="S24" s="31">
        <v>0</v>
      </c>
      <c r="T24" s="10">
        <f t="shared" si="0"/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-1176598108.9900017</v>
      </c>
      <c r="AB24" s="3">
        <v>-1159016122.7100039</v>
      </c>
      <c r="AC24" s="3">
        <f t="shared" si="1"/>
        <v>-8382930084.0099983</v>
      </c>
      <c r="AD24" s="3">
        <f t="shared" si="2"/>
        <v>-8382930084.0099983</v>
      </c>
      <c r="AE24" s="3">
        <f t="shared" si="3"/>
        <v>-7852746922.0799971</v>
      </c>
      <c r="AF24" s="3">
        <f t="shared" si="4"/>
        <v>-7852746922.0799971</v>
      </c>
    </row>
    <row r="25" spans="1:32" x14ac:dyDescent="0.2">
      <c r="A25" t="s">
        <v>111</v>
      </c>
      <c r="B25" t="s">
        <v>96</v>
      </c>
      <c r="C25" t="s">
        <v>17</v>
      </c>
      <c r="D25" t="s">
        <v>17</v>
      </c>
      <c r="E25" t="s">
        <v>33</v>
      </c>
      <c r="F25">
        <v>201909</v>
      </c>
      <c r="G25" s="3">
        <v>2604377474</v>
      </c>
      <c r="H25" s="3">
        <v>1917340498.2000005</v>
      </c>
      <c r="I25" s="3">
        <v>2049306727.7700002</v>
      </c>
      <c r="J25" s="3">
        <v>1362269752.1099999</v>
      </c>
      <c r="K25" s="10">
        <v>98</v>
      </c>
      <c r="L25" s="10">
        <v>98</v>
      </c>
      <c r="M25" s="10">
        <v>0</v>
      </c>
      <c r="N25" s="10">
        <v>90044.97921146953</v>
      </c>
      <c r="O25" s="3">
        <v>4358298864.3300009</v>
      </c>
      <c r="P25" s="3">
        <v>4596788562.3300009</v>
      </c>
      <c r="Q25" s="3">
        <v>4358298864.3300009</v>
      </c>
      <c r="R25" s="3">
        <v>4596788562.3300009</v>
      </c>
      <c r="S25" s="31">
        <v>0</v>
      </c>
      <c r="T25" s="10">
        <f t="shared" si="0"/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-687036975.79999948</v>
      </c>
      <c r="AB25" s="3">
        <v>-687036975.66000032</v>
      </c>
      <c r="AC25" s="3">
        <f t="shared" si="1"/>
        <v>-1917340498.2000005</v>
      </c>
      <c r="AD25" s="3">
        <f t="shared" si="2"/>
        <v>-1917340498.2000005</v>
      </c>
      <c r="AE25" s="3">
        <f t="shared" si="3"/>
        <v>-1362269752.1099999</v>
      </c>
      <c r="AF25" s="3">
        <f t="shared" si="4"/>
        <v>-1362269752.1099999</v>
      </c>
    </row>
    <row r="26" spans="1:32" x14ac:dyDescent="0.2">
      <c r="A26" t="s">
        <v>111</v>
      </c>
      <c r="B26" t="s">
        <v>96</v>
      </c>
      <c r="C26" t="s">
        <v>17</v>
      </c>
      <c r="D26" t="s">
        <v>17</v>
      </c>
      <c r="E26" t="s">
        <v>33</v>
      </c>
      <c r="F26">
        <v>201912</v>
      </c>
      <c r="G26" s="3">
        <v>1462846308</v>
      </c>
      <c r="H26" s="3">
        <v>709275848.55000019</v>
      </c>
      <c r="I26" s="3">
        <v>1363005025.9899995</v>
      </c>
      <c r="J26" s="3">
        <v>609434590.6400001</v>
      </c>
      <c r="K26" s="10">
        <v>94</v>
      </c>
      <c r="L26" s="10">
        <v>95</v>
      </c>
      <c r="M26" s="10">
        <v>0</v>
      </c>
      <c r="N26" s="10">
        <v>71593.296057347674</v>
      </c>
      <c r="O26" s="3">
        <v>3960246136.6400013</v>
      </c>
      <c r="P26" s="3">
        <v>4300535343.6629992</v>
      </c>
      <c r="Q26" s="3">
        <v>3960246136.6400013</v>
      </c>
      <c r="R26" s="3">
        <v>4300535343.6629992</v>
      </c>
      <c r="S26" s="31">
        <v>0</v>
      </c>
      <c r="T26" s="10">
        <f t="shared" si="0"/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-753570459.44999981</v>
      </c>
      <c r="AB26" s="3">
        <v>-753570435.34999943</v>
      </c>
      <c r="AC26" s="3">
        <f t="shared" si="1"/>
        <v>-709275848.55000019</v>
      </c>
      <c r="AD26" s="3">
        <f t="shared" si="2"/>
        <v>-709275848.55000019</v>
      </c>
      <c r="AE26" s="3">
        <f t="shared" si="3"/>
        <v>-609434590.6400001</v>
      </c>
      <c r="AF26" s="3">
        <f t="shared" si="4"/>
        <v>-609434590.6400001</v>
      </c>
    </row>
    <row r="27" spans="1:32" x14ac:dyDescent="0.2">
      <c r="A27" t="s">
        <v>111</v>
      </c>
      <c r="B27" t="s">
        <v>96</v>
      </c>
      <c r="C27" t="s">
        <v>17</v>
      </c>
      <c r="D27" t="s">
        <v>17</v>
      </c>
      <c r="E27" t="s">
        <v>33</v>
      </c>
      <c r="F27">
        <v>202003</v>
      </c>
      <c r="G27" s="3">
        <v>327074154</v>
      </c>
      <c r="H27" s="3">
        <v>1713344028.2699997</v>
      </c>
      <c r="I27" s="3">
        <v>340670156.54000008</v>
      </c>
      <c r="J27" s="3">
        <v>1726940033.5999994</v>
      </c>
      <c r="K27" s="10">
        <v>87</v>
      </c>
      <c r="L27" s="10">
        <v>87</v>
      </c>
      <c r="M27" s="10">
        <v>0</v>
      </c>
      <c r="N27" s="10">
        <v>56145.562847608446</v>
      </c>
      <c r="O27" s="3">
        <v>1895583663.5499997</v>
      </c>
      <c r="P27" s="3">
        <v>1830975329.3266001</v>
      </c>
      <c r="Q27" s="3">
        <v>1895583663.5499997</v>
      </c>
      <c r="R27" s="3">
        <v>1830975329.3266001</v>
      </c>
      <c r="S27" s="31">
        <v>0</v>
      </c>
      <c r="T27" s="10">
        <f t="shared" si="0"/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1386269874.2699997</v>
      </c>
      <c r="AB27" s="3">
        <v>1386269877.0599995</v>
      </c>
      <c r="AC27" s="3">
        <f t="shared" si="1"/>
        <v>-1713344028.2699997</v>
      </c>
      <c r="AD27" s="3">
        <f t="shared" si="2"/>
        <v>-1713344028.2699997</v>
      </c>
      <c r="AE27" s="3">
        <f t="shared" si="3"/>
        <v>-1726940033.5999994</v>
      </c>
      <c r="AF27" s="3">
        <f t="shared" si="4"/>
        <v>-1726940033.5999994</v>
      </c>
    </row>
    <row r="28" spans="1:32" x14ac:dyDescent="0.2">
      <c r="A28" t="s">
        <v>111</v>
      </c>
      <c r="B28" t="s">
        <v>96</v>
      </c>
      <c r="C28" t="s">
        <v>17</v>
      </c>
      <c r="D28" t="s">
        <v>17</v>
      </c>
      <c r="E28" t="s">
        <v>33</v>
      </c>
      <c r="F28">
        <v>202006</v>
      </c>
      <c r="G28" s="3">
        <v>202325397</v>
      </c>
      <c r="H28" s="3">
        <v>-91028487.450000018</v>
      </c>
      <c r="I28" s="3">
        <v>190833961</v>
      </c>
      <c r="J28" s="3">
        <v>-102519916.26999983</v>
      </c>
      <c r="K28" s="10">
        <v>51</v>
      </c>
      <c r="L28" s="10">
        <v>51</v>
      </c>
      <c r="M28" s="10">
        <v>0</v>
      </c>
      <c r="N28" s="10">
        <v>55243.583512544799</v>
      </c>
      <c r="O28" s="3">
        <v>1344890313.6199999</v>
      </c>
      <c r="P28" s="3">
        <v>1391652170.6199999</v>
      </c>
      <c r="Q28" s="3">
        <v>1344890313.6199999</v>
      </c>
      <c r="R28" s="3">
        <v>1391652170.6199999</v>
      </c>
      <c r="S28" s="31">
        <v>0</v>
      </c>
      <c r="T28" s="10">
        <f t="shared" si="0"/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-293353884.45000005</v>
      </c>
      <c r="AB28" s="3">
        <v>-293353877.26999986</v>
      </c>
      <c r="AC28" s="3">
        <f t="shared" si="1"/>
        <v>91028487.450000018</v>
      </c>
      <c r="AD28" s="3">
        <f t="shared" si="2"/>
        <v>91028487.450000018</v>
      </c>
      <c r="AE28" s="3">
        <f t="shared" si="3"/>
        <v>102519916.26999983</v>
      </c>
      <c r="AF28" s="3">
        <f t="shared" si="4"/>
        <v>102519916.26999983</v>
      </c>
    </row>
    <row r="29" spans="1:32" x14ac:dyDescent="0.2">
      <c r="A29" t="s">
        <v>111</v>
      </c>
      <c r="B29" t="s">
        <v>96</v>
      </c>
      <c r="C29" t="s">
        <v>17</v>
      </c>
      <c r="D29" t="s">
        <v>17</v>
      </c>
      <c r="E29" t="s">
        <v>33</v>
      </c>
      <c r="F29">
        <v>202009</v>
      </c>
      <c r="G29" s="3">
        <v>773547308</v>
      </c>
      <c r="H29" s="3">
        <v>220251244.80000007</v>
      </c>
      <c r="I29" s="3">
        <v>772491103.2900002</v>
      </c>
      <c r="J29" s="3">
        <v>219195045.6500001</v>
      </c>
      <c r="K29" s="10">
        <v>89</v>
      </c>
      <c r="L29" s="10">
        <v>89</v>
      </c>
      <c r="M29" s="10">
        <v>0</v>
      </c>
      <c r="N29" s="10">
        <v>51425.043369175626</v>
      </c>
      <c r="O29" s="3">
        <v>1418952418.5</v>
      </c>
      <c r="P29" s="3">
        <v>1434703306.5</v>
      </c>
      <c r="Q29" s="3">
        <v>1418952418.5</v>
      </c>
      <c r="R29" s="3">
        <v>1434703306.5</v>
      </c>
      <c r="S29" s="31">
        <v>0</v>
      </c>
      <c r="T29" s="10">
        <f t="shared" si="0"/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-553296063.19999993</v>
      </c>
      <c r="AB29" s="3">
        <v>-553296057.6400001</v>
      </c>
      <c r="AC29" s="3">
        <f t="shared" si="1"/>
        <v>-220251244.80000007</v>
      </c>
      <c r="AD29" s="3">
        <f t="shared" si="2"/>
        <v>-220251244.80000007</v>
      </c>
      <c r="AE29" s="3">
        <f t="shared" si="3"/>
        <v>-219195045.6500001</v>
      </c>
      <c r="AF29" s="3">
        <f t="shared" si="4"/>
        <v>-219195045.6500001</v>
      </c>
    </row>
    <row r="30" spans="1:32" x14ac:dyDescent="0.2">
      <c r="A30" t="s">
        <v>111</v>
      </c>
      <c r="B30" t="s">
        <v>96</v>
      </c>
      <c r="C30" t="s">
        <v>17</v>
      </c>
      <c r="D30" t="s">
        <v>17</v>
      </c>
      <c r="E30" t="s">
        <v>33</v>
      </c>
      <c r="F30">
        <v>202012</v>
      </c>
      <c r="G30" s="3">
        <v>969994688</v>
      </c>
      <c r="H30" s="3">
        <v>2160978606.3099999</v>
      </c>
      <c r="I30" s="3">
        <v>721704212.34000003</v>
      </c>
      <c r="J30" s="3">
        <v>1913354808.4799991</v>
      </c>
      <c r="K30" s="10">
        <v>97</v>
      </c>
      <c r="L30" s="10">
        <v>97</v>
      </c>
      <c r="M30" s="10">
        <v>0</v>
      </c>
      <c r="N30" s="10">
        <v>49519.53906810037</v>
      </c>
      <c r="O30" s="3">
        <v>1287605305.4999995</v>
      </c>
      <c r="P30" s="3">
        <v>1284386763.2485995</v>
      </c>
      <c r="Q30" s="3">
        <v>1287605305.4999995</v>
      </c>
      <c r="R30" s="3">
        <v>1284386763.2485995</v>
      </c>
      <c r="S30" s="31">
        <v>0</v>
      </c>
      <c r="T30" s="10">
        <f t="shared" si="0"/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1190983918.3099999</v>
      </c>
      <c r="AB30" s="3">
        <v>1191650596.1399989</v>
      </c>
      <c r="AC30" s="3">
        <f t="shared" si="1"/>
        <v>-2160978606.3099999</v>
      </c>
      <c r="AD30" s="3">
        <f t="shared" si="2"/>
        <v>-2160978606.3099999</v>
      </c>
      <c r="AE30" s="3">
        <f t="shared" si="3"/>
        <v>-1913354808.4799991</v>
      </c>
      <c r="AF30" s="3">
        <f t="shared" si="4"/>
        <v>-1913354808.4799991</v>
      </c>
    </row>
    <row r="31" spans="1:32" x14ac:dyDescent="0.2">
      <c r="A31" t="s">
        <v>111</v>
      </c>
      <c r="B31" t="s">
        <v>96</v>
      </c>
      <c r="C31" t="s">
        <v>17</v>
      </c>
      <c r="D31" t="s">
        <v>17</v>
      </c>
      <c r="E31" t="s">
        <v>33</v>
      </c>
      <c r="F31">
        <v>202103</v>
      </c>
      <c r="G31" s="3">
        <v>1043920952</v>
      </c>
      <c r="H31" s="3">
        <v>1073982236.2099998</v>
      </c>
      <c r="I31" s="3">
        <v>894805759.33000004</v>
      </c>
      <c r="J31" s="3">
        <v>782009903.6700002</v>
      </c>
      <c r="K31" s="10">
        <v>89</v>
      </c>
      <c r="L31" s="10">
        <v>89</v>
      </c>
      <c r="M31" s="10">
        <v>0</v>
      </c>
      <c r="N31" s="10">
        <v>47500.13901689709</v>
      </c>
      <c r="O31" s="3">
        <v>1071574909.1799982</v>
      </c>
      <c r="P31" s="3">
        <v>1179127957.9182987</v>
      </c>
      <c r="Q31" s="3">
        <v>1071574909.1799982</v>
      </c>
      <c r="R31" s="3">
        <v>1179127957.9182987</v>
      </c>
      <c r="S31" s="31">
        <v>0</v>
      </c>
      <c r="T31" s="10">
        <f t="shared" si="0"/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30061284.2099998</v>
      </c>
      <c r="AB31" s="3">
        <v>-112795855.65999985</v>
      </c>
      <c r="AC31" s="3">
        <f t="shared" si="1"/>
        <v>-1073982236.2099998</v>
      </c>
      <c r="AD31" s="3">
        <f t="shared" si="2"/>
        <v>-1073982236.2099998</v>
      </c>
      <c r="AE31" s="3">
        <f t="shared" si="3"/>
        <v>-782009903.6700002</v>
      </c>
      <c r="AF31" s="3">
        <f t="shared" si="4"/>
        <v>-782009903.6700002</v>
      </c>
    </row>
    <row r="32" spans="1:32" x14ac:dyDescent="0.2">
      <c r="A32" t="s">
        <v>111</v>
      </c>
      <c r="B32" t="s">
        <v>96</v>
      </c>
      <c r="C32" t="s">
        <v>17</v>
      </c>
      <c r="D32" t="s">
        <v>17</v>
      </c>
      <c r="E32" t="s">
        <v>33</v>
      </c>
      <c r="F32">
        <v>202106</v>
      </c>
      <c r="G32" s="3">
        <v>976421935</v>
      </c>
      <c r="H32" s="3">
        <v>621096353.49999988</v>
      </c>
      <c r="I32" s="3">
        <v>1291395835.46</v>
      </c>
      <c r="J32" s="3">
        <v>1078260762.95</v>
      </c>
      <c r="K32" s="10">
        <v>96</v>
      </c>
      <c r="L32" s="10">
        <v>96</v>
      </c>
      <c r="M32" s="10">
        <v>0</v>
      </c>
      <c r="N32" s="10">
        <v>44971.294265232988</v>
      </c>
      <c r="O32" s="3">
        <v>1181874783.4799986</v>
      </c>
      <c r="P32" s="3">
        <v>1200679883.9217005</v>
      </c>
      <c r="Q32" s="3">
        <v>1181874783.4799986</v>
      </c>
      <c r="R32" s="3">
        <v>1200679883.9217005</v>
      </c>
      <c r="S32" s="31">
        <v>0</v>
      </c>
      <c r="T32" s="10">
        <f t="shared" si="0"/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-355325581.50000012</v>
      </c>
      <c r="AB32" s="3">
        <v>-213135072.50999999</v>
      </c>
      <c r="AC32" s="3">
        <f t="shared" si="1"/>
        <v>-621096353.49999988</v>
      </c>
      <c r="AD32" s="3">
        <f t="shared" si="2"/>
        <v>-621096353.49999988</v>
      </c>
      <c r="AE32" s="3">
        <f t="shared" si="3"/>
        <v>-1078260762.95</v>
      </c>
      <c r="AF32" s="3">
        <f t="shared" si="4"/>
        <v>-1078260762.95</v>
      </c>
    </row>
    <row r="33" spans="1:32" x14ac:dyDescent="0.2">
      <c r="A33" t="s">
        <v>111</v>
      </c>
      <c r="B33" t="s">
        <v>96</v>
      </c>
      <c r="C33" t="s">
        <v>17</v>
      </c>
      <c r="D33" t="s">
        <v>17</v>
      </c>
      <c r="E33" t="s">
        <v>33</v>
      </c>
      <c r="F33">
        <v>202109</v>
      </c>
      <c r="G33" s="3">
        <v>732130940</v>
      </c>
      <c r="H33" s="3">
        <v>-457460026.80000001</v>
      </c>
      <c r="I33" s="3">
        <v>302072391.86999995</v>
      </c>
      <c r="J33" s="3">
        <v>-887518549.59000027</v>
      </c>
      <c r="K33" s="10">
        <v>93</v>
      </c>
      <c r="L33" s="10">
        <v>93</v>
      </c>
      <c r="M33" s="10">
        <v>0</v>
      </c>
      <c r="N33" s="10">
        <v>34576.51254480287</v>
      </c>
      <c r="O33" s="3">
        <v>1075381727.5799994</v>
      </c>
      <c r="P33" s="3">
        <v>1096507568.7214</v>
      </c>
      <c r="Q33" s="3">
        <v>1075381727.5799994</v>
      </c>
      <c r="R33" s="3">
        <v>1096507568.7214</v>
      </c>
      <c r="S33" s="31">
        <v>0</v>
      </c>
      <c r="T33" s="10">
        <f t="shared" si="0"/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-1189590966.8</v>
      </c>
      <c r="AB33" s="3">
        <v>-1189590941.4600003</v>
      </c>
      <c r="AC33" s="3">
        <f t="shared" si="1"/>
        <v>457460026.80000001</v>
      </c>
      <c r="AD33" s="3">
        <f t="shared" si="2"/>
        <v>457460026.80000001</v>
      </c>
      <c r="AE33" s="3">
        <f t="shared" si="3"/>
        <v>887518549.59000027</v>
      </c>
      <c r="AF33" s="3">
        <f t="shared" si="4"/>
        <v>887518549.59000027</v>
      </c>
    </row>
    <row r="34" spans="1:32" x14ac:dyDescent="0.2">
      <c r="A34" t="s">
        <v>111</v>
      </c>
      <c r="B34" t="s">
        <v>96</v>
      </c>
      <c r="C34" t="s">
        <v>17</v>
      </c>
      <c r="D34" t="s">
        <v>17</v>
      </c>
      <c r="E34" t="s">
        <v>33</v>
      </c>
      <c r="F34">
        <v>202112</v>
      </c>
      <c r="G34" s="3">
        <v>371707619</v>
      </c>
      <c r="H34" s="3">
        <v>1675962300.8</v>
      </c>
      <c r="I34" s="3">
        <v>513526666.90000004</v>
      </c>
      <c r="J34" s="3">
        <v>1817781326.5299993</v>
      </c>
      <c r="K34" s="10">
        <v>46</v>
      </c>
      <c r="L34" s="10">
        <v>46</v>
      </c>
      <c r="M34" s="10">
        <v>0</v>
      </c>
      <c r="N34" s="10">
        <v>27307.703225806454</v>
      </c>
      <c r="O34" s="3">
        <v>1058455553.53</v>
      </c>
      <c r="P34" s="3">
        <v>1059149673.5305002</v>
      </c>
      <c r="Q34" s="3">
        <v>1058455553.53</v>
      </c>
      <c r="R34" s="3">
        <v>1059149673.5305002</v>
      </c>
      <c r="S34" s="31">
        <v>0</v>
      </c>
      <c r="T34" s="10">
        <f t="shared" si="0"/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1304254681.8</v>
      </c>
      <c r="AB34" s="3">
        <v>1304254659.6299992</v>
      </c>
      <c r="AC34" s="3">
        <f t="shared" si="1"/>
        <v>-1675962300.8</v>
      </c>
      <c r="AD34" s="3">
        <f t="shared" si="2"/>
        <v>-1675962300.8</v>
      </c>
      <c r="AE34" s="3">
        <f t="shared" si="3"/>
        <v>-1817781326.5299993</v>
      </c>
      <c r="AF34" s="3">
        <f t="shared" si="4"/>
        <v>-1817781326.5299993</v>
      </c>
    </row>
    <row r="35" spans="1:32" x14ac:dyDescent="0.2">
      <c r="A35" t="s">
        <v>111</v>
      </c>
      <c r="B35" t="s">
        <v>96</v>
      </c>
      <c r="C35" t="s">
        <v>17</v>
      </c>
      <c r="D35" t="s">
        <v>17</v>
      </c>
      <c r="E35" t="s">
        <v>33</v>
      </c>
      <c r="F35">
        <v>202203</v>
      </c>
      <c r="G35" s="3">
        <v>549255661</v>
      </c>
      <c r="H35" s="3">
        <v>1286451105.6100001</v>
      </c>
      <c r="I35" s="3">
        <v>-290999234.30000013</v>
      </c>
      <c r="J35" s="3">
        <v>433820210.75999993</v>
      </c>
      <c r="K35" s="10">
        <v>41</v>
      </c>
      <c r="L35" s="10">
        <v>41</v>
      </c>
      <c r="M35" s="10">
        <v>0</v>
      </c>
      <c r="N35" s="10">
        <v>25448.938556067591</v>
      </c>
      <c r="O35" s="3">
        <v>1047990498.36</v>
      </c>
      <c r="P35" s="3">
        <v>1084816090.1893003</v>
      </c>
      <c r="Q35" s="3">
        <v>1047990498.36</v>
      </c>
      <c r="R35" s="3">
        <v>1084816090.1893003</v>
      </c>
      <c r="S35" s="31">
        <v>0</v>
      </c>
      <c r="T35" s="10">
        <f t="shared" si="0"/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737195444.61000013</v>
      </c>
      <c r="AB35" s="3">
        <v>724819445.06000006</v>
      </c>
      <c r="AC35" s="3">
        <f t="shared" si="1"/>
        <v>-1286451105.6100001</v>
      </c>
      <c r="AD35" s="3">
        <f t="shared" si="2"/>
        <v>-1286451105.6100001</v>
      </c>
      <c r="AE35" s="3">
        <f t="shared" si="3"/>
        <v>-433820210.75999993</v>
      </c>
      <c r="AF35" s="3">
        <f t="shared" si="4"/>
        <v>-433820210.75999993</v>
      </c>
    </row>
    <row r="36" spans="1:32" x14ac:dyDescent="0.2">
      <c r="A36" t="s">
        <v>111</v>
      </c>
      <c r="B36" t="s">
        <v>96</v>
      </c>
      <c r="C36" t="s">
        <v>17</v>
      </c>
      <c r="D36" t="s">
        <v>17</v>
      </c>
      <c r="E36" t="s">
        <v>33</v>
      </c>
      <c r="F36">
        <v>202206</v>
      </c>
      <c r="G36" s="3">
        <v>355428053</v>
      </c>
      <c r="H36" s="3">
        <v>356316114.79999989</v>
      </c>
      <c r="I36" s="3">
        <v>355199481.13</v>
      </c>
      <c r="J36" s="3">
        <v>356086826.81999993</v>
      </c>
      <c r="K36" s="10">
        <v>51</v>
      </c>
      <c r="L36" s="10">
        <v>51</v>
      </c>
      <c r="M36" s="10">
        <v>0</v>
      </c>
      <c r="N36" s="10">
        <v>23367.313620071684</v>
      </c>
      <c r="O36" s="3">
        <v>1036464482.8000001</v>
      </c>
      <c r="P36" s="3">
        <v>1035535948.0953999</v>
      </c>
      <c r="Q36" s="3">
        <v>1036464482.8000001</v>
      </c>
      <c r="R36" s="3">
        <v>1035535948.0953999</v>
      </c>
      <c r="S36" s="31">
        <v>0</v>
      </c>
      <c r="T36" s="10">
        <f t="shared" si="0"/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888061.79999989271</v>
      </c>
      <c r="AB36" s="3">
        <v>887345.68999993801</v>
      </c>
      <c r="AC36" s="3">
        <f t="shared" si="1"/>
        <v>-356316114.79999989</v>
      </c>
      <c r="AD36" s="3">
        <f t="shared" si="2"/>
        <v>-356316114.79999989</v>
      </c>
      <c r="AE36" s="3">
        <f t="shared" si="3"/>
        <v>-356086826.81999993</v>
      </c>
      <c r="AF36" s="3">
        <f t="shared" si="4"/>
        <v>-356086826.81999993</v>
      </c>
    </row>
    <row r="37" spans="1:32" x14ac:dyDescent="0.2">
      <c r="A37" t="s">
        <v>111</v>
      </c>
      <c r="B37" t="s">
        <v>96</v>
      </c>
      <c r="C37" t="s">
        <v>17</v>
      </c>
      <c r="D37" t="s">
        <v>17</v>
      </c>
      <c r="E37" t="s">
        <v>33</v>
      </c>
      <c r="F37">
        <v>202209</v>
      </c>
      <c r="G37" s="3">
        <v>228070672</v>
      </c>
      <c r="H37" s="3">
        <v>124645132.49000001</v>
      </c>
      <c r="I37" s="3">
        <v>177904006.39000005</v>
      </c>
      <c r="J37" s="3">
        <v>74479183.320000127</v>
      </c>
      <c r="K37" s="10">
        <v>38</v>
      </c>
      <c r="L37" s="10">
        <v>38</v>
      </c>
      <c r="M37" s="10">
        <v>0</v>
      </c>
      <c r="N37" s="10">
        <v>21865.802150537627</v>
      </c>
      <c r="O37" s="3">
        <v>621543891.88999987</v>
      </c>
      <c r="P37" s="3">
        <v>653209154.38450027</v>
      </c>
      <c r="Q37" s="3">
        <v>621543891.88999987</v>
      </c>
      <c r="R37" s="3">
        <v>653209154.38450027</v>
      </c>
      <c r="S37" s="31">
        <v>0</v>
      </c>
      <c r="T37" s="10">
        <f t="shared" si="0"/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-103425539.50999999</v>
      </c>
      <c r="AB37" s="3">
        <v>-103424823.06999992</v>
      </c>
      <c r="AC37" s="3">
        <f t="shared" si="1"/>
        <v>-124645132.49000001</v>
      </c>
      <c r="AD37" s="3">
        <f t="shared" si="2"/>
        <v>-124645132.49000001</v>
      </c>
      <c r="AE37" s="3">
        <f t="shared" si="3"/>
        <v>-74479183.320000127</v>
      </c>
      <c r="AF37" s="3">
        <f t="shared" si="4"/>
        <v>-74479183.320000127</v>
      </c>
    </row>
    <row r="38" spans="1:32" x14ac:dyDescent="0.2">
      <c r="A38" t="s">
        <v>111</v>
      </c>
      <c r="B38" t="s">
        <v>96</v>
      </c>
      <c r="C38" t="s">
        <v>17</v>
      </c>
      <c r="D38" t="s">
        <v>17</v>
      </c>
      <c r="E38" t="s">
        <v>33</v>
      </c>
      <c r="F38">
        <v>202212</v>
      </c>
      <c r="G38" s="3">
        <v>266230144</v>
      </c>
      <c r="H38" s="3">
        <v>-154900493.75999999</v>
      </c>
      <c r="I38" s="3">
        <v>266230144.36999997</v>
      </c>
      <c r="J38" s="3">
        <v>-154913945.38999999</v>
      </c>
      <c r="K38" s="10">
        <v>40</v>
      </c>
      <c r="L38" s="10">
        <v>40</v>
      </c>
      <c r="M38" s="10">
        <v>0</v>
      </c>
      <c r="N38" s="10">
        <v>20442.46989247312</v>
      </c>
      <c r="O38" s="3">
        <v>806893532.85000014</v>
      </c>
      <c r="P38" s="3">
        <v>807467914.41609991</v>
      </c>
      <c r="Q38" s="3">
        <v>806893532.85000014</v>
      </c>
      <c r="R38" s="3">
        <v>807467914.41609991</v>
      </c>
      <c r="S38" s="31">
        <v>0</v>
      </c>
      <c r="T38" s="10">
        <f t="shared" si="0"/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-421130637.75999999</v>
      </c>
      <c r="AB38" s="3">
        <v>-421144089.75999999</v>
      </c>
      <c r="AC38" s="3">
        <f t="shared" si="1"/>
        <v>154900493.75999999</v>
      </c>
      <c r="AD38" s="3">
        <f t="shared" si="2"/>
        <v>154900493.75999999</v>
      </c>
      <c r="AE38" s="3">
        <f t="shared" si="3"/>
        <v>154913945.38999999</v>
      </c>
      <c r="AF38" s="3">
        <f t="shared" si="4"/>
        <v>154913945.38999999</v>
      </c>
    </row>
    <row r="39" spans="1:32" x14ac:dyDescent="0.2">
      <c r="A39" t="s">
        <v>111</v>
      </c>
      <c r="B39" t="s">
        <v>96</v>
      </c>
      <c r="C39" t="s">
        <v>17</v>
      </c>
      <c r="D39" t="s">
        <v>17</v>
      </c>
      <c r="E39" t="s">
        <v>33</v>
      </c>
      <c r="F39">
        <v>202303</v>
      </c>
      <c r="G39" s="3">
        <v>315159996</v>
      </c>
      <c r="H39" s="3">
        <v>1066112594.9400002</v>
      </c>
      <c r="I39" s="3">
        <v>311212122.93000001</v>
      </c>
      <c r="J39" s="3">
        <v>1062164722.6900002</v>
      </c>
      <c r="K39" s="10">
        <v>25</v>
      </c>
      <c r="L39" s="10">
        <v>26</v>
      </c>
      <c r="M39" s="10">
        <v>0</v>
      </c>
      <c r="N39" s="10">
        <v>19440.648233486943</v>
      </c>
      <c r="O39" s="3">
        <v>775531752.16000009</v>
      </c>
      <c r="P39" s="3">
        <v>794625292.87170041</v>
      </c>
      <c r="Q39" s="3">
        <v>775531752.16000009</v>
      </c>
      <c r="R39" s="3">
        <v>794625292.87170041</v>
      </c>
      <c r="S39" s="31">
        <v>0</v>
      </c>
      <c r="T39" s="10">
        <f t="shared" si="0"/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750952598.94000018</v>
      </c>
      <c r="AB39" s="3">
        <v>750952599.76000023</v>
      </c>
      <c r="AC39" s="3">
        <f t="shared" si="1"/>
        <v>-1066112594.9400002</v>
      </c>
      <c r="AD39" s="3">
        <f t="shared" si="2"/>
        <v>-1066112594.9400002</v>
      </c>
      <c r="AE39" s="3">
        <f t="shared" si="3"/>
        <v>-1062164722.6900002</v>
      </c>
      <c r="AF39" s="3">
        <f t="shared" si="4"/>
        <v>-1062164722.6900002</v>
      </c>
    </row>
    <row r="40" spans="1:32" x14ac:dyDescent="0.2">
      <c r="A40" t="s">
        <v>111</v>
      </c>
      <c r="B40" t="s">
        <v>96</v>
      </c>
      <c r="C40" t="s">
        <v>17</v>
      </c>
      <c r="D40" t="s">
        <v>17</v>
      </c>
      <c r="E40" t="s">
        <v>33</v>
      </c>
      <c r="F40">
        <v>202306</v>
      </c>
      <c r="G40" s="3">
        <v>320116181</v>
      </c>
      <c r="H40" s="3">
        <v>170862986.61000001</v>
      </c>
      <c r="I40" s="3">
        <v>313275568.68000001</v>
      </c>
      <c r="J40" s="3">
        <v>170686263.5</v>
      </c>
      <c r="K40" s="10">
        <v>38</v>
      </c>
      <c r="L40" s="10">
        <v>38</v>
      </c>
      <c r="M40" s="10">
        <v>0</v>
      </c>
      <c r="N40" s="10">
        <v>16772.19569892473</v>
      </c>
      <c r="O40" s="3">
        <v>971629330.14999986</v>
      </c>
      <c r="P40" s="3">
        <v>673642005.2816999</v>
      </c>
      <c r="Q40" s="3">
        <v>971629330.14999986</v>
      </c>
      <c r="R40" s="3">
        <v>673642005.2816999</v>
      </c>
      <c r="S40" s="31">
        <v>0</v>
      </c>
      <c r="T40" s="10">
        <f t="shared" si="0"/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-149253194.38999999</v>
      </c>
      <c r="AB40" s="3">
        <v>-142589305.18000001</v>
      </c>
      <c r="AC40" s="3">
        <f t="shared" si="1"/>
        <v>-170862986.61000001</v>
      </c>
      <c r="AD40" s="3">
        <f t="shared" si="2"/>
        <v>-170862986.61000001</v>
      </c>
      <c r="AE40" s="3">
        <f t="shared" si="3"/>
        <v>-170686263.5</v>
      </c>
      <c r="AF40" s="3">
        <f t="shared" si="4"/>
        <v>-170686263.5</v>
      </c>
    </row>
    <row r="41" spans="1:32" x14ac:dyDescent="0.2">
      <c r="A41" t="s">
        <v>111</v>
      </c>
      <c r="B41" t="s">
        <v>96</v>
      </c>
      <c r="C41" t="s">
        <v>17</v>
      </c>
      <c r="D41" t="s">
        <v>17</v>
      </c>
      <c r="E41" t="s">
        <v>33</v>
      </c>
      <c r="F41">
        <v>202309</v>
      </c>
      <c r="G41" s="3">
        <v>107929244</v>
      </c>
      <c r="H41" s="3">
        <v>278846942.55999994</v>
      </c>
      <c r="I41" s="3">
        <v>107929243.82999998</v>
      </c>
      <c r="J41" s="3">
        <v>278846945.12999994</v>
      </c>
      <c r="K41" s="10">
        <v>28</v>
      </c>
      <c r="L41" s="10">
        <v>28</v>
      </c>
      <c r="M41" s="10">
        <v>0</v>
      </c>
      <c r="N41" s="10">
        <v>12379.786379928315</v>
      </c>
      <c r="O41" s="3">
        <v>876513207.73000002</v>
      </c>
      <c r="P41" s="3">
        <v>617166470.9532001</v>
      </c>
      <c r="Q41" s="3">
        <v>876513207.73000002</v>
      </c>
      <c r="R41" s="3">
        <v>617166470.9532001</v>
      </c>
      <c r="S41" s="31">
        <v>0</v>
      </c>
      <c r="T41" s="10">
        <f t="shared" si="0"/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170917698.55999994</v>
      </c>
      <c r="AB41" s="3">
        <v>170917701.29999995</v>
      </c>
      <c r="AC41" s="3">
        <f t="shared" si="1"/>
        <v>-278846942.55999994</v>
      </c>
      <c r="AD41" s="3">
        <f t="shared" si="2"/>
        <v>-278846942.55999994</v>
      </c>
      <c r="AE41" s="3">
        <f t="shared" si="3"/>
        <v>-278846945.12999994</v>
      </c>
      <c r="AF41" s="3">
        <f t="shared" si="4"/>
        <v>-278846945.12999994</v>
      </c>
    </row>
    <row r="42" spans="1:32" x14ac:dyDescent="0.2">
      <c r="A42" t="s">
        <v>111</v>
      </c>
      <c r="B42" t="s">
        <v>96</v>
      </c>
      <c r="C42" t="s">
        <v>17</v>
      </c>
      <c r="D42" t="s">
        <v>17</v>
      </c>
      <c r="E42" t="s">
        <v>33</v>
      </c>
      <c r="F42">
        <v>202312</v>
      </c>
      <c r="G42" s="3">
        <v>25817254</v>
      </c>
      <c r="H42" s="3">
        <v>26814197.539999999</v>
      </c>
      <c r="I42" s="3">
        <v>25817253.350000024</v>
      </c>
      <c r="J42" s="3">
        <v>26814196.840000026</v>
      </c>
      <c r="K42" s="10">
        <v>11</v>
      </c>
      <c r="L42" s="10">
        <v>12</v>
      </c>
      <c r="M42" s="10">
        <v>0</v>
      </c>
      <c r="N42" s="10">
        <v>10329.141577060931</v>
      </c>
      <c r="O42" s="3">
        <v>31399716.760000259</v>
      </c>
      <c r="P42" s="3">
        <v>121857971.04130003</v>
      </c>
      <c r="Q42" s="3">
        <v>31399716.760000259</v>
      </c>
      <c r="R42" s="3">
        <v>121857971.04130003</v>
      </c>
      <c r="S42" s="31">
        <v>0</v>
      </c>
      <c r="T42" s="10">
        <f t="shared" si="0"/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996943.53999999911</v>
      </c>
      <c r="AB42" s="3">
        <v>996943.49000000209</v>
      </c>
      <c r="AC42" s="3">
        <f t="shared" si="1"/>
        <v>-26814197.539999999</v>
      </c>
      <c r="AD42" s="3">
        <f t="shared" si="2"/>
        <v>-26814197.539999999</v>
      </c>
      <c r="AE42" s="3">
        <f t="shared" si="3"/>
        <v>-26814196.840000026</v>
      </c>
      <c r="AF42" s="3">
        <f t="shared" si="4"/>
        <v>-26814196.840000026</v>
      </c>
    </row>
    <row r="43" spans="1:32" x14ac:dyDescent="0.2">
      <c r="A43" t="s">
        <v>111</v>
      </c>
      <c r="B43" t="s">
        <v>96</v>
      </c>
      <c r="C43" t="s">
        <v>17</v>
      </c>
      <c r="D43" t="s">
        <v>17</v>
      </c>
      <c r="E43" t="s">
        <v>33</v>
      </c>
      <c r="F43">
        <v>202403</v>
      </c>
      <c r="G43" s="3">
        <v>83203620</v>
      </c>
      <c r="H43" s="3">
        <v>253235704.90000001</v>
      </c>
      <c r="I43" s="3">
        <v>83203620.340000004</v>
      </c>
      <c r="J43" s="3">
        <v>253235703.43000001</v>
      </c>
      <c r="K43" s="10">
        <v>11</v>
      </c>
      <c r="L43" s="10">
        <v>13</v>
      </c>
      <c r="M43" s="10">
        <v>0</v>
      </c>
      <c r="N43" s="10">
        <v>9660.0493140526505</v>
      </c>
      <c r="O43" s="3">
        <v>785697658.39999998</v>
      </c>
      <c r="P43" s="3">
        <v>784121063.10379982</v>
      </c>
      <c r="Q43" s="3">
        <v>785697658.39999998</v>
      </c>
      <c r="R43" s="3">
        <v>784121063.10379982</v>
      </c>
      <c r="S43" s="31">
        <v>0</v>
      </c>
      <c r="T43" s="10">
        <f t="shared" si="0"/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170032084.90000001</v>
      </c>
      <c r="AB43" s="3">
        <v>170032083.09</v>
      </c>
      <c r="AC43" s="3">
        <f t="shared" si="1"/>
        <v>-253235704.90000001</v>
      </c>
      <c r="AD43" s="3">
        <f t="shared" si="2"/>
        <v>-253235704.90000001</v>
      </c>
      <c r="AE43" s="3">
        <f t="shared" si="3"/>
        <v>-253235703.43000001</v>
      </c>
      <c r="AF43" s="3">
        <f t="shared" si="4"/>
        <v>-253235703.43000001</v>
      </c>
    </row>
    <row r="44" spans="1:32" x14ac:dyDescent="0.2">
      <c r="A44" t="s">
        <v>111</v>
      </c>
      <c r="B44" t="s">
        <v>96</v>
      </c>
      <c r="C44" t="s">
        <v>17</v>
      </c>
      <c r="D44" t="s">
        <v>17</v>
      </c>
      <c r="E44" t="s">
        <v>36</v>
      </c>
      <c r="F44">
        <v>202404</v>
      </c>
      <c r="G44" s="3">
        <v>1764393</v>
      </c>
      <c r="H44" s="3">
        <v>-95395348.389999986</v>
      </c>
      <c r="I44" s="3">
        <v>1764393</v>
      </c>
      <c r="J44" s="3">
        <v>-95395348.24999997</v>
      </c>
      <c r="K44" s="10">
        <v>2</v>
      </c>
      <c r="L44" s="10">
        <v>3</v>
      </c>
      <c r="M44" s="10">
        <v>0</v>
      </c>
      <c r="N44" s="10">
        <v>9352.8333333333376</v>
      </c>
      <c r="O44" s="3">
        <v>226602738.83999997</v>
      </c>
      <c r="P44" s="3">
        <v>238164750.83999997</v>
      </c>
      <c r="Q44" s="3">
        <v>226602738.83999997</v>
      </c>
      <c r="R44" s="3">
        <v>238164750.83999997</v>
      </c>
      <c r="S44" s="31">
        <v>0</v>
      </c>
      <c r="T44" s="10">
        <f t="shared" si="0"/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-97159741.389999986</v>
      </c>
      <c r="AB44" s="3">
        <v>-97159741.24999997</v>
      </c>
      <c r="AC44" s="3">
        <f t="shared" si="1"/>
        <v>95395348.389999986</v>
      </c>
      <c r="AD44" s="3">
        <f t="shared" si="2"/>
        <v>95395348.389999986</v>
      </c>
      <c r="AE44" s="3">
        <f t="shared" si="3"/>
        <v>95395348.24999997</v>
      </c>
      <c r="AF44" s="3">
        <f t="shared" si="4"/>
        <v>95395348.24999997</v>
      </c>
    </row>
    <row r="45" spans="1:32" x14ac:dyDescent="0.2">
      <c r="A45" t="s">
        <v>111</v>
      </c>
      <c r="B45" t="s">
        <v>96</v>
      </c>
      <c r="C45" t="s">
        <v>17</v>
      </c>
      <c r="D45" t="s">
        <v>17</v>
      </c>
      <c r="E45" t="s">
        <v>36</v>
      </c>
      <c r="F45">
        <v>202405</v>
      </c>
      <c r="G45" s="3">
        <v>-1729000</v>
      </c>
      <c r="H45" s="3">
        <v>35459562.299999997</v>
      </c>
      <c r="I45" s="3">
        <v>-1729000</v>
      </c>
      <c r="J45" s="3">
        <v>35459562.299999997</v>
      </c>
      <c r="K45" s="10">
        <v>0</v>
      </c>
      <c r="L45" s="10">
        <v>0</v>
      </c>
      <c r="M45" s="10">
        <v>0</v>
      </c>
      <c r="N45" s="10">
        <v>9181.0967741935492</v>
      </c>
      <c r="O45" s="3">
        <v>192283546.5</v>
      </c>
      <c r="P45" s="3">
        <v>196221967.5</v>
      </c>
      <c r="Q45" s="3">
        <v>192283546.5</v>
      </c>
      <c r="R45" s="3">
        <v>196221967.5</v>
      </c>
      <c r="S45" s="31">
        <v>0</v>
      </c>
      <c r="T45" s="10">
        <f t="shared" si="0"/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37188562.299999997</v>
      </c>
      <c r="AB45" s="3">
        <v>37188562.299999997</v>
      </c>
      <c r="AC45" s="3">
        <f t="shared" si="1"/>
        <v>-35459562.299999997</v>
      </c>
      <c r="AD45" s="3">
        <f t="shared" si="2"/>
        <v>-35459562.299999997</v>
      </c>
      <c r="AE45" s="3">
        <f t="shared" si="3"/>
        <v>-35459562.299999997</v>
      </c>
      <c r="AF45" s="3">
        <f t="shared" si="4"/>
        <v>-35459562.299999997</v>
      </c>
    </row>
    <row r="46" spans="1:32" x14ac:dyDescent="0.2">
      <c r="A46" t="s">
        <v>112</v>
      </c>
      <c r="B46" t="s">
        <v>97</v>
      </c>
      <c r="C46" t="s">
        <v>17</v>
      </c>
      <c r="D46" t="s">
        <v>17</v>
      </c>
      <c r="E46" t="s">
        <v>33</v>
      </c>
      <c r="F46">
        <v>201906</v>
      </c>
      <c r="G46" s="3">
        <v>3543723786</v>
      </c>
      <c r="H46" s="3">
        <v>2350521988.6100001</v>
      </c>
      <c r="I46" s="3">
        <v>3543723786</v>
      </c>
      <c r="J46" s="3">
        <v>2350521988.6100001</v>
      </c>
      <c r="K46" s="10">
        <v>193</v>
      </c>
      <c r="L46" s="10">
        <v>195</v>
      </c>
      <c r="M46" s="10">
        <v>0</v>
      </c>
      <c r="N46" s="10">
        <v>184835.96523297488</v>
      </c>
      <c r="O46" s="3">
        <v>10374217456</v>
      </c>
      <c r="P46" s="3">
        <v>10577678089</v>
      </c>
      <c r="Q46" s="3">
        <v>10374217456</v>
      </c>
      <c r="R46" s="3">
        <v>10577678089</v>
      </c>
      <c r="S46" s="31">
        <v>0</v>
      </c>
      <c r="T46" s="10">
        <f t="shared" si="0"/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-1193201797.3899999</v>
      </c>
      <c r="AB46" s="3">
        <v>-1193201797.3899999</v>
      </c>
      <c r="AC46" s="3">
        <f t="shared" si="1"/>
        <v>-2350521988.6100001</v>
      </c>
      <c r="AD46" s="3">
        <f t="shared" si="2"/>
        <v>-2350521988.6100001</v>
      </c>
      <c r="AE46" s="3">
        <f t="shared" si="3"/>
        <v>-2350521988.6100001</v>
      </c>
      <c r="AF46" s="3">
        <f t="shared" si="4"/>
        <v>-2350521988.6100001</v>
      </c>
    </row>
    <row r="47" spans="1:32" x14ac:dyDescent="0.2">
      <c r="A47" t="s">
        <v>112</v>
      </c>
      <c r="B47" t="s">
        <v>97</v>
      </c>
      <c r="C47" t="s">
        <v>17</v>
      </c>
      <c r="D47" t="s">
        <v>17</v>
      </c>
      <c r="E47" t="s">
        <v>33</v>
      </c>
      <c r="F47">
        <v>201909</v>
      </c>
      <c r="G47" s="3">
        <v>522626891</v>
      </c>
      <c r="H47" s="3">
        <v>1605082674.7499995</v>
      </c>
      <c r="I47" s="3">
        <v>522626891</v>
      </c>
      <c r="J47" s="3">
        <v>1605082674.7499995</v>
      </c>
      <c r="K47" s="10">
        <v>63</v>
      </c>
      <c r="L47" s="10">
        <v>64</v>
      </c>
      <c r="M47" s="10">
        <v>0</v>
      </c>
      <c r="N47" s="10">
        <v>180597.38064516126</v>
      </c>
      <c r="O47" s="3">
        <v>9195411935</v>
      </c>
      <c r="P47" s="3">
        <v>9182326226</v>
      </c>
      <c r="Q47" s="3">
        <v>9195411935</v>
      </c>
      <c r="R47" s="3">
        <v>9182326226</v>
      </c>
      <c r="S47" s="31">
        <v>0</v>
      </c>
      <c r="T47" s="10">
        <f t="shared" si="0"/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1082455783.7499995</v>
      </c>
      <c r="AB47" s="3">
        <v>1082455783.7499995</v>
      </c>
      <c r="AC47" s="3">
        <f t="shared" si="1"/>
        <v>-1605082674.7499995</v>
      </c>
      <c r="AD47" s="3">
        <f t="shared" si="2"/>
        <v>-1605082674.7499995</v>
      </c>
      <c r="AE47" s="3">
        <f t="shared" si="3"/>
        <v>-1605082674.7499995</v>
      </c>
      <c r="AF47" s="3">
        <f t="shared" si="4"/>
        <v>-1605082674.7499995</v>
      </c>
    </row>
    <row r="48" spans="1:32" x14ac:dyDescent="0.2">
      <c r="A48" t="s">
        <v>112</v>
      </c>
      <c r="B48" t="s">
        <v>97</v>
      </c>
      <c r="C48" t="s">
        <v>17</v>
      </c>
      <c r="D48" t="s">
        <v>17</v>
      </c>
      <c r="E48" t="s">
        <v>33</v>
      </c>
      <c r="F48">
        <v>201912</v>
      </c>
      <c r="G48" s="3">
        <v>272595107</v>
      </c>
      <c r="H48" s="3">
        <v>-117848634.05000004</v>
      </c>
      <c r="I48" s="3">
        <v>272595107</v>
      </c>
      <c r="J48" s="3">
        <v>-117848634.05000004</v>
      </c>
      <c r="K48" s="10">
        <v>43</v>
      </c>
      <c r="L48" s="10">
        <v>43</v>
      </c>
      <c r="M48" s="10">
        <v>0</v>
      </c>
      <c r="N48" s="10">
        <v>128767.31648745517</v>
      </c>
      <c r="O48" s="3">
        <v>3476570883.3202</v>
      </c>
      <c r="P48" s="3">
        <v>4405699964.2860003</v>
      </c>
      <c r="Q48" s="3">
        <v>3476570883.3202</v>
      </c>
      <c r="R48" s="3">
        <v>4405699964.2860003</v>
      </c>
      <c r="S48" s="31">
        <v>0</v>
      </c>
      <c r="T48" s="10">
        <f t="shared" si="0"/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-390443741.05000007</v>
      </c>
      <c r="AB48" s="3">
        <v>-390443741.05000007</v>
      </c>
      <c r="AC48" s="3">
        <f t="shared" si="1"/>
        <v>117848634.05000004</v>
      </c>
      <c r="AD48" s="3">
        <f t="shared" si="2"/>
        <v>117848634.05000004</v>
      </c>
      <c r="AE48" s="3">
        <f t="shared" si="3"/>
        <v>117848634.05000004</v>
      </c>
      <c r="AF48" s="3">
        <f t="shared" si="4"/>
        <v>117848634.05000004</v>
      </c>
    </row>
    <row r="49" spans="1:32" x14ac:dyDescent="0.2">
      <c r="A49" t="s">
        <v>112</v>
      </c>
      <c r="B49" t="s">
        <v>97</v>
      </c>
      <c r="C49" t="s">
        <v>17</v>
      </c>
      <c r="D49" t="s">
        <v>17</v>
      </c>
      <c r="E49" t="s">
        <v>33</v>
      </c>
      <c r="F49">
        <v>202003</v>
      </c>
      <c r="G49" s="3">
        <v>57103330</v>
      </c>
      <c r="H49" s="3">
        <v>670399907.57000005</v>
      </c>
      <c r="I49" s="3">
        <v>57103330</v>
      </c>
      <c r="J49" s="3">
        <v>670399907.57000005</v>
      </c>
      <c r="K49" s="10">
        <v>47</v>
      </c>
      <c r="L49" s="10">
        <v>47</v>
      </c>
      <c r="M49" s="10">
        <v>0</v>
      </c>
      <c r="N49" s="10">
        <v>64777.945494994441</v>
      </c>
      <c r="O49" s="3">
        <v>1464020756.4655006</v>
      </c>
      <c r="P49" s="3">
        <v>1425681756.2509007</v>
      </c>
      <c r="Q49" s="3">
        <v>1464020756.4655006</v>
      </c>
      <c r="R49" s="3">
        <v>1425681756.2509007</v>
      </c>
      <c r="S49" s="31">
        <v>0</v>
      </c>
      <c r="T49" s="10">
        <f t="shared" si="0"/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613296577.57000005</v>
      </c>
      <c r="AB49" s="3">
        <v>613296577.57000005</v>
      </c>
      <c r="AC49" s="3">
        <f t="shared" si="1"/>
        <v>-670399907.57000005</v>
      </c>
      <c r="AD49" s="3">
        <f t="shared" si="2"/>
        <v>-670399907.57000005</v>
      </c>
      <c r="AE49" s="3">
        <f t="shared" si="3"/>
        <v>-670399907.57000005</v>
      </c>
      <c r="AF49" s="3">
        <f t="shared" si="4"/>
        <v>-670399907.57000005</v>
      </c>
    </row>
    <row r="50" spans="1:32" x14ac:dyDescent="0.2">
      <c r="A50" t="s">
        <v>112</v>
      </c>
      <c r="B50" t="s">
        <v>97</v>
      </c>
      <c r="C50" t="s">
        <v>17</v>
      </c>
      <c r="D50" t="s">
        <v>17</v>
      </c>
      <c r="E50" t="s">
        <v>33</v>
      </c>
      <c r="F50">
        <v>202006</v>
      </c>
      <c r="G50" s="3">
        <v>58383102</v>
      </c>
      <c r="H50" s="3">
        <v>-21322868.690000005</v>
      </c>
      <c r="I50" s="3">
        <v>58383102</v>
      </c>
      <c r="J50" s="3">
        <v>-21322868.690000005</v>
      </c>
      <c r="K50" s="10">
        <v>60</v>
      </c>
      <c r="L50" s="10">
        <v>60</v>
      </c>
      <c r="M50" s="10">
        <v>0</v>
      </c>
      <c r="N50" s="10">
        <v>62149.391756272387</v>
      </c>
      <c r="O50" s="3">
        <v>552299991.8986001</v>
      </c>
      <c r="P50" s="3">
        <v>732252591.41560018</v>
      </c>
      <c r="Q50" s="3">
        <v>552299991.8986001</v>
      </c>
      <c r="R50" s="3">
        <v>732252591.41560018</v>
      </c>
      <c r="S50" s="31">
        <v>0</v>
      </c>
      <c r="T50" s="10">
        <f t="shared" si="0"/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-79705970.689999998</v>
      </c>
      <c r="AB50" s="3">
        <v>-79705970.689999998</v>
      </c>
      <c r="AC50" s="3">
        <f t="shared" si="1"/>
        <v>21322868.690000005</v>
      </c>
      <c r="AD50" s="3">
        <f t="shared" si="2"/>
        <v>21322868.690000005</v>
      </c>
      <c r="AE50" s="3">
        <f t="shared" si="3"/>
        <v>21322868.690000005</v>
      </c>
      <c r="AF50" s="3">
        <f t="shared" si="4"/>
        <v>21322868.690000005</v>
      </c>
    </row>
    <row r="51" spans="1:32" x14ac:dyDescent="0.2">
      <c r="A51" t="s">
        <v>112</v>
      </c>
      <c r="B51" t="s">
        <v>97</v>
      </c>
      <c r="C51" t="s">
        <v>17</v>
      </c>
      <c r="D51" t="s">
        <v>17</v>
      </c>
      <c r="E51" t="s">
        <v>33</v>
      </c>
      <c r="F51">
        <v>202009</v>
      </c>
      <c r="G51" s="3">
        <v>65612418</v>
      </c>
      <c r="H51" s="3">
        <v>52773057.090000153</v>
      </c>
      <c r="I51" s="3">
        <v>65612418</v>
      </c>
      <c r="J51" s="3">
        <v>52773057.090000153</v>
      </c>
      <c r="K51" s="10">
        <v>18</v>
      </c>
      <c r="L51" s="10">
        <v>18</v>
      </c>
      <c r="M51" s="10">
        <v>0</v>
      </c>
      <c r="N51" s="10">
        <v>57709.773835125459</v>
      </c>
      <c r="O51" s="3">
        <v>1381788114.9640999</v>
      </c>
      <c r="P51" s="3">
        <v>1344316519.5891004</v>
      </c>
      <c r="Q51" s="3">
        <v>1381788114.9640999</v>
      </c>
      <c r="R51" s="3">
        <v>1344316519.5891004</v>
      </c>
      <c r="S51" s="31">
        <v>0</v>
      </c>
      <c r="T51" s="10">
        <f t="shared" si="0"/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-12839360.909999847</v>
      </c>
      <c r="AB51" s="3">
        <v>-12839360.909999847</v>
      </c>
      <c r="AC51" s="3">
        <f t="shared" si="1"/>
        <v>-52773057.090000153</v>
      </c>
      <c r="AD51" s="3">
        <f t="shared" si="2"/>
        <v>-52773057.090000153</v>
      </c>
      <c r="AE51" s="3">
        <f t="shared" si="3"/>
        <v>-52773057.090000153</v>
      </c>
      <c r="AF51" s="3">
        <f t="shared" si="4"/>
        <v>-52773057.090000153</v>
      </c>
    </row>
    <row r="52" spans="1:32" x14ac:dyDescent="0.2">
      <c r="A52" t="s">
        <v>112</v>
      </c>
      <c r="B52" t="s">
        <v>97</v>
      </c>
      <c r="C52" t="s">
        <v>17</v>
      </c>
      <c r="D52" t="s">
        <v>17</v>
      </c>
      <c r="E52" t="s">
        <v>33</v>
      </c>
      <c r="F52">
        <v>202012</v>
      </c>
      <c r="G52" s="3">
        <v>178681877.26420003</v>
      </c>
      <c r="H52" s="3">
        <v>214348301.90739995</v>
      </c>
      <c r="I52" s="3">
        <v>178681877.26420003</v>
      </c>
      <c r="J52" s="3">
        <v>214348301.90739995</v>
      </c>
      <c r="K52" s="10">
        <v>25</v>
      </c>
      <c r="L52" s="10">
        <v>25</v>
      </c>
      <c r="M52" s="10">
        <v>0</v>
      </c>
      <c r="N52" s="10">
        <v>52708.240501792112</v>
      </c>
      <c r="O52" s="3">
        <v>1450741586.6534004</v>
      </c>
      <c r="P52" s="3">
        <v>1403187162.2502</v>
      </c>
      <c r="Q52" s="3">
        <v>1450741586.6534004</v>
      </c>
      <c r="R52" s="3">
        <v>1403187162.2502</v>
      </c>
      <c r="S52" s="31">
        <v>0</v>
      </c>
      <c r="T52" s="10">
        <f t="shared" si="0"/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35666424.643199921</v>
      </c>
      <c r="AB52" s="3">
        <v>35666424.643199921</v>
      </c>
      <c r="AC52" s="3">
        <f t="shared" si="1"/>
        <v>-214348301.90739995</v>
      </c>
      <c r="AD52" s="3">
        <f t="shared" si="2"/>
        <v>-214348301.90739995</v>
      </c>
      <c r="AE52" s="3">
        <f t="shared" si="3"/>
        <v>-214348301.90739995</v>
      </c>
      <c r="AF52" s="3">
        <f t="shared" si="4"/>
        <v>-214348301.90739995</v>
      </c>
    </row>
    <row r="53" spans="1:32" x14ac:dyDescent="0.2">
      <c r="A53" t="s">
        <v>112</v>
      </c>
      <c r="B53" t="s">
        <v>97</v>
      </c>
      <c r="C53" t="s">
        <v>17</v>
      </c>
      <c r="D53" t="s">
        <v>17</v>
      </c>
      <c r="E53" t="s">
        <v>33</v>
      </c>
      <c r="F53">
        <v>202103</v>
      </c>
      <c r="G53" s="3">
        <v>334461020.54450005</v>
      </c>
      <c r="H53" s="3">
        <v>-499766279.73750007</v>
      </c>
      <c r="I53" s="3">
        <v>334461020.54450005</v>
      </c>
      <c r="J53" s="3">
        <v>-499766279.73750007</v>
      </c>
      <c r="K53" s="10">
        <v>55</v>
      </c>
      <c r="L53" s="10">
        <v>55</v>
      </c>
      <c r="M53" s="10">
        <v>0</v>
      </c>
      <c r="N53" s="10">
        <v>48369.77918586789</v>
      </c>
      <c r="O53" s="3">
        <v>1093966291.7309999</v>
      </c>
      <c r="P53" s="3">
        <v>1253624638.3318975</v>
      </c>
      <c r="Q53" s="3">
        <v>1093966291.7309999</v>
      </c>
      <c r="R53" s="3">
        <v>1253624638.3318975</v>
      </c>
      <c r="S53" s="31">
        <v>0</v>
      </c>
      <c r="T53" s="10">
        <f t="shared" si="0"/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-834227300.28200006</v>
      </c>
      <c r="AB53" s="3">
        <v>-834227300.28200006</v>
      </c>
      <c r="AC53" s="3">
        <f t="shared" si="1"/>
        <v>499766279.73750007</v>
      </c>
      <c r="AD53" s="3">
        <f t="shared" si="2"/>
        <v>499766279.73750007</v>
      </c>
      <c r="AE53" s="3">
        <f t="shared" si="3"/>
        <v>499766279.73750007</v>
      </c>
      <c r="AF53" s="3">
        <f t="shared" si="4"/>
        <v>499766279.73750007</v>
      </c>
    </row>
    <row r="54" spans="1:32" x14ac:dyDescent="0.2">
      <c r="A54" t="s">
        <v>112</v>
      </c>
      <c r="B54" t="s">
        <v>97</v>
      </c>
      <c r="C54" t="s">
        <v>17</v>
      </c>
      <c r="D54" t="s">
        <v>17</v>
      </c>
      <c r="E54" t="s">
        <v>33</v>
      </c>
      <c r="F54">
        <v>202106</v>
      </c>
      <c r="G54" s="3">
        <v>629618771.57189989</v>
      </c>
      <c r="H54" s="3">
        <v>1161831183.3290002</v>
      </c>
      <c r="I54" s="3">
        <v>629618771.57189989</v>
      </c>
      <c r="J54" s="3">
        <v>1161831183.3290002</v>
      </c>
      <c r="K54" s="10">
        <v>76</v>
      </c>
      <c r="L54" s="10">
        <v>76</v>
      </c>
      <c r="M54" s="10">
        <v>0</v>
      </c>
      <c r="N54" s="10">
        <v>45807.636200716835</v>
      </c>
      <c r="O54" s="3">
        <v>1278658888.5446997</v>
      </c>
      <c r="P54" s="3">
        <v>1341319681.7167964</v>
      </c>
      <c r="Q54" s="3">
        <v>1278658888.5446997</v>
      </c>
      <c r="R54" s="3">
        <v>1341319681.7167964</v>
      </c>
      <c r="S54" s="31">
        <v>0</v>
      </c>
      <c r="T54" s="10">
        <f t="shared" si="0"/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532212411.75710034</v>
      </c>
      <c r="AB54" s="3">
        <v>532212411.75710034</v>
      </c>
      <c r="AC54" s="3">
        <f t="shared" si="1"/>
        <v>-1161831183.3290002</v>
      </c>
      <c r="AD54" s="3">
        <f t="shared" si="2"/>
        <v>-1161831183.3290002</v>
      </c>
      <c r="AE54" s="3">
        <f t="shared" si="3"/>
        <v>-1161831183.3290002</v>
      </c>
      <c r="AF54" s="3">
        <f t="shared" si="4"/>
        <v>-1161831183.3290002</v>
      </c>
    </row>
    <row r="55" spans="1:32" x14ac:dyDescent="0.2">
      <c r="A55" t="s">
        <v>112</v>
      </c>
      <c r="B55" t="s">
        <v>97</v>
      </c>
      <c r="C55" t="s">
        <v>17</v>
      </c>
      <c r="D55" t="s">
        <v>17</v>
      </c>
      <c r="E55" t="s">
        <v>33</v>
      </c>
      <c r="F55">
        <v>202109</v>
      </c>
      <c r="G55" s="3">
        <v>916252906.6184001</v>
      </c>
      <c r="H55" s="3">
        <v>916620037.04970026</v>
      </c>
      <c r="I55" s="3">
        <v>916252906.6184001</v>
      </c>
      <c r="J55" s="3">
        <v>916620037.04970026</v>
      </c>
      <c r="K55" s="10">
        <v>117</v>
      </c>
      <c r="L55" s="10">
        <v>118</v>
      </c>
      <c r="M55" s="10">
        <v>0</v>
      </c>
      <c r="N55" s="10">
        <v>44580.468100358441</v>
      </c>
      <c r="O55" s="3">
        <v>1886354591.6281996</v>
      </c>
      <c r="P55" s="3">
        <v>1937844431.6418023</v>
      </c>
      <c r="Q55" s="3">
        <v>1886354591.6281996</v>
      </c>
      <c r="R55" s="3">
        <v>1937844431.6418023</v>
      </c>
      <c r="S55" s="31">
        <v>0</v>
      </c>
      <c r="T55" s="10">
        <f t="shared" si="0"/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367130.43130016327</v>
      </c>
      <c r="AB55" s="3">
        <v>367130.43130016327</v>
      </c>
      <c r="AC55" s="3">
        <f t="shared" si="1"/>
        <v>-916620037.04970026</v>
      </c>
      <c r="AD55" s="3">
        <f t="shared" si="2"/>
        <v>-916620037.04970026</v>
      </c>
      <c r="AE55" s="3">
        <f t="shared" si="3"/>
        <v>-916620037.04970026</v>
      </c>
      <c r="AF55" s="3">
        <f t="shared" si="4"/>
        <v>-916620037.04970026</v>
      </c>
    </row>
    <row r="56" spans="1:32" x14ac:dyDescent="0.2">
      <c r="A56" t="s">
        <v>112</v>
      </c>
      <c r="B56" t="s">
        <v>97</v>
      </c>
      <c r="C56" t="s">
        <v>17</v>
      </c>
      <c r="D56" t="s">
        <v>17</v>
      </c>
      <c r="E56" t="s">
        <v>33</v>
      </c>
      <c r="F56">
        <v>202112</v>
      </c>
      <c r="G56" s="3">
        <v>815346275.88750005</v>
      </c>
      <c r="H56" s="3">
        <v>903507442.99030006</v>
      </c>
      <c r="I56" s="3">
        <v>815346275.88750005</v>
      </c>
      <c r="J56" s="3">
        <v>903507442.99030006</v>
      </c>
      <c r="K56" s="10">
        <v>228</v>
      </c>
      <c r="L56" s="10">
        <v>229</v>
      </c>
      <c r="M56" s="10">
        <v>0</v>
      </c>
      <c r="N56" s="10">
        <v>42359.060215053767</v>
      </c>
      <c r="O56" s="3">
        <v>2385612627.1065998</v>
      </c>
      <c r="P56" s="3">
        <v>2410939663.7543006</v>
      </c>
      <c r="Q56" s="3">
        <v>2385612627.1065998</v>
      </c>
      <c r="R56" s="3">
        <v>2410939663.7543006</v>
      </c>
      <c r="S56" s="31">
        <v>0</v>
      </c>
      <c r="T56" s="10">
        <f t="shared" si="0"/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88161167.102800012</v>
      </c>
      <c r="AB56" s="3">
        <v>88161167.102800012</v>
      </c>
      <c r="AC56" s="3">
        <f t="shared" si="1"/>
        <v>-903507442.99030006</v>
      </c>
      <c r="AD56" s="3">
        <f t="shared" si="2"/>
        <v>-903507442.99030006</v>
      </c>
      <c r="AE56" s="3">
        <f t="shared" si="3"/>
        <v>-903507442.99030006</v>
      </c>
      <c r="AF56" s="3">
        <f t="shared" si="4"/>
        <v>-903507442.99030006</v>
      </c>
    </row>
    <row r="57" spans="1:32" x14ac:dyDescent="0.2">
      <c r="A57" t="s">
        <v>112</v>
      </c>
      <c r="B57" t="s">
        <v>97</v>
      </c>
      <c r="C57" t="s">
        <v>17</v>
      </c>
      <c r="D57" t="s">
        <v>17</v>
      </c>
      <c r="E57" t="s">
        <v>33</v>
      </c>
      <c r="F57">
        <v>202203</v>
      </c>
      <c r="G57" s="3">
        <v>870105231.17740023</v>
      </c>
      <c r="H57" s="3">
        <v>976691129.3884002</v>
      </c>
      <c r="I57" s="3">
        <v>870105231.17740023</v>
      </c>
      <c r="J57" s="3">
        <v>976691129.3884002</v>
      </c>
      <c r="K57" s="10">
        <v>181</v>
      </c>
      <c r="L57" s="10">
        <v>182</v>
      </c>
      <c r="M57" s="10">
        <v>0</v>
      </c>
      <c r="N57" s="10">
        <v>38289.936251920124</v>
      </c>
      <c r="O57" s="3">
        <v>1746063306.0840998</v>
      </c>
      <c r="P57" s="3">
        <v>1642901579.9036999</v>
      </c>
      <c r="Q57" s="3">
        <v>1746063306.0840998</v>
      </c>
      <c r="R57" s="3">
        <v>1642901579.9036999</v>
      </c>
      <c r="S57" s="31">
        <v>0</v>
      </c>
      <c r="T57" s="10">
        <f t="shared" si="0"/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106585898.21099997</v>
      </c>
      <c r="AB57" s="3">
        <v>106585898.21099997</v>
      </c>
      <c r="AC57" s="3">
        <f t="shared" si="1"/>
        <v>-976691129.3884002</v>
      </c>
      <c r="AD57" s="3">
        <f t="shared" si="2"/>
        <v>-976691129.3884002</v>
      </c>
      <c r="AE57" s="3">
        <f t="shared" si="3"/>
        <v>-976691129.3884002</v>
      </c>
      <c r="AF57" s="3">
        <f t="shared" si="4"/>
        <v>-976691129.3884002</v>
      </c>
    </row>
    <row r="58" spans="1:32" x14ac:dyDescent="0.2">
      <c r="A58" t="s">
        <v>112</v>
      </c>
      <c r="B58" t="s">
        <v>97</v>
      </c>
      <c r="C58" t="s">
        <v>17</v>
      </c>
      <c r="D58" t="s">
        <v>17</v>
      </c>
      <c r="E58" t="s">
        <v>33</v>
      </c>
      <c r="F58">
        <v>202206</v>
      </c>
      <c r="G58" s="3">
        <v>1399680941.1403003</v>
      </c>
      <c r="H58" s="3">
        <v>1093909621.2873001</v>
      </c>
      <c r="I58" s="3">
        <v>1399680941.1403003</v>
      </c>
      <c r="J58" s="3">
        <v>1093909621.2873001</v>
      </c>
      <c r="K58" s="10">
        <v>234</v>
      </c>
      <c r="L58" s="10">
        <v>242</v>
      </c>
      <c r="M58" s="10">
        <v>0</v>
      </c>
      <c r="N58" s="10">
        <v>35498.479928315392</v>
      </c>
      <c r="O58" s="3">
        <v>2553151069.9156013</v>
      </c>
      <c r="P58" s="3">
        <v>2513654542.3088007</v>
      </c>
      <c r="Q58" s="3">
        <v>2553151069.9156013</v>
      </c>
      <c r="R58" s="3">
        <v>2513654542.3088007</v>
      </c>
      <c r="S58" s="31">
        <v>0</v>
      </c>
      <c r="T58" s="10">
        <f t="shared" si="0"/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-305771319.85300016</v>
      </c>
      <c r="AB58" s="3">
        <v>-305771319.85300016</v>
      </c>
      <c r="AC58" s="3">
        <f t="shared" si="1"/>
        <v>-1093909621.2873001</v>
      </c>
      <c r="AD58" s="3">
        <f t="shared" si="2"/>
        <v>-1093909621.2873001</v>
      </c>
      <c r="AE58" s="3">
        <f t="shared" si="3"/>
        <v>-1093909621.2873001</v>
      </c>
      <c r="AF58" s="3">
        <f t="shared" si="4"/>
        <v>-1093909621.2873001</v>
      </c>
    </row>
    <row r="59" spans="1:32" x14ac:dyDescent="0.2">
      <c r="A59" t="s">
        <v>112</v>
      </c>
      <c r="B59" t="s">
        <v>97</v>
      </c>
      <c r="C59" t="s">
        <v>17</v>
      </c>
      <c r="D59" t="s">
        <v>17</v>
      </c>
      <c r="E59" t="s">
        <v>33</v>
      </c>
      <c r="F59">
        <v>202209</v>
      </c>
      <c r="G59" s="3">
        <v>1290529446.7948997</v>
      </c>
      <c r="H59" s="3">
        <v>1162381838.5061002</v>
      </c>
      <c r="I59" s="3">
        <v>1290529446.7948997</v>
      </c>
      <c r="J59" s="3">
        <v>1162381838.5061002</v>
      </c>
      <c r="K59" s="10">
        <v>223</v>
      </c>
      <c r="L59" s="10">
        <v>239</v>
      </c>
      <c r="M59" s="10">
        <v>0</v>
      </c>
      <c r="N59" s="10">
        <v>33254.590322580647</v>
      </c>
      <c r="O59" s="3">
        <v>2193690985.6611996</v>
      </c>
      <c r="P59" s="3">
        <v>2099234595.1430991</v>
      </c>
      <c r="Q59" s="3">
        <v>2193690985.6611996</v>
      </c>
      <c r="R59" s="3">
        <v>2099234595.1430991</v>
      </c>
      <c r="S59" s="31">
        <v>0</v>
      </c>
      <c r="T59" s="10">
        <f t="shared" si="0"/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-128147608.28879952</v>
      </c>
      <c r="AB59" s="3">
        <v>-128147608.28879952</v>
      </c>
      <c r="AC59" s="3">
        <f t="shared" si="1"/>
        <v>-1162381838.5061002</v>
      </c>
      <c r="AD59" s="3">
        <f t="shared" si="2"/>
        <v>-1162381838.5061002</v>
      </c>
      <c r="AE59" s="3">
        <f t="shared" si="3"/>
        <v>-1162381838.5061002</v>
      </c>
      <c r="AF59" s="3">
        <f t="shared" si="4"/>
        <v>-1162381838.5061002</v>
      </c>
    </row>
    <row r="60" spans="1:32" x14ac:dyDescent="0.2">
      <c r="A60" t="s">
        <v>112</v>
      </c>
      <c r="B60" t="s">
        <v>97</v>
      </c>
      <c r="C60" t="s">
        <v>17</v>
      </c>
      <c r="D60" t="s">
        <v>17</v>
      </c>
      <c r="E60" t="s">
        <v>33</v>
      </c>
      <c r="F60">
        <v>202212</v>
      </c>
      <c r="G60" s="3">
        <v>1584422665.0797</v>
      </c>
      <c r="H60" s="3">
        <v>2225695977.2052002</v>
      </c>
      <c r="I60" s="3">
        <v>1584422665.0797</v>
      </c>
      <c r="J60" s="3">
        <v>2225695977.2052002</v>
      </c>
      <c r="K60" s="10">
        <v>257</v>
      </c>
      <c r="L60" s="10">
        <v>295</v>
      </c>
      <c r="M60" s="10">
        <v>0</v>
      </c>
      <c r="N60" s="10">
        <v>31371.363082437281</v>
      </c>
      <c r="O60" s="3">
        <v>2623946598.9081993</v>
      </c>
      <c r="P60" s="3">
        <v>2594298809.0372</v>
      </c>
      <c r="Q60" s="3">
        <v>2623946598.9081993</v>
      </c>
      <c r="R60" s="3">
        <v>2594298809.0372</v>
      </c>
      <c r="S60" s="31">
        <v>0</v>
      </c>
      <c r="T60" s="10">
        <f t="shared" si="0"/>
        <v>0</v>
      </c>
      <c r="U60" s="3">
        <v>0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3">
        <v>641273312.1255002</v>
      </c>
      <c r="AB60" s="3">
        <v>641273312.1255002</v>
      </c>
      <c r="AC60" s="3">
        <f t="shared" si="1"/>
        <v>-2225695977.2052002</v>
      </c>
      <c r="AD60" s="3">
        <f t="shared" si="2"/>
        <v>-2225695977.2052002</v>
      </c>
      <c r="AE60" s="3">
        <f t="shared" si="3"/>
        <v>-2225695977.2052002</v>
      </c>
      <c r="AF60" s="3">
        <f t="shared" si="4"/>
        <v>-2225695977.2052002</v>
      </c>
    </row>
    <row r="61" spans="1:32" x14ac:dyDescent="0.2">
      <c r="A61" t="s">
        <v>112</v>
      </c>
      <c r="B61" t="s">
        <v>97</v>
      </c>
      <c r="C61" t="s">
        <v>17</v>
      </c>
      <c r="D61" t="s">
        <v>17</v>
      </c>
      <c r="E61" t="s">
        <v>33</v>
      </c>
      <c r="F61">
        <v>202303</v>
      </c>
      <c r="G61" s="3">
        <v>1134846482.8944998</v>
      </c>
      <c r="H61" s="3">
        <v>815692151.06369996</v>
      </c>
      <c r="I61" s="3">
        <v>1134846482.8944998</v>
      </c>
      <c r="J61" s="3">
        <v>815692151.06369996</v>
      </c>
      <c r="K61" s="10">
        <v>191</v>
      </c>
      <c r="L61" s="10">
        <v>233</v>
      </c>
      <c r="M61" s="10">
        <v>0</v>
      </c>
      <c r="N61" s="10">
        <v>29515.281874039949</v>
      </c>
      <c r="O61" s="3">
        <v>1886993248.2292998</v>
      </c>
      <c r="P61" s="3">
        <v>1766017960.9787996</v>
      </c>
      <c r="Q61" s="3">
        <v>1886993248.2292998</v>
      </c>
      <c r="R61" s="3">
        <v>1766017960.9787996</v>
      </c>
      <c r="S61" s="31">
        <v>0</v>
      </c>
      <c r="T61" s="10">
        <f t="shared" si="0"/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-319154331.83079982</v>
      </c>
      <c r="AB61" s="3">
        <v>-319154331.83079982</v>
      </c>
      <c r="AC61" s="3">
        <f t="shared" si="1"/>
        <v>-815692151.06369996</v>
      </c>
      <c r="AD61" s="3">
        <f t="shared" si="2"/>
        <v>-815692151.06369996</v>
      </c>
      <c r="AE61" s="3">
        <f t="shared" si="3"/>
        <v>-815692151.06369996</v>
      </c>
      <c r="AF61" s="3">
        <f t="shared" si="4"/>
        <v>-815692151.06369996</v>
      </c>
    </row>
    <row r="62" spans="1:32" x14ac:dyDescent="0.2">
      <c r="A62" t="s">
        <v>112</v>
      </c>
      <c r="B62" t="s">
        <v>97</v>
      </c>
      <c r="C62" t="s">
        <v>17</v>
      </c>
      <c r="D62" t="s">
        <v>17</v>
      </c>
      <c r="E62" t="s">
        <v>33</v>
      </c>
      <c r="F62">
        <v>202306</v>
      </c>
      <c r="G62" s="3">
        <v>1060494905.4078001</v>
      </c>
      <c r="H62" s="3">
        <v>980319108.15400028</v>
      </c>
      <c r="I62" s="3">
        <v>1060494905.4078001</v>
      </c>
      <c r="J62" s="3">
        <v>980319108.15400028</v>
      </c>
      <c r="K62" s="10">
        <v>212</v>
      </c>
      <c r="L62" s="10">
        <v>239</v>
      </c>
      <c r="M62" s="10">
        <v>0</v>
      </c>
      <c r="N62" s="10">
        <v>25209.967741935474</v>
      </c>
      <c r="O62" s="3">
        <v>2441139193.1361008</v>
      </c>
      <c r="P62" s="3">
        <v>2259651679.3884001</v>
      </c>
      <c r="Q62" s="3">
        <v>2441139193.1361008</v>
      </c>
      <c r="R62" s="3">
        <v>2259651679.3884001</v>
      </c>
      <c r="S62" s="31">
        <v>0</v>
      </c>
      <c r="T62" s="10">
        <f t="shared" si="0"/>
        <v>0</v>
      </c>
      <c r="U62" s="3">
        <v>0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3">
        <v>-80175797.253799796</v>
      </c>
      <c r="AB62" s="3">
        <v>-80175797.253799796</v>
      </c>
      <c r="AC62" s="3">
        <f t="shared" si="1"/>
        <v>-980319108.15400028</v>
      </c>
      <c r="AD62" s="3">
        <f t="shared" si="2"/>
        <v>-980319108.15400028</v>
      </c>
      <c r="AE62" s="3">
        <f t="shared" si="3"/>
        <v>-980319108.15400028</v>
      </c>
      <c r="AF62" s="3">
        <f t="shared" si="4"/>
        <v>-980319108.15400028</v>
      </c>
    </row>
    <row r="63" spans="1:32" x14ac:dyDescent="0.2">
      <c r="A63" t="s">
        <v>112</v>
      </c>
      <c r="B63" t="s">
        <v>97</v>
      </c>
      <c r="C63" t="s">
        <v>17</v>
      </c>
      <c r="D63" t="s">
        <v>17</v>
      </c>
      <c r="E63" t="s">
        <v>33</v>
      </c>
      <c r="F63">
        <v>202309</v>
      </c>
      <c r="G63" s="3">
        <v>642664957.16929984</v>
      </c>
      <c r="H63" s="3">
        <v>765586097.37629986</v>
      </c>
      <c r="I63" s="3">
        <v>642664957.16929984</v>
      </c>
      <c r="J63" s="3">
        <v>765586097.37629986</v>
      </c>
      <c r="K63" s="10">
        <v>136</v>
      </c>
      <c r="L63" s="10">
        <v>154</v>
      </c>
      <c r="M63" s="10">
        <v>0</v>
      </c>
      <c r="N63" s="10">
        <v>20797.983154121859</v>
      </c>
      <c r="O63" s="3">
        <v>1967229751.5378003</v>
      </c>
      <c r="P63" s="3">
        <v>1991279082.8827004</v>
      </c>
      <c r="Q63" s="3">
        <v>1967229751.5378003</v>
      </c>
      <c r="R63" s="3">
        <v>1991279082.8827004</v>
      </c>
      <c r="S63" s="31">
        <v>0</v>
      </c>
      <c r="T63" s="10">
        <f t="shared" si="0"/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122921140.20700002</v>
      </c>
      <c r="AB63" s="3">
        <v>122921140.20700002</v>
      </c>
      <c r="AC63" s="3">
        <f t="shared" si="1"/>
        <v>-765586097.37629986</v>
      </c>
      <c r="AD63" s="3">
        <f t="shared" si="2"/>
        <v>-765586097.37629986</v>
      </c>
      <c r="AE63" s="3">
        <f t="shared" si="3"/>
        <v>-765586097.37629986</v>
      </c>
      <c r="AF63" s="3">
        <f t="shared" si="4"/>
        <v>-765586097.37629986</v>
      </c>
    </row>
    <row r="64" spans="1:32" x14ac:dyDescent="0.2">
      <c r="A64" t="s">
        <v>112</v>
      </c>
      <c r="B64" t="s">
        <v>97</v>
      </c>
      <c r="C64" t="s">
        <v>17</v>
      </c>
      <c r="D64" t="s">
        <v>17</v>
      </c>
      <c r="E64" t="s">
        <v>33</v>
      </c>
      <c r="F64">
        <v>202312</v>
      </c>
      <c r="G64" s="3">
        <v>849558007.98609996</v>
      </c>
      <c r="H64" s="3">
        <v>705199716.88259995</v>
      </c>
      <c r="I64" s="3">
        <v>849558007.98609996</v>
      </c>
      <c r="J64" s="3">
        <v>705199716.88259995</v>
      </c>
      <c r="K64" s="10">
        <v>156</v>
      </c>
      <c r="L64" s="10">
        <v>181</v>
      </c>
      <c r="M64" s="10">
        <v>0</v>
      </c>
      <c r="N64" s="10">
        <v>18885.658781362003</v>
      </c>
      <c r="O64" s="3">
        <v>1988755503.9796002</v>
      </c>
      <c r="P64" s="3">
        <v>2067124831.9796002</v>
      </c>
      <c r="Q64" s="3">
        <v>1988755503.9796002</v>
      </c>
      <c r="R64" s="3">
        <v>2067124831.9796002</v>
      </c>
      <c r="S64" s="31">
        <v>0</v>
      </c>
      <c r="T64" s="10">
        <f t="shared" si="0"/>
        <v>0</v>
      </c>
      <c r="U64" s="3">
        <v>0</v>
      </c>
      <c r="V64" s="3">
        <v>0</v>
      </c>
      <c r="W64" s="3">
        <v>0</v>
      </c>
      <c r="X64" s="3">
        <v>0</v>
      </c>
      <c r="Y64" s="3">
        <v>0</v>
      </c>
      <c r="Z64" s="3">
        <v>0</v>
      </c>
      <c r="AA64" s="3">
        <v>-144358291.10350001</v>
      </c>
      <c r="AB64" s="3">
        <v>-144358291.10350001</v>
      </c>
      <c r="AC64" s="3">
        <f t="shared" si="1"/>
        <v>-705199716.88259995</v>
      </c>
      <c r="AD64" s="3">
        <f t="shared" si="2"/>
        <v>-705199716.88259995</v>
      </c>
      <c r="AE64" s="3">
        <f t="shared" si="3"/>
        <v>-705199716.88259995</v>
      </c>
      <c r="AF64" s="3">
        <f t="shared" si="4"/>
        <v>-705199716.88259995</v>
      </c>
    </row>
    <row r="65" spans="1:32" x14ac:dyDescent="0.2">
      <c r="A65" t="s">
        <v>112</v>
      </c>
      <c r="B65" t="s">
        <v>97</v>
      </c>
      <c r="C65" t="s">
        <v>17</v>
      </c>
      <c r="D65" t="s">
        <v>17</v>
      </c>
      <c r="E65" t="s">
        <v>33</v>
      </c>
      <c r="F65">
        <v>202403</v>
      </c>
      <c r="G65" s="3">
        <v>252551169.33860001</v>
      </c>
      <c r="H65" s="3">
        <v>648330869.53280008</v>
      </c>
      <c r="I65" s="3">
        <v>252551169.33860001</v>
      </c>
      <c r="J65" s="3">
        <v>648330869.53280008</v>
      </c>
      <c r="K65" s="10">
        <v>82</v>
      </c>
      <c r="L65" s="10">
        <v>112</v>
      </c>
      <c r="M65" s="10">
        <v>0</v>
      </c>
      <c r="N65" s="10">
        <v>17350.114200964035</v>
      </c>
      <c r="O65" s="3">
        <v>1757693239.6141</v>
      </c>
      <c r="P65" s="3">
        <v>1888466682.9674001</v>
      </c>
      <c r="Q65" s="3">
        <v>1757693239.6141</v>
      </c>
      <c r="R65" s="3">
        <v>1888466682.9674001</v>
      </c>
      <c r="S65" s="31">
        <v>0</v>
      </c>
      <c r="T65" s="10">
        <f t="shared" si="0"/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395779700.19420004</v>
      </c>
      <c r="AB65" s="3">
        <v>395779700.19420004</v>
      </c>
      <c r="AC65" s="3">
        <f t="shared" si="1"/>
        <v>-648330869.53280008</v>
      </c>
      <c r="AD65" s="3">
        <f t="shared" si="2"/>
        <v>-648330869.53280008</v>
      </c>
      <c r="AE65" s="3">
        <f t="shared" si="3"/>
        <v>-648330869.53280008</v>
      </c>
      <c r="AF65" s="3">
        <f t="shared" si="4"/>
        <v>-648330869.53280008</v>
      </c>
    </row>
    <row r="66" spans="1:32" x14ac:dyDescent="0.2">
      <c r="A66" t="s">
        <v>112</v>
      </c>
      <c r="B66" t="s">
        <v>97</v>
      </c>
      <c r="C66" t="s">
        <v>17</v>
      </c>
      <c r="D66" t="s">
        <v>17</v>
      </c>
      <c r="E66" t="s">
        <v>36</v>
      </c>
      <c r="F66">
        <v>202404</v>
      </c>
      <c r="G66" s="3">
        <v>30490519.081</v>
      </c>
      <c r="H66" s="3">
        <v>40972370.985499993</v>
      </c>
      <c r="I66" s="3">
        <v>30490519.081</v>
      </c>
      <c r="J66" s="3">
        <v>40972370.985499993</v>
      </c>
      <c r="K66" s="10">
        <v>17</v>
      </c>
      <c r="L66" s="10">
        <v>30</v>
      </c>
      <c r="M66" s="10">
        <v>0</v>
      </c>
      <c r="N66" s="10">
        <v>16739.299999999992</v>
      </c>
      <c r="O66" s="3">
        <v>560591313.13410032</v>
      </c>
      <c r="P66" s="3">
        <v>574176476.13410032</v>
      </c>
      <c r="Q66" s="3">
        <v>560591313.13410032</v>
      </c>
      <c r="R66" s="3">
        <v>574176476.13410032</v>
      </c>
      <c r="S66" s="31">
        <v>0</v>
      </c>
      <c r="T66" s="10">
        <f t="shared" ref="T66:T129" si="5">$S66 * $N66</f>
        <v>0</v>
      </c>
      <c r="U66" s="3">
        <v>0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3">
        <v>10481851.904499993</v>
      </c>
      <c r="AB66" s="3">
        <v>10481851.904499993</v>
      </c>
      <c r="AC66" s="3">
        <f t="shared" ref="AC66:AC129" si="6">$W66 - $H66</f>
        <v>-40972370.985499993</v>
      </c>
      <c r="AD66" s="3">
        <f t="shared" ref="AD66:AD129" si="7">$X66 - $H66</f>
        <v>-40972370.985499993</v>
      </c>
      <c r="AE66" s="3">
        <f t="shared" ref="AE66:AE129" si="8">$Y66 - $J66</f>
        <v>-40972370.985499993</v>
      </c>
      <c r="AF66" s="3">
        <f t="shared" ref="AF66:AF129" si="9">$Z66 - $J66</f>
        <v>-40972370.985499993</v>
      </c>
    </row>
    <row r="67" spans="1:32" x14ac:dyDescent="0.2">
      <c r="A67" t="s">
        <v>112</v>
      </c>
      <c r="B67" t="s">
        <v>97</v>
      </c>
      <c r="C67" t="s">
        <v>17</v>
      </c>
      <c r="D67" t="s">
        <v>17</v>
      </c>
      <c r="E67" t="s">
        <v>36</v>
      </c>
      <c r="F67">
        <v>202405</v>
      </c>
      <c r="G67" s="3">
        <v>3850185.0438999441</v>
      </c>
      <c r="H67" s="3">
        <v>-137325694.20080006</v>
      </c>
      <c r="I67" s="3">
        <v>3850185.0438999441</v>
      </c>
      <c r="J67" s="3">
        <v>-137325694.20080006</v>
      </c>
      <c r="K67" s="10">
        <v>6</v>
      </c>
      <c r="L67" s="10">
        <v>35</v>
      </c>
      <c r="M67" s="10">
        <v>0</v>
      </c>
      <c r="N67" s="10">
        <v>16441.54838709678</v>
      </c>
      <c r="O67" s="3">
        <v>328909365.48809993</v>
      </c>
      <c r="P67" s="3">
        <v>336359849.48809993</v>
      </c>
      <c r="Q67" s="3">
        <v>328909365.48809993</v>
      </c>
      <c r="R67" s="3">
        <v>336359849.48809993</v>
      </c>
      <c r="S67" s="31">
        <v>0</v>
      </c>
      <c r="T67" s="10">
        <f t="shared" si="5"/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-141175879.24470001</v>
      </c>
      <c r="AB67" s="3">
        <v>-141175879.24470001</v>
      </c>
      <c r="AC67" s="3">
        <f t="shared" si="6"/>
        <v>137325694.20080006</v>
      </c>
      <c r="AD67" s="3">
        <f t="shared" si="7"/>
        <v>137325694.20080006</v>
      </c>
      <c r="AE67" s="3">
        <f t="shared" si="8"/>
        <v>137325694.20080006</v>
      </c>
      <c r="AF67" s="3">
        <f t="shared" si="9"/>
        <v>137325694.20080006</v>
      </c>
    </row>
    <row r="68" spans="1:32" x14ac:dyDescent="0.2">
      <c r="A68" t="s">
        <v>113</v>
      </c>
      <c r="B68" t="s">
        <v>98</v>
      </c>
      <c r="C68" t="s">
        <v>17</v>
      </c>
      <c r="D68" t="s">
        <v>17</v>
      </c>
      <c r="E68" t="s">
        <v>33</v>
      </c>
      <c r="F68">
        <v>201906</v>
      </c>
      <c r="G68" s="3">
        <v>0</v>
      </c>
      <c r="H68" s="3">
        <v>0</v>
      </c>
      <c r="I68" s="3">
        <v>0</v>
      </c>
      <c r="J68" s="3">
        <v>0</v>
      </c>
      <c r="K68" s="10">
        <v>0</v>
      </c>
      <c r="L68" s="10">
        <v>0</v>
      </c>
      <c r="M68" s="10">
        <v>0</v>
      </c>
      <c r="N68" s="10">
        <v>560.49677419354839</v>
      </c>
      <c r="O68" s="3">
        <v>-18003588</v>
      </c>
      <c r="P68" s="3">
        <v>-11019730.73599999</v>
      </c>
      <c r="Q68" s="3">
        <v>-18003588</v>
      </c>
      <c r="R68" s="3">
        <v>-11019730.73599999</v>
      </c>
      <c r="S68" s="31">
        <v>0</v>
      </c>
      <c r="T68" s="10">
        <f t="shared" si="5"/>
        <v>0</v>
      </c>
      <c r="U68" s="3">
        <v>0</v>
      </c>
      <c r="V68" s="3">
        <v>0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3">
        <v>0</v>
      </c>
      <c r="AC68" s="3">
        <f t="shared" si="6"/>
        <v>0</v>
      </c>
      <c r="AD68" s="3">
        <f t="shared" si="7"/>
        <v>0</v>
      </c>
      <c r="AE68" s="3">
        <f t="shared" si="8"/>
        <v>0</v>
      </c>
      <c r="AF68" s="3">
        <f t="shared" si="9"/>
        <v>0</v>
      </c>
    </row>
    <row r="69" spans="1:32" x14ac:dyDescent="0.2">
      <c r="A69" t="s">
        <v>113</v>
      </c>
      <c r="B69" t="s">
        <v>98</v>
      </c>
      <c r="C69" t="s">
        <v>17</v>
      </c>
      <c r="D69" t="s">
        <v>17</v>
      </c>
      <c r="E69" t="s">
        <v>33</v>
      </c>
      <c r="F69">
        <v>201909</v>
      </c>
      <c r="G69" s="3">
        <v>0</v>
      </c>
      <c r="H69" s="3">
        <v>0</v>
      </c>
      <c r="I69" s="3">
        <v>0</v>
      </c>
      <c r="J69" s="3">
        <v>0</v>
      </c>
      <c r="K69" s="10">
        <v>0</v>
      </c>
      <c r="L69" s="10">
        <v>0</v>
      </c>
      <c r="M69" s="10">
        <v>0</v>
      </c>
      <c r="N69" s="10">
        <v>518.97562724014335</v>
      </c>
      <c r="O69" s="3">
        <v>17874960</v>
      </c>
      <c r="P69" s="3">
        <v>18198748.112100001</v>
      </c>
      <c r="Q69" s="3">
        <v>17874960</v>
      </c>
      <c r="R69" s="3">
        <v>18198748.112100001</v>
      </c>
      <c r="S69" s="31">
        <v>0</v>
      </c>
      <c r="T69" s="10">
        <f t="shared" si="5"/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  <c r="AC69" s="3">
        <f t="shared" si="6"/>
        <v>0</v>
      </c>
      <c r="AD69" s="3">
        <f t="shared" si="7"/>
        <v>0</v>
      </c>
      <c r="AE69" s="3">
        <f t="shared" si="8"/>
        <v>0</v>
      </c>
      <c r="AF69" s="3">
        <f t="shared" si="9"/>
        <v>0</v>
      </c>
    </row>
    <row r="70" spans="1:32" x14ac:dyDescent="0.2">
      <c r="A70" t="s">
        <v>113</v>
      </c>
      <c r="B70" t="s">
        <v>98</v>
      </c>
      <c r="C70" t="s">
        <v>17</v>
      </c>
      <c r="D70" t="s">
        <v>17</v>
      </c>
      <c r="E70" t="s">
        <v>33</v>
      </c>
      <c r="F70">
        <v>201912</v>
      </c>
      <c r="G70" s="3">
        <v>0</v>
      </c>
      <c r="H70" s="3">
        <v>0</v>
      </c>
      <c r="I70" s="3">
        <v>0</v>
      </c>
      <c r="J70" s="3">
        <v>0</v>
      </c>
      <c r="K70" s="10">
        <v>0</v>
      </c>
      <c r="L70" s="10">
        <v>0</v>
      </c>
      <c r="M70" s="10">
        <v>0</v>
      </c>
      <c r="N70" s="10">
        <v>494.24086021505377</v>
      </c>
      <c r="O70" s="3">
        <v>7752086</v>
      </c>
      <c r="P70" s="3">
        <v>8772031.422799997</v>
      </c>
      <c r="Q70" s="3">
        <v>7752086</v>
      </c>
      <c r="R70" s="3">
        <v>8772031.422799997</v>
      </c>
      <c r="S70" s="31">
        <v>0</v>
      </c>
      <c r="T70" s="10">
        <f t="shared" si="5"/>
        <v>0</v>
      </c>
      <c r="U70" s="3">
        <v>0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3">
        <v>0</v>
      </c>
      <c r="AC70" s="3">
        <f t="shared" si="6"/>
        <v>0</v>
      </c>
      <c r="AD70" s="3">
        <f t="shared" si="7"/>
        <v>0</v>
      </c>
      <c r="AE70" s="3">
        <f t="shared" si="8"/>
        <v>0</v>
      </c>
      <c r="AF70" s="3">
        <f t="shared" si="9"/>
        <v>0</v>
      </c>
    </row>
    <row r="71" spans="1:32" x14ac:dyDescent="0.2">
      <c r="A71" t="s">
        <v>113</v>
      </c>
      <c r="B71" t="s">
        <v>98</v>
      </c>
      <c r="C71" t="s">
        <v>17</v>
      </c>
      <c r="D71" t="s">
        <v>17</v>
      </c>
      <c r="E71" t="s">
        <v>33</v>
      </c>
      <c r="F71">
        <v>202003</v>
      </c>
      <c r="G71" s="3">
        <v>0</v>
      </c>
      <c r="H71" s="3">
        <v>0</v>
      </c>
      <c r="I71" s="3">
        <v>0</v>
      </c>
      <c r="J71" s="3">
        <v>0</v>
      </c>
      <c r="K71" s="10">
        <v>0</v>
      </c>
      <c r="L71" s="10">
        <v>0</v>
      </c>
      <c r="M71" s="10">
        <v>0</v>
      </c>
      <c r="N71" s="10">
        <v>491</v>
      </c>
      <c r="O71" s="3">
        <v>7359581</v>
      </c>
      <c r="P71" s="3">
        <v>9620703.4980999976</v>
      </c>
      <c r="Q71" s="3">
        <v>7359581</v>
      </c>
      <c r="R71" s="3">
        <v>9620703.4980999976</v>
      </c>
      <c r="S71" s="31">
        <v>0</v>
      </c>
      <c r="T71" s="10">
        <f t="shared" si="5"/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  <c r="AC71" s="3">
        <f t="shared" si="6"/>
        <v>0</v>
      </c>
      <c r="AD71" s="3">
        <f t="shared" si="7"/>
        <v>0</v>
      </c>
      <c r="AE71" s="3">
        <f t="shared" si="8"/>
        <v>0</v>
      </c>
      <c r="AF71" s="3">
        <f t="shared" si="9"/>
        <v>0</v>
      </c>
    </row>
    <row r="72" spans="1:32" x14ac:dyDescent="0.2">
      <c r="A72" t="s">
        <v>113</v>
      </c>
      <c r="B72" t="s">
        <v>98</v>
      </c>
      <c r="C72" t="s">
        <v>17</v>
      </c>
      <c r="D72" t="s">
        <v>17</v>
      </c>
      <c r="E72" t="s">
        <v>33</v>
      </c>
      <c r="F72">
        <v>202006</v>
      </c>
      <c r="G72" s="3">
        <v>0</v>
      </c>
      <c r="H72" s="3">
        <v>0</v>
      </c>
      <c r="I72" s="3">
        <v>0</v>
      </c>
      <c r="J72" s="3">
        <v>0</v>
      </c>
      <c r="K72" s="10">
        <v>0</v>
      </c>
      <c r="L72" s="10">
        <v>0</v>
      </c>
      <c r="M72" s="10">
        <v>0</v>
      </c>
      <c r="N72" s="10">
        <v>490.9666666666667</v>
      </c>
      <c r="O72" s="3">
        <v>22154880</v>
      </c>
      <c r="P72" s="3">
        <v>13378861.463899998</v>
      </c>
      <c r="Q72" s="3">
        <v>22154880</v>
      </c>
      <c r="R72" s="3">
        <v>13378861.463899998</v>
      </c>
      <c r="S72" s="31">
        <v>0</v>
      </c>
      <c r="T72" s="10">
        <f t="shared" si="5"/>
        <v>0</v>
      </c>
      <c r="U72" s="3">
        <v>0</v>
      </c>
      <c r="V72" s="3">
        <v>0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3">
        <v>0</v>
      </c>
      <c r="AC72" s="3">
        <f t="shared" si="6"/>
        <v>0</v>
      </c>
      <c r="AD72" s="3">
        <f t="shared" si="7"/>
        <v>0</v>
      </c>
      <c r="AE72" s="3">
        <f t="shared" si="8"/>
        <v>0</v>
      </c>
      <c r="AF72" s="3">
        <f t="shared" si="9"/>
        <v>0</v>
      </c>
    </row>
    <row r="73" spans="1:32" x14ac:dyDescent="0.2">
      <c r="A73" t="s">
        <v>113</v>
      </c>
      <c r="B73" t="s">
        <v>98</v>
      </c>
      <c r="C73" t="s">
        <v>17</v>
      </c>
      <c r="D73" t="s">
        <v>17</v>
      </c>
      <c r="E73" t="s">
        <v>33</v>
      </c>
      <c r="F73">
        <v>202009</v>
      </c>
      <c r="G73" s="3">
        <v>0</v>
      </c>
      <c r="H73" s="3">
        <v>-3012000</v>
      </c>
      <c r="I73" s="3">
        <v>0</v>
      </c>
      <c r="J73" s="3">
        <v>-3012000</v>
      </c>
      <c r="K73" s="10">
        <v>0</v>
      </c>
      <c r="L73" s="10">
        <v>0</v>
      </c>
      <c r="M73" s="10">
        <v>0</v>
      </c>
      <c r="N73" s="10">
        <v>393.15376344086025</v>
      </c>
      <c r="O73" s="3">
        <v>14602080</v>
      </c>
      <c r="P73" s="3">
        <v>13168899.776300009</v>
      </c>
      <c r="Q73" s="3">
        <v>14602080</v>
      </c>
      <c r="R73" s="3">
        <v>13168899.776300009</v>
      </c>
      <c r="S73" s="31">
        <v>0</v>
      </c>
      <c r="T73" s="10">
        <f t="shared" si="5"/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-3012000</v>
      </c>
      <c r="AB73" s="3">
        <v>-3012000</v>
      </c>
      <c r="AC73" s="3">
        <f t="shared" si="6"/>
        <v>3012000</v>
      </c>
      <c r="AD73" s="3">
        <f t="shared" si="7"/>
        <v>3012000</v>
      </c>
      <c r="AE73" s="3">
        <f t="shared" si="8"/>
        <v>3012000</v>
      </c>
      <c r="AF73" s="3">
        <f t="shared" si="9"/>
        <v>3012000</v>
      </c>
    </row>
    <row r="74" spans="1:32" x14ac:dyDescent="0.2">
      <c r="A74" t="s">
        <v>113</v>
      </c>
      <c r="B74" t="s">
        <v>98</v>
      </c>
      <c r="C74" t="s">
        <v>17</v>
      </c>
      <c r="D74" t="s">
        <v>17</v>
      </c>
      <c r="E74" t="s">
        <v>33</v>
      </c>
      <c r="F74">
        <v>202012</v>
      </c>
      <c r="G74" s="3">
        <v>0</v>
      </c>
      <c r="H74" s="3">
        <v>0</v>
      </c>
      <c r="I74" s="3">
        <v>0</v>
      </c>
      <c r="J74" s="3">
        <v>0</v>
      </c>
      <c r="K74" s="10">
        <v>0</v>
      </c>
      <c r="L74" s="10">
        <v>0</v>
      </c>
      <c r="M74" s="10">
        <v>0</v>
      </c>
      <c r="N74" s="10">
        <v>273.28172043010755</v>
      </c>
      <c r="O74" s="3">
        <v>17833000</v>
      </c>
      <c r="P74" s="3">
        <v>17679905.482199989</v>
      </c>
      <c r="Q74" s="3">
        <v>17833000</v>
      </c>
      <c r="R74" s="3">
        <v>17679905.482199989</v>
      </c>
      <c r="S74" s="31">
        <v>0</v>
      </c>
      <c r="T74" s="10">
        <f t="shared" si="5"/>
        <v>0</v>
      </c>
      <c r="U74" s="3">
        <v>0</v>
      </c>
      <c r="V74" s="3">
        <v>0</v>
      </c>
      <c r="W74" s="3">
        <v>0</v>
      </c>
      <c r="X74" s="3">
        <v>0</v>
      </c>
      <c r="Y74" s="3">
        <v>0</v>
      </c>
      <c r="Z74" s="3">
        <v>0</v>
      </c>
      <c r="AA74" s="3">
        <v>0</v>
      </c>
      <c r="AB74" s="3">
        <v>0</v>
      </c>
      <c r="AC74" s="3">
        <f t="shared" si="6"/>
        <v>0</v>
      </c>
      <c r="AD74" s="3">
        <f t="shared" si="7"/>
        <v>0</v>
      </c>
      <c r="AE74" s="3">
        <f t="shared" si="8"/>
        <v>0</v>
      </c>
      <c r="AF74" s="3">
        <f t="shared" si="9"/>
        <v>0</v>
      </c>
    </row>
    <row r="75" spans="1:32" x14ac:dyDescent="0.2">
      <c r="A75" t="s">
        <v>113</v>
      </c>
      <c r="B75" t="s">
        <v>98</v>
      </c>
      <c r="C75" t="s">
        <v>17</v>
      </c>
      <c r="D75" t="s">
        <v>17</v>
      </c>
      <c r="E75" t="s">
        <v>33</v>
      </c>
      <c r="F75">
        <v>202103</v>
      </c>
      <c r="G75" s="3">
        <v>0</v>
      </c>
      <c r="H75" s="3">
        <v>2550</v>
      </c>
      <c r="I75" s="3">
        <v>0</v>
      </c>
      <c r="J75" s="3">
        <v>2550</v>
      </c>
      <c r="K75" s="10">
        <v>0</v>
      </c>
      <c r="L75" s="10">
        <v>0</v>
      </c>
      <c r="M75" s="10">
        <v>0</v>
      </c>
      <c r="N75" s="10">
        <v>209.01190476190473</v>
      </c>
      <c r="O75" s="3">
        <v>7175160</v>
      </c>
      <c r="P75" s="3">
        <v>9284524.8591999821</v>
      </c>
      <c r="Q75" s="3">
        <v>7175160</v>
      </c>
      <c r="R75" s="3">
        <v>9284524.8591999821</v>
      </c>
      <c r="S75" s="31">
        <v>0</v>
      </c>
      <c r="T75" s="10">
        <f t="shared" si="5"/>
        <v>0</v>
      </c>
      <c r="U75" s="3">
        <v>0</v>
      </c>
      <c r="V75" s="3">
        <v>0</v>
      </c>
      <c r="W75" s="3">
        <v>0</v>
      </c>
      <c r="X75" s="3">
        <v>0</v>
      </c>
      <c r="Y75" s="3">
        <v>0</v>
      </c>
      <c r="Z75" s="3">
        <v>0</v>
      </c>
      <c r="AA75" s="3">
        <v>2550</v>
      </c>
      <c r="AB75" s="3">
        <v>2550</v>
      </c>
      <c r="AC75" s="3">
        <f t="shared" si="6"/>
        <v>-2550</v>
      </c>
      <c r="AD75" s="3">
        <f t="shared" si="7"/>
        <v>-2550</v>
      </c>
      <c r="AE75" s="3">
        <f t="shared" si="8"/>
        <v>-2550</v>
      </c>
      <c r="AF75" s="3">
        <f t="shared" si="9"/>
        <v>-2550</v>
      </c>
    </row>
    <row r="76" spans="1:32" x14ac:dyDescent="0.2">
      <c r="A76" t="s">
        <v>113</v>
      </c>
      <c r="B76" t="s">
        <v>98</v>
      </c>
      <c r="C76" t="s">
        <v>17</v>
      </c>
      <c r="D76" t="s">
        <v>17</v>
      </c>
      <c r="E76" t="s">
        <v>33</v>
      </c>
      <c r="F76">
        <v>202106</v>
      </c>
      <c r="G76" s="3">
        <v>0</v>
      </c>
      <c r="H76" s="3">
        <v>0</v>
      </c>
      <c r="I76" s="3">
        <v>0</v>
      </c>
      <c r="J76" s="3">
        <v>0</v>
      </c>
      <c r="K76" s="10">
        <v>0</v>
      </c>
      <c r="L76" s="10">
        <v>0</v>
      </c>
      <c r="M76" s="10">
        <v>0</v>
      </c>
      <c r="N76" s="10">
        <v>170.98602150537636</v>
      </c>
      <c r="O76" s="3">
        <v>-29697190</v>
      </c>
      <c r="P76" s="3">
        <v>-22130654.120799933</v>
      </c>
      <c r="Q76" s="3">
        <v>-29697190</v>
      </c>
      <c r="R76" s="3">
        <v>-22130654.120799933</v>
      </c>
      <c r="S76" s="31">
        <v>0</v>
      </c>
      <c r="T76" s="10">
        <f t="shared" si="5"/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  <c r="AC76" s="3">
        <f t="shared" si="6"/>
        <v>0</v>
      </c>
      <c r="AD76" s="3">
        <f t="shared" si="7"/>
        <v>0</v>
      </c>
      <c r="AE76" s="3">
        <f t="shared" si="8"/>
        <v>0</v>
      </c>
      <c r="AF76" s="3">
        <f t="shared" si="9"/>
        <v>0</v>
      </c>
    </row>
    <row r="77" spans="1:32" x14ac:dyDescent="0.2">
      <c r="A77" t="s">
        <v>113</v>
      </c>
      <c r="B77" t="s">
        <v>98</v>
      </c>
      <c r="C77" t="s">
        <v>17</v>
      </c>
      <c r="D77" t="s">
        <v>17</v>
      </c>
      <c r="E77" t="s">
        <v>33</v>
      </c>
      <c r="F77">
        <v>202109</v>
      </c>
      <c r="G77" s="3">
        <v>0</v>
      </c>
      <c r="H77" s="3">
        <v>0</v>
      </c>
      <c r="I77" s="3">
        <v>0</v>
      </c>
      <c r="J77" s="3">
        <v>0</v>
      </c>
      <c r="K77" s="10">
        <v>0</v>
      </c>
      <c r="L77" s="10">
        <v>0</v>
      </c>
      <c r="M77" s="10">
        <v>0</v>
      </c>
      <c r="N77" s="10">
        <v>131.32293906810037</v>
      </c>
      <c r="O77" s="3">
        <v>-933610</v>
      </c>
      <c r="P77" s="3">
        <v>681766.84220000124</v>
      </c>
      <c r="Q77" s="3">
        <v>-933610</v>
      </c>
      <c r="R77" s="3">
        <v>681766.84220000124</v>
      </c>
      <c r="S77" s="31">
        <v>0</v>
      </c>
      <c r="T77" s="10">
        <f t="shared" si="5"/>
        <v>0</v>
      </c>
      <c r="U77" s="3">
        <v>0</v>
      </c>
      <c r="V77" s="3">
        <v>0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3">
        <v>0</v>
      </c>
      <c r="AC77" s="3">
        <f t="shared" si="6"/>
        <v>0</v>
      </c>
      <c r="AD77" s="3">
        <f t="shared" si="7"/>
        <v>0</v>
      </c>
      <c r="AE77" s="3">
        <f t="shared" si="8"/>
        <v>0</v>
      </c>
      <c r="AF77" s="3">
        <f t="shared" si="9"/>
        <v>0</v>
      </c>
    </row>
    <row r="78" spans="1:32" x14ac:dyDescent="0.2">
      <c r="A78" t="s">
        <v>113</v>
      </c>
      <c r="B78" t="s">
        <v>98</v>
      </c>
      <c r="C78" t="s">
        <v>17</v>
      </c>
      <c r="D78" t="s">
        <v>17</v>
      </c>
      <c r="E78" t="s">
        <v>33</v>
      </c>
      <c r="F78">
        <v>202112</v>
      </c>
      <c r="G78" s="3">
        <v>0</v>
      </c>
      <c r="H78" s="3">
        <v>0</v>
      </c>
      <c r="I78" s="3">
        <v>0</v>
      </c>
      <c r="J78" s="3">
        <v>0</v>
      </c>
      <c r="K78" s="10">
        <v>0</v>
      </c>
      <c r="L78" s="10">
        <v>0</v>
      </c>
      <c r="M78" s="10">
        <v>0</v>
      </c>
      <c r="N78" s="10">
        <v>115.01182795698924</v>
      </c>
      <c r="O78" s="3">
        <v>-12168400</v>
      </c>
      <c r="P78" s="3">
        <v>-7688528.7858999958</v>
      </c>
      <c r="Q78" s="3">
        <v>-12168400</v>
      </c>
      <c r="R78" s="3">
        <v>-7688528.7858999958</v>
      </c>
      <c r="S78" s="31">
        <v>0</v>
      </c>
      <c r="T78" s="10">
        <f t="shared" si="5"/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  <c r="AC78" s="3">
        <f t="shared" si="6"/>
        <v>0</v>
      </c>
      <c r="AD78" s="3">
        <f t="shared" si="7"/>
        <v>0</v>
      </c>
      <c r="AE78" s="3">
        <f t="shared" si="8"/>
        <v>0</v>
      </c>
      <c r="AF78" s="3">
        <f t="shared" si="9"/>
        <v>0</v>
      </c>
    </row>
    <row r="79" spans="1:32" x14ac:dyDescent="0.2">
      <c r="A79" t="s">
        <v>113</v>
      </c>
      <c r="B79" t="s">
        <v>98</v>
      </c>
      <c r="C79" t="s">
        <v>17</v>
      </c>
      <c r="D79" t="s">
        <v>17</v>
      </c>
      <c r="E79" t="s">
        <v>33</v>
      </c>
      <c r="F79">
        <v>202203</v>
      </c>
      <c r="G79" s="3">
        <v>0</v>
      </c>
      <c r="H79" s="3">
        <v>1650</v>
      </c>
      <c r="I79" s="3">
        <v>0</v>
      </c>
      <c r="J79" s="3">
        <v>1650</v>
      </c>
      <c r="K79" s="10">
        <v>0</v>
      </c>
      <c r="L79" s="10">
        <v>0</v>
      </c>
      <c r="M79" s="10">
        <v>0</v>
      </c>
      <c r="N79" s="10">
        <v>104.09254992319508</v>
      </c>
      <c r="O79" s="3">
        <v>-1059490</v>
      </c>
      <c r="P79" s="3">
        <v>-516477.26740000054</v>
      </c>
      <c r="Q79" s="3">
        <v>-1059490</v>
      </c>
      <c r="R79" s="3">
        <v>-516477.26740000054</v>
      </c>
      <c r="S79" s="31">
        <v>0</v>
      </c>
      <c r="T79" s="10">
        <f t="shared" si="5"/>
        <v>0</v>
      </c>
      <c r="U79" s="3">
        <v>0</v>
      </c>
      <c r="V79" s="3">
        <v>0</v>
      </c>
      <c r="W79" s="3">
        <v>0</v>
      </c>
      <c r="X79" s="3">
        <v>0</v>
      </c>
      <c r="Y79" s="3">
        <v>0</v>
      </c>
      <c r="Z79" s="3">
        <v>0</v>
      </c>
      <c r="AA79" s="3">
        <v>1650</v>
      </c>
      <c r="AB79" s="3">
        <v>1650</v>
      </c>
      <c r="AC79" s="3">
        <f t="shared" si="6"/>
        <v>-1650</v>
      </c>
      <c r="AD79" s="3">
        <f t="shared" si="7"/>
        <v>-1650</v>
      </c>
      <c r="AE79" s="3">
        <f t="shared" si="8"/>
        <v>-1650</v>
      </c>
      <c r="AF79" s="3">
        <f t="shared" si="9"/>
        <v>-1650</v>
      </c>
    </row>
    <row r="80" spans="1:32" x14ac:dyDescent="0.2">
      <c r="A80" t="s">
        <v>113</v>
      </c>
      <c r="B80" t="s">
        <v>98</v>
      </c>
      <c r="C80" t="s">
        <v>17</v>
      </c>
      <c r="D80" t="s">
        <v>17</v>
      </c>
      <c r="E80" t="s">
        <v>33</v>
      </c>
      <c r="F80">
        <v>202206</v>
      </c>
      <c r="G80" s="3">
        <v>0</v>
      </c>
      <c r="H80" s="3">
        <v>0</v>
      </c>
      <c r="I80" s="3">
        <v>0</v>
      </c>
      <c r="J80" s="3">
        <v>0</v>
      </c>
      <c r="K80" s="10">
        <v>0</v>
      </c>
      <c r="L80" s="10">
        <v>0</v>
      </c>
      <c r="M80" s="10">
        <v>0</v>
      </c>
      <c r="N80" s="10">
        <v>90.984587813620067</v>
      </c>
      <c r="O80" s="3">
        <v>17035760</v>
      </c>
      <c r="P80" s="3">
        <v>11723638.392600002</v>
      </c>
      <c r="Q80" s="3">
        <v>17035760</v>
      </c>
      <c r="R80" s="3">
        <v>11723638.392600002</v>
      </c>
      <c r="S80" s="31">
        <v>0</v>
      </c>
      <c r="T80" s="10">
        <f t="shared" si="5"/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  <c r="AC80" s="3">
        <f t="shared" si="6"/>
        <v>0</v>
      </c>
      <c r="AD80" s="3">
        <f t="shared" si="7"/>
        <v>0</v>
      </c>
      <c r="AE80" s="3">
        <f t="shared" si="8"/>
        <v>0</v>
      </c>
      <c r="AF80" s="3">
        <f t="shared" si="9"/>
        <v>0</v>
      </c>
    </row>
    <row r="81" spans="1:32" x14ac:dyDescent="0.2">
      <c r="A81" t="s">
        <v>113</v>
      </c>
      <c r="B81" t="s">
        <v>98</v>
      </c>
      <c r="C81" t="s">
        <v>17</v>
      </c>
      <c r="D81" t="s">
        <v>17</v>
      </c>
      <c r="E81" t="s">
        <v>33</v>
      </c>
      <c r="F81">
        <v>202209</v>
      </c>
      <c r="G81" s="3">
        <v>0</v>
      </c>
      <c r="H81" s="3">
        <v>0</v>
      </c>
      <c r="I81" s="3">
        <v>0</v>
      </c>
      <c r="J81" s="3">
        <v>0</v>
      </c>
      <c r="K81" s="10">
        <v>0</v>
      </c>
      <c r="L81" s="10">
        <v>0</v>
      </c>
      <c r="M81" s="10">
        <v>0</v>
      </c>
      <c r="N81" s="10">
        <v>86.258422939068112</v>
      </c>
      <c r="O81" s="3">
        <v>-83920</v>
      </c>
      <c r="P81" s="3">
        <v>1242141.9012</v>
      </c>
      <c r="Q81" s="3">
        <v>-83920</v>
      </c>
      <c r="R81" s="3">
        <v>1242141.9012</v>
      </c>
      <c r="S81" s="31">
        <v>0</v>
      </c>
      <c r="T81" s="10">
        <f t="shared" si="5"/>
        <v>0</v>
      </c>
      <c r="U81" s="3">
        <v>0</v>
      </c>
      <c r="V81" s="3">
        <v>0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  <c r="AB81" s="3">
        <v>0</v>
      </c>
      <c r="AC81" s="3">
        <f t="shared" si="6"/>
        <v>0</v>
      </c>
      <c r="AD81" s="3">
        <f t="shared" si="7"/>
        <v>0</v>
      </c>
      <c r="AE81" s="3">
        <f t="shared" si="8"/>
        <v>0</v>
      </c>
      <c r="AF81" s="3">
        <f t="shared" si="9"/>
        <v>0</v>
      </c>
    </row>
    <row r="82" spans="1:32" x14ac:dyDescent="0.2">
      <c r="A82" t="s">
        <v>113</v>
      </c>
      <c r="B82" t="s">
        <v>98</v>
      </c>
      <c r="C82" t="s">
        <v>17</v>
      </c>
      <c r="D82" t="s">
        <v>17</v>
      </c>
      <c r="E82" t="s">
        <v>33</v>
      </c>
      <c r="F82">
        <v>202212</v>
      </c>
      <c r="G82" s="3">
        <v>0</v>
      </c>
      <c r="H82" s="3">
        <v>3007800</v>
      </c>
      <c r="I82" s="3">
        <v>0</v>
      </c>
      <c r="J82" s="3">
        <v>3007800</v>
      </c>
      <c r="K82" s="10">
        <v>0</v>
      </c>
      <c r="L82" s="10">
        <v>0</v>
      </c>
      <c r="M82" s="10">
        <v>0</v>
      </c>
      <c r="N82" s="10">
        <v>73.411827956989256</v>
      </c>
      <c r="O82" s="3">
        <v>2297310</v>
      </c>
      <c r="P82" s="3">
        <v>2373029.4542999994</v>
      </c>
      <c r="Q82" s="3">
        <v>2297310</v>
      </c>
      <c r="R82" s="3">
        <v>2373029.4542999994</v>
      </c>
      <c r="S82" s="31">
        <v>0</v>
      </c>
      <c r="T82" s="10">
        <f t="shared" si="5"/>
        <v>0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3007800</v>
      </c>
      <c r="AB82" s="3">
        <v>3007800</v>
      </c>
      <c r="AC82" s="3">
        <f t="shared" si="6"/>
        <v>-3007800</v>
      </c>
      <c r="AD82" s="3">
        <f t="shared" si="7"/>
        <v>-3007800</v>
      </c>
      <c r="AE82" s="3">
        <f t="shared" si="8"/>
        <v>-3007800</v>
      </c>
      <c r="AF82" s="3">
        <f t="shared" si="9"/>
        <v>-3007800</v>
      </c>
    </row>
    <row r="83" spans="1:32" x14ac:dyDescent="0.2">
      <c r="A83" t="s">
        <v>113</v>
      </c>
      <c r="B83" t="s">
        <v>98</v>
      </c>
      <c r="C83" t="s">
        <v>17</v>
      </c>
      <c r="D83" t="s">
        <v>17</v>
      </c>
      <c r="E83" t="s">
        <v>33</v>
      </c>
      <c r="F83">
        <v>202303</v>
      </c>
      <c r="G83" s="3">
        <v>0</v>
      </c>
      <c r="H83" s="3">
        <v>0</v>
      </c>
      <c r="I83" s="3">
        <v>0</v>
      </c>
      <c r="J83" s="3">
        <v>0</v>
      </c>
      <c r="K83" s="10">
        <v>0</v>
      </c>
      <c r="L83" s="10">
        <v>0</v>
      </c>
      <c r="M83" s="10">
        <v>0</v>
      </c>
      <c r="N83" s="10">
        <v>61.384024577572966</v>
      </c>
      <c r="O83" s="3">
        <v>807730</v>
      </c>
      <c r="P83" s="3">
        <v>2395020</v>
      </c>
      <c r="Q83" s="3">
        <v>807730</v>
      </c>
      <c r="R83" s="3">
        <v>2395020</v>
      </c>
      <c r="S83" s="31">
        <v>0</v>
      </c>
      <c r="T83" s="10">
        <f t="shared" si="5"/>
        <v>0</v>
      </c>
      <c r="U83" s="3">
        <v>0</v>
      </c>
      <c r="V83" s="3">
        <v>0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  <c r="AB83" s="3">
        <v>0</v>
      </c>
      <c r="AC83" s="3">
        <f t="shared" si="6"/>
        <v>0</v>
      </c>
      <c r="AD83" s="3">
        <f t="shared" si="7"/>
        <v>0</v>
      </c>
      <c r="AE83" s="3">
        <f t="shared" si="8"/>
        <v>0</v>
      </c>
      <c r="AF83" s="3">
        <f t="shared" si="9"/>
        <v>0</v>
      </c>
    </row>
    <row r="84" spans="1:32" x14ac:dyDescent="0.2">
      <c r="A84" t="s">
        <v>113</v>
      </c>
      <c r="B84" t="s">
        <v>98</v>
      </c>
      <c r="C84" t="s">
        <v>17</v>
      </c>
      <c r="D84" t="s">
        <v>17</v>
      </c>
      <c r="E84" t="s">
        <v>33</v>
      </c>
      <c r="F84">
        <v>202306</v>
      </c>
      <c r="G84" s="3">
        <v>0</v>
      </c>
      <c r="H84" s="3">
        <v>0</v>
      </c>
      <c r="I84" s="3">
        <v>0</v>
      </c>
      <c r="J84" s="3">
        <v>0</v>
      </c>
      <c r="K84" s="10">
        <v>0</v>
      </c>
      <c r="L84" s="10">
        <v>0</v>
      </c>
      <c r="M84" s="10">
        <v>0</v>
      </c>
      <c r="N84" s="10">
        <v>42.903942652329754</v>
      </c>
      <c r="O84" s="3">
        <v>4584130</v>
      </c>
      <c r="P84" s="3">
        <v>3598170</v>
      </c>
      <c r="Q84" s="3">
        <v>4584130</v>
      </c>
      <c r="R84" s="3">
        <v>3598170</v>
      </c>
      <c r="S84" s="31">
        <v>0</v>
      </c>
      <c r="T84" s="10">
        <f t="shared" si="5"/>
        <v>0</v>
      </c>
      <c r="U84" s="3">
        <v>0</v>
      </c>
      <c r="V84" s="3">
        <v>0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3">
        <v>0</v>
      </c>
      <c r="AC84" s="3">
        <f t="shared" si="6"/>
        <v>0</v>
      </c>
      <c r="AD84" s="3">
        <f t="shared" si="7"/>
        <v>0</v>
      </c>
      <c r="AE84" s="3">
        <f t="shared" si="8"/>
        <v>0</v>
      </c>
      <c r="AF84" s="3">
        <f t="shared" si="9"/>
        <v>0</v>
      </c>
    </row>
    <row r="85" spans="1:32" x14ac:dyDescent="0.2">
      <c r="A85" t="s">
        <v>113</v>
      </c>
      <c r="B85" t="s">
        <v>98</v>
      </c>
      <c r="C85" t="s">
        <v>17</v>
      </c>
      <c r="D85" t="s">
        <v>17</v>
      </c>
      <c r="E85" t="s">
        <v>33</v>
      </c>
      <c r="F85">
        <v>202309</v>
      </c>
      <c r="G85" s="3">
        <v>0</v>
      </c>
      <c r="H85" s="3">
        <v>0</v>
      </c>
      <c r="I85" s="3">
        <v>0</v>
      </c>
      <c r="J85" s="3">
        <v>0</v>
      </c>
      <c r="K85" s="10">
        <v>0</v>
      </c>
      <c r="L85" s="10">
        <v>0</v>
      </c>
      <c r="M85" s="10">
        <v>0</v>
      </c>
      <c r="N85" s="10">
        <v>1.870967741935484</v>
      </c>
      <c r="O85" s="3">
        <v>-11543489.940000001</v>
      </c>
      <c r="P85" s="3">
        <v>-6839239.9399999995</v>
      </c>
      <c r="Q85" s="3">
        <v>-11543489.940000001</v>
      </c>
      <c r="R85" s="3">
        <v>-6839239.9399999995</v>
      </c>
      <c r="S85" s="31">
        <v>0</v>
      </c>
      <c r="T85" s="10">
        <f t="shared" si="5"/>
        <v>0</v>
      </c>
      <c r="U85" s="3">
        <v>0</v>
      </c>
      <c r="V85" s="3">
        <v>0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  <c r="AB85" s="3">
        <v>0</v>
      </c>
      <c r="AC85" s="3">
        <f t="shared" si="6"/>
        <v>0</v>
      </c>
      <c r="AD85" s="3">
        <f t="shared" si="7"/>
        <v>0</v>
      </c>
      <c r="AE85" s="3">
        <f t="shared" si="8"/>
        <v>0</v>
      </c>
      <c r="AF85" s="3">
        <f t="shared" si="9"/>
        <v>0</v>
      </c>
    </row>
    <row r="86" spans="1:32" x14ac:dyDescent="0.2">
      <c r="A86" t="s">
        <v>113</v>
      </c>
      <c r="B86" t="s">
        <v>98</v>
      </c>
      <c r="C86" t="s">
        <v>17</v>
      </c>
      <c r="D86" t="s">
        <v>17</v>
      </c>
      <c r="E86" t="s">
        <v>33</v>
      </c>
      <c r="F86">
        <v>202312</v>
      </c>
      <c r="G86" s="3">
        <v>0</v>
      </c>
      <c r="H86" s="3">
        <v>0</v>
      </c>
      <c r="I86" s="3">
        <v>0</v>
      </c>
      <c r="J86" s="3">
        <v>0</v>
      </c>
      <c r="K86" s="10">
        <v>0</v>
      </c>
      <c r="L86" s="10">
        <v>0</v>
      </c>
      <c r="M86" s="10">
        <v>0</v>
      </c>
      <c r="N86" s="10">
        <v>0</v>
      </c>
      <c r="O86" s="3">
        <v>0</v>
      </c>
      <c r="P86" s="3">
        <v>80590</v>
      </c>
      <c r="Q86" s="3">
        <v>0</v>
      </c>
      <c r="R86" s="3">
        <v>80590</v>
      </c>
      <c r="S86" s="31">
        <v>0</v>
      </c>
      <c r="T86" s="10">
        <f t="shared" si="5"/>
        <v>0</v>
      </c>
      <c r="U86" s="3">
        <v>0</v>
      </c>
      <c r="V86" s="3">
        <v>0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  <c r="AB86" s="3">
        <v>0</v>
      </c>
      <c r="AC86" s="3">
        <f t="shared" si="6"/>
        <v>0</v>
      </c>
      <c r="AD86" s="3">
        <f t="shared" si="7"/>
        <v>0</v>
      </c>
      <c r="AE86" s="3">
        <f t="shared" si="8"/>
        <v>0</v>
      </c>
      <c r="AF86" s="3">
        <f t="shared" si="9"/>
        <v>0</v>
      </c>
    </row>
    <row r="87" spans="1:32" x14ac:dyDescent="0.2">
      <c r="A87" t="s">
        <v>113</v>
      </c>
      <c r="B87" t="s">
        <v>98</v>
      </c>
      <c r="C87" t="s">
        <v>17</v>
      </c>
      <c r="D87" t="s">
        <v>17</v>
      </c>
      <c r="E87" t="s">
        <v>33</v>
      </c>
      <c r="F87">
        <v>202403</v>
      </c>
      <c r="G87" s="3">
        <v>0</v>
      </c>
      <c r="H87" s="3">
        <v>0</v>
      </c>
      <c r="I87" s="3">
        <v>0</v>
      </c>
      <c r="J87" s="3">
        <v>0</v>
      </c>
      <c r="K87" s="10">
        <v>0</v>
      </c>
      <c r="L87" s="10">
        <v>0</v>
      </c>
      <c r="M87" s="10">
        <v>0</v>
      </c>
      <c r="N87" s="10">
        <v>0</v>
      </c>
      <c r="O87" s="3">
        <v>0</v>
      </c>
      <c r="P87" s="3">
        <v>5247</v>
      </c>
      <c r="Q87" s="3">
        <v>0</v>
      </c>
      <c r="R87" s="3">
        <v>5247</v>
      </c>
      <c r="S87" s="31">
        <v>0</v>
      </c>
      <c r="T87" s="10">
        <f t="shared" si="5"/>
        <v>0</v>
      </c>
      <c r="U87" s="3">
        <v>0</v>
      </c>
      <c r="V87" s="3">
        <v>0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  <c r="AB87" s="3">
        <v>0</v>
      </c>
      <c r="AC87" s="3">
        <f t="shared" si="6"/>
        <v>0</v>
      </c>
      <c r="AD87" s="3">
        <f t="shared" si="7"/>
        <v>0</v>
      </c>
      <c r="AE87" s="3">
        <f t="shared" si="8"/>
        <v>0</v>
      </c>
      <c r="AF87" s="3">
        <f t="shared" si="9"/>
        <v>0</v>
      </c>
    </row>
    <row r="88" spans="1:32" x14ac:dyDescent="0.2">
      <c r="A88" t="s">
        <v>113</v>
      </c>
      <c r="B88" t="s">
        <v>98</v>
      </c>
      <c r="C88" t="s">
        <v>17</v>
      </c>
      <c r="D88" t="s">
        <v>17</v>
      </c>
      <c r="E88" t="s">
        <v>36</v>
      </c>
      <c r="F88">
        <v>202404</v>
      </c>
      <c r="G88" s="3">
        <v>0</v>
      </c>
      <c r="H88" s="3">
        <v>0</v>
      </c>
      <c r="I88" s="3">
        <v>0</v>
      </c>
      <c r="J88" s="3">
        <v>0</v>
      </c>
      <c r="K88" s="10">
        <v>0</v>
      </c>
      <c r="L88" s="10">
        <v>0</v>
      </c>
      <c r="M88" s="10">
        <v>0</v>
      </c>
      <c r="N88" s="10">
        <v>0</v>
      </c>
      <c r="O88" s="3">
        <v>0</v>
      </c>
      <c r="P88" s="3">
        <v>520</v>
      </c>
      <c r="Q88" s="3">
        <v>0</v>
      </c>
      <c r="R88" s="3">
        <v>520</v>
      </c>
      <c r="S88" s="31">
        <v>0</v>
      </c>
      <c r="T88" s="10">
        <f t="shared" si="5"/>
        <v>0</v>
      </c>
      <c r="U88" s="3">
        <v>0</v>
      </c>
      <c r="V88" s="3">
        <v>0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3">
        <v>0</v>
      </c>
      <c r="AC88" s="3">
        <f t="shared" si="6"/>
        <v>0</v>
      </c>
      <c r="AD88" s="3">
        <f t="shared" si="7"/>
        <v>0</v>
      </c>
      <c r="AE88" s="3">
        <f t="shared" si="8"/>
        <v>0</v>
      </c>
      <c r="AF88" s="3">
        <f t="shared" si="9"/>
        <v>0</v>
      </c>
    </row>
    <row r="89" spans="1:32" x14ac:dyDescent="0.2">
      <c r="A89" t="s">
        <v>113</v>
      </c>
      <c r="B89" t="s">
        <v>98</v>
      </c>
      <c r="C89" t="s">
        <v>17</v>
      </c>
      <c r="D89" t="s">
        <v>17</v>
      </c>
      <c r="E89" t="s">
        <v>36</v>
      </c>
      <c r="F89">
        <v>202405</v>
      </c>
      <c r="G89" s="3">
        <v>0</v>
      </c>
      <c r="H89" s="3">
        <v>0</v>
      </c>
      <c r="I89" s="3">
        <v>0</v>
      </c>
      <c r="J89" s="3">
        <v>0</v>
      </c>
      <c r="K89" s="10">
        <v>0</v>
      </c>
      <c r="L89" s="10">
        <v>0</v>
      </c>
      <c r="M89" s="10">
        <v>0</v>
      </c>
      <c r="N89" s="10">
        <v>0</v>
      </c>
      <c r="O89" s="3">
        <v>0</v>
      </c>
      <c r="P89" s="3">
        <v>-3236</v>
      </c>
      <c r="Q89" s="3">
        <v>0</v>
      </c>
      <c r="R89" s="3">
        <v>-3236</v>
      </c>
      <c r="S89" s="31">
        <v>0</v>
      </c>
      <c r="T89" s="10">
        <f t="shared" si="5"/>
        <v>0</v>
      </c>
      <c r="U89" s="3">
        <v>0</v>
      </c>
      <c r="V89" s="3">
        <v>0</v>
      </c>
      <c r="W89" s="3">
        <v>0</v>
      </c>
      <c r="X89" s="3">
        <v>0</v>
      </c>
      <c r="Y89" s="3">
        <v>0</v>
      </c>
      <c r="Z89" s="3">
        <v>0</v>
      </c>
      <c r="AA89" s="3">
        <v>0</v>
      </c>
      <c r="AB89" s="3">
        <v>0</v>
      </c>
      <c r="AC89" s="3">
        <f t="shared" si="6"/>
        <v>0</v>
      </c>
      <c r="AD89" s="3">
        <f t="shared" si="7"/>
        <v>0</v>
      </c>
      <c r="AE89" s="3">
        <f t="shared" si="8"/>
        <v>0</v>
      </c>
      <c r="AF89" s="3">
        <f t="shared" si="9"/>
        <v>0</v>
      </c>
    </row>
    <row r="90" spans="1:32" x14ac:dyDescent="0.2">
      <c r="A90" t="s">
        <v>114</v>
      </c>
      <c r="B90" t="s">
        <v>99</v>
      </c>
      <c r="C90" t="s">
        <v>17</v>
      </c>
      <c r="D90" t="s">
        <v>17</v>
      </c>
      <c r="E90" t="s">
        <v>33</v>
      </c>
      <c r="F90">
        <v>201906</v>
      </c>
      <c r="G90" s="3">
        <v>2603068223</v>
      </c>
      <c r="H90" s="3">
        <v>1844591701.6399999</v>
      </c>
      <c r="I90" s="3">
        <v>2603068223</v>
      </c>
      <c r="J90" s="3">
        <v>1844591701.6399999</v>
      </c>
      <c r="K90" s="10">
        <v>554</v>
      </c>
      <c r="L90" s="10">
        <v>557</v>
      </c>
      <c r="M90" s="10">
        <v>0</v>
      </c>
      <c r="N90" s="10">
        <v>241528.79032258061</v>
      </c>
      <c r="O90" s="3">
        <v>4811042452.5699978</v>
      </c>
      <c r="P90" s="3">
        <v>4960500182.5699968</v>
      </c>
      <c r="Q90" s="3">
        <v>4811042452.5699978</v>
      </c>
      <c r="R90" s="3">
        <v>4960500182.5699968</v>
      </c>
      <c r="S90" s="31">
        <v>0</v>
      </c>
      <c r="T90" s="10">
        <f t="shared" si="5"/>
        <v>0</v>
      </c>
      <c r="U90" s="3">
        <v>0</v>
      </c>
      <c r="V90" s="3">
        <v>0</v>
      </c>
      <c r="W90" s="3">
        <v>0</v>
      </c>
      <c r="X90" s="3">
        <v>0</v>
      </c>
      <c r="Y90" s="3">
        <v>0</v>
      </c>
      <c r="Z90" s="3">
        <v>0</v>
      </c>
      <c r="AA90" s="3">
        <v>-758476521.36000013</v>
      </c>
      <c r="AB90" s="3">
        <v>-758476521.36000013</v>
      </c>
      <c r="AC90" s="3">
        <f t="shared" si="6"/>
        <v>-1844591701.6399999</v>
      </c>
      <c r="AD90" s="3">
        <f t="shared" si="7"/>
        <v>-1844591701.6399999</v>
      </c>
      <c r="AE90" s="3">
        <f t="shared" si="8"/>
        <v>-1844591701.6399999</v>
      </c>
      <c r="AF90" s="3">
        <f t="shared" si="9"/>
        <v>-1844591701.6399999</v>
      </c>
    </row>
    <row r="91" spans="1:32" x14ac:dyDescent="0.2">
      <c r="A91" t="s">
        <v>114</v>
      </c>
      <c r="B91" t="s">
        <v>99</v>
      </c>
      <c r="C91" t="s">
        <v>17</v>
      </c>
      <c r="D91" t="s">
        <v>17</v>
      </c>
      <c r="E91" t="s">
        <v>33</v>
      </c>
      <c r="F91">
        <v>201909</v>
      </c>
      <c r="G91" s="3">
        <v>1253077622</v>
      </c>
      <c r="H91" s="3">
        <v>1253077616.73</v>
      </c>
      <c r="I91" s="3">
        <v>1253077622</v>
      </c>
      <c r="J91" s="3">
        <v>1253077616.73</v>
      </c>
      <c r="K91" s="10">
        <v>271</v>
      </c>
      <c r="L91" s="10">
        <v>271</v>
      </c>
      <c r="M91" s="10">
        <v>0</v>
      </c>
      <c r="N91" s="10">
        <v>271645.04838709667</v>
      </c>
      <c r="O91" s="3">
        <v>5337140498.0899982</v>
      </c>
      <c r="P91" s="3">
        <v>5427123029.0899982</v>
      </c>
      <c r="Q91" s="3">
        <v>5337140498.0899982</v>
      </c>
      <c r="R91" s="3">
        <v>5427123029.0899982</v>
      </c>
      <c r="S91" s="31">
        <v>0</v>
      </c>
      <c r="T91" s="10">
        <f t="shared" si="5"/>
        <v>0</v>
      </c>
      <c r="U91" s="3">
        <v>0</v>
      </c>
      <c r="V91" s="3">
        <v>0</v>
      </c>
      <c r="W91" s="3">
        <v>0</v>
      </c>
      <c r="X91" s="3">
        <v>0</v>
      </c>
      <c r="Y91" s="3">
        <v>0</v>
      </c>
      <c r="Z91" s="3">
        <v>0</v>
      </c>
      <c r="AA91" s="3">
        <v>-5.2699999809265137</v>
      </c>
      <c r="AB91" s="3">
        <v>-5.2699999809265137</v>
      </c>
      <c r="AC91" s="3">
        <f t="shared" si="6"/>
        <v>-1253077616.73</v>
      </c>
      <c r="AD91" s="3">
        <f t="shared" si="7"/>
        <v>-1253077616.73</v>
      </c>
      <c r="AE91" s="3">
        <f t="shared" si="8"/>
        <v>-1253077616.73</v>
      </c>
      <c r="AF91" s="3">
        <f t="shared" si="9"/>
        <v>-1253077616.73</v>
      </c>
    </row>
    <row r="92" spans="1:32" x14ac:dyDescent="0.2">
      <c r="A92" t="s">
        <v>114</v>
      </c>
      <c r="B92" t="s">
        <v>99</v>
      </c>
      <c r="C92" t="s">
        <v>17</v>
      </c>
      <c r="D92" t="s">
        <v>17</v>
      </c>
      <c r="E92" t="s">
        <v>33</v>
      </c>
      <c r="F92">
        <v>201912</v>
      </c>
      <c r="G92" s="3">
        <v>1217636778</v>
      </c>
      <c r="H92" s="3">
        <v>1217636781.6900001</v>
      </c>
      <c r="I92" s="3">
        <v>1217636778</v>
      </c>
      <c r="J92" s="3">
        <v>1217636781.6900001</v>
      </c>
      <c r="K92" s="10">
        <v>241</v>
      </c>
      <c r="L92" s="10">
        <v>241</v>
      </c>
      <c r="M92" s="10">
        <v>0</v>
      </c>
      <c r="N92" s="10">
        <v>289499.6089605735</v>
      </c>
      <c r="O92" s="3">
        <v>4863171316.1999989</v>
      </c>
      <c r="P92" s="3">
        <v>5343705151.1998978</v>
      </c>
      <c r="Q92" s="3">
        <v>4863171316.1999989</v>
      </c>
      <c r="R92" s="3">
        <v>5343705151.1998978</v>
      </c>
      <c r="S92" s="31">
        <v>0</v>
      </c>
      <c r="T92" s="10">
        <f t="shared" si="5"/>
        <v>0</v>
      </c>
      <c r="U92" s="3">
        <v>0</v>
      </c>
      <c r="V92" s="3">
        <v>0</v>
      </c>
      <c r="W92" s="3">
        <v>0</v>
      </c>
      <c r="X92" s="3">
        <v>0</v>
      </c>
      <c r="Y92" s="3">
        <v>0</v>
      </c>
      <c r="Z92" s="3">
        <v>0</v>
      </c>
      <c r="AA92" s="3">
        <v>3.690000057220459</v>
      </c>
      <c r="AB92" s="3">
        <v>3.690000057220459</v>
      </c>
      <c r="AC92" s="3">
        <f t="shared" si="6"/>
        <v>-1217636781.6900001</v>
      </c>
      <c r="AD92" s="3">
        <f t="shared" si="7"/>
        <v>-1217636781.6900001</v>
      </c>
      <c r="AE92" s="3">
        <f t="shared" si="8"/>
        <v>-1217636781.6900001</v>
      </c>
      <c r="AF92" s="3">
        <f t="shared" si="9"/>
        <v>-1217636781.6900001</v>
      </c>
    </row>
    <row r="93" spans="1:32" x14ac:dyDescent="0.2">
      <c r="A93" t="s">
        <v>114</v>
      </c>
      <c r="B93" t="s">
        <v>99</v>
      </c>
      <c r="C93" t="s">
        <v>17</v>
      </c>
      <c r="D93" t="s">
        <v>17</v>
      </c>
      <c r="E93" t="s">
        <v>33</v>
      </c>
      <c r="F93">
        <v>202003</v>
      </c>
      <c r="G93" s="3">
        <v>1426226796</v>
      </c>
      <c r="H93" s="3">
        <v>1426226791.9500005</v>
      </c>
      <c r="I93" s="3">
        <v>1426226796</v>
      </c>
      <c r="J93" s="3">
        <v>1426226791.9500005</v>
      </c>
      <c r="K93" s="10">
        <v>322</v>
      </c>
      <c r="L93" s="10">
        <v>322</v>
      </c>
      <c r="M93" s="10">
        <v>0</v>
      </c>
      <c r="N93" s="10">
        <v>289446.61216166127</v>
      </c>
      <c r="O93" s="3">
        <v>4482504435.369997</v>
      </c>
      <c r="P93" s="3">
        <v>5184401312.3698978</v>
      </c>
      <c r="Q93" s="3">
        <v>4482504435.369997</v>
      </c>
      <c r="R93" s="3">
        <v>5184401312.3698978</v>
      </c>
      <c r="S93" s="31">
        <v>0</v>
      </c>
      <c r="T93" s="10">
        <f t="shared" si="5"/>
        <v>0</v>
      </c>
      <c r="U93" s="3">
        <v>0</v>
      </c>
      <c r="V93" s="3">
        <v>0</v>
      </c>
      <c r="W93" s="3">
        <v>0</v>
      </c>
      <c r="X93" s="3">
        <v>0</v>
      </c>
      <c r="Y93" s="3">
        <v>0</v>
      </c>
      <c r="Z93" s="3">
        <v>0</v>
      </c>
      <c r="AA93" s="3">
        <v>-4.049999475479126</v>
      </c>
      <c r="AB93" s="3">
        <v>-4.049999475479126</v>
      </c>
      <c r="AC93" s="3">
        <f t="shared" si="6"/>
        <v>-1426226791.9500005</v>
      </c>
      <c r="AD93" s="3">
        <f t="shared" si="7"/>
        <v>-1426226791.9500005</v>
      </c>
      <c r="AE93" s="3">
        <f t="shared" si="8"/>
        <v>-1426226791.9500005</v>
      </c>
      <c r="AF93" s="3">
        <f t="shared" si="9"/>
        <v>-1426226791.9500005</v>
      </c>
    </row>
    <row r="94" spans="1:32" x14ac:dyDescent="0.2">
      <c r="A94" t="s">
        <v>114</v>
      </c>
      <c r="B94" t="s">
        <v>99</v>
      </c>
      <c r="C94" t="s">
        <v>17</v>
      </c>
      <c r="D94" t="s">
        <v>17</v>
      </c>
      <c r="E94" t="s">
        <v>33</v>
      </c>
      <c r="F94">
        <v>202006</v>
      </c>
      <c r="G94" s="3">
        <v>1653411896</v>
      </c>
      <c r="H94" s="3">
        <v>1653411892.0900002</v>
      </c>
      <c r="I94" s="3">
        <v>1653411896</v>
      </c>
      <c r="J94" s="3">
        <v>1653411892.0900002</v>
      </c>
      <c r="K94" s="10">
        <v>429</v>
      </c>
      <c r="L94" s="10">
        <v>429</v>
      </c>
      <c r="M94" s="10">
        <v>0</v>
      </c>
      <c r="N94" s="10">
        <v>265488.32150537631</v>
      </c>
      <c r="O94" s="3">
        <v>4659095833.2800007</v>
      </c>
      <c r="P94" s="3">
        <v>5097396235.2800007</v>
      </c>
      <c r="Q94" s="3">
        <v>4659095833.2800007</v>
      </c>
      <c r="R94" s="3">
        <v>5097396235.2800007</v>
      </c>
      <c r="S94" s="31">
        <v>0</v>
      </c>
      <c r="T94" s="10">
        <f t="shared" si="5"/>
        <v>0</v>
      </c>
      <c r="U94" s="3">
        <v>0</v>
      </c>
      <c r="V94" s="3">
        <v>0</v>
      </c>
      <c r="W94" s="3">
        <v>0</v>
      </c>
      <c r="X94" s="3">
        <v>0</v>
      </c>
      <c r="Y94" s="3">
        <v>0</v>
      </c>
      <c r="Z94" s="3">
        <v>0</v>
      </c>
      <c r="AA94" s="3">
        <v>-3.9099998474121094</v>
      </c>
      <c r="AB94" s="3">
        <v>-3.9099998474121094</v>
      </c>
      <c r="AC94" s="3">
        <f t="shared" si="6"/>
        <v>-1653411892.0900002</v>
      </c>
      <c r="AD94" s="3">
        <f t="shared" si="7"/>
        <v>-1653411892.0900002</v>
      </c>
      <c r="AE94" s="3">
        <f t="shared" si="8"/>
        <v>-1653411892.0900002</v>
      </c>
      <c r="AF94" s="3">
        <f t="shared" si="9"/>
        <v>-1653411892.0900002</v>
      </c>
    </row>
    <row r="95" spans="1:32" x14ac:dyDescent="0.2">
      <c r="A95" t="s">
        <v>114</v>
      </c>
      <c r="B95" t="s">
        <v>99</v>
      </c>
      <c r="C95" t="s">
        <v>17</v>
      </c>
      <c r="D95" t="s">
        <v>17</v>
      </c>
      <c r="E95" t="s">
        <v>33</v>
      </c>
      <c r="F95">
        <v>202009</v>
      </c>
      <c r="G95" s="3">
        <v>1119591750</v>
      </c>
      <c r="H95" s="3">
        <v>1119591749.0599997</v>
      </c>
      <c r="I95" s="3">
        <v>1119591750</v>
      </c>
      <c r="J95" s="3">
        <v>1119591749.0599997</v>
      </c>
      <c r="K95" s="10">
        <v>314</v>
      </c>
      <c r="L95" s="10">
        <v>314</v>
      </c>
      <c r="M95" s="10">
        <v>0</v>
      </c>
      <c r="N95" s="10">
        <v>236312.75913978493</v>
      </c>
      <c r="O95" s="3">
        <v>4904104447.0699997</v>
      </c>
      <c r="P95" s="3">
        <v>4844179113.0699987</v>
      </c>
      <c r="Q95" s="3">
        <v>4904104447.0699997</v>
      </c>
      <c r="R95" s="3">
        <v>4844179113.0699987</v>
      </c>
      <c r="S95" s="31">
        <v>0</v>
      </c>
      <c r="T95" s="10">
        <f t="shared" si="5"/>
        <v>0</v>
      </c>
      <c r="U95" s="3">
        <v>0</v>
      </c>
      <c r="V95" s="3">
        <v>0</v>
      </c>
      <c r="W95" s="3">
        <v>0</v>
      </c>
      <c r="X95" s="3">
        <v>0</v>
      </c>
      <c r="Y95" s="3">
        <v>0</v>
      </c>
      <c r="Z95" s="3">
        <v>0</v>
      </c>
      <c r="AA95" s="3">
        <v>-0.94000029563903809</v>
      </c>
      <c r="AB95" s="3">
        <v>-0.94000029563903809</v>
      </c>
      <c r="AC95" s="3">
        <f t="shared" si="6"/>
        <v>-1119591749.0599997</v>
      </c>
      <c r="AD95" s="3">
        <f t="shared" si="7"/>
        <v>-1119591749.0599997</v>
      </c>
      <c r="AE95" s="3">
        <f t="shared" si="8"/>
        <v>-1119591749.0599997</v>
      </c>
      <c r="AF95" s="3">
        <f t="shared" si="9"/>
        <v>-1119591749.0599997</v>
      </c>
    </row>
    <row r="96" spans="1:32" x14ac:dyDescent="0.2">
      <c r="A96" t="s">
        <v>114</v>
      </c>
      <c r="B96" t="s">
        <v>99</v>
      </c>
      <c r="C96" t="s">
        <v>17</v>
      </c>
      <c r="D96" t="s">
        <v>17</v>
      </c>
      <c r="E96" t="s">
        <v>33</v>
      </c>
      <c r="F96">
        <v>202012</v>
      </c>
      <c r="G96" s="3">
        <v>786278786</v>
      </c>
      <c r="H96" s="3">
        <v>786278784.42999971</v>
      </c>
      <c r="I96" s="3">
        <v>786278786</v>
      </c>
      <c r="J96" s="3">
        <v>786278784.42999971</v>
      </c>
      <c r="K96" s="10">
        <v>165</v>
      </c>
      <c r="L96" s="10">
        <v>165</v>
      </c>
      <c r="M96" s="10">
        <v>0</v>
      </c>
      <c r="N96" s="10">
        <v>176440.85985663082</v>
      </c>
      <c r="O96" s="3">
        <v>4285328711.3600006</v>
      </c>
      <c r="P96" s="3">
        <v>4402505629.3600006</v>
      </c>
      <c r="Q96" s="3">
        <v>4285328711.3600006</v>
      </c>
      <c r="R96" s="3">
        <v>4402505629.3600006</v>
      </c>
      <c r="S96" s="31">
        <v>0</v>
      </c>
      <c r="T96" s="10">
        <f t="shared" si="5"/>
        <v>0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-1.5700002908706665</v>
      </c>
      <c r="AB96" s="3">
        <v>-1.5700002908706665</v>
      </c>
      <c r="AC96" s="3">
        <f t="shared" si="6"/>
        <v>-786278784.42999971</v>
      </c>
      <c r="AD96" s="3">
        <f t="shared" si="7"/>
        <v>-786278784.42999971</v>
      </c>
      <c r="AE96" s="3">
        <f t="shared" si="8"/>
        <v>-786278784.42999971</v>
      </c>
      <c r="AF96" s="3">
        <f t="shared" si="9"/>
        <v>-786278784.42999971</v>
      </c>
    </row>
    <row r="97" spans="1:32" x14ac:dyDescent="0.2">
      <c r="A97" t="s">
        <v>114</v>
      </c>
      <c r="B97" t="s">
        <v>99</v>
      </c>
      <c r="C97" t="s">
        <v>17</v>
      </c>
      <c r="D97" t="s">
        <v>17</v>
      </c>
      <c r="E97" t="s">
        <v>33</v>
      </c>
      <c r="F97">
        <v>202103</v>
      </c>
      <c r="G97" s="3">
        <v>778788893</v>
      </c>
      <c r="H97" s="3">
        <v>778788892.29000032</v>
      </c>
      <c r="I97" s="3">
        <v>778788893</v>
      </c>
      <c r="J97" s="3">
        <v>778788892.29000032</v>
      </c>
      <c r="K97" s="10">
        <v>152</v>
      </c>
      <c r="L97" s="10">
        <v>152</v>
      </c>
      <c r="M97" s="10">
        <v>0</v>
      </c>
      <c r="N97" s="10">
        <v>131335.03456221198</v>
      </c>
      <c r="O97" s="3">
        <v>4057637272.4699998</v>
      </c>
      <c r="P97" s="3">
        <v>4333833366.4699993</v>
      </c>
      <c r="Q97" s="3">
        <v>4057637272.4699998</v>
      </c>
      <c r="R97" s="3">
        <v>4333833366.4699993</v>
      </c>
      <c r="S97" s="31">
        <v>0</v>
      </c>
      <c r="T97" s="10">
        <f t="shared" si="5"/>
        <v>0</v>
      </c>
      <c r="U97" s="3">
        <v>0</v>
      </c>
      <c r="V97" s="3">
        <v>0</v>
      </c>
      <c r="W97" s="3">
        <v>0</v>
      </c>
      <c r="X97" s="3">
        <v>0</v>
      </c>
      <c r="Y97" s="3">
        <v>0</v>
      </c>
      <c r="Z97" s="3">
        <v>0</v>
      </c>
      <c r="AA97" s="3">
        <v>-0.709999680519104</v>
      </c>
      <c r="AB97" s="3">
        <v>-0.709999680519104</v>
      </c>
      <c r="AC97" s="3">
        <f t="shared" si="6"/>
        <v>-778788892.29000032</v>
      </c>
      <c r="AD97" s="3">
        <f t="shared" si="7"/>
        <v>-778788892.29000032</v>
      </c>
      <c r="AE97" s="3">
        <f t="shared" si="8"/>
        <v>-778788892.29000032</v>
      </c>
      <c r="AF97" s="3">
        <f t="shared" si="9"/>
        <v>-778788892.29000032</v>
      </c>
    </row>
    <row r="98" spans="1:32" x14ac:dyDescent="0.2">
      <c r="A98" t="s">
        <v>114</v>
      </c>
      <c r="B98" t="s">
        <v>99</v>
      </c>
      <c r="C98" t="s">
        <v>17</v>
      </c>
      <c r="D98" t="s">
        <v>17</v>
      </c>
      <c r="E98" t="s">
        <v>33</v>
      </c>
      <c r="F98">
        <v>202106</v>
      </c>
      <c r="G98" s="3">
        <v>493813305</v>
      </c>
      <c r="H98" s="3">
        <v>493813297.22000003</v>
      </c>
      <c r="I98" s="3">
        <v>493813305</v>
      </c>
      <c r="J98" s="3">
        <v>493813297.22000003</v>
      </c>
      <c r="K98" s="10">
        <v>98</v>
      </c>
      <c r="L98" s="10">
        <v>98</v>
      </c>
      <c r="M98" s="10">
        <v>0</v>
      </c>
      <c r="N98" s="10">
        <v>138009.86093189966</v>
      </c>
      <c r="O98" s="3">
        <v>3789462279.0700006</v>
      </c>
      <c r="P98" s="3">
        <v>4013261941.0700006</v>
      </c>
      <c r="Q98" s="3">
        <v>3789462279.0700006</v>
      </c>
      <c r="R98" s="3">
        <v>4013261941.0700006</v>
      </c>
      <c r="S98" s="31">
        <v>0</v>
      </c>
      <c r="T98" s="10">
        <f t="shared" si="5"/>
        <v>0</v>
      </c>
      <c r="U98" s="3">
        <v>0</v>
      </c>
      <c r="V98" s="3">
        <v>0</v>
      </c>
      <c r="W98" s="3">
        <v>0</v>
      </c>
      <c r="X98" s="3">
        <v>0</v>
      </c>
      <c r="Y98" s="3">
        <v>0</v>
      </c>
      <c r="Z98" s="3">
        <v>0</v>
      </c>
      <c r="AA98" s="3">
        <v>-7.7799999713897705</v>
      </c>
      <c r="AB98" s="3">
        <v>-7.7799999713897705</v>
      </c>
      <c r="AC98" s="3">
        <f t="shared" si="6"/>
        <v>-493813297.22000003</v>
      </c>
      <c r="AD98" s="3">
        <f t="shared" si="7"/>
        <v>-493813297.22000003</v>
      </c>
      <c r="AE98" s="3">
        <f t="shared" si="8"/>
        <v>-493813297.22000003</v>
      </c>
      <c r="AF98" s="3">
        <f t="shared" si="9"/>
        <v>-493813297.22000003</v>
      </c>
    </row>
    <row r="99" spans="1:32" x14ac:dyDescent="0.2">
      <c r="A99" t="s">
        <v>114</v>
      </c>
      <c r="B99" t="s">
        <v>99</v>
      </c>
      <c r="C99" t="s">
        <v>17</v>
      </c>
      <c r="D99" t="s">
        <v>17</v>
      </c>
      <c r="E99" t="s">
        <v>33</v>
      </c>
      <c r="F99">
        <v>202109</v>
      </c>
      <c r="G99" s="3">
        <v>680827931</v>
      </c>
      <c r="H99" s="3">
        <v>684357606.33000004</v>
      </c>
      <c r="I99" s="3">
        <v>680827931</v>
      </c>
      <c r="J99" s="3">
        <v>684357606.33000004</v>
      </c>
      <c r="K99" s="10">
        <v>131</v>
      </c>
      <c r="L99" s="10">
        <v>132</v>
      </c>
      <c r="M99" s="10">
        <v>0</v>
      </c>
      <c r="N99" s="10">
        <v>171181.44408602148</v>
      </c>
      <c r="O99" s="3">
        <v>3938239654.98</v>
      </c>
      <c r="P99" s="3">
        <v>3921521235.98</v>
      </c>
      <c r="Q99" s="3">
        <v>3938239654.98</v>
      </c>
      <c r="R99" s="3">
        <v>3921521235.98</v>
      </c>
      <c r="S99" s="31">
        <v>0</v>
      </c>
      <c r="T99" s="10">
        <f t="shared" si="5"/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3529675.3300000429</v>
      </c>
      <c r="AB99" s="3">
        <v>3529675.3300000429</v>
      </c>
      <c r="AC99" s="3">
        <f t="shared" si="6"/>
        <v>-684357606.33000004</v>
      </c>
      <c r="AD99" s="3">
        <f t="shared" si="7"/>
        <v>-684357606.33000004</v>
      </c>
      <c r="AE99" s="3">
        <f t="shared" si="8"/>
        <v>-684357606.33000004</v>
      </c>
      <c r="AF99" s="3">
        <f t="shared" si="9"/>
        <v>-684357606.33000004</v>
      </c>
    </row>
    <row r="100" spans="1:32" x14ac:dyDescent="0.2">
      <c r="A100" t="s">
        <v>114</v>
      </c>
      <c r="B100" t="s">
        <v>99</v>
      </c>
      <c r="C100" t="s">
        <v>17</v>
      </c>
      <c r="D100" t="s">
        <v>17</v>
      </c>
      <c r="E100" t="s">
        <v>33</v>
      </c>
      <c r="F100">
        <v>202112</v>
      </c>
      <c r="G100" s="3">
        <v>471454070</v>
      </c>
      <c r="H100" s="3">
        <v>471454068.51999998</v>
      </c>
      <c r="I100" s="3">
        <v>471454070</v>
      </c>
      <c r="J100" s="3">
        <v>471454068.51999998</v>
      </c>
      <c r="K100" s="10">
        <v>72</v>
      </c>
      <c r="L100" s="10">
        <v>72</v>
      </c>
      <c r="M100" s="10">
        <v>0</v>
      </c>
      <c r="N100" s="10">
        <v>132940.82365591402</v>
      </c>
      <c r="O100" s="3">
        <v>3740658803.1800013</v>
      </c>
      <c r="P100" s="3">
        <v>3807010104.1800017</v>
      </c>
      <c r="Q100" s="3">
        <v>3740658803.1800013</v>
      </c>
      <c r="R100" s="3">
        <v>3807010104.1800017</v>
      </c>
      <c r="S100" s="31">
        <v>0</v>
      </c>
      <c r="T100" s="10">
        <f t="shared" si="5"/>
        <v>0</v>
      </c>
      <c r="U100" s="3">
        <v>0</v>
      </c>
      <c r="V100" s="3">
        <v>0</v>
      </c>
      <c r="W100" s="3">
        <v>0</v>
      </c>
      <c r="X100" s="3">
        <v>0</v>
      </c>
      <c r="Y100" s="3">
        <v>0</v>
      </c>
      <c r="Z100" s="3">
        <v>0</v>
      </c>
      <c r="AA100" s="3">
        <v>-1.4800000190734863</v>
      </c>
      <c r="AB100" s="3">
        <v>-1.4800000190734863</v>
      </c>
      <c r="AC100" s="3">
        <f t="shared" si="6"/>
        <v>-471454068.51999998</v>
      </c>
      <c r="AD100" s="3">
        <f t="shared" si="7"/>
        <v>-471454068.51999998</v>
      </c>
      <c r="AE100" s="3">
        <f t="shared" si="8"/>
        <v>-471454068.51999998</v>
      </c>
      <c r="AF100" s="3">
        <f t="shared" si="9"/>
        <v>-471454068.51999998</v>
      </c>
    </row>
    <row r="101" spans="1:32" x14ac:dyDescent="0.2">
      <c r="A101" t="s">
        <v>114</v>
      </c>
      <c r="B101" t="s">
        <v>99</v>
      </c>
      <c r="C101" t="s">
        <v>17</v>
      </c>
      <c r="D101" t="s">
        <v>17</v>
      </c>
      <c r="E101" t="s">
        <v>33</v>
      </c>
      <c r="F101">
        <v>202203</v>
      </c>
      <c r="G101" s="3">
        <v>415094135</v>
      </c>
      <c r="H101" s="3">
        <v>415094134.88000005</v>
      </c>
      <c r="I101" s="3">
        <v>415094135</v>
      </c>
      <c r="J101" s="3">
        <v>415094134.88000005</v>
      </c>
      <c r="K101" s="10">
        <v>71</v>
      </c>
      <c r="L101" s="10">
        <v>71</v>
      </c>
      <c r="M101" s="10">
        <v>0</v>
      </c>
      <c r="N101" s="10">
        <v>143786.83678955454</v>
      </c>
      <c r="O101" s="3">
        <v>3719341079.0999985</v>
      </c>
      <c r="P101" s="3">
        <v>3702410759.0563002</v>
      </c>
      <c r="Q101" s="3">
        <v>3719341079.0999985</v>
      </c>
      <c r="R101" s="3">
        <v>3702410759.0563002</v>
      </c>
      <c r="S101" s="31">
        <v>0</v>
      </c>
      <c r="T101" s="10">
        <f t="shared" si="5"/>
        <v>0</v>
      </c>
      <c r="U101" s="3">
        <v>0</v>
      </c>
      <c r="V101" s="3">
        <v>0</v>
      </c>
      <c r="W101" s="3">
        <v>0</v>
      </c>
      <c r="X101" s="3">
        <v>0</v>
      </c>
      <c r="Y101" s="3">
        <v>0</v>
      </c>
      <c r="Z101" s="3">
        <v>0</v>
      </c>
      <c r="AA101" s="3">
        <v>-0.11999994516372681</v>
      </c>
      <c r="AB101" s="3">
        <v>-0.11999994516372681</v>
      </c>
      <c r="AC101" s="3">
        <f t="shared" si="6"/>
        <v>-415094134.88000005</v>
      </c>
      <c r="AD101" s="3">
        <f t="shared" si="7"/>
        <v>-415094134.88000005</v>
      </c>
      <c r="AE101" s="3">
        <f t="shared" si="8"/>
        <v>-415094134.88000005</v>
      </c>
      <c r="AF101" s="3">
        <f t="shared" si="9"/>
        <v>-415094134.88000005</v>
      </c>
    </row>
    <row r="102" spans="1:32" x14ac:dyDescent="0.2">
      <c r="A102" t="s">
        <v>114</v>
      </c>
      <c r="B102" t="s">
        <v>99</v>
      </c>
      <c r="C102" t="s">
        <v>17</v>
      </c>
      <c r="D102" t="s">
        <v>17</v>
      </c>
      <c r="E102" t="s">
        <v>33</v>
      </c>
      <c r="F102">
        <v>202206</v>
      </c>
      <c r="G102" s="3">
        <v>333702453</v>
      </c>
      <c r="H102" s="3">
        <v>333702453.67000002</v>
      </c>
      <c r="I102" s="3">
        <v>333702453</v>
      </c>
      <c r="J102" s="3">
        <v>333702453.67000002</v>
      </c>
      <c r="K102" s="10">
        <v>68</v>
      </c>
      <c r="L102" s="10">
        <v>68</v>
      </c>
      <c r="M102" s="10">
        <v>0</v>
      </c>
      <c r="N102" s="10">
        <v>172590.39892473118</v>
      </c>
      <c r="O102" s="3">
        <v>3910924808.8600001</v>
      </c>
      <c r="P102" s="3">
        <v>3905086953.0054932</v>
      </c>
      <c r="Q102" s="3">
        <v>3910924808.8600001</v>
      </c>
      <c r="R102" s="3">
        <v>3905086953.0054932</v>
      </c>
      <c r="S102" s="31">
        <v>0</v>
      </c>
      <c r="T102" s="10">
        <f t="shared" si="5"/>
        <v>0</v>
      </c>
      <c r="U102" s="3">
        <v>0</v>
      </c>
      <c r="V102" s="3">
        <v>0</v>
      </c>
      <c r="W102" s="3">
        <v>0</v>
      </c>
      <c r="X102" s="3">
        <v>0</v>
      </c>
      <c r="Y102" s="3">
        <v>0</v>
      </c>
      <c r="Z102" s="3">
        <v>0</v>
      </c>
      <c r="AA102" s="3">
        <v>0.67000001668930054</v>
      </c>
      <c r="AB102" s="3">
        <v>0.67000001668930054</v>
      </c>
      <c r="AC102" s="3">
        <f t="shared" si="6"/>
        <v>-333702453.67000002</v>
      </c>
      <c r="AD102" s="3">
        <f t="shared" si="7"/>
        <v>-333702453.67000002</v>
      </c>
      <c r="AE102" s="3">
        <f t="shared" si="8"/>
        <v>-333702453.67000002</v>
      </c>
      <c r="AF102" s="3">
        <f t="shared" si="9"/>
        <v>-333702453.67000002</v>
      </c>
    </row>
    <row r="103" spans="1:32" x14ac:dyDescent="0.2">
      <c r="A103" t="s">
        <v>114</v>
      </c>
      <c r="B103" t="s">
        <v>99</v>
      </c>
      <c r="C103" t="s">
        <v>17</v>
      </c>
      <c r="D103" t="s">
        <v>17</v>
      </c>
      <c r="E103" t="s">
        <v>33</v>
      </c>
      <c r="F103">
        <v>202209</v>
      </c>
      <c r="G103" s="3">
        <v>402164082</v>
      </c>
      <c r="H103" s="3">
        <v>402164082.52999997</v>
      </c>
      <c r="I103" s="3">
        <v>402164082</v>
      </c>
      <c r="J103" s="3">
        <v>402164082.52999997</v>
      </c>
      <c r="K103" s="10">
        <v>73</v>
      </c>
      <c r="L103" s="10">
        <v>73</v>
      </c>
      <c r="M103" s="10">
        <v>0</v>
      </c>
      <c r="N103" s="10">
        <v>127986.08888888889</v>
      </c>
      <c r="O103" s="3">
        <v>4721911229.2400036</v>
      </c>
      <c r="P103" s="3">
        <v>4692269385.7818193</v>
      </c>
      <c r="Q103" s="3">
        <v>4721911229.2400036</v>
      </c>
      <c r="R103" s="3">
        <v>4692269385.7818193</v>
      </c>
      <c r="S103" s="31">
        <v>0</v>
      </c>
      <c r="T103" s="10">
        <f t="shared" si="5"/>
        <v>0</v>
      </c>
      <c r="U103" s="3">
        <v>0</v>
      </c>
      <c r="V103" s="3">
        <v>0</v>
      </c>
      <c r="W103" s="3">
        <v>0</v>
      </c>
      <c r="X103" s="3">
        <v>0</v>
      </c>
      <c r="Y103" s="3">
        <v>0</v>
      </c>
      <c r="Z103" s="3">
        <v>0</v>
      </c>
      <c r="AA103" s="3">
        <v>0.52999997138977051</v>
      </c>
      <c r="AB103" s="3">
        <v>0.52999997138977051</v>
      </c>
      <c r="AC103" s="3">
        <f t="shared" si="6"/>
        <v>-402164082.52999997</v>
      </c>
      <c r="AD103" s="3">
        <f t="shared" si="7"/>
        <v>-402164082.52999997</v>
      </c>
      <c r="AE103" s="3">
        <f t="shared" si="8"/>
        <v>-402164082.52999997</v>
      </c>
      <c r="AF103" s="3">
        <f t="shared" si="9"/>
        <v>-402164082.52999997</v>
      </c>
    </row>
    <row r="104" spans="1:32" x14ac:dyDescent="0.2">
      <c r="A104" t="s">
        <v>114</v>
      </c>
      <c r="B104" t="s">
        <v>99</v>
      </c>
      <c r="C104" t="s">
        <v>17</v>
      </c>
      <c r="D104" t="s">
        <v>17</v>
      </c>
      <c r="E104" t="s">
        <v>33</v>
      </c>
      <c r="F104">
        <v>202212</v>
      </c>
      <c r="G104" s="3">
        <v>499538813</v>
      </c>
      <c r="H104" s="3">
        <v>499538809.05999994</v>
      </c>
      <c r="I104" s="3">
        <v>499538813</v>
      </c>
      <c r="J104" s="3">
        <v>499538809.05999994</v>
      </c>
      <c r="K104" s="10">
        <v>69</v>
      </c>
      <c r="L104" s="10">
        <v>69</v>
      </c>
      <c r="M104" s="10">
        <v>0</v>
      </c>
      <c r="N104" s="10">
        <v>134657.7996415766</v>
      </c>
      <c r="O104" s="3">
        <v>5166872116.9200001</v>
      </c>
      <c r="P104" s="3">
        <v>5175772974.9200001</v>
      </c>
      <c r="Q104" s="3">
        <v>5166872116.9200001</v>
      </c>
      <c r="R104" s="3">
        <v>5175772974.9200001</v>
      </c>
      <c r="S104" s="31">
        <v>0</v>
      </c>
      <c r="T104" s="10">
        <f t="shared" si="5"/>
        <v>0</v>
      </c>
      <c r="U104" s="3">
        <v>0</v>
      </c>
      <c r="V104" s="3">
        <v>0</v>
      </c>
      <c r="W104" s="3">
        <v>0</v>
      </c>
      <c r="X104" s="3">
        <v>0</v>
      </c>
      <c r="Y104" s="3">
        <v>0</v>
      </c>
      <c r="Z104" s="3">
        <v>0</v>
      </c>
      <c r="AA104" s="3">
        <v>-3.940000057220459</v>
      </c>
      <c r="AB104" s="3">
        <v>-3.940000057220459</v>
      </c>
      <c r="AC104" s="3">
        <f t="shared" si="6"/>
        <v>-499538809.05999994</v>
      </c>
      <c r="AD104" s="3">
        <f t="shared" si="7"/>
        <v>-499538809.05999994</v>
      </c>
      <c r="AE104" s="3">
        <f t="shared" si="8"/>
        <v>-499538809.05999994</v>
      </c>
      <c r="AF104" s="3">
        <f t="shared" si="9"/>
        <v>-499538809.05999994</v>
      </c>
    </row>
    <row r="105" spans="1:32" x14ac:dyDescent="0.2">
      <c r="A105" t="s">
        <v>114</v>
      </c>
      <c r="B105" t="s">
        <v>99</v>
      </c>
      <c r="C105" t="s">
        <v>17</v>
      </c>
      <c r="D105" t="s">
        <v>17</v>
      </c>
      <c r="E105" t="s">
        <v>33</v>
      </c>
      <c r="F105">
        <v>202303</v>
      </c>
      <c r="G105" s="3">
        <v>469753078</v>
      </c>
      <c r="H105" s="3">
        <v>470204336.88</v>
      </c>
      <c r="I105" s="3">
        <v>469753078</v>
      </c>
      <c r="J105" s="3">
        <v>470204336.88</v>
      </c>
      <c r="K105" s="10">
        <v>100</v>
      </c>
      <c r="L105" s="10">
        <v>101</v>
      </c>
      <c r="M105" s="10">
        <v>0</v>
      </c>
      <c r="N105" s="10">
        <v>210462.16743471581</v>
      </c>
      <c r="O105" s="3">
        <v>5457001257.6599998</v>
      </c>
      <c r="P105" s="3">
        <v>5609562880.6599998</v>
      </c>
      <c r="Q105" s="3">
        <v>5457001257.6599998</v>
      </c>
      <c r="R105" s="3">
        <v>5609562880.6599998</v>
      </c>
      <c r="S105" s="31">
        <v>0</v>
      </c>
      <c r="T105" s="10">
        <f t="shared" si="5"/>
        <v>0</v>
      </c>
      <c r="U105" s="3">
        <v>0</v>
      </c>
      <c r="V105" s="3">
        <v>0</v>
      </c>
      <c r="W105" s="3">
        <v>0</v>
      </c>
      <c r="X105" s="3">
        <v>0</v>
      </c>
      <c r="Y105" s="3">
        <v>0</v>
      </c>
      <c r="Z105" s="3">
        <v>0</v>
      </c>
      <c r="AA105" s="3">
        <v>451258.87999999523</v>
      </c>
      <c r="AB105" s="3">
        <v>451258.87999999523</v>
      </c>
      <c r="AC105" s="3">
        <f t="shared" si="6"/>
        <v>-470204336.88</v>
      </c>
      <c r="AD105" s="3">
        <f t="shared" si="7"/>
        <v>-470204336.88</v>
      </c>
      <c r="AE105" s="3">
        <f t="shared" si="8"/>
        <v>-470204336.88</v>
      </c>
      <c r="AF105" s="3">
        <f t="shared" si="9"/>
        <v>-470204336.88</v>
      </c>
    </row>
    <row r="106" spans="1:32" x14ac:dyDescent="0.2">
      <c r="A106" t="s">
        <v>114</v>
      </c>
      <c r="B106" t="s">
        <v>99</v>
      </c>
      <c r="C106" t="s">
        <v>17</v>
      </c>
      <c r="D106" t="s">
        <v>17</v>
      </c>
      <c r="E106" t="s">
        <v>33</v>
      </c>
      <c r="F106">
        <v>202306</v>
      </c>
      <c r="G106" s="3">
        <v>515159689</v>
      </c>
      <c r="H106" s="3">
        <v>348012985.04000008</v>
      </c>
      <c r="I106" s="3">
        <v>515159689</v>
      </c>
      <c r="J106" s="3">
        <v>348012985.04000008</v>
      </c>
      <c r="K106" s="10">
        <v>106</v>
      </c>
      <c r="L106" s="10">
        <v>107</v>
      </c>
      <c r="M106" s="10">
        <v>0</v>
      </c>
      <c r="N106" s="10">
        <v>223587.011827957</v>
      </c>
      <c r="O106" s="3">
        <v>5547045095.8600006</v>
      </c>
      <c r="P106" s="3">
        <v>5705166381.8600006</v>
      </c>
      <c r="Q106" s="3">
        <v>5547045095.8600006</v>
      </c>
      <c r="R106" s="3">
        <v>5705166381.8600006</v>
      </c>
      <c r="S106" s="31">
        <v>0</v>
      </c>
      <c r="T106" s="10">
        <f t="shared" si="5"/>
        <v>0</v>
      </c>
      <c r="U106" s="3">
        <v>0</v>
      </c>
      <c r="V106" s="3">
        <v>0</v>
      </c>
      <c r="W106" s="3">
        <v>0</v>
      </c>
      <c r="X106" s="3">
        <v>0</v>
      </c>
      <c r="Y106" s="3">
        <v>0</v>
      </c>
      <c r="Z106" s="3">
        <v>0</v>
      </c>
      <c r="AA106" s="3">
        <v>-167146703.95999992</v>
      </c>
      <c r="AB106" s="3">
        <v>-167146703.95999992</v>
      </c>
      <c r="AC106" s="3">
        <f t="shared" si="6"/>
        <v>-348012985.04000008</v>
      </c>
      <c r="AD106" s="3">
        <f t="shared" si="7"/>
        <v>-348012985.04000008</v>
      </c>
      <c r="AE106" s="3">
        <f t="shared" si="8"/>
        <v>-348012985.04000008</v>
      </c>
      <c r="AF106" s="3">
        <f t="shared" si="9"/>
        <v>-348012985.04000008</v>
      </c>
    </row>
    <row r="107" spans="1:32" x14ac:dyDescent="0.2">
      <c r="A107" t="s">
        <v>114</v>
      </c>
      <c r="B107" t="s">
        <v>99</v>
      </c>
      <c r="C107" t="s">
        <v>17</v>
      </c>
      <c r="D107" t="s">
        <v>17</v>
      </c>
      <c r="E107" t="s">
        <v>33</v>
      </c>
      <c r="F107">
        <v>202309</v>
      </c>
      <c r="G107" s="3">
        <v>326568440</v>
      </c>
      <c r="H107" s="3">
        <v>157215574.78999996</v>
      </c>
      <c r="I107" s="3">
        <v>326568440</v>
      </c>
      <c r="J107" s="3">
        <v>157215574.78999996</v>
      </c>
      <c r="K107" s="10">
        <v>91</v>
      </c>
      <c r="L107" s="10">
        <v>93</v>
      </c>
      <c r="M107" s="10">
        <v>0</v>
      </c>
      <c r="N107" s="10">
        <v>230732.89713261649</v>
      </c>
      <c r="O107" s="3">
        <v>6051147505.1699982</v>
      </c>
      <c r="P107" s="3">
        <v>6029914662.1699982</v>
      </c>
      <c r="Q107" s="3">
        <v>6051147505.1699982</v>
      </c>
      <c r="R107" s="3">
        <v>6029914662.1699982</v>
      </c>
      <c r="S107" s="31">
        <v>0</v>
      </c>
      <c r="T107" s="10">
        <f t="shared" si="5"/>
        <v>0</v>
      </c>
      <c r="U107" s="3">
        <v>0</v>
      </c>
      <c r="V107" s="3">
        <v>0</v>
      </c>
      <c r="W107" s="3">
        <v>0</v>
      </c>
      <c r="X107" s="3">
        <v>0</v>
      </c>
      <c r="Y107" s="3">
        <v>0</v>
      </c>
      <c r="Z107" s="3">
        <v>0</v>
      </c>
      <c r="AA107" s="3">
        <v>-169352865.21000004</v>
      </c>
      <c r="AB107" s="3">
        <v>-169352865.21000004</v>
      </c>
      <c r="AC107" s="3">
        <f t="shared" si="6"/>
        <v>-157215574.78999996</v>
      </c>
      <c r="AD107" s="3">
        <f t="shared" si="7"/>
        <v>-157215574.78999996</v>
      </c>
      <c r="AE107" s="3">
        <f t="shared" si="8"/>
        <v>-157215574.78999996</v>
      </c>
      <c r="AF107" s="3">
        <f t="shared" si="9"/>
        <v>-157215574.78999996</v>
      </c>
    </row>
    <row r="108" spans="1:32" x14ac:dyDescent="0.2">
      <c r="A108" t="s">
        <v>114</v>
      </c>
      <c r="B108" t="s">
        <v>99</v>
      </c>
      <c r="C108" t="s">
        <v>17</v>
      </c>
      <c r="D108" t="s">
        <v>17</v>
      </c>
      <c r="E108" t="s">
        <v>33</v>
      </c>
      <c r="F108">
        <v>202312</v>
      </c>
      <c r="G108" s="3">
        <v>486917262</v>
      </c>
      <c r="H108" s="3">
        <v>319770561.5399999</v>
      </c>
      <c r="I108" s="3">
        <v>486917262</v>
      </c>
      <c r="J108" s="3">
        <v>319770561.5399999</v>
      </c>
      <c r="K108" s="10">
        <v>92</v>
      </c>
      <c r="L108" s="10">
        <v>94</v>
      </c>
      <c r="M108" s="10">
        <v>0</v>
      </c>
      <c r="N108" s="10">
        <v>223311.55842293907</v>
      </c>
      <c r="O108" s="3">
        <v>6019808945.0599976</v>
      </c>
      <c r="P108" s="3">
        <v>6054559530.0599976</v>
      </c>
      <c r="Q108" s="3">
        <v>6019808945.0599976</v>
      </c>
      <c r="R108" s="3">
        <v>6054559530.0599976</v>
      </c>
      <c r="S108" s="31">
        <v>0</v>
      </c>
      <c r="T108" s="10">
        <f t="shared" si="5"/>
        <v>0</v>
      </c>
      <c r="U108" s="3">
        <v>0</v>
      </c>
      <c r="V108" s="3">
        <v>0</v>
      </c>
      <c r="W108" s="3">
        <v>0</v>
      </c>
      <c r="X108" s="3">
        <v>0</v>
      </c>
      <c r="Y108" s="3">
        <v>0</v>
      </c>
      <c r="Z108" s="3">
        <v>0</v>
      </c>
      <c r="AA108" s="3">
        <v>-167146700.4600001</v>
      </c>
      <c r="AB108" s="3">
        <v>-167146700.4600001</v>
      </c>
      <c r="AC108" s="3">
        <f t="shared" si="6"/>
        <v>-319770561.5399999</v>
      </c>
      <c r="AD108" s="3">
        <f t="shared" si="7"/>
        <v>-319770561.5399999</v>
      </c>
      <c r="AE108" s="3">
        <f t="shared" si="8"/>
        <v>-319770561.5399999</v>
      </c>
      <c r="AF108" s="3">
        <f t="shared" si="9"/>
        <v>-319770561.5399999</v>
      </c>
    </row>
    <row r="109" spans="1:32" x14ac:dyDescent="0.2">
      <c r="A109" t="s">
        <v>114</v>
      </c>
      <c r="B109" t="s">
        <v>99</v>
      </c>
      <c r="C109" t="s">
        <v>17</v>
      </c>
      <c r="D109" t="s">
        <v>17</v>
      </c>
      <c r="E109" t="s">
        <v>33</v>
      </c>
      <c r="F109">
        <v>202403</v>
      </c>
      <c r="G109" s="3">
        <v>509412215</v>
      </c>
      <c r="H109" s="3">
        <v>1496365609.5400002</v>
      </c>
      <c r="I109" s="3">
        <v>509412215</v>
      </c>
      <c r="J109" s="3">
        <v>1496365609.5400002</v>
      </c>
      <c r="K109" s="10">
        <v>103</v>
      </c>
      <c r="L109" s="10">
        <v>112</v>
      </c>
      <c r="M109" s="10">
        <v>0</v>
      </c>
      <c r="N109" s="10">
        <v>216224.11716722287</v>
      </c>
      <c r="O109" s="3">
        <v>5778749622.3700037</v>
      </c>
      <c r="P109" s="3">
        <v>5908360207.3700037</v>
      </c>
      <c r="Q109" s="3">
        <v>5778749622.3700037</v>
      </c>
      <c r="R109" s="3">
        <v>5908360207.3700037</v>
      </c>
      <c r="S109" s="31">
        <v>0</v>
      </c>
      <c r="T109" s="10">
        <f t="shared" si="5"/>
        <v>0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986953394.5400002</v>
      </c>
      <c r="AB109" s="3">
        <v>986953394.5400002</v>
      </c>
      <c r="AC109" s="3">
        <f t="shared" si="6"/>
        <v>-1496365609.5400002</v>
      </c>
      <c r="AD109" s="3">
        <f t="shared" si="7"/>
        <v>-1496365609.5400002</v>
      </c>
      <c r="AE109" s="3">
        <f t="shared" si="8"/>
        <v>-1496365609.5400002</v>
      </c>
      <c r="AF109" s="3">
        <f t="shared" si="9"/>
        <v>-1496365609.5400002</v>
      </c>
    </row>
    <row r="110" spans="1:32" x14ac:dyDescent="0.2">
      <c r="A110" t="s">
        <v>114</v>
      </c>
      <c r="B110" t="s">
        <v>99</v>
      </c>
      <c r="C110" t="s">
        <v>17</v>
      </c>
      <c r="D110" t="s">
        <v>17</v>
      </c>
      <c r="E110" t="s">
        <v>36</v>
      </c>
      <c r="F110">
        <v>202404</v>
      </c>
      <c r="G110" s="3">
        <v>90156371</v>
      </c>
      <c r="H110" s="3">
        <v>615254827.30999994</v>
      </c>
      <c r="I110" s="3">
        <v>90156371</v>
      </c>
      <c r="J110" s="3">
        <v>615254827.30999994</v>
      </c>
      <c r="K110" s="10">
        <v>19</v>
      </c>
      <c r="L110" s="10">
        <v>30</v>
      </c>
      <c r="M110" s="10">
        <v>0</v>
      </c>
      <c r="N110" s="10">
        <v>215412.16666666674</v>
      </c>
      <c r="O110" s="3">
        <v>2007867368.8899992</v>
      </c>
      <c r="P110" s="3">
        <v>2045068376.8899992</v>
      </c>
      <c r="Q110" s="3">
        <v>2007867368.8899992</v>
      </c>
      <c r="R110" s="3">
        <v>2045068376.8899992</v>
      </c>
      <c r="S110" s="31">
        <v>0</v>
      </c>
      <c r="T110" s="10">
        <f t="shared" si="5"/>
        <v>0</v>
      </c>
      <c r="U110" s="3">
        <v>0</v>
      </c>
      <c r="V110" s="3">
        <v>0</v>
      </c>
      <c r="W110" s="3">
        <v>0</v>
      </c>
      <c r="X110" s="3">
        <v>0</v>
      </c>
      <c r="Y110" s="3">
        <v>0</v>
      </c>
      <c r="Z110" s="3">
        <v>0</v>
      </c>
      <c r="AA110" s="3">
        <v>525098456.30999994</v>
      </c>
      <c r="AB110" s="3">
        <v>525098456.30999994</v>
      </c>
      <c r="AC110" s="3">
        <f t="shared" si="6"/>
        <v>-615254827.30999994</v>
      </c>
      <c r="AD110" s="3">
        <f t="shared" si="7"/>
        <v>-615254827.30999994</v>
      </c>
      <c r="AE110" s="3">
        <f t="shared" si="8"/>
        <v>-615254827.30999994</v>
      </c>
      <c r="AF110" s="3">
        <f t="shared" si="9"/>
        <v>-615254827.30999994</v>
      </c>
    </row>
    <row r="111" spans="1:32" x14ac:dyDescent="0.2">
      <c r="A111" t="s">
        <v>114</v>
      </c>
      <c r="B111" t="s">
        <v>99</v>
      </c>
      <c r="C111" t="s">
        <v>17</v>
      </c>
      <c r="D111" t="s">
        <v>17</v>
      </c>
      <c r="E111" t="s">
        <v>36</v>
      </c>
      <c r="F111">
        <v>202405</v>
      </c>
      <c r="G111" s="3">
        <v>20487582</v>
      </c>
      <c r="H111" s="3">
        <v>-523135936.19000006</v>
      </c>
      <c r="I111" s="3">
        <v>20487582</v>
      </c>
      <c r="J111" s="3">
        <v>-523135936.19000006</v>
      </c>
      <c r="K111" s="10">
        <v>1</v>
      </c>
      <c r="L111" s="10">
        <v>7</v>
      </c>
      <c r="M111" s="10">
        <v>0</v>
      </c>
      <c r="N111" s="10">
        <v>74746.645161290333</v>
      </c>
      <c r="O111" s="3">
        <v>1870701945.76</v>
      </c>
      <c r="P111" s="3">
        <v>1918017644.76</v>
      </c>
      <c r="Q111" s="3">
        <v>1870701945.76</v>
      </c>
      <c r="R111" s="3">
        <v>1918017644.76</v>
      </c>
      <c r="S111" s="31">
        <v>0</v>
      </c>
      <c r="T111" s="10">
        <f t="shared" si="5"/>
        <v>0</v>
      </c>
      <c r="U111" s="3">
        <v>0</v>
      </c>
      <c r="V111" s="3">
        <v>0</v>
      </c>
      <c r="W111" s="3">
        <v>0</v>
      </c>
      <c r="X111" s="3">
        <v>0</v>
      </c>
      <c r="Y111" s="3">
        <v>0</v>
      </c>
      <c r="Z111" s="3">
        <v>0</v>
      </c>
      <c r="AA111" s="3">
        <v>-543623518.19000006</v>
      </c>
      <c r="AB111" s="3">
        <v>-543623518.19000006</v>
      </c>
      <c r="AC111" s="3">
        <f t="shared" si="6"/>
        <v>523135936.19000006</v>
      </c>
      <c r="AD111" s="3">
        <f t="shared" si="7"/>
        <v>523135936.19000006</v>
      </c>
      <c r="AE111" s="3">
        <f t="shared" si="8"/>
        <v>523135936.19000006</v>
      </c>
      <c r="AF111" s="3">
        <f t="shared" si="9"/>
        <v>523135936.19000006</v>
      </c>
    </row>
    <row r="112" spans="1:32" x14ac:dyDescent="0.2">
      <c r="A112" t="s">
        <v>115</v>
      </c>
      <c r="B112" t="s">
        <v>100</v>
      </c>
      <c r="C112" t="s">
        <v>19</v>
      </c>
      <c r="D112" t="s">
        <v>17</v>
      </c>
      <c r="E112" t="s">
        <v>33</v>
      </c>
      <c r="F112">
        <v>201906</v>
      </c>
      <c r="G112" s="3">
        <v>313530000</v>
      </c>
      <c r="H112" s="3">
        <v>313530000</v>
      </c>
      <c r="I112" s="3">
        <v>313530000</v>
      </c>
      <c r="J112" s="3">
        <v>313530000</v>
      </c>
      <c r="K112" s="10">
        <v>1</v>
      </c>
      <c r="L112" s="10">
        <v>1</v>
      </c>
      <c r="M112" s="10">
        <v>0</v>
      </c>
      <c r="N112" s="10">
        <v>0</v>
      </c>
      <c r="O112" s="3">
        <v>0</v>
      </c>
      <c r="P112" s="3">
        <v>0</v>
      </c>
      <c r="Q112" s="3">
        <v>0</v>
      </c>
      <c r="R112" s="3">
        <v>0</v>
      </c>
      <c r="S112" s="31">
        <v>0</v>
      </c>
      <c r="T112" s="10">
        <f t="shared" si="5"/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0</v>
      </c>
      <c r="AC112" s="3">
        <f t="shared" si="6"/>
        <v>-313530000</v>
      </c>
      <c r="AD112" s="3">
        <f t="shared" si="7"/>
        <v>-313530000</v>
      </c>
      <c r="AE112" s="3">
        <f t="shared" si="8"/>
        <v>-313530000</v>
      </c>
      <c r="AF112" s="3">
        <f t="shared" si="9"/>
        <v>-313530000</v>
      </c>
    </row>
    <row r="113" spans="1:32" x14ac:dyDescent="0.2">
      <c r="A113" t="s">
        <v>115</v>
      </c>
      <c r="B113" t="s">
        <v>100</v>
      </c>
      <c r="C113" t="s">
        <v>19</v>
      </c>
      <c r="D113" t="s">
        <v>17</v>
      </c>
      <c r="E113" t="s">
        <v>33</v>
      </c>
      <c r="F113">
        <v>201909</v>
      </c>
      <c r="G113" s="3">
        <v>0</v>
      </c>
      <c r="H113" s="3">
        <v>0</v>
      </c>
      <c r="I113" s="3">
        <v>0</v>
      </c>
      <c r="J113" s="3">
        <v>0</v>
      </c>
      <c r="K113" s="10">
        <v>0</v>
      </c>
      <c r="L113" s="10">
        <v>0</v>
      </c>
      <c r="M113" s="10">
        <v>0</v>
      </c>
      <c r="N113" s="10">
        <v>0</v>
      </c>
      <c r="O113" s="3">
        <v>0</v>
      </c>
      <c r="P113" s="3">
        <v>0</v>
      </c>
      <c r="Q113" s="3">
        <v>0</v>
      </c>
      <c r="R113" s="3">
        <v>0</v>
      </c>
      <c r="S113" s="31">
        <v>0</v>
      </c>
      <c r="T113" s="10">
        <f t="shared" si="5"/>
        <v>0</v>
      </c>
      <c r="U113" s="3">
        <v>0</v>
      </c>
      <c r="V113" s="3">
        <v>0</v>
      </c>
      <c r="W113" s="3">
        <v>0</v>
      </c>
      <c r="X113" s="3">
        <v>0</v>
      </c>
      <c r="Y113" s="3">
        <v>0</v>
      </c>
      <c r="Z113" s="3">
        <v>0</v>
      </c>
      <c r="AA113" s="3">
        <v>0</v>
      </c>
      <c r="AB113" s="3">
        <v>0</v>
      </c>
      <c r="AC113" s="3">
        <f t="shared" si="6"/>
        <v>0</v>
      </c>
      <c r="AD113" s="3">
        <f t="shared" si="7"/>
        <v>0</v>
      </c>
      <c r="AE113" s="3">
        <f t="shared" si="8"/>
        <v>0</v>
      </c>
      <c r="AF113" s="3">
        <f t="shared" si="9"/>
        <v>0</v>
      </c>
    </row>
    <row r="114" spans="1:32" x14ac:dyDescent="0.2">
      <c r="A114" t="s">
        <v>115</v>
      </c>
      <c r="B114" t="s">
        <v>100</v>
      </c>
      <c r="C114" t="s">
        <v>19</v>
      </c>
      <c r="D114" t="s">
        <v>17</v>
      </c>
      <c r="E114" t="s">
        <v>33</v>
      </c>
      <c r="F114">
        <v>201912</v>
      </c>
      <c r="G114" s="3">
        <v>0</v>
      </c>
      <c r="H114" s="3">
        <v>0</v>
      </c>
      <c r="I114" s="3">
        <v>0</v>
      </c>
      <c r="J114" s="3">
        <v>0</v>
      </c>
      <c r="K114" s="10">
        <v>0</v>
      </c>
      <c r="L114" s="10">
        <v>0</v>
      </c>
      <c r="M114" s="10">
        <v>0</v>
      </c>
      <c r="N114" s="10">
        <v>0</v>
      </c>
      <c r="O114" s="3">
        <v>0</v>
      </c>
      <c r="P114" s="3">
        <v>0</v>
      </c>
      <c r="Q114" s="3">
        <v>0</v>
      </c>
      <c r="R114" s="3">
        <v>0</v>
      </c>
      <c r="S114" s="31">
        <v>0</v>
      </c>
      <c r="T114" s="10">
        <f t="shared" si="5"/>
        <v>0</v>
      </c>
      <c r="U114" s="3">
        <v>0</v>
      </c>
      <c r="V114" s="3">
        <v>0</v>
      </c>
      <c r="W114" s="3">
        <v>0</v>
      </c>
      <c r="X114" s="3">
        <v>0</v>
      </c>
      <c r="Y114" s="3">
        <v>0</v>
      </c>
      <c r="Z114" s="3">
        <v>0</v>
      </c>
      <c r="AA114" s="3">
        <v>0</v>
      </c>
      <c r="AB114" s="3">
        <v>0</v>
      </c>
      <c r="AC114" s="3">
        <f t="shared" si="6"/>
        <v>0</v>
      </c>
      <c r="AD114" s="3">
        <f t="shared" si="7"/>
        <v>0</v>
      </c>
      <c r="AE114" s="3">
        <f t="shared" si="8"/>
        <v>0</v>
      </c>
      <c r="AF114" s="3">
        <f t="shared" si="9"/>
        <v>0</v>
      </c>
    </row>
    <row r="115" spans="1:32" x14ac:dyDescent="0.2">
      <c r="A115" t="s">
        <v>115</v>
      </c>
      <c r="B115" t="s">
        <v>100</v>
      </c>
      <c r="C115" t="s">
        <v>19</v>
      </c>
      <c r="D115" t="s">
        <v>17</v>
      </c>
      <c r="E115" t="s">
        <v>33</v>
      </c>
      <c r="F115">
        <v>202003</v>
      </c>
      <c r="G115" s="3">
        <v>0</v>
      </c>
      <c r="H115" s="3">
        <v>0</v>
      </c>
      <c r="I115" s="3">
        <v>0</v>
      </c>
      <c r="J115" s="3">
        <v>0</v>
      </c>
      <c r="K115" s="10">
        <v>0</v>
      </c>
      <c r="L115" s="10">
        <v>0</v>
      </c>
      <c r="M115" s="10">
        <v>0</v>
      </c>
      <c r="N115" s="10">
        <v>0</v>
      </c>
      <c r="O115" s="3">
        <v>0</v>
      </c>
      <c r="P115" s="3">
        <v>0</v>
      </c>
      <c r="Q115" s="3">
        <v>0</v>
      </c>
      <c r="R115" s="3">
        <v>0</v>
      </c>
      <c r="S115" s="31">
        <v>0</v>
      </c>
      <c r="T115" s="10">
        <f t="shared" si="5"/>
        <v>0</v>
      </c>
      <c r="U115" s="3">
        <v>0</v>
      </c>
      <c r="V115" s="3">
        <v>0</v>
      </c>
      <c r="W115" s="3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f t="shared" si="6"/>
        <v>0</v>
      </c>
      <c r="AD115" s="3">
        <f t="shared" si="7"/>
        <v>0</v>
      </c>
      <c r="AE115" s="3">
        <f t="shared" si="8"/>
        <v>0</v>
      </c>
      <c r="AF115" s="3">
        <f t="shared" si="9"/>
        <v>0</v>
      </c>
    </row>
    <row r="116" spans="1:32" x14ac:dyDescent="0.2">
      <c r="A116" t="s">
        <v>115</v>
      </c>
      <c r="B116" t="s">
        <v>100</v>
      </c>
      <c r="C116" t="s">
        <v>19</v>
      </c>
      <c r="D116" t="s">
        <v>17</v>
      </c>
      <c r="E116" t="s">
        <v>33</v>
      </c>
      <c r="F116">
        <v>202006</v>
      </c>
      <c r="G116" s="3">
        <v>0</v>
      </c>
      <c r="H116" s="3">
        <v>0</v>
      </c>
      <c r="I116" s="3">
        <v>0</v>
      </c>
      <c r="J116" s="3">
        <v>0</v>
      </c>
      <c r="K116" s="10">
        <v>0</v>
      </c>
      <c r="L116" s="10">
        <v>0</v>
      </c>
      <c r="M116" s="10">
        <v>0</v>
      </c>
      <c r="N116" s="10">
        <v>0</v>
      </c>
      <c r="O116" s="3">
        <v>0</v>
      </c>
      <c r="P116" s="3">
        <v>0</v>
      </c>
      <c r="Q116" s="3">
        <v>0</v>
      </c>
      <c r="R116" s="3">
        <v>0</v>
      </c>
      <c r="S116" s="31">
        <v>0</v>
      </c>
      <c r="T116" s="10">
        <f t="shared" si="5"/>
        <v>0</v>
      </c>
      <c r="U116" s="3">
        <v>0</v>
      </c>
      <c r="V116" s="3">
        <v>0</v>
      </c>
      <c r="W116" s="3">
        <v>0</v>
      </c>
      <c r="X116" s="3">
        <v>0</v>
      </c>
      <c r="Y116" s="3">
        <v>0</v>
      </c>
      <c r="Z116" s="3">
        <v>0</v>
      </c>
      <c r="AA116" s="3">
        <v>0</v>
      </c>
      <c r="AB116" s="3">
        <v>0</v>
      </c>
      <c r="AC116" s="3">
        <f t="shared" si="6"/>
        <v>0</v>
      </c>
      <c r="AD116" s="3">
        <f t="shared" si="7"/>
        <v>0</v>
      </c>
      <c r="AE116" s="3">
        <f t="shared" si="8"/>
        <v>0</v>
      </c>
      <c r="AF116" s="3">
        <f t="shared" si="9"/>
        <v>0</v>
      </c>
    </row>
    <row r="117" spans="1:32" x14ac:dyDescent="0.2">
      <c r="A117" t="s">
        <v>115</v>
      </c>
      <c r="B117" t="s">
        <v>100</v>
      </c>
      <c r="C117" t="s">
        <v>19</v>
      </c>
      <c r="D117" t="s">
        <v>17</v>
      </c>
      <c r="E117" t="s">
        <v>33</v>
      </c>
      <c r="F117">
        <v>202009</v>
      </c>
      <c r="G117" s="3">
        <v>0</v>
      </c>
      <c r="H117" s="3">
        <v>0</v>
      </c>
      <c r="I117" s="3">
        <v>0</v>
      </c>
      <c r="J117" s="3">
        <v>0</v>
      </c>
      <c r="K117" s="10">
        <v>0</v>
      </c>
      <c r="L117" s="10">
        <v>0</v>
      </c>
      <c r="M117" s="10">
        <v>0</v>
      </c>
      <c r="N117" s="10">
        <v>0</v>
      </c>
      <c r="O117" s="3">
        <v>0</v>
      </c>
      <c r="P117" s="3">
        <v>0</v>
      </c>
      <c r="Q117" s="3">
        <v>0</v>
      </c>
      <c r="R117" s="3">
        <v>0</v>
      </c>
      <c r="S117" s="31">
        <v>0</v>
      </c>
      <c r="T117" s="10">
        <f t="shared" si="5"/>
        <v>0</v>
      </c>
      <c r="U117" s="3">
        <v>0</v>
      </c>
      <c r="V117" s="3">
        <v>0</v>
      </c>
      <c r="W117" s="3">
        <v>0</v>
      </c>
      <c r="X117" s="3">
        <v>0</v>
      </c>
      <c r="Y117" s="3">
        <v>0</v>
      </c>
      <c r="Z117" s="3">
        <v>0</v>
      </c>
      <c r="AA117" s="3">
        <v>0</v>
      </c>
      <c r="AB117" s="3">
        <v>0</v>
      </c>
      <c r="AC117" s="3">
        <f t="shared" si="6"/>
        <v>0</v>
      </c>
      <c r="AD117" s="3">
        <f t="shared" si="7"/>
        <v>0</v>
      </c>
      <c r="AE117" s="3">
        <f t="shared" si="8"/>
        <v>0</v>
      </c>
      <c r="AF117" s="3">
        <f t="shared" si="9"/>
        <v>0</v>
      </c>
    </row>
    <row r="118" spans="1:32" x14ac:dyDescent="0.2">
      <c r="A118" t="s">
        <v>115</v>
      </c>
      <c r="B118" t="s">
        <v>100</v>
      </c>
      <c r="C118" t="s">
        <v>19</v>
      </c>
      <c r="D118" t="s">
        <v>17</v>
      </c>
      <c r="E118" t="s">
        <v>33</v>
      </c>
      <c r="F118">
        <v>202012</v>
      </c>
      <c r="G118" s="3">
        <v>0</v>
      </c>
      <c r="H118" s="3">
        <v>0</v>
      </c>
      <c r="I118" s="3">
        <v>0</v>
      </c>
      <c r="J118" s="3">
        <v>0</v>
      </c>
      <c r="K118" s="10">
        <v>0</v>
      </c>
      <c r="L118" s="10">
        <v>0</v>
      </c>
      <c r="M118" s="10">
        <v>0</v>
      </c>
      <c r="N118" s="10">
        <v>0</v>
      </c>
      <c r="O118" s="3">
        <v>0</v>
      </c>
      <c r="P118" s="3">
        <v>0</v>
      </c>
      <c r="Q118" s="3">
        <v>0</v>
      </c>
      <c r="R118" s="3">
        <v>0</v>
      </c>
      <c r="S118" s="31">
        <v>0</v>
      </c>
      <c r="T118" s="10">
        <f t="shared" si="5"/>
        <v>0</v>
      </c>
      <c r="U118" s="3">
        <v>0</v>
      </c>
      <c r="V118" s="3">
        <v>0</v>
      </c>
      <c r="W118" s="3">
        <v>0</v>
      </c>
      <c r="X118" s="3">
        <v>0</v>
      </c>
      <c r="Y118" s="3">
        <v>0</v>
      </c>
      <c r="Z118" s="3">
        <v>0</v>
      </c>
      <c r="AA118" s="3">
        <v>0</v>
      </c>
      <c r="AB118" s="3">
        <v>0</v>
      </c>
      <c r="AC118" s="3">
        <f t="shared" si="6"/>
        <v>0</v>
      </c>
      <c r="AD118" s="3">
        <f t="shared" si="7"/>
        <v>0</v>
      </c>
      <c r="AE118" s="3">
        <f t="shared" si="8"/>
        <v>0</v>
      </c>
      <c r="AF118" s="3">
        <f t="shared" si="9"/>
        <v>0</v>
      </c>
    </row>
    <row r="119" spans="1:32" x14ac:dyDescent="0.2">
      <c r="A119" t="s">
        <v>115</v>
      </c>
      <c r="B119" t="s">
        <v>100</v>
      </c>
      <c r="C119" t="s">
        <v>19</v>
      </c>
      <c r="D119" t="s">
        <v>17</v>
      </c>
      <c r="E119" t="s">
        <v>33</v>
      </c>
      <c r="F119">
        <v>202103</v>
      </c>
      <c r="G119" s="3">
        <v>0</v>
      </c>
      <c r="H119" s="3">
        <v>0</v>
      </c>
      <c r="I119" s="3">
        <v>0</v>
      </c>
      <c r="J119" s="3">
        <v>0</v>
      </c>
      <c r="K119" s="10">
        <v>0</v>
      </c>
      <c r="L119" s="10">
        <v>0</v>
      </c>
      <c r="M119" s="10">
        <v>0</v>
      </c>
      <c r="N119" s="10">
        <v>0</v>
      </c>
      <c r="O119" s="3">
        <v>0</v>
      </c>
      <c r="P119" s="3">
        <v>0</v>
      </c>
      <c r="Q119" s="3">
        <v>0</v>
      </c>
      <c r="R119" s="3">
        <v>0</v>
      </c>
      <c r="S119" s="31">
        <v>0</v>
      </c>
      <c r="T119" s="10">
        <f t="shared" si="5"/>
        <v>0</v>
      </c>
      <c r="U119" s="3">
        <v>0</v>
      </c>
      <c r="V119" s="3">
        <v>0</v>
      </c>
      <c r="W119" s="3">
        <v>0</v>
      </c>
      <c r="X119" s="3">
        <v>0</v>
      </c>
      <c r="Y119" s="3">
        <v>0</v>
      </c>
      <c r="Z119" s="3">
        <v>0</v>
      </c>
      <c r="AA119" s="3">
        <v>0</v>
      </c>
      <c r="AB119" s="3">
        <v>0</v>
      </c>
      <c r="AC119" s="3">
        <f t="shared" si="6"/>
        <v>0</v>
      </c>
      <c r="AD119" s="3">
        <f t="shared" si="7"/>
        <v>0</v>
      </c>
      <c r="AE119" s="3">
        <f t="shared" si="8"/>
        <v>0</v>
      </c>
      <c r="AF119" s="3">
        <f t="shared" si="9"/>
        <v>0</v>
      </c>
    </row>
    <row r="120" spans="1:32" x14ac:dyDescent="0.2">
      <c r="A120" t="s">
        <v>115</v>
      </c>
      <c r="B120" t="s">
        <v>100</v>
      </c>
      <c r="C120" t="s">
        <v>19</v>
      </c>
      <c r="D120" t="s">
        <v>17</v>
      </c>
      <c r="E120" t="s">
        <v>33</v>
      </c>
      <c r="F120">
        <v>202106</v>
      </c>
      <c r="G120" s="3">
        <v>0</v>
      </c>
      <c r="H120" s="3">
        <v>0</v>
      </c>
      <c r="I120" s="3">
        <v>0</v>
      </c>
      <c r="J120" s="3">
        <v>0</v>
      </c>
      <c r="K120" s="10">
        <v>0</v>
      </c>
      <c r="L120" s="10">
        <v>0</v>
      </c>
      <c r="M120" s="10">
        <v>0</v>
      </c>
      <c r="N120" s="10">
        <v>0</v>
      </c>
      <c r="O120" s="3">
        <v>0</v>
      </c>
      <c r="P120" s="3">
        <v>0</v>
      </c>
      <c r="Q120" s="3">
        <v>0</v>
      </c>
      <c r="R120" s="3">
        <v>0</v>
      </c>
      <c r="S120" s="31">
        <v>0</v>
      </c>
      <c r="T120" s="10">
        <f t="shared" si="5"/>
        <v>0</v>
      </c>
      <c r="U120" s="3">
        <v>0</v>
      </c>
      <c r="V120" s="3">
        <v>0</v>
      </c>
      <c r="W120" s="3">
        <v>0</v>
      </c>
      <c r="X120" s="3">
        <v>0</v>
      </c>
      <c r="Y120" s="3">
        <v>0</v>
      </c>
      <c r="Z120" s="3">
        <v>0</v>
      </c>
      <c r="AA120" s="3">
        <v>0</v>
      </c>
      <c r="AB120" s="3">
        <v>0</v>
      </c>
      <c r="AC120" s="3">
        <f t="shared" si="6"/>
        <v>0</v>
      </c>
      <c r="AD120" s="3">
        <f t="shared" si="7"/>
        <v>0</v>
      </c>
      <c r="AE120" s="3">
        <f t="shared" si="8"/>
        <v>0</v>
      </c>
      <c r="AF120" s="3">
        <f t="shared" si="9"/>
        <v>0</v>
      </c>
    </row>
    <row r="121" spans="1:32" x14ac:dyDescent="0.2">
      <c r="A121" t="s">
        <v>115</v>
      </c>
      <c r="B121" t="s">
        <v>100</v>
      </c>
      <c r="C121" t="s">
        <v>19</v>
      </c>
      <c r="D121" t="s">
        <v>17</v>
      </c>
      <c r="E121" t="s">
        <v>33</v>
      </c>
      <c r="F121">
        <v>202109</v>
      </c>
      <c r="G121" s="3">
        <v>0</v>
      </c>
      <c r="H121" s="3">
        <v>0</v>
      </c>
      <c r="I121" s="3">
        <v>0</v>
      </c>
      <c r="J121" s="3">
        <v>0</v>
      </c>
      <c r="K121" s="10">
        <v>0</v>
      </c>
      <c r="L121" s="10">
        <v>0</v>
      </c>
      <c r="M121" s="10">
        <v>0</v>
      </c>
      <c r="N121" s="10">
        <v>0</v>
      </c>
      <c r="O121" s="3">
        <v>0</v>
      </c>
      <c r="P121" s="3">
        <v>0</v>
      </c>
      <c r="Q121" s="3">
        <v>0</v>
      </c>
      <c r="R121" s="3">
        <v>0</v>
      </c>
      <c r="S121" s="31">
        <v>0</v>
      </c>
      <c r="T121" s="10">
        <f t="shared" si="5"/>
        <v>0</v>
      </c>
      <c r="U121" s="3">
        <v>0</v>
      </c>
      <c r="V121" s="3">
        <v>0</v>
      </c>
      <c r="W121" s="3">
        <v>0</v>
      </c>
      <c r="X121" s="3">
        <v>0</v>
      </c>
      <c r="Y121" s="3">
        <v>0</v>
      </c>
      <c r="Z121" s="3">
        <v>0</v>
      </c>
      <c r="AA121" s="3">
        <v>0</v>
      </c>
      <c r="AB121" s="3">
        <v>0</v>
      </c>
      <c r="AC121" s="3">
        <f t="shared" si="6"/>
        <v>0</v>
      </c>
      <c r="AD121" s="3">
        <f t="shared" si="7"/>
        <v>0</v>
      </c>
      <c r="AE121" s="3">
        <f t="shared" si="8"/>
        <v>0</v>
      </c>
      <c r="AF121" s="3">
        <f t="shared" si="9"/>
        <v>0</v>
      </c>
    </row>
    <row r="122" spans="1:32" x14ac:dyDescent="0.2">
      <c r="A122" t="s">
        <v>115</v>
      </c>
      <c r="B122" t="s">
        <v>100</v>
      </c>
      <c r="C122" t="s">
        <v>19</v>
      </c>
      <c r="D122" t="s">
        <v>17</v>
      </c>
      <c r="E122" t="s">
        <v>33</v>
      </c>
      <c r="F122">
        <v>202112</v>
      </c>
      <c r="G122" s="3">
        <v>0</v>
      </c>
      <c r="H122" s="3">
        <v>0</v>
      </c>
      <c r="I122" s="3">
        <v>0</v>
      </c>
      <c r="J122" s="3">
        <v>0</v>
      </c>
      <c r="K122" s="10">
        <v>0</v>
      </c>
      <c r="L122" s="10">
        <v>0</v>
      </c>
      <c r="M122" s="10">
        <v>0</v>
      </c>
      <c r="N122" s="10">
        <v>0</v>
      </c>
      <c r="O122" s="3">
        <v>0</v>
      </c>
      <c r="P122" s="3">
        <v>0</v>
      </c>
      <c r="Q122" s="3">
        <v>0</v>
      </c>
      <c r="R122" s="3">
        <v>0</v>
      </c>
      <c r="S122" s="31">
        <v>0</v>
      </c>
      <c r="T122" s="10">
        <f t="shared" si="5"/>
        <v>0</v>
      </c>
      <c r="U122" s="3">
        <v>0</v>
      </c>
      <c r="V122" s="3">
        <v>0</v>
      </c>
      <c r="W122" s="3">
        <v>0</v>
      </c>
      <c r="X122" s="3">
        <v>0</v>
      </c>
      <c r="Y122" s="3">
        <v>0</v>
      </c>
      <c r="Z122" s="3">
        <v>0</v>
      </c>
      <c r="AA122" s="3">
        <v>0</v>
      </c>
      <c r="AB122" s="3">
        <v>0</v>
      </c>
      <c r="AC122" s="3">
        <f t="shared" si="6"/>
        <v>0</v>
      </c>
      <c r="AD122" s="3">
        <f t="shared" si="7"/>
        <v>0</v>
      </c>
      <c r="AE122" s="3">
        <f t="shared" si="8"/>
        <v>0</v>
      </c>
      <c r="AF122" s="3">
        <f t="shared" si="9"/>
        <v>0</v>
      </c>
    </row>
    <row r="123" spans="1:32" x14ac:dyDescent="0.2">
      <c r="A123" t="s">
        <v>115</v>
      </c>
      <c r="B123" t="s">
        <v>100</v>
      </c>
      <c r="C123" t="s">
        <v>19</v>
      </c>
      <c r="D123" t="s">
        <v>17</v>
      </c>
      <c r="E123" t="s">
        <v>33</v>
      </c>
      <c r="F123">
        <v>202203</v>
      </c>
      <c r="G123" s="3">
        <v>0</v>
      </c>
      <c r="H123" s="3">
        <v>0</v>
      </c>
      <c r="I123" s="3">
        <v>0</v>
      </c>
      <c r="J123" s="3">
        <v>0</v>
      </c>
      <c r="K123" s="10">
        <v>0</v>
      </c>
      <c r="L123" s="10">
        <v>0</v>
      </c>
      <c r="M123" s="10">
        <v>0</v>
      </c>
      <c r="N123" s="10">
        <v>0</v>
      </c>
      <c r="O123" s="3">
        <v>0</v>
      </c>
      <c r="P123" s="3">
        <v>0</v>
      </c>
      <c r="Q123" s="3">
        <v>0</v>
      </c>
      <c r="R123" s="3">
        <v>0</v>
      </c>
      <c r="S123" s="31">
        <v>0</v>
      </c>
      <c r="T123" s="10">
        <f t="shared" si="5"/>
        <v>0</v>
      </c>
      <c r="U123" s="3">
        <v>0</v>
      </c>
      <c r="V123" s="3">
        <v>0</v>
      </c>
      <c r="W123" s="3">
        <v>0</v>
      </c>
      <c r="X123" s="3">
        <v>0</v>
      </c>
      <c r="Y123" s="3">
        <v>0</v>
      </c>
      <c r="Z123" s="3">
        <v>0</v>
      </c>
      <c r="AA123" s="3">
        <v>0</v>
      </c>
      <c r="AB123" s="3">
        <v>0</v>
      </c>
      <c r="AC123" s="3">
        <f t="shared" si="6"/>
        <v>0</v>
      </c>
      <c r="AD123" s="3">
        <f t="shared" si="7"/>
        <v>0</v>
      </c>
      <c r="AE123" s="3">
        <f t="shared" si="8"/>
        <v>0</v>
      </c>
      <c r="AF123" s="3">
        <f t="shared" si="9"/>
        <v>0</v>
      </c>
    </row>
    <row r="124" spans="1:32" x14ac:dyDescent="0.2">
      <c r="A124" t="s">
        <v>115</v>
      </c>
      <c r="B124" t="s">
        <v>100</v>
      </c>
      <c r="C124" t="s">
        <v>19</v>
      </c>
      <c r="D124" t="s">
        <v>17</v>
      </c>
      <c r="E124" t="s">
        <v>33</v>
      </c>
      <c r="F124">
        <v>202206</v>
      </c>
      <c r="G124" s="3">
        <v>0</v>
      </c>
      <c r="H124" s="3">
        <v>0</v>
      </c>
      <c r="I124" s="3">
        <v>0</v>
      </c>
      <c r="J124" s="3">
        <v>0</v>
      </c>
      <c r="K124" s="10">
        <v>0</v>
      </c>
      <c r="L124" s="10">
        <v>0</v>
      </c>
      <c r="M124" s="10">
        <v>0</v>
      </c>
      <c r="N124" s="10">
        <v>0</v>
      </c>
      <c r="O124" s="3">
        <v>0</v>
      </c>
      <c r="P124" s="3">
        <v>0</v>
      </c>
      <c r="Q124" s="3">
        <v>0</v>
      </c>
      <c r="R124" s="3">
        <v>0</v>
      </c>
      <c r="S124" s="31">
        <v>0</v>
      </c>
      <c r="T124" s="10">
        <f t="shared" si="5"/>
        <v>0</v>
      </c>
      <c r="U124" s="3">
        <v>0</v>
      </c>
      <c r="V124" s="3">
        <v>0</v>
      </c>
      <c r="W124" s="3">
        <v>0</v>
      </c>
      <c r="X124" s="3">
        <v>0</v>
      </c>
      <c r="Y124" s="3">
        <v>0</v>
      </c>
      <c r="Z124" s="3">
        <v>0</v>
      </c>
      <c r="AA124" s="3">
        <v>0</v>
      </c>
      <c r="AB124" s="3">
        <v>0</v>
      </c>
      <c r="AC124" s="3">
        <f t="shared" si="6"/>
        <v>0</v>
      </c>
      <c r="AD124" s="3">
        <f t="shared" si="7"/>
        <v>0</v>
      </c>
      <c r="AE124" s="3">
        <f t="shared" si="8"/>
        <v>0</v>
      </c>
      <c r="AF124" s="3">
        <f t="shared" si="9"/>
        <v>0</v>
      </c>
    </row>
    <row r="125" spans="1:32" x14ac:dyDescent="0.2">
      <c r="A125" t="s">
        <v>115</v>
      </c>
      <c r="B125" t="s">
        <v>100</v>
      </c>
      <c r="C125" t="s">
        <v>19</v>
      </c>
      <c r="D125" t="s">
        <v>17</v>
      </c>
      <c r="E125" t="s">
        <v>33</v>
      </c>
      <c r="F125">
        <v>202209</v>
      </c>
      <c r="G125" s="3">
        <v>0</v>
      </c>
      <c r="H125" s="3">
        <v>0</v>
      </c>
      <c r="I125" s="3">
        <v>0</v>
      </c>
      <c r="J125" s="3">
        <v>0</v>
      </c>
      <c r="K125" s="10">
        <v>0</v>
      </c>
      <c r="L125" s="10">
        <v>0</v>
      </c>
      <c r="M125" s="10">
        <v>0</v>
      </c>
      <c r="N125" s="10">
        <v>0</v>
      </c>
      <c r="O125" s="3">
        <v>0</v>
      </c>
      <c r="P125" s="3">
        <v>0</v>
      </c>
      <c r="Q125" s="3">
        <v>0</v>
      </c>
      <c r="R125" s="3">
        <v>0</v>
      </c>
      <c r="S125" s="31">
        <v>0</v>
      </c>
      <c r="T125" s="10">
        <f t="shared" si="5"/>
        <v>0</v>
      </c>
      <c r="U125" s="3">
        <v>0</v>
      </c>
      <c r="V125" s="3">
        <v>0</v>
      </c>
      <c r="W125" s="3">
        <v>0</v>
      </c>
      <c r="X125" s="3">
        <v>0</v>
      </c>
      <c r="Y125" s="3">
        <v>0</v>
      </c>
      <c r="Z125" s="3">
        <v>0</v>
      </c>
      <c r="AA125" s="3">
        <v>0</v>
      </c>
      <c r="AB125" s="3">
        <v>0</v>
      </c>
      <c r="AC125" s="3">
        <f t="shared" si="6"/>
        <v>0</v>
      </c>
      <c r="AD125" s="3">
        <f t="shared" si="7"/>
        <v>0</v>
      </c>
      <c r="AE125" s="3">
        <f t="shared" si="8"/>
        <v>0</v>
      </c>
      <c r="AF125" s="3">
        <f t="shared" si="9"/>
        <v>0</v>
      </c>
    </row>
    <row r="126" spans="1:32" x14ac:dyDescent="0.2">
      <c r="A126" t="s">
        <v>115</v>
      </c>
      <c r="B126" t="s">
        <v>100</v>
      </c>
      <c r="C126" t="s">
        <v>19</v>
      </c>
      <c r="D126" t="s">
        <v>17</v>
      </c>
      <c r="E126" t="s">
        <v>33</v>
      </c>
      <c r="F126">
        <v>202212</v>
      </c>
      <c r="G126" s="3">
        <v>0</v>
      </c>
      <c r="H126" s="3">
        <v>0</v>
      </c>
      <c r="I126" s="3">
        <v>0</v>
      </c>
      <c r="J126" s="3">
        <v>0</v>
      </c>
      <c r="K126" s="10">
        <v>0</v>
      </c>
      <c r="L126" s="10">
        <v>0</v>
      </c>
      <c r="M126" s="10">
        <v>0</v>
      </c>
      <c r="N126" s="10">
        <v>0</v>
      </c>
      <c r="O126" s="3">
        <v>0</v>
      </c>
      <c r="P126" s="3">
        <v>0</v>
      </c>
      <c r="Q126" s="3">
        <v>0</v>
      </c>
      <c r="R126" s="3">
        <v>0</v>
      </c>
      <c r="S126" s="31">
        <v>0</v>
      </c>
      <c r="T126" s="10">
        <f t="shared" si="5"/>
        <v>0</v>
      </c>
      <c r="U126" s="3">
        <v>0</v>
      </c>
      <c r="V126" s="3">
        <v>0</v>
      </c>
      <c r="W126" s="3">
        <v>0</v>
      </c>
      <c r="X126" s="3">
        <v>0</v>
      </c>
      <c r="Y126" s="3">
        <v>0</v>
      </c>
      <c r="Z126" s="3">
        <v>0</v>
      </c>
      <c r="AA126" s="3">
        <v>0</v>
      </c>
      <c r="AB126" s="3">
        <v>0</v>
      </c>
      <c r="AC126" s="3">
        <f t="shared" si="6"/>
        <v>0</v>
      </c>
      <c r="AD126" s="3">
        <f t="shared" si="7"/>
        <v>0</v>
      </c>
      <c r="AE126" s="3">
        <f t="shared" si="8"/>
        <v>0</v>
      </c>
      <c r="AF126" s="3">
        <f t="shared" si="9"/>
        <v>0</v>
      </c>
    </row>
    <row r="127" spans="1:32" x14ac:dyDescent="0.2">
      <c r="A127" t="s">
        <v>115</v>
      </c>
      <c r="B127" t="s">
        <v>100</v>
      </c>
      <c r="C127" t="s">
        <v>19</v>
      </c>
      <c r="D127" t="s">
        <v>17</v>
      </c>
      <c r="E127" t="s">
        <v>33</v>
      </c>
      <c r="F127">
        <v>202303</v>
      </c>
      <c r="G127" s="3">
        <v>0</v>
      </c>
      <c r="H127" s="3">
        <v>0</v>
      </c>
      <c r="I127" s="3">
        <v>0</v>
      </c>
      <c r="J127" s="3">
        <v>0</v>
      </c>
      <c r="K127" s="10">
        <v>0</v>
      </c>
      <c r="L127" s="10">
        <v>0</v>
      </c>
      <c r="M127" s="10">
        <v>0</v>
      </c>
      <c r="N127" s="10">
        <v>0</v>
      </c>
      <c r="O127" s="3">
        <v>0</v>
      </c>
      <c r="P127" s="3">
        <v>0</v>
      </c>
      <c r="Q127" s="3">
        <v>0</v>
      </c>
      <c r="R127" s="3">
        <v>0</v>
      </c>
      <c r="S127" s="31">
        <v>0</v>
      </c>
      <c r="T127" s="10">
        <f t="shared" si="5"/>
        <v>0</v>
      </c>
      <c r="U127" s="3">
        <v>0</v>
      </c>
      <c r="V127" s="3">
        <v>0</v>
      </c>
      <c r="W127" s="3">
        <v>0</v>
      </c>
      <c r="X127" s="3">
        <v>0</v>
      </c>
      <c r="Y127" s="3">
        <v>0</v>
      </c>
      <c r="Z127" s="3">
        <v>0</v>
      </c>
      <c r="AA127" s="3">
        <v>0</v>
      </c>
      <c r="AB127" s="3">
        <v>0</v>
      </c>
      <c r="AC127" s="3">
        <f t="shared" si="6"/>
        <v>0</v>
      </c>
      <c r="AD127" s="3">
        <f t="shared" si="7"/>
        <v>0</v>
      </c>
      <c r="AE127" s="3">
        <f t="shared" si="8"/>
        <v>0</v>
      </c>
      <c r="AF127" s="3">
        <f t="shared" si="9"/>
        <v>0</v>
      </c>
    </row>
    <row r="128" spans="1:32" x14ac:dyDescent="0.2">
      <c r="A128" t="s">
        <v>115</v>
      </c>
      <c r="B128" t="s">
        <v>100</v>
      </c>
      <c r="C128" t="s">
        <v>19</v>
      </c>
      <c r="D128" t="s">
        <v>17</v>
      </c>
      <c r="E128" t="s">
        <v>33</v>
      </c>
      <c r="F128">
        <v>202306</v>
      </c>
      <c r="G128" s="3">
        <v>0</v>
      </c>
      <c r="H128" s="3">
        <v>0</v>
      </c>
      <c r="I128" s="3">
        <v>0</v>
      </c>
      <c r="J128" s="3">
        <v>0</v>
      </c>
      <c r="K128" s="10">
        <v>0</v>
      </c>
      <c r="L128" s="10">
        <v>0</v>
      </c>
      <c r="M128" s="10">
        <v>0</v>
      </c>
      <c r="N128" s="10">
        <v>0</v>
      </c>
      <c r="O128" s="3">
        <v>0</v>
      </c>
      <c r="P128" s="3">
        <v>0</v>
      </c>
      <c r="Q128" s="3">
        <v>0</v>
      </c>
      <c r="R128" s="3">
        <v>0</v>
      </c>
      <c r="S128" s="31">
        <v>0</v>
      </c>
      <c r="T128" s="10">
        <f t="shared" si="5"/>
        <v>0</v>
      </c>
      <c r="U128" s="3">
        <v>0</v>
      </c>
      <c r="V128" s="3">
        <v>0</v>
      </c>
      <c r="W128" s="3">
        <v>0</v>
      </c>
      <c r="X128" s="3">
        <v>0</v>
      </c>
      <c r="Y128" s="3">
        <v>0</v>
      </c>
      <c r="Z128" s="3">
        <v>0</v>
      </c>
      <c r="AA128" s="3">
        <v>0</v>
      </c>
      <c r="AB128" s="3">
        <v>0</v>
      </c>
      <c r="AC128" s="3">
        <f t="shared" si="6"/>
        <v>0</v>
      </c>
      <c r="AD128" s="3">
        <f t="shared" si="7"/>
        <v>0</v>
      </c>
      <c r="AE128" s="3">
        <f t="shared" si="8"/>
        <v>0</v>
      </c>
      <c r="AF128" s="3">
        <f t="shared" si="9"/>
        <v>0</v>
      </c>
    </row>
    <row r="129" spans="1:32" x14ac:dyDescent="0.2">
      <c r="A129" t="s">
        <v>115</v>
      </c>
      <c r="B129" t="s">
        <v>100</v>
      </c>
      <c r="C129" t="s">
        <v>19</v>
      </c>
      <c r="D129" t="s">
        <v>17</v>
      </c>
      <c r="E129" t="s">
        <v>33</v>
      </c>
      <c r="F129">
        <v>202309</v>
      </c>
      <c r="G129" s="3">
        <v>0</v>
      </c>
      <c r="H129" s="3">
        <v>0</v>
      </c>
      <c r="I129" s="3">
        <v>0</v>
      </c>
      <c r="J129" s="3">
        <v>0</v>
      </c>
      <c r="K129" s="10">
        <v>0</v>
      </c>
      <c r="L129" s="10">
        <v>0</v>
      </c>
      <c r="M129" s="10">
        <v>0</v>
      </c>
      <c r="N129" s="10">
        <v>0</v>
      </c>
      <c r="O129" s="3">
        <v>0</v>
      </c>
      <c r="P129" s="3">
        <v>0</v>
      </c>
      <c r="Q129" s="3">
        <v>0</v>
      </c>
      <c r="R129" s="3">
        <v>0</v>
      </c>
      <c r="S129" s="31">
        <v>0</v>
      </c>
      <c r="T129" s="10">
        <f t="shared" si="5"/>
        <v>0</v>
      </c>
      <c r="U129" s="3">
        <v>0</v>
      </c>
      <c r="V129" s="3">
        <v>0</v>
      </c>
      <c r="W129" s="3">
        <v>0</v>
      </c>
      <c r="X129" s="3">
        <v>0</v>
      </c>
      <c r="Y129" s="3">
        <v>0</v>
      </c>
      <c r="Z129" s="3">
        <v>0</v>
      </c>
      <c r="AA129" s="3">
        <v>0</v>
      </c>
      <c r="AB129" s="3">
        <v>0</v>
      </c>
      <c r="AC129" s="3">
        <f t="shared" si="6"/>
        <v>0</v>
      </c>
      <c r="AD129" s="3">
        <f t="shared" si="7"/>
        <v>0</v>
      </c>
      <c r="AE129" s="3">
        <f t="shared" si="8"/>
        <v>0</v>
      </c>
      <c r="AF129" s="3">
        <f t="shared" si="9"/>
        <v>0</v>
      </c>
    </row>
    <row r="130" spans="1:32" x14ac:dyDescent="0.2">
      <c r="A130" t="s">
        <v>115</v>
      </c>
      <c r="B130" t="s">
        <v>100</v>
      </c>
      <c r="C130" t="s">
        <v>19</v>
      </c>
      <c r="D130" t="s">
        <v>17</v>
      </c>
      <c r="E130" t="s">
        <v>33</v>
      </c>
      <c r="F130">
        <v>202312</v>
      </c>
      <c r="G130" s="3">
        <v>0</v>
      </c>
      <c r="H130" s="3">
        <v>0</v>
      </c>
      <c r="I130" s="3">
        <v>0</v>
      </c>
      <c r="J130" s="3">
        <v>0</v>
      </c>
      <c r="K130" s="10">
        <v>0</v>
      </c>
      <c r="L130" s="10">
        <v>0</v>
      </c>
      <c r="M130" s="10">
        <v>0</v>
      </c>
      <c r="N130" s="10">
        <v>0.23333333333333331</v>
      </c>
      <c r="O130" s="3">
        <v>0</v>
      </c>
      <c r="P130" s="3">
        <v>0</v>
      </c>
      <c r="Q130" s="3">
        <v>0</v>
      </c>
      <c r="R130" s="3">
        <v>0</v>
      </c>
      <c r="S130" s="31">
        <v>0</v>
      </c>
      <c r="T130" s="10">
        <f t="shared" ref="T130:T193" si="10">$S130 * $N130</f>
        <v>0</v>
      </c>
      <c r="U130" s="3">
        <v>0</v>
      </c>
      <c r="V130" s="3">
        <v>0</v>
      </c>
      <c r="W130" s="3">
        <v>0</v>
      </c>
      <c r="X130" s="3">
        <v>0</v>
      </c>
      <c r="Y130" s="3">
        <v>0</v>
      </c>
      <c r="Z130" s="3">
        <v>0</v>
      </c>
      <c r="AA130" s="3">
        <v>0</v>
      </c>
      <c r="AB130" s="3">
        <v>0</v>
      </c>
      <c r="AC130" s="3">
        <f t="shared" ref="AC130:AC193" si="11">$W130 - $H130</f>
        <v>0</v>
      </c>
      <c r="AD130" s="3">
        <f t="shared" ref="AD130:AD193" si="12">$X130 - $H130</f>
        <v>0</v>
      </c>
      <c r="AE130" s="3">
        <f t="shared" ref="AE130:AE193" si="13">$Y130 - $J130</f>
        <v>0</v>
      </c>
      <c r="AF130" s="3">
        <f t="shared" ref="AF130:AF193" si="14">$Z130 - $J130</f>
        <v>0</v>
      </c>
    </row>
    <row r="131" spans="1:32" x14ac:dyDescent="0.2">
      <c r="A131" t="s">
        <v>115</v>
      </c>
      <c r="B131" t="s">
        <v>100</v>
      </c>
      <c r="C131" t="s">
        <v>19</v>
      </c>
      <c r="D131" t="s">
        <v>17</v>
      </c>
      <c r="E131" t="s">
        <v>33</v>
      </c>
      <c r="F131">
        <v>202403</v>
      </c>
      <c r="G131" s="3">
        <v>0</v>
      </c>
      <c r="H131" s="3">
        <v>0</v>
      </c>
      <c r="I131" s="3">
        <v>0</v>
      </c>
      <c r="J131" s="3">
        <v>0</v>
      </c>
      <c r="K131" s="10">
        <v>0</v>
      </c>
      <c r="L131" s="10">
        <v>0</v>
      </c>
      <c r="M131" s="10">
        <v>0</v>
      </c>
      <c r="N131" s="10">
        <v>3743.3687430478326</v>
      </c>
      <c r="O131" s="3">
        <v>134382522.53999999</v>
      </c>
      <c r="P131" s="3">
        <v>-604673.4599999995</v>
      </c>
      <c r="Q131" s="3">
        <v>134382522.53999999</v>
      </c>
      <c r="R131" s="3">
        <v>-604673.4599999995</v>
      </c>
      <c r="S131" s="31">
        <v>0</v>
      </c>
      <c r="T131" s="10">
        <f t="shared" si="10"/>
        <v>0</v>
      </c>
      <c r="U131" s="3">
        <v>0</v>
      </c>
      <c r="V131" s="3">
        <v>0</v>
      </c>
      <c r="W131" s="3">
        <v>0</v>
      </c>
      <c r="X131" s="3">
        <v>0</v>
      </c>
      <c r="Y131" s="3">
        <v>0</v>
      </c>
      <c r="Z131" s="3">
        <v>0</v>
      </c>
      <c r="AA131" s="3">
        <v>0</v>
      </c>
      <c r="AB131" s="3">
        <v>0</v>
      </c>
      <c r="AC131" s="3">
        <f t="shared" si="11"/>
        <v>0</v>
      </c>
      <c r="AD131" s="3">
        <f t="shared" si="12"/>
        <v>0</v>
      </c>
      <c r="AE131" s="3">
        <f t="shared" si="13"/>
        <v>0</v>
      </c>
      <c r="AF131" s="3">
        <f t="shared" si="14"/>
        <v>0</v>
      </c>
    </row>
    <row r="132" spans="1:32" x14ac:dyDescent="0.2">
      <c r="A132" t="s">
        <v>115</v>
      </c>
      <c r="B132" t="s">
        <v>100</v>
      </c>
      <c r="C132" t="s">
        <v>19</v>
      </c>
      <c r="D132" t="s">
        <v>17</v>
      </c>
      <c r="E132" t="s">
        <v>36</v>
      </c>
      <c r="F132">
        <v>202404</v>
      </c>
      <c r="G132" s="3">
        <v>0</v>
      </c>
      <c r="H132" s="3">
        <v>0</v>
      </c>
      <c r="I132" s="3">
        <v>0</v>
      </c>
      <c r="J132" s="3">
        <v>0</v>
      </c>
      <c r="K132" s="10">
        <v>0</v>
      </c>
      <c r="L132" s="10">
        <v>0</v>
      </c>
      <c r="M132" s="10">
        <v>0</v>
      </c>
      <c r="N132" s="10">
        <v>12804.966666666674</v>
      </c>
      <c r="O132" s="3">
        <v>175418671.87</v>
      </c>
      <c r="P132" s="3">
        <v>916842.87000000011</v>
      </c>
      <c r="Q132" s="3">
        <v>175418671.87</v>
      </c>
      <c r="R132" s="3">
        <v>916842.87000000011</v>
      </c>
      <c r="S132" s="31">
        <v>0</v>
      </c>
      <c r="T132" s="10">
        <f t="shared" si="10"/>
        <v>0</v>
      </c>
      <c r="U132" s="3">
        <v>0</v>
      </c>
      <c r="V132" s="3">
        <v>0</v>
      </c>
      <c r="W132" s="3">
        <v>0</v>
      </c>
      <c r="X132" s="3">
        <v>0</v>
      </c>
      <c r="Y132" s="3">
        <v>0</v>
      </c>
      <c r="Z132" s="3">
        <v>0</v>
      </c>
      <c r="AA132" s="3">
        <v>0</v>
      </c>
      <c r="AB132" s="3">
        <v>0</v>
      </c>
      <c r="AC132" s="3">
        <f t="shared" si="11"/>
        <v>0</v>
      </c>
      <c r="AD132" s="3">
        <f t="shared" si="12"/>
        <v>0</v>
      </c>
      <c r="AE132" s="3">
        <f t="shared" si="13"/>
        <v>0</v>
      </c>
      <c r="AF132" s="3">
        <f t="shared" si="14"/>
        <v>0</v>
      </c>
    </row>
    <row r="133" spans="1:32" x14ac:dyDescent="0.2">
      <c r="A133" t="s">
        <v>115</v>
      </c>
      <c r="B133" t="s">
        <v>100</v>
      </c>
      <c r="C133" t="s">
        <v>19</v>
      </c>
      <c r="D133" t="s">
        <v>17</v>
      </c>
      <c r="E133" t="s">
        <v>36</v>
      </c>
      <c r="F133">
        <v>202405</v>
      </c>
      <c r="G133" s="3">
        <v>0</v>
      </c>
      <c r="H133" s="3">
        <v>0</v>
      </c>
      <c r="I133" s="3">
        <v>0</v>
      </c>
      <c r="J133" s="3">
        <v>0</v>
      </c>
      <c r="K133" s="10">
        <v>0</v>
      </c>
      <c r="L133" s="10">
        <v>0</v>
      </c>
      <c r="M133" s="10">
        <v>0</v>
      </c>
      <c r="N133" s="10">
        <v>18959.322580645166</v>
      </c>
      <c r="O133" s="3">
        <v>226924443.15999997</v>
      </c>
      <c r="P133" s="3">
        <v>2937078.1599999992</v>
      </c>
      <c r="Q133" s="3">
        <v>226924443.15999997</v>
      </c>
      <c r="R133" s="3">
        <v>2937078.1599999992</v>
      </c>
      <c r="S133" s="31">
        <v>0</v>
      </c>
      <c r="T133" s="10">
        <f t="shared" si="10"/>
        <v>0</v>
      </c>
      <c r="U133" s="3">
        <v>0</v>
      </c>
      <c r="V133" s="3">
        <v>0</v>
      </c>
      <c r="W133" s="3">
        <v>0</v>
      </c>
      <c r="X133" s="3">
        <v>0</v>
      </c>
      <c r="Y133" s="3">
        <v>0</v>
      </c>
      <c r="Z133" s="3">
        <v>0</v>
      </c>
      <c r="AA133" s="3">
        <v>0</v>
      </c>
      <c r="AB133" s="3">
        <v>0</v>
      </c>
      <c r="AC133" s="3">
        <f t="shared" si="11"/>
        <v>0</v>
      </c>
      <c r="AD133" s="3">
        <f t="shared" si="12"/>
        <v>0</v>
      </c>
      <c r="AE133" s="3">
        <f t="shared" si="13"/>
        <v>0</v>
      </c>
      <c r="AF133" s="3">
        <f t="shared" si="14"/>
        <v>0</v>
      </c>
    </row>
    <row r="134" spans="1:32" x14ac:dyDescent="0.2">
      <c r="A134" t="s">
        <v>116</v>
      </c>
      <c r="B134" t="s">
        <v>100</v>
      </c>
      <c r="C134" t="s">
        <v>19</v>
      </c>
      <c r="D134" t="s">
        <v>16</v>
      </c>
      <c r="E134" t="s">
        <v>33</v>
      </c>
      <c r="F134">
        <v>201906</v>
      </c>
      <c r="G134" s="3">
        <v>24010737847</v>
      </c>
      <c r="H134" s="3">
        <v>18722737743.100006</v>
      </c>
      <c r="I134" s="3">
        <v>24010737847</v>
      </c>
      <c r="J134" s="3">
        <v>18722737743.100006</v>
      </c>
      <c r="K134" s="10">
        <v>660</v>
      </c>
      <c r="L134" s="10">
        <v>662</v>
      </c>
      <c r="M134" s="10">
        <v>0</v>
      </c>
      <c r="N134" s="10">
        <v>623822.15842293901</v>
      </c>
      <c r="O134" s="3">
        <v>42212455916.619995</v>
      </c>
      <c r="P134" s="3">
        <v>44383044113.991005</v>
      </c>
      <c r="Q134" s="3">
        <v>42212455916.619995</v>
      </c>
      <c r="R134" s="3">
        <v>44383044113.991005</v>
      </c>
      <c r="S134" s="31">
        <v>0</v>
      </c>
      <c r="T134" s="10">
        <f t="shared" si="10"/>
        <v>0</v>
      </c>
      <c r="U134" s="3">
        <v>0</v>
      </c>
      <c r="V134" s="3">
        <v>0</v>
      </c>
      <c r="W134" s="3">
        <v>0</v>
      </c>
      <c r="X134" s="3">
        <v>0</v>
      </c>
      <c r="Y134" s="3">
        <v>0</v>
      </c>
      <c r="Z134" s="3">
        <v>0</v>
      </c>
      <c r="AA134" s="3">
        <v>-5288000103.8999939</v>
      </c>
      <c r="AB134" s="3">
        <v>-5288000103.8999939</v>
      </c>
      <c r="AC134" s="3">
        <f t="shared" si="11"/>
        <v>-18722737743.100006</v>
      </c>
      <c r="AD134" s="3">
        <f t="shared" si="12"/>
        <v>-18722737743.100006</v>
      </c>
      <c r="AE134" s="3">
        <f t="shared" si="13"/>
        <v>-18722737743.100006</v>
      </c>
      <c r="AF134" s="3">
        <f t="shared" si="14"/>
        <v>-18722737743.100006</v>
      </c>
    </row>
    <row r="135" spans="1:32" x14ac:dyDescent="0.2">
      <c r="A135" t="s">
        <v>116</v>
      </c>
      <c r="B135" t="s">
        <v>100</v>
      </c>
      <c r="C135" t="s">
        <v>19</v>
      </c>
      <c r="D135" t="s">
        <v>16</v>
      </c>
      <c r="E135" t="s">
        <v>33</v>
      </c>
      <c r="F135">
        <v>201909</v>
      </c>
      <c r="G135" s="3">
        <v>8897765644</v>
      </c>
      <c r="H135" s="3">
        <v>8897765643.9999981</v>
      </c>
      <c r="I135" s="3">
        <v>8897765644</v>
      </c>
      <c r="J135" s="3">
        <v>8897765643.9999981</v>
      </c>
      <c r="K135" s="10">
        <v>215</v>
      </c>
      <c r="L135" s="10">
        <v>215</v>
      </c>
      <c r="M135" s="10">
        <v>0</v>
      </c>
      <c r="N135" s="10">
        <v>597372.33225806488</v>
      </c>
      <c r="O135" s="3">
        <v>63295804918.330002</v>
      </c>
      <c r="P135" s="3">
        <v>50439605065.326797</v>
      </c>
      <c r="Q135" s="3">
        <v>63295804918.330002</v>
      </c>
      <c r="R135" s="3">
        <v>50439605065.326797</v>
      </c>
      <c r="S135" s="31">
        <v>0</v>
      </c>
      <c r="T135" s="10">
        <f t="shared" si="10"/>
        <v>0</v>
      </c>
      <c r="U135" s="3">
        <v>0</v>
      </c>
      <c r="V135" s="3">
        <v>0</v>
      </c>
      <c r="W135" s="3">
        <v>0</v>
      </c>
      <c r="X135" s="3">
        <v>0</v>
      </c>
      <c r="Y135" s="3">
        <v>0</v>
      </c>
      <c r="Z135" s="3">
        <v>0</v>
      </c>
      <c r="AA135" s="3">
        <v>-1.9073486328125E-6</v>
      </c>
      <c r="AB135" s="3">
        <v>-1.9073486328125E-6</v>
      </c>
      <c r="AC135" s="3">
        <f t="shared" si="11"/>
        <v>-8897765643.9999981</v>
      </c>
      <c r="AD135" s="3">
        <f t="shared" si="12"/>
        <v>-8897765643.9999981</v>
      </c>
      <c r="AE135" s="3">
        <f t="shared" si="13"/>
        <v>-8897765643.9999981</v>
      </c>
      <c r="AF135" s="3">
        <f t="shared" si="14"/>
        <v>-8897765643.9999981</v>
      </c>
    </row>
    <row r="136" spans="1:32" x14ac:dyDescent="0.2">
      <c r="A136" t="s">
        <v>116</v>
      </c>
      <c r="B136" t="s">
        <v>100</v>
      </c>
      <c r="C136" t="s">
        <v>19</v>
      </c>
      <c r="D136" t="s">
        <v>16</v>
      </c>
      <c r="E136" t="s">
        <v>33</v>
      </c>
      <c r="F136">
        <v>201912</v>
      </c>
      <c r="G136" s="3">
        <v>8053023183</v>
      </c>
      <c r="H136" s="3">
        <v>8214188475.1599979</v>
      </c>
      <c r="I136" s="3">
        <v>8053023183</v>
      </c>
      <c r="J136" s="3">
        <v>8214188475.1599979</v>
      </c>
      <c r="K136" s="10">
        <v>197</v>
      </c>
      <c r="L136" s="10">
        <v>198</v>
      </c>
      <c r="M136" s="10">
        <v>0</v>
      </c>
      <c r="N136" s="10">
        <v>569566.01362007193</v>
      </c>
      <c r="O136" s="3">
        <v>32252410534.750008</v>
      </c>
      <c r="P136" s="3">
        <v>46363265171.244583</v>
      </c>
      <c r="Q136" s="3">
        <v>32252410534.750008</v>
      </c>
      <c r="R136" s="3">
        <v>46363265171.244583</v>
      </c>
      <c r="S136" s="31">
        <v>0</v>
      </c>
      <c r="T136" s="10">
        <f t="shared" si="10"/>
        <v>0</v>
      </c>
      <c r="U136" s="3">
        <v>0</v>
      </c>
      <c r="V136" s="3">
        <v>0</v>
      </c>
      <c r="W136" s="3">
        <v>0</v>
      </c>
      <c r="X136" s="3">
        <v>0</v>
      </c>
      <c r="Y136" s="3">
        <v>0</v>
      </c>
      <c r="Z136" s="3">
        <v>0</v>
      </c>
      <c r="AA136" s="3">
        <v>161165292.15999794</v>
      </c>
      <c r="AB136" s="3">
        <v>161165292.15999794</v>
      </c>
      <c r="AC136" s="3">
        <f t="shared" si="11"/>
        <v>-8214188475.1599979</v>
      </c>
      <c r="AD136" s="3">
        <f t="shared" si="12"/>
        <v>-8214188475.1599979</v>
      </c>
      <c r="AE136" s="3">
        <f t="shared" si="13"/>
        <v>-8214188475.1599979</v>
      </c>
      <c r="AF136" s="3">
        <f t="shared" si="14"/>
        <v>-8214188475.1599979</v>
      </c>
    </row>
    <row r="137" spans="1:32" x14ac:dyDescent="0.2">
      <c r="A137" t="s">
        <v>116</v>
      </c>
      <c r="B137" t="s">
        <v>100</v>
      </c>
      <c r="C137" t="s">
        <v>19</v>
      </c>
      <c r="D137" t="s">
        <v>16</v>
      </c>
      <c r="E137" t="s">
        <v>33</v>
      </c>
      <c r="F137">
        <v>202003</v>
      </c>
      <c r="G137" s="3">
        <v>7860030374</v>
      </c>
      <c r="H137" s="3">
        <v>7876354439.6500025</v>
      </c>
      <c r="I137" s="3">
        <v>7860030374</v>
      </c>
      <c r="J137" s="3">
        <v>7876354439.6500025</v>
      </c>
      <c r="K137" s="10">
        <v>165</v>
      </c>
      <c r="L137" s="10">
        <v>165</v>
      </c>
      <c r="M137" s="10">
        <v>0</v>
      </c>
      <c r="N137" s="10">
        <v>549102.14015572879</v>
      </c>
      <c r="O137" s="3">
        <v>33811998489.160011</v>
      </c>
      <c r="P137" s="3">
        <v>44415364988.166084</v>
      </c>
      <c r="Q137" s="3">
        <v>33811998489.160011</v>
      </c>
      <c r="R137" s="3">
        <v>44415364988.166084</v>
      </c>
      <c r="S137" s="31">
        <v>0</v>
      </c>
      <c r="T137" s="10">
        <f t="shared" si="10"/>
        <v>0</v>
      </c>
      <c r="U137" s="3">
        <v>0</v>
      </c>
      <c r="V137" s="3">
        <v>0</v>
      </c>
      <c r="W137" s="3">
        <v>0</v>
      </c>
      <c r="X137" s="3">
        <v>0</v>
      </c>
      <c r="Y137" s="3">
        <v>0</v>
      </c>
      <c r="Z137" s="3">
        <v>0</v>
      </c>
      <c r="AA137" s="3">
        <v>16324065.65000248</v>
      </c>
      <c r="AB137" s="3">
        <v>16324065.65000248</v>
      </c>
      <c r="AC137" s="3">
        <f t="shared" si="11"/>
        <v>-7876354439.6500025</v>
      </c>
      <c r="AD137" s="3">
        <f t="shared" si="12"/>
        <v>-7876354439.6500025</v>
      </c>
      <c r="AE137" s="3">
        <f t="shared" si="13"/>
        <v>-7876354439.6500025</v>
      </c>
      <c r="AF137" s="3">
        <f t="shared" si="14"/>
        <v>-7876354439.6500025</v>
      </c>
    </row>
    <row r="138" spans="1:32" x14ac:dyDescent="0.2">
      <c r="A138" t="s">
        <v>116</v>
      </c>
      <c r="B138" t="s">
        <v>100</v>
      </c>
      <c r="C138" t="s">
        <v>19</v>
      </c>
      <c r="D138" t="s">
        <v>16</v>
      </c>
      <c r="E138" t="s">
        <v>33</v>
      </c>
      <c r="F138">
        <v>202006</v>
      </c>
      <c r="G138" s="3">
        <v>7736476294</v>
      </c>
      <c r="H138" s="3">
        <v>7736476293.999999</v>
      </c>
      <c r="I138" s="3">
        <v>7736476294</v>
      </c>
      <c r="J138" s="3">
        <v>7736476293.999999</v>
      </c>
      <c r="K138" s="10">
        <v>179</v>
      </c>
      <c r="L138" s="10">
        <v>179</v>
      </c>
      <c r="M138" s="10">
        <v>0</v>
      </c>
      <c r="N138" s="10">
        <v>519820.77060931898</v>
      </c>
      <c r="O138" s="3">
        <v>35851181160.040009</v>
      </c>
      <c r="P138" s="3">
        <v>37602755869.020058</v>
      </c>
      <c r="Q138" s="3">
        <v>35851181160.040009</v>
      </c>
      <c r="R138" s="3">
        <v>37602755869.020058</v>
      </c>
      <c r="S138" s="31">
        <v>0</v>
      </c>
      <c r="T138" s="10">
        <f t="shared" si="10"/>
        <v>0</v>
      </c>
      <c r="U138" s="3">
        <v>0</v>
      </c>
      <c r="V138" s="3">
        <v>0</v>
      </c>
      <c r="W138" s="3">
        <v>0</v>
      </c>
      <c r="X138" s="3">
        <v>0</v>
      </c>
      <c r="Y138" s="3">
        <v>0</v>
      </c>
      <c r="Z138" s="3">
        <v>0</v>
      </c>
      <c r="AA138" s="3">
        <v>-9.5367431640625E-7</v>
      </c>
      <c r="AB138" s="3">
        <v>-9.5367431640625E-7</v>
      </c>
      <c r="AC138" s="3">
        <f t="shared" si="11"/>
        <v>-7736476293.999999</v>
      </c>
      <c r="AD138" s="3">
        <f t="shared" si="12"/>
        <v>-7736476293.999999</v>
      </c>
      <c r="AE138" s="3">
        <f t="shared" si="13"/>
        <v>-7736476293.999999</v>
      </c>
      <c r="AF138" s="3">
        <f t="shared" si="14"/>
        <v>-7736476293.999999</v>
      </c>
    </row>
    <row r="139" spans="1:32" x14ac:dyDescent="0.2">
      <c r="A139" t="s">
        <v>116</v>
      </c>
      <c r="B139" t="s">
        <v>100</v>
      </c>
      <c r="C139" t="s">
        <v>19</v>
      </c>
      <c r="D139" t="s">
        <v>16</v>
      </c>
      <c r="E139" t="s">
        <v>33</v>
      </c>
      <c r="F139">
        <v>202009</v>
      </c>
      <c r="G139" s="3">
        <v>13933864595</v>
      </c>
      <c r="H139" s="3">
        <v>13975877331.570002</v>
      </c>
      <c r="I139" s="3">
        <v>13933864595</v>
      </c>
      <c r="J139" s="3">
        <v>13975877331.570002</v>
      </c>
      <c r="K139" s="10">
        <v>305</v>
      </c>
      <c r="L139" s="10">
        <v>305</v>
      </c>
      <c r="M139" s="10">
        <v>0</v>
      </c>
      <c r="N139" s="10">
        <v>503874.81469534058</v>
      </c>
      <c r="O139" s="3">
        <v>63835142562.970009</v>
      </c>
      <c r="P139" s="3">
        <v>49957839284.950081</v>
      </c>
      <c r="Q139" s="3">
        <v>63835142562.970009</v>
      </c>
      <c r="R139" s="3">
        <v>49957839284.950081</v>
      </c>
      <c r="S139" s="31">
        <v>0</v>
      </c>
      <c r="T139" s="10">
        <f t="shared" si="10"/>
        <v>0</v>
      </c>
      <c r="U139" s="3">
        <v>0</v>
      </c>
      <c r="V139" s="3">
        <v>0</v>
      </c>
      <c r="W139" s="3">
        <v>0</v>
      </c>
      <c r="X139" s="3">
        <v>0</v>
      </c>
      <c r="Y139" s="3">
        <v>0</v>
      </c>
      <c r="Z139" s="3">
        <v>0</v>
      </c>
      <c r="AA139" s="3">
        <v>42012736.570001602</v>
      </c>
      <c r="AB139" s="3">
        <v>42012736.570001602</v>
      </c>
      <c r="AC139" s="3">
        <f t="shared" si="11"/>
        <v>-13975877331.570002</v>
      </c>
      <c r="AD139" s="3">
        <f t="shared" si="12"/>
        <v>-13975877331.570002</v>
      </c>
      <c r="AE139" s="3">
        <f t="shared" si="13"/>
        <v>-13975877331.570002</v>
      </c>
      <c r="AF139" s="3">
        <f t="shared" si="14"/>
        <v>-13975877331.570002</v>
      </c>
    </row>
    <row r="140" spans="1:32" x14ac:dyDescent="0.2">
      <c r="A140" t="s">
        <v>116</v>
      </c>
      <c r="B140" t="s">
        <v>100</v>
      </c>
      <c r="C140" t="s">
        <v>19</v>
      </c>
      <c r="D140" t="s">
        <v>16</v>
      </c>
      <c r="E140" t="s">
        <v>33</v>
      </c>
      <c r="F140">
        <v>202012</v>
      </c>
      <c r="G140" s="3">
        <v>13357360464</v>
      </c>
      <c r="H140" s="3">
        <v>13384023671.099997</v>
      </c>
      <c r="I140" s="3">
        <v>13357360464</v>
      </c>
      <c r="J140" s="3">
        <v>13384023671.099997</v>
      </c>
      <c r="K140" s="10">
        <v>301</v>
      </c>
      <c r="L140" s="10">
        <v>302</v>
      </c>
      <c r="M140" s="10">
        <v>0</v>
      </c>
      <c r="N140" s="10">
        <v>498542.46379928308</v>
      </c>
      <c r="O140" s="3">
        <v>31718272066.589989</v>
      </c>
      <c r="P140" s="3">
        <v>40185569602.080124</v>
      </c>
      <c r="Q140" s="3">
        <v>31718272066.589989</v>
      </c>
      <c r="R140" s="3">
        <v>40185569602.080124</v>
      </c>
      <c r="S140" s="31">
        <v>0</v>
      </c>
      <c r="T140" s="10">
        <f t="shared" si="10"/>
        <v>0</v>
      </c>
      <c r="U140" s="3">
        <v>0</v>
      </c>
      <c r="V140" s="3">
        <v>0</v>
      </c>
      <c r="W140" s="3">
        <v>0</v>
      </c>
      <c r="X140" s="3">
        <v>0</v>
      </c>
      <c r="Y140" s="3">
        <v>0</v>
      </c>
      <c r="Z140" s="3">
        <v>0</v>
      </c>
      <c r="AA140" s="3">
        <v>26663207.099996567</v>
      </c>
      <c r="AB140" s="3">
        <v>26663207.099996567</v>
      </c>
      <c r="AC140" s="3">
        <f t="shared" si="11"/>
        <v>-13384023671.099997</v>
      </c>
      <c r="AD140" s="3">
        <f t="shared" si="12"/>
        <v>-13384023671.099997</v>
      </c>
      <c r="AE140" s="3">
        <f t="shared" si="13"/>
        <v>-13384023671.099997</v>
      </c>
      <c r="AF140" s="3">
        <f t="shared" si="14"/>
        <v>-13384023671.099997</v>
      </c>
    </row>
    <row r="141" spans="1:32" x14ac:dyDescent="0.2">
      <c r="A141" t="s">
        <v>116</v>
      </c>
      <c r="B141" t="s">
        <v>100</v>
      </c>
      <c r="C141" t="s">
        <v>19</v>
      </c>
      <c r="D141" t="s">
        <v>16</v>
      </c>
      <c r="E141" t="s">
        <v>33</v>
      </c>
      <c r="F141">
        <v>202103</v>
      </c>
      <c r="G141" s="3">
        <v>16643946035</v>
      </c>
      <c r="H141" s="3">
        <v>16708604036.810005</v>
      </c>
      <c r="I141" s="3">
        <v>16643946035</v>
      </c>
      <c r="J141" s="3">
        <v>16708604036.810005</v>
      </c>
      <c r="K141" s="10">
        <v>349</v>
      </c>
      <c r="L141" s="10">
        <v>350</v>
      </c>
      <c r="M141" s="10">
        <v>0</v>
      </c>
      <c r="N141" s="10">
        <v>492422.87365591404</v>
      </c>
      <c r="O141" s="3">
        <v>38913983595.43</v>
      </c>
      <c r="P141" s="3">
        <v>44430906930.710114</v>
      </c>
      <c r="Q141" s="3">
        <v>38913983595.43</v>
      </c>
      <c r="R141" s="3">
        <v>44430906930.710114</v>
      </c>
      <c r="S141" s="31">
        <v>0</v>
      </c>
      <c r="T141" s="10">
        <f t="shared" si="10"/>
        <v>0</v>
      </c>
      <c r="U141" s="3">
        <v>0</v>
      </c>
      <c r="V141" s="3">
        <v>0</v>
      </c>
      <c r="W141" s="3">
        <v>0</v>
      </c>
      <c r="X141" s="3">
        <v>0</v>
      </c>
      <c r="Y141" s="3">
        <v>0</v>
      </c>
      <c r="Z141" s="3">
        <v>0</v>
      </c>
      <c r="AA141" s="3">
        <v>64658001.810005188</v>
      </c>
      <c r="AB141" s="3">
        <v>64658001.810005188</v>
      </c>
      <c r="AC141" s="3">
        <f t="shared" si="11"/>
        <v>-16708604036.810005</v>
      </c>
      <c r="AD141" s="3">
        <f t="shared" si="12"/>
        <v>-16708604036.810005</v>
      </c>
      <c r="AE141" s="3">
        <f t="shared" si="13"/>
        <v>-16708604036.810005</v>
      </c>
      <c r="AF141" s="3">
        <f t="shared" si="14"/>
        <v>-16708604036.810005</v>
      </c>
    </row>
    <row r="142" spans="1:32" x14ac:dyDescent="0.2">
      <c r="A142" t="s">
        <v>116</v>
      </c>
      <c r="B142" t="s">
        <v>100</v>
      </c>
      <c r="C142" t="s">
        <v>19</v>
      </c>
      <c r="D142" t="s">
        <v>16</v>
      </c>
      <c r="E142" t="s">
        <v>33</v>
      </c>
      <c r="F142">
        <v>202106</v>
      </c>
      <c r="G142" s="3">
        <v>34047359358</v>
      </c>
      <c r="H142" s="3">
        <v>34047359357.850006</v>
      </c>
      <c r="I142" s="3">
        <v>34047359358</v>
      </c>
      <c r="J142" s="3">
        <v>34047359357.850006</v>
      </c>
      <c r="K142" s="10">
        <v>662</v>
      </c>
      <c r="L142" s="10">
        <v>662</v>
      </c>
      <c r="M142" s="10">
        <v>0</v>
      </c>
      <c r="N142" s="10">
        <v>489962.04014336929</v>
      </c>
      <c r="O142" s="3">
        <v>41255285422.210007</v>
      </c>
      <c r="P142" s="3">
        <v>42367414291.930161</v>
      </c>
      <c r="Q142" s="3">
        <v>41255285422.210007</v>
      </c>
      <c r="R142" s="3">
        <v>42367414291.930161</v>
      </c>
      <c r="S142" s="31">
        <v>0</v>
      </c>
      <c r="T142" s="10">
        <f t="shared" si="10"/>
        <v>0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-0.149993896484375</v>
      </c>
      <c r="AB142" s="3">
        <v>-0.149993896484375</v>
      </c>
      <c r="AC142" s="3">
        <f t="shared" si="11"/>
        <v>-34047359357.850006</v>
      </c>
      <c r="AD142" s="3">
        <f t="shared" si="12"/>
        <v>-34047359357.850006</v>
      </c>
      <c r="AE142" s="3">
        <f t="shared" si="13"/>
        <v>-34047359357.850006</v>
      </c>
      <c r="AF142" s="3">
        <f t="shared" si="14"/>
        <v>-34047359357.850006</v>
      </c>
    </row>
    <row r="143" spans="1:32" x14ac:dyDescent="0.2">
      <c r="A143" t="s">
        <v>116</v>
      </c>
      <c r="B143" t="s">
        <v>100</v>
      </c>
      <c r="C143" t="s">
        <v>19</v>
      </c>
      <c r="D143" t="s">
        <v>16</v>
      </c>
      <c r="E143" t="s">
        <v>33</v>
      </c>
      <c r="F143">
        <v>202109</v>
      </c>
      <c r="G143" s="3">
        <v>18979015248</v>
      </c>
      <c r="H143" s="3">
        <v>18991046528.470005</v>
      </c>
      <c r="I143" s="3">
        <v>18979015248</v>
      </c>
      <c r="J143" s="3">
        <v>18991046528.470005</v>
      </c>
      <c r="K143" s="10">
        <v>371</v>
      </c>
      <c r="L143" s="10">
        <v>371</v>
      </c>
      <c r="M143" s="10">
        <v>0</v>
      </c>
      <c r="N143" s="10">
        <v>489746.31505376351</v>
      </c>
      <c r="O143" s="3">
        <v>66549169294.660004</v>
      </c>
      <c r="P143" s="3">
        <v>51952791672.770248</v>
      </c>
      <c r="Q143" s="3">
        <v>66549169294.660004</v>
      </c>
      <c r="R143" s="3">
        <v>51952791672.770248</v>
      </c>
      <c r="S143" s="31">
        <v>0</v>
      </c>
      <c r="T143" s="10">
        <f t="shared" si="10"/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12031280.470005035</v>
      </c>
      <c r="AB143" s="3">
        <v>12031280.470005035</v>
      </c>
      <c r="AC143" s="3">
        <f t="shared" si="11"/>
        <v>-18991046528.470005</v>
      </c>
      <c r="AD143" s="3">
        <f t="shared" si="12"/>
        <v>-18991046528.470005</v>
      </c>
      <c r="AE143" s="3">
        <f t="shared" si="13"/>
        <v>-18991046528.470005</v>
      </c>
      <c r="AF143" s="3">
        <f t="shared" si="14"/>
        <v>-18991046528.470005</v>
      </c>
    </row>
    <row r="144" spans="1:32" x14ac:dyDescent="0.2">
      <c r="A144" t="s">
        <v>116</v>
      </c>
      <c r="B144" t="s">
        <v>100</v>
      </c>
      <c r="C144" t="s">
        <v>19</v>
      </c>
      <c r="D144" t="s">
        <v>16</v>
      </c>
      <c r="E144" t="s">
        <v>33</v>
      </c>
      <c r="F144">
        <v>202112</v>
      </c>
      <c r="G144" s="3">
        <v>11076399366</v>
      </c>
      <c r="H144" s="3">
        <v>11097310534.799999</v>
      </c>
      <c r="I144" s="3">
        <v>11076399366</v>
      </c>
      <c r="J144" s="3">
        <v>11097310534.799999</v>
      </c>
      <c r="K144" s="10">
        <v>212</v>
      </c>
      <c r="L144" s="10">
        <v>212</v>
      </c>
      <c r="M144" s="10">
        <v>0</v>
      </c>
      <c r="N144" s="10">
        <v>489323.48530465952</v>
      </c>
      <c r="O144" s="3">
        <v>33800990289.499996</v>
      </c>
      <c r="P144" s="3">
        <v>42294128704.800194</v>
      </c>
      <c r="Q144" s="3">
        <v>33800990289.499996</v>
      </c>
      <c r="R144" s="3">
        <v>42294128704.800194</v>
      </c>
      <c r="S144" s="31">
        <v>0</v>
      </c>
      <c r="T144" s="10">
        <f t="shared" si="10"/>
        <v>0</v>
      </c>
      <c r="U144" s="3">
        <v>0</v>
      </c>
      <c r="V144" s="3">
        <v>0</v>
      </c>
      <c r="W144" s="3">
        <v>0</v>
      </c>
      <c r="X144" s="3">
        <v>0</v>
      </c>
      <c r="Y144" s="3">
        <v>0</v>
      </c>
      <c r="Z144" s="3">
        <v>0</v>
      </c>
      <c r="AA144" s="3">
        <v>20911168.799999237</v>
      </c>
      <c r="AB144" s="3">
        <v>20911168.799999237</v>
      </c>
      <c r="AC144" s="3">
        <f t="shared" si="11"/>
        <v>-11097310534.799999</v>
      </c>
      <c r="AD144" s="3">
        <f t="shared" si="12"/>
        <v>-11097310534.799999</v>
      </c>
      <c r="AE144" s="3">
        <f t="shared" si="13"/>
        <v>-11097310534.799999</v>
      </c>
      <c r="AF144" s="3">
        <f t="shared" si="14"/>
        <v>-11097310534.799999</v>
      </c>
    </row>
    <row r="145" spans="1:32" x14ac:dyDescent="0.2">
      <c r="A145" t="s">
        <v>116</v>
      </c>
      <c r="B145" t="s">
        <v>100</v>
      </c>
      <c r="C145" t="s">
        <v>19</v>
      </c>
      <c r="D145" t="s">
        <v>16</v>
      </c>
      <c r="E145" t="s">
        <v>33</v>
      </c>
      <c r="F145">
        <v>202203</v>
      </c>
      <c r="G145" s="3">
        <v>11597905823</v>
      </c>
      <c r="H145" s="3">
        <v>11597905823.600002</v>
      </c>
      <c r="I145" s="3">
        <v>11597905823</v>
      </c>
      <c r="J145" s="3">
        <v>11597905823.600002</v>
      </c>
      <c r="K145" s="10">
        <v>198</v>
      </c>
      <c r="L145" s="10">
        <v>198</v>
      </c>
      <c r="M145" s="10">
        <v>0</v>
      </c>
      <c r="N145" s="10">
        <v>485579.8824884792</v>
      </c>
      <c r="O145" s="3">
        <v>41204507295.940002</v>
      </c>
      <c r="P145" s="3">
        <v>44350640860.000153</v>
      </c>
      <c r="Q145" s="3">
        <v>41204507295.940002</v>
      </c>
      <c r="R145" s="3">
        <v>44350640860.000153</v>
      </c>
      <c r="S145" s="31">
        <v>0</v>
      </c>
      <c r="T145" s="10">
        <f t="shared" si="10"/>
        <v>0</v>
      </c>
      <c r="U145" s="3">
        <v>0</v>
      </c>
      <c r="V145" s="3">
        <v>0</v>
      </c>
      <c r="W145" s="3">
        <v>0</v>
      </c>
      <c r="X145" s="3">
        <v>0</v>
      </c>
      <c r="Y145" s="3">
        <v>0</v>
      </c>
      <c r="Z145" s="3">
        <v>0</v>
      </c>
      <c r="AA145" s="3">
        <v>0.60000228881835938</v>
      </c>
      <c r="AB145" s="3">
        <v>0.60000228881835938</v>
      </c>
      <c r="AC145" s="3">
        <f t="shared" si="11"/>
        <v>-11597905823.600002</v>
      </c>
      <c r="AD145" s="3">
        <f t="shared" si="12"/>
        <v>-11597905823.600002</v>
      </c>
      <c r="AE145" s="3">
        <f t="shared" si="13"/>
        <v>-11597905823.600002</v>
      </c>
      <c r="AF145" s="3">
        <f t="shared" si="14"/>
        <v>-11597905823.600002</v>
      </c>
    </row>
    <row r="146" spans="1:32" x14ac:dyDescent="0.2">
      <c r="A146" t="s">
        <v>116</v>
      </c>
      <c r="B146" t="s">
        <v>100</v>
      </c>
      <c r="C146" t="s">
        <v>19</v>
      </c>
      <c r="D146" t="s">
        <v>16</v>
      </c>
      <c r="E146" t="s">
        <v>33</v>
      </c>
      <c r="F146">
        <v>202206</v>
      </c>
      <c r="G146" s="3">
        <v>10227685784</v>
      </c>
      <c r="H146" s="3">
        <v>10376173556.470003</v>
      </c>
      <c r="I146" s="3">
        <v>10227685784</v>
      </c>
      <c r="J146" s="3">
        <v>10376173556.470003</v>
      </c>
      <c r="K146" s="10">
        <v>185</v>
      </c>
      <c r="L146" s="10">
        <v>188</v>
      </c>
      <c r="M146" s="10">
        <v>0</v>
      </c>
      <c r="N146" s="10">
        <v>483359.08458781365</v>
      </c>
      <c r="O146" s="3">
        <v>45605061466.849998</v>
      </c>
      <c r="P146" s="3">
        <v>45556961759.420181</v>
      </c>
      <c r="Q146" s="3">
        <v>45605061466.849998</v>
      </c>
      <c r="R146" s="3">
        <v>45556961759.420181</v>
      </c>
      <c r="S146" s="31">
        <v>0</v>
      </c>
      <c r="T146" s="10">
        <f t="shared" si="10"/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148487772.47000313</v>
      </c>
      <c r="AB146" s="3">
        <v>148487772.47000313</v>
      </c>
      <c r="AC146" s="3">
        <f t="shared" si="11"/>
        <v>-10376173556.470003</v>
      </c>
      <c r="AD146" s="3">
        <f t="shared" si="12"/>
        <v>-10376173556.470003</v>
      </c>
      <c r="AE146" s="3">
        <f t="shared" si="13"/>
        <v>-10376173556.470003</v>
      </c>
      <c r="AF146" s="3">
        <f t="shared" si="14"/>
        <v>-10376173556.470003</v>
      </c>
    </row>
    <row r="147" spans="1:32" x14ac:dyDescent="0.2">
      <c r="A147" t="s">
        <v>116</v>
      </c>
      <c r="B147" t="s">
        <v>100</v>
      </c>
      <c r="C147" t="s">
        <v>19</v>
      </c>
      <c r="D147" t="s">
        <v>16</v>
      </c>
      <c r="E147" t="s">
        <v>33</v>
      </c>
      <c r="F147">
        <v>202209</v>
      </c>
      <c r="G147" s="3">
        <v>8993315646</v>
      </c>
      <c r="H147" s="3">
        <v>9020693463.9000015</v>
      </c>
      <c r="I147" s="3">
        <v>8993315646</v>
      </c>
      <c r="J147" s="3">
        <v>9020693463.9000015</v>
      </c>
      <c r="K147" s="10">
        <v>167</v>
      </c>
      <c r="L147" s="10">
        <v>168</v>
      </c>
      <c r="M147" s="10">
        <v>0</v>
      </c>
      <c r="N147" s="10">
        <v>481777.05125448032</v>
      </c>
      <c r="O147" s="3">
        <v>73288789457.279984</v>
      </c>
      <c r="P147" s="3">
        <v>57104740145.030212</v>
      </c>
      <c r="Q147" s="3">
        <v>73288789457.279984</v>
      </c>
      <c r="R147" s="3">
        <v>57104740145.030212</v>
      </c>
      <c r="S147" s="31">
        <v>0</v>
      </c>
      <c r="T147" s="10">
        <f t="shared" si="10"/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27377817.900001526</v>
      </c>
      <c r="AB147" s="3">
        <v>27377817.900001526</v>
      </c>
      <c r="AC147" s="3">
        <f t="shared" si="11"/>
        <v>-9020693463.9000015</v>
      </c>
      <c r="AD147" s="3">
        <f t="shared" si="12"/>
        <v>-9020693463.9000015</v>
      </c>
      <c r="AE147" s="3">
        <f t="shared" si="13"/>
        <v>-9020693463.9000015</v>
      </c>
      <c r="AF147" s="3">
        <f t="shared" si="14"/>
        <v>-9020693463.9000015</v>
      </c>
    </row>
    <row r="148" spans="1:32" x14ac:dyDescent="0.2">
      <c r="A148" t="s">
        <v>116</v>
      </c>
      <c r="B148" t="s">
        <v>100</v>
      </c>
      <c r="C148" t="s">
        <v>19</v>
      </c>
      <c r="D148" t="s">
        <v>16</v>
      </c>
      <c r="E148" t="s">
        <v>33</v>
      </c>
      <c r="F148">
        <v>202212</v>
      </c>
      <c r="G148" s="3">
        <v>12448523451</v>
      </c>
      <c r="H148" s="3">
        <v>12525170087.620001</v>
      </c>
      <c r="I148" s="3">
        <v>12448523451</v>
      </c>
      <c r="J148" s="3">
        <v>12525170087.620001</v>
      </c>
      <c r="K148" s="10">
        <v>206</v>
      </c>
      <c r="L148" s="10">
        <v>207</v>
      </c>
      <c r="M148" s="10">
        <v>0</v>
      </c>
      <c r="N148" s="10">
        <v>479267.75089605729</v>
      </c>
      <c r="O148" s="3">
        <v>38656050078.970001</v>
      </c>
      <c r="P148" s="3">
        <v>46742770862.900253</v>
      </c>
      <c r="Q148" s="3">
        <v>38656050078.970001</v>
      </c>
      <c r="R148" s="3">
        <v>46742770862.900253</v>
      </c>
      <c r="S148" s="31">
        <v>0</v>
      </c>
      <c r="T148" s="10">
        <f t="shared" si="10"/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76646636.620000839</v>
      </c>
      <c r="AB148" s="3">
        <v>76646636.620000839</v>
      </c>
      <c r="AC148" s="3">
        <f t="shared" si="11"/>
        <v>-12525170087.620001</v>
      </c>
      <c r="AD148" s="3">
        <f t="shared" si="12"/>
        <v>-12525170087.620001</v>
      </c>
      <c r="AE148" s="3">
        <f t="shared" si="13"/>
        <v>-12525170087.620001</v>
      </c>
      <c r="AF148" s="3">
        <f t="shared" si="14"/>
        <v>-12525170087.620001</v>
      </c>
    </row>
    <row r="149" spans="1:32" x14ac:dyDescent="0.2">
      <c r="A149" t="s">
        <v>116</v>
      </c>
      <c r="B149" t="s">
        <v>100</v>
      </c>
      <c r="C149" t="s">
        <v>19</v>
      </c>
      <c r="D149" t="s">
        <v>16</v>
      </c>
      <c r="E149" t="s">
        <v>33</v>
      </c>
      <c r="F149">
        <v>202303</v>
      </c>
      <c r="G149" s="3">
        <v>10668690053</v>
      </c>
      <c r="H149" s="3">
        <v>10733338744.439999</v>
      </c>
      <c r="I149" s="3">
        <v>10668690053</v>
      </c>
      <c r="J149" s="3">
        <v>10733338744.439999</v>
      </c>
      <c r="K149" s="10">
        <v>158</v>
      </c>
      <c r="L149" s="10">
        <v>159</v>
      </c>
      <c r="M149" s="10">
        <v>0</v>
      </c>
      <c r="N149" s="10">
        <v>474192.30875576026</v>
      </c>
      <c r="O149" s="3">
        <v>46146214753.079994</v>
      </c>
      <c r="P149" s="3">
        <v>50745672496.780159</v>
      </c>
      <c r="Q149" s="3">
        <v>46146214753.079994</v>
      </c>
      <c r="R149" s="3">
        <v>50745672496.780159</v>
      </c>
      <c r="S149" s="31">
        <v>0</v>
      </c>
      <c r="T149" s="10">
        <f t="shared" si="10"/>
        <v>0</v>
      </c>
      <c r="U149" s="3">
        <v>0</v>
      </c>
      <c r="V149" s="3">
        <v>0</v>
      </c>
      <c r="W149" s="3">
        <v>0</v>
      </c>
      <c r="X149" s="3">
        <v>0</v>
      </c>
      <c r="Y149" s="3">
        <v>0</v>
      </c>
      <c r="Z149" s="3">
        <v>0</v>
      </c>
      <c r="AA149" s="3">
        <v>64648691.439998627</v>
      </c>
      <c r="AB149" s="3">
        <v>64648691.439998627</v>
      </c>
      <c r="AC149" s="3">
        <f t="shared" si="11"/>
        <v>-10733338744.439999</v>
      </c>
      <c r="AD149" s="3">
        <f t="shared" si="12"/>
        <v>-10733338744.439999</v>
      </c>
      <c r="AE149" s="3">
        <f t="shared" si="13"/>
        <v>-10733338744.439999</v>
      </c>
      <c r="AF149" s="3">
        <f t="shared" si="14"/>
        <v>-10733338744.439999</v>
      </c>
    </row>
    <row r="150" spans="1:32" x14ac:dyDescent="0.2">
      <c r="A150" t="s">
        <v>116</v>
      </c>
      <c r="B150" t="s">
        <v>100</v>
      </c>
      <c r="C150" t="s">
        <v>19</v>
      </c>
      <c r="D150" t="s">
        <v>16</v>
      </c>
      <c r="E150" t="s">
        <v>33</v>
      </c>
      <c r="F150">
        <v>202306</v>
      </c>
      <c r="G150" s="3">
        <v>10382180973</v>
      </c>
      <c r="H150" s="3">
        <v>10738040088.210003</v>
      </c>
      <c r="I150" s="3">
        <v>10382180973</v>
      </c>
      <c r="J150" s="3">
        <v>10738040088.210003</v>
      </c>
      <c r="K150" s="10">
        <v>158</v>
      </c>
      <c r="L150" s="10">
        <v>161</v>
      </c>
      <c r="M150" s="10">
        <v>0</v>
      </c>
      <c r="N150" s="10">
        <v>471265.93835125427</v>
      </c>
      <c r="O150" s="3">
        <v>49822741552.07</v>
      </c>
      <c r="P150" s="3">
        <v>49784456716.330261</v>
      </c>
      <c r="Q150" s="3">
        <v>49822741552.07</v>
      </c>
      <c r="R150" s="3">
        <v>49784456716.330261</v>
      </c>
      <c r="S150" s="31">
        <v>0</v>
      </c>
      <c r="T150" s="10">
        <f t="shared" si="10"/>
        <v>0</v>
      </c>
      <c r="U150" s="3">
        <v>0</v>
      </c>
      <c r="V150" s="3">
        <v>0</v>
      </c>
      <c r="W150" s="3">
        <v>0</v>
      </c>
      <c r="X150" s="3">
        <v>0</v>
      </c>
      <c r="Y150" s="3">
        <v>0</v>
      </c>
      <c r="Z150" s="3">
        <v>0</v>
      </c>
      <c r="AA150" s="3">
        <v>355859115.2100029</v>
      </c>
      <c r="AB150" s="3">
        <v>355859115.2100029</v>
      </c>
      <c r="AC150" s="3">
        <f t="shared" si="11"/>
        <v>-10738040088.210003</v>
      </c>
      <c r="AD150" s="3">
        <f t="shared" si="12"/>
        <v>-10738040088.210003</v>
      </c>
      <c r="AE150" s="3">
        <f t="shared" si="13"/>
        <v>-10738040088.210003</v>
      </c>
      <c r="AF150" s="3">
        <f t="shared" si="14"/>
        <v>-10738040088.210003</v>
      </c>
    </row>
    <row r="151" spans="1:32" x14ac:dyDescent="0.2">
      <c r="A151" t="s">
        <v>116</v>
      </c>
      <c r="B151" t="s">
        <v>100</v>
      </c>
      <c r="C151" t="s">
        <v>19</v>
      </c>
      <c r="D151" t="s">
        <v>16</v>
      </c>
      <c r="E151" t="s">
        <v>33</v>
      </c>
      <c r="F151">
        <v>202309</v>
      </c>
      <c r="G151" s="3">
        <v>9287448524</v>
      </c>
      <c r="H151" s="3">
        <v>9867119143.8099995</v>
      </c>
      <c r="I151" s="3">
        <v>9287448524</v>
      </c>
      <c r="J151" s="3">
        <v>9867119143.8099995</v>
      </c>
      <c r="K151" s="10">
        <v>169</v>
      </c>
      <c r="L151" s="10">
        <v>175</v>
      </c>
      <c r="M151" s="10">
        <v>0</v>
      </c>
      <c r="N151" s="10">
        <v>466674.17598566302</v>
      </c>
      <c r="O151" s="3">
        <v>78351132920.360001</v>
      </c>
      <c r="P151" s="3">
        <v>61150472550.720291</v>
      </c>
      <c r="Q151" s="3">
        <v>78351132920.360001</v>
      </c>
      <c r="R151" s="3">
        <v>61150472550.720291</v>
      </c>
      <c r="S151" s="31">
        <v>0</v>
      </c>
      <c r="T151" s="10">
        <f t="shared" si="10"/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579670619.80999947</v>
      </c>
      <c r="AB151" s="3">
        <v>579670619.80999947</v>
      </c>
      <c r="AC151" s="3">
        <f t="shared" si="11"/>
        <v>-9867119143.8099995</v>
      </c>
      <c r="AD151" s="3">
        <f t="shared" si="12"/>
        <v>-9867119143.8099995</v>
      </c>
      <c r="AE151" s="3">
        <f t="shared" si="13"/>
        <v>-9867119143.8099995</v>
      </c>
      <c r="AF151" s="3">
        <f t="shared" si="14"/>
        <v>-9867119143.8099995</v>
      </c>
    </row>
    <row r="152" spans="1:32" x14ac:dyDescent="0.2">
      <c r="A152" t="s">
        <v>116</v>
      </c>
      <c r="B152" t="s">
        <v>100</v>
      </c>
      <c r="C152" t="s">
        <v>19</v>
      </c>
      <c r="D152" t="s">
        <v>16</v>
      </c>
      <c r="E152" t="s">
        <v>33</v>
      </c>
      <c r="F152">
        <v>202312</v>
      </c>
      <c r="G152" s="3">
        <v>9769763171</v>
      </c>
      <c r="H152" s="3">
        <v>10514795022.919998</v>
      </c>
      <c r="I152" s="3">
        <v>9769763171</v>
      </c>
      <c r="J152" s="3">
        <v>10514795022.919998</v>
      </c>
      <c r="K152" s="10">
        <v>159</v>
      </c>
      <c r="L152" s="10">
        <v>171</v>
      </c>
      <c r="M152" s="10">
        <v>0</v>
      </c>
      <c r="N152" s="10">
        <v>461264.54121863801</v>
      </c>
      <c r="O152" s="3">
        <v>38874957820.760002</v>
      </c>
      <c r="P152" s="3">
        <v>48420204975.740242</v>
      </c>
      <c r="Q152" s="3">
        <v>38874957820.760002</v>
      </c>
      <c r="R152" s="3">
        <v>48420204975.740242</v>
      </c>
      <c r="S152" s="31">
        <v>0</v>
      </c>
      <c r="T152" s="10">
        <f t="shared" si="10"/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745031851.91999817</v>
      </c>
      <c r="AB152" s="3">
        <v>745031851.91999817</v>
      </c>
      <c r="AC152" s="3">
        <f t="shared" si="11"/>
        <v>-10514795022.919998</v>
      </c>
      <c r="AD152" s="3">
        <f t="shared" si="12"/>
        <v>-10514795022.919998</v>
      </c>
      <c r="AE152" s="3">
        <f t="shared" si="13"/>
        <v>-10514795022.919998</v>
      </c>
      <c r="AF152" s="3">
        <f t="shared" si="14"/>
        <v>-10514795022.919998</v>
      </c>
    </row>
    <row r="153" spans="1:32" x14ac:dyDescent="0.2">
      <c r="A153" t="s">
        <v>116</v>
      </c>
      <c r="B153" t="s">
        <v>100</v>
      </c>
      <c r="C153" t="s">
        <v>19</v>
      </c>
      <c r="D153" t="s">
        <v>16</v>
      </c>
      <c r="E153" t="s">
        <v>33</v>
      </c>
      <c r="F153">
        <v>202403</v>
      </c>
      <c r="G153" s="3">
        <v>7966570499</v>
      </c>
      <c r="H153" s="3">
        <v>9944713564.4099979</v>
      </c>
      <c r="I153" s="3">
        <v>7966570499</v>
      </c>
      <c r="J153" s="3">
        <v>9944713564.4099979</v>
      </c>
      <c r="K153" s="10">
        <v>123</v>
      </c>
      <c r="L153" s="10">
        <v>149</v>
      </c>
      <c r="M153" s="10">
        <v>0</v>
      </c>
      <c r="N153" s="10">
        <v>455872.0266963293</v>
      </c>
      <c r="O153" s="3">
        <v>47997928077.149994</v>
      </c>
      <c r="P153" s="3">
        <v>53681023167.870209</v>
      </c>
      <c r="Q153" s="3">
        <v>47997928077.149994</v>
      </c>
      <c r="R153" s="3">
        <v>53681023167.870209</v>
      </c>
      <c r="S153" s="31">
        <v>0</v>
      </c>
      <c r="T153" s="10">
        <f t="shared" si="10"/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1978143065.4099979</v>
      </c>
      <c r="AB153" s="3">
        <v>1978143065.4099979</v>
      </c>
      <c r="AC153" s="3">
        <f t="shared" si="11"/>
        <v>-9944713564.4099979</v>
      </c>
      <c r="AD153" s="3">
        <f t="shared" si="12"/>
        <v>-9944713564.4099979</v>
      </c>
      <c r="AE153" s="3">
        <f t="shared" si="13"/>
        <v>-9944713564.4099979</v>
      </c>
      <c r="AF153" s="3">
        <f t="shared" si="14"/>
        <v>-9944713564.4099979</v>
      </c>
    </row>
    <row r="154" spans="1:32" x14ac:dyDescent="0.2">
      <c r="A154" t="s">
        <v>116</v>
      </c>
      <c r="B154" t="s">
        <v>100</v>
      </c>
      <c r="C154" t="s">
        <v>19</v>
      </c>
      <c r="D154" t="s">
        <v>16</v>
      </c>
      <c r="E154" t="s">
        <v>36</v>
      </c>
      <c r="F154">
        <v>202404</v>
      </c>
      <c r="G154" s="3">
        <v>2802788637</v>
      </c>
      <c r="H154" s="3">
        <v>4042308281.04</v>
      </c>
      <c r="I154" s="3">
        <v>2802788637</v>
      </c>
      <c r="J154" s="3">
        <v>4042308281.04</v>
      </c>
      <c r="K154" s="10">
        <v>28</v>
      </c>
      <c r="L154" s="10">
        <v>50</v>
      </c>
      <c r="M154" s="10">
        <v>0</v>
      </c>
      <c r="N154" s="10">
        <v>463657.89999999991</v>
      </c>
      <c r="O154" s="3">
        <v>16570025036.559994</v>
      </c>
      <c r="P154" s="3">
        <v>16855513949.600075</v>
      </c>
      <c r="Q154" s="3">
        <v>16570025036.559994</v>
      </c>
      <c r="R154" s="3">
        <v>16855513949.600075</v>
      </c>
      <c r="S154" s="31">
        <v>0</v>
      </c>
      <c r="T154" s="10">
        <f t="shared" si="10"/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1239519644.04</v>
      </c>
      <c r="AB154" s="3">
        <v>1239519644.04</v>
      </c>
      <c r="AC154" s="3">
        <f t="shared" si="11"/>
        <v>-4042308281.04</v>
      </c>
      <c r="AD154" s="3">
        <f t="shared" si="12"/>
        <v>-4042308281.04</v>
      </c>
      <c r="AE154" s="3">
        <f t="shared" si="13"/>
        <v>-4042308281.04</v>
      </c>
      <c r="AF154" s="3">
        <f t="shared" si="14"/>
        <v>-4042308281.04</v>
      </c>
    </row>
    <row r="155" spans="1:32" x14ac:dyDescent="0.2">
      <c r="A155" t="s">
        <v>116</v>
      </c>
      <c r="B155" t="s">
        <v>100</v>
      </c>
      <c r="C155" t="s">
        <v>19</v>
      </c>
      <c r="D155" t="s">
        <v>16</v>
      </c>
      <c r="E155" t="s">
        <v>36</v>
      </c>
      <c r="F155">
        <v>202405</v>
      </c>
      <c r="G155" s="3">
        <v>693597976</v>
      </c>
      <c r="H155" s="3">
        <v>2321442031.6599998</v>
      </c>
      <c r="I155" s="3">
        <v>693597976</v>
      </c>
      <c r="J155" s="3">
        <v>2321442031.6599998</v>
      </c>
      <c r="K155" s="10">
        <v>8</v>
      </c>
      <c r="L155" s="10">
        <v>31</v>
      </c>
      <c r="M155" s="10">
        <v>0</v>
      </c>
      <c r="N155" s="10">
        <v>475812.87096774182</v>
      </c>
      <c r="O155" s="3">
        <v>18581742518.720009</v>
      </c>
      <c r="P155" s="3">
        <v>18519136809.98011</v>
      </c>
      <c r="Q155" s="3">
        <v>18581742518.720009</v>
      </c>
      <c r="R155" s="3">
        <v>18519136809.98011</v>
      </c>
      <c r="S155" s="31">
        <v>0</v>
      </c>
      <c r="T155" s="10">
        <f t="shared" si="10"/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1627844055.6599998</v>
      </c>
      <c r="AB155" s="3">
        <v>1627844055.6599998</v>
      </c>
      <c r="AC155" s="3">
        <f t="shared" si="11"/>
        <v>-2321442031.6599998</v>
      </c>
      <c r="AD155" s="3">
        <f t="shared" si="12"/>
        <v>-2321442031.6599998</v>
      </c>
      <c r="AE155" s="3">
        <f t="shared" si="13"/>
        <v>-2321442031.6599998</v>
      </c>
      <c r="AF155" s="3">
        <f t="shared" si="14"/>
        <v>-2321442031.6599998</v>
      </c>
    </row>
    <row r="156" spans="1:32" x14ac:dyDescent="0.2">
      <c r="A156" t="s">
        <v>117</v>
      </c>
      <c r="B156" t="s">
        <v>100</v>
      </c>
      <c r="C156" t="s">
        <v>18</v>
      </c>
      <c r="D156" t="s">
        <v>17</v>
      </c>
      <c r="E156" t="s">
        <v>33</v>
      </c>
      <c r="F156">
        <v>201906</v>
      </c>
      <c r="G156" s="3">
        <v>7879858288</v>
      </c>
      <c r="H156" s="3">
        <v>6807736205.6899996</v>
      </c>
      <c r="I156" s="3">
        <v>7879858288</v>
      </c>
      <c r="J156" s="3">
        <v>6803707995.6899996</v>
      </c>
      <c r="K156" s="10">
        <v>141</v>
      </c>
      <c r="L156" s="10">
        <v>144</v>
      </c>
      <c r="M156" s="10">
        <v>0</v>
      </c>
      <c r="N156" s="10">
        <v>155916.75232974906</v>
      </c>
      <c r="O156" s="3">
        <v>4691554875.79</v>
      </c>
      <c r="P156" s="3">
        <v>5355657851.1266003</v>
      </c>
      <c r="Q156" s="3">
        <v>4689713771.0900011</v>
      </c>
      <c r="R156" s="3">
        <v>5353816746.4265985</v>
      </c>
      <c r="S156" s="31">
        <v>0</v>
      </c>
      <c r="T156" s="10">
        <f t="shared" si="10"/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-1072122082.3100004</v>
      </c>
      <c r="AB156" s="3">
        <v>-1076150292.3100004</v>
      </c>
      <c r="AC156" s="3">
        <f t="shared" si="11"/>
        <v>-6807736205.6899996</v>
      </c>
      <c r="AD156" s="3">
        <f t="shared" si="12"/>
        <v>-6807736205.6899996</v>
      </c>
      <c r="AE156" s="3">
        <f t="shared" si="13"/>
        <v>-6803707995.6899996</v>
      </c>
      <c r="AF156" s="3">
        <f t="shared" si="14"/>
        <v>-6803707995.6899996</v>
      </c>
    </row>
    <row r="157" spans="1:32" x14ac:dyDescent="0.2">
      <c r="A157" t="s">
        <v>117</v>
      </c>
      <c r="B157" t="s">
        <v>100</v>
      </c>
      <c r="C157" t="s">
        <v>18</v>
      </c>
      <c r="D157" t="s">
        <v>17</v>
      </c>
      <c r="E157" t="s">
        <v>33</v>
      </c>
      <c r="F157">
        <v>201909</v>
      </c>
      <c r="G157" s="3">
        <v>603541039</v>
      </c>
      <c r="H157" s="3">
        <v>603541038.99999988</v>
      </c>
      <c r="I157" s="3">
        <v>603301039</v>
      </c>
      <c r="J157" s="3">
        <v>603301038.99999988</v>
      </c>
      <c r="K157" s="10">
        <v>27</v>
      </c>
      <c r="L157" s="10">
        <v>27</v>
      </c>
      <c r="M157" s="10">
        <v>0</v>
      </c>
      <c r="N157" s="10">
        <v>154677.79103942649</v>
      </c>
      <c r="O157" s="3">
        <v>5122608786.8099995</v>
      </c>
      <c r="P157" s="3">
        <v>5276857555.8344984</v>
      </c>
      <c r="Q157" s="3">
        <v>5115085546.8099995</v>
      </c>
      <c r="R157" s="3">
        <v>5269334315.8344984</v>
      </c>
      <c r="S157" s="31">
        <v>0</v>
      </c>
      <c r="T157" s="10">
        <f t="shared" si="10"/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-1.1920928955078125E-7</v>
      </c>
      <c r="AB157" s="3">
        <v>-1.1920928955078125E-7</v>
      </c>
      <c r="AC157" s="3">
        <f t="shared" si="11"/>
        <v>-603541038.99999988</v>
      </c>
      <c r="AD157" s="3">
        <f t="shared" si="12"/>
        <v>-603541038.99999988</v>
      </c>
      <c r="AE157" s="3">
        <f t="shared" si="13"/>
        <v>-603301038.99999988</v>
      </c>
      <c r="AF157" s="3">
        <f t="shared" si="14"/>
        <v>-603301038.99999988</v>
      </c>
    </row>
    <row r="158" spans="1:32" x14ac:dyDescent="0.2">
      <c r="A158" t="s">
        <v>117</v>
      </c>
      <c r="B158" t="s">
        <v>100</v>
      </c>
      <c r="C158" t="s">
        <v>18</v>
      </c>
      <c r="D158" t="s">
        <v>17</v>
      </c>
      <c r="E158" t="s">
        <v>33</v>
      </c>
      <c r="F158">
        <v>201912</v>
      </c>
      <c r="G158" s="3">
        <v>675629993</v>
      </c>
      <c r="H158" s="3">
        <v>675629993.00000012</v>
      </c>
      <c r="I158" s="3">
        <v>674729993</v>
      </c>
      <c r="J158" s="3">
        <v>674729993.00000012</v>
      </c>
      <c r="K158" s="10">
        <v>40</v>
      </c>
      <c r="L158" s="10">
        <v>40</v>
      </c>
      <c r="M158" s="10">
        <v>0</v>
      </c>
      <c r="N158" s="10">
        <v>153257.91146953407</v>
      </c>
      <c r="O158" s="3">
        <v>6452558875.1300011</v>
      </c>
      <c r="P158" s="3">
        <v>6314949836.0119972</v>
      </c>
      <c r="Q158" s="3">
        <v>6391740260.1300011</v>
      </c>
      <c r="R158" s="3">
        <v>6254131221.0119972</v>
      </c>
      <c r="S158" s="31">
        <v>0</v>
      </c>
      <c r="T158" s="10">
        <f t="shared" si="10"/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1.1920928955078125E-7</v>
      </c>
      <c r="AB158" s="3">
        <v>1.1920928955078125E-7</v>
      </c>
      <c r="AC158" s="3">
        <f t="shared" si="11"/>
        <v>-675629993.00000012</v>
      </c>
      <c r="AD158" s="3">
        <f t="shared" si="12"/>
        <v>-675629993.00000012</v>
      </c>
      <c r="AE158" s="3">
        <f t="shared" si="13"/>
        <v>-674729993.00000012</v>
      </c>
      <c r="AF158" s="3">
        <f t="shared" si="14"/>
        <v>-674729993.00000012</v>
      </c>
    </row>
    <row r="159" spans="1:32" x14ac:dyDescent="0.2">
      <c r="A159" t="s">
        <v>117</v>
      </c>
      <c r="B159" t="s">
        <v>100</v>
      </c>
      <c r="C159" t="s">
        <v>18</v>
      </c>
      <c r="D159" t="s">
        <v>17</v>
      </c>
      <c r="E159" t="s">
        <v>33</v>
      </c>
      <c r="F159">
        <v>202003</v>
      </c>
      <c r="G159" s="3">
        <v>657793566</v>
      </c>
      <c r="H159" s="3">
        <v>657793566</v>
      </c>
      <c r="I159" s="3">
        <v>653873566</v>
      </c>
      <c r="J159" s="3">
        <v>653873566</v>
      </c>
      <c r="K159" s="10">
        <v>35</v>
      </c>
      <c r="L159" s="10">
        <v>35</v>
      </c>
      <c r="M159" s="10">
        <v>0</v>
      </c>
      <c r="N159" s="10">
        <v>161062.82573229505</v>
      </c>
      <c r="O159" s="3">
        <v>4909361254.8400002</v>
      </c>
      <c r="P159" s="3">
        <v>4613071401.9272003</v>
      </c>
      <c r="Q159" s="3">
        <v>4899166868.8400002</v>
      </c>
      <c r="R159" s="3">
        <v>4602877015.9272003</v>
      </c>
      <c r="S159" s="31">
        <v>0</v>
      </c>
      <c r="T159" s="10">
        <f t="shared" si="10"/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f t="shared" si="11"/>
        <v>-657793566</v>
      </c>
      <c r="AD159" s="3">
        <f t="shared" si="12"/>
        <v>-657793566</v>
      </c>
      <c r="AE159" s="3">
        <f t="shared" si="13"/>
        <v>-653873566</v>
      </c>
      <c r="AF159" s="3">
        <f t="shared" si="14"/>
        <v>-653873566</v>
      </c>
    </row>
    <row r="160" spans="1:32" x14ac:dyDescent="0.2">
      <c r="A160" t="s">
        <v>117</v>
      </c>
      <c r="B160" t="s">
        <v>100</v>
      </c>
      <c r="C160" t="s">
        <v>18</v>
      </c>
      <c r="D160" t="s">
        <v>17</v>
      </c>
      <c r="E160" t="s">
        <v>33</v>
      </c>
      <c r="F160">
        <v>202006</v>
      </c>
      <c r="G160" s="3">
        <v>833072939</v>
      </c>
      <c r="H160" s="3">
        <v>833072939</v>
      </c>
      <c r="I160" s="3">
        <v>822503675</v>
      </c>
      <c r="J160" s="3">
        <v>822503675</v>
      </c>
      <c r="K160" s="10">
        <v>44</v>
      </c>
      <c r="L160" s="10">
        <v>44</v>
      </c>
      <c r="M160" s="10">
        <v>0</v>
      </c>
      <c r="N160" s="10">
        <v>159465.24838709671</v>
      </c>
      <c r="O160" s="3">
        <v>3910434022.0700006</v>
      </c>
      <c r="P160" s="3">
        <v>4580110165.7719002</v>
      </c>
      <c r="Q160" s="3">
        <v>3900712142.0700006</v>
      </c>
      <c r="R160" s="3">
        <v>4570388285.7719002</v>
      </c>
      <c r="S160" s="31">
        <v>0</v>
      </c>
      <c r="T160" s="10">
        <f t="shared" si="10"/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f t="shared" si="11"/>
        <v>-833072939</v>
      </c>
      <c r="AD160" s="3">
        <f t="shared" si="12"/>
        <v>-833072939</v>
      </c>
      <c r="AE160" s="3">
        <f t="shared" si="13"/>
        <v>-822503675</v>
      </c>
      <c r="AF160" s="3">
        <f t="shared" si="14"/>
        <v>-822503675</v>
      </c>
    </row>
    <row r="161" spans="1:32" x14ac:dyDescent="0.2">
      <c r="A161" t="s">
        <v>117</v>
      </c>
      <c r="B161" t="s">
        <v>100</v>
      </c>
      <c r="C161" t="s">
        <v>18</v>
      </c>
      <c r="D161" t="s">
        <v>17</v>
      </c>
      <c r="E161" t="s">
        <v>33</v>
      </c>
      <c r="F161">
        <v>202009</v>
      </c>
      <c r="G161" s="3">
        <v>1364871119</v>
      </c>
      <c r="H161" s="3">
        <v>1364871119</v>
      </c>
      <c r="I161" s="3">
        <v>1336826663</v>
      </c>
      <c r="J161" s="3">
        <v>1336826663</v>
      </c>
      <c r="K161" s="10">
        <v>69</v>
      </c>
      <c r="L161" s="10">
        <v>69</v>
      </c>
      <c r="M161" s="10">
        <v>0</v>
      </c>
      <c r="N161" s="10">
        <v>165443.34802867379</v>
      </c>
      <c r="O161" s="3">
        <v>6204335776.5099993</v>
      </c>
      <c r="P161" s="3">
        <v>5746631523.5507011</v>
      </c>
      <c r="Q161" s="3">
        <v>6184020947.5099993</v>
      </c>
      <c r="R161" s="3">
        <v>5726316694.5507011</v>
      </c>
      <c r="S161" s="31">
        <v>0</v>
      </c>
      <c r="T161" s="10">
        <f t="shared" si="10"/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f t="shared" si="11"/>
        <v>-1364871119</v>
      </c>
      <c r="AD161" s="3">
        <f t="shared" si="12"/>
        <v>-1364871119</v>
      </c>
      <c r="AE161" s="3">
        <f t="shared" si="13"/>
        <v>-1336826663</v>
      </c>
      <c r="AF161" s="3">
        <f t="shared" si="14"/>
        <v>-1336826663</v>
      </c>
    </row>
    <row r="162" spans="1:32" x14ac:dyDescent="0.2">
      <c r="A162" t="s">
        <v>117</v>
      </c>
      <c r="B162" t="s">
        <v>100</v>
      </c>
      <c r="C162" t="s">
        <v>18</v>
      </c>
      <c r="D162" t="s">
        <v>17</v>
      </c>
      <c r="E162" t="s">
        <v>33</v>
      </c>
      <c r="F162">
        <v>202012</v>
      </c>
      <c r="G162" s="3">
        <v>1286146392</v>
      </c>
      <c r="H162" s="3">
        <v>1312178268.5999999</v>
      </c>
      <c r="I162" s="3">
        <v>1246177366.3999999</v>
      </c>
      <c r="J162" s="3">
        <v>1272209242.9999998</v>
      </c>
      <c r="K162" s="10">
        <v>66</v>
      </c>
      <c r="L162" s="10">
        <v>67</v>
      </c>
      <c r="M162" s="10">
        <v>0</v>
      </c>
      <c r="N162" s="10">
        <v>174521.04372759853</v>
      </c>
      <c r="O162" s="3">
        <v>6518422024.4800005</v>
      </c>
      <c r="P162" s="3">
        <v>5867656375.6763992</v>
      </c>
      <c r="Q162" s="3">
        <v>6506921555.4800005</v>
      </c>
      <c r="R162" s="3">
        <v>5856155906.6763992</v>
      </c>
      <c r="S162" s="31">
        <v>0</v>
      </c>
      <c r="T162" s="10">
        <f t="shared" si="10"/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26031876.599999905</v>
      </c>
      <c r="AB162" s="3">
        <v>26031876.599999905</v>
      </c>
      <c r="AC162" s="3">
        <f t="shared" si="11"/>
        <v>-1312178268.5999999</v>
      </c>
      <c r="AD162" s="3">
        <f t="shared" si="12"/>
        <v>-1312178268.5999999</v>
      </c>
      <c r="AE162" s="3">
        <f t="shared" si="13"/>
        <v>-1272209242.9999998</v>
      </c>
      <c r="AF162" s="3">
        <f t="shared" si="14"/>
        <v>-1272209242.9999998</v>
      </c>
    </row>
    <row r="163" spans="1:32" x14ac:dyDescent="0.2">
      <c r="A163" t="s">
        <v>117</v>
      </c>
      <c r="B163" t="s">
        <v>100</v>
      </c>
      <c r="C163" t="s">
        <v>18</v>
      </c>
      <c r="D163" t="s">
        <v>17</v>
      </c>
      <c r="E163" t="s">
        <v>33</v>
      </c>
      <c r="F163">
        <v>202103</v>
      </c>
      <c r="G163" s="3">
        <v>1735519531</v>
      </c>
      <c r="H163" s="3">
        <v>1739531531.0000002</v>
      </c>
      <c r="I163" s="3">
        <v>1707436259.8</v>
      </c>
      <c r="J163" s="3">
        <v>1708429941.8000004</v>
      </c>
      <c r="K163" s="10">
        <v>73</v>
      </c>
      <c r="L163" s="10">
        <v>73</v>
      </c>
      <c r="M163" s="10">
        <v>0</v>
      </c>
      <c r="N163" s="10">
        <v>189650.48425499233</v>
      </c>
      <c r="O163" s="3">
        <v>6875854426.0400009</v>
      </c>
      <c r="P163" s="3">
        <v>6042465630.5344</v>
      </c>
      <c r="Q163" s="3">
        <v>6855597724.0400009</v>
      </c>
      <c r="R163" s="3">
        <v>6022208928.5344009</v>
      </c>
      <c r="S163" s="31">
        <v>0</v>
      </c>
      <c r="T163" s="10">
        <f t="shared" si="10"/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4012000.0000002384</v>
      </c>
      <c r="AB163" s="3">
        <v>993682.00000047684</v>
      </c>
      <c r="AC163" s="3">
        <f t="shared" si="11"/>
        <v>-1739531531.0000002</v>
      </c>
      <c r="AD163" s="3">
        <f t="shared" si="12"/>
        <v>-1739531531.0000002</v>
      </c>
      <c r="AE163" s="3">
        <f t="shared" si="13"/>
        <v>-1708429941.8000004</v>
      </c>
      <c r="AF163" s="3">
        <f t="shared" si="14"/>
        <v>-1708429941.8000004</v>
      </c>
    </row>
    <row r="164" spans="1:32" x14ac:dyDescent="0.2">
      <c r="A164" t="s">
        <v>117</v>
      </c>
      <c r="B164" t="s">
        <v>100</v>
      </c>
      <c r="C164" t="s">
        <v>18</v>
      </c>
      <c r="D164" t="s">
        <v>17</v>
      </c>
      <c r="E164" t="s">
        <v>33</v>
      </c>
      <c r="F164">
        <v>202106</v>
      </c>
      <c r="G164" s="3">
        <v>3365930831</v>
      </c>
      <c r="H164" s="3">
        <v>3370611498.000001</v>
      </c>
      <c r="I164" s="3">
        <v>3224206317.3999996</v>
      </c>
      <c r="J164" s="3">
        <v>3225153650.8000011</v>
      </c>
      <c r="K164" s="10">
        <v>171</v>
      </c>
      <c r="L164" s="10">
        <v>172</v>
      </c>
      <c r="M164" s="10">
        <v>0</v>
      </c>
      <c r="N164" s="10">
        <v>203439.41863799281</v>
      </c>
      <c r="O164" s="3">
        <v>5636000209.7700005</v>
      </c>
      <c r="P164" s="3">
        <v>5490054296.8577013</v>
      </c>
      <c r="Q164" s="3">
        <v>5619517329.7700005</v>
      </c>
      <c r="R164" s="3">
        <v>5473571416.8577013</v>
      </c>
      <c r="S164" s="31">
        <v>0</v>
      </c>
      <c r="T164" s="10">
        <f t="shared" si="10"/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4680667.0000009537</v>
      </c>
      <c r="AB164" s="3">
        <v>947333.40000152588</v>
      </c>
      <c r="AC164" s="3">
        <f t="shared" si="11"/>
        <v>-3370611498.000001</v>
      </c>
      <c r="AD164" s="3">
        <f t="shared" si="12"/>
        <v>-3370611498.000001</v>
      </c>
      <c r="AE164" s="3">
        <f t="shared" si="13"/>
        <v>-3225153650.8000011</v>
      </c>
      <c r="AF164" s="3">
        <f t="shared" si="14"/>
        <v>-3225153650.8000011</v>
      </c>
    </row>
    <row r="165" spans="1:32" x14ac:dyDescent="0.2">
      <c r="A165" t="s">
        <v>117</v>
      </c>
      <c r="B165" t="s">
        <v>100</v>
      </c>
      <c r="C165" t="s">
        <v>18</v>
      </c>
      <c r="D165" t="s">
        <v>17</v>
      </c>
      <c r="E165" t="s">
        <v>33</v>
      </c>
      <c r="F165">
        <v>202109</v>
      </c>
      <c r="G165" s="3">
        <v>1245606034</v>
      </c>
      <c r="H165" s="3">
        <v>1270783268.3999999</v>
      </c>
      <c r="I165" s="3">
        <v>1197567722</v>
      </c>
      <c r="J165" s="3">
        <v>1218682556.3999999</v>
      </c>
      <c r="K165" s="10">
        <v>74</v>
      </c>
      <c r="L165" s="10">
        <v>76</v>
      </c>
      <c r="M165" s="10">
        <v>0</v>
      </c>
      <c r="N165" s="10">
        <v>216459.41397849462</v>
      </c>
      <c r="O165" s="3">
        <v>7692195873.0599995</v>
      </c>
      <c r="P165" s="3">
        <v>6850831996.8418999</v>
      </c>
      <c r="Q165" s="3">
        <v>7679883449.0599995</v>
      </c>
      <c r="R165" s="3">
        <v>6838519572.8418999</v>
      </c>
      <c r="S165" s="31">
        <v>0</v>
      </c>
      <c r="T165" s="10">
        <f t="shared" si="10"/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25177234.399999857</v>
      </c>
      <c r="AB165" s="3">
        <v>21114834.399999857</v>
      </c>
      <c r="AC165" s="3">
        <f t="shared" si="11"/>
        <v>-1270783268.3999999</v>
      </c>
      <c r="AD165" s="3">
        <f t="shared" si="12"/>
        <v>-1270783268.3999999</v>
      </c>
      <c r="AE165" s="3">
        <f t="shared" si="13"/>
        <v>-1218682556.3999999</v>
      </c>
      <c r="AF165" s="3">
        <f t="shared" si="14"/>
        <v>-1218682556.3999999</v>
      </c>
    </row>
    <row r="166" spans="1:32" x14ac:dyDescent="0.2">
      <c r="A166" t="s">
        <v>117</v>
      </c>
      <c r="B166" t="s">
        <v>100</v>
      </c>
      <c r="C166" t="s">
        <v>18</v>
      </c>
      <c r="D166" t="s">
        <v>17</v>
      </c>
      <c r="E166" t="s">
        <v>33</v>
      </c>
      <c r="F166">
        <v>202112</v>
      </c>
      <c r="G166" s="3">
        <v>1220603868</v>
      </c>
      <c r="H166" s="3">
        <v>1242229978.28</v>
      </c>
      <c r="I166" s="3">
        <v>1182529748</v>
      </c>
      <c r="J166" s="3">
        <v>1200955858.28</v>
      </c>
      <c r="K166" s="10">
        <v>53</v>
      </c>
      <c r="L166" s="10">
        <v>57</v>
      </c>
      <c r="M166" s="10">
        <v>0</v>
      </c>
      <c r="N166" s="10">
        <v>235239.09498207876</v>
      </c>
      <c r="O166" s="3">
        <v>7361424717.2499981</v>
      </c>
      <c r="P166" s="3">
        <v>6766802064.3658056</v>
      </c>
      <c r="Q166" s="3">
        <v>7345743786.2499981</v>
      </c>
      <c r="R166" s="3">
        <v>6751121133.3658056</v>
      </c>
      <c r="S166" s="31">
        <v>0</v>
      </c>
      <c r="T166" s="10">
        <f t="shared" si="10"/>
        <v>0</v>
      </c>
      <c r="U166" s="3">
        <v>0</v>
      </c>
      <c r="V166" s="3">
        <v>0</v>
      </c>
      <c r="W166" s="3">
        <v>0</v>
      </c>
      <c r="X166" s="3">
        <v>0</v>
      </c>
      <c r="Y166" s="3">
        <v>0</v>
      </c>
      <c r="Z166" s="3">
        <v>0</v>
      </c>
      <c r="AA166" s="3">
        <v>21626110.279999971</v>
      </c>
      <c r="AB166" s="3">
        <v>18426110.279999971</v>
      </c>
      <c r="AC166" s="3">
        <f t="shared" si="11"/>
        <v>-1242229978.28</v>
      </c>
      <c r="AD166" s="3">
        <f t="shared" si="12"/>
        <v>-1242229978.28</v>
      </c>
      <c r="AE166" s="3">
        <f t="shared" si="13"/>
        <v>-1200955858.28</v>
      </c>
      <c r="AF166" s="3">
        <f t="shared" si="14"/>
        <v>-1200955858.28</v>
      </c>
    </row>
    <row r="167" spans="1:32" x14ac:dyDescent="0.2">
      <c r="A167" t="s">
        <v>117</v>
      </c>
      <c r="B167" t="s">
        <v>100</v>
      </c>
      <c r="C167" t="s">
        <v>18</v>
      </c>
      <c r="D167" t="s">
        <v>17</v>
      </c>
      <c r="E167" t="s">
        <v>33</v>
      </c>
      <c r="F167">
        <v>202203</v>
      </c>
      <c r="G167" s="3">
        <v>961906460</v>
      </c>
      <c r="H167" s="3">
        <v>980192682.80000019</v>
      </c>
      <c r="I167" s="3">
        <v>910871212</v>
      </c>
      <c r="J167" s="3">
        <v>933051993.80000007</v>
      </c>
      <c r="K167" s="10">
        <v>53</v>
      </c>
      <c r="L167" s="10">
        <v>55</v>
      </c>
      <c r="M167" s="10">
        <v>0</v>
      </c>
      <c r="N167" s="10">
        <v>259755.04992319507</v>
      </c>
      <c r="O167" s="3">
        <v>9554334260.5500011</v>
      </c>
      <c r="P167" s="3">
        <v>8191943549.2805042</v>
      </c>
      <c r="Q167" s="3">
        <v>9538419057.5500011</v>
      </c>
      <c r="R167" s="3">
        <v>8176028346.2805042</v>
      </c>
      <c r="S167" s="31">
        <v>0</v>
      </c>
      <c r="T167" s="10">
        <f t="shared" si="10"/>
        <v>0</v>
      </c>
      <c r="U167" s="3">
        <v>0</v>
      </c>
      <c r="V167" s="3">
        <v>0</v>
      </c>
      <c r="W167" s="3">
        <v>0</v>
      </c>
      <c r="X167" s="3">
        <v>0</v>
      </c>
      <c r="Y167" s="3">
        <v>0</v>
      </c>
      <c r="Z167" s="3">
        <v>0</v>
      </c>
      <c r="AA167" s="3">
        <v>18286222.800000191</v>
      </c>
      <c r="AB167" s="3">
        <v>22180781.800000072</v>
      </c>
      <c r="AC167" s="3">
        <f t="shared" si="11"/>
        <v>-980192682.80000019</v>
      </c>
      <c r="AD167" s="3">
        <f t="shared" si="12"/>
        <v>-980192682.80000019</v>
      </c>
      <c r="AE167" s="3">
        <f t="shared" si="13"/>
        <v>-933051993.80000007</v>
      </c>
      <c r="AF167" s="3">
        <f t="shared" si="14"/>
        <v>-933051993.80000007</v>
      </c>
    </row>
    <row r="168" spans="1:32" x14ac:dyDescent="0.2">
      <c r="A168" t="s">
        <v>117</v>
      </c>
      <c r="B168" t="s">
        <v>100</v>
      </c>
      <c r="C168" t="s">
        <v>18</v>
      </c>
      <c r="D168" t="s">
        <v>17</v>
      </c>
      <c r="E168" t="s">
        <v>33</v>
      </c>
      <c r="F168">
        <v>202206</v>
      </c>
      <c r="G168" s="3">
        <v>1052964067</v>
      </c>
      <c r="H168" s="3">
        <v>1060720130.4900001</v>
      </c>
      <c r="I168" s="3">
        <v>1017852543</v>
      </c>
      <c r="J168" s="3">
        <v>1025608606.4899999</v>
      </c>
      <c r="K168" s="10">
        <v>53</v>
      </c>
      <c r="L168" s="10">
        <v>53</v>
      </c>
      <c r="M168" s="10">
        <v>0</v>
      </c>
      <c r="N168" s="10">
        <v>291697.37132616487</v>
      </c>
      <c r="O168" s="3">
        <v>9672100668.2099991</v>
      </c>
      <c r="P168" s="3">
        <v>8486230241.6772022</v>
      </c>
      <c r="Q168" s="3">
        <v>9652904827.2099991</v>
      </c>
      <c r="R168" s="3">
        <v>8467034400.6772041</v>
      </c>
      <c r="S168" s="31">
        <v>0</v>
      </c>
      <c r="T168" s="10">
        <f t="shared" si="10"/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7756063.4900001287</v>
      </c>
      <c r="AB168" s="3">
        <v>7756063.4899998903</v>
      </c>
      <c r="AC168" s="3">
        <f t="shared" si="11"/>
        <v>-1060720130.4900001</v>
      </c>
      <c r="AD168" s="3">
        <f t="shared" si="12"/>
        <v>-1060720130.4900001</v>
      </c>
      <c r="AE168" s="3">
        <f t="shared" si="13"/>
        <v>-1025608606.4899999</v>
      </c>
      <c r="AF168" s="3">
        <f t="shared" si="14"/>
        <v>-1025608606.4899999</v>
      </c>
    </row>
    <row r="169" spans="1:32" x14ac:dyDescent="0.2">
      <c r="A169" t="s">
        <v>117</v>
      </c>
      <c r="B169" t="s">
        <v>100</v>
      </c>
      <c r="C169" t="s">
        <v>18</v>
      </c>
      <c r="D169" t="s">
        <v>17</v>
      </c>
      <c r="E169" t="s">
        <v>33</v>
      </c>
      <c r="F169">
        <v>202209</v>
      </c>
      <c r="G169" s="3">
        <v>942510085</v>
      </c>
      <c r="H169" s="3">
        <v>993902383.78000009</v>
      </c>
      <c r="I169" s="3">
        <v>898579904.19999993</v>
      </c>
      <c r="J169" s="3">
        <v>929977025.38</v>
      </c>
      <c r="K169" s="10">
        <v>63</v>
      </c>
      <c r="L169" s="10">
        <v>66</v>
      </c>
      <c r="M169" s="10">
        <v>0</v>
      </c>
      <c r="N169" s="10">
        <v>318519.82043010765</v>
      </c>
      <c r="O169" s="3">
        <v>10795011815.549999</v>
      </c>
      <c r="P169" s="3">
        <v>9590275890.3027058</v>
      </c>
      <c r="Q169" s="3">
        <v>10772977266.549999</v>
      </c>
      <c r="R169" s="3">
        <v>9568241341.3027058</v>
      </c>
      <c r="S169" s="31">
        <v>0</v>
      </c>
      <c r="T169" s="10">
        <f t="shared" si="10"/>
        <v>0</v>
      </c>
      <c r="U169" s="3">
        <v>0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51392298.780000091</v>
      </c>
      <c r="AB169" s="3">
        <v>31397121.180000067</v>
      </c>
      <c r="AC169" s="3">
        <f t="shared" si="11"/>
        <v>-993902383.78000009</v>
      </c>
      <c r="AD169" s="3">
        <f t="shared" si="12"/>
        <v>-993902383.78000009</v>
      </c>
      <c r="AE169" s="3">
        <f t="shared" si="13"/>
        <v>-929977025.38</v>
      </c>
      <c r="AF169" s="3">
        <f t="shared" si="14"/>
        <v>-929977025.38</v>
      </c>
    </row>
    <row r="170" spans="1:32" x14ac:dyDescent="0.2">
      <c r="A170" t="s">
        <v>117</v>
      </c>
      <c r="B170" t="s">
        <v>100</v>
      </c>
      <c r="C170" t="s">
        <v>18</v>
      </c>
      <c r="D170" t="s">
        <v>17</v>
      </c>
      <c r="E170" t="s">
        <v>33</v>
      </c>
      <c r="F170">
        <v>202212</v>
      </c>
      <c r="G170" s="3">
        <v>993057868</v>
      </c>
      <c r="H170" s="3">
        <v>1088594477.6699998</v>
      </c>
      <c r="I170" s="3">
        <v>979887594.39999998</v>
      </c>
      <c r="J170" s="3">
        <v>1048846462.4699998</v>
      </c>
      <c r="K170" s="10">
        <v>65</v>
      </c>
      <c r="L170" s="10">
        <v>68</v>
      </c>
      <c r="M170" s="10">
        <v>0</v>
      </c>
      <c r="N170" s="10">
        <v>342081.03189964168</v>
      </c>
      <c r="O170" s="3">
        <v>9538388519.2000008</v>
      </c>
      <c r="P170" s="3">
        <v>9519828333.5060005</v>
      </c>
      <c r="Q170" s="3">
        <v>9514514628.2000008</v>
      </c>
      <c r="R170" s="3">
        <v>9495954442.5060005</v>
      </c>
      <c r="S170" s="31">
        <v>0</v>
      </c>
      <c r="T170" s="10">
        <f t="shared" si="10"/>
        <v>0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95536609.669999838</v>
      </c>
      <c r="AB170" s="3">
        <v>68958868.069999814</v>
      </c>
      <c r="AC170" s="3">
        <f t="shared" si="11"/>
        <v>-1088594477.6699998</v>
      </c>
      <c r="AD170" s="3">
        <f t="shared" si="12"/>
        <v>-1088594477.6699998</v>
      </c>
      <c r="AE170" s="3">
        <f t="shared" si="13"/>
        <v>-1048846462.4699998</v>
      </c>
      <c r="AF170" s="3">
        <f t="shared" si="14"/>
        <v>-1048846462.4699998</v>
      </c>
    </row>
    <row r="171" spans="1:32" x14ac:dyDescent="0.2">
      <c r="A171" t="s">
        <v>117</v>
      </c>
      <c r="B171" t="s">
        <v>100</v>
      </c>
      <c r="C171" t="s">
        <v>18</v>
      </c>
      <c r="D171" t="s">
        <v>17</v>
      </c>
      <c r="E171" t="s">
        <v>33</v>
      </c>
      <c r="F171">
        <v>202303</v>
      </c>
      <c r="G171" s="3">
        <v>1130495364</v>
      </c>
      <c r="H171" s="3">
        <v>1230100434.6099999</v>
      </c>
      <c r="I171" s="3">
        <v>1127975828</v>
      </c>
      <c r="J171" s="3">
        <v>1227580898.6100001</v>
      </c>
      <c r="K171" s="10">
        <v>71</v>
      </c>
      <c r="L171" s="10">
        <v>76</v>
      </c>
      <c r="M171" s="10">
        <v>0</v>
      </c>
      <c r="N171" s="10">
        <v>339256.44854070659</v>
      </c>
      <c r="O171" s="3">
        <v>10820267931.579992</v>
      </c>
      <c r="P171" s="3">
        <v>9502707329.6280022</v>
      </c>
      <c r="Q171" s="3">
        <v>10796923950.579992</v>
      </c>
      <c r="R171" s="3">
        <v>9479363348.6280022</v>
      </c>
      <c r="S171" s="31">
        <v>0</v>
      </c>
      <c r="T171" s="10">
        <f t="shared" si="10"/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99605070.609999895</v>
      </c>
      <c r="AB171" s="3">
        <v>99605070.610000134</v>
      </c>
      <c r="AC171" s="3">
        <f t="shared" si="11"/>
        <v>-1230100434.6099999</v>
      </c>
      <c r="AD171" s="3">
        <f t="shared" si="12"/>
        <v>-1230100434.6099999</v>
      </c>
      <c r="AE171" s="3">
        <f t="shared" si="13"/>
        <v>-1227580898.6100001</v>
      </c>
      <c r="AF171" s="3">
        <f t="shared" si="14"/>
        <v>-1227580898.6100001</v>
      </c>
    </row>
    <row r="172" spans="1:32" x14ac:dyDescent="0.2">
      <c r="A172" t="s">
        <v>117</v>
      </c>
      <c r="B172" t="s">
        <v>100</v>
      </c>
      <c r="C172" t="s">
        <v>18</v>
      </c>
      <c r="D172" t="s">
        <v>17</v>
      </c>
      <c r="E172" t="s">
        <v>33</v>
      </c>
      <c r="F172">
        <v>202306</v>
      </c>
      <c r="G172" s="3">
        <v>1031589844</v>
      </c>
      <c r="H172" s="3">
        <v>1162630755.9400003</v>
      </c>
      <c r="I172" s="3">
        <v>1028653461.5999999</v>
      </c>
      <c r="J172" s="3">
        <v>1159419370.3400004</v>
      </c>
      <c r="K172" s="10">
        <v>74</v>
      </c>
      <c r="L172" s="10">
        <v>79</v>
      </c>
      <c r="M172" s="10">
        <v>0</v>
      </c>
      <c r="N172" s="10">
        <v>323707.66810035845</v>
      </c>
      <c r="O172" s="3">
        <v>7003757623.8300018</v>
      </c>
      <c r="P172" s="3">
        <v>8530557739.8900995</v>
      </c>
      <c r="Q172" s="3">
        <v>6984204167.8300018</v>
      </c>
      <c r="R172" s="3">
        <v>8511004283.8900995</v>
      </c>
      <c r="S172" s="31">
        <v>0</v>
      </c>
      <c r="T172" s="10">
        <f t="shared" si="10"/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131040911.9400003</v>
      </c>
      <c r="AB172" s="3">
        <v>130765908.74000049</v>
      </c>
      <c r="AC172" s="3">
        <f t="shared" si="11"/>
        <v>-1162630755.9400003</v>
      </c>
      <c r="AD172" s="3">
        <f t="shared" si="12"/>
        <v>-1162630755.9400003</v>
      </c>
      <c r="AE172" s="3">
        <f t="shared" si="13"/>
        <v>-1159419370.3400004</v>
      </c>
      <c r="AF172" s="3">
        <f t="shared" si="14"/>
        <v>-1159419370.3400004</v>
      </c>
    </row>
    <row r="173" spans="1:32" x14ac:dyDescent="0.2">
      <c r="A173" t="s">
        <v>117</v>
      </c>
      <c r="B173" t="s">
        <v>100</v>
      </c>
      <c r="C173" t="s">
        <v>18</v>
      </c>
      <c r="D173" t="s">
        <v>17</v>
      </c>
      <c r="E173" t="s">
        <v>33</v>
      </c>
      <c r="F173">
        <v>202309</v>
      </c>
      <c r="G173" s="3">
        <v>1350612080</v>
      </c>
      <c r="H173" s="3">
        <v>1509113733.6700001</v>
      </c>
      <c r="I173" s="3">
        <v>1348395587.1999998</v>
      </c>
      <c r="J173" s="3">
        <v>1506067108.0700002</v>
      </c>
      <c r="K173" s="10">
        <v>82</v>
      </c>
      <c r="L173" s="10">
        <v>92</v>
      </c>
      <c r="M173" s="10">
        <v>0</v>
      </c>
      <c r="N173" s="10">
        <v>304235.1107526882</v>
      </c>
      <c r="O173" s="3">
        <v>7607436107.2900009</v>
      </c>
      <c r="P173" s="3">
        <v>8705732674.0132065</v>
      </c>
      <c r="Q173" s="3">
        <v>7579926608.2900009</v>
      </c>
      <c r="R173" s="3">
        <v>8678223175.0132046</v>
      </c>
      <c r="S173" s="31">
        <v>0</v>
      </c>
      <c r="T173" s="10">
        <f t="shared" si="10"/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158501653.67000008</v>
      </c>
      <c r="AB173" s="3">
        <v>157671520.87000036</v>
      </c>
      <c r="AC173" s="3">
        <f t="shared" si="11"/>
        <v>-1509113733.6700001</v>
      </c>
      <c r="AD173" s="3">
        <f t="shared" si="12"/>
        <v>-1509113733.6700001</v>
      </c>
      <c r="AE173" s="3">
        <f t="shared" si="13"/>
        <v>-1506067108.0700002</v>
      </c>
      <c r="AF173" s="3">
        <f t="shared" si="14"/>
        <v>-1506067108.0700002</v>
      </c>
    </row>
    <row r="174" spans="1:32" x14ac:dyDescent="0.2">
      <c r="A174" t="s">
        <v>117</v>
      </c>
      <c r="B174" t="s">
        <v>100</v>
      </c>
      <c r="C174" t="s">
        <v>18</v>
      </c>
      <c r="D174" t="s">
        <v>17</v>
      </c>
      <c r="E174" t="s">
        <v>33</v>
      </c>
      <c r="F174">
        <v>202312</v>
      </c>
      <c r="G174" s="3">
        <v>1913119904</v>
      </c>
      <c r="H174" s="3">
        <v>2106020986.2</v>
      </c>
      <c r="I174" s="3">
        <v>1910119663.1999998</v>
      </c>
      <c r="J174" s="3">
        <v>2101138884.5999999</v>
      </c>
      <c r="K174" s="10">
        <v>88</v>
      </c>
      <c r="L174" s="10">
        <v>102</v>
      </c>
      <c r="M174" s="10">
        <v>0</v>
      </c>
      <c r="N174" s="10">
        <v>281629.65340501798</v>
      </c>
      <c r="O174" s="3">
        <v>7167267888.5699997</v>
      </c>
      <c r="P174" s="3">
        <v>7668633589.1256971</v>
      </c>
      <c r="Q174" s="3">
        <v>7150572620.5699997</v>
      </c>
      <c r="R174" s="3">
        <v>7651938321.1256981</v>
      </c>
      <c r="S174" s="31">
        <v>0</v>
      </c>
      <c r="T174" s="10">
        <f t="shared" si="10"/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192901082.20000005</v>
      </c>
      <c r="AB174" s="3">
        <v>191019221.4000001</v>
      </c>
      <c r="AC174" s="3">
        <f t="shared" si="11"/>
        <v>-2106020986.2</v>
      </c>
      <c r="AD174" s="3">
        <f t="shared" si="12"/>
        <v>-2106020986.2</v>
      </c>
      <c r="AE174" s="3">
        <f t="shared" si="13"/>
        <v>-2101138884.5999999</v>
      </c>
      <c r="AF174" s="3">
        <f t="shared" si="14"/>
        <v>-2101138884.5999999</v>
      </c>
    </row>
    <row r="175" spans="1:32" x14ac:dyDescent="0.2">
      <c r="A175" t="s">
        <v>117</v>
      </c>
      <c r="B175" t="s">
        <v>100</v>
      </c>
      <c r="C175" t="s">
        <v>18</v>
      </c>
      <c r="D175" t="s">
        <v>17</v>
      </c>
      <c r="E175" t="s">
        <v>33</v>
      </c>
      <c r="F175">
        <v>202403</v>
      </c>
      <c r="G175" s="3">
        <v>1076449400</v>
      </c>
      <c r="H175" s="3">
        <v>1663436331.21</v>
      </c>
      <c r="I175" s="3">
        <v>1073852081.5999999</v>
      </c>
      <c r="J175" s="3">
        <v>1657917744.01</v>
      </c>
      <c r="K175" s="10">
        <v>59</v>
      </c>
      <c r="L175" s="10">
        <v>92</v>
      </c>
      <c r="M175" s="10">
        <v>0</v>
      </c>
      <c r="N175" s="10">
        <v>259913.16277345191</v>
      </c>
      <c r="O175" s="3">
        <v>5485974995.2700005</v>
      </c>
      <c r="P175" s="3">
        <v>7161922229.3473024</v>
      </c>
      <c r="Q175" s="3">
        <v>5459531740.2700005</v>
      </c>
      <c r="R175" s="3">
        <v>7135478974.3473024</v>
      </c>
      <c r="S175" s="31">
        <v>0</v>
      </c>
      <c r="T175" s="10">
        <f t="shared" si="10"/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586986931.21000004</v>
      </c>
      <c r="AB175" s="3">
        <v>584065662.41000009</v>
      </c>
      <c r="AC175" s="3">
        <f t="shared" si="11"/>
        <v>-1663436331.21</v>
      </c>
      <c r="AD175" s="3">
        <f t="shared" si="12"/>
        <v>-1663436331.21</v>
      </c>
      <c r="AE175" s="3">
        <f t="shared" si="13"/>
        <v>-1657917744.01</v>
      </c>
      <c r="AF175" s="3">
        <f t="shared" si="14"/>
        <v>-1657917744.01</v>
      </c>
    </row>
    <row r="176" spans="1:32" x14ac:dyDescent="0.2">
      <c r="A176" t="s">
        <v>117</v>
      </c>
      <c r="B176" t="s">
        <v>100</v>
      </c>
      <c r="C176" t="s">
        <v>18</v>
      </c>
      <c r="D176" t="s">
        <v>17</v>
      </c>
      <c r="E176" t="s">
        <v>36</v>
      </c>
      <c r="F176">
        <v>202404</v>
      </c>
      <c r="G176" s="3">
        <v>197997770</v>
      </c>
      <c r="H176" s="3">
        <v>472044957.19999999</v>
      </c>
      <c r="I176" s="3">
        <v>197997770</v>
      </c>
      <c r="J176" s="3">
        <v>471786381.19999999</v>
      </c>
      <c r="K176" s="10">
        <v>14</v>
      </c>
      <c r="L176" s="10">
        <v>24</v>
      </c>
      <c r="M176" s="10">
        <v>0</v>
      </c>
      <c r="N176" s="10">
        <v>250845.70000000016</v>
      </c>
      <c r="O176" s="3">
        <v>2328944691.7199993</v>
      </c>
      <c r="P176" s="3">
        <v>2493493884.9169984</v>
      </c>
      <c r="Q176" s="3">
        <v>2321516506.7199993</v>
      </c>
      <c r="R176" s="3">
        <v>2486065699.9169984</v>
      </c>
      <c r="S176" s="31">
        <v>0</v>
      </c>
      <c r="T176" s="10">
        <f t="shared" si="10"/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274047187.19999999</v>
      </c>
      <c r="AB176" s="3">
        <v>273788611.19999999</v>
      </c>
      <c r="AC176" s="3">
        <f t="shared" si="11"/>
        <v>-472044957.19999999</v>
      </c>
      <c r="AD176" s="3">
        <f t="shared" si="12"/>
        <v>-472044957.19999999</v>
      </c>
      <c r="AE176" s="3">
        <f t="shared" si="13"/>
        <v>-471786381.19999999</v>
      </c>
      <c r="AF176" s="3">
        <f t="shared" si="14"/>
        <v>-471786381.19999999</v>
      </c>
    </row>
    <row r="177" spans="1:32" x14ac:dyDescent="0.2">
      <c r="A177" t="s">
        <v>117</v>
      </c>
      <c r="B177" t="s">
        <v>100</v>
      </c>
      <c r="C177" t="s">
        <v>18</v>
      </c>
      <c r="D177" t="s">
        <v>17</v>
      </c>
      <c r="E177" t="s">
        <v>36</v>
      </c>
      <c r="F177">
        <v>202405</v>
      </c>
      <c r="G177" s="3">
        <v>20827840</v>
      </c>
      <c r="H177" s="3">
        <v>285692381.39999998</v>
      </c>
      <c r="I177" s="3">
        <v>20827840</v>
      </c>
      <c r="J177" s="3">
        <v>284531951</v>
      </c>
      <c r="K177" s="10">
        <v>1</v>
      </c>
      <c r="L177" s="10">
        <v>15</v>
      </c>
      <c r="M177" s="10">
        <v>0</v>
      </c>
      <c r="N177" s="10">
        <v>252077.99999999994</v>
      </c>
      <c r="O177" s="3">
        <v>1976490739.0999997</v>
      </c>
      <c r="P177" s="3">
        <v>2890502023.2560992</v>
      </c>
      <c r="Q177" s="3">
        <v>1969338007.0999997</v>
      </c>
      <c r="R177" s="3">
        <v>2883349291.2560992</v>
      </c>
      <c r="S177" s="31">
        <v>0</v>
      </c>
      <c r="T177" s="10">
        <f t="shared" si="10"/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264864541.39999998</v>
      </c>
      <c r="AB177" s="3">
        <v>263704111</v>
      </c>
      <c r="AC177" s="3">
        <f t="shared" si="11"/>
        <v>-285692381.39999998</v>
      </c>
      <c r="AD177" s="3">
        <f t="shared" si="12"/>
        <v>-285692381.39999998</v>
      </c>
      <c r="AE177" s="3">
        <f t="shared" si="13"/>
        <v>-284531951</v>
      </c>
      <c r="AF177" s="3">
        <f t="shared" si="14"/>
        <v>-284531951</v>
      </c>
    </row>
    <row r="178" spans="1:32" x14ac:dyDescent="0.2">
      <c r="A178" t="s">
        <v>118</v>
      </c>
      <c r="B178" t="s">
        <v>100</v>
      </c>
      <c r="C178" t="s">
        <v>15</v>
      </c>
      <c r="D178" t="s">
        <v>17</v>
      </c>
      <c r="E178" t="s">
        <v>33</v>
      </c>
      <c r="F178">
        <v>201906</v>
      </c>
      <c r="G178" s="3">
        <v>400000000</v>
      </c>
      <c r="H178" s="3">
        <v>400000000</v>
      </c>
      <c r="I178" s="3">
        <v>1229388466.3899999</v>
      </c>
      <c r="J178" s="3">
        <v>1229388466.3899999</v>
      </c>
      <c r="K178" s="10">
        <v>1</v>
      </c>
      <c r="L178" s="10">
        <v>1</v>
      </c>
      <c r="M178" s="10">
        <v>0</v>
      </c>
      <c r="N178" s="10">
        <v>0</v>
      </c>
      <c r="O178" s="3">
        <v>-7074249248.2799997</v>
      </c>
      <c r="P178" s="3">
        <v>-7074249248.2799997</v>
      </c>
      <c r="Q178" s="3">
        <v>-7074249248.2799997</v>
      </c>
      <c r="R178" s="3">
        <v>-7074249248.2799997</v>
      </c>
      <c r="S178" s="31">
        <v>0</v>
      </c>
      <c r="T178" s="10">
        <f t="shared" si="10"/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f t="shared" si="11"/>
        <v>-400000000</v>
      </c>
      <c r="AD178" s="3">
        <f t="shared" si="12"/>
        <v>-400000000</v>
      </c>
      <c r="AE178" s="3">
        <f t="shared" si="13"/>
        <v>-1229388466.3899999</v>
      </c>
      <c r="AF178" s="3">
        <f t="shared" si="14"/>
        <v>-1229388466.3899999</v>
      </c>
    </row>
    <row r="179" spans="1:32" x14ac:dyDescent="0.2">
      <c r="A179" t="s">
        <v>118</v>
      </c>
      <c r="B179" t="s">
        <v>100</v>
      </c>
      <c r="C179" t="s">
        <v>15</v>
      </c>
      <c r="D179" t="s">
        <v>17</v>
      </c>
      <c r="E179" t="s">
        <v>33</v>
      </c>
      <c r="F179">
        <v>201909</v>
      </c>
      <c r="G179" s="3">
        <v>0</v>
      </c>
      <c r="H179" s="3">
        <v>0</v>
      </c>
      <c r="I179" s="3">
        <v>0</v>
      </c>
      <c r="J179" s="3">
        <v>0</v>
      </c>
      <c r="K179" s="10">
        <v>0</v>
      </c>
      <c r="L179" s="10">
        <v>0</v>
      </c>
      <c r="M179" s="10">
        <v>0</v>
      </c>
      <c r="N179" s="10">
        <v>0</v>
      </c>
      <c r="O179" s="3">
        <v>-7156712421.0200005</v>
      </c>
      <c r="P179" s="3">
        <v>-7156712421.0200005</v>
      </c>
      <c r="Q179" s="3">
        <v>-7156712421.0200005</v>
      </c>
      <c r="R179" s="3">
        <v>-7156712421.0200005</v>
      </c>
      <c r="S179" s="31">
        <v>0</v>
      </c>
      <c r="T179" s="10">
        <f t="shared" si="10"/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f t="shared" si="11"/>
        <v>0</v>
      </c>
      <c r="AD179" s="3">
        <f t="shared" si="12"/>
        <v>0</v>
      </c>
      <c r="AE179" s="3">
        <f t="shared" si="13"/>
        <v>0</v>
      </c>
      <c r="AF179" s="3">
        <f t="shared" si="14"/>
        <v>0</v>
      </c>
    </row>
    <row r="180" spans="1:32" x14ac:dyDescent="0.2">
      <c r="A180" t="s">
        <v>118</v>
      </c>
      <c r="B180" t="s">
        <v>100</v>
      </c>
      <c r="C180" t="s">
        <v>15</v>
      </c>
      <c r="D180" t="s">
        <v>17</v>
      </c>
      <c r="E180" t="s">
        <v>33</v>
      </c>
      <c r="F180">
        <v>201912</v>
      </c>
      <c r="G180" s="3">
        <v>188030</v>
      </c>
      <c r="H180" s="3">
        <v>188030</v>
      </c>
      <c r="I180" s="3">
        <v>188030</v>
      </c>
      <c r="J180" s="3">
        <v>188030</v>
      </c>
      <c r="K180" s="10">
        <v>1</v>
      </c>
      <c r="L180" s="10">
        <v>1</v>
      </c>
      <c r="M180" s="10">
        <v>0</v>
      </c>
      <c r="N180" s="10">
        <v>0</v>
      </c>
      <c r="O180" s="3">
        <v>-6980856168.6900005</v>
      </c>
      <c r="P180" s="3">
        <v>-6980856168.6900005</v>
      </c>
      <c r="Q180" s="3">
        <v>-6980856168.6900005</v>
      </c>
      <c r="R180" s="3">
        <v>-6980856168.6900005</v>
      </c>
      <c r="S180" s="31">
        <v>0</v>
      </c>
      <c r="T180" s="10">
        <f t="shared" si="10"/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f t="shared" si="11"/>
        <v>-188030</v>
      </c>
      <c r="AD180" s="3">
        <f t="shared" si="12"/>
        <v>-188030</v>
      </c>
      <c r="AE180" s="3">
        <f t="shared" si="13"/>
        <v>-188030</v>
      </c>
      <c r="AF180" s="3">
        <f t="shared" si="14"/>
        <v>-188030</v>
      </c>
    </row>
    <row r="181" spans="1:32" x14ac:dyDescent="0.2">
      <c r="A181" t="s">
        <v>118</v>
      </c>
      <c r="B181" t="s">
        <v>100</v>
      </c>
      <c r="C181" t="s">
        <v>15</v>
      </c>
      <c r="D181" t="s">
        <v>17</v>
      </c>
      <c r="E181" t="s">
        <v>33</v>
      </c>
      <c r="F181">
        <v>202003</v>
      </c>
      <c r="G181" s="3">
        <v>484557</v>
      </c>
      <c r="H181" s="3">
        <v>484557</v>
      </c>
      <c r="I181" s="3">
        <v>484557</v>
      </c>
      <c r="J181" s="3">
        <v>484557</v>
      </c>
      <c r="K181" s="10">
        <v>5</v>
      </c>
      <c r="L181" s="10">
        <v>5</v>
      </c>
      <c r="M181" s="10">
        <v>0</v>
      </c>
      <c r="N181" s="10">
        <v>0</v>
      </c>
      <c r="O181" s="3">
        <v>-6888297606</v>
      </c>
      <c r="P181" s="3">
        <v>-6888297606</v>
      </c>
      <c r="Q181" s="3">
        <v>-6888297606</v>
      </c>
      <c r="R181" s="3">
        <v>-6888297606</v>
      </c>
      <c r="S181" s="31">
        <v>0</v>
      </c>
      <c r="T181" s="10">
        <f t="shared" si="10"/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f t="shared" si="11"/>
        <v>-484557</v>
      </c>
      <c r="AD181" s="3">
        <f t="shared" si="12"/>
        <v>-484557</v>
      </c>
      <c r="AE181" s="3">
        <f t="shared" si="13"/>
        <v>-484557</v>
      </c>
      <c r="AF181" s="3">
        <f t="shared" si="14"/>
        <v>-484557</v>
      </c>
    </row>
    <row r="182" spans="1:32" x14ac:dyDescent="0.2">
      <c r="A182" t="s">
        <v>118</v>
      </c>
      <c r="B182" t="s">
        <v>100</v>
      </c>
      <c r="C182" t="s">
        <v>15</v>
      </c>
      <c r="D182" t="s">
        <v>17</v>
      </c>
      <c r="E182" t="s">
        <v>33</v>
      </c>
      <c r="F182">
        <v>202006</v>
      </c>
      <c r="G182" s="3">
        <v>85221</v>
      </c>
      <c r="H182" s="3">
        <v>85221</v>
      </c>
      <c r="I182" s="3">
        <v>85221</v>
      </c>
      <c r="J182" s="3">
        <v>85221</v>
      </c>
      <c r="K182" s="10">
        <v>2</v>
      </c>
      <c r="L182" s="10">
        <v>2</v>
      </c>
      <c r="M182" s="10">
        <v>0</v>
      </c>
      <c r="N182" s="10">
        <v>0</v>
      </c>
      <c r="O182" s="3">
        <v>-6703483912.1999998</v>
      </c>
      <c r="P182" s="3">
        <v>-6703483912.1999998</v>
      </c>
      <c r="Q182" s="3">
        <v>-6703483912.1999998</v>
      </c>
      <c r="R182" s="3">
        <v>-6703483912.1999998</v>
      </c>
      <c r="S182" s="31">
        <v>0</v>
      </c>
      <c r="T182" s="10">
        <f t="shared" si="10"/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f t="shared" si="11"/>
        <v>-85221</v>
      </c>
      <c r="AD182" s="3">
        <f t="shared" si="12"/>
        <v>-85221</v>
      </c>
      <c r="AE182" s="3">
        <f t="shared" si="13"/>
        <v>-85221</v>
      </c>
      <c r="AF182" s="3">
        <f t="shared" si="14"/>
        <v>-85221</v>
      </c>
    </row>
    <row r="183" spans="1:32" x14ac:dyDescent="0.2">
      <c r="A183" t="s">
        <v>118</v>
      </c>
      <c r="B183" t="s">
        <v>100</v>
      </c>
      <c r="C183" t="s">
        <v>15</v>
      </c>
      <c r="D183" t="s">
        <v>17</v>
      </c>
      <c r="E183" t="s">
        <v>33</v>
      </c>
      <c r="F183">
        <v>202009</v>
      </c>
      <c r="G183" s="3">
        <v>0</v>
      </c>
      <c r="H183" s="3">
        <v>0</v>
      </c>
      <c r="I183" s="3">
        <v>0</v>
      </c>
      <c r="J183" s="3">
        <v>0</v>
      </c>
      <c r="K183" s="10">
        <v>0</v>
      </c>
      <c r="L183" s="10">
        <v>0</v>
      </c>
      <c r="M183" s="10">
        <v>0</v>
      </c>
      <c r="N183" s="10">
        <v>9.0166666666666657</v>
      </c>
      <c r="O183" s="3">
        <v>-7563895387.3599997</v>
      </c>
      <c r="P183" s="3">
        <v>-7563895387.3599997</v>
      </c>
      <c r="Q183" s="3">
        <v>-7563895387.3599997</v>
      </c>
      <c r="R183" s="3">
        <v>-7563895387.3599997</v>
      </c>
      <c r="S183" s="31">
        <v>0</v>
      </c>
      <c r="T183" s="10">
        <f t="shared" si="10"/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f t="shared" si="11"/>
        <v>0</v>
      </c>
      <c r="AD183" s="3">
        <f t="shared" si="12"/>
        <v>0</v>
      </c>
      <c r="AE183" s="3">
        <f t="shared" si="13"/>
        <v>0</v>
      </c>
      <c r="AF183" s="3">
        <f t="shared" si="14"/>
        <v>0</v>
      </c>
    </row>
    <row r="184" spans="1:32" x14ac:dyDescent="0.2">
      <c r="A184" t="s">
        <v>118</v>
      </c>
      <c r="B184" t="s">
        <v>100</v>
      </c>
      <c r="C184" t="s">
        <v>15</v>
      </c>
      <c r="D184" t="s">
        <v>17</v>
      </c>
      <c r="E184" t="s">
        <v>33</v>
      </c>
      <c r="F184">
        <v>202012</v>
      </c>
      <c r="G184" s="3">
        <v>400000</v>
      </c>
      <c r="H184" s="3">
        <v>400000</v>
      </c>
      <c r="I184" s="3">
        <v>400000</v>
      </c>
      <c r="J184" s="3">
        <v>400000</v>
      </c>
      <c r="K184" s="10">
        <v>2</v>
      </c>
      <c r="L184" s="10">
        <v>2</v>
      </c>
      <c r="M184" s="10">
        <v>0</v>
      </c>
      <c r="N184" s="10">
        <v>28.440860215053771</v>
      </c>
      <c r="O184" s="3">
        <v>-7748057784.3500004</v>
      </c>
      <c r="P184" s="3">
        <v>-7748057784.3500004</v>
      </c>
      <c r="Q184" s="3">
        <v>-7748057784.3500004</v>
      </c>
      <c r="R184" s="3">
        <v>-7748057784.3500004</v>
      </c>
      <c r="S184" s="31">
        <v>0</v>
      </c>
      <c r="T184" s="10">
        <f t="shared" si="10"/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f t="shared" si="11"/>
        <v>-400000</v>
      </c>
      <c r="AD184" s="3">
        <f t="shared" si="12"/>
        <v>-400000</v>
      </c>
      <c r="AE184" s="3">
        <f t="shared" si="13"/>
        <v>-400000</v>
      </c>
      <c r="AF184" s="3">
        <f t="shared" si="14"/>
        <v>-400000</v>
      </c>
    </row>
    <row r="185" spans="1:32" x14ac:dyDescent="0.2">
      <c r="A185" t="s">
        <v>118</v>
      </c>
      <c r="B185" t="s">
        <v>100</v>
      </c>
      <c r="C185" t="s">
        <v>15</v>
      </c>
      <c r="D185" t="s">
        <v>17</v>
      </c>
      <c r="E185" t="s">
        <v>33</v>
      </c>
      <c r="F185">
        <v>202103</v>
      </c>
      <c r="G185" s="3">
        <v>203940</v>
      </c>
      <c r="H185" s="3">
        <v>203940</v>
      </c>
      <c r="I185" s="3">
        <v>203940</v>
      </c>
      <c r="J185" s="3">
        <v>203940</v>
      </c>
      <c r="K185" s="10">
        <v>1</v>
      </c>
      <c r="L185" s="10">
        <v>1</v>
      </c>
      <c r="M185" s="10">
        <v>0</v>
      </c>
      <c r="N185" s="10">
        <v>57.507296466973891</v>
      </c>
      <c r="O185" s="3">
        <v>-5614908145</v>
      </c>
      <c r="P185" s="3">
        <v>-5614908145</v>
      </c>
      <c r="Q185" s="3">
        <v>-5614908145</v>
      </c>
      <c r="R185" s="3">
        <v>-5614908145</v>
      </c>
      <c r="S185" s="31">
        <v>0</v>
      </c>
      <c r="T185" s="10">
        <f t="shared" si="10"/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f t="shared" si="11"/>
        <v>-203940</v>
      </c>
      <c r="AD185" s="3">
        <f t="shared" si="12"/>
        <v>-203940</v>
      </c>
      <c r="AE185" s="3">
        <f t="shared" si="13"/>
        <v>-203940</v>
      </c>
      <c r="AF185" s="3">
        <f t="shared" si="14"/>
        <v>-203940</v>
      </c>
    </row>
    <row r="186" spans="1:32" x14ac:dyDescent="0.2">
      <c r="A186" t="s">
        <v>118</v>
      </c>
      <c r="B186" t="s">
        <v>100</v>
      </c>
      <c r="C186" t="s">
        <v>15</v>
      </c>
      <c r="D186" t="s">
        <v>17</v>
      </c>
      <c r="E186" t="s">
        <v>33</v>
      </c>
      <c r="F186">
        <v>202106</v>
      </c>
      <c r="G186" s="3">
        <v>0</v>
      </c>
      <c r="H186" s="3">
        <v>0</v>
      </c>
      <c r="I186" s="3">
        <v>0</v>
      </c>
      <c r="J186" s="3">
        <v>0</v>
      </c>
      <c r="K186" s="10">
        <v>0</v>
      </c>
      <c r="L186" s="10">
        <v>0</v>
      </c>
      <c r="M186" s="10">
        <v>0</v>
      </c>
      <c r="N186" s="10">
        <v>86.834050179211474</v>
      </c>
      <c r="O186" s="3">
        <v>-5075902433</v>
      </c>
      <c r="P186" s="3">
        <v>-5075902433</v>
      </c>
      <c r="Q186" s="3">
        <v>-5075902433</v>
      </c>
      <c r="R186" s="3">
        <v>-5075902433</v>
      </c>
      <c r="S186" s="31">
        <v>0</v>
      </c>
      <c r="T186" s="10">
        <f t="shared" si="10"/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f t="shared" si="11"/>
        <v>0</v>
      </c>
      <c r="AD186" s="3">
        <f t="shared" si="12"/>
        <v>0</v>
      </c>
      <c r="AE186" s="3">
        <f t="shared" si="13"/>
        <v>0</v>
      </c>
      <c r="AF186" s="3">
        <f t="shared" si="14"/>
        <v>0</v>
      </c>
    </row>
    <row r="187" spans="1:32" x14ac:dyDescent="0.2">
      <c r="A187" t="s">
        <v>118</v>
      </c>
      <c r="B187" t="s">
        <v>100</v>
      </c>
      <c r="C187" t="s">
        <v>15</v>
      </c>
      <c r="D187" t="s">
        <v>17</v>
      </c>
      <c r="E187" t="s">
        <v>33</v>
      </c>
      <c r="F187">
        <v>202109</v>
      </c>
      <c r="G187" s="3">
        <v>22000</v>
      </c>
      <c r="H187" s="3">
        <v>22000</v>
      </c>
      <c r="I187" s="3">
        <v>22000</v>
      </c>
      <c r="J187" s="3">
        <v>70022000</v>
      </c>
      <c r="K187" s="10">
        <v>1</v>
      </c>
      <c r="L187" s="10">
        <v>1</v>
      </c>
      <c r="M187" s="10">
        <v>0</v>
      </c>
      <c r="N187" s="10">
        <v>180.35448028673838</v>
      </c>
      <c r="O187" s="3">
        <v>-4980378281</v>
      </c>
      <c r="P187" s="3">
        <v>-4987693816</v>
      </c>
      <c r="Q187" s="3">
        <v>-4980378281</v>
      </c>
      <c r="R187" s="3">
        <v>-4987693816</v>
      </c>
      <c r="S187" s="31">
        <v>0</v>
      </c>
      <c r="T187" s="10">
        <f t="shared" si="10"/>
        <v>0</v>
      </c>
      <c r="U187" s="3">
        <v>0</v>
      </c>
      <c r="V187" s="3">
        <v>0</v>
      </c>
      <c r="W187" s="3">
        <v>0</v>
      </c>
      <c r="X187" s="3">
        <v>0</v>
      </c>
      <c r="Y187" s="3">
        <v>0</v>
      </c>
      <c r="Z187" s="3">
        <v>0</v>
      </c>
      <c r="AA187" s="3">
        <v>0</v>
      </c>
      <c r="AB187" s="3">
        <v>70000000</v>
      </c>
      <c r="AC187" s="3">
        <f t="shared" si="11"/>
        <v>-22000</v>
      </c>
      <c r="AD187" s="3">
        <f t="shared" si="12"/>
        <v>-22000</v>
      </c>
      <c r="AE187" s="3">
        <f t="shared" si="13"/>
        <v>-70022000</v>
      </c>
      <c r="AF187" s="3">
        <f t="shared" si="14"/>
        <v>-70022000</v>
      </c>
    </row>
    <row r="188" spans="1:32" x14ac:dyDescent="0.2">
      <c r="A188" t="s">
        <v>118</v>
      </c>
      <c r="B188" t="s">
        <v>100</v>
      </c>
      <c r="C188" t="s">
        <v>15</v>
      </c>
      <c r="D188" t="s">
        <v>17</v>
      </c>
      <c r="E188" t="s">
        <v>33</v>
      </c>
      <c r="F188">
        <v>202112</v>
      </c>
      <c r="G188" s="3">
        <v>30900</v>
      </c>
      <c r="H188" s="3">
        <v>30900</v>
      </c>
      <c r="I188" s="3">
        <v>30900</v>
      </c>
      <c r="J188" s="3">
        <v>-1796332600</v>
      </c>
      <c r="K188" s="10">
        <v>1</v>
      </c>
      <c r="L188" s="10">
        <v>1</v>
      </c>
      <c r="M188" s="10">
        <v>0</v>
      </c>
      <c r="N188" s="10">
        <v>333.10573476702513</v>
      </c>
      <c r="O188" s="3">
        <v>-7227211590.7099991</v>
      </c>
      <c r="P188" s="3">
        <v>-7242801702.7099991</v>
      </c>
      <c r="Q188" s="3">
        <v>-7227211590.7099991</v>
      </c>
      <c r="R188" s="3">
        <v>-7242801702.7099991</v>
      </c>
      <c r="S188" s="31">
        <v>0</v>
      </c>
      <c r="T188" s="10">
        <f t="shared" si="10"/>
        <v>0</v>
      </c>
      <c r="U188" s="3">
        <v>0</v>
      </c>
      <c r="V188" s="3">
        <v>0</v>
      </c>
      <c r="W188" s="3">
        <v>0</v>
      </c>
      <c r="X188" s="3">
        <v>0</v>
      </c>
      <c r="Y188" s="3">
        <v>0</v>
      </c>
      <c r="Z188" s="3">
        <v>0</v>
      </c>
      <c r="AA188" s="3">
        <v>0</v>
      </c>
      <c r="AB188" s="3">
        <v>-1796363500</v>
      </c>
      <c r="AC188" s="3">
        <f t="shared" si="11"/>
        <v>-30900</v>
      </c>
      <c r="AD188" s="3">
        <f t="shared" si="12"/>
        <v>-30900</v>
      </c>
      <c r="AE188" s="3">
        <f t="shared" si="13"/>
        <v>1796332600</v>
      </c>
      <c r="AF188" s="3">
        <f t="shared" si="14"/>
        <v>1796332600</v>
      </c>
    </row>
    <row r="189" spans="1:32" x14ac:dyDescent="0.2">
      <c r="A189" t="s">
        <v>118</v>
      </c>
      <c r="B189" t="s">
        <v>100</v>
      </c>
      <c r="C189" t="s">
        <v>15</v>
      </c>
      <c r="D189" t="s">
        <v>17</v>
      </c>
      <c r="E189" t="s">
        <v>33</v>
      </c>
      <c r="F189">
        <v>202203</v>
      </c>
      <c r="G189" s="3">
        <v>10300000</v>
      </c>
      <c r="H189" s="3">
        <v>10300000</v>
      </c>
      <c r="I189" s="3">
        <v>10300000</v>
      </c>
      <c r="J189" s="3">
        <v>10300000</v>
      </c>
      <c r="K189" s="10">
        <v>2</v>
      </c>
      <c r="L189" s="10">
        <v>2</v>
      </c>
      <c r="M189" s="10">
        <v>0</v>
      </c>
      <c r="N189" s="10">
        <v>379.09754224270358</v>
      </c>
      <c r="O189" s="3">
        <v>-5410405688.3999996</v>
      </c>
      <c r="P189" s="3">
        <v>-5423718543.3999996</v>
      </c>
      <c r="Q189" s="3">
        <v>-5410405688.3999996</v>
      </c>
      <c r="R189" s="3">
        <v>-5423718543.3999996</v>
      </c>
      <c r="S189" s="31">
        <v>0</v>
      </c>
      <c r="T189" s="10">
        <f t="shared" si="10"/>
        <v>0</v>
      </c>
      <c r="U189" s="3">
        <v>0</v>
      </c>
      <c r="V189" s="3">
        <v>0</v>
      </c>
      <c r="W189" s="3">
        <v>0</v>
      </c>
      <c r="X189" s="3">
        <v>0</v>
      </c>
      <c r="Y189" s="3">
        <v>0</v>
      </c>
      <c r="Z189" s="3">
        <v>0</v>
      </c>
      <c r="AA189" s="3">
        <v>0</v>
      </c>
      <c r="AB189" s="3">
        <v>0</v>
      </c>
      <c r="AC189" s="3">
        <f t="shared" si="11"/>
        <v>-10300000</v>
      </c>
      <c r="AD189" s="3">
        <f t="shared" si="12"/>
        <v>-10300000</v>
      </c>
      <c r="AE189" s="3">
        <f t="shared" si="13"/>
        <v>-10300000</v>
      </c>
      <c r="AF189" s="3">
        <f t="shared" si="14"/>
        <v>-10300000</v>
      </c>
    </row>
    <row r="190" spans="1:32" x14ac:dyDescent="0.2">
      <c r="A190" t="s">
        <v>118</v>
      </c>
      <c r="B190" t="s">
        <v>100</v>
      </c>
      <c r="C190" t="s">
        <v>15</v>
      </c>
      <c r="D190" t="s">
        <v>17</v>
      </c>
      <c r="E190" t="s">
        <v>33</v>
      </c>
      <c r="F190">
        <v>202206</v>
      </c>
      <c r="G190" s="3">
        <v>260000</v>
      </c>
      <c r="H190" s="3">
        <v>260000</v>
      </c>
      <c r="I190" s="3">
        <v>260000</v>
      </c>
      <c r="J190" s="3">
        <v>260000</v>
      </c>
      <c r="K190" s="10">
        <v>2</v>
      </c>
      <c r="L190" s="10">
        <v>2</v>
      </c>
      <c r="M190" s="10">
        <v>0</v>
      </c>
      <c r="N190" s="10">
        <v>435.2218637992832</v>
      </c>
      <c r="O190" s="3">
        <v>-4228936316.6400003</v>
      </c>
      <c r="P190" s="3">
        <v>-4241137970.6400003</v>
      </c>
      <c r="Q190" s="3">
        <v>-4228936316.6400003</v>
      </c>
      <c r="R190" s="3">
        <v>-4241137970.6400003</v>
      </c>
      <c r="S190" s="31">
        <v>0</v>
      </c>
      <c r="T190" s="10">
        <f t="shared" si="10"/>
        <v>0</v>
      </c>
      <c r="U190" s="3">
        <v>0</v>
      </c>
      <c r="V190" s="3">
        <v>0</v>
      </c>
      <c r="W190" s="3">
        <v>0</v>
      </c>
      <c r="X190" s="3">
        <v>0</v>
      </c>
      <c r="Y190" s="3">
        <v>0</v>
      </c>
      <c r="Z190" s="3">
        <v>0</v>
      </c>
      <c r="AA190" s="3">
        <v>0</v>
      </c>
      <c r="AB190" s="3">
        <v>0</v>
      </c>
      <c r="AC190" s="3">
        <f t="shared" si="11"/>
        <v>-260000</v>
      </c>
      <c r="AD190" s="3">
        <f t="shared" si="12"/>
        <v>-260000</v>
      </c>
      <c r="AE190" s="3">
        <f t="shared" si="13"/>
        <v>-260000</v>
      </c>
      <c r="AF190" s="3">
        <f t="shared" si="14"/>
        <v>-260000</v>
      </c>
    </row>
    <row r="191" spans="1:32" x14ac:dyDescent="0.2">
      <c r="A191" t="s">
        <v>118</v>
      </c>
      <c r="B191" t="s">
        <v>100</v>
      </c>
      <c r="C191" t="s">
        <v>15</v>
      </c>
      <c r="D191" t="s">
        <v>17</v>
      </c>
      <c r="E191" t="s">
        <v>33</v>
      </c>
      <c r="F191">
        <v>202209</v>
      </c>
      <c r="G191" s="3">
        <v>224120</v>
      </c>
      <c r="H191" s="3">
        <v>224120</v>
      </c>
      <c r="I191" s="3">
        <v>224120</v>
      </c>
      <c r="J191" s="3">
        <v>224120</v>
      </c>
      <c r="K191" s="10">
        <v>2</v>
      </c>
      <c r="L191" s="10">
        <v>2</v>
      </c>
      <c r="M191" s="10">
        <v>0</v>
      </c>
      <c r="N191" s="10">
        <v>486.36594982078856</v>
      </c>
      <c r="O191" s="3">
        <v>-6129115754</v>
      </c>
      <c r="P191" s="3">
        <v>-6132490298</v>
      </c>
      <c r="Q191" s="3">
        <v>-6129115754</v>
      </c>
      <c r="R191" s="3">
        <v>-6132490298</v>
      </c>
      <c r="S191" s="31">
        <v>0</v>
      </c>
      <c r="T191" s="10">
        <f t="shared" si="10"/>
        <v>0</v>
      </c>
      <c r="U191" s="3">
        <v>0</v>
      </c>
      <c r="V191" s="3">
        <v>0</v>
      </c>
      <c r="W191" s="3">
        <v>0</v>
      </c>
      <c r="X191" s="3">
        <v>0</v>
      </c>
      <c r="Y191" s="3">
        <v>0</v>
      </c>
      <c r="Z191" s="3">
        <v>0</v>
      </c>
      <c r="AA191" s="3">
        <v>0</v>
      </c>
      <c r="AB191" s="3">
        <v>0</v>
      </c>
      <c r="AC191" s="3">
        <f t="shared" si="11"/>
        <v>-224120</v>
      </c>
      <c r="AD191" s="3">
        <f t="shared" si="12"/>
        <v>-224120</v>
      </c>
      <c r="AE191" s="3">
        <f t="shared" si="13"/>
        <v>-224120</v>
      </c>
      <c r="AF191" s="3">
        <f t="shared" si="14"/>
        <v>-224120</v>
      </c>
    </row>
    <row r="192" spans="1:32" x14ac:dyDescent="0.2">
      <c r="A192" t="s">
        <v>118</v>
      </c>
      <c r="B192" t="s">
        <v>100</v>
      </c>
      <c r="C192" t="s">
        <v>15</v>
      </c>
      <c r="D192" t="s">
        <v>17</v>
      </c>
      <c r="E192" t="s">
        <v>33</v>
      </c>
      <c r="F192">
        <v>202212</v>
      </c>
      <c r="G192" s="3">
        <v>0</v>
      </c>
      <c r="H192" s="3">
        <v>0</v>
      </c>
      <c r="I192" s="3">
        <v>0</v>
      </c>
      <c r="J192" s="3">
        <v>0</v>
      </c>
      <c r="K192" s="10">
        <v>0</v>
      </c>
      <c r="L192" s="10">
        <v>0</v>
      </c>
      <c r="M192" s="10">
        <v>0</v>
      </c>
      <c r="N192" s="10">
        <v>492.46523297491041</v>
      </c>
      <c r="O192" s="3">
        <v>-5844290118.3999996</v>
      </c>
      <c r="P192" s="3">
        <v>-5844811085.3999996</v>
      </c>
      <c r="Q192" s="3">
        <v>-5844290118.3999996</v>
      </c>
      <c r="R192" s="3">
        <v>-5844811085.3999996</v>
      </c>
      <c r="S192" s="31">
        <v>0</v>
      </c>
      <c r="T192" s="10">
        <f t="shared" si="10"/>
        <v>0</v>
      </c>
      <c r="U192" s="3">
        <v>0</v>
      </c>
      <c r="V192" s="3">
        <v>0</v>
      </c>
      <c r="W192" s="3">
        <v>0</v>
      </c>
      <c r="X192" s="3">
        <v>0</v>
      </c>
      <c r="Y192" s="3">
        <v>0</v>
      </c>
      <c r="Z192" s="3">
        <v>0</v>
      </c>
      <c r="AA192" s="3">
        <v>0</v>
      </c>
      <c r="AB192" s="3">
        <v>0</v>
      </c>
      <c r="AC192" s="3">
        <f t="shared" si="11"/>
        <v>0</v>
      </c>
      <c r="AD192" s="3">
        <f t="shared" si="12"/>
        <v>0</v>
      </c>
      <c r="AE192" s="3">
        <f t="shared" si="13"/>
        <v>0</v>
      </c>
      <c r="AF192" s="3">
        <f t="shared" si="14"/>
        <v>0</v>
      </c>
    </row>
    <row r="193" spans="1:32" x14ac:dyDescent="0.2">
      <c r="A193" t="s">
        <v>118</v>
      </c>
      <c r="B193" t="s">
        <v>100</v>
      </c>
      <c r="C193" t="s">
        <v>15</v>
      </c>
      <c r="D193" t="s">
        <v>17</v>
      </c>
      <c r="E193" t="s">
        <v>33</v>
      </c>
      <c r="F193">
        <v>202303</v>
      </c>
      <c r="G193" s="3">
        <v>0</v>
      </c>
      <c r="H193" s="3">
        <v>0</v>
      </c>
      <c r="I193" s="3">
        <v>0</v>
      </c>
      <c r="J193" s="3">
        <v>0</v>
      </c>
      <c r="K193" s="10">
        <v>0</v>
      </c>
      <c r="L193" s="10">
        <v>0</v>
      </c>
      <c r="M193" s="10">
        <v>0</v>
      </c>
      <c r="N193" s="10">
        <v>460.89976958525352</v>
      </c>
      <c r="O193" s="3">
        <v>-7152355319.5200005</v>
      </c>
      <c r="P193" s="3">
        <v>-7153571449.5200005</v>
      </c>
      <c r="Q193" s="3">
        <v>-7152355319.5200005</v>
      </c>
      <c r="R193" s="3">
        <v>-7153571449.5200005</v>
      </c>
      <c r="S193" s="31">
        <v>0</v>
      </c>
      <c r="T193" s="10">
        <f t="shared" si="10"/>
        <v>0</v>
      </c>
      <c r="U193" s="3">
        <v>0</v>
      </c>
      <c r="V193" s="3">
        <v>0</v>
      </c>
      <c r="W193" s="3">
        <v>0</v>
      </c>
      <c r="X193" s="3">
        <v>0</v>
      </c>
      <c r="Y193" s="3">
        <v>0</v>
      </c>
      <c r="Z193" s="3">
        <v>0</v>
      </c>
      <c r="AA193" s="3">
        <v>0</v>
      </c>
      <c r="AB193" s="3">
        <v>0</v>
      </c>
      <c r="AC193" s="3">
        <f t="shared" si="11"/>
        <v>0</v>
      </c>
      <c r="AD193" s="3">
        <f t="shared" si="12"/>
        <v>0</v>
      </c>
      <c r="AE193" s="3">
        <f t="shared" si="13"/>
        <v>0</v>
      </c>
      <c r="AF193" s="3">
        <f t="shared" si="14"/>
        <v>0</v>
      </c>
    </row>
    <row r="194" spans="1:32" x14ac:dyDescent="0.2">
      <c r="A194" t="s">
        <v>118</v>
      </c>
      <c r="B194" t="s">
        <v>100</v>
      </c>
      <c r="C194" t="s">
        <v>15</v>
      </c>
      <c r="D194" t="s">
        <v>17</v>
      </c>
      <c r="E194" t="s">
        <v>33</v>
      </c>
      <c r="F194">
        <v>202306</v>
      </c>
      <c r="G194" s="3">
        <v>0</v>
      </c>
      <c r="H194" s="3">
        <v>0</v>
      </c>
      <c r="I194" s="3">
        <v>0</v>
      </c>
      <c r="J194" s="3">
        <v>0</v>
      </c>
      <c r="K194" s="10">
        <v>0</v>
      </c>
      <c r="L194" s="10">
        <v>0</v>
      </c>
      <c r="M194" s="10">
        <v>0</v>
      </c>
      <c r="N194" s="10">
        <v>433.64946236559143</v>
      </c>
      <c r="O194" s="3">
        <v>-7932525203</v>
      </c>
      <c r="P194" s="3">
        <v>-7936038750</v>
      </c>
      <c r="Q194" s="3">
        <v>-7932525203</v>
      </c>
      <c r="R194" s="3">
        <v>-7936038750</v>
      </c>
      <c r="S194" s="31">
        <v>0</v>
      </c>
      <c r="T194" s="10">
        <f t="shared" ref="T194:T257" si="15">$S194 * $N194</f>
        <v>0</v>
      </c>
      <c r="U194" s="3">
        <v>0</v>
      </c>
      <c r="V194" s="3">
        <v>0</v>
      </c>
      <c r="W194" s="3">
        <v>0</v>
      </c>
      <c r="X194" s="3">
        <v>0</v>
      </c>
      <c r="Y194" s="3">
        <v>0</v>
      </c>
      <c r="Z194" s="3">
        <v>0</v>
      </c>
      <c r="AA194" s="3">
        <v>0</v>
      </c>
      <c r="AB194" s="3">
        <v>0</v>
      </c>
      <c r="AC194" s="3">
        <f t="shared" ref="AC194:AC257" si="16">$W194 - $H194</f>
        <v>0</v>
      </c>
      <c r="AD194" s="3">
        <f t="shared" ref="AD194:AD257" si="17">$X194 - $H194</f>
        <v>0</v>
      </c>
      <c r="AE194" s="3">
        <f t="shared" ref="AE194:AE257" si="18">$Y194 - $J194</f>
        <v>0</v>
      </c>
      <c r="AF194" s="3">
        <f t="shared" ref="AF194:AF257" si="19">$Z194 - $J194</f>
        <v>0</v>
      </c>
    </row>
    <row r="195" spans="1:32" x14ac:dyDescent="0.2">
      <c r="A195" t="s">
        <v>118</v>
      </c>
      <c r="B195" t="s">
        <v>100</v>
      </c>
      <c r="C195" t="s">
        <v>15</v>
      </c>
      <c r="D195" t="s">
        <v>17</v>
      </c>
      <c r="E195" t="s">
        <v>33</v>
      </c>
      <c r="F195">
        <v>202309</v>
      </c>
      <c r="G195" s="3">
        <v>0</v>
      </c>
      <c r="H195" s="3">
        <v>0</v>
      </c>
      <c r="I195" s="3">
        <v>0</v>
      </c>
      <c r="J195" s="3">
        <v>0</v>
      </c>
      <c r="K195" s="10">
        <v>0</v>
      </c>
      <c r="L195" s="10">
        <v>0</v>
      </c>
      <c r="M195" s="10">
        <v>0</v>
      </c>
      <c r="N195" s="10">
        <v>432.82974910394267</v>
      </c>
      <c r="O195" s="3">
        <v>-7069225932.3400002</v>
      </c>
      <c r="P195" s="3">
        <v>-7068590323.3400002</v>
      </c>
      <c r="Q195" s="3">
        <v>-7069225932.3400002</v>
      </c>
      <c r="R195" s="3">
        <v>-7068590323.3400002</v>
      </c>
      <c r="S195" s="31">
        <v>0</v>
      </c>
      <c r="T195" s="10">
        <f t="shared" si="15"/>
        <v>0</v>
      </c>
      <c r="U195" s="3">
        <v>0</v>
      </c>
      <c r="V195" s="3">
        <v>0</v>
      </c>
      <c r="W195" s="3">
        <v>0</v>
      </c>
      <c r="X195" s="3">
        <v>0</v>
      </c>
      <c r="Y195" s="3">
        <v>0</v>
      </c>
      <c r="Z195" s="3">
        <v>0</v>
      </c>
      <c r="AA195" s="3">
        <v>0</v>
      </c>
      <c r="AB195" s="3">
        <v>0</v>
      </c>
      <c r="AC195" s="3">
        <f t="shared" si="16"/>
        <v>0</v>
      </c>
      <c r="AD195" s="3">
        <f t="shared" si="17"/>
        <v>0</v>
      </c>
      <c r="AE195" s="3">
        <f t="shared" si="18"/>
        <v>0</v>
      </c>
      <c r="AF195" s="3">
        <f t="shared" si="19"/>
        <v>0</v>
      </c>
    </row>
    <row r="196" spans="1:32" x14ac:dyDescent="0.2">
      <c r="A196" t="s">
        <v>118</v>
      </c>
      <c r="B196" t="s">
        <v>100</v>
      </c>
      <c r="C196" t="s">
        <v>15</v>
      </c>
      <c r="D196" t="s">
        <v>17</v>
      </c>
      <c r="E196" t="s">
        <v>33</v>
      </c>
      <c r="F196">
        <v>202312</v>
      </c>
      <c r="G196" s="3">
        <v>0</v>
      </c>
      <c r="H196" s="3">
        <v>0</v>
      </c>
      <c r="I196" s="3">
        <v>0</v>
      </c>
      <c r="J196" s="3">
        <v>0</v>
      </c>
      <c r="K196" s="10">
        <v>0</v>
      </c>
      <c r="L196" s="10">
        <v>0</v>
      </c>
      <c r="M196" s="10">
        <v>0</v>
      </c>
      <c r="N196" s="10">
        <v>392.1397849462366</v>
      </c>
      <c r="O196" s="3">
        <v>-8212603643.04</v>
      </c>
      <c r="P196" s="3">
        <v>-8205857295.04</v>
      </c>
      <c r="Q196" s="3">
        <v>-8212603643.04</v>
      </c>
      <c r="R196" s="3">
        <v>-8205857295.04</v>
      </c>
      <c r="S196" s="31">
        <v>0</v>
      </c>
      <c r="T196" s="10">
        <f t="shared" si="15"/>
        <v>0</v>
      </c>
      <c r="U196" s="3">
        <v>0</v>
      </c>
      <c r="V196" s="3">
        <v>0</v>
      </c>
      <c r="W196" s="3">
        <v>0</v>
      </c>
      <c r="X196" s="3">
        <v>0</v>
      </c>
      <c r="Y196" s="3">
        <v>0</v>
      </c>
      <c r="Z196" s="3">
        <v>0</v>
      </c>
      <c r="AA196" s="3">
        <v>0</v>
      </c>
      <c r="AB196" s="3">
        <v>0</v>
      </c>
      <c r="AC196" s="3">
        <f t="shared" si="16"/>
        <v>0</v>
      </c>
      <c r="AD196" s="3">
        <f t="shared" si="17"/>
        <v>0</v>
      </c>
      <c r="AE196" s="3">
        <f t="shared" si="18"/>
        <v>0</v>
      </c>
      <c r="AF196" s="3">
        <f t="shared" si="19"/>
        <v>0</v>
      </c>
    </row>
    <row r="197" spans="1:32" x14ac:dyDescent="0.2">
      <c r="A197" t="s">
        <v>118</v>
      </c>
      <c r="B197" t="s">
        <v>100</v>
      </c>
      <c r="C197" t="s">
        <v>15</v>
      </c>
      <c r="D197" t="s">
        <v>17</v>
      </c>
      <c r="E197" t="s">
        <v>33</v>
      </c>
      <c r="F197">
        <v>202403</v>
      </c>
      <c r="G197" s="3">
        <v>0</v>
      </c>
      <c r="H197" s="3">
        <v>0</v>
      </c>
      <c r="I197" s="3">
        <v>0</v>
      </c>
      <c r="J197" s="3">
        <v>0</v>
      </c>
      <c r="K197" s="10">
        <v>0</v>
      </c>
      <c r="L197" s="10">
        <v>0</v>
      </c>
      <c r="M197" s="10">
        <v>0</v>
      </c>
      <c r="N197" s="10">
        <v>325.686318131257</v>
      </c>
      <c r="O197" s="3">
        <v>-7410612092</v>
      </c>
      <c r="P197" s="3">
        <v>-7404250080</v>
      </c>
      <c r="Q197" s="3">
        <v>-7410612092</v>
      </c>
      <c r="R197" s="3">
        <v>-7404250080</v>
      </c>
      <c r="S197" s="31">
        <v>0</v>
      </c>
      <c r="T197" s="10">
        <f t="shared" si="15"/>
        <v>0</v>
      </c>
      <c r="U197" s="3">
        <v>0</v>
      </c>
      <c r="V197" s="3">
        <v>0</v>
      </c>
      <c r="W197" s="3">
        <v>0</v>
      </c>
      <c r="X197" s="3">
        <v>0</v>
      </c>
      <c r="Y197" s="3">
        <v>0</v>
      </c>
      <c r="Z197" s="3">
        <v>0</v>
      </c>
      <c r="AA197" s="3">
        <v>0</v>
      </c>
      <c r="AB197" s="3">
        <v>0</v>
      </c>
      <c r="AC197" s="3">
        <f t="shared" si="16"/>
        <v>0</v>
      </c>
      <c r="AD197" s="3">
        <f t="shared" si="17"/>
        <v>0</v>
      </c>
      <c r="AE197" s="3">
        <f t="shared" si="18"/>
        <v>0</v>
      </c>
      <c r="AF197" s="3">
        <f t="shared" si="19"/>
        <v>0</v>
      </c>
    </row>
    <row r="198" spans="1:32" x14ac:dyDescent="0.2">
      <c r="A198" t="s">
        <v>118</v>
      </c>
      <c r="B198" t="s">
        <v>100</v>
      </c>
      <c r="C198" t="s">
        <v>15</v>
      </c>
      <c r="D198" t="s">
        <v>17</v>
      </c>
      <c r="E198" t="s">
        <v>36</v>
      </c>
      <c r="F198">
        <v>202404</v>
      </c>
      <c r="G198" s="3">
        <v>0</v>
      </c>
      <c r="H198" s="3">
        <v>0</v>
      </c>
      <c r="I198" s="3">
        <v>0</v>
      </c>
      <c r="J198" s="3">
        <v>0</v>
      </c>
      <c r="K198" s="10">
        <v>0</v>
      </c>
      <c r="L198" s="10">
        <v>0</v>
      </c>
      <c r="M198" s="10">
        <v>0</v>
      </c>
      <c r="N198" s="10">
        <v>285.73333333333335</v>
      </c>
      <c r="O198" s="3">
        <v>-3205299836.5</v>
      </c>
      <c r="P198" s="3">
        <v>-3205477415.5</v>
      </c>
      <c r="Q198" s="3">
        <v>-3205299836.5</v>
      </c>
      <c r="R198" s="3">
        <v>-3205477415.5</v>
      </c>
      <c r="S198" s="31">
        <v>0</v>
      </c>
      <c r="T198" s="10">
        <f t="shared" si="15"/>
        <v>0</v>
      </c>
      <c r="U198" s="3">
        <v>0</v>
      </c>
      <c r="V198" s="3">
        <v>0</v>
      </c>
      <c r="W198" s="3">
        <v>0</v>
      </c>
      <c r="X198" s="3">
        <v>0</v>
      </c>
      <c r="Y198" s="3">
        <v>0</v>
      </c>
      <c r="Z198" s="3">
        <v>0</v>
      </c>
      <c r="AA198" s="3">
        <v>0</v>
      </c>
      <c r="AB198" s="3">
        <v>0</v>
      </c>
      <c r="AC198" s="3">
        <f t="shared" si="16"/>
        <v>0</v>
      </c>
      <c r="AD198" s="3">
        <f t="shared" si="17"/>
        <v>0</v>
      </c>
      <c r="AE198" s="3">
        <f t="shared" si="18"/>
        <v>0</v>
      </c>
      <c r="AF198" s="3">
        <f t="shared" si="19"/>
        <v>0</v>
      </c>
    </row>
    <row r="199" spans="1:32" x14ac:dyDescent="0.2">
      <c r="A199" t="s">
        <v>118</v>
      </c>
      <c r="B199" t="s">
        <v>100</v>
      </c>
      <c r="C199" t="s">
        <v>15</v>
      </c>
      <c r="D199" t="s">
        <v>17</v>
      </c>
      <c r="E199" t="s">
        <v>36</v>
      </c>
      <c r="F199">
        <v>202405</v>
      </c>
      <c r="G199" s="3">
        <v>0</v>
      </c>
      <c r="H199" s="3">
        <v>0</v>
      </c>
      <c r="I199" s="3">
        <v>0</v>
      </c>
      <c r="J199" s="3">
        <v>0</v>
      </c>
      <c r="K199" s="10">
        <v>0</v>
      </c>
      <c r="L199" s="10">
        <v>0</v>
      </c>
      <c r="M199" s="10">
        <v>0</v>
      </c>
      <c r="N199" s="10">
        <v>278.48387096774195</v>
      </c>
      <c r="O199" s="3">
        <v>-4820804895</v>
      </c>
      <c r="P199" s="3">
        <v>-4822065894</v>
      </c>
      <c r="Q199" s="3">
        <v>-4820804895</v>
      </c>
      <c r="R199" s="3">
        <v>-4822065894</v>
      </c>
      <c r="S199" s="31">
        <v>0</v>
      </c>
      <c r="T199" s="10">
        <f t="shared" si="15"/>
        <v>0</v>
      </c>
      <c r="U199" s="3">
        <v>0</v>
      </c>
      <c r="V199" s="3">
        <v>0</v>
      </c>
      <c r="W199" s="3">
        <v>0</v>
      </c>
      <c r="X199" s="3">
        <v>0</v>
      </c>
      <c r="Y199" s="3">
        <v>0</v>
      </c>
      <c r="Z199" s="3">
        <v>0</v>
      </c>
      <c r="AA199" s="3">
        <v>0</v>
      </c>
      <c r="AB199" s="3">
        <v>0</v>
      </c>
      <c r="AC199" s="3">
        <f t="shared" si="16"/>
        <v>0</v>
      </c>
      <c r="AD199" s="3">
        <f t="shared" si="17"/>
        <v>0</v>
      </c>
      <c r="AE199" s="3">
        <f t="shared" si="18"/>
        <v>0</v>
      </c>
      <c r="AF199" s="3">
        <f t="shared" si="19"/>
        <v>0</v>
      </c>
    </row>
    <row r="200" spans="1:32" x14ac:dyDescent="0.2">
      <c r="A200" t="s">
        <v>119</v>
      </c>
      <c r="B200" t="s">
        <v>100</v>
      </c>
      <c r="C200" t="s">
        <v>15</v>
      </c>
      <c r="D200" t="s">
        <v>16</v>
      </c>
      <c r="E200" t="s">
        <v>33</v>
      </c>
      <c r="F200">
        <v>201906</v>
      </c>
      <c r="G200" s="3">
        <v>32400597543.630001</v>
      </c>
      <c r="H200" s="3">
        <v>30687737737.119995</v>
      </c>
      <c r="I200" s="3">
        <v>32727475078.700001</v>
      </c>
      <c r="J200" s="3">
        <v>27059652666.910004</v>
      </c>
      <c r="K200" s="10">
        <v>1011</v>
      </c>
      <c r="L200" s="10">
        <v>1014</v>
      </c>
      <c r="M200" s="10">
        <v>0</v>
      </c>
      <c r="N200" s="10">
        <v>406619.97168458789</v>
      </c>
      <c r="O200" s="3">
        <v>64591644968.341705</v>
      </c>
      <c r="P200" s="3">
        <v>58431223049.569199</v>
      </c>
      <c r="Q200" s="3">
        <v>54812107513.947311</v>
      </c>
      <c r="R200" s="3">
        <v>48651685595.174812</v>
      </c>
      <c r="S200" s="31">
        <v>0</v>
      </c>
      <c r="T200" s="10">
        <f t="shared" si="15"/>
        <v>0</v>
      </c>
      <c r="U200" s="3">
        <v>0</v>
      </c>
      <c r="V200" s="3">
        <v>0</v>
      </c>
      <c r="W200" s="3">
        <v>0</v>
      </c>
      <c r="X200" s="3">
        <v>0</v>
      </c>
      <c r="Y200" s="3">
        <v>0</v>
      </c>
      <c r="Z200" s="3">
        <v>0</v>
      </c>
      <c r="AA200" s="3">
        <v>-1712859806.510006</v>
      </c>
      <c r="AB200" s="3">
        <v>-5667822411.7899971</v>
      </c>
      <c r="AC200" s="3">
        <f t="shared" si="16"/>
        <v>-30687737737.119995</v>
      </c>
      <c r="AD200" s="3">
        <f t="shared" si="17"/>
        <v>-30687737737.119995</v>
      </c>
      <c r="AE200" s="3">
        <f t="shared" si="18"/>
        <v>-27059652666.910004</v>
      </c>
      <c r="AF200" s="3">
        <f t="shared" si="19"/>
        <v>-27059652666.910004</v>
      </c>
    </row>
    <row r="201" spans="1:32" x14ac:dyDescent="0.2">
      <c r="A201" t="s">
        <v>119</v>
      </c>
      <c r="B201" t="s">
        <v>100</v>
      </c>
      <c r="C201" t="s">
        <v>15</v>
      </c>
      <c r="D201" t="s">
        <v>16</v>
      </c>
      <c r="E201" t="s">
        <v>33</v>
      </c>
      <c r="F201">
        <v>201909</v>
      </c>
      <c r="G201" s="3">
        <v>17166905958.780001</v>
      </c>
      <c r="H201" s="3">
        <v>16900582368.5</v>
      </c>
      <c r="I201" s="3">
        <v>11622166204.539999</v>
      </c>
      <c r="J201" s="3">
        <v>11404917380.009998</v>
      </c>
      <c r="K201" s="10">
        <v>214</v>
      </c>
      <c r="L201" s="10">
        <v>214</v>
      </c>
      <c r="M201" s="10">
        <v>0</v>
      </c>
      <c r="N201" s="10">
        <v>417402.39318996418</v>
      </c>
      <c r="O201" s="3">
        <v>73088373199.210388</v>
      </c>
      <c r="P201" s="3">
        <v>63612873553.649544</v>
      </c>
      <c r="Q201" s="3">
        <v>61618784787.899109</v>
      </c>
      <c r="R201" s="3">
        <v>52143285142.338295</v>
      </c>
      <c r="S201" s="31">
        <v>0</v>
      </c>
      <c r="T201" s="10">
        <f t="shared" si="15"/>
        <v>0</v>
      </c>
      <c r="U201" s="3">
        <v>0</v>
      </c>
      <c r="V201" s="3">
        <v>0</v>
      </c>
      <c r="W201" s="3">
        <v>0</v>
      </c>
      <c r="X201" s="3">
        <v>0</v>
      </c>
      <c r="Y201" s="3">
        <v>0</v>
      </c>
      <c r="Z201" s="3">
        <v>0</v>
      </c>
      <c r="AA201" s="3">
        <v>-266323590.28000069</v>
      </c>
      <c r="AB201" s="3">
        <v>-217248824.53000069</v>
      </c>
      <c r="AC201" s="3">
        <f t="shared" si="16"/>
        <v>-16900582368.5</v>
      </c>
      <c r="AD201" s="3">
        <f t="shared" si="17"/>
        <v>-16900582368.5</v>
      </c>
      <c r="AE201" s="3">
        <f t="shared" si="18"/>
        <v>-11404917380.009998</v>
      </c>
      <c r="AF201" s="3">
        <f t="shared" si="19"/>
        <v>-11404917380.009998</v>
      </c>
    </row>
    <row r="202" spans="1:32" x14ac:dyDescent="0.2">
      <c r="A202" t="s">
        <v>119</v>
      </c>
      <c r="B202" t="s">
        <v>100</v>
      </c>
      <c r="C202" t="s">
        <v>15</v>
      </c>
      <c r="D202" t="s">
        <v>16</v>
      </c>
      <c r="E202" t="s">
        <v>33</v>
      </c>
      <c r="F202">
        <v>201912</v>
      </c>
      <c r="G202" s="3">
        <v>14440276128.83</v>
      </c>
      <c r="H202" s="3">
        <v>14584413011.840002</v>
      </c>
      <c r="I202" s="3">
        <v>10136859393.429998</v>
      </c>
      <c r="J202" s="3">
        <v>10255890427.070004</v>
      </c>
      <c r="K202" s="10">
        <v>206</v>
      </c>
      <c r="L202" s="10">
        <v>206</v>
      </c>
      <c r="M202" s="10">
        <v>0</v>
      </c>
      <c r="N202" s="10">
        <v>434184.63297491038</v>
      </c>
      <c r="O202" s="3">
        <v>75124355182.061005</v>
      </c>
      <c r="P202" s="3">
        <v>64259736922.280731</v>
      </c>
      <c r="Q202" s="3">
        <v>62795080641.002007</v>
      </c>
      <c r="R202" s="3">
        <v>51930462381.221718</v>
      </c>
      <c r="S202" s="31">
        <v>0</v>
      </c>
      <c r="T202" s="10">
        <f t="shared" si="15"/>
        <v>0</v>
      </c>
      <c r="U202" s="3">
        <v>0</v>
      </c>
      <c r="V202" s="3">
        <v>0</v>
      </c>
      <c r="W202" s="3">
        <v>0</v>
      </c>
      <c r="X202" s="3">
        <v>0</v>
      </c>
      <c r="Y202" s="3">
        <v>0</v>
      </c>
      <c r="Z202" s="3">
        <v>0</v>
      </c>
      <c r="AA202" s="3">
        <v>144136883.01000214</v>
      </c>
      <c r="AB202" s="3">
        <v>119031033.64000511</v>
      </c>
      <c r="AC202" s="3">
        <f t="shared" si="16"/>
        <v>-14584413011.840002</v>
      </c>
      <c r="AD202" s="3">
        <f t="shared" si="17"/>
        <v>-14584413011.840002</v>
      </c>
      <c r="AE202" s="3">
        <f t="shared" si="18"/>
        <v>-10255890427.070004</v>
      </c>
      <c r="AF202" s="3">
        <f t="shared" si="19"/>
        <v>-10255890427.070004</v>
      </c>
    </row>
    <row r="203" spans="1:32" x14ac:dyDescent="0.2">
      <c r="A203" t="s">
        <v>119</v>
      </c>
      <c r="B203" t="s">
        <v>100</v>
      </c>
      <c r="C203" t="s">
        <v>15</v>
      </c>
      <c r="D203" t="s">
        <v>16</v>
      </c>
      <c r="E203" t="s">
        <v>33</v>
      </c>
      <c r="F203">
        <v>202003</v>
      </c>
      <c r="G203" s="3">
        <v>12915771425.1</v>
      </c>
      <c r="H203" s="3">
        <v>12937399448.65</v>
      </c>
      <c r="I203" s="3">
        <v>12729374316.350002</v>
      </c>
      <c r="J203" s="3">
        <v>12728086582.810005</v>
      </c>
      <c r="K203" s="10">
        <v>216</v>
      </c>
      <c r="L203" s="10">
        <v>216</v>
      </c>
      <c r="M203" s="10">
        <v>0</v>
      </c>
      <c r="N203" s="10">
        <v>437483.06933629973</v>
      </c>
      <c r="O203" s="3">
        <v>57906024433.090714</v>
      </c>
      <c r="P203" s="3">
        <v>58165384419.11055</v>
      </c>
      <c r="Q203" s="3">
        <v>48809427759.171112</v>
      </c>
      <c r="R203" s="3">
        <v>49068787745.190933</v>
      </c>
      <c r="S203" s="31">
        <v>0</v>
      </c>
      <c r="T203" s="10">
        <f t="shared" si="15"/>
        <v>0</v>
      </c>
      <c r="U203" s="3">
        <v>0</v>
      </c>
      <c r="V203" s="3">
        <v>0</v>
      </c>
      <c r="W203" s="3">
        <v>0</v>
      </c>
      <c r="X203" s="3">
        <v>0</v>
      </c>
      <c r="Y203" s="3">
        <v>0</v>
      </c>
      <c r="Z203" s="3">
        <v>0</v>
      </c>
      <c r="AA203" s="3">
        <v>21628023.549999237</v>
      </c>
      <c r="AB203" s="3">
        <v>-1287733.5399971008</v>
      </c>
      <c r="AC203" s="3">
        <f t="shared" si="16"/>
        <v>-12937399448.65</v>
      </c>
      <c r="AD203" s="3">
        <f t="shared" si="17"/>
        <v>-12937399448.65</v>
      </c>
      <c r="AE203" s="3">
        <f t="shared" si="18"/>
        <v>-12728086582.810005</v>
      </c>
      <c r="AF203" s="3">
        <f t="shared" si="19"/>
        <v>-12728086582.810005</v>
      </c>
    </row>
    <row r="204" spans="1:32" x14ac:dyDescent="0.2">
      <c r="A204" t="s">
        <v>119</v>
      </c>
      <c r="B204" t="s">
        <v>100</v>
      </c>
      <c r="C204" t="s">
        <v>15</v>
      </c>
      <c r="D204" t="s">
        <v>16</v>
      </c>
      <c r="E204" t="s">
        <v>33</v>
      </c>
      <c r="F204">
        <v>202006</v>
      </c>
      <c r="G204" s="3">
        <v>9824001863.5499992</v>
      </c>
      <c r="H204" s="3">
        <v>9851504847.7399998</v>
      </c>
      <c r="I204" s="3">
        <v>7717740270.710001</v>
      </c>
      <c r="J204" s="3">
        <v>7726283524.8800001</v>
      </c>
      <c r="K204" s="10">
        <v>185</v>
      </c>
      <c r="L204" s="10">
        <v>185</v>
      </c>
      <c r="M204" s="10">
        <v>0</v>
      </c>
      <c r="N204" s="10">
        <v>413191.77849462366</v>
      </c>
      <c r="O204" s="3">
        <v>61572164077.122009</v>
      </c>
      <c r="P204" s="3">
        <v>60535200461.630524</v>
      </c>
      <c r="Q204" s="3">
        <v>50598269116.148193</v>
      </c>
      <c r="R204" s="3">
        <v>49561305500.656693</v>
      </c>
      <c r="S204" s="31">
        <v>0</v>
      </c>
      <c r="T204" s="10">
        <f t="shared" si="15"/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27502984.190000534</v>
      </c>
      <c r="AB204" s="3">
        <v>8543254.1699991226</v>
      </c>
      <c r="AC204" s="3">
        <f t="shared" si="16"/>
        <v>-9851504847.7399998</v>
      </c>
      <c r="AD204" s="3">
        <f t="shared" si="17"/>
        <v>-9851504847.7399998</v>
      </c>
      <c r="AE204" s="3">
        <f t="shared" si="18"/>
        <v>-7726283524.8800001</v>
      </c>
      <c r="AF204" s="3">
        <f t="shared" si="19"/>
        <v>-7726283524.8800001</v>
      </c>
    </row>
    <row r="205" spans="1:32" x14ac:dyDescent="0.2">
      <c r="A205" t="s">
        <v>119</v>
      </c>
      <c r="B205" t="s">
        <v>100</v>
      </c>
      <c r="C205" t="s">
        <v>15</v>
      </c>
      <c r="D205" t="s">
        <v>16</v>
      </c>
      <c r="E205" t="s">
        <v>33</v>
      </c>
      <c r="F205">
        <v>202009</v>
      </c>
      <c r="G205" s="3">
        <v>13084350472.949999</v>
      </c>
      <c r="H205" s="3">
        <v>11202151466.060013</v>
      </c>
      <c r="I205" s="3">
        <v>15082591059.93</v>
      </c>
      <c r="J205" s="3">
        <v>13112880855.520006</v>
      </c>
      <c r="K205" s="10">
        <v>366</v>
      </c>
      <c r="L205" s="10">
        <v>366</v>
      </c>
      <c r="M205" s="10">
        <v>0</v>
      </c>
      <c r="N205" s="10">
        <v>394089.16415770614</v>
      </c>
      <c r="O205" s="3">
        <v>69214020574.80307</v>
      </c>
      <c r="P205" s="3">
        <v>61303210067.257637</v>
      </c>
      <c r="Q205" s="3">
        <v>58271232534.671181</v>
      </c>
      <c r="R205" s="3">
        <v>50360422027.125702</v>
      </c>
      <c r="S205" s="31">
        <v>0</v>
      </c>
      <c r="T205" s="10">
        <f t="shared" si="15"/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-1882199006.889986</v>
      </c>
      <c r="AB205" s="3">
        <v>-1969710204.4099941</v>
      </c>
      <c r="AC205" s="3">
        <f t="shared" si="16"/>
        <v>-11202151466.060013</v>
      </c>
      <c r="AD205" s="3">
        <f t="shared" si="17"/>
        <v>-11202151466.060013</v>
      </c>
      <c r="AE205" s="3">
        <f t="shared" si="18"/>
        <v>-13112880855.520006</v>
      </c>
      <c r="AF205" s="3">
        <f t="shared" si="19"/>
        <v>-13112880855.520006</v>
      </c>
    </row>
    <row r="206" spans="1:32" x14ac:dyDescent="0.2">
      <c r="A206" t="s">
        <v>119</v>
      </c>
      <c r="B206" t="s">
        <v>100</v>
      </c>
      <c r="C206" t="s">
        <v>15</v>
      </c>
      <c r="D206" t="s">
        <v>16</v>
      </c>
      <c r="E206" t="s">
        <v>33</v>
      </c>
      <c r="F206">
        <v>202012</v>
      </c>
      <c r="G206" s="3">
        <v>27216523609.990002</v>
      </c>
      <c r="H206" s="3">
        <v>6219886185.4499989</v>
      </c>
      <c r="I206" s="3">
        <v>19363483546.010002</v>
      </c>
      <c r="J206" s="3">
        <v>20431823212.149998</v>
      </c>
      <c r="K206" s="10">
        <v>365</v>
      </c>
      <c r="L206" s="10">
        <v>365</v>
      </c>
      <c r="M206" s="10">
        <v>0</v>
      </c>
      <c r="N206" s="10">
        <v>380772.74910394265</v>
      </c>
      <c r="O206" s="3">
        <v>74552673790.516113</v>
      </c>
      <c r="P206" s="3">
        <v>69119530085.95285</v>
      </c>
      <c r="Q206" s="3">
        <v>63529027635.466133</v>
      </c>
      <c r="R206" s="3">
        <v>58095883930.902817</v>
      </c>
      <c r="S206" s="31">
        <v>0</v>
      </c>
      <c r="T206" s="10">
        <f t="shared" si="15"/>
        <v>0</v>
      </c>
      <c r="U206" s="3">
        <v>0</v>
      </c>
      <c r="V206" s="3">
        <v>0</v>
      </c>
      <c r="W206" s="3">
        <v>0</v>
      </c>
      <c r="X206" s="3">
        <v>0</v>
      </c>
      <c r="Y206" s="3">
        <v>0</v>
      </c>
      <c r="Z206" s="3">
        <v>0</v>
      </c>
      <c r="AA206" s="3">
        <v>-20996637424.540001</v>
      </c>
      <c r="AB206" s="3">
        <v>1068339666.1399956</v>
      </c>
      <c r="AC206" s="3">
        <f t="shared" si="16"/>
        <v>-6219886185.4499989</v>
      </c>
      <c r="AD206" s="3">
        <f t="shared" si="17"/>
        <v>-6219886185.4499989</v>
      </c>
      <c r="AE206" s="3">
        <f t="shared" si="18"/>
        <v>-20431823212.149998</v>
      </c>
      <c r="AF206" s="3">
        <f t="shared" si="19"/>
        <v>-20431823212.149998</v>
      </c>
    </row>
    <row r="207" spans="1:32" x14ac:dyDescent="0.2">
      <c r="A207" t="s">
        <v>119</v>
      </c>
      <c r="B207" t="s">
        <v>100</v>
      </c>
      <c r="C207" t="s">
        <v>15</v>
      </c>
      <c r="D207" t="s">
        <v>16</v>
      </c>
      <c r="E207" t="s">
        <v>33</v>
      </c>
      <c r="F207">
        <v>202103</v>
      </c>
      <c r="G207" s="3">
        <v>17852038449.199997</v>
      </c>
      <c r="H207" s="3">
        <v>33049394799.000008</v>
      </c>
      <c r="I207" s="3">
        <v>21435428829.459995</v>
      </c>
      <c r="J207" s="3">
        <v>19854900604.680004</v>
      </c>
      <c r="K207" s="10">
        <v>374</v>
      </c>
      <c r="L207" s="10">
        <v>375</v>
      </c>
      <c r="M207" s="10">
        <v>0</v>
      </c>
      <c r="N207" s="10">
        <v>368164.94047619047</v>
      </c>
      <c r="O207" s="3">
        <v>58849498083.420395</v>
      </c>
      <c r="P207" s="3">
        <v>60007737420.015617</v>
      </c>
      <c r="Q207" s="3">
        <v>52279931145.903404</v>
      </c>
      <c r="R207" s="3">
        <v>53438170482.498596</v>
      </c>
      <c r="S207" s="31">
        <v>0</v>
      </c>
      <c r="T207" s="10">
        <f t="shared" si="15"/>
        <v>0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15197356349.800011</v>
      </c>
      <c r="AB207" s="3">
        <v>-1580528224.7799911</v>
      </c>
      <c r="AC207" s="3">
        <f t="shared" si="16"/>
        <v>-33049394799.000008</v>
      </c>
      <c r="AD207" s="3">
        <f t="shared" si="17"/>
        <v>-33049394799.000008</v>
      </c>
      <c r="AE207" s="3">
        <f t="shared" si="18"/>
        <v>-19854900604.680004</v>
      </c>
      <c r="AF207" s="3">
        <f t="shared" si="19"/>
        <v>-19854900604.680004</v>
      </c>
    </row>
    <row r="208" spans="1:32" x14ac:dyDescent="0.2">
      <c r="A208" t="s">
        <v>119</v>
      </c>
      <c r="B208" t="s">
        <v>100</v>
      </c>
      <c r="C208" t="s">
        <v>15</v>
      </c>
      <c r="D208" t="s">
        <v>16</v>
      </c>
      <c r="E208" t="s">
        <v>33</v>
      </c>
      <c r="F208">
        <v>202106</v>
      </c>
      <c r="G208" s="3">
        <v>45333080732.970001</v>
      </c>
      <c r="H208" s="3">
        <v>46057149386.349998</v>
      </c>
      <c r="I208" s="3">
        <v>33723693313.270004</v>
      </c>
      <c r="J208" s="3">
        <v>35449325372.189987</v>
      </c>
      <c r="K208" s="10">
        <v>769</v>
      </c>
      <c r="L208" s="10">
        <v>771</v>
      </c>
      <c r="M208" s="10">
        <v>0</v>
      </c>
      <c r="N208" s="10">
        <v>362402.05591397843</v>
      </c>
      <c r="O208" s="3">
        <v>65796332458.286697</v>
      </c>
      <c r="P208" s="3">
        <v>61369430142.213226</v>
      </c>
      <c r="Q208" s="3">
        <v>54566476197.760712</v>
      </c>
      <c r="R208" s="3">
        <v>50139573881.687195</v>
      </c>
      <c r="S208" s="31">
        <v>0</v>
      </c>
      <c r="T208" s="10">
        <f t="shared" si="15"/>
        <v>0</v>
      </c>
      <c r="U208" s="3">
        <v>0</v>
      </c>
      <c r="V208" s="3">
        <v>0</v>
      </c>
      <c r="W208" s="3">
        <v>0</v>
      </c>
      <c r="X208" s="3">
        <v>0</v>
      </c>
      <c r="Y208" s="3">
        <v>0</v>
      </c>
      <c r="Z208" s="3">
        <v>0</v>
      </c>
      <c r="AA208" s="3">
        <v>724068653.37999725</v>
      </c>
      <c r="AB208" s="3">
        <v>1725632058.9199829</v>
      </c>
      <c r="AC208" s="3">
        <f t="shared" si="16"/>
        <v>-46057149386.349998</v>
      </c>
      <c r="AD208" s="3">
        <f t="shared" si="17"/>
        <v>-46057149386.349998</v>
      </c>
      <c r="AE208" s="3">
        <f t="shared" si="18"/>
        <v>-35449325372.189987</v>
      </c>
      <c r="AF208" s="3">
        <f t="shared" si="19"/>
        <v>-35449325372.189987</v>
      </c>
    </row>
    <row r="209" spans="1:32" x14ac:dyDescent="0.2">
      <c r="A209" t="s">
        <v>119</v>
      </c>
      <c r="B209" t="s">
        <v>100</v>
      </c>
      <c r="C209" t="s">
        <v>15</v>
      </c>
      <c r="D209" t="s">
        <v>16</v>
      </c>
      <c r="E209" t="s">
        <v>33</v>
      </c>
      <c r="F209">
        <v>202109</v>
      </c>
      <c r="G209" s="3">
        <v>11848328166</v>
      </c>
      <c r="H209" s="3">
        <v>15663738072.139999</v>
      </c>
      <c r="I209" s="3">
        <v>13222542515.889997</v>
      </c>
      <c r="J209" s="3">
        <v>10370266759.690001</v>
      </c>
      <c r="K209" s="10">
        <v>352</v>
      </c>
      <c r="L209" s="10">
        <v>354</v>
      </c>
      <c r="M209" s="10">
        <v>0</v>
      </c>
      <c r="N209" s="10">
        <v>359649.24802867376</v>
      </c>
      <c r="O209" s="3">
        <v>72484822492.590027</v>
      </c>
      <c r="P209" s="3">
        <v>63337461738.575256</v>
      </c>
      <c r="Q209" s="3">
        <v>61046330316.664978</v>
      </c>
      <c r="R209" s="3">
        <v>51898969562.650192</v>
      </c>
      <c r="S209" s="31">
        <v>0</v>
      </c>
      <c r="T209" s="10">
        <f t="shared" si="15"/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3815409906.1399994</v>
      </c>
      <c r="AB209" s="3">
        <v>-2852275756.1999969</v>
      </c>
      <c r="AC209" s="3">
        <f t="shared" si="16"/>
        <v>-15663738072.139999</v>
      </c>
      <c r="AD209" s="3">
        <f t="shared" si="17"/>
        <v>-15663738072.139999</v>
      </c>
      <c r="AE209" s="3">
        <f t="shared" si="18"/>
        <v>-10370266759.690001</v>
      </c>
      <c r="AF209" s="3">
        <f t="shared" si="19"/>
        <v>-10370266759.690001</v>
      </c>
    </row>
    <row r="210" spans="1:32" x14ac:dyDescent="0.2">
      <c r="A210" t="s">
        <v>119</v>
      </c>
      <c r="B210" t="s">
        <v>100</v>
      </c>
      <c r="C210" t="s">
        <v>15</v>
      </c>
      <c r="D210" t="s">
        <v>16</v>
      </c>
      <c r="E210" t="s">
        <v>33</v>
      </c>
      <c r="F210">
        <v>202112</v>
      </c>
      <c r="G210" s="3">
        <v>15344132285</v>
      </c>
      <c r="H210" s="3">
        <v>18890026739.959999</v>
      </c>
      <c r="I210" s="3">
        <v>9986124060.3099976</v>
      </c>
      <c r="J210" s="3">
        <v>12331468291.459995</v>
      </c>
      <c r="K210" s="10">
        <v>282</v>
      </c>
      <c r="L210" s="10">
        <v>285</v>
      </c>
      <c r="M210" s="10">
        <v>0</v>
      </c>
      <c r="N210" s="10">
        <v>357932.05591397843</v>
      </c>
      <c r="O210" s="3">
        <v>75217938738.105408</v>
      </c>
      <c r="P210" s="3">
        <v>66355145941.602203</v>
      </c>
      <c r="Q210" s="3">
        <v>61856270933.546791</v>
      </c>
      <c r="R210" s="3">
        <v>52993478137.043602</v>
      </c>
      <c r="S210" s="31">
        <v>0</v>
      </c>
      <c r="T210" s="10">
        <f t="shared" si="15"/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3545894454.9599991</v>
      </c>
      <c r="AB210" s="3">
        <v>2345344231.1499977</v>
      </c>
      <c r="AC210" s="3">
        <f t="shared" si="16"/>
        <v>-18890026739.959999</v>
      </c>
      <c r="AD210" s="3">
        <f t="shared" si="17"/>
        <v>-18890026739.959999</v>
      </c>
      <c r="AE210" s="3">
        <f t="shared" si="18"/>
        <v>-12331468291.459995</v>
      </c>
      <c r="AF210" s="3">
        <f t="shared" si="19"/>
        <v>-12331468291.459995</v>
      </c>
    </row>
    <row r="211" spans="1:32" x14ac:dyDescent="0.2">
      <c r="A211" t="s">
        <v>119</v>
      </c>
      <c r="B211" t="s">
        <v>100</v>
      </c>
      <c r="C211" t="s">
        <v>15</v>
      </c>
      <c r="D211" t="s">
        <v>16</v>
      </c>
      <c r="E211" t="s">
        <v>33</v>
      </c>
      <c r="F211">
        <v>202203</v>
      </c>
      <c r="G211" s="3">
        <v>8491572820</v>
      </c>
      <c r="H211" s="3">
        <v>8524285074.630002</v>
      </c>
      <c r="I211" s="3">
        <v>6152105779.9200029</v>
      </c>
      <c r="J211" s="3">
        <v>6130494052.260004</v>
      </c>
      <c r="K211" s="10">
        <v>242</v>
      </c>
      <c r="L211" s="10">
        <v>243</v>
      </c>
      <c r="M211" s="10">
        <v>0</v>
      </c>
      <c r="N211" s="10">
        <v>353053.9231950845</v>
      </c>
      <c r="O211" s="3">
        <v>59844354126.871788</v>
      </c>
      <c r="P211" s="3">
        <v>60665338141.306206</v>
      </c>
      <c r="Q211" s="3">
        <v>48096613569.830994</v>
      </c>
      <c r="R211" s="3">
        <v>48917597584.265396</v>
      </c>
      <c r="S211" s="31">
        <v>0</v>
      </c>
      <c r="T211" s="10">
        <f t="shared" si="15"/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32712254.630002022</v>
      </c>
      <c r="AB211" s="3">
        <v>-21611727.659998894</v>
      </c>
      <c r="AC211" s="3">
        <f t="shared" si="16"/>
        <v>-8524285074.630002</v>
      </c>
      <c r="AD211" s="3">
        <f t="shared" si="17"/>
        <v>-8524285074.630002</v>
      </c>
      <c r="AE211" s="3">
        <f t="shared" si="18"/>
        <v>-6130494052.260004</v>
      </c>
      <c r="AF211" s="3">
        <f t="shared" si="19"/>
        <v>-6130494052.260004</v>
      </c>
    </row>
    <row r="212" spans="1:32" x14ac:dyDescent="0.2">
      <c r="A212" t="s">
        <v>119</v>
      </c>
      <c r="B212" t="s">
        <v>100</v>
      </c>
      <c r="C212" t="s">
        <v>15</v>
      </c>
      <c r="D212" t="s">
        <v>16</v>
      </c>
      <c r="E212" t="s">
        <v>33</v>
      </c>
      <c r="F212">
        <v>202206</v>
      </c>
      <c r="G212" s="3">
        <v>7163870247</v>
      </c>
      <c r="H212" s="3">
        <v>6429728627.75</v>
      </c>
      <c r="I212" s="3">
        <v>6080754161.6300001</v>
      </c>
      <c r="J212" s="3">
        <v>5274002095.0800028</v>
      </c>
      <c r="K212" s="10">
        <v>236</v>
      </c>
      <c r="L212" s="10">
        <v>237</v>
      </c>
      <c r="M212" s="10">
        <v>0</v>
      </c>
      <c r="N212" s="10">
        <v>341156.57885304681</v>
      </c>
      <c r="O212" s="3">
        <v>65802915776.283401</v>
      </c>
      <c r="P212" s="3">
        <v>60875694271.990829</v>
      </c>
      <c r="Q212" s="3">
        <v>54344151720.86261</v>
      </c>
      <c r="R212" s="3">
        <v>49416930216.570007</v>
      </c>
      <c r="S212" s="31">
        <v>0</v>
      </c>
      <c r="T212" s="10">
        <f t="shared" si="15"/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-734141619.25</v>
      </c>
      <c r="AB212" s="3">
        <v>-806752066.54999733</v>
      </c>
      <c r="AC212" s="3">
        <f t="shared" si="16"/>
        <v>-6429728627.75</v>
      </c>
      <c r="AD212" s="3">
        <f t="shared" si="17"/>
        <v>-6429728627.75</v>
      </c>
      <c r="AE212" s="3">
        <f t="shared" si="18"/>
        <v>-5274002095.0800028</v>
      </c>
      <c r="AF212" s="3">
        <f t="shared" si="19"/>
        <v>-5274002095.0800028</v>
      </c>
    </row>
    <row r="213" spans="1:32" x14ac:dyDescent="0.2">
      <c r="A213" t="s">
        <v>119</v>
      </c>
      <c r="B213" t="s">
        <v>100</v>
      </c>
      <c r="C213" t="s">
        <v>15</v>
      </c>
      <c r="D213" t="s">
        <v>16</v>
      </c>
      <c r="E213" t="s">
        <v>33</v>
      </c>
      <c r="F213">
        <v>202209</v>
      </c>
      <c r="G213" s="3">
        <v>21965452069</v>
      </c>
      <c r="H213" s="3">
        <v>22037440095.350002</v>
      </c>
      <c r="I213" s="3">
        <v>14967613835.859997</v>
      </c>
      <c r="J213" s="3">
        <v>14991567861.93</v>
      </c>
      <c r="K213" s="10">
        <v>267</v>
      </c>
      <c r="L213" s="10">
        <v>268</v>
      </c>
      <c r="M213" s="10">
        <v>0</v>
      </c>
      <c r="N213" s="10">
        <v>327710.80501792108</v>
      </c>
      <c r="O213" s="3">
        <v>73989683104.878082</v>
      </c>
      <c r="P213" s="3">
        <v>65676085143.420914</v>
      </c>
      <c r="Q213" s="3">
        <v>61904614405.300095</v>
      </c>
      <c r="R213" s="3">
        <v>53591016443.84288</v>
      </c>
      <c r="S213" s="31">
        <v>0</v>
      </c>
      <c r="T213" s="10">
        <f t="shared" si="15"/>
        <v>0</v>
      </c>
      <c r="U213" s="3">
        <v>0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71988026.350002289</v>
      </c>
      <c r="AB213" s="3">
        <v>23954026.07000351</v>
      </c>
      <c r="AC213" s="3">
        <f t="shared" si="16"/>
        <v>-22037440095.350002</v>
      </c>
      <c r="AD213" s="3">
        <f t="shared" si="17"/>
        <v>-22037440095.350002</v>
      </c>
      <c r="AE213" s="3">
        <f t="shared" si="18"/>
        <v>-14991567861.93</v>
      </c>
      <c r="AF213" s="3">
        <f t="shared" si="19"/>
        <v>-14991567861.93</v>
      </c>
    </row>
    <row r="214" spans="1:32" x14ac:dyDescent="0.2">
      <c r="A214" t="s">
        <v>119</v>
      </c>
      <c r="B214" t="s">
        <v>100</v>
      </c>
      <c r="C214" t="s">
        <v>15</v>
      </c>
      <c r="D214" t="s">
        <v>16</v>
      </c>
      <c r="E214" t="s">
        <v>33</v>
      </c>
      <c r="F214">
        <v>202212</v>
      </c>
      <c r="G214" s="3">
        <v>18207958915</v>
      </c>
      <c r="H214" s="3">
        <v>18270890575.380001</v>
      </c>
      <c r="I214" s="3">
        <v>12568534698.490002</v>
      </c>
      <c r="J214" s="3">
        <v>12624400401.370001</v>
      </c>
      <c r="K214" s="10">
        <v>222</v>
      </c>
      <c r="L214" s="10">
        <v>225</v>
      </c>
      <c r="M214" s="10">
        <v>0</v>
      </c>
      <c r="N214" s="10">
        <v>310300.90967741917</v>
      </c>
      <c r="O214" s="3">
        <v>75232068608.911407</v>
      </c>
      <c r="P214" s="3">
        <v>66413624580.017395</v>
      </c>
      <c r="Q214" s="3">
        <v>63273338177.3508</v>
      </c>
      <c r="R214" s="3">
        <v>54454894148.456802</v>
      </c>
      <c r="S214" s="31">
        <v>0</v>
      </c>
      <c r="T214" s="10">
        <f t="shared" si="15"/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62931660.380001068</v>
      </c>
      <c r="AB214" s="3">
        <v>55865702.879999161</v>
      </c>
      <c r="AC214" s="3">
        <f t="shared" si="16"/>
        <v>-18270890575.380001</v>
      </c>
      <c r="AD214" s="3">
        <f t="shared" si="17"/>
        <v>-18270890575.380001</v>
      </c>
      <c r="AE214" s="3">
        <f t="shared" si="18"/>
        <v>-12624400401.370001</v>
      </c>
      <c r="AF214" s="3">
        <f t="shared" si="19"/>
        <v>-12624400401.370001</v>
      </c>
    </row>
    <row r="215" spans="1:32" x14ac:dyDescent="0.2">
      <c r="A215" t="s">
        <v>119</v>
      </c>
      <c r="B215" t="s">
        <v>100</v>
      </c>
      <c r="C215" t="s">
        <v>15</v>
      </c>
      <c r="D215" t="s">
        <v>16</v>
      </c>
      <c r="E215" t="s">
        <v>33</v>
      </c>
      <c r="F215">
        <v>202303</v>
      </c>
      <c r="G215" s="3">
        <v>9932981711</v>
      </c>
      <c r="H215" s="3">
        <v>14452923898.499998</v>
      </c>
      <c r="I215" s="3">
        <v>3868738027.0200005</v>
      </c>
      <c r="J215" s="3">
        <v>8251592464.0600004</v>
      </c>
      <c r="K215" s="10">
        <v>190</v>
      </c>
      <c r="L215" s="10">
        <v>195</v>
      </c>
      <c r="M215" s="10">
        <v>0</v>
      </c>
      <c r="N215" s="10">
        <v>290900.39208909374</v>
      </c>
      <c r="O215" s="3">
        <v>59089144731.873512</v>
      </c>
      <c r="P215" s="3">
        <v>62249768957.773384</v>
      </c>
      <c r="Q215" s="3">
        <v>49284153287.669708</v>
      </c>
      <c r="R215" s="3">
        <v>52444777513.569611</v>
      </c>
      <c r="S215" s="31">
        <v>0</v>
      </c>
      <c r="T215" s="10">
        <f t="shared" si="15"/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4519942187.4999981</v>
      </c>
      <c r="AB215" s="3">
        <v>4382854437.04</v>
      </c>
      <c r="AC215" s="3">
        <f t="shared" si="16"/>
        <v>-14452923898.499998</v>
      </c>
      <c r="AD215" s="3">
        <f t="shared" si="17"/>
        <v>-14452923898.499998</v>
      </c>
      <c r="AE215" s="3">
        <f t="shared" si="18"/>
        <v>-8251592464.0600004</v>
      </c>
      <c r="AF215" s="3">
        <f t="shared" si="19"/>
        <v>-8251592464.0600004</v>
      </c>
    </row>
    <row r="216" spans="1:32" x14ac:dyDescent="0.2">
      <c r="A216" t="s">
        <v>119</v>
      </c>
      <c r="B216" t="s">
        <v>100</v>
      </c>
      <c r="C216" t="s">
        <v>15</v>
      </c>
      <c r="D216" t="s">
        <v>16</v>
      </c>
      <c r="E216" t="s">
        <v>33</v>
      </c>
      <c r="F216">
        <v>202306</v>
      </c>
      <c r="G216" s="3">
        <v>15758933574</v>
      </c>
      <c r="H216" s="3">
        <v>3804699091.5700026</v>
      </c>
      <c r="I216" s="3">
        <v>11840461952.780001</v>
      </c>
      <c r="J216" s="3">
        <v>11422726150.17</v>
      </c>
      <c r="K216" s="10">
        <v>206</v>
      </c>
      <c r="L216" s="10">
        <v>211</v>
      </c>
      <c r="M216" s="10">
        <v>0</v>
      </c>
      <c r="N216" s="10">
        <v>283295.81397849455</v>
      </c>
      <c r="O216" s="3">
        <v>70325276811.373932</v>
      </c>
      <c r="P216" s="3">
        <v>67059180495.360504</v>
      </c>
      <c r="Q216" s="3">
        <v>58998296268.213806</v>
      </c>
      <c r="R216" s="3">
        <v>55732199952.200394</v>
      </c>
      <c r="S216" s="31">
        <v>0</v>
      </c>
      <c r="T216" s="10">
        <f t="shared" si="15"/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-11954234482.429996</v>
      </c>
      <c r="AB216" s="3">
        <v>-417735802.61000061</v>
      </c>
      <c r="AC216" s="3">
        <f t="shared" si="16"/>
        <v>-3804699091.5700026</v>
      </c>
      <c r="AD216" s="3">
        <f t="shared" si="17"/>
        <v>-3804699091.5700026</v>
      </c>
      <c r="AE216" s="3">
        <f t="shared" si="18"/>
        <v>-11422726150.17</v>
      </c>
      <c r="AF216" s="3">
        <f t="shared" si="19"/>
        <v>-11422726150.17</v>
      </c>
    </row>
    <row r="217" spans="1:32" x14ac:dyDescent="0.2">
      <c r="A217" t="s">
        <v>119</v>
      </c>
      <c r="B217" t="s">
        <v>100</v>
      </c>
      <c r="C217" t="s">
        <v>15</v>
      </c>
      <c r="D217" t="s">
        <v>16</v>
      </c>
      <c r="E217" t="s">
        <v>33</v>
      </c>
      <c r="F217">
        <v>202309</v>
      </c>
      <c r="G217" s="3">
        <v>15238505308</v>
      </c>
      <c r="H217" s="3">
        <v>28507078968.669998</v>
      </c>
      <c r="I217" s="3">
        <v>13054619327.950001</v>
      </c>
      <c r="J217" s="3">
        <v>14491741872.960007</v>
      </c>
      <c r="K217" s="10">
        <v>225</v>
      </c>
      <c r="L217" s="10">
        <v>230</v>
      </c>
      <c r="M217" s="10">
        <v>0</v>
      </c>
      <c r="N217" s="10">
        <v>279659.0383512546</v>
      </c>
      <c r="O217" s="3">
        <v>75758644035.385284</v>
      </c>
      <c r="P217" s="3">
        <v>69555641224.393021</v>
      </c>
      <c r="Q217" s="3">
        <v>66059805473.242661</v>
      </c>
      <c r="R217" s="3">
        <v>59856802662.250427</v>
      </c>
      <c r="S217" s="31">
        <v>0</v>
      </c>
      <c r="T217" s="10">
        <f t="shared" si="15"/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13268573660.669998</v>
      </c>
      <c r="AB217" s="3">
        <v>1437122545.010006</v>
      </c>
      <c r="AC217" s="3">
        <f t="shared" si="16"/>
        <v>-28507078968.669998</v>
      </c>
      <c r="AD217" s="3">
        <f t="shared" si="17"/>
        <v>-28507078968.669998</v>
      </c>
      <c r="AE217" s="3">
        <f t="shared" si="18"/>
        <v>-14491741872.960007</v>
      </c>
      <c r="AF217" s="3">
        <f t="shared" si="19"/>
        <v>-14491741872.960007</v>
      </c>
    </row>
    <row r="218" spans="1:32" x14ac:dyDescent="0.2">
      <c r="A218" t="s">
        <v>119</v>
      </c>
      <c r="B218" t="s">
        <v>100</v>
      </c>
      <c r="C218" t="s">
        <v>15</v>
      </c>
      <c r="D218" t="s">
        <v>16</v>
      </c>
      <c r="E218" t="s">
        <v>33</v>
      </c>
      <c r="F218">
        <v>202312</v>
      </c>
      <c r="G218" s="3">
        <v>15813053208</v>
      </c>
      <c r="H218" s="3">
        <v>12000867884.669996</v>
      </c>
      <c r="I218" s="3">
        <v>11313261444.99</v>
      </c>
      <c r="J218" s="3">
        <v>7749566287.0399961</v>
      </c>
      <c r="K218" s="10">
        <v>159</v>
      </c>
      <c r="L218" s="10">
        <v>164</v>
      </c>
      <c r="M218" s="10">
        <v>0</v>
      </c>
      <c r="N218" s="10">
        <v>276785.22186379932</v>
      </c>
      <c r="O218" s="3">
        <v>76356667836.895599</v>
      </c>
      <c r="P218" s="3">
        <v>70306187222.826813</v>
      </c>
      <c r="Q218" s="3">
        <v>66612930918.803215</v>
      </c>
      <c r="R218" s="3">
        <v>60562450304.734406</v>
      </c>
      <c r="S218" s="31">
        <v>0</v>
      </c>
      <c r="T218" s="10">
        <f t="shared" si="15"/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-3812185323.3300037</v>
      </c>
      <c r="AB218" s="3">
        <v>-3563695157.9500036</v>
      </c>
      <c r="AC218" s="3">
        <f t="shared" si="16"/>
        <v>-12000867884.669996</v>
      </c>
      <c r="AD218" s="3">
        <f t="shared" si="17"/>
        <v>-12000867884.669996</v>
      </c>
      <c r="AE218" s="3">
        <f t="shared" si="18"/>
        <v>-7749566287.0399961</v>
      </c>
      <c r="AF218" s="3">
        <f t="shared" si="19"/>
        <v>-7749566287.0399961</v>
      </c>
    </row>
    <row r="219" spans="1:32" x14ac:dyDescent="0.2">
      <c r="A219" t="s">
        <v>119</v>
      </c>
      <c r="B219" t="s">
        <v>100</v>
      </c>
      <c r="C219" t="s">
        <v>15</v>
      </c>
      <c r="D219" t="s">
        <v>16</v>
      </c>
      <c r="E219" t="s">
        <v>33</v>
      </c>
      <c r="F219">
        <v>202403</v>
      </c>
      <c r="G219" s="3">
        <v>2650184551</v>
      </c>
      <c r="H219" s="3">
        <v>9927236060.0700016</v>
      </c>
      <c r="I219" s="3">
        <v>1271567622.1000023</v>
      </c>
      <c r="J219" s="3">
        <v>10174010839.210005</v>
      </c>
      <c r="K219" s="10">
        <v>97</v>
      </c>
      <c r="L219" s="10">
        <v>116</v>
      </c>
      <c r="M219" s="10">
        <v>0</v>
      </c>
      <c r="N219" s="10">
        <v>272866.53392658505</v>
      </c>
      <c r="O219" s="3">
        <v>63612537566.162476</v>
      </c>
      <c r="P219" s="3">
        <v>65239157471.128059</v>
      </c>
      <c r="Q219" s="3">
        <v>56023231532.225098</v>
      </c>
      <c r="R219" s="3">
        <v>57649851437.190704</v>
      </c>
      <c r="S219" s="31">
        <v>0</v>
      </c>
      <c r="T219" s="10">
        <f t="shared" si="15"/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7277051509.0700016</v>
      </c>
      <c r="AB219" s="3">
        <v>8902443217.1100025</v>
      </c>
      <c r="AC219" s="3">
        <f t="shared" si="16"/>
        <v>-9927236060.0700016</v>
      </c>
      <c r="AD219" s="3">
        <f t="shared" si="17"/>
        <v>-9927236060.0700016</v>
      </c>
      <c r="AE219" s="3">
        <f t="shared" si="18"/>
        <v>-10174010839.210005</v>
      </c>
      <c r="AF219" s="3">
        <f t="shared" si="19"/>
        <v>-10174010839.210005</v>
      </c>
    </row>
    <row r="220" spans="1:32" x14ac:dyDescent="0.2">
      <c r="A220" t="s">
        <v>119</v>
      </c>
      <c r="B220" t="s">
        <v>100</v>
      </c>
      <c r="C220" t="s">
        <v>15</v>
      </c>
      <c r="D220" t="s">
        <v>16</v>
      </c>
      <c r="E220" t="s">
        <v>36</v>
      </c>
      <c r="F220">
        <v>202404</v>
      </c>
      <c r="G220" s="3">
        <v>3661922486</v>
      </c>
      <c r="H220" s="3">
        <v>8337696671.2300014</v>
      </c>
      <c r="I220" s="3">
        <v>1783664432.3900018</v>
      </c>
      <c r="J220" s="3">
        <v>6190669280.5400028</v>
      </c>
      <c r="K220" s="10">
        <v>22</v>
      </c>
      <c r="L220" s="10">
        <v>62</v>
      </c>
      <c r="M220" s="10">
        <v>0</v>
      </c>
      <c r="N220" s="10">
        <v>273575.70000000013</v>
      </c>
      <c r="O220" s="3">
        <v>22969976709.878998</v>
      </c>
      <c r="P220" s="3">
        <v>23181044433.357315</v>
      </c>
      <c r="Q220" s="3">
        <v>20542779462.585995</v>
      </c>
      <c r="R220" s="3">
        <v>20753847186.064312</v>
      </c>
      <c r="S220" s="31">
        <v>0</v>
      </c>
      <c r="T220" s="10">
        <f t="shared" si="15"/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4675774185.2300014</v>
      </c>
      <c r="AB220" s="3">
        <v>4407004848.1500015</v>
      </c>
      <c r="AC220" s="3">
        <f t="shared" si="16"/>
        <v>-8337696671.2300014</v>
      </c>
      <c r="AD220" s="3">
        <f t="shared" si="17"/>
        <v>-8337696671.2300014</v>
      </c>
      <c r="AE220" s="3">
        <f t="shared" si="18"/>
        <v>-6190669280.5400028</v>
      </c>
      <c r="AF220" s="3">
        <f t="shared" si="19"/>
        <v>-6190669280.5400028</v>
      </c>
    </row>
    <row r="221" spans="1:32" x14ac:dyDescent="0.2">
      <c r="A221" t="s">
        <v>119</v>
      </c>
      <c r="B221" t="s">
        <v>100</v>
      </c>
      <c r="C221" t="s">
        <v>15</v>
      </c>
      <c r="D221" t="s">
        <v>16</v>
      </c>
      <c r="E221" t="s">
        <v>36</v>
      </c>
      <c r="F221">
        <v>202405</v>
      </c>
      <c r="G221" s="3">
        <v>153868885</v>
      </c>
      <c r="H221" s="3">
        <v>1475085266.6999993</v>
      </c>
      <c r="I221" s="3">
        <v>176021278.26000023</v>
      </c>
      <c r="J221" s="3">
        <v>897942066.04999936</v>
      </c>
      <c r="K221" s="10">
        <v>7</v>
      </c>
      <c r="L221" s="10">
        <v>27</v>
      </c>
      <c r="M221" s="10">
        <v>0</v>
      </c>
      <c r="N221" s="10">
        <v>274791.35483870993</v>
      </c>
      <c r="O221" s="3">
        <v>26128096199.433205</v>
      </c>
      <c r="P221" s="3">
        <v>25855923039.668411</v>
      </c>
      <c r="Q221" s="3">
        <v>23466914572.809208</v>
      </c>
      <c r="R221" s="3">
        <v>23194741413.044403</v>
      </c>
      <c r="S221" s="31">
        <v>0</v>
      </c>
      <c r="T221" s="10">
        <f t="shared" si="15"/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1321216381.6999993</v>
      </c>
      <c r="AB221" s="3">
        <v>721920787.78999913</v>
      </c>
      <c r="AC221" s="3">
        <f t="shared" si="16"/>
        <v>-1475085266.6999993</v>
      </c>
      <c r="AD221" s="3">
        <f t="shared" si="17"/>
        <v>-1475085266.6999993</v>
      </c>
      <c r="AE221" s="3">
        <f t="shared" si="18"/>
        <v>-897942066.04999936</v>
      </c>
      <c r="AF221" s="3">
        <f t="shared" si="19"/>
        <v>-897942066.04999936</v>
      </c>
    </row>
    <row r="222" spans="1:32" x14ac:dyDescent="0.2">
      <c r="A222" t="s">
        <v>120</v>
      </c>
      <c r="B222" t="s">
        <v>101</v>
      </c>
      <c r="C222" t="s">
        <v>20</v>
      </c>
      <c r="D222" t="s">
        <v>17</v>
      </c>
      <c r="E222" t="s">
        <v>33</v>
      </c>
      <c r="F222">
        <v>201906</v>
      </c>
      <c r="G222" s="3">
        <v>22414961275</v>
      </c>
      <c r="H222" s="3">
        <v>21473310445.539997</v>
      </c>
      <c r="I222" s="3">
        <v>6724213268.5</v>
      </c>
      <c r="J222" s="3">
        <v>6349881986.1400023</v>
      </c>
      <c r="K222" s="10">
        <v>1737</v>
      </c>
      <c r="L222" s="10">
        <v>1747</v>
      </c>
      <c r="M222" s="10">
        <v>0</v>
      </c>
      <c r="N222" s="10">
        <v>829942.32508960587</v>
      </c>
      <c r="O222" s="3">
        <v>18709983364.02</v>
      </c>
      <c r="P222" s="3">
        <v>19082342680.02</v>
      </c>
      <c r="Q222" s="3">
        <v>9569085864.3600006</v>
      </c>
      <c r="R222" s="3">
        <v>9941445180.3600006</v>
      </c>
      <c r="S222" s="31">
        <v>0</v>
      </c>
      <c r="T222" s="10">
        <f t="shared" si="15"/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-941650829.4600029</v>
      </c>
      <c r="AB222" s="3">
        <v>-374331282.35999775</v>
      </c>
      <c r="AC222" s="3">
        <f t="shared" si="16"/>
        <v>-21473310445.539997</v>
      </c>
      <c r="AD222" s="3">
        <f t="shared" si="17"/>
        <v>-21473310445.539997</v>
      </c>
      <c r="AE222" s="3">
        <f t="shared" si="18"/>
        <v>-6349881986.1400023</v>
      </c>
      <c r="AF222" s="3">
        <f t="shared" si="19"/>
        <v>-6349881986.1400023</v>
      </c>
    </row>
    <row r="223" spans="1:32" x14ac:dyDescent="0.2">
      <c r="A223" t="s">
        <v>120</v>
      </c>
      <c r="B223" t="s">
        <v>101</v>
      </c>
      <c r="C223" t="s">
        <v>20</v>
      </c>
      <c r="D223" t="s">
        <v>17</v>
      </c>
      <c r="E223" t="s">
        <v>33</v>
      </c>
      <c r="F223">
        <v>201909</v>
      </c>
      <c r="G223" s="3">
        <v>18787386250</v>
      </c>
      <c r="H223" s="3">
        <v>18813834412.689995</v>
      </c>
      <c r="I223" s="3">
        <v>5635746667.0999975</v>
      </c>
      <c r="J223" s="3">
        <v>5716282657.0899954</v>
      </c>
      <c r="K223" s="10">
        <v>949</v>
      </c>
      <c r="L223" s="10">
        <v>952</v>
      </c>
      <c r="M223" s="10">
        <v>0</v>
      </c>
      <c r="N223" s="10">
        <v>47832.360215053755</v>
      </c>
      <c r="O223" s="3">
        <v>18720976199.66</v>
      </c>
      <c r="P223" s="3">
        <v>18818026766.660297</v>
      </c>
      <c r="Q223" s="3">
        <v>10601586263.66</v>
      </c>
      <c r="R223" s="3">
        <v>10698636830.660301</v>
      </c>
      <c r="S223" s="31">
        <v>0</v>
      </c>
      <c r="T223" s="10">
        <f t="shared" si="15"/>
        <v>0</v>
      </c>
      <c r="U223" s="3">
        <v>0</v>
      </c>
      <c r="V223" s="3">
        <v>0</v>
      </c>
      <c r="W223" s="3">
        <v>0</v>
      </c>
      <c r="X223" s="3">
        <v>0</v>
      </c>
      <c r="Y223" s="3">
        <v>0</v>
      </c>
      <c r="Z223" s="3">
        <v>0</v>
      </c>
      <c r="AA223" s="3">
        <v>26448162.689994812</v>
      </c>
      <c r="AB223" s="3">
        <v>80535989.989997864</v>
      </c>
      <c r="AC223" s="3">
        <f t="shared" si="16"/>
        <v>-18813834412.689995</v>
      </c>
      <c r="AD223" s="3">
        <f t="shared" si="17"/>
        <v>-18813834412.689995</v>
      </c>
      <c r="AE223" s="3">
        <f t="shared" si="18"/>
        <v>-5716282657.0899954</v>
      </c>
      <c r="AF223" s="3">
        <f t="shared" si="19"/>
        <v>-5716282657.0899954</v>
      </c>
    </row>
    <row r="224" spans="1:32" x14ac:dyDescent="0.2">
      <c r="A224" t="s">
        <v>120</v>
      </c>
      <c r="B224" t="s">
        <v>101</v>
      </c>
      <c r="C224" t="s">
        <v>20</v>
      </c>
      <c r="D224" t="s">
        <v>17</v>
      </c>
      <c r="E224" t="s">
        <v>33</v>
      </c>
      <c r="F224">
        <v>201912</v>
      </c>
      <c r="G224" s="3">
        <v>11839785985</v>
      </c>
      <c r="H224" s="3">
        <v>11840790185</v>
      </c>
      <c r="I224" s="3">
        <v>3551802795.5000005</v>
      </c>
      <c r="J224" s="3">
        <v>3537178750.5000019</v>
      </c>
      <c r="K224" s="10">
        <v>842</v>
      </c>
      <c r="L224" s="10">
        <v>842</v>
      </c>
      <c r="M224" s="10">
        <v>0</v>
      </c>
      <c r="N224" s="10">
        <v>47753.472043010755</v>
      </c>
      <c r="O224" s="3">
        <v>18904927441.040001</v>
      </c>
      <c r="P224" s="3">
        <v>18025344623.041</v>
      </c>
      <c r="Q224" s="3">
        <v>10880871719.040001</v>
      </c>
      <c r="R224" s="3">
        <v>10001288901.041</v>
      </c>
      <c r="S224" s="31">
        <v>0</v>
      </c>
      <c r="T224" s="10">
        <f t="shared" si="15"/>
        <v>0</v>
      </c>
      <c r="U224" s="3">
        <v>0</v>
      </c>
      <c r="V224" s="3">
        <v>0</v>
      </c>
      <c r="W224" s="3">
        <v>0</v>
      </c>
      <c r="X224" s="3">
        <v>0</v>
      </c>
      <c r="Y224" s="3">
        <v>0</v>
      </c>
      <c r="Z224" s="3">
        <v>0</v>
      </c>
      <c r="AA224" s="3">
        <v>1004200</v>
      </c>
      <c r="AB224" s="3">
        <v>-14624044.999998569</v>
      </c>
      <c r="AC224" s="3">
        <f t="shared" si="16"/>
        <v>-11840790185</v>
      </c>
      <c r="AD224" s="3">
        <f t="shared" si="17"/>
        <v>-11840790185</v>
      </c>
      <c r="AE224" s="3">
        <f t="shared" si="18"/>
        <v>-3537178750.5000019</v>
      </c>
      <c r="AF224" s="3">
        <f t="shared" si="19"/>
        <v>-3537178750.5000019</v>
      </c>
    </row>
    <row r="225" spans="1:32" x14ac:dyDescent="0.2">
      <c r="A225" t="s">
        <v>120</v>
      </c>
      <c r="B225" t="s">
        <v>101</v>
      </c>
      <c r="C225" t="s">
        <v>20</v>
      </c>
      <c r="D225" t="s">
        <v>17</v>
      </c>
      <c r="E225" t="s">
        <v>33</v>
      </c>
      <c r="F225">
        <v>202003</v>
      </c>
      <c r="G225" s="3">
        <v>9375941732</v>
      </c>
      <c r="H225" s="3">
        <v>9375941732.0000038</v>
      </c>
      <c r="I225" s="3">
        <v>937594173.96000028</v>
      </c>
      <c r="J225" s="3">
        <v>937593984.95999992</v>
      </c>
      <c r="K225" s="10">
        <v>789</v>
      </c>
      <c r="L225" s="10">
        <v>789</v>
      </c>
      <c r="M225" s="10">
        <v>0</v>
      </c>
      <c r="N225" s="10">
        <v>3161.3036707452716</v>
      </c>
      <c r="O225" s="3">
        <v>18379038801.139984</v>
      </c>
      <c r="P225" s="3">
        <v>20281508395.125931</v>
      </c>
      <c r="Q225" s="3">
        <v>9606385349.1399918</v>
      </c>
      <c r="R225" s="3">
        <v>11508854943.126001</v>
      </c>
      <c r="S225" s="31">
        <v>0</v>
      </c>
      <c r="T225" s="10">
        <f t="shared" si="15"/>
        <v>0</v>
      </c>
      <c r="U225" s="3">
        <v>0</v>
      </c>
      <c r="V225" s="3">
        <v>0</v>
      </c>
      <c r="W225" s="3">
        <v>0</v>
      </c>
      <c r="X225" s="3">
        <v>0</v>
      </c>
      <c r="Y225" s="3">
        <v>0</v>
      </c>
      <c r="Z225" s="3">
        <v>0</v>
      </c>
      <c r="AA225" s="3">
        <v>3.814697265625E-6</v>
      </c>
      <c r="AB225" s="3">
        <v>-189.00000035762787</v>
      </c>
      <c r="AC225" s="3">
        <f t="shared" si="16"/>
        <v>-9375941732.0000038</v>
      </c>
      <c r="AD225" s="3">
        <f t="shared" si="17"/>
        <v>-9375941732.0000038</v>
      </c>
      <c r="AE225" s="3">
        <f t="shared" si="18"/>
        <v>-937593984.95999992</v>
      </c>
      <c r="AF225" s="3">
        <f t="shared" si="19"/>
        <v>-937593984.95999992</v>
      </c>
    </row>
    <row r="226" spans="1:32" x14ac:dyDescent="0.2">
      <c r="A226" t="s">
        <v>120</v>
      </c>
      <c r="B226" t="s">
        <v>101</v>
      </c>
      <c r="C226" t="s">
        <v>20</v>
      </c>
      <c r="D226" t="s">
        <v>17</v>
      </c>
      <c r="E226" t="s">
        <v>33</v>
      </c>
      <c r="F226">
        <v>202006</v>
      </c>
      <c r="G226" s="3">
        <v>10852010379</v>
      </c>
      <c r="H226" s="3">
        <v>10852010378.999998</v>
      </c>
      <c r="I226" s="3">
        <v>1085201037.9000006</v>
      </c>
      <c r="J226" s="3">
        <v>1085201037.8999999</v>
      </c>
      <c r="K226" s="10">
        <v>734</v>
      </c>
      <c r="L226" s="10">
        <v>734</v>
      </c>
      <c r="M226" s="10">
        <v>0</v>
      </c>
      <c r="N226" s="10">
        <v>2259.0347670250894</v>
      </c>
      <c r="O226" s="3">
        <v>17611876932.659966</v>
      </c>
      <c r="P226" s="3">
        <v>19734101279.637054</v>
      </c>
      <c r="Q226" s="3">
        <v>8388309199.6599741</v>
      </c>
      <c r="R226" s="3">
        <v>10510533546.636789</v>
      </c>
      <c r="S226" s="31">
        <v>0</v>
      </c>
      <c r="T226" s="10">
        <f t="shared" si="15"/>
        <v>0</v>
      </c>
      <c r="U226" s="3">
        <v>0</v>
      </c>
      <c r="V226" s="3">
        <v>0</v>
      </c>
      <c r="W226" s="3">
        <v>0</v>
      </c>
      <c r="X226" s="3">
        <v>0</v>
      </c>
      <c r="Y226" s="3">
        <v>0</v>
      </c>
      <c r="Z226" s="3">
        <v>0</v>
      </c>
      <c r="AA226" s="3">
        <v>-1.9073486328125E-6</v>
      </c>
      <c r="AB226" s="3">
        <v>-7.152557373046875E-7</v>
      </c>
      <c r="AC226" s="3">
        <f t="shared" si="16"/>
        <v>-10852010378.999998</v>
      </c>
      <c r="AD226" s="3">
        <f t="shared" si="17"/>
        <v>-10852010378.999998</v>
      </c>
      <c r="AE226" s="3">
        <f t="shared" si="18"/>
        <v>-1085201037.8999999</v>
      </c>
      <c r="AF226" s="3">
        <f t="shared" si="19"/>
        <v>-1085201037.8999999</v>
      </c>
    </row>
    <row r="227" spans="1:32" x14ac:dyDescent="0.2">
      <c r="A227" t="s">
        <v>120</v>
      </c>
      <c r="B227" t="s">
        <v>101</v>
      </c>
      <c r="C227" t="s">
        <v>20</v>
      </c>
      <c r="D227" t="s">
        <v>17</v>
      </c>
      <c r="E227" t="s">
        <v>33</v>
      </c>
      <c r="F227">
        <v>202009</v>
      </c>
      <c r="G227" s="3">
        <v>18624191266</v>
      </c>
      <c r="H227" s="3">
        <v>18631019826.000008</v>
      </c>
      <c r="I227" s="3">
        <v>1862419126.5999999</v>
      </c>
      <c r="J227" s="3">
        <v>1863127686.599999</v>
      </c>
      <c r="K227" s="10">
        <v>1106</v>
      </c>
      <c r="L227" s="10">
        <v>1106</v>
      </c>
      <c r="M227" s="10">
        <v>0</v>
      </c>
      <c r="N227" s="10">
        <v>1680.2505376344086</v>
      </c>
      <c r="O227" s="3">
        <v>18197846458.34996</v>
      </c>
      <c r="P227" s="3">
        <v>14873403619.405933</v>
      </c>
      <c r="Q227" s="3">
        <v>7799539647.3499298</v>
      </c>
      <c r="R227" s="3">
        <v>4475096808.4058914</v>
      </c>
      <c r="S227" s="31">
        <v>0</v>
      </c>
      <c r="T227" s="10">
        <f t="shared" si="15"/>
        <v>0</v>
      </c>
      <c r="U227" s="3">
        <v>0</v>
      </c>
      <c r="V227" s="3">
        <v>0</v>
      </c>
      <c r="W227" s="3">
        <v>0</v>
      </c>
      <c r="X227" s="3">
        <v>0</v>
      </c>
      <c r="Y227" s="3">
        <v>0</v>
      </c>
      <c r="Z227" s="3">
        <v>0</v>
      </c>
      <c r="AA227" s="3">
        <v>6828560.0000076294</v>
      </c>
      <c r="AB227" s="3">
        <v>708559.99999904633</v>
      </c>
      <c r="AC227" s="3">
        <f t="shared" si="16"/>
        <v>-18631019826.000008</v>
      </c>
      <c r="AD227" s="3">
        <f t="shared" si="17"/>
        <v>-18631019826.000008</v>
      </c>
      <c r="AE227" s="3">
        <f t="shared" si="18"/>
        <v>-1863127686.599999</v>
      </c>
      <c r="AF227" s="3">
        <f t="shared" si="19"/>
        <v>-1863127686.599999</v>
      </c>
    </row>
    <row r="228" spans="1:32" x14ac:dyDescent="0.2">
      <c r="A228" t="s">
        <v>120</v>
      </c>
      <c r="B228" t="s">
        <v>101</v>
      </c>
      <c r="C228" t="s">
        <v>20</v>
      </c>
      <c r="D228" t="s">
        <v>17</v>
      </c>
      <c r="E228" t="s">
        <v>33</v>
      </c>
      <c r="F228">
        <v>202012</v>
      </c>
      <c r="G228" s="3">
        <v>20192355657</v>
      </c>
      <c r="H228" s="3">
        <v>20192355656.999992</v>
      </c>
      <c r="I228" s="3">
        <v>2019235565.6999998</v>
      </c>
      <c r="J228" s="3">
        <v>2019235572.3900003</v>
      </c>
      <c r="K228" s="10">
        <v>1067</v>
      </c>
      <c r="L228" s="10">
        <v>1067</v>
      </c>
      <c r="M228" s="10">
        <v>0</v>
      </c>
      <c r="N228" s="10">
        <v>1312.7731182795696</v>
      </c>
      <c r="O228" s="3">
        <v>18799177044.739914</v>
      </c>
      <c r="P228" s="3">
        <v>18798343998.350189</v>
      </c>
      <c r="Q228" s="3">
        <v>6891581147.7399311</v>
      </c>
      <c r="R228" s="3">
        <v>6890748101.3502331</v>
      </c>
      <c r="S228" s="31">
        <v>0</v>
      </c>
      <c r="T228" s="10">
        <f t="shared" si="15"/>
        <v>0</v>
      </c>
      <c r="U228" s="3">
        <v>0</v>
      </c>
      <c r="V228" s="3">
        <v>0</v>
      </c>
      <c r="W228" s="3">
        <v>0</v>
      </c>
      <c r="X228" s="3">
        <v>0</v>
      </c>
      <c r="Y228" s="3">
        <v>0</v>
      </c>
      <c r="Z228" s="3">
        <v>0</v>
      </c>
      <c r="AA228" s="3">
        <v>-7.62939453125E-6</v>
      </c>
      <c r="AB228" s="3">
        <v>6.6900005340576172</v>
      </c>
      <c r="AC228" s="3">
        <f t="shared" si="16"/>
        <v>-20192355656.999992</v>
      </c>
      <c r="AD228" s="3">
        <f t="shared" si="17"/>
        <v>-20192355656.999992</v>
      </c>
      <c r="AE228" s="3">
        <f t="shared" si="18"/>
        <v>-2019235572.3900003</v>
      </c>
      <c r="AF228" s="3">
        <f t="shared" si="19"/>
        <v>-2019235572.3900003</v>
      </c>
    </row>
    <row r="229" spans="1:32" x14ac:dyDescent="0.2">
      <c r="A229" t="s">
        <v>120</v>
      </c>
      <c r="B229" t="s">
        <v>101</v>
      </c>
      <c r="C229" t="s">
        <v>20</v>
      </c>
      <c r="D229" t="s">
        <v>17</v>
      </c>
      <c r="E229" t="s">
        <v>33</v>
      </c>
      <c r="F229">
        <v>202103</v>
      </c>
      <c r="G229" s="3">
        <v>20447234389</v>
      </c>
      <c r="H229" s="3">
        <v>20447234389.000011</v>
      </c>
      <c r="I229" s="3">
        <v>2044723439.5999999</v>
      </c>
      <c r="J229" s="3">
        <v>2044723439.5999999</v>
      </c>
      <c r="K229" s="10">
        <v>1164</v>
      </c>
      <c r="L229" s="10">
        <v>1164</v>
      </c>
      <c r="M229" s="10">
        <v>0</v>
      </c>
      <c r="N229" s="10">
        <v>43.334101382488505</v>
      </c>
      <c r="O229" s="3">
        <v>19173329935.509995</v>
      </c>
      <c r="P229" s="3">
        <v>19073701259.190895</v>
      </c>
      <c r="Q229" s="3">
        <v>8217628047.0100098</v>
      </c>
      <c r="R229" s="3">
        <v>8117999370.6907482</v>
      </c>
      <c r="S229" s="31">
        <v>0</v>
      </c>
      <c r="T229" s="10">
        <f t="shared" si="15"/>
        <v>0</v>
      </c>
      <c r="U229" s="3">
        <v>0</v>
      </c>
      <c r="V229" s="3">
        <v>0</v>
      </c>
      <c r="W229" s="3">
        <v>0</v>
      </c>
      <c r="X229" s="3">
        <v>0</v>
      </c>
      <c r="Y229" s="3">
        <v>0</v>
      </c>
      <c r="Z229" s="3">
        <v>0</v>
      </c>
      <c r="AA229" s="3">
        <v>1.1444091796875E-5</v>
      </c>
      <c r="AB229" s="3">
        <v>0</v>
      </c>
      <c r="AC229" s="3">
        <f t="shared" si="16"/>
        <v>-20447234389.000011</v>
      </c>
      <c r="AD229" s="3">
        <f t="shared" si="17"/>
        <v>-20447234389.000011</v>
      </c>
      <c r="AE229" s="3">
        <f t="shared" si="18"/>
        <v>-2044723439.5999999</v>
      </c>
      <c r="AF229" s="3">
        <f t="shared" si="19"/>
        <v>-2044723439.5999999</v>
      </c>
    </row>
    <row r="230" spans="1:32" x14ac:dyDescent="0.2">
      <c r="A230" t="s">
        <v>120</v>
      </c>
      <c r="B230" t="s">
        <v>101</v>
      </c>
      <c r="C230" t="s">
        <v>20</v>
      </c>
      <c r="D230" t="s">
        <v>17</v>
      </c>
      <c r="E230" t="s">
        <v>33</v>
      </c>
      <c r="F230">
        <v>202106</v>
      </c>
      <c r="G230" s="3">
        <v>29549270040</v>
      </c>
      <c r="H230" s="3">
        <v>29549270040.000011</v>
      </c>
      <c r="I230" s="3">
        <v>3081759944.0999994</v>
      </c>
      <c r="J230" s="3">
        <v>3081759944.0999999</v>
      </c>
      <c r="K230" s="10">
        <v>1639</v>
      </c>
      <c r="L230" s="10">
        <v>1639</v>
      </c>
      <c r="M230" s="10">
        <v>0</v>
      </c>
      <c r="N230" s="10">
        <v>30.94408602150537</v>
      </c>
      <c r="O230" s="3">
        <v>19809833595.029999</v>
      </c>
      <c r="P230" s="3">
        <v>19808583282.625954</v>
      </c>
      <c r="Q230" s="3">
        <v>9319597547.0299988</v>
      </c>
      <c r="R230" s="3">
        <v>9318347234.6263885</v>
      </c>
      <c r="S230" s="31">
        <v>0</v>
      </c>
      <c r="T230" s="10">
        <f t="shared" si="15"/>
        <v>0</v>
      </c>
      <c r="U230" s="3">
        <v>0</v>
      </c>
      <c r="V230" s="3">
        <v>0</v>
      </c>
      <c r="W230" s="3">
        <v>0</v>
      </c>
      <c r="X230" s="3">
        <v>0</v>
      </c>
      <c r="Y230" s="3">
        <v>0</v>
      </c>
      <c r="Z230" s="3">
        <v>0</v>
      </c>
      <c r="AA230" s="3">
        <v>1.1444091796875E-5</v>
      </c>
      <c r="AB230" s="3">
        <v>4.76837158203125E-7</v>
      </c>
      <c r="AC230" s="3">
        <f t="shared" si="16"/>
        <v>-29549270040.000011</v>
      </c>
      <c r="AD230" s="3">
        <f t="shared" si="17"/>
        <v>-29549270040.000011</v>
      </c>
      <c r="AE230" s="3">
        <f t="shared" si="18"/>
        <v>-3081759944.0999999</v>
      </c>
      <c r="AF230" s="3">
        <f t="shared" si="19"/>
        <v>-3081759944.0999999</v>
      </c>
    </row>
    <row r="231" spans="1:32" x14ac:dyDescent="0.2">
      <c r="A231" t="s">
        <v>120</v>
      </c>
      <c r="B231" t="s">
        <v>101</v>
      </c>
      <c r="C231" t="s">
        <v>20</v>
      </c>
      <c r="D231" t="s">
        <v>17</v>
      </c>
      <c r="E231" t="s">
        <v>33</v>
      </c>
      <c r="F231">
        <v>202109</v>
      </c>
      <c r="G231" s="3">
        <v>21296143758</v>
      </c>
      <c r="H231" s="3">
        <v>21302205182.510006</v>
      </c>
      <c r="I231" s="3">
        <v>2127867110.3999994</v>
      </c>
      <c r="J231" s="3">
        <v>2128496069.4099994</v>
      </c>
      <c r="K231" s="10">
        <v>1210</v>
      </c>
      <c r="L231" s="10">
        <v>1211</v>
      </c>
      <c r="M231" s="10">
        <v>0</v>
      </c>
      <c r="N231" s="10">
        <v>30.278494623655906</v>
      </c>
      <c r="O231" s="3">
        <v>22280950975.02</v>
      </c>
      <c r="P231" s="3">
        <v>22279649392.810913</v>
      </c>
      <c r="Q231" s="3">
        <v>9549545056.0200005</v>
      </c>
      <c r="R231" s="3">
        <v>9548243473.810936</v>
      </c>
      <c r="S231" s="31">
        <v>0</v>
      </c>
      <c r="T231" s="10">
        <f t="shared" si="15"/>
        <v>0</v>
      </c>
      <c r="U231" s="3">
        <v>0</v>
      </c>
      <c r="V231" s="3">
        <v>0</v>
      </c>
      <c r="W231" s="3">
        <v>0</v>
      </c>
      <c r="X231" s="3">
        <v>0</v>
      </c>
      <c r="Y231" s="3">
        <v>0</v>
      </c>
      <c r="Z231" s="3">
        <v>0</v>
      </c>
      <c r="AA231" s="3">
        <v>6061424.5100059509</v>
      </c>
      <c r="AB231" s="3">
        <v>628959.00999999046</v>
      </c>
      <c r="AC231" s="3">
        <f t="shared" si="16"/>
        <v>-21302205182.510006</v>
      </c>
      <c r="AD231" s="3">
        <f t="shared" si="17"/>
        <v>-21302205182.510006</v>
      </c>
      <c r="AE231" s="3">
        <f t="shared" si="18"/>
        <v>-2128496069.4099994</v>
      </c>
      <c r="AF231" s="3">
        <f t="shared" si="19"/>
        <v>-2128496069.4099994</v>
      </c>
    </row>
    <row r="232" spans="1:32" x14ac:dyDescent="0.2">
      <c r="A232" t="s">
        <v>120</v>
      </c>
      <c r="B232" t="s">
        <v>101</v>
      </c>
      <c r="C232" t="s">
        <v>20</v>
      </c>
      <c r="D232" t="s">
        <v>17</v>
      </c>
      <c r="E232" t="s">
        <v>33</v>
      </c>
      <c r="F232">
        <v>202112</v>
      </c>
      <c r="G232" s="3">
        <v>12924667907</v>
      </c>
      <c r="H232" s="3">
        <v>12955074332.860004</v>
      </c>
      <c r="I232" s="3">
        <v>1292466790.7</v>
      </c>
      <c r="J232" s="3">
        <v>1295621888.8599997</v>
      </c>
      <c r="K232" s="10">
        <v>864</v>
      </c>
      <c r="L232" s="10">
        <v>865</v>
      </c>
      <c r="M232" s="10">
        <v>0</v>
      </c>
      <c r="N232" s="10">
        <v>33.383870967741935</v>
      </c>
      <c r="O232" s="3">
        <v>21312388940.040001</v>
      </c>
      <c r="P232" s="3">
        <v>21106482341.927029</v>
      </c>
      <c r="Q232" s="3">
        <v>10037164342.040001</v>
      </c>
      <c r="R232" s="3">
        <v>9831257743.9271049</v>
      </c>
      <c r="S232" s="31">
        <v>0</v>
      </c>
      <c r="T232" s="10">
        <f t="shared" si="15"/>
        <v>0</v>
      </c>
      <c r="U232" s="3">
        <v>0</v>
      </c>
      <c r="V232" s="3">
        <v>0</v>
      </c>
      <c r="W232" s="3">
        <v>0</v>
      </c>
      <c r="X232" s="3">
        <v>0</v>
      </c>
      <c r="Y232" s="3">
        <v>0</v>
      </c>
      <c r="Z232" s="3">
        <v>0</v>
      </c>
      <c r="AA232" s="3">
        <v>30406425.860004425</v>
      </c>
      <c r="AB232" s="3">
        <v>3155098.159999609</v>
      </c>
      <c r="AC232" s="3">
        <f t="shared" si="16"/>
        <v>-12955074332.860004</v>
      </c>
      <c r="AD232" s="3">
        <f t="shared" si="17"/>
        <v>-12955074332.860004</v>
      </c>
      <c r="AE232" s="3">
        <f t="shared" si="18"/>
        <v>-1295621888.8599997</v>
      </c>
      <c r="AF232" s="3">
        <f t="shared" si="19"/>
        <v>-1295621888.8599997</v>
      </c>
    </row>
    <row r="233" spans="1:32" x14ac:dyDescent="0.2">
      <c r="A233" t="s">
        <v>120</v>
      </c>
      <c r="B233" t="s">
        <v>101</v>
      </c>
      <c r="C233" t="s">
        <v>20</v>
      </c>
      <c r="D233" t="s">
        <v>17</v>
      </c>
      <c r="E233" t="s">
        <v>33</v>
      </c>
      <c r="F233">
        <v>202203</v>
      </c>
      <c r="G233" s="3">
        <v>777283152</v>
      </c>
      <c r="H233" s="3">
        <v>875655743.8499999</v>
      </c>
      <c r="I233" s="3">
        <v>77232444.000000015</v>
      </c>
      <c r="J233" s="3">
        <v>87439996.350000069</v>
      </c>
      <c r="K233" s="10">
        <v>53</v>
      </c>
      <c r="L233" s="10">
        <v>59</v>
      </c>
      <c r="M233" s="10">
        <v>0</v>
      </c>
      <c r="N233" s="10">
        <v>6.4516129032258016</v>
      </c>
      <c r="O233" s="3">
        <v>2113278055.76</v>
      </c>
      <c r="P233" s="3">
        <v>3000392852.8510151</v>
      </c>
      <c r="Q233" s="3">
        <v>-826164350.24000001</v>
      </c>
      <c r="R233" s="3">
        <v>60950446.85097862</v>
      </c>
      <c r="S233" s="31">
        <v>0</v>
      </c>
      <c r="T233" s="10">
        <f t="shared" si="15"/>
        <v>0</v>
      </c>
      <c r="U233" s="3">
        <v>0</v>
      </c>
      <c r="V233" s="3">
        <v>0</v>
      </c>
      <c r="W233" s="3">
        <v>0</v>
      </c>
      <c r="X233" s="3">
        <v>0</v>
      </c>
      <c r="Y233" s="3">
        <v>0</v>
      </c>
      <c r="Z233" s="3">
        <v>0</v>
      </c>
      <c r="AA233" s="3">
        <v>98372591.849999905</v>
      </c>
      <c r="AB233" s="3">
        <v>10207552.350000054</v>
      </c>
      <c r="AC233" s="3">
        <f t="shared" si="16"/>
        <v>-875655743.8499999</v>
      </c>
      <c r="AD233" s="3">
        <f t="shared" si="17"/>
        <v>-875655743.8499999</v>
      </c>
      <c r="AE233" s="3">
        <f t="shared" si="18"/>
        <v>-87439996.350000069</v>
      </c>
      <c r="AF233" s="3">
        <f t="shared" si="19"/>
        <v>-87439996.350000069</v>
      </c>
    </row>
    <row r="234" spans="1:32" x14ac:dyDescent="0.2">
      <c r="A234" t="s">
        <v>120</v>
      </c>
      <c r="B234" t="s">
        <v>101</v>
      </c>
      <c r="C234" t="s">
        <v>20</v>
      </c>
      <c r="D234" t="s">
        <v>17</v>
      </c>
      <c r="E234" t="s">
        <v>33</v>
      </c>
      <c r="F234">
        <v>202206</v>
      </c>
      <c r="G234" s="3">
        <v>0</v>
      </c>
      <c r="H234" s="3">
        <v>0</v>
      </c>
      <c r="I234" s="3">
        <v>0</v>
      </c>
      <c r="J234" s="3">
        <v>0</v>
      </c>
      <c r="K234" s="10">
        <v>0</v>
      </c>
      <c r="L234" s="10">
        <v>0</v>
      </c>
      <c r="M234" s="10">
        <v>0</v>
      </c>
      <c r="N234" s="10">
        <v>0</v>
      </c>
      <c r="O234" s="3">
        <v>-139.76</v>
      </c>
      <c r="P234" s="3">
        <v>-758817.55149999855</v>
      </c>
      <c r="Q234" s="3">
        <v>-139.76</v>
      </c>
      <c r="R234" s="3">
        <v>-758817.55149999855</v>
      </c>
      <c r="S234" s="31">
        <v>0</v>
      </c>
      <c r="T234" s="10">
        <f t="shared" si="15"/>
        <v>0</v>
      </c>
      <c r="U234" s="3">
        <v>0</v>
      </c>
      <c r="V234" s="3">
        <v>0</v>
      </c>
      <c r="W234" s="3">
        <v>0</v>
      </c>
      <c r="X234" s="3">
        <v>0</v>
      </c>
      <c r="Y234" s="3">
        <v>0</v>
      </c>
      <c r="Z234" s="3">
        <v>0</v>
      </c>
      <c r="AA234" s="3">
        <v>0</v>
      </c>
      <c r="AB234" s="3">
        <v>0</v>
      </c>
      <c r="AC234" s="3">
        <f t="shared" si="16"/>
        <v>0</v>
      </c>
      <c r="AD234" s="3">
        <f t="shared" si="17"/>
        <v>0</v>
      </c>
      <c r="AE234" s="3">
        <f t="shared" si="18"/>
        <v>0</v>
      </c>
      <c r="AF234" s="3">
        <f t="shared" si="19"/>
        <v>0</v>
      </c>
    </row>
    <row r="235" spans="1:32" x14ac:dyDescent="0.2">
      <c r="A235" t="s">
        <v>120</v>
      </c>
      <c r="B235" t="s">
        <v>101</v>
      </c>
      <c r="C235" t="s">
        <v>20</v>
      </c>
      <c r="D235" t="s">
        <v>17</v>
      </c>
      <c r="E235" t="s">
        <v>33</v>
      </c>
      <c r="F235">
        <v>202209</v>
      </c>
      <c r="G235" s="3">
        <v>0</v>
      </c>
      <c r="H235" s="3">
        <v>0</v>
      </c>
      <c r="I235" s="3">
        <v>0</v>
      </c>
      <c r="J235" s="3">
        <v>0</v>
      </c>
      <c r="K235" s="10">
        <v>0</v>
      </c>
      <c r="L235" s="10">
        <v>0</v>
      </c>
      <c r="M235" s="10">
        <v>0</v>
      </c>
      <c r="N235" s="10">
        <v>0</v>
      </c>
      <c r="O235" s="3">
        <v>63.660000000000004</v>
      </c>
      <c r="P235" s="3">
        <v>63.660000000000004</v>
      </c>
      <c r="Q235" s="3">
        <v>49.660000000000004</v>
      </c>
      <c r="R235" s="3">
        <v>49.660000000000004</v>
      </c>
      <c r="S235" s="31">
        <v>0</v>
      </c>
      <c r="T235" s="10">
        <f t="shared" si="15"/>
        <v>0</v>
      </c>
      <c r="U235" s="3">
        <v>0</v>
      </c>
      <c r="V235" s="3">
        <v>0</v>
      </c>
      <c r="W235" s="3">
        <v>0</v>
      </c>
      <c r="X235" s="3">
        <v>0</v>
      </c>
      <c r="Y235" s="3">
        <v>0</v>
      </c>
      <c r="Z235" s="3">
        <v>0</v>
      </c>
      <c r="AA235" s="3">
        <v>0</v>
      </c>
      <c r="AB235" s="3">
        <v>0</v>
      </c>
      <c r="AC235" s="3">
        <f t="shared" si="16"/>
        <v>0</v>
      </c>
      <c r="AD235" s="3">
        <f t="shared" si="17"/>
        <v>0</v>
      </c>
      <c r="AE235" s="3">
        <f t="shared" si="18"/>
        <v>0</v>
      </c>
      <c r="AF235" s="3">
        <f t="shared" si="19"/>
        <v>0</v>
      </c>
    </row>
    <row r="236" spans="1:32" x14ac:dyDescent="0.2">
      <c r="A236" t="s">
        <v>120</v>
      </c>
      <c r="B236" t="s">
        <v>101</v>
      </c>
      <c r="C236" t="s">
        <v>20</v>
      </c>
      <c r="D236" t="s">
        <v>17</v>
      </c>
      <c r="E236" t="s">
        <v>33</v>
      </c>
      <c r="F236">
        <v>202212</v>
      </c>
      <c r="G236" s="3">
        <v>0</v>
      </c>
      <c r="H236" s="3">
        <v>0</v>
      </c>
      <c r="I236" s="3">
        <v>0</v>
      </c>
      <c r="J236" s="3">
        <v>0</v>
      </c>
      <c r="K236" s="10">
        <v>0</v>
      </c>
      <c r="L236" s="10">
        <v>0</v>
      </c>
      <c r="M236" s="10">
        <v>0</v>
      </c>
      <c r="N236" s="10">
        <v>0</v>
      </c>
      <c r="O236" s="3">
        <v>0</v>
      </c>
      <c r="P236" s="3">
        <v>-245418.84530000004</v>
      </c>
      <c r="Q236" s="3">
        <v>0</v>
      </c>
      <c r="R236" s="3">
        <v>-245418.84530000004</v>
      </c>
      <c r="S236" s="31">
        <v>0</v>
      </c>
      <c r="T236" s="10">
        <f t="shared" si="15"/>
        <v>0</v>
      </c>
      <c r="U236" s="3">
        <v>0</v>
      </c>
      <c r="V236" s="3">
        <v>0</v>
      </c>
      <c r="W236" s="3">
        <v>0</v>
      </c>
      <c r="X236" s="3">
        <v>0</v>
      </c>
      <c r="Y236" s="3">
        <v>0</v>
      </c>
      <c r="Z236" s="3">
        <v>0</v>
      </c>
      <c r="AA236" s="3">
        <v>0</v>
      </c>
      <c r="AB236" s="3">
        <v>0</v>
      </c>
      <c r="AC236" s="3">
        <f t="shared" si="16"/>
        <v>0</v>
      </c>
      <c r="AD236" s="3">
        <f t="shared" si="17"/>
        <v>0</v>
      </c>
      <c r="AE236" s="3">
        <f t="shared" si="18"/>
        <v>0</v>
      </c>
      <c r="AF236" s="3">
        <f t="shared" si="19"/>
        <v>0</v>
      </c>
    </row>
    <row r="237" spans="1:32" x14ac:dyDescent="0.2">
      <c r="A237" t="s">
        <v>120</v>
      </c>
      <c r="B237" t="s">
        <v>101</v>
      </c>
      <c r="C237" t="s">
        <v>20</v>
      </c>
      <c r="D237" t="s">
        <v>17</v>
      </c>
      <c r="E237" t="s">
        <v>33</v>
      </c>
      <c r="F237">
        <v>202303</v>
      </c>
      <c r="G237" s="3">
        <v>0</v>
      </c>
      <c r="H237" s="3">
        <v>0</v>
      </c>
      <c r="I237" s="3">
        <v>0</v>
      </c>
      <c r="J237" s="3">
        <v>0</v>
      </c>
      <c r="K237" s="10">
        <v>0</v>
      </c>
      <c r="L237" s="10">
        <v>0</v>
      </c>
      <c r="M237" s="10">
        <v>0</v>
      </c>
      <c r="N237" s="10">
        <v>0</v>
      </c>
      <c r="O237" s="3">
        <v>10.44</v>
      </c>
      <c r="P237" s="3">
        <v>10.44</v>
      </c>
      <c r="Q237" s="3">
        <v>10.44</v>
      </c>
      <c r="R237" s="3">
        <v>10.44</v>
      </c>
      <c r="S237" s="31">
        <v>0</v>
      </c>
      <c r="T237" s="10">
        <f t="shared" si="15"/>
        <v>0</v>
      </c>
      <c r="U237" s="3">
        <v>0</v>
      </c>
      <c r="V237" s="3">
        <v>0</v>
      </c>
      <c r="W237" s="3">
        <v>0</v>
      </c>
      <c r="X237" s="3">
        <v>0</v>
      </c>
      <c r="Y237" s="3">
        <v>0</v>
      </c>
      <c r="Z237" s="3">
        <v>0</v>
      </c>
      <c r="AA237" s="3">
        <v>0</v>
      </c>
      <c r="AB237" s="3">
        <v>0</v>
      </c>
      <c r="AC237" s="3">
        <f t="shared" si="16"/>
        <v>0</v>
      </c>
      <c r="AD237" s="3">
        <f t="shared" si="17"/>
        <v>0</v>
      </c>
      <c r="AE237" s="3">
        <f t="shared" si="18"/>
        <v>0</v>
      </c>
      <c r="AF237" s="3">
        <f t="shared" si="19"/>
        <v>0</v>
      </c>
    </row>
    <row r="238" spans="1:32" x14ac:dyDescent="0.2">
      <c r="A238" t="s">
        <v>120</v>
      </c>
      <c r="B238" t="s">
        <v>101</v>
      </c>
      <c r="C238" t="s">
        <v>20</v>
      </c>
      <c r="D238" t="s">
        <v>17</v>
      </c>
      <c r="E238" t="s">
        <v>33</v>
      </c>
      <c r="F238">
        <v>202306</v>
      </c>
      <c r="G238" s="3">
        <v>0</v>
      </c>
      <c r="H238" s="3">
        <v>0</v>
      </c>
      <c r="I238" s="3">
        <v>0</v>
      </c>
      <c r="J238" s="3">
        <v>0</v>
      </c>
      <c r="K238" s="10">
        <v>0</v>
      </c>
      <c r="L238" s="10">
        <v>0</v>
      </c>
      <c r="M238" s="10">
        <v>0</v>
      </c>
      <c r="N238" s="10">
        <v>0</v>
      </c>
      <c r="O238" s="3">
        <v>0</v>
      </c>
      <c r="P238" s="3">
        <v>0</v>
      </c>
      <c r="Q238" s="3">
        <v>0</v>
      </c>
      <c r="R238" s="3">
        <v>0</v>
      </c>
      <c r="S238" s="31">
        <v>0</v>
      </c>
      <c r="T238" s="10">
        <f t="shared" si="15"/>
        <v>0</v>
      </c>
      <c r="U238" s="3">
        <v>0</v>
      </c>
      <c r="V238" s="3">
        <v>0</v>
      </c>
      <c r="W238" s="3">
        <v>0</v>
      </c>
      <c r="X238" s="3">
        <v>0</v>
      </c>
      <c r="Y238" s="3">
        <v>0</v>
      </c>
      <c r="Z238" s="3">
        <v>0</v>
      </c>
      <c r="AA238" s="3">
        <v>0</v>
      </c>
      <c r="AB238" s="3">
        <v>0</v>
      </c>
      <c r="AC238" s="3">
        <f t="shared" si="16"/>
        <v>0</v>
      </c>
      <c r="AD238" s="3">
        <f t="shared" si="17"/>
        <v>0</v>
      </c>
      <c r="AE238" s="3">
        <f t="shared" si="18"/>
        <v>0</v>
      </c>
      <c r="AF238" s="3">
        <f t="shared" si="19"/>
        <v>0</v>
      </c>
    </row>
    <row r="239" spans="1:32" x14ac:dyDescent="0.2">
      <c r="A239" t="s">
        <v>120</v>
      </c>
      <c r="B239" t="s">
        <v>101</v>
      </c>
      <c r="C239" t="s">
        <v>20</v>
      </c>
      <c r="D239" t="s">
        <v>17</v>
      </c>
      <c r="E239" t="s">
        <v>33</v>
      </c>
      <c r="F239">
        <v>202309</v>
      </c>
      <c r="G239" s="3">
        <v>0</v>
      </c>
      <c r="H239" s="3">
        <v>0</v>
      </c>
      <c r="I239" s="3">
        <v>0</v>
      </c>
      <c r="J239" s="3">
        <v>0</v>
      </c>
      <c r="K239" s="10">
        <v>0</v>
      </c>
      <c r="L239" s="10">
        <v>0</v>
      </c>
      <c r="M239" s="10">
        <v>0</v>
      </c>
      <c r="N239" s="10">
        <v>0</v>
      </c>
      <c r="O239" s="3">
        <v>0</v>
      </c>
      <c r="P239" s="3">
        <v>0</v>
      </c>
      <c r="Q239" s="3">
        <v>0</v>
      </c>
      <c r="R239" s="3">
        <v>0</v>
      </c>
      <c r="S239" s="31">
        <v>0</v>
      </c>
      <c r="T239" s="10">
        <f t="shared" si="15"/>
        <v>0</v>
      </c>
      <c r="U239" s="3">
        <v>0</v>
      </c>
      <c r="V239" s="3">
        <v>0</v>
      </c>
      <c r="W239" s="3">
        <v>0</v>
      </c>
      <c r="X239" s="3">
        <v>0</v>
      </c>
      <c r="Y239" s="3">
        <v>0</v>
      </c>
      <c r="Z239" s="3">
        <v>0</v>
      </c>
      <c r="AA239" s="3">
        <v>0</v>
      </c>
      <c r="AB239" s="3">
        <v>0</v>
      </c>
      <c r="AC239" s="3">
        <f t="shared" si="16"/>
        <v>0</v>
      </c>
      <c r="AD239" s="3">
        <f t="shared" si="17"/>
        <v>0</v>
      </c>
      <c r="AE239" s="3">
        <f t="shared" si="18"/>
        <v>0</v>
      </c>
      <c r="AF239" s="3">
        <f t="shared" si="19"/>
        <v>0</v>
      </c>
    </row>
    <row r="240" spans="1:32" x14ac:dyDescent="0.2">
      <c r="A240" t="s">
        <v>120</v>
      </c>
      <c r="B240" t="s">
        <v>101</v>
      </c>
      <c r="C240" t="s">
        <v>20</v>
      </c>
      <c r="D240" t="s">
        <v>17</v>
      </c>
      <c r="E240" t="s">
        <v>33</v>
      </c>
      <c r="F240">
        <v>202312</v>
      </c>
      <c r="G240" s="3">
        <v>0</v>
      </c>
      <c r="H240" s="3">
        <v>0</v>
      </c>
      <c r="I240" s="3">
        <v>0</v>
      </c>
      <c r="J240" s="3">
        <v>0</v>
      </c>
      <c r="K240" s="10">
        <v>0</v>
      </c>
      <c r="L240" s="10">
        <v>0</v>
      </c>
      <c r="M240" s="10">
        <v>0</v>
      </c>
      <c r="N240" s="10">
        <v>0</v>
      </c>
      <c r="O240" s="3">
        <v>0</v>
      </c>
      <c r="P240" s="3">
        <v>0</v>
      </c>
      <c r="Q240" s="3">
        <v>0</v>
      </c>
      <c r="R240" s="3">
        <v>0</v>
      </c>
      <c r="S240" s="31">
        <v>0</v>
      </c>
      <c r="T240" s="10">
        <f t="shared" si="15"/>
        <v>0</v>
      </c>
      <c r="U240" s="3">
        <v>0</v>
      </c>
      <c r="V240" s="3">
        <v>0</v>
      </c>
      <c r="W240" s="3">
        <v>0</v>
      </c>
      <c r="X240" s="3">
        <v>0</v>
      </c>
      <c r="Y240" s="3">
        <v>0</v>
      </c>
      <c r="Z240" s="3">
        <v>0</v>
      </c>
      <c r="AA240" s="3">
        <v>0</v>
      </c>
      <c r="AB240" s="3">
        <v>0</v>
      </c>
      <c r="AC240" s="3">
        <f t="shared" si="16"/>
        <v>0</v>
      </c>
      <c r="AD240" s="3">
        <f t="shared" si="17"/>
        <v>0</v>
      </c>
      <c r="AE240" s="3">
        <f t="shared" si="18"/>
        <v>0</v>
      </c>
      <c r="AF240" s="3">
        <f t="shared" si="19"/>
        <v>0</v>
      </c>
    </row>
    <row r="241" spans="1:32" x14ac:dyDescent="0.2">
      <c r="A241" t="s">
        <v>120</v>
      </c>
      <c r="B241" t="s">
        <v>101</v>
      </c>
      <c r="C241" t="s">
        <v>20</v>
      </c>
      <c r="D241" t="s">
        <v>17</v>
      </c>
      <c r="E241" t="s">
        <v>33</v>
      </c>
      <c r="F241">
        <v>202403</v>
      </c>
      <c r="G241" s="3">
        <v>0</v>
      </c>
      <c r="H241" s="3">
        <v>0</v>
      </c>
      <c r="I241" s="3">
        <v>0</v>
      </c>
      <c r="J241" s="3">
        <v>0</v>
      </c>
      <c r="K241" s="10">
        <v>0</v>
      </c>
      <c r="L241" s="10">
        <v>0</v>
      </c>
      <c r="M241" s="10">
        <v>0</v>
      </c>
      <c r="N241" s="10">
        <v>0</v>
      </c>
      <c r="O241" s="3">
        <v>0</v>
      </c>
      <c r="P241" s="3">
        <v>0</v>
      </c>
      <c r="Q241" s="3">
        <v>0</v>
      </c>
      <c r="R241" s="3">
        <v>0</v>
      </c>
      <c r="S241" s="31">
        <v>0</v>
      </c>
      <c r="T241" s="10">
        <f t="shared" si="15"/>
        <v>0</v>
      </c>
      <c r="U241" s="3">
        <v>0</v>
      </c>
      <c r="V241" s="3">
        <v>0</v>
      </c>
      <c r="W241" s="3">
        <v>0</v>
      </c>
      <c r="X241" s="3">
        <v>0</v>
      </c>
      <c r="Y241" s="3">
        <v>0</v>
      </c>
      <c r="Z241" s="3">
        <v>0</v>
      </c>
      <c r="AA241" s="3">
        <v>0</v>
      </c>
      <c r="AB241" s="3">
        <v>0</v>
      </c>
      <c r="AC241" s="3">
        <f t="shared" si="16"/>
        <v>0</v>
      </c>
      <c r="AD241" s="3">
        <f t="shared" si="17"/>
        <v>0</v>
      </c>
      <c r="AE241" s="3">
        <f t="shared" si="18"/>
        <v>0</v>
      </c>
      <c r="AF241" s="3">
        <f t="shared" si="19"/>
        <v>0</v>
      </c>
    </row>
    <row r="242" spans="1:32" x14ac:dyDescent="0.2">
      <c r="A242" t="s">
        <v>120</v>
      </c>
      <c r="B242" t="s">
        <v>101</v>
      </c>
      <c r="C242" t="s">
        <v>20</v>
      </c>
      <c r="D242" t="s">
        <v>17</v>
      </c>
      <c r="E242" t="s">
        <v>36</v>
      </c>
      <c r="F242">
        <v>202404</v>
      </c>
      <c r="G242" s="3">
        <v>0</v>
      </c>
      <c r="H242" s="3">
        <v>0</v>
      </c>
      <c r="I242" s="3">
        <v>0</v>
      </c>
      <c r="J242" s="3">
        <v>0</v>
      </c>
      <c r="K242" s="10">
        <v>0</v>
      </c>
      <c r="L242" s="10">
        <v>0</v>
      </c>
      <c r="M242" s="10">
        <v>0</v>
      </c>
      <c r="N242" s="10">
        <v>0</v>
      </c>
      <c r="O242" s="3">
        <v>0</v>
      </c>
      <c r="P242" s="3">
        <v>0</v>
      </c>
      <c r="Q242" s="3">
        <v>0</v>
      </c>
      <c r="R242" s="3">
        <v>0</v>
      </c>
      <c r="S242" s="31">
        <v>0</v>
      </c>
      <c r="T242" s="10">
        <f t="shared" si="15"/>
        <v>0</v>
      </c>
      <c r="U242" s="3">
        <v>0</v>
      </c>
      <c r="V242" s="3">
        <v>0</v>
      </c>
      <c r="W242" s="3">
        <v>0</v>
      </c>
      <c r="X242" s="3">
        <v>0</v>
      </c>
      <c r="Y242" s="3">
        <v>0</v>
      </c>
      <c r="Z242" s="3">
        <v>0</v>
      </c>
      <c r="AA242" s="3">
        <v>0</v>
      </c>
      <c r="AB242" s="3">
        <v>0</v>
      </c>
      <c r="AC242" s="3">
        <f t="shared" si="16"/>
        <v>0</v>
      </c>
      <c r="AD242" s="3">
        <f t="shared" si="17"/>
        <v>0</v>
      </c>
      <c r="AE242" s="3">
        <f t="shared" si="18"/>
        <v>0</v>
      </c>
      <c r="AF242" s="3">
        <f t="shared" si="19"/>
        <v>0</v>
      </c>
    </row>
    <row r="243" spans="1:32" x14ac:dyDescent="0.2">
      <c r="A243" t="s">
        <v>120</v>
      </c>
      <c r="B243" t="s">
        <v>101</v>
      </c>
      <c r="C243" t="s">
        <v>20</v>
      </c>
      <c r="D243" t="s">
        <v>17</v>
      </c>
      <c r="E243" t="s">
        <v>36</v>
      </c>
      <c r="F243">
        <v>202405</v>
      </c>
      <c r="G243" s="3">
        <v>0</v>
      </c>
      <c r="H243" s="3">
        <v>0</v>
      </c>
      <c r="I243" s="3">
        <v>0</v>
      </c>
      <c r="J243" s="3">
        <v>0</v>
      </c>
      <c r="K243" s="10">
        <v>0</v>
      </c>
      <c r="L243" s="10">
        <v>0</v>
      </c>
      <c r="M243" s="10">
        <v>0</v>
      </c>
      <c r="N243" s="10">
        <v>0</v>
      </c>
      <c r="O243" s="3">
        <v>0</v>
      </c>
      <c r="P243" s="3">
        <v>0</v>
      </c>
      <c r="Q243" s="3">
        <v>0</v>
      </c>
      <c r="R243" s="3">
        <v>0</v>
      </c>
      <c r="S243" s="31">
        <v>0</v>
      </c>
      <c r="T243" s="10">
        <f t="shared" si="15"/>
        <v>0</v>
      </c>
      <c r="U243" s="3">
        <v>0</v>
      </c>
      <c r="V243" s="3">
        <v>0</v>
      </c>
      <c r="W243" s="3">
        <v>0</v>
      </c>
      <c r="X243" s="3">
        <v>0</v>
      </c>
      <c r="Y243" s="3">
        <v>0</v>
      </c>
      <c r="Z243" s="3">
        <v>0</v>
      </c>
      <c r="AA243" s="3">
        <v>0</v>
      </c>
      <c r="AB243" s="3">
        <v>0</v>
      </c>
      <c r="AC243" s="3">
        <f t="shared" si="16"/>
        <v>0</v>
      </c>
      <c r="AD243" s="3">
        <f t="shared" si="17"/>
        <v>0</v>
      </c>
      <c r="AE243" s="3">
        <f t="shared" si="18"/>
        <v>0</v>
      </c>
      <c r="AF243" s="3">
        <f t="shared" si="19"/>
        <v>0</v>
      </c>
    </row>
    <row r="244" spans="1:32" x14ac:dyDescent="0.2">
      <c r="A244" t="s">
        <v>121</v>
      </c>
      <c r="B244" t="s">
        <v>101</v>
      </c>
      <c r="C244" t="s">
        <v>21</v>
      </c>
      <c r="D244" t="s">
        <v>17</v>
      </c>
      <c r="E244" t="s">
        <v>33</v>
      </c>
      <c r="F244">
        <v>201906</v>
      </c>
      <c r="G244" s="3">
        <v>0</v>
      </c>
      <c r="H244" s="3">
        <v>0</v>
      </c>
      <c r="I244" s="3">
        <v>0</v>
      </c>
      <c r="J244" s="3">
        <v>0</v>
      </c>
      <c r="K244" s="10">
        <v>0</v>
      </c>
      <c r="L244" s="10">
        <v>0</v>
      </c>
      <c r="M244" s="10">
        <v>0</v>
      </c>
      <c r="N244" s="10">
        <v>0</v>
      </c>
      <c r="O244" s="3">
        <v>0</v>
      </c>
      <c r="P244" s="3">
        <v>0</v>
      </c>
      <c r="Q244" s="3">
        <v>0</v>
      </c>
      <c r="R244" s="3">
        <v>0</v>
      </c>
      <c r="S244" s="31">
        <v>0</v>
      </c>
      <c r="T244" s="10">
        <f t="shared" si="15"/>
        <v>0</v>
      </c>
      <c r="U244" s="3">
        <v>0</v>
      </c>
      <c r="V244" s="3">
        <v>0</v>
      </c>
      <c r="W244" s="3">
        <v>0</v>
      </c>
      <c r="X244" s="3">
        <v>0</v>
      </c>
      <c r="Y244" s="3">
        <v>0</v>
      </c>
      <c r="Z244" s="3">
        <v>0</v>
      </c>
      <c r="AA244" s="3">
        <v>0</v>
      </c>
      <c r="AB244" s="3">
        <v>0</v>
      </c>
      <c r="AC244" s="3">
        <f t="shared" si="16"/>
        <v>0</v>
      </c>
      <c r="AD244" s="3">
        <f t="shared" si="17"/>
        <v>0</v>
      </c>
      <c r="AE244" s="3">
        <f t="shared" si="18"/>
        <v>0</v>
      </c>
      <c r="AF244" s="3">
        <f t="shared" si="19"/>
        <v>0</v>
      </c>
    </row>
    <row r="245" spans="1:32" x14ac:dyDescent="0.2">
      <c r="A245" t="s">
        <v>121</v>
      </c>
      <c r="B245" t="s">
        <v>101</v>
      </c>
      <c r="C245" t="s">
        <v>21</v>
      </c>
      <c r="D245" t="s">
        <v>17</v>
      </c>
      <c r="E245" t="s">
        <v>33</v>
      </c>
      <c r="F245">
        <v>201909</v>
      </c>
      <c r="G245" s="3">
        <v>0</v>
      </c>
      <c r="H245" s="3">
        <v>0</v>
      </c>
      <c r="I245" s="3">
        <v>0</v>
      </c>
      <c r="J245" s="3">
        <v>0</v>
      </c>
      <c r="K245" s="10">
        <v>0</v>
      </c>
      <c r="L245" s="10">
        <v>0</v>
      </c>
      <c r="M245" s="10">
        <v>0</v>
      </c>
      <c r="N245" s="10">
        <v>0</v>
      </c>
      <c r="O245" s="3">
        <v>0</v>
      </c>
      <c r="P245" s="3">
        <v>0</v>
      </c>
      <c r="Q245" s="3">
        <v>0</v>
      </c>
      <c r="R245" s="3">
        <v>0</v>
      </c>
      <c r="S245" s="31">
        <v>0</v>
      </c>
      <c r="T245" s="10">
        <f t="shared" si="15"/>
        <v>0</v>
      </c>
      <c r="U245" s="3">
        <v>0</v>
      </c>
      <c r="V245" s="3">
        <v>0</v>
      </c>
      <c r="W245" s="3">
        <v>0</v>
      </c>
      <c r="X245" s="3">
        <v>0</v>
      </c>
      <c r="Y245" s="3">
        <v>0</v>
      </c>
      <c r="Z245" s="3">
        <v>0</v>
      </c>
      <c r="AA245" s="3">
        <v>0</v>
      </c>
      <c r="AB245" s="3">
        <v>0</v>
      </c>
      <c r="AC245" s="3">
        <f t="shared" si="16"/>
        <v>0</v>
      </c>
      <c r="AD245" s="3">
        <f t="shared" si="17"/>
        <v>0</v>
      </c>
      <c r="AE245" s="3">
        <f t="shared" si="18"/>
        <v>0</v>
      </c>
      <c r="AF245" s="3">
        <f t="shared" si="19"/>
        <v>0</v>
      </c>
    </row>
    <row r="246" spans="1:32" x14ac:dyDescent="0.2">
      <c r="A246" t="s">
        <v>121</v>
      </c>
      <c r="B246" t="s">
        <v>101</v>
      </c>
      <c r="C246" t="s">
        <v>21</v>
      </c>
      <c r="D246" t="s">
        <v>17</v>
      </c>
      <c r="E246" t="s">
        <v>33</v>
      </c>
      <c r="F246">
        <v>201912</v>
      </c>
      <c r="G246" s="3">
        <v>0</v>
      </c>
      <c r="H246" s="3">
        <v>0</v>
      </c>
      <c r="I246" s="3">
        <v>0</v>
      </c>
      <c r="J246" s="3">
        <v>0</v>
      </c>
      <c r="K246" s="10">
        <v>0</v>
      </c>
      <c r="L246" s="10">
        <v>0</v>
      </c>
      <c r="M246" s="10">
        <v>0</v>
      </c>
      <c r="N246" s="10">
        <v>0</v>
      </c>
      <c r="O246" s="3">
        <v>0</v>
      </c>
      <c r="P246" s="3">
        <v>0</v>
      </c>
      <c r="Q246" s="3">
        <v>0</v>
      </c>
      <c r="R246" s="3">
        <v>0</v>
      </c>
      <c r="S246" s="31">
        <v>0</v>
      </c>
      <c r="T246" s="10">
        <f t="shared" si="15"/>
        <v>0</v>
      </c>
      <c r="U246" s="3">
        <v>0</v>
      </c>
      <c r="V246" s="3">
        <v>0</v>
      </c>
      <c r="W246" s="3">
        <v>0</v>
      </c>
      <c r="X246" s="3">
        <v>0</v>
      </c>
      <c r="Y246" s="3">
        <v>0</v>
      </c>
      <c r="Z246" s="3">
        <v>0</v>
      </c>
      <c r="AA246" s="3">
        <v>0</v>
      </c>
      <c r="AB246" s="3">
        <v>0</v>
      </c>
      <c r="AC246" s="3">
        <f t="shared" si="16"/>
        <v>0</v>
      </c>
      <c r="AD246" s="3">
        <f t="shared" si="17"/>
        <v>0</v>
      </c>
      <c r="AE246" s="3">
        <f t="shared" si="18"/>
        <v>0</v>
      </c>
      <c r="AF246" s="3">
        <f t="shared" si="19"/>
        <v>0</v>
      </c>
    </row>
    <row r="247" spans="1:32" x14ac:dyDescent="0.2">
      <c r="A247" t="s">
        <v>121</v>
      </c>
      <c r="B247" t="s">
        <v>101</v>
      </c>
      <c r="C247" t="s">
        <v>21</v>
      </c>
      <c r="D247" t="s">
        <v>17</v>
      </c>
      <c r="E247" t="s">
        <v>33</v>
      </c>
      <c r="F247">
        <v>202003</v>
      </c>
      <c r="G247" s="3">
        <v>0</v>
      </c>
      <c r="H247" s="3">
        <v>0</v>
      </c>
      <c r="I247" s="3">
        <v>0</v>
      </c>
      <c r="J247" s="3">
        <v>0</v>
      </c>
      <c r="K247" s="10">
        <v>0</v>
      </c>
      <c r="L247" s="10">
        <v>0</v>
      </c>
      <c r="M247" s="10">
        <v>0</v>
      </c>
      <c r="N247" s="10">
        <v>0</v>
      </c>
      <c r="O247" s="3">
        <v>0</v>
      </c>
      <c r="P247" s="3">
        <v>0</v>
      </c>
      <c r="Q247" s="3">
        <v>0</v>
      </c>
      <c r="R247" s="3">
        <v>0</v>
      </c>
      <c r="S247" s="31">
        <v>0</v>
      </c>
      <c r="T247" s="10">
        <f t="shared" si="15"/>
        <v>0</v>
      </c>
      <c r="U247" s="3">
        <v>0</v>
      </c>
      <c r="V247" s="3">
        <v>0</v>
      </c>
      <c r="W247" s="3">
        <v>0</v>
      </c>
      <c r="X247" s="3">
        <v>0</v>
      </c>
      <c r="Y247" s="3">
        <v>0</v>
      </c>
      <c r="Z247" s="3">
        <v>0</v>
      </c>
      <c r="AA247" s="3">
        <v>0</v>
      </c>
      <c r="AB247" s="3">
        <v>0</v>
      </c>
      <c r="AC247" s="3">
        <f t="shared" si="16"/>
        <v>0</v>
      </c>
      <c r="AD247" s="3">
        <f t="shared" si="17"/>
        <v>0</v>
      </c>
      <c r="AE247" s="3">
        <f t="shared" si="18"/>
        <v>0</v>
      </c>
      <c r="AF247" s="3">
        <f t="shared" si="19"/>
        <v>0</v>
      </c>
    </row>
    <row r="248" spans="1:32" x14ac:dyDescent="0.2">
      <c r="A248" t="s">
        <v>121</v>
      </c>
      <c r="B248" t="s">
        <v>101</v>
      </c>
      <c r="C248" t="s">
        <v>21</v>
      </c>
      <c r="D248" t="s">
        <v>17</v>
      </c>
      <c r="E248" t="s">
        <v>33</v>
      </c>
      <c r="F248">
        <v>202006</v>
      </c>
      <c r="G248" s="3">
        <v>0</v>
      </c>
      <c r="H248" s="3">
        <v>0</v>
      </c>
      <c r="I248" s="3">
        <v>0</v>
      </c>
      <c r="J248" s="3">
        <v>0</v>
      </c>
      <c r="K248" s="10">
        <v>0</v>
      </c>
      <c r="L248" s="10">
        <v>0</v>
      </c>
      <c r="M248" s="10">
        <v>0</v>
      </c>
      <c r="N248" s="10">
        <v>0</v>
      </c>
      <c r="O248" s="3">
        <v>0</v>
      </c>
      <c r="P248" s="3">
        <v>0</v>
      </c>
      <c r="Q248" s="3">
        <v>0</v>
      </c>
      <c r="R248" s="3">
        <v>0</v>
      </c>
      <c r="S248" s="31">
        <v>0</v>
      </c>
      <c r="T248" s="10">
        <f t="shared" si="15"/>
        <v>0</v>
      </c>
      <c r="U248" s="3">
        <v>0</v>
      </c>
      <c r="V248" s="3">
        <v>0</v>
      </c>
      <c r="W248" s="3">
        <v>0</v>
      </c>
      <c r="X248" s="3">
        <v>0</v>
      </c>
      <c r="Y248" s="3">
        <v>0</v>
      </c>
      <c r="Z248" s="3">
        <v>0</v>
      </c>
      <c r="AA248" s="3">
        <v>0</v>
      </c>
      <c r="AB248" s="3">
        <v>0</v>
      </c>
      <c r="AC248" s="3">
        <f t="shared" si="16"/>
        <v>0</v>
      </c>
      <c r="AD248" s="3">
        <f t="shared" si="17"/>
        <v>0</v>
      </c>
      <c r="AE248" s="3">
        <f t="shared" si="18"/>
        <v>0</v>
      </c>
      <c r="AF248" s="3">
        <f t="shared" si="19"/>
        <v>0</v>
      </c>
    </row>
    <row r="249" spans="1:32" x14ac:dyDescent="0.2">
      <c r="A249" t="s">
        <v>121</v>
      </c>
      <c r="B249" t="s">
        <v>101</v>
      </c>
      <c r="C249" t="s">
        <v>21</v>
      </c>
      <c r="D249" t="s">
        <v>17</v>
      </c>
      <c r="E249" t="s">
        <v>33</v>
      </c>
      <c r="F249">
        <v>202009</v>
      </c>
      <c r="G249" s="3">
        <v>0</v>
      </c>
      <c r="H249" s="3">
        <v>0</v>
      </c>
      <c r="I249" s="3">
        <v>0</v>
      </c>
      <c r="J249" s="3">
        <v>0</v>
      </c>
      <c r="K249" s="10">
        <v>0</v>
      </c>
      <c r="L249" s="10">
        <v>0</v>
      </c>
      <c r="M249" s="10">
        <v>0</v>
      </c>
      <c r="N249" s="10">
        <v>0</v>
      </c>
      <c r="O249" s="3">
        <v>0</v>
      </c>
      <c r="P249" s="3">
        <v>0</v>
      </c>
      <c r="Q249" s="3">
        <v>0</v>
      </c>
      <c r="R249" s="3">
        <v>0</v>
      </c>
      <c r="S249" s="31">
        <v>0</v>
      </c>
      <c r="T249" s="10">
        <f t="shared" si="15"/>
        <v>0</v>
      </c>
      <c r="U249" s="3">
        <v>0</v>
      </c>
      <c r="V249" s="3">
        <v>0</v>
      </c>
      <c r="W249" s="3">
        <v>0</v>
      </c>
      <c r="X249" s="3">
        <v>0</v>
      </c>
      <c r="Y249" s="3">
        <v>0</v>
      </c>
      <c r="Z249" s="3">
        <v>0</v>
      </c>
      <c r="AA249" s="3">
        <v>0</v>
      </c>
      <c r="AB249" s="3">
        <v>0</v>
      </c>
      <c r="AC249" s="3">
        <f t="shared" si="16"/>
        <v>0</v>
      </c>
      <c r="AD249" s="3">
        <f t="shared" si="17"/>
        <v>0</v>
      </c>
      <c r="AE249" s="3">
        <f t="shared" si="18"/>
        <v>0</v>
      </c>
      <c r="AF249" s="3">
        <f t="shared" si="19"/>
        <v>0</v>
      </c>
    </row>
    <row r="250" spans="1:32" x14ac:dyDescent="0.2">
      <c r="A250" t="s">
        <v>121</v>
      </c>
      <c r="B250" t="s">
        <v>101</v>
      </c>
      <c r="C250" t="s">
        <v>21</v>
      </c>
      <c r="D250" t="s">
        <v>17</v>
      </c>
      <c r="E250" t="s">
        <v>33</v>
      </c>
      <c r="F250">
        <v>202012</v>
      </c>
      <c r="G250" s="3">
        <v>0</v>
      </c>
      <c r="H250" s="3">
        <v>0</v>
      </c>
      <c r="I250" s="3">
        <v>0</v>
      </c>
      <c r="J250" s="3">
        <v>0</v>
      </c>
      <c r="K250" s="10">
        <v>0</v>
      </c>
      <c r="L250" s="10">
        <v>0</v>
      </c>
      <c r="M250" s="10">
        <v>0</v>
      </c>
      <c r="N250" s="10">
        <v>0</v>
      </c>
      <c r="O250" s="3">
        <v>0</v>
      </c>
      <c r="P250" s="3">
        <v>0</v>
      </c>
      <c r="Q250" s="3">
        <v>0</v>
      </c>
      <c r="R250" s="3">
        <v>0</v>
      </c>
      <c r="S250" s="31">
        <v>0</v>
      </c>
      <c r="T250" s="10">
        <f t="shared" si="15"/>
        <v>0</v>
      </c>
      <c r="U250" s="3">
        <v>0</v>
      </c>
      <c r="V250" s="3">
        <v>0</v>
      </c>
      <c r="W250" s="3">
        <v>0</v>
      </c>
      <c r="X250" s="3">
        <v>0</v>
      </c>
      <c r="Y250" s="3">
        <v>0</v>
      </c>
      <c r="Z250" s="3">
        <v>0</v>
      </c>
      <c r="AA250" s="3">
        <v>0</v>
      </c>
      <c r="AB250" s="3">
        <v>0</v>
      </c>
      <c r="AC250" s="3">
        <f t="shared" si="16"/>
        <v>0</v>
      </c>
      <c r="AD250" s="3">
        <f t="shared" si="17"/>
        <v>0</v>
      </c>
      <c r="AE250" s="3">
        <f t="shared" si="18"/>
        <v>0</v>
      </c>
      <c r="AF250" s="3">
        <f t="shared" si="19"/>
        <v>0</v>
      </c>
    </row>
    <row r="251" spans="1:32" x14ac:dyDescent="0.2">
      <c r="A251" t="s">
        <v>121</v>
      </c>
      <c r="B251" t="s">
        <v>101</v>
      </c>
      <c r="C251" t="s">
        <v>21</v>
      </c>
      <c r="D251" t="s">
        <v>17</v>
      </c>
      <c r="E251" t="s">
        <v>33</v>
      </c>
      <c r="F251">
        <v>202103</v>
      </c>
      <c r="G251" s="3">
        <v>874676996</v>
      </c>
      <c r="H251" s="3">
        <v>874676996</v>
      </c>
      <c r="I251" s="3">
        <v>871017682</v>
      </c>
      <c r="J251" s="3">
        <v>871017682</v>
      </c>
      <c r="K251" s="10">
        <v>158</v>
      </c>
      <c r="L251" s="10">
        <v>158</v>
      </c>
      <c r="M251" s="10">
        <v>0</v>
      </c>
      <c r="N251" s="10">
        <v>37.451612903225801</v>
      </c>
      <c r="O251" s="3">
        <v>1</v>
      </c>
      <c r="P251" s="3">
        <v>0</v>
      </c>
      <c r="Q251" s="3">
        <v>1</v>
      </c>
      <c r="R251" s="3">
        <v>0</v>
      </c>
      <c r="S251" s="31">
        <v>0</v>
      </c>
      <c r="T251" s="10">
        <f t="shared" si="15"/>
        <v>0</v>
      </c>
      <c r="U251" s="3">
        <v>0</v>
      </c>
      <c r="V251" s="3">
        <v>0</v>
      </c>
      <c r="W251" s="3">
        <v>0</v>
      </c>
      <c r="X251" s="3">
        <v>0</v>
      </c>
      <c r="Y251" s="3">
        <v>0</v>
      </c>
      <c r="Z251" s="3">
        <v>0</v>
      </c>
      <c r="AA251" s="3">
        <v>0</v>
      </c>
      <c r="AB251" s="3">
        <v>0</v>
      </c>
      <c r="AC251" s="3">
        <f t="shared" si="16"/>
        <v>-874676996</v>
      </c>
      <c r="AD251" s="3">
        <f t="shared" si="17"/>
        <v>-874676996</v>
      </c>
      <c r="AE251" s="3">
        <f t="shared" si="18"/>
        <v>-871017682</v>
      </c>
      <c r="AF251" s="3">
        <f t="shared" si="19"/>
        <v>-871017682</v>
      </c>
    </row>
    <row r="252" spans="1:32" x14ac:dyDescent="0.2">
      <c r="A252" t="s">
        <v>121</v>
      </c>
      <c r="B252" t="s">
        <v>101</v>
      </c>
      <c r="C252" t="s">
        <v>21</v>
      </c>
      <c r="D252" t="s">
        <v>17</v>
      </c>
      <c r="E252" t="s">
        <v>33</v>
      </c>
      <c r="F252">
        <v>202106</v>
      </c>
      <c r="G252" s="3">
        <v>4202376903</v>
      </c>
      <c r="H252" s="3">
        <v>4202376903.0000005</v>
      </c>
      <c r="I252" s="3">
        <v>4183563463</v>
      </c>
      <c r="J252" s="3">
        <v>4183563461.0000005</v>
      </c>
      <c r="K252" s="10">
        <v>892</v>
      </c>
      <c r="L252" s="10">
        <v>892</v>
      </c>
      <c r="M252" s="10">
        <v>0</v>
      </c>
      <c r="N252" s="10">
        <v>435.27741935483863</v>
      </c>
      <c r="O252" s="3">
        <v>2608238131.3000031</v>
      </c>
      <c r="P252" s="3">
        <v>2608237713.2992029</v>
      </c>
      <c r="Q252" s="3">
        <v>2608238131.3000031</v>
      </c>
      <c r="R252" s="3">
        <v>2608237713.2992029</v>
      </c>
      <c r="S252" s="31">
        <v>0</v>
      </c>
      <c r="T252" s="10">
        <f t="shared" si="15"/>
        <v>0</v>
      </c>
      <c r="U252" s="3">
        <v>0</v>
      </c>
      <c r="V252" s="3">
        <v>0</v>
      </c>
      <c r="W252" s="3">
        <v>0</v>
      </c>
      <c r="X252" s="3">
        <v>0</v>
      </c>
      <c r="Y252" s="3">
        <v>0</v>
      </c>
      <c r="Z252" s="3">
        <v>0</v>
      </c>
      <c r="AA252" s="3">
        <v>4.76837158203125E-7</v>
      </c>
      <c r="AB252" s="3">
        <v>-1.9999995231628418</v>
      </c>
      <c r="AC252" s="3">
        <f t="shared" si="16"/>
        <v>-4202376903.0000005</v>
      </c>
      <c r="AD252" s="3">
        <f t="shared" si="17"/>
        <v>-4202376903.0000005</v>
      </c>
      <c r="AE252" s="3">
        <f t="shared" si="18"/>
        <v>-4183563461.0000005</v>
      </c>
      <c r="AF252" s="3">
        <f t="shared" si="19"/>
        <v>-4183563461.0000005</v>
      </c>
    </row>
    <row r="253" spans="1:32" x14ac:dyDescent="0.2">
      <c r="A253" t="s">
        <v>121</v>
      </c>
      <c r="B253" t="s">
        <v>101</v>
      </c>
      <c r="C253" t="s">
        <v>21</v>
      </c>
      <c r="D253" t="s">
        <v>17</v>
      </c>
      <c r="E253" t="s">
        <v>33</v>
      </c>
      <c r="F253">
        <v>202109</v>
      </c>
      <c r="G253" s="3">
        <v>2618375503</v>
      </c>
      <c r="H253" s="3">
        <v>2618375503</v>
      </c>
      <c r="I253" s="3">
        <v>2594527491</v>
      </c>
      <c r="J253" s="3">
        <v>2594527492</v>
      </c>
      <c r="K253" s="10">
        <v>550</v>
      </c>
      <c r="L253" s="10">
        <v>550</v>
      </c>
      <c r="M253" s="10">
        <v>0</v>
      </c>
      <c r="N253" s="10">
        <v>1212.6154121863799</v>
      </c>
      <c r="O253" s="3">
        <v>2584405839.5</v>
      </c>
      <c r="P253" s="3">
        <v>2584357513.7939997</v>
      </c>
      <c r="Q253" s="3">
        <v>2584405839.5</v>
      </c>
      <c r="R253" s="3">
        <v>2584357513.7939997</v>
      </c>
      <c r="S253" s="31">
        <v>0</v>
      </c>
      <c r="T253" s="10">
        <f t="shared" si="15"/>
        <v>0</v>
      </c>
      <c r="U253" s="3">
        <v>0</v>
      </c>
      <c r="V253" s="3">
        <v>0</v>
      </c>
      <c r="W253" s="3">
        <v>0</v>
      </c>
      <c r="X253" s="3">
        <v>0</v>
      </c>
      <c r="Y253" s="3">
        <v>0</v>
      </c>
      <c r="Z253" s="3">
        <v>0</v>
      </c>
      <c r="AA253" s="3">
        <v>0</v>
      </c>
      <c r="AB253" s="3">
        <v>1</v>
      </c>
      <c r="AC253" s="3">
        <f t="shared" si="16"/>
        <v>-2618375503</v>
      </c>
      <c r="AD253" s="3">
        <f t="shared" si="17"/>
        <v>-2618375503</v>
      </c>
      <c r="AE253" s="3">
        <f t="shared" si="18"/>
        <v>-2594527492</v>
      </c>
      <c r="AF253" s="3">
        <f t="shared" si="19"/>
        <v>-2594527492</v>
      </c>
    </row>
    <row r="254" spans="1:32" x14ac:dyDescent="0.2">
      <c r="A254" t="s">
        <v>121</v>
      </c>
      <c r="B254" t="s">
        <v>101</v>
      </c>
      <c r="C254" t="s">
        <v>21</v>
      </c>
      <c r="D254" t="s">
        <v>17</v>
      </c>
      <c r="E254" t="s">
        <v>33</v>
      </c>
      <c r="F254">
        <v>202112</v>
      </c>
      <c r="G254" s="3">
        <v>1467371947</v>
      </c>
      <c r="H254" s="3">
        <v>1467371947</v>
      </c>
      <c r="I254" s="3">
        <v>1466358145</v>
      </c>
      <c r="J254" s="3">
        <v>1466358145</v>
      </c>
      <c r="K254" s="10">
        <v>336</v>
      </c>
      <c r="L254" s="10">
        <v>336</v>
      </c>
      <c r="M254" s="10">
        <v>0</v>
      </c>
      <c r="N254" s="10">
        <v>1596.6989247311828</v>
      </c>
      <c r="O254" s="3">
        <v>2600219956.2299986</v>
      </c>
      <c r="P254" s="3">
        <v>2599981410.6657977</v>
      </c>
      <c r="Q254" s="3">
        <v>2600219956.2299986</v>
      </c>
      <c r="R254" s="3">
        <v>2599981410.6657977</v>
      </c>
      <c r="S254" s="31">
        <v>0</v>
      </c>
      <c r="T254" s="10">
        <f t="shared" si="15"/>
        <v>0</v>
      </c>
      <c r="U254" s="3">
        <v>0</v>
      </c>
      <c r="V254" s="3">
        <v>0</v>
      </c>
      <c r="W254" s="3">
        <v>0</v>
      </c>
      <c r="X254" s="3">
        <v>0</v>
      </c>
      <c r="Y254" s="3">
        <v>0</v>
      </c>
      <c r="Z254" s="3">
        <v>0</v>
      </c>
      <c r="AA254" s="3">
        <v>0</v>
      </c>
      <c r="AB254" s="3">
        <v>0</v>
      </c>
      <c r="AC254" s="3">
        <f t="shared" si="16"/>
        <v>-1467371947</v>
      </c>
      <c r="AD254" s="3">
        <f t="shared" si="17"/>
        <v>-1467371947</v>
      </c>
      <c r="AE254" s="3">
        <f t="shared" si="18"/>
        <v>-1466358145</v>
      </c>
      <c r="AF254" s="3">
        <f t="shared" si="19"/>
        <v>-1466358145</v>
      </c>
    </row>
    <row r="255" spans="1:32" x14ac:dyDescent="0.2">
      <c r="A255" t="s">
        <v>121</v>
      </c>
      <c r="B255" t="s">
        <v>101</v>
      </c>
      <c r="C255" t="s">
        <v>21</v>
      </c>
      <c r="D255" t="s">
        <v>17</v>
      </c>
      <c r="E255" t="s">
        <v>33</v>
      </c>
      <c r="F255">
        <v>202203</v>
      </c>
      <c r="G255" s="3">
        <v>2028977736</v>
      </c>
      <c r="H255" s="3">
        <v>2028977736</v>
      </c>
      <c r="I255" s="3">
        <v>2028571766</v>
      </c>
      <c r="J255" s="3">
        <v>2028571765</v>
      </c>
      <c r="K255" s="10">
        <v>382</v>
      </c>
      <c r="L255" s="10">
        <v>382</v>
      </c>
      <c r="M255" s="10">
        <v>0</v>
      </c>
      <c r="N255" s="10">
        <v>1936.0199692780336</v>
      </c>
      <c r="O255" s="3">
        <v>2587732382.0699983</v>
      </c>
      <c r="P255" s="3">
        <v>2587730617.0699983</v>
      </c>
      <c r="Q255" s="3">
        <v>2587732382.0699983</v>
      </c>
      <c r="R255" s="3">
        <v>2587730617.0699983</v>
      </c>
      <c r="S255" s="31">
        <v>0</v>
      </c>
      <c r="T255" s="10">
        <f t="shared" si="15"/>
        <v>0</v>
      </c>
      <c r="U255" s="3">
        <v>0</v>
      </c>
      <c r="V255" s="3">
        <v>0</v>
      </c>
      <c r="W255" s="3">
        <v>0</v>
      </c>
      <c r="X255" s="3">
        <v>0</v>
      </c>
      <c r="Y255" s="3">
        <v>0</v>
      </c>
      <c r="Z255" s="3">
        <v>0</v>
      </c>
      <c r="AA255" s="3">
        <v>0</v>
      </c>
      <c r="AB255" s="3">
        <v>-1</v>
      </c>
      <c r="AC255" s="3">
        <f t="shared" si="16"/>
        <v>-2028977736</v>
      </c>
      <c r="AD255" s="3">
        <f t="shared" si="17"/>
        <v>-2028977736</v>
      </c>
      <c r="AE255" s="3">
        <f t="shared" si="18"/>
        <v>-2028571765</v>
      </c>
      <c r="AF255" s="3">
        <f t="shared" si="19"/>
        <v>-2028571765</v>
      </c>
    </row>
    <row r="256" spans="1:32" x14ac:dyDescent="0.2">
      <c r="A256" t="s">
        <v>121</v>
      </c>
      <c r="B256" t="s">
        <v>101</v>
      </c>
      <c r="C256" t="s">
        <v>21</v>
      </c>
      <c r="D256" t="s">
        <v>17</v>
      </c>
      <c r="E256" t="s">
        <v>33</v>
      </c>
      <c r="F256">
        <v>202206</v>
      </c>
      <c r="G256" s="3">
        <v>1778990846</v>
      </c>
      <c r="H256" s="3">
        <v>1778990846</v>
      </c>
      <c r="I256" s="3">
        <v>1765912766</v>
      </c>
      <c r="J256" s="3">
        <v>1765912766</v>
      </c>
      <c r="K256" s="10">
        <v>320</v>
      </c>
      <c r="L256" s="10">
        <v>320</v>
      </c>
      <c r="M256" s="10">
        <v>0</v>
      </c>
      <c r="N256" s="10">
        <v>2254.3996415770612</v>
      </c>
      <c r="O256" s="3">
        <v>2593985772.4299974</v>
      </c>
      <c r="P256" s="3">
        <v>2593850821.7525978</v>
      </c>
      <c r="Q256" s="3">
        <v>2593985772.4299974</v>
      </c>
      <c r="R256" s="3">
        <v>2593850821.7525978</v>
      </c>
      <c r="S256" s="31">
        <v>0</v>
      </c>
      <c r="T256" s="10">
        <f t="shared" si="15"/>
        <v>0</v>
      </c>
      <c r="U256" s="3">
        <v>0</v>
      </c>
      <c r="V256" s="3">
        <v>0</v>
      </c>
      <c r="W256" s="3">
        <v>0</v>
      </c>
      <c r="X256" s="3">
        <v>0</v>
      </c>
      <c r="Y256" s="3">
        <v>0</v>
      </c>
      <c r="Z256" s="3">
        <v>0</v>
      </c>
      <c r="AA256" s="3">
        <v>0</v>
      </c>
      <c r="AB256" s="3">
        <v>0</v>
      </c>
      <c r="AC256" s="3">
        <f t="shared" si="16"/>
        <v>-1778990846</v>
      </c>
      <c r="AD256" s="3">
        <f t="shared" si="17"/>
        <v>-1778990846</v>
      </c>
      <c r="AE256" s="3">
        <f t="shared" si="18"/>
        <v>-1765912766</v>
      </c>
      <c r="AF256" s="3">
        <f t="shared" si="19"/>
        <v>-1765912766</v>
      </c>
    </row>
    <row r="257" spans="1:32" x14ac:dyDescent="0.2">
      <c r="A257" t="s">
        <v>121</v>
      </c>
      <c r="B257" t="s">
        <v>101</v>
      </c>
      <c r="C257" t="s">
        <v>21</v>
      </c>
      <c r="D257" t="s">
        <v>17</v>
      </c>
      <c r="E257" t="s">
        <v>33</v>
      </c>
      <c r="F257">
        <v>202209</v>
      </c>
      <c r="G257" s="3">
        <v>1405779556</v>
      </c>
      <c r="H257" s="3">
        <v>1405779556</v>
      </c>
      <c r="I257" s="3">
        <v>1376667702</v>
      </c>
      <c r="J257" s="3">
        <v>1376667703</v>
      </c>
      <c r="K257" s="10">
        <v>254</v>
      </c>
      <c r="L257" s="10">
        <v>255</v>
      </c>
      <c r="M257" s="10">
        <v>0</v>
      </c>
      <c r="N257" s="10">
        <v>2564.0648745519716</v>
      </c>
      <c r="O257" s="3">
        <v>2244257234.8699994</v>
      </c>
      <c r="P257" s="3">
        <v>2244257752.8705997</v>
      </c>
      <c r="Q257" s="3">
        <v>2244257234.8699994</v>
      </c>
      <c r="R257" s="3">
        <v>2244257752.8705997</v>
      </c>
      <c r="S257" s="31">
        <v>0</v>
      </c>
      <c r="T257" s="10">
        <f t="shared" si="15"/>
        <v>0</v>
      </c>
      <c r="U257" s="3">
        <v>0</v>
      </c>
      <c r="V257" s="3">
        <v>0</v>
      </c>
      <c r="W257" s="3">
        <v>0</v>
      </c>
      <c r="X257" s="3">
        <v>0</v>
      </c>
      <c r="Y257" s="3">
        <v>0</v>
      </c>
      <c r="Z257" s="3">
        <v>0</v>
      </c>
      <c r="AA257" s="3">
        <v>0</v>
      </c>
      <c r="AB257" s="3">
        <v>1</v>
      </c>
      <c r="AC257" s="3">
        <f t="shared" si="16"/>
        <v>-1405779556</v>
      </c>
      <c r="AD257" s="3">
        <f t="shared" si="17"/>
        <v>-1405779556</v>
      </c>
      <c r="AE257" s="3">
        <f t="shared" si="18"/>
        <v>-1376667703</v>
      </c>
      <c r="AF257" s="3">
        <f t="shared" si="19"/>
        <v>-1376667703</v>
      </c>
    </row>
    <row r="258" spans="1:32" x14ac:dyDescent="0.2">
      <c r="A258" t="s">
        <v>121</v>
      </c>
      <c r="B258" t="s">
        <v>101</v>
      </c>
      <c r="C258" t="s">
        <v>21</v>
      </c>
      <c r="D258" t="s">
        <v>17</v>
      </c>
      <c r="E258" t="s">
        <v>33</v>
      </c>
      <c r="F258">
        <v>202212</v>
      </c>
      <c r="G258" s="3">
        <v>945584308</v>
      </c>
      <c r="H258" s="3">
        <v>952527848.89999998</v>
      </c>
      <c r="I258" s="3">
        <v>934848231</v>
      </c>
      <c r="J258" s="3">
        <v>941791771.89999998</v>
      </c>
      <c r="K258" s="10">
        <v>259</v>
      </c>
      <c r="L258" s="10">
        <v>259</v>
      </c>
      <c r="M258" s="10">
        <v>0</v>
      </c>
      <c r="N258" s="10">
        <v>2813.0720430107526</v>
      </c>
      <c r="O258" s="3">
        <v>2397586168.1799998</v>
      </c>
      <c r="P258" s="3">
        <v>2397500106.9030004</v>
      </c>
      <c r="Q258" s="3">
        <v>2397586168.1799998</v>
      </c>
      <c r="R258" s="3">
        <v>2397500106.9030004</v>
      </c>
      <c r="S258" s="31">
        <v>0</v>
      </c>
      <c r="T258" s="10">
        <f t="shared" ref="T258:T321" si="20">$S258 * $N258</f>
        <v>0</v>
      </c>
      <c r="U258" s="3">
        <v>0</v>
      </c>
      <c r="V258" s="3">
        <v>0</v>
      </c>
      <c r="W258" s="3">
        <v>0</v>
      </c>
      <c r="X258" s="3">
        <v>0</v>
      </c>
      <c r="Y258" s="3">
        <v>0</v>
      </c>
      <c r="Z258" s="3">
        <v>0</v>
      </c>
      <c r="AA258" s="3">
        <v>6943540.8999999762</v>
      </c>
      <c r="AB258" s="3">
        <v>6943540.8999999762</v>
      </c>
      <c r="AC258" s="3">
        <f t="shared" ref="AC258:AC321" si="21">$W258 - $H258</f>
        <v>-952527848.89999998</v>
      </c>
      <c r="AD258" s="3">
        <f t="shared" ref="AD258:AD321" si="22">$X258 - $H258</f>
        <v>-952527848.89999998</v>
      </c>
      <c r="AE258" s="3">
        <f t="shared" ref="AE258:AE321" si="23">$Y258 - $J258</f>
        <v>-941791771.89999998</v>
      </c>
      <c r="AF258" s="3">
        <f t="shared" ref="AF258:AF321" si="24">$Z258 - $J258</f>
        <v>-941791771.89999998</v>
      </c>
    </row>
    <row r="259" spans="1:32" x14ac:dyDescent="0.2">
      <c r="A259" t="s">
        <v>121</v>
      </c>
      <c r="B259" t="s">
        <v>101</v>
      </c>
      <c r="C259" t="s">
        <v>21</v>
      </c>
      <c r="D259" t="s">
        <v>17</v>
      </c>
      <c r="E259" t="s">
        <v>33</v>
      </c>
      <c r="F259">
        <v>202303</v>
      </c>
      <c r="G259" s="3">
        <v>992749159</v>
      </c>
      <c r="H259" s="3">
        <v>992749159</v>
      </c>
      <c r="I259" s="3">
        <v>984973714</v>
      </c>
      <c r="J259" s="3">
        <v>984973714</v>
      </c>
      <c r="K259" s="10">
        <v>163</v>
      </c>
      <c r="L259" s="10">
        <v>163</v>
      </c>
      <c r="M259" s="10">
        <v>0</v>
      </c>
      <c r="N259" s="10">
        <v>2206.8682795698924</v>
      </c>
      <c r="O259" s="3">
        <v>2400224337.5100002</v>
      </c>
      <c r="P259" s="3">
        <v>2400225469.5099001</v>
      </c>
      <c r="Q259" s="3">
        <v>2400224337.5100002</v>
      </c>
      <c r="R259" s="3">
        <v>2400225469.5099001</v>
      </c>
      <c r="S259" s="31">
        <v>0</v>
      </c>
      <c r="T259" s="10">
        <f t="shared" si="20"/>
        <v>0</v>
      </c>
      <c r="U259" s="3">
        <v>0</v>
      </c>
      <c r="V259" s="3">
        <v>0</v>
      </c>
      <c r="W259" s="3">
        <v>0</v>
      </c>
      <c r="X259" s="3">
        <v>0</v>
      </c>
      <c r="Y259" s="3">
        <v>0</v>
      </c>
      <c r="Z259" s="3">
        <v>0</v>
      </c>
      <c r="AA259" s="3">
        <v>0</v>
      </c>
      <c r="AB259" s="3">
        <v>0</v>
      </c>
      <c r="AC259" s="3">
        <f t="shared" si="21"/>
        <v>-992749159</v>
      </c>
      <c r="AD259" s="3">
        <f t="shared" si="22"/>
        <v>-992749159</v>
      </c>
      <c r="AE259" s="3">
        <f t="shared" si="23"/>
        <v>-984973714</v>
      </c>
      <c r="AF259" s="3">
        <f t="shared" si="24"/>
        <v>-984973714</v>
      </c>
    </row>
    <row r="260" spans="1:32" x14ac:dyDescent="0.2">
      <c r="A260" t="s">
        <v>121</v>
      </c>
      <c r="B260" t="s">
        <v>101</v>
      </c>
      <c r="C260" t="s">
        <v>21</v>
      </c>
      <c r="D260" t="s">
        <v>17</v>
      </c>
      <c r="E260" t="s">
        <v>33</v>
      </c>
      <c r="F260">
        <v>202306</v>
      </c>
      <c r="G260" s="3">
        <v>0</v>
      </c>
      <c r="H260" s="3">
        <v>0</v>
      </c>
      <c r="I260" s="3">
        <v>0</v>
      </c>
      <c r="J260" s="3">
        <v>0</v>
      </c>
      <c r="K260" s="10">
        <v>0</v>
      </c>
      <c r="L260" s="10">
        <v>0</v>
      </c>
      <c r="M260" s="10">
        <v>0</v>
      </c>
      <c r="N260" s="10">
        <v>0</v>
      </c>
      <c r="O260" s="3">
        <v>186.67000000000024</v>
      </c>
      <c r="P260" s="3">
        <v>-430.32999999999987</v>
      </c>
      <c r="Q260" s="3">
        <v>186.67000000000024</v>
      </c>
      <c r="R260" s="3">
        <v>-430.32999999999987</v>
      </c>
      <c r="S260" s="31">
        <v>0</v>
      </c>
      <c r="T260" s="10">
        <f t="shared" si="20"/>
        <v>0</v>
      </c>
      <c r="U260" s="3">
        <v>0</v>
      </c>
      <c r="V260" s="3">
        <v>0</v>
      </c>
      <c r="W260" s="3">
        <v>0</v>
      </c>
      <c r="X260" s="3">
        <v>0</v>
      </c>
      <c r="Y260" s="3">
        <v>0</v>
      </c>
      <c r="Z260" s="3">
        <v>0</v>
      </c>
      <c r="AA260" s="3">
        <v>0</v>
      </c>
      <c r="AB260" s="3">
        <v>0</v>
      </c>
      <c r="AC260" s="3">
        <f t="shared" si="21"/>
        <v>0</v>
      </c>
      <c r="AD260" s="3">
        <f t="shared" si="22"/>
        <v>0</v>
      </c>
      <c r="AE260" s="3">
        <f t="shared" si="23"/>
        <v>0</v>
      </c>
      <c r="AF260" s="3">
        <f t="shared" si="24"/>
        <v>0</v>
      </c>
    </row>
    <row r="261" spans="1:32" x14ac:dyDescent="0.2">
      <c r="A261" t="s">
        <v>121</v>
      </c>
      <c r="B261" t="s">
        <v>101</v>
      </c>
      <c r="C261" t="s">
        <v>21</v>
      </c>
      <c r="D261" t="s">
        <v>17</v>
      </c>
      <c r="E261" t="s">
        <v>33</v>
      </c>
      <c r="F261">
        <v>202309</v>
      </c>
      <c r="G261" s="3">
        <v>0</v>
      </c>
      <c r="H261" s="3">
        <v>0</v>
      </c>
      <c r="I261" s="3">
        <v>0</v>
      </c>
      <c r="J261" s="3">
        <v>0</v>
      </c>
      <c r="K261" s="10">
        <v>0</v>
      </c>
      <c r="L261" s="10">
        <v>0</v>
      </c>
      <c r="M261" s="10">
        <v>0</v>
      </c>
      <c r="N261" s="10">
        <v>0</v>
      </c>
      <c r="O261" s="3">
        <v>111.45000000000005</v>
      </c>
      <c r="P261" s="3">
        <v>111.45000000000005</v>
      </c>
      <c r="Q261" s="3">
        <v>111.45000000000005</v>
      </c>
      <c r="R261" s="3">
        <v>111.45000000000005</v>
      </c>
      <c r="S261" s="31">
        <v>0</v>
      </c>
      <c r="T261" s="10">
        <f t="shared" si="20"/>
        <v>0</v>
      </c>
      <c r="U261" s="3">
        <v>0</v>
      </c>
      <c r="V261" s="3">
        <v>0</v>
      </c>
      <c r="W261" s="3">
        <v>0</v>
      </c>
      <c r="X261" s="3">
        <v>0</v>
      </c>
      <c r="Y261" s="3">
        <v>0</v>
      </c>
      <c r="Z261" s="3">
        <v>0</v>
      </c>
      <c r="AA261" s="3">
        <v>0</v>
      </c>
      <c r="AB261" s="3">
        <v>0</v>
      </c>
      <c r="AC261" s="3">
        <f t="shared" si="21"/>
        <v>0</v>
      </c>
      <c r="AD261" s="3">
        <f t="shared" si="22"/>
        <v>0</v>
      </c>
      <c r="AE261" s="3">
        <f t="shared" si="23"/>
        <v>0</v>
      </c>
      <c r="AF261" s="3">
        <f t="shared" si="24"/>
        <v>0</v>
      </c>
    </row>
    <row r="262" spans="1:32" x14ac:dyDescent="0.2">
      <c r="A262" t="s">
        <v>121</v>
      </c>
      <c r="B262" t="s">
        <v>101</v>
      </c>
      <c r="C262" t="s">
        <v>21</v>
      </c>
      <c r="D262" t="s">
        <v>17</v>
      </c>
      <c r="E262" t="s">
        <v>33</v>
      </c>
      <c r="F262">
        <v>202312</v>
      </c>
      <c r="G262" s="3">
        <v>0</v>
      </c>
      <c r="H262" s="3">
        <v>0</v>
      </c>
      <c r="I262" s="3">
        <v>0</v>
      </c>
      <c r="J262" s="3">
        <v>0</v>
      </c>
      <c r="K262" s="10">
        <v>0</v>
      </c>
      <c r="L262" s="10">
        <v>0</v>
      </c>
      <c r="M262" s="10">
        <v>0</v>
      </c>
      <c r="N262" s="10">
        <v>0</v>
      </c>
      <c r="O262" s="3">
        <v>19.89</v>
      </c>
      <c r="P262" s="3">
        <v>19.89</v>
      </c>
      <c r="Q262" s="3">
        <v>19.89</v>
      </c>
      <c r="R262" s="3">
        <v>19.89</v>
      </c>
      <c r="S262" s="31">
        <v>0</v>
      </c>
      <c r="T262" s="10">
        <f t="shared" si="20"/>
        <v>0</v>
      </c>
      <c r="U262" s="3">
        <v>0</v>
      </c>
      <c r="V262" s="3">
        <v>0</v>
      </c>
      <c r="W262" s="3">
        <v>0</v>
      </c>
      <c r="X262" s="3">
        <v>0</v>
      </c>
      <c r="Y262" s="3">
        <v>0</v>
      </c>
      <c r="Z262" s="3">
        <v>0</v>
      </c>
      <c r="AA262" s="3">
        <v>0</v>
      </c>
      <c r="AB262" s="3">
        <v>0</v>
      </c>
      <c r="AC262" s="3">
        <f t="shared" si="21"/>
        <v>0</v>
      </c>
      <c r="AD262" s="3">
        <f t="shared" si="22"/>
        <v>0</v>
      </c>
      <c r="AE262" s="3">
        <f t="shared" si="23"/>
        <v>0</v>
      </c>
      <c r="AF262" s="3">
        <f t="shared" si="24"/>
        <v>0</v>
      </c>
    </row>
    <row r="263" spans="1:32" x14ac:dyDescent="0.2">
      <c r="A263" t="s">
        <v>121</v>
      </c>
      <c r="B263" t="s">
        <v>101</v>
      </c>
      <c r="C263" t="s">
        <v>21</v>
      </c>
      <c r="D263" t="s">
        <v>17</v>
      </c>
      <c r="E263" t="s">
        <v>33</v>
      </c>
      <c r="F263">
        <v>202403</v>
      </c>
      <c r="G263" s="3">
        <v>0</v>
      </c>
      <c r="H263" s="3">
        <v>0</v>
      </c>
      <c r="I263" s="3">
        <v>0</v>
      </c>
      <c r="J263" s="3">
        <v>0</v>
      </c>
      <c r="K263" s="10">
        <v>0</v>
      </c>
      <c r="L263" s="10">
        <v>0</v>
      </c>
      <c r="M263" s="10">
        <v>0</v>
      </c>
      <c r="N263" s="10">
        <v>0</v>
      </c>
      <c r="O263" s="3">
        <v>104.05000000000005</v>
      </c>
      <c r="P263" s="3">
        <v>104.05000000000005</v>
      </c>
      <c r="Q263" s="3">
        <v>104.05000000000005</v>
      </c>
      <c r="R263" s="3">
        <v>104.05000000000005</v>
      </c>
      <c r="S263" s="31">
        <v>0</v>
      </c>
      <c r="T263" s="10">
        <f t="shared" si="20"/>
        <v>0</v>
      </c>
      <c r="U263" s="3">
        <v>0</v>
      </c>
      <c r="V263" s="3">
        <v>0</v>
      </c>
      <c r="W263" s="3">
        <v>0</v>
      </c>
      <c r="X263" s="3">
        <v>0</v>
      </c>
      <c r="Y263" s="3">
        <v>0</v>
      </c>
      <c r="Z263" s="3">
        <v>0</v>
      </c>
      <c r="AA263" s="3">
        <v>0</v>
      </c>
      <c r="AB263" s="3">
        <v>0</v>
      </c>
      <c r="AC263" s="3">
        <f t="shared" si="21"/>
        <v>0</v>
      </c>
      <c r="AD263" s="3">
        <f t="shared" si="22"/>
        <v>0</v>
      </c>
      <c r="AE263" s="3">
        <f t="shared" si="23"/>
        <v>0</v>
      </c>
      <c r="AF263" s="3">
        <f t="shared" si="24"/>
        <v>0</v>
      </c>
    </row>
    <row r="264" spans="1:32" x14ac:dyDescent="0.2">
      <c r="A264" t="s">
        <v>121</v>
      </c>
      <c r="B264" t="s">
        <v>101</v>
      </c>
      <c r="C264" t="s">
        <v>21</v>
      </c>
      <c r="D264" t="s">
        <v>17</v>
      </c>
      <c r="E264" t="s">
        <v>36</v>
      </c>
      <c r="F264">
        <v>202404</v>
      </c>
      <c r="G264" s="3">
        <v>0</v>
      </c>
      <c r="H264" s="3">
        <v>0</v>
      </c>
      <c r="I264" s="3">
        <v>0</v>
      </c>
      <c r="J264" s="3">
        <v>0</v>
      </c>
      <c r="K264" s="10">
        <v>0</v>
      </c>
      <c r="L264" s="10">
        <v>0</v>
      </c>
      <c r="M264" s="10">
        <v>0</v>
      </c>
      <c r="N264" s="10">
        <v>0</v>
      </c>
      <c r="O264" s="3">
        <v>4.99</v>
      </c>
      <c r="P264" s="3">
        <v>4.99</v>
      </c>
      <c r="Q264" s="3">
        <v>4.99</v>
      </c>
      <c r="R264" s="3">
        <v>4.99</v>
      </c>
      <c r="S264" s="31">
        <v>0</v>
      </c>
      <c r="T264" s="10">
        <f t="shared" si="20"/>
        <v>0</v>
      </c>
      <c r="U264" s="3">
        <v>0</v>
      </c>
      <c r="V264" s="3">
        <v>0</v>
      </c>
      <c r="W264" s="3">
        <v>0</v>
      </c>
      <c r="X264" s="3">
        <v>0</v>
      </c>
      <c r="Y264" s="3">
        <v>0</v>
      </c>
      <c r="Z264" s="3">
        <v>0</v>
      </c>
      <c r="AA264" s="3">
        <v>0</v>
      </c>
      <c r="AB264" s="3">
        <v>0</v>
      </c>
      <c r="AC264" s="3">
        <f t="shared" si="21"/>
        <v>0</v>
      </c>
      <c r="AD264" s="3">
        <f t="shared" si="22"/>
        <v>0</v>
      </c>
      <c r="AE264" s="3">
        <f t="shared" si="23"/>
        <v>0</v>
      </c>
      <c r="AF264" s="3">
        <f t="shared" si="24"/>
        <v>0</v>
      </c>
    </row>
    <row r="265" spans="1:32" x14ac:dyDescent="0.2">
      <c r="A265" t="s">
        <v>121</v>
      </c>
      <c r="B265" t="s">
        <v>101</v>
      </c>
      <c r="C265" t="s">
        <v>21</v>
      </c>
      <c r="D265" t="s">
        <v>17</v>
      </c>
      <c r="E265" t="s">
        <v>36</v>
      </c>
      <c r="F265">
        <v>202405</v>
      </c>
      <c r="G265" s="3">
        <v>0</v>
      </c>
      <c r="H265" s="3">
        <v>0</v>
      </c>
      <c r="I265" s="3">
        <v>0</v>
      </c>
      <c r="J265" s="3">
        <v>0</v>
      </c>
      <c r="K265" s="10">
        <v>0</v>
      </c>
      <c r="L265" s="10">
        <v>0</v>
      </c>
      <c r="M265" s="10">
        <v>0</v>
      </c>
      <c r="N265" s="10">
        <v>0</v>
      </c>
      <c r="O265" s="3">
        <v>8.0499999999999972</v>
      </c>
      <c r="P265" s="3">
        <v>8.0499999999999972</v>
      </c>
      <c r="Q265" s="3">
        <v>8.0499999999999972</v>
      </c>
      <c r="R265" s="3">
        <v>8.0499999999999972</v>
      </c>
      <c r="S265" s="31">
        <v>0</v>
      </c>
      <c r="T265" s="10">
        <f t="shared" si="20"/>
        <v>0</v>
      </c>
      <c r="U265" s="3">
        <v>0</v>
      </c>
      <c r="V265" s="3">
        <v>0</v>
      </c>
      <c r="W265" s="3">
        <v>0</v>
      </c>
      <c r="X265" s="3">
        <v>0</v>
      </c>
      <c r="Y265" s="3">
        <v>0</v>
      </c>
      <c r="Z265" s="3">
        <v>0</v>
      </c>
      <c r="AA265" s="3">
        <v>0</v>
      </c>
      <c r="AB265" s="3">
        <v>0</v>
      </c>
      <c r="AC265" s="3">
        <f t="shared" si="21"/>
        <v>0</v>
      </c>
      <c r="AD265" s="3">
        <f t="shared" si="22"/>
        <v>0</v>
      </c>
      <c r="AE265" s="3">
        <f t="shared" si="23"/>
        <v>0</v>
      </c>
      <c r="AF265" s="3">
        <f t="shared" si="24"/>
        <v>0</v>
      </c>
    </row>
    <row r="266" spans="1:32" x14ac:dyDescent="0.2">
      <c r="A266" t="s">
        <v>122</v>
      </c>
      <c r="B266" t="s">
        <v>101</v>
      </c>
      <c r="C266" t="s">
        <v>22</v>
      </c>
      <c r="D266" t="s">
        <v>17</v>
      </c>
      <c r="E266" t="s">
        <v>33</v>
      </c>
      <c r="F266">
        <v>201906</v>
      </c>
      <c r="G266" s="3">
        <v>0</v>
      </c>
      <c r="H266" s="3">
        <v>0</v>
      </c>
      <c r="I266" s="3">
        <v>0</v>
      </c>
      <c r="J266" s="3">
        <v>0</v>
      </c>
      <c r="K266" s="10">
        <v>0</v>
      </c>
      <c r="L266" s="10">
        <v>0</v>
      </c>
      <c r="M266" s="10">
        <v>0</v>
      </c>
      <c r="N266" s="10">
        <v>0</v>
      </c>
      <c r="O266" s="3">
        <v>0</v>
      </c>
      <c r="P266" s="3">
        <v>0</v>
      </c>
      <c r="Q266" s="3">
        <v>0</v>
      </c>
      <c r="R266" s="3">
        <v>0</v>
      </c>
      <c r="S266" s="31">
        <v>0</v>
      </c>
      <c r="T266" s="10">
        <f t="shared" si="20"/>
        <v>0</v>
      </c>
      <c r="U266" s="3">
        <v>0</v>
      </c>
      <c r="V266" s="3">
        <v>0</v>
      </c>
      <c r="W266" s="3">
        <v>0</v>
      </c>
      <c r="X266" s="3">
        <v>0</v>
      </c>
      <c r="Y266" s="3">
        <v>0</v>
      </c>
      <c r="Z266" s="3">
        <v>0</v>
      </c>
      <c r="AA266" s="3">
        <v>0</v>
      </c>
      <c r="AB266" s="3">
        <v>0</v>
      </c>
      <c r="AC266" s="3">
        <f t="shared" si="21"/>
        <v>0</v>
      </c>
      <c r="AD266" s="3">
        <f t="shared" si="22"/>
        <v>0</v>
      </c>
      <c r="AE266" s="3">
        <f t="shared" si="23"/>
        <v>0</v>
      </c>
      <c r="AF266" s="3">
        <f t="shared" si="24"/>
        <v>0</v>
      </c>
    </row>
    <row r="267" spans="1:32" x14ac:dyDescent="0.2">
      <c r="A267" t="s">
        <v>122</v>
      </c>
      <c r="B267" t="s">
        <v>101</v>
      </c>
      <c r="C267" t="s">
        <v>22</v>
      </c>
      <c r="D267" t="s">
        <v>17</v>
      </c>
      <c r="E267" t="s">
        <v>33</v>
      </c>
      <c r="F267">
        <v>201909</v>
      </c>
      <c r="G267" s="3">
        <v>0</v>
      </c>
      <c r="H267" s="3">
        <v>0</v>
      </c>
      <c r="I267" s="3">
        <v>0</v>
      </c>
      <c r="J267" s="3">
        <v>0</v>
      </c>
      <c r="K267" s="10">
        <v>0</v>
      </c>
      <c r="L267" s="10">
        <v>0</v>
      </c>
      <c r="M267" s="10">
        <v>0</v>
      </c>
      <c r="N267" s="10">
        <v>0</v>
      </c>
      <c r="O267" s="3">
        <v>0</v>
      </c>
      <c r="P267" s="3">
        <v>0</v>
      </c>
      <c r="Q267" s="3">
        <v>0</v>
      </c>
      <c r="R267" s="3">
        <v>0</v>
      </c>
      <c r="S267" s="31">
        <v>0</v>
      </c>
      <c r="T267" s="10">
        <f t="shared" si="20"/>
        <v>0</v>
      </c>
      <c r="U267" s="3">
        <v>0</v>
      </c>
      <c r="V267" s="3">
        <v>0</v>
      </c>
      <c r="W267" s="3">
        <v>0</v>
      </c>
      <c r="X267" s="3">
        <v>0</v>
      </c>
      <c r="Y267" s="3">
        <v>0</v>
      </c>
      <c r="Z267" s="3">
        <v>0</v>
      </c>
      <c r="AA267" s="3">
        <v>0</v>
      </c>
      <c r="AB267" s="3">
        <v>0</v>
      </c>
      <c r="AC267" s="3">
        <f t="shared" si="21"/>
        <v>0</v>
      </c>
      <c r="AD267" s="3">
        <f t="shared" si="22"/>
        <v>0</v>
      </c>
      <c r="AE267" s="3">
        <f t="shared" si="23"/>
        <v>0</v>
      </c>
      <c r="AF267" s="3">
        <f t="shared" si="24"/>
        <v>0</v>
      </c>
    </row>
    <row r="268" spans="1:32" x14ac:dyDescent="0.2">
      <c r="A268" t="s">
        <v>122</v>
      </c>
      <c r="B268" t="s">
        <v>101</v>
      </c>
      <c r="C268" t="s">
        <v>22</v>
      </c>
      <c r="D268" t="s">
        <v>17</v>
      </c>
      <c r="E268" t="s">
        <v>33</v>
      </c>
      <c r="F268">
        <v>201912</v>
      </c>
      <c r="G268" s="3">
        <v>0</v>
      </c>
      <c r="H268" s="3">
        <v>0</v>
      </c>
      <c r="I268" s="3">
        <v>0</v>
      </c>
      <c r="J268" s="3">
        <v>0</v>
      </c>
      <c r="K268" s="10">
        <v>0</v>
      </c>
      <c r="L268" s="10">
        <v>0</v>
      </c>
      <c r="M268" s="10">
        <v>0</v>
      </c>
      <c r="N268" s="10">
        <v>0</v>
      </c>
      <c r="O268" s="3">
        <v>0</v>
      </c>
      <c r="P268" s="3">
        <v>0</v>
      </c>
      <c r="Q268" s="3">
        <v>0</v>
      </c>
      <c r="R268" s="3">
        <v>0</v>
      </c>
      <c r="S268" s="31">
        <v>0</v>
      </c>
      <c r="T268" s="10">
        <f t="shared" si="20"/>
        <v>0</v>
      </c>
      <c r="U268" s="3">
        <v>0</v>
      </c>
      <c r="V268" s="3">
        <v>0</v>
      </c>
      <c r="W268" s="3">
        <v>0</v>
      </c>
      <c r="X268" s="3">
        <v>0</v>
      </c>
      <c r="Y268" s="3">
        <v>0</v>
      </c>
      <c r="Z268" s="3">
        <v>0</v>
      </c>
      <c r="AA268" s="3">
        <v>0</v>
      </c>
      <c r="AB268" s="3">
        <v>0</v>
      </c>
      <c r="AC268" s="3">
        <f t="shared" si="21"/>
        <v>0</v>
      </c>
      <c r="AD268" s="3">
        <f t="shared" si="22"/>
        <v>0</v>
      </c>
      <c r="AE268" s="3">
        <f t="shared" si="23"/>
        <v>0</v>
      </c>
      <c r="AF268" s="3">
        <f t="shared" si="24"/>
        <v>0</v>
      </c>
    </row>
    <row r="269" spans="1:32" x14ac:dyDescent="0.2">
      <c r="A269" t="s">
        <v>122</v>
      </c>
      <c r="B269" t="s">
        <v>101</v>
      </c>
      <c r="C269" t="s">
        <v>22</v>
      </c>
      <c r="D269" t="s">
        <v>17</v>
      </c>
      <c r="E269" t="s">
        <v>33</v>
      </c>
      <c r="F269">
        <v>202003</v>
      </c>
      <c r="G269" s="3">
        <v>0</v>
      </c>
      <c r="H269" s="3">
        <v>0</v>
      </c>
      <c r="I269" s="3">
        <v>0</v>
      </c>
      <c r="J269" s="3">
        <v>0</v>
      </c>
      <c r="K269" s="10">
        <v>0</v>
      </c>
      <c r="L269" s="10">
        <v>0</v>
      </c>
      <c r="M269" s="10">
        <v>0</v>
      </c>
      <c r="N269" s="10">
        <v>0</v>
      </c>
      <c r="O269" s="3">
        <v>0</v>
      </c>
      <c r="P269" s="3">
        <v>0</v>
      </c>
      <c r="Q269" s="3">
        <v>0</v>
      </c>
      <c r="R269" s="3">
        <v>0</v>
      </c>
      <c r="S269" s="31">
        <v>0</v>
      </c>
      <c r="T269" s="10">
        <f t="shared" si="20"/>
        <v>0</v>
      </c>
      <c r="U269" s="3">
        <v>0</v>
      </c>
      <c r="V269" s="3">
        <v>0</v>
      </c>
      <c r="W269" s="3">
        <v>0</v>
      </c>
      <c r="X269" s="3">
        <v>0</v>
      </c>
      <c r="Y269" s="3">
        <v>0</v>
      </c>
      <c r="Z269" s="3">
        <v>0</v>
      </c>
      <c r="AA269" s="3">
        <v>0</v>
      </c>
      <c r="AB269" s="3">
        <v>0</v>
      </c>
      <c r="AC269" s="3">
        <f t="shared" si="21"/>
        <v>0</v>
      </c>
      <c r="AD269" s="3">
        <f t="shared" si="22"/>
        <v>0</v>
      </c>
      <c r="AE269" s="3">
        <f t="shared" si="23"/>
        <v>0</v>
      </c>
      <c r="AF269" s="3">
        <f t="shared" si="24"/>
        <v>0</v>
      </c>
    </row>
    <row r="270" spans="1:32" x14ac:dyDescent="0.2">
      <c r="A270" t="s">
        <v>122</v>
      </c>
      <c r="B270" t="s">
        <v>101</v>
      </c>
      <c r="C270" t="s">
        <v>22</v>
      </c>
      <c r="D270" t="s">
        <v>17</v>
      </c>
      <c r="E270" t="s">
        <v>33</v>
      </c>
      <c r="F270">
        <v>202006</v>
      </c>
      <c r="G270" s="3">
        <v>1369429491</v>
      </c>
      <c r="H270" s="3">
        <v>1369429491.0000002</v>
      </c>
      <c r="I270" s="3">
        <v>1369429491</v>
      </c>
      <c r="J270" s="3">
        <v>1369429491.0000002</v>
      </c>
      <c r="K270" s="10">
        <v>169</v>
      </c>
      <c r="L270" s="10">
        <v>169</v>
      </c>
      <c r="M270" s="10">
        <v>0</v>
      </c>
      <c r="N270" s="10">
        <v>197947.75268817204</v>
      </c>
      <c r="O270" s="3">
        <v>291696054.24000001</v>
      </c>
      <c r="P270" s="3">
        <v>291696019.24000001</v>
      </c>
      <c r="Q270" s="3">
        <v>291696054.24000001</v>
      </c>
      <c r="R270" s="3">
        <v>291696019.24000001</v>
      </c>
      <c r="S270" s="31">
        <v>0</v>
      </c>
      <c r="T270" s="10">
        <f t="shared" si="20"/>
        <v>0</v>
      </c>
      <c r="U270" s="3">
        <v>0</v>
      </c>
      <c r="V270" s="3">
        <v>0</v>
      </c>
      <c r="W270" s="3">
        <v>0</v>
      </c>
      <c r="X270" s="3">
        <v>0</v>
      </c>
      <c r="Y270" s="3">
        <v>0</v>
      </c>
      <c r="Z270" s="3">
        <v>0</v>
      </c>
      <c r="AA270" s="3">
        <v>2.384185791015625E-7</v>
      </c>
      <c r="AB270" s="3">
        <v>2.384185791015625E-7</v>
      </c>
      <c r="AC270" s="3">
        <f t="shared" si="21"/>
        <v>-1369429491.0000002</v>
      </c>
      <c r="AD270" s="3">
        <f t="shared" si="22"/>
        <v>-1369429491.0000002</v>
      </c>
      <c r="AE270" s="3">
        <f t="shared" si="23"/>
        <v>-1369429491.0000002</v>
      </c>
      <c r="AF270" s="3">
        <f t="shared" si="24"/>
        <v>-1369429491.0000002</v>
      </c>
    </row>
    <row r="271" spans="1:32" x14ac:dyDescent="0.2">
      <c r="A271" t="s">
        <v>122</v>
      </c>
      <c r="B271" t="s">
        <v>101</v>
      </c>
      <c r="C271" t="s">
        <v>22</v>
      </c>
      <c r="D271" t="s">
        <v>17</v>
      </c>
      <c r="E271" t="s">
        <v>33</v>
      </c>
      <c r="F271">
        <v>202009</v>
      </c>
      <c r="G271" s="3">
        <v>2508424788</v>
      </c>
      <c r="H271" s="3">
        <v>2508424788.000001</v>
      </c>
      <c r="I271" s="3">
        <v>2508424788</v>
      </c>
      <c r="J271" s="3">
        <v>2508424788.000001</v>
      </c>
      <c r="K271" s="10">
        <v>293</v>
      </c>
      <c r="L271" s="10">
        <v>293</v>
      </c>
      <c r="M271" s="10">
        <v>0</v>
      </c>
      <c r="N271" s="10">
        <v>189425.36093189963</v>
      </c>
      <c r="O271" s="3">
        <v>2378796263.5299997</v>
      </c>
      <c r="P271" s="3">
        <v>2378797325.5299997</v>
      </c>
      <c r="Q271" s="3">
        <v>2378796263.5299997</v>
      </c>
      <c r="R271" s="3">
        <v>2378797325.5299997</v>
      </c>
      <c r="S271" s="31">
        <v>0</v>
      </c>
      <c r="T271" s="10">
        <f t="shared" si="20"/>
        <v>0</v>
      </c>
      <c r="U271" s="3">
        <v>0</v>
      </c>
      <c r="V271" s="3">
        <v>0</v>
      </c>
      <c r="W271" s="3">
        <v>0</v>
      </c>
      <c r="X271" s="3">
        <v>0</v>
      </c>
      <c r="Y271" s="3">
        <v>0</v>
      </c>
      <c r="Z271" s="3">
        <v>0</v>
      </c>
      <c r="AA271" s="3">
        <v>9.5367431640625E-7</v>
      </c>
      <c r="AB271" s="3">
        <v>9.5367431640625E-7</v>
      </c>
      <c r="AC271" s="3">
        <f t="shared" si="21"/>
        <v>-2508424788.000001</v>
      </c>
      <c r="AD271" s="3">
        <f t="shared" si="22"/>
        <v>-2508424788.000001</v>
      </c>
      <c r="AE271" s="3">
        <f t="shared" si="23"/>
        <v>-2508424788.000001</v>
      </c>
      <c r="AF271" s="3">
        <f t="shared" si="24"/>
        <v>-2508424788.000001</v>
      </c>
    </row>
    <row r="272" spans="1:32" x14ac:dyDescent="0.2">
      <c r="A272" t="s">
        <v>122</v>
      </c>
      <c r="B272" t="s">
        <v>101</v>
      </c>
      <c r="C272" t="s">
        <v>22</v>
      </c>
      <c r="D272" t="s">
        <v>17</v>
      </c>
      <c r="E272" t="s">
        <v>33</v>
      </c>
      <c r="F272">
        <v>202012</v>
      </c>
      <c r="G272" s="3">
        <v>2623502448</v>
      </c>
      <c r="H272" s="3">
        <v>2623502448.0000005</v>
      </c>
      <c r="I272" s="3">
        <v>2623502448</v>
      </c>
      <c r="J272" s="3">
        <v>2623502448.0000005</v>
      </c>
      <c r="K272" s="10">
        <v>296</v>
      </c>
      <c r="L272" s="10">
        <v>296</v>
      </c>
      <c r="M272" s="10">
        <v>0</v>
      </c>
      <c r="N272" s="10">
        <v>191854.62867383516</v>
      </c>
      <c r="O272" s="3">
        <v>3704231292</v>
      </c>
      <c r="P272" s="3">
        <v>3704169835.2219</v>
      </c>
      <c r="Q272" s="3">
        <v>3704231292</v>
      </c>
      <c r="R272" s="3">
        <v>3704169835.2219</v>
      </c>
      <c r="S272" s="31">
        <v>0</v>
      </c>
      <c r="T272" s="10">
        <f t="shared" si="20"/>
        <v>0</v>
      </c>
      <c r="U272" s="3">
        <v>0</v>
      </c>
      <c r="V272" s="3">
        <v>0</v>
      </c>
      <c r="W272" s="3">
        <v>0</v>
      </c>
      <c r="X272" s="3">
        <v>0</v>
      </c>
      <c r="Y272" s="3">
        <v>0</v>
      </c>
      <c r="Z272" s="3">
        <v>0</v>
      </c>
      <c r="AA272" s="3">
        <v>4.76837158203125E-7</v>
      </c>
      <c r="AB272" s="3">
        <v>4.76837158203125E-7</v>
      </c>
      <c r="AC272" s="3">
        <f t="shared" si="21"/>
        <v>-2623502448.0000005</v>
      </c>
      <c r="AD272" s="3">
        <f t="shared" si="22"/>
        <v>-2623502448.0000005</v>
      </c>
      <c r="AE272" s="3">
        <f t="shared" si="23"/>
        <v>-2623502448.0000005</v>
      </c>
      <c r="AF272" s="3">
        <f t="shared" si="24"/>
        <v>-2623502448.0000005</v>
      </c>
    </row>
    <row r="273" spans="1:32" x14ac:dyDescent="0.2">
      <c r="A273" t="s">
        <v>122</v>
      </c>
      <c r="B273" t="s">
        <v>101</v>
      </c>
      <c r="C273" t="s">
        <v>22</v>
      </c>
      <c r="D273" t="s">
        <v>17</v>
      </c>
      <c r="E273" t="s">
        <v>33</v>
      </c>
      <c r="F273">
        <v>202103</v>
      </c>
      <c r="G273" s="3">
        <v>2797037792</v>
      </c>
      <c r="H273" s="3">
        <v>2797037791.999999</v>
      </c>
      <c r="I273" s="3">
        <v>2797037792</v>
      </c>
      <c r="J273" s="3">
        <v>2797037791.999999</v>
      </c>
      <c r="K273" s="10">
        <v>301</v>
      </c>
      <c r="L273" s="10">
        <v>301</v>
      </c>
      <c r="M273" s="10">
        <v>0</v>
      </c>
      <c r="N273" s="10">
        <v>206703.9562211982</v>
      </c>
      <c r="O273" s="3">
        <v>3617585901</v>
      </c>
      <c r="P273" s="3">
        <v>3617399037.1723003</v>
      </c>
      <c r="Q273" s="3">
        <v>3617585901</v>
      </c>
      <c r="R273" s="3">
        <v>3617399037.1723003</v>
      </c>
      <c r="S273" s="31">
        <v>0</v>
      </c>
      <c r="T273" s="10">
        <f t="shared" si="20"/>
        <v>0</v>
      </c>
      <c r="U273" s="3">
        <v>0</v>
      </c>
      <c r="V273" s="3">
        <v>0</v>
      </c>
      <c r="W273" s="3">
        <v>0</v>
      </c>
      <c r="X273" s="3">
        <v>0</v>
      </c>
      <c r="Y273" s="3">
        <v>0</v>
      </c>
      <c r="Z273" s="3">
        <v>0</v>
      </c>
      <c r="AA273" s="3">
        <v>-9.5367431640625E-7</v>
      </c>
      <c r="AB273" s="3">
        <v>-9.5367431640625E-7</v>
      </c>
      <c r="AC273" s="3">
        <f t="shared" si="21"/>
        <v>-2797037791.999999</v>
      </c>
      <c r="AD273" s="3">
        <f t="shared" si="22"/>
        <v>-2797037791.999999</v>
      </c>
      <c r="AE273" s="3">
        <f t="shared" si="23"/>
        <v>-2797037791.999999</v>
      </c>
      <c r="AF273" s="3">
        <f t="shared" si="24"/>
        <v>-2797037791.999999</v>
      </c>
    </row>
    <row r="274" spans="1:32" x14ac:dyDescent="0.2">
      <c r="A274" t="s">
        <v>122</v>
      </c>
      <c r="B274" t="s">
        <v>101</v>
      </c>
      <c r="C274" t="s">
        <v>22</v>
      </c>
      <c r="D274" t="s">
        <v>17</v>
      </c>
      <c r="E274" t="s">
        <v>33</v>
      </c>
      <c r="F274">
        <v>202106</v>
      </c>
      <c r="G274" s="3">
        <v>4402213028</v>
      </c>
      <c r="H274" s="3">
        <v>4405759135.3599977</v>
      </c>
      <c r="I274" s="3">
        <v>4402213028</v>
      </c>
      <c r="J274" s="3">
        <v>4405759135.3599977</v>
      </c>
      <c r="K274" s="10">
        <v>449</v>
      </c>
      <c r="L274" s="10">
        <v>449</v>
      </c>
      <c r="M274" s="10">
        <v>0</v>
      </c>
      <c r="N274" s="10">
        <v>211616.32544802874</v>
      </c>
      <c r="O274" s="3">
        <v>3734641959.5599999</v>
      </c>
      <c r="P274" s="3">
        <v>3734432142.7452998</v>
      </c>
      <c r="Q274" s="3">
        <v>3734641959.5599999</v>
      </c>
      <c r="R274" s="3">
        <v>3734432142.7452998</v>
      </c>
      <c r="S274" s="31">
        <v>0</v>
      </c>
      <c r="T274" s="10">
        <f t="shared" si="20"/>
        <v>0</v>
      </c>
      <c r="U274" s="3">
        <v>0</v>
      </c>
      <c r="V274" s="3">
        <v>0</v>
      </c>
      <c r="W274" s="3">
        <v>0</v>
      </c>
      <c r="X274" s="3">
        <v>0</v>
      </c>
      <c r="Y274" s="3">
        <v>0</v>
      </c>
      <c r="Z274" s="3">
        <v>0</v>
      </c>
      <c r="AA274" s="3">
        <v>3546107.3599977493</v>
      </c>
      <c r="AB274" s="3">
        <v>3546107.3599977493</v>
      </c>
      <c r="AC274" s="3">
        <f t="shared" si="21"/>
        <v>-4405759135.3599977</v>
      </c>
      <c r="AD274" s="3">
        <f t="shared" si="22"/>
        <v>-4405759135.3599977</v>
      </c>
      <c r="AE274" s="3">
        <f t="shared" si="23"/>
        <v>-4405759135.3599977</v>
      </c>
      <c r="AF274" s="3">
        <f t="shared" si="24"/>
        <v>-4405759135.3599977</v>
      </c>
    </row>
    <row r="275" spans="1:32" x14ac:dyDescent="0.2">
      <c r="A275" t="s">
        <v>122</v>
      </c>
      <c r="B275" t="s">
        <v>101</v>
      </c>
      <c r="C275" t="s">
        <v>22</v>
      </c>
      <c r="D275" t="s">
        <v>17</v>
      </c>
      <c r="E275" t="s">
        <v>33</v>
      </c>
      <c r="F275">
        <v>202109</v>
      </c>
      <c r="G275" s="3">
        <v>2925601533</v>
      </c>
      <c r="H275" s="3">
        <v>2949272805.5300007</v>
      </c>
      <c r="I275" s="3">
        <v>2925601533</v>
      </c>
      <c r="J275" s="3">
        <v>2949272805.5300007</v>
      </c>
      <c r="K275" s="10">
        <v>305</v>
      </c>
      <c r="L275" s="10">
        <v>307</v>
      </c>
      <c r="M275" s="10">
        <v>0</v>
      </c>
      <c r="N275" s="10">
        <v>215274.61899641575</v>
      </c>
      <c r="O275" s="3">
        <v>3947601949.4200001</v>
      </c>
      <c r="P275" s="3">
        <v>3947299636.8537998</v>
      </c>
      <c r="Q275" s="3">
        <v>3947601949.4200001</v>
      </c>
      <c r="R275" s="3">
        <v>3947299636.8537998</v>
      </c>
      <c r="S275" s="31">
        <v>0</v>
      </c>
      <c r="T275" s="10">
        <f t="shared" si="20"/>
        <v>0</v>
      </c>
      <c r="U275" s="3">
        <v>0</v>
      </c>
      <c r="V275" s="3">
        <v>0</v>
      </c>
      <c r="W275" s="3">
        <v>0</v>
      </c>
      <c r="X275" s="3">
        <v>0</v>
      </c>
      <c r="Y275" s="3">
        <v>0</v>
      </c>
      <c r="Z275" s="3">
        <v>0</v>
      </c>
      <c r="AA275" s="3">
        <v>23671272.530000687</v>
      </c>
      <c r="AB275" s="3">
        <v>23671272.530000687</v>
      </c>
      <c r="AC275" s="3">
        <f t="shared" si="21"/>
        <v>-2949272805.5300007</v>
      </c>
      <c r="AD275" s="3">
        <f t="shared" si="22"/>
        <v>-2949272805.5300007</v>
      </c>
      <c r="AE275" s="3">
        <f t="shared" si="23"/>
        <v>-2949272805.5300007</v>
      </c>
      <c r="AF275" s="3">
        <f t="shared" si="24"/>
        <v>-2949272805.5300007</v>
      </c>
    </row>
    <row r="276" spans="1:32" x14ac:dyDescent="0.2">
      <c r="A276" t="s">
        <v>122</v>
      </c>
      <c r="B276" t="s">
        <v>101</v>
      </c>
      <c r="C276" t="s">
        <v>22</v>
      </c>
      <c r="D276" t="s">
        <v>17</v>
      </c>
      <c r="E276" t="s">
        <v>33</v>
      </c>
      <c r="F276">
        <v>202112</v>
      </c>
      <c r="G276" s="3">
        <v>1722267711</v>
      </c>
      <c r="H276" s="3">
        <v>1771204840.2999997</v>
      </c>
      <c r="I276" s="3">
        <v>1722267711</v>
      </c>
      <c r="J276" s="3">
        <v>1771204840.2999997</v>
      </c>
      <c r="K276" s="10">
        <v>200</v>
      </c>
      <c r="L276" s="10">
        <v>201</v>
      </c>
      <c r="M276" s="10">
        <v>0</v>
      </c>
      <c r="N276" s="10">
        <v>220223.14802867381</v>
      </c>
      <c r="O276" s="3">
        <v>4120980478.2299995</v>
      </c>
      <c r="P276" s="3">
        <v>4120068832.8428011</v>
      </c>
      <c r="Q276" s="3">
        <v>4120980478.2299995</v>
      </c>
      <c r="R276" s="3">
        <v>4120068832.8428011</v>
      </c>
      <c r="S276" s="31">
        <v>0</v>
      </c>
      <c r="T276" s="10">
        <f t="shared" si="20"/>
        <v>0</v>
      </c>
      <c r="U276" s="3">
        <v>0</v>
      </c>
      <c r="V276" s="3">
        <v>0</v>
      </c>
      <c r="W276" s="3">
        <v>0</v>
      </c>
      <c r="X276" s="3">
        <v>0</v>
      </c>
      <c r="Y276" s="3">
        <v>0</v>
      </c>
      <c r="Z276" s="3">
        <v>0</v>
      </c>
      <c r="AA276" s="3">
        <v>48937129.299999714</v>
      </c>
      <c r="AB276" s="3">
        <v>48937129.299999714</v>
      </c>
      <c r="AC276" s="3">
        <f t="shared" si="21"/>
        <v>-1771204840.2999997</v>
      </c>
      <c r="AD276" s="3">
        <f t="shared" si="22"/>
        <v>-1771204840.2999997</v>
      </c>
      <c r="AE276" s="3">
        <f t="shared" si="23"/>
        <v>-1771204840.2999997</v>
      </c>
      <c r="AF276" s="3">
        <f t="shared" si="24"/>
        <v>-1771204840.2999997</v>
      </c>
    </row>
    <row r="277" spans="1:32" x14ac:dyDescent="0.2">
      <c r="A277" t="s">
        <v>122</v>
      </c>
      <c r="B277" t="s">
        <v>101</v>
      </c>
      <c r="C277" t="s">
        <v>22</v>
      </c>
      <c r="D277" t="s">
        <v>17</v>
      </c>
      <c r="E277" t="s">
        <v>33</v>
      </c>
      <c r="F277">
        <v>202203</v>
      </c>
      <c r="G277" s="3">
        <v>1689456558</v>
      </c>
      <c r="H277" s="3">
        <v>1706712517.9199998</v>
      </c>
      <c r="I277" s="3">
        <v>1689456558</v>
      </c>
      <c r="J277" s="3">
        <v>1706712517.9199998</v>
      </c>
      <c r="K277" s="10">
        <v>193</v>
      </c>
      <c r="L277" s="10">
        <v>194</v>
      </c>
      <c r="M277" s="10">
        <v>0</v>
      </c>
      <c r="N277" s="10">
        <v>209144.05376344084</v>
      </c>
      <c r="O277" s="3">
        <v>3937735641.98</v>
      </c>
      <c r="P277" s="3">
        <v>3937735618.98</v>
      </c>
      <c r="Q277" s="3">
        <v>3937735641.98</v>
      </c>
      <c r="R277" s="3">
        <v>3937735618.98</v>
      </c>
      <c r="S277" s="31">
        <v>0</v>
      </c>
      <c r="T277" s="10">
        <f t="shared" si="20"/>
        <v>0</v>
      </c>
      <c r="U277" s="3">
        <v>0</v>
      </c>
      <c r="V277" s="3">
        <v>0</v>
      </c>
      <c r="W277" s="3">
        <v>0</v>
      </c>
      <c r="X277" s="3">
        <v>0</v>
      </c>
      <c r="Y277" s="3">
        <v>0</v>
      </c>
      <c r="Z277" s="3">
        <v>0</v>
      </c>
      <c r="AA277" s="3">
        <v>17255959.919999838</v>
      </c>
      <c r="AB277" s="3">
        <v>17255959.919999838</v>
      </c>
      <c r="AC277" s="3">
        <f t="shared" si="21"/>
        <v>-1706712517.9199998</v>
      </c>
      <c r="AD277" s="3">
        <f t="shared" si="22"/>
        <v>-1706712517.9199998</v>
      </c>
      <c r="AE277" s="3">
        <f t="shared" si="23"/>
        <v>-1706712517.9199998</v>
      </c>
      <c r="AF277" s="3">
        <f t="shared" si="24"/>
        <v>-1706712517.9199998</v>
      </c>
    </row>
    <row r="278" spans="1:32" x14ac:dyDescent="0.2">
      <c r="A278" t="s">
        <v>122</v>
      </c>
      <c r="B278" t="s">
        <v>101</v>
      </c>
      <c r="C278" t="s">
        <v>22</v>
      </c>
      <c r="D278" t="s">
        <v>17</v>
      </c>
      <c r="E278" t="s">
        <v>33</v>
      </c>
      <c r="F278">
        <v>202206</v>
      </c>
      <c r="G278" s="3">
        <v>544018609</v>
      </c>
      <c r="H278" s="3">
        <v>545226435.65999985</v>
      </c>
      <c r="I278" s="3">
        <v>544018609</v>
      </c>
      <c r="J278" s="3">
        <v>545226435.65999985</v>
      </c>
      <c r="K278" s="10">
        <v>60</v>
      </c>
      <c r="L278" s="10">
        <v>60</v>
      </c>
      <c r="M278" s="10">
        <v>0</v>
      </c>
      <c r="N278" s="10">
        <v>60690.506093189972</v>
      </c>
      <c r="O278" s="3">
        <v>2688006975.8599997</v>
      </c>
      <c r="P278" s="3">
        <v>2687671576.6615005</v>
      </c>
      <c r="Q278" s="3">
        <v>2688006975.8599997</v>
      </c>
      <c r="R278" s="3">
        <v>2687671576.6615005</v>
      </c>
      <c r="S278" s="31">
        <v>0</v>
      </c>
      <c r="T278" s="10">
        <f t="shared" si="20"/>
        <v>0</v>
      </c>
      <c r="U278" s="3">
        <v>0</v>
      </c>
      <c r="V278" s="3">
        <v>0</v>
      </c>
      <c r="W278" s="3">
        <v>0</v>
      </c>
      <c r="X278" s="3">
        <v>0</v>
      </c>
      <c r="Y278" s="3">
        <v>0</v>
      </c>
      <c r="Z278" s="3">
        <v>0</v>
      </c>
      <c r="AA278" s="3">
        <v>1207826.6599998474</v>
      </c>
      <c r="AB278" s="3">
        <v>1207826.6599998474</v>
      </c>
      <c r="AC278" s="3">
        <f t="shared" si="21"/>
        <v>-545226435.65999985</v>
      </c>
      <c r="AD278" s="3">
        <f t="shared" si="22"/>
        <v>-545226435.65999985</v>
      </c>
      <c r="AE278" s="3">
        <f t="shared" si="23"/>
        <v>-545226435.65999985</v>
      </c>
      <c r="AF278" s="3">
        <f t="shared" si="24"/>
        <v>-545226435.65999985</v>
      </c>
    </row>
    <row r="279" spans="1:32" x14ac:dyDescent="0.2">
      <c r="A279" t="s">
        <v>122</v>
      </c>
      <c r="B279" t="s">
        <v>101</v>
      </c>
      <c r="C279" t="s">
        <v>22</v>
      </c>
      <c r="D279" t="s">
        <v>17</v>
      </c>
      <c r="E279" t="s">
        <v>33</v>
      </c>
      <c r="F279">
        <v>202209</v>
      </c>
      <c r="G279" s="3">
        <v>0</v>
      </c>
      <c r="H279" s="3">
        <v>0</v>
      </c>
      <c r="I279" s="3">
        <v>0</v>
      </c>
      <c r="J279" s="3">
        <v>0</v>
      </c>
      <c r="K279" s="10">
        <v>0</v>
      </c>
      <c r="L279" s="10">
        <v>0</v>
      </c>
      <c r="M279" s="10">
        <v>0</v>
      </c>
      <c r="N279" s="10">
        <v>3</v>
      </c>
      <c r="O279" s="3">
        <v>31880</v>
      </c>
      <c r="P279" s="3">
        <v>31881</v>
      </c>
      <c r="Q279" s="3">
        <v>31880</v>
      </c>
      <c r="R279" s="3">
        <v>31881</v>
      </c>
      <c r="S279" s="31">
        <v>0</v>
      </c>
      <c r="T279" s="10">
        <f t="shared" si="20"/>
        <v>0</v>
      </c>
      <c r="U279" s="3">
        <v>0</v>
      </c>
      <c r="V279" s="3">
        <v>0</v>
      </c>
      <c r="W279" s="3">
        <v>0</v>
      </c>
      <c r="X279" s="3">
        <v>0</v>
      </c>
      <c r="Y279" s="3">
        <v>0</v>
      </c>
      <c r="Z279" s="3">
        <v>0</v>
      </c>
      <c r="AA279" s="3">
        <v>0</v>
      </c>
      <c r="AB279" s="3">
        <v>0</v>
      </c>
      <c r="AC279" s="3">
        <f t="shared" si="21"/>
        <v>0</v>
      </c>
      <c r="AD279" s="3">
        <f t="shared" si="22"/>
        <v>0</v>
      </c>
      <c r="AE279" s="3">
        <f t="shared" si="23"/>
        <v>0</v>
      </c>
      <c r="AF279" s="3">
        <f t="shared" si="24"/>
        <v>0</v>
      </c>
    </row>
    <row r="280" spans="1:32" x14ac:dyDescent="0.2">
      <c r="A280" t="s">
        <v>122</v>
      </c>
      <c r="B280" t="s">
        <v>101</v>
      </c>
      <c r="C280" t="s">
        <v>22</v>
      </c>
      <c r="D280" t="s">
        <v>17</v>
      </c>
      <c r="E280" t="s">
        <v>33</v>
      </c>
      <c r="F280">
        <v>202212</v>
      </c>
      <c r="G280" s="3">
        <v>0</v>
      </c>
      <c r="H280" s="3">
        <v>0</v>
      </c>
      <c r="I280" s="3">
        <v>0</v>
      </c>
      <c r="J280" s="3">
        <v>0</v>
      </c>
      <c r="K280" s="10">
        <v>0</v>
      </c>
      <c r="L280" s="10">
        <v>0</v>
      </c>
      <c r="M280" s="10">
        <v>0</v>
      </c>
      <c r="N280" s="10">
        <v>0</v>
      </c>
      <c r="O280" s="3">
        <v>0</v>
      </c>
      <c r="P280" s="3">
        <v>-149719.76639999996</v>
      </c>
      <c r="Q280" s="3">
        <v>0</v>
      </c>
      <c r="R280" s="3">
        <v>-149719.76639999996</v>
      </c>
      <c r="S280" s="31">
        <v>0</v>
      </c>
      <c r="T280" s="10">
        <f t="shared" si="20"/>
        <v>0</v>
      </c>
      <c r="U280" s="3">
        <v>0</v>
      </c>
      <c r="V280" s="3">
        <v>0</v>
      </c>
      <c r="W280" s="3">
        <v>0</v>
      </c>
      <c r="X280" s="3">
        <v>0</v>
      </c>
      <c r="Y280" s="3">
        <v>0</v>
      </c>
      <c r="Z280" s="3">
        <v>0</v>
      </c>
      <c r="AA280" s="3">
        <v>0</v>
      </c>
      <c r="AB280" s="3">
        <v>0</v>
      </c>
      <c r="AC280" s="3">
        <f t="shared" si="21"/>
        <v>0</v>
      </c>
      <c r="AD280" s="3">
        <f t="shared" si="22"/>
        <v>0</v>
      </c>
      <c r="AE280" s="3">
        <f t="shared" si="23"/>
        <v>0</v>
      </c>
      <c r="AF280" s="3">
        <f t="shared" si="24"/>
        <v>0</v>
      </c>
    </row>
    <row r="281" spans="1:32" x14ac:dyDescent="0.2">
      <c r="A281" t="s">
        <v>122</v>
      </c>
      <c r="B281" t="s">
        <v>101</v>
      </c>
      <c r="C281" t="s">
        <v>22</v>
      </c>
      <c r="D281" t="s">
        <v>17</v>
      </c>
      <c r="E281" t="s">
        <v>33</v>
      </c>
      <c r="F281">
        <v>202303</v>
      </c>
      <c r="G281" s="3">
        <v>0</v>
      </c>
      <c r="H281" s="3">
        <v>0</v>
      </c>
      <c r="I281" s="3">
        <v>0</v>
      </c>
      <c r="J281" s="3">
        <v>0</v>
      </c>
      <c r="K281" s="10">
        <v>0</v>
      </c>
      <c r="L281" s="10">
        <v>0</v>
      </c>
      <c r="M281" s="10">
        <v>0</v>
      </c>
      <c r="N281" s="10">
        <v>0</v>
      </c>
      <c r="O281" s="3">
        <v>0</v>
      </c>
      <c r="P281" s="3">
        <v>0</v>
      </c>
      <c r="Q281" s="3">
        <v>0</v>
      </c>
      <c r="R281" s="3">
        <v>0</v>
      </c>
      <c r="S281" s="31">
        <v>0</v>
      </c>
      <c r="T281" s="10">
        <f t="shared" si="20"/>
        <v>0</v>
      </c>
      <c r="U281" s="3">
        <v>0</v>
      </c>
      <c r="V281" s="3">
        <v>0</v>
      </c>
      <c r="W281" s="3">
        <v>0</v>
      </c>
      <c r="X281" s="3">
        <v>0</v>
      </c>
      <c r="Y281" s="3">
        <v>0</v>
      </c>
      <c r="Z281" s="3">
        <v>0</v>
      </c>
      <c r="AA281" s="3">
        <v>0</v>
      </c>
      <c r="AB281" s="3">
        <v>0</v>
      </c>
      <c r="AC281" s="3">
        <f t="shared" si="21"/>
        <v>0</v>
      </c>
      <c r="AD281" s="3">
        <f t="shared" si="22"/>
        <v>0</v>
      </c>
      <c r="AE281" s="3">
        <f t="shared" si="23"/>
        <v>0</v>
      </c>
      <c r="AF281" s="3">
        <f t="shared" si="24"/>
        <v>0</v>
      </c>
    </row>
    <row r="282" spans="1:32" x14ac:dyDescent="0.2">
      <c r="A282" t="s">
        <v>122</v>
      </c>
      <c r="B282" t="s">
        <v>101</v>
      </c>
      <c r="C282" t="s">
        <v>22</v>
      </c>
      <c r="D282" t="s">
        <v>17</v>
      </c>
      <c r="E282" t="s">
        <v>33</v>
      </c>
      <c r="F282">
        <v>202306</v>
      </c>
      <c r="G282" s="3">
        <v>0</v>
      </c>
      <c r="H282" s="3">
        <v>0</v>
      </c>
      <c r="I282" s="3">
        <v>0</v>
      </c>
      <c r="J282" s="3">
        <v>0</v>
      </c>
      <c r="K282" s="10">
        <v>0</v>
      </c>
      <c r="L282" s="10">
        <v>0</v>
      </c>
      <c r="M282" s="10">
        <v>0</v>
      </c>
      <c r="N282" s="10">
        <v>0</v>
      </c>
      <c r="O282" s="3">
        <v>0</v>
      </c>
      <c r="P282" s="3">
        <v>0</v>
      </c>
      <c r="Q282" s="3">
        <v>0</v>
      </c>
      <c r="R282" s="3">
        <v>0</v>
      </c>
      <c r="S282" s="31">
        <v>0</v>
      </c>
      <c r="T282" s="10">
        <f t="shared" si="20"/>
        <v>0</v>
      </c>
      <c r="U282" s="3">
        <v>0</v>
      </c>
      <c r="V282" s="3">
        <v>0</v>
      </c>
      <c r="W282" s="3">
        <v>0</v>
      </c>
      <c r="X282" s="3">
        <v>0</v>
      </c>
      <c r="Y282" s="3">
        <v>0</v>
      </c>
      <c r="Z282" s="3">
        <v>0</v>
      </c>
      <c r="AA282" s="3">
        <v>0</v>
      </c>
      <c r="AB282" s="3">
        <v>0</v>
      </c>
      <c r="AC282" s="3">
        <f t="shared" si="21"/>
        <v>0</v>
      </c>
      <c r="AD282" s="3">
        <f t="shared" si="22"/>
        <v>0</v>
      </c>
      <c r="AE282" s="3">
        <f t="shared" si="23"/>
        <v>0</v>
      </c>
      <c r="AF282" s="3">
        <f t="shared" si="24"/>
        <v>0</v>
      </c>
    </row>
    <row r="283" spans="1:32" x14ac:dyDescent="0.2">
      <c r="A283" t="s">
        <v>122</v>
      </c>
      <c r="B283" t="s">
        <v>101</v>
      </c>
      <c r="C283" t="s">
        <v>22</v>
      </c>
      <c r="D283" t="s">
        <v>17</v>
      </c>
      <c r="E283" t="s">
        <v>33</v>
      </c>
      <c r="F283">
        <v>202309</v>
      </c>
      <c r="G283" s="3">
        <v>0</v>
      </c>
      <c r="H283" s="3">
        <v>0</v>
      </c>
      <c r="I283" s="3">
        <v>0</v>
      </c>
      <c r="J283" s="3">
        <v>0</v>
      </c>
      <c r="K283" s="10">
        <v>0</v>
      </c>
      <c r="L283" s="10">
        <v>0</v>
      </c>
      <c r="M283" s="10">
        <v>0</v>
      </c>
      <c r="N283" s="10">
        <v>0</v>
      </c>
      <c r="O283" s="3">
        <v>0</v>
      </c>
      <c r="P283" s="3">
        <v>0</v>
      </c>
      <c r="Q283" s="3">
        <v>0</v>
      </c>
      <c r="R283" s="3">
        <v>0</v>
      </c>
      <c r="S283" s="31">
        <v>0</v>
      </c>
      <c r="T283" s="10">
        <f t="shared" si="20"/>
        <v>0</v>
      </c>
      <c r="U283" s="3">
        <v>0</v>
      </c>
      <c r="V283" s="3">
        <v>0</v>
      </c>
      <c r="W283" s="3">
        <v>0</v>
      </c>
      <c r="X283" s="3">
        <v>0</v>
      </c>
      <c r="Y283" s="3">
        <v>0</v>
      </c>
      <c r="Z283" s="3">
        <v>0</v>
      </c>
      <c r="AA283" s="3">
        <v>0</v>
      </c>
      <c r="AB283" s="3">
        <v>0</v>
      </c>
      <c r="AC283" s="3">
        <f t="shared" si="21"/>
        <v>0</v>
      </c>
      <c r="AD283" s="3">
        <f t="shared" si="22"/>
        <v>0</v>
      </c>
      <c r="AE283" s="3">
        <f t="shared" si="23"/>
        <v>0</v>
      </c>
      <c r="AF283" s="3">
        <f t="shared" si="24"/>
        <v>0</v>
      </c>
    </row>
    <row r="284" spans="1:32" x14ac:dyDescent="0.2">
      <c r="A284" t="s">
        <v>122</v>
      </c>
      <c r="B284" t="s">
        <v>101</v>
      </c>
      <c r="C284" t="s">
        <v>22</v>
      </c>
      <c r="D284" t="s">
        <v>17</v>
      </c>
      <c r="E284" t="s">
        <v>33</v>
      </c>
      <c r="F284">
        <v>202312</v>
      </c>
      <c r="G284" s="3">
        <v>0</v>
      </c>
      <c r="H284" s="3">
        <v>0</v>
      </c>
      <c r="I284" s="3">
        <v>0</v>
      </c>
      <c r="J284" s="3">
        <v>0</v>
      </c>
      <c r="K284" s="10">
        <v>0</v>
      </c>
      <c r="L284" s="10">
        <v>0</v>
      </c>
      <c r="M284" s="10">
        <v>0</v>
      </c>
      <c r="N284" s="10">
        <v>0</v>
      </c>
      <c r="O284" s="3">
        <v>0</v>
      </c>
      <c r="P284" s="3">
        <v>0</v>
      </c>
      <c r="Q284" s="3">
        <v>0</v>
      </c>
      <c r="R284" s="3">
        <v>0</v>
      </c>
      <c r="S284" s="31">
        <v>0</v>
      </c>
      <c r="T284" s="10">
        <f t="shared" si="20"/>
        <v>0</v>
      </c>
      <c r="U284" s="3">
        <v>0</v>
      </c>
      <c r="V284" s="3">
        <v>0</v>
      </c>
      <c r="W284" s="3">
        <v>0</v>
      </c>
      <c r="X284" s="3">
        <v>0</v>
      </c>
      <c r="Y284" s="3">
        <v>0</v>
      </c>
      <c r="Z284" s="3">
        <v>0</v>
      </c>
      <c r="AA284" s="3">
        <v>0</v>
      </c>
      <c r="AB284" s="3">
        <v>0</v>
      </c>
      <c r="AC284" s="3">
        <f t="shared" si="21"/>
        <v>0</v>
      </c>
      <c r="AD284" s="3">
        <f t="shared" si="22"/>
        <v>0</v>
      </c>
      <c r="AE284" s="3">
        <f t="shared" si="23"/>
        <v>0</v>
      </c>
      <c r="AF284" s="3">
        <f t="shared" si="24"/>
        <v>0</v>
      </c>
    </row>
    <row r="285" spans="1:32" x14ac:dyDescent="0.2">
      <c r="A285" t="s">
        <v>122</v>
      </c>
      <c r="B285" t="s">
        <v>101</v>
      </c>
      <c r="C285" t="s">
        <v>22</v>
      </c>
      <c r="D285" t="s">
        <v>17</v>
      </c>
      <c r="E285" t="s">
        <v>33</v>
      </c>
      <c r="F285">
        <v>202403</v>
      </c>
      <c r="G285" s="3">
        <v>0</v>
      </c>
      <c r="H285" s="3">
        <v>0</v>
      </c>
      <c r="I285" s="3">
        <v>0</v>
      </c>
      <c r="J285" s="3">
        <v>0</v>
      </c>
      <c r="K285" s="10">
        <v>0</v>
      </c>
      <c r="L285" s="10">
        <v>0</v>
      </c>
      <c r="M285" s="10">
        <v>0</v>
      </c>
      <c r="N285" s="10">
        <v>0</v>
      </c>
      <c r="O285" s="3">
        <v>0</v>
      </c>
      <c r="P285" s="3">
        <v>0</v>
      </c>
      <c r="Q285" s="3">
        <v>0</v>
      </c>
      <c r="R285" s="3">
        <v>0</v>
      </c>
      <c r="S285" s="31">
        <v>0</v>
      </c>
      <c r="T285" s="10">
        <f t="shared" si="20"/>
        <v>0</v>
      </c>
      <c r="U285" s="3">
        <v>0</v>
      </c>
      <c r="V285" s="3">
        <v>0</v>
      </c>
      <c r="W285" s="3">
        <v>0</v>
      </c>
      <c r="X285" s="3">
        <v>0</v>
      </c>
      <c r="Y285" s="3">
        <v>0</v>
      </c>
      <c r="Z285" s="3">
        <v>0</v>
      </c>
      <c r="AA285" s="3">
        <v>0</v>
      </c>
      <c r="AB285" s="3">
        <v>0</v>
      </c>
      <c r="AC285" s="3">
        <f t="shared" si="21"/>
        <v>0</v>
      </c>
      <c r="AD285" s="3">
        <f t="shared" si="22"/>
        <v>0</v>
      </c>
      <c r="AE285" s="3">
        <f t="shared" si="23"/>
        <v>0</v>
      </c>
      <c r="AF285" s="3">
        <f t="shared" si="24"/>
        <v>0</v>
      </c>
    </row>
    <row r="286" spans="1:32" x14ac:dyDescent="0.2">
      <c r="A286" t="s">
        <v>122</v>
      </c>
      <c r="B286" t="s">
        <v>101</v>
      </c>
      <c r="C286" t="s">
        <v>22</v>
      </c>
      <c r="D286" t="s">
        <v>17</v>
      </c>
      <c r="E286" t="s">
        <v>36</v>
      </c>
      <c r="F286">
        <v>202404</v>
      </c>
      <c r="G286" s="3">
        <v>0</v>
      </c>
      <c r="H286" s="3">
        <v>0</v>
      </c>
      <c r="I286" s="3">
        <v>0</v>
      </c>
      <c r="J286" s="3">
        <v>0</v>
      </c>
      <c r="K286" s="10">
        <v>0</v>
      </c>
      <c r="L286" s="10">
        <v>0</v>
      </c>
      <c r="M286" s="10">
        <v>0</v>
      </c>
      <c r="N286" s="10">
        <v>0</v>
      </c>
      <c r="O286" s="3">
        <v>0</v>
      </c>
      <c r="P286" s="3">
        <v>0</v>
      </c>
      <c r="Q286" s="3">
        <v>0</v>
      </c>
      <c r="R286" s="3">
        <v>0</v>
      </c>
      <c r="S286" s="31">
        <v>0</v>
      </c>
      <c r="T286" s="10">
        <f t="shared" si="20"/>
        <v>0</v>
      </c>
      <c r="U286" s="3">
        <v>0</v>
      </c>
      <c r="V286" s="3">
        <v>0</v>
      </c>
      <c r="W286" s="3">
        <v>0</v>
      </c>
      <c r="X286" s="3">
        <v>0</v>
      </c>
      <c r="Y286" s="3">
        <v>0</v>
      </c>
      <c r="Z286" s="3">
        <v>0</v>
      </c>
      <c r="AA286" s="3">
        <v>0</v>
      </c>
      <c r="AB286" s="3">
        <v>0</v>
      </c>
      <c r="AC286" s="3">
        <f t="shared" si="21"/>
        <v>0</v>
      </c>
      <c r="AD286" s="3">
        <f t="shared" si="22"/>
        <v>0</v>
      </c>
      <c r="AE286" s="3">
        <f t="shared" si="23"/>
        <v>0</v>
      </c>
      <c r="AF286" s="3">
        <f t="shared" si="24"/>
        <v>0</v>
      </c>
    </row>
    <row r="287" spans="1:32" x14ac:dyDescent="0.2">
      <c r="A287" t="s">
        <v>122</v>
      </c>
      <c r="B287" t="s">
        <v>101</v>
      </c>
      <c r="C287" t="s">
        <v>22</v>
      </c>
      <c r="D287" t="s">
        <v>17</v>
      </c>
      <c r="E287" t="s">
        <v>36</v>
      </c>
      <c r="F287">
        <v>202405</v>
      </c>
      <c r="G287" s="3">
        <v>0</v>
      </c>
      <c r="H287" s="3">
        <v>0</v>
      </c>
      <c r="I287" s="3">
        <v>0</v>
      </c>
      <c r="J287" s="3">
        <v>0</v>
      </c>
      <c r="K287" s="10">
        <v>0</v>
      </c>
      <c r="L287" s="10">
        <v>0</v>
      </c>
      <c r="M287" s="10">
        <v>0</v>
      </c>
      <c r="N287" s="10">
        <v>0</v>
      </c>
      <c r="O287" s="3">
        <v>0</v>
      </c>
      <c r="P287" s="3">
        <v>0</v>
      </c>
      <c r="Q287" s="3">
        <v>0</v>
      </c>
      <c r="R287" s="3">
        <v>0</v>
      </c>
      <c r="S287" s="31">
        <v>0</v>
      </c>
      <c r="T287" s="10">
        <f t="shared" si="20"/>
        <v>0</v>
      </c>
      <c r="U287" s="3">
        <v>0</v>
      </c>
      <c r="V287" s="3">
        <v>0</v>
      </c>
      <c r="W287" s="3">
        <v>0</v>
      </c>
      <c r="X287" s="3">
        <v>0</v>
      </c>
      <c r="Y287" s="3">
        <v>0</v>
      </c>
      <c r="Z287" s="3">
        <v>0</v>
      </c>
      <c r="AA287" s="3">
        <v>0</v>
      </c>
      <c r="AB287" s="3">
        <v>0</v>
      </c>
      <c r="AC287" s="3">
        <f t="shared" si="21"/>
        <v>0</v>
      </c>
      <c r="AD287" s="3">
        <f t="shared" si="22"/>
        <v>0</v>
      </c>
      <c r="AE287" s="3">
        <f t="shared" si="23"/>
        <v>0</v>
      </c>
      <c r="AF287" s="3">
        <f t="shared" si="24"/>
        <v>0</v>
      </c>
    </row>
    <row r="288" spans="1:32" x14ac:dyDescent="0.2">
      <c r="A288" t="s">
        <v>123</v>
      </c>
      <c r="B288" t="s">
        <v>101</v>
      </c>
      <c r="C288" t="s">
        <v>23</v>
      </c>
      <c r="D288" t="s">
        <v>17</v>
      </c>
      <c r="E288" t="s">
        <v>33</v>
      </c>
      <c r="F288">
        <v>201906</v>
      </c>
      <c r="G288" s="3">
        <v>14783217042</v>
      </c>
      <c r="H288" s="3">
        <v>12582667373.77</v>
      </c>
      <c r="I288" s="3">
        <v>3825752972.4999995</v>
      </c>
      <c r="J288" s="3">
        <v>2700748604.9699988</v>
      </c>
      <c r="K288" s="10">
        <v>238</v>
      </c>
      <c r="L288" s="10">
        <v>238</v>
      </c>
      <c r="M288" s="10">
        <v>0</v>
      </c>
      <c r="N288" s="10">
        <v>249509.09103942654</v>
      </c>
      <c r="O288" s="3">
        <v>11715647023.66</v>
      </c>
      <c r="P288" s="3">
        <v>11875116877.5243</v>
      </c>
      <c r="Q288" s="3">
        <v>7900774147.6199989</v>
      </c>
      <c r="R288" s="3">
        <v>8060244001.4842987</v>
      </c>
      <c r="S288" s="31">
        <v>0</v>
      </c>
      <c r="T288" s="10">
        <f t="shared" si="20"/>
        <v>0</v>
      </c>
      <c r="U288" s="3">
        <v>0</v>
      </c>
      <c r="V288" s="3">
        <v>0</v>
      </c>
      <c r="W288" s="3">
        <v>0</v>
      </c>
      <c r="X288" s="3">
        <v>0</v>
      </c>
      <c r="Y288" s="3">
        <v>0</v>
      </c>
      <c r="Z288" s="3">
        <v>0</v>
      </c>
      <c r="AA288" s="3">
        <v>-2200549668.2299995</v>
      </c>
      <c r="AB288" s="3">
        <v>-1125004367.5300007</v>
      </c>
      <c r="AC288" s="3">
        <f t="shared" si="21"/>
        <v>-12582667373.77</v>
      </c>
      <c r="AD288" s="3">
        <f t="shared" si="22"/>
        <v>-12582667373.77</v>
      </c>
      <c r="AE288" s="3">
        <f t="shared" si="23"/>
        <v>-2700748604.9699988</v>
      </c>
      <c r="AF288" s="3">
        <f t="shared" si="24"/>
        <v>-2700748604.9699988</v>
      </c>
    </row>
    <row r="289" spans="1:32" x14ac:dyDescent="0.2">
      <c r="A289" t="s">
        <v>123</v>
      </c>
      <c r="B289" t="s">
        <v>101</v>
      </c>
      <c r="C289" t="s">
        <v>23</v>
      </c>
      <c r="D289" t="s">
        <v>17</v>
      </c>
      <c r="E289" t="s">
        <v>33</v>
      </c>
      <c r="F289">
        <v>201909</v>
      </c>
      <c r="G289" s="3">
        <v>1827052266</v>
      </c>
      <c r="H289" s="3">
        <v>1827052266</v>
      </c>
      <c r="I289" s="3">
        <v>182705226.59999999</v>
      </c>
      <c r="J289" s="3">
        <v>182705227.30000001</v>
      </c>
      <c r="K289" s="10">
        <v>36</v>
      </c>
      <c r="L289" s="10">
        <v>36</v>
      </c>
      <c r="M289" s="10">
        <v>0</v>
      </c>
      <c r="N289" s="10">
        <v>248042.65089605734</v>
      </c>
      <c r="O289" s="3">
        <v>12641175092.209999</v>
      </c>
      <c r="P289" s="3">
        <v>12338441661.2034</v>
      </c>
      <c r="Q289" s="3">
        <v>8340366340.21</v>
      </c>
      <c r="R289" s="3">
        <v>8037632909.2034006</v>
      </c>
      <c r="S289" s="31">
        <v>0</v>
      </c>
      <c r="T289" s="10">
        <f t="shared" si="20"/>
        <v>0</v>
      </c>
      <c r="U289" s="3">
        <v>0</v>
      </c>
      <c r="V289" s="3">
        <v>0</v>
      </c>
      <c r="W289" s="3">
        <v>0</v>
      </c>
      <c r="X289" s="3">
        <v>0</v>
      </c>
      <c r="Y289" s="3">
        <v>0</v>
      </c>
      <c r="Z289" s="3">
        <v>0</v>
      </c>
      <c r="AA289" s="3">
        <v>0</v>
      </c>
      <c r="AB289" s="3">
        <v>0.70000001788139343</v>
      </c>
      <c r="AC289" s="3">
        <f t="shared" si="21"/>
        <v>-1827052266</v>
      </c>
      <c r="AD289" s="3">
        <f t="shared" si="22"/>
        <v>-1827052266</v>
      </c>
      <c r="AE289" s="3">
        <f t="shared" si="23"/>
        <v>-182705227.30000001</v>
      </c>
      <c r="AF289" s="3">
        <f t="shared" si="24"/>
        <v>-182705227.30000001</v>
      </c>
    </row>
    <row r="290" spans="1:32" x14ac:dyDescent="0.2">
      <c r="A290" t="s">
        <v>123</v>
      </c>
      <c r="B290" t="s">
        <v>101</v>
      </c>
      <c r="C290" t="s">
        <v>23</v>
      </c>
      <c r="D290" t="s">
        <v>17</v>
      </c>
      <c r="E290" t="s">
        <v>33</v>
      </c>
      <c r="F290">
        <v>201912</v>
      </c>
      <c r="G290" s="3">
        <v>2214314903</v>
      </c>
      <c r="H290" s="3">
        <v>2243503591.0500002</v>
      </c>
      <c r="I290" s="3">
        <v>221431490.30000007</v>
      </c>
      <c r="J290" s="3">
        <v>224460230.25</v>
      </c>
      <c r="K290" s="10">
        <v>35</v>
      </c>
      <c r="L290" s="10">
        <v>36</v>
      </c>
      <c r="M290" s="10">
        <v>0</v>
      </c>
      <c r="N290" s="10">
        <v>244712.69534050184</v>
      </c>
      <c r="O290" s="3">
        <v>15032514625.720001</v>
      </c>
      <c r="P290" s="3">
        <v>13835497308.940102</v>
      </c>
      <c r="Q290" s="3">
        <v>10312848821.720001</v>
      </c>
      <c r="R290" s="3">
        <v>9115831504.9401016</v>
      </c>
      <c r="S290" s="31">
        <v>0</v>
      </c>
      <c r="T290" s="10">
        <f t="shared" si="20"/>
        <v>0</v>
      </c>
      <c r="U290" s="3">
        <v>0</v>
      </c>
      <c r="V290" s="3">
        <v>0</v>
      </c>
      <c r="W290" s="3">
        <v>0</v>
      </c>
      <c r="X290" s="3">
        <v>0</v>
      </c>
      <c r="Y290" s="3">
        <v>0</v>
      </c>
      <c r="Z290" s="3">
        <v>0</v>
      </c>
      <c r="AA290" s="3">
        <v>29188688.050000191</v>
      </c>
      <c r="AB290" s="3">
        <v>3028739.9499999285</v>
      </c>
      <c r="AC290" s="3">
        <f t="shared" si="21"/>
        <v>-2243503591.0500002</v>
      </c>
      <c r="AD290" s="3">
        <f t="shared" si="22"/>
        <v>-2243503591.0500002</v>
      </c>
      <c r="AE290" s="3">
        <f t="shared" si="23"/>
        <v>-224460230.25</v>
      </c>
      <c r="AF290" s="3">
        <f t="shared" si="24"/>
        <v>-224460230.25</v>
      </c>
    </row>
    <row r="291" spans="1:32" x14ac:dyDescent="0.2">
      <c r="A291" t="s">
        <v>123</v>
      </c>
      <c r="B291" t="s">
        <v>101</v>
      </c>
      <c r="C291" t="s">
        <v>23</v>
      </c>
      <c r="D291" t="s">
        <v>17</v>
      </c>
      <c r="E291" t="s">
        <v>33</v>
      </c>
      <c r="F291">
        <v>202003</v>
      </c>
      <c r="G291" s="3">
        <v>3371469545</v>
      </c>
      <c r="H291" s="3">
        <v>3417409107.6599994</v>
      </c>
      <c r="I291" s="3">
        <v>336121591.69999999</v>
      </c>
      <c r="J291" s="3">
        <v>340888473.65999985</v>
      </c>
      <c r="K291" s="10">
        <v>44</v>
      </c>
      <c r="L291" s="10">
        <v>45</v>
      </c>
      <c r="M291" s="10">
        <v>0</v>
      </c>
      <c r="N291" s="10">
        <v>243226.22543566927</v>
      </c>
      <c r="O291" s="3">
        <v>8876362240.6299973</v>
      </c>
      <c r="P291" s="3">
        <v>11007727433.862715</v>
      </c>
      <c r="Q291" s="3">
        <v>6400722922.1299963</v>
      </c>
      <c r="R291" s="3">
        <v>8532088115.3625317</v>
      </c>
      <c r="S291" s="31">
        <v>0</v>
      </c>
      <c r="T291" s="10">
        <f t="shared" si="20"/>
        <v>0</v>
      </c>
      <c r="U291" s="3">
        <v>0</v>
      </c>
      <c r="V291" s="3">
        <v>0</v>
      </c>
      <c r="W291" s="3">
        <v>0</v>
      </c>
      <c r="X291" s="3">
        <v>0</v>
      </c>
      <c r="Y291" s="3">
        <v>0</v>
      </c>
      <c r="Z291" s="3">
        <v>0</v>
      </c>
      <c r="AA291" s="3">
        <v>45939562.659999371</v>
      </c>
      <c r="AB291" s="3">
        <v>4766881.9599998593</v>
      </c>
      <c r="AC291" s="3">
        <f t="shared" si="21"/>
        <v>-3417409107.6599994</v>
      </c>
      <c r="AD291" s="3">
        <f t="shared" si="22"/>
        <v>-3417409107.6599994</v>
      </c>
      <c r="AE291" s="3">
        <f t="shared" si="23"/>
        <v>-340888473.65999985</v>
      </c>
      <c r="AF291" s="3">
        <f t="shared" si="24"/>
        <v>-340888473.65999985</v>
      </c>
    </row>
    <row r="292" spans="1:32" x14ac:dyDescent="0.2">
      <c r="A292" t="s">
        <v>123</v>
      </c>
      <c r="B292" t="s">
        <v>101</v>
      </c>
      <c r="C292" t="s">
        <v>23</v>
      </c>
      <c r="D292" t="s">
        <v>17</v>
      </c>
      <c r="E292" t="s">
        <v>33</v>
      </c>
      <c r="F292">
        <v>202006</v>
      </c>
      <c r="G292" s="3">
        <v>2382812694</v>
      </c>
      <c r="H292" s="3">
        <v>2382812694.3000002</v>
      </c>
      <c r="I292" s="3">
        <v>238281269.39999998</v>
      </c>
      <c r="J292" s="3">
        <v>238281269.69999999</v>
      </c>
      <c r="K292" s="10">
        <v>29</v>
      </c>
      <c r="L292" s="10">
        <v>29</v>
      </c>
      <c r="M292" s="10">
        <v>0</v>
      </c>
      <c r="N292" s="10">
        <v>243053.93655913978</v>
      </c>
      <c r="O292" s="3">
        <v>12067458035.440001</v>
      </c>
      <c r="P292" s="3">
        <v>12075245985.275402</v>
      </c>
      <c r="Q292" s="3">
        <v>8723818905.9899998</v>
      </c>
      <c r="R292" s="3">
        <v>8731606855.8253994</v>
      </c>
      <c r="S292" s="31">
        <v>0</v>
      </c>
      <c r="T292" s="10">
        <f t="shared" si="20"/>
        <v>0</v>
      </c>
      <c r="U292" s="3">
        <v>0</v>
      </c>
      <c r="V292" s="3">
        <v>0</v>
      </c>
      <c r="W292" s="3">
        <v>0</v>
      </c>
      <c r="X292" s="3">
        <v>0</v>
      </c>
      <c r="Y292" s="3">
        <v>0</v>
      </c>
      <c r="Z292" s="3">
        <v>0</v>
      </c>
      <c r="AA292" s="3">
        <v>0.30000019073486328</v>
      </c>
      <c r="AB292" s="3">
        <v>0.30000001192092896</v>
      </c>
      <c r="AC292" s="3">
        <f t="shared" si="21"/>
        <v>-2382812694.3000002</v>
      </c>
      <c r="AD292" s="3">
        <f t="shared" si="22"/>
        <v>-2382812694.3000002</v>
      </c>
      <c r="AE292" s="3">
        <f t="shared" si="23"/>
        <v>-238281269.69999999</v>
      </c>
      <c r="AF292" s="3">
        <f t="shared" si="24"/>
        <v>-238281269.69999999</v>
      </c>
    </row>
    <row r="293" spans="1:32" x14ac:dyDescent="0.2">
      <c r="A293" t="s">
        <v>123</v>
      </c>
      <c r="B293" t="s">
        <v>101</v>
      </c>
      <c r="C293" t="s">
        <v>23</v>
      </c>
      <c r="D293" t="s">
        <v>17</v>
      </c>
      <c r="E293" t="s">
        <v>33</v>
      </c>
      <c r="F293">
        <v>202009</v>
      </c>
      <c r="G293" s="3">
        <v>4126146384</v>
      </c>
      <c r="H293" s="3">
        <v>4126146384.0700006</v>
      </c>
      <c r="I293" s="3">
        <v>412564085.40000004</v>
      </c>
      <c r="J293" s="3">
        <v>412564085.47000003</v>
      </c>
      <c r="K293" s="10">
        <v>43</v>
      </c>
      <c r="L293" s="10">
        <v>43</v>
      </c>
      <c r="M293" s="10">
        <v>0</v>
      </c>
      <c r="N293" s="10">
        <v>242319.48136200718</v>
      </c>
      <c r="O293" s="3">
        <v>12118799317.08</v>
      </c>
      <c r="P293" s="3">
        <v>10663354289.161299</v>
      </c>
      <c r="Q293" s="3">
        <v>8707010041.579998</v>
      </c>
      <c r="R293" s="3">
        <v>7251565013.6613007</v>
      </c>
      <c r="S293" s="31">
        <v>0</v>
      </c>
      <c r="T293" s="10">
        <f t="shared" si="20"/>
        <v>0</v>
      </c>
      <c r="U293" s="3">
        <v>0</v>
      </c>
      <c r="V293" s="3">
        <v>0</v>
      </c>
      <c r="W293" s="3">
        <v>0</v>
      </c>
      <c r="X293" s="3">
        <v>0</v>
      </c>
      <c r="Y293" s="3">
        <v>0</v>
      </c>
      <c r="Z293" s="3">
        <v>0</v>
      </c>
      <c r="AA293" s="3">
        <v>7.0000648498535156E-2</v>
      </c>
      <c r="AB293" s="3">
        <v>6.9999992847442627E-2</v>
      </c>
      <c r="AC293" s="3">
        <f t="shared" si="21"/>
        <v>-4126146384.0700006</v>
      </c>
      <c r="AD293" s="3">
        <f t="shared" si="22"/>
        <v>-4126146384.0700006</v>
      </c>
      <c r="AE293" s="3">
        <f t="shared" si="23"/>
        <v>-412564085.47000003</v>
      </c>
      <c r="AF293" s="3">
        <f t="shared" si="24"/>
        <v>-412564085.47000003</v>
      </c>
    </row>
    <row r="294" spans="1:32" x14ac:dyDescent="0.2">
      <c r="A294" t="s">
        <v>123</v>
      </c>
      <c r="B294" t="s">
        <v>101</v>
      </c>
      <c r="C294" t="s">
        <v>23</v>
      </c>
      <c r="D294" t="s">
        <v>17</v>
      </c>
      <c r="E294" t="s">
        <v>33</v>
      </c>
      <c r="F294">
        <v>202012</v>
      </c>
      <c r="G294" s="3">
        <v>2210157454</v>
      </c>
      <c r="H294" s="3">
        <v>2210157454.8899999</v>
      </c>
      <c r="I294" s="3">
        <v>221015745.39999995</v>
      </c>
      <c r="J294" s="3">
        <v>221015746.28999993</v>
      </c>
      <c r="K294" s="10">
        <v>35</v>
      </c>
      <c r="L294" s="10">
        <v>35</v>
      </c>
      <c r="M294" s="10">
        <v>0</v>
      </c>
      <c r="N294" s="10">
        <v>246046.58351254478</v>
      </c>
      <c r="O294" s="3">
        <v>15859590809.889997</v>
      </c>
      <c r="P294" s="3">
        <v>14521565131.719961</v>
      </c>
      <c r="Q294" s="3">
        <v>11447459257.580002</v>
      </c>
      <c r="R294" s="3">
        <v>10109433579.409973</v>
      </c>
      <c r="S294" s="31">
        <v>0</v>
      </c>
      <c r="T294" s="10">
        <f t="shared" si="20"/>
        <v>0</v>
      </c>
      <c r="U294" s="3">
        <v>0</v>
      </c>
      <c r="V294" s="3">
        <v>0</v>
      </c>
      <c r="W294" s="3">
        <v>0</v>
      </c>
      <c r="X294" s="3">
        <v>0</v>
      </c>
      <c r="Y294" s="3">
        <v>0</v>
      </c>
      <c r="Z294" s="3">
        <v>0</v>
      </c>
      <c r="AA294" s="3">
        <v>0.8899998664855957</v>
      </c>
      <c r="AB294" s="3">
        <v>0.88999998569488525</v>
      </c>
      <c r="AC294" s="3">
        <f t="shared" si="21"/>
        <v>-2210157454.8899999</v>
      </c>
      <c r="AD294" s="3">
        <f t="shared" si="22"/>
        <v>-2210157454.8899999</v>
      </c>
      <c r="AE294" s="3">
        <f t="shared" si="23"/>
        <v>-221015746.28999993</v>
      </c>
      <c r="AF294" s="3">
        <f t="shared" si="24"/>
        <v>-221015746.28999993</v>
      </c>
    </row>
    <row r="295" spans="1:32" x14ac:dyDescent="0.2">
      <c r="A295" t="s">
        <v>123</v>
      </c>
      <c r="B295" t="s">
        <v>101</v>
      </c>
      <c r="C295" t="s">
        <v>23</v>
      </c>
      <c r="D295" t="s">
        <v>17</v>
      </c>
      <c r="E295" t="s">
        <v>33</v>
      </c>
      <c r="F295">
        <v>202103</v>
      </c>
      <c r="G295" s="3">
        <v>1960206179</v>
      </c>
      <c r="H295" s="3">
        <v>1960206179.1000001</v>
      </c>
      <c r="I295" s="3">
        <v>195849617.90000001</v>
      </c>
      <c r="J295" s="3">
        <v>195849618.00000006</v>
      </c>
      <c r="K295" s="10">
        <v>31</v>
      </c>
      <c r="L295" s="10">
        <v>31</v>
      </c>
      <c r="M295" s="10">
        <v>0</v>
      </c>
      <c r="N295" s="10">
        <v>249647.39477726576</v>
      </c>
      <c r="O295" s="3">
        <v>9651099599.8600006</v>
      </c>
      <c r="P295" s="3">
        <v>10991870717.23843</v>
      </c>
      <c r="Q295" s="3">
        <v>11187008019.559999</v>
      </c>
      <c r="R295" s="3">
        <v>12527779136.938787</v>
      </c>
      <c r="S295" s="31">
        <v>0</v>
      </c>
      <c r="T295" s="10">
        <f t="shared" si="20"/>
        <v>0</v>
      </c>
      <c r="U295" s="3">
        <v>0</v>
      </c>
      <c r="V295" s="3">
        <v>0</v>
      </c>
      <c r="W295" s="3">
        <v>0</v>
      </c>
      <c r="X295" s="3">
        <v>0</v>
      </c>
      <c r="Y295" s="3">
        <v>0</v>
      </c>
      <c r="Z295" s="3">
        <v>0</v>
      </c>
      <c r="AA295" s="3">
        <v>0.10000014305114746</v>
      </c>
      <c r="AB295" s="3">
        <v>0.1000000536441803</v>
      </c>
      <c r="AC295" s="3">
        <f t="shared" si="21"/>
        <v>-1960206179.1000001</v>
      </c>
      <c r="AD295" s="3">
        <f t="shared" si="22"/>
        <v>-1960206179.1000001</v>
      </c>
      <c r="AE295" s="3">
        <f t="shared" si="23"/>
        <v>-195849618.00000006</v>
      </c>
      <c r="AF295" s="3">
        <f t="shared" si="24"/>
        <v>-195849618.00000006</v>
      </c>
    </row>
    <row r="296" spans="1:32" x14ac:dyDescent="0.2">
      <c r="A296" t="s">
        <v>123</v>
      </c>
      <c r="B296" t="s">
        <v>101</v>
      </c>
      <c r="C296" t="s">
        <v>23</v>
      </c>
      <c r="D296" t="s">
        <v>17</v>
      </c>
      <c r="E296" t="s">
        <v>33</v>
      </c>
      <c r="F296">
        <v>202106</v>
      </c>
      <c r="G296" s="3">
        <v>2853819330</v>
      </c>
      <c r="H296" s="3">
        <v>2853819330.5500002</v>
      </c>
      <c r="I296" s="3">
        <v>284820645.29999983</v>
      </c>
      <c r="J296" s="3">
        <v>284820645.84999985</v>
      </c>
      <c r="K296" s="10">
        <v>30</v>
      </c>
      <c r="L296" s="10">
        <v>30</v>
      </c>
      <c r="M296" s="10">
        <v>0</v>
      </c>
      <c r="N296" s="10">
        <v>252977.34301075272</v>
      </c>
      <c r="O296" s="3">
        <v>13216630561.210009</v>
      </c>
      <c r="P296" s="3">
        <v>13215345258.724556</v>
      </c>
      <c r="Q296" s="3">
        <v>9566609858.7199974</v>
      </c>
      <c r="R296" s="3">
        <v>9565324556.2345009</v>
      </c>
      <c r="S296" s="31">
        <v>0</v>
      </c>
      <c r="T296" s="10">
        <f t="shared" si="20"/>
        <v>0</v>
      </c>
      <c r="U296" s="3">
        <v>0</v>
      </c>
      <c r="V296" s="3">
        <v>0</v>
      </c>
      <c r="W296" s="3">
        <v>0</v>
      </c>
      <c r="X296" s="3">
        <v>0</v>
      </c>
      <c r="Y296" s="3">
        <v>0</v>
      </c>
      <c r="Z296" s="3">
        <v>0</v>
      </c>
      <c r="AA296" s="3">
        <v>0.55000019073486328</v>
      </c>
      <c r="AB296" s="3">
        <v>0.55000001192092896</v>
      </c>
      <c r="AC296" s="3">
        <f t="shared" si="21"/>
        <v>-2853819330.5500002</v>
      </c>
      <c r="AD296" s="3">
        <f t="shared" si="22"/>
        <v>-2853819330.5500002</v>
      </c>
      <c r="AE296" s="3">
        <f t="shared" si="23"/>
        <v>-284820645.84999985</v>
      </c>
      <c r="AF296" s="3">
        <f t="shared" si="24"/>
        <v>-284820645.84999985</v>
      </c>
    </row>
    <row r="297" spans="1:32" x14ac:dyDescent="0.2">
      <c r="A297" t="s">
        <v>123</v>
      </c>
      <c r="B297" t="s">
        <v>101</v>
      </c>
      <c r="C297" t="s">
        <v>23</v>
      </c>
      <c r="D297" t="s">
        <v>17</v>
      </c>
      <c r="E297" t="s">
        <v>33</v>
      </c>
      <c r="F297">
        <v>202109</v>
      </c>
      <c r="G297" s="3">
        <v>1636549931</v>
      </c>
      <c r="H297" s="3">
        <v>1636549930.9999998</v>
      </c>
      <c r="I297" s="3">
        <v>163654993.09999999</v>
      </c>
      <c r="J297" s="3">
        <v>163654992.59999996</v>
      </c>
      <c r="K297" s="10">
        <v>33</v>
      </c>
      <c r="L297" s="10">
        <v>33</v>
      </c>
      <c r="M297" s="10">
        <v>0</v>
      </c>
      <c r="N297" s="10">
        <v>259275.91684587812</v>
      </c>
      <c r="O297" s="3">
        <v>13548884924.560001</v>
      </c>
      <c r="P297" s="3">
        <v>13547475114.790661</v>
      </c>
      <c r="Q297" s="3">
        <v>9741345277.0600014</v>
      </c>
      <c r="R297" s="3">
        <v>9739935467.290657</v>
      </c>
      <c r="S297" s="31">
        <v>0</v>
      </c>
      <c r="T297" s="10">
        <f t="shared" si="20"/>
        <v>0</v>
      </c>
      <c r="U297" s="3">
        <v>0</v>
      </c>
      <c r="V297" s="3">
        <v>0</v>
      </c>
      <c r="W297" s="3">
        <v>0</v>
      </c>
      <c r="X297" s="3">
        <v>0</v>
      </c>
      <c r="Y297" s="3">
        <v>0</v>
      </c>
      <c r="Z297" s="3">
        <v>0</v>
      </c>
      <c r="AA297" s="3">
        <v>-2.384185791015625E-7</v>
      </c>
      <c r="AB297" s="3">
        <v>-0.50000002980232239</v>
      </c>
      <c r="AC297" s="3">
        <f t="shared" si="21"/>
        <v>-1636549930.9999998</v>
      </c>
      <c r="AD297" s="3">
        <f t="shared" si="22"/>
        <v>-1636549930.9999998</v>
      </c>
      <c r="AE297" s="3">
        <f t="shared" si="23"/>
        <v>-163654992.59999996</v>
      </c>
      <c r="AF297" s="3">
        <f t="shared" si="24"/>
        <v>-163654992.59999996</v>
      </c>
    </row>
    <row r="298" spans="1:32" x14ac:dyDescent="0.2">
      <c r="A298" t="s">
        <v>123</v>
      </c>
      <c r="B298" t="s">
        <v>101</v>
      </c>
      <c r="C298" t="s">
        <v>23</v>
      </c>
      <c r="D298" t="s">
        <v>17</v>
      </c>
      <c r="E298" t="s">
        <v>33</v>
      </c>
      <c r="F298">
        <v>202112</v>
      </c>
      <c r="G298" s="3">
        <v>1833434981</v>
      </c>
      <c r="H298" s="3">
        <v>1833434981.9999998</v>
      </c>
      <c r="I298" s="3">
        <v>1200126602.8000002</v>
      </c>
      <c r="J298" s="3">
        <v>1326837288.8</v>
      </c>
      <c r="K298" s="10">
        <v>25</v>
      </c>
      <c r="L298" s="10">
        <v>25</v>
      </c>
      <c r="M298" s="10">
        <v>0</v>
      </c>
      <c r="N298" s="10">
        <v>261304.36810035838</v>
      </c>
      <c r="O298" s="3">
        <v>16671972572.380001</v>
      </c>
      <c r="P298" s="3">
        <v>14585922512.976017</v>
      </c>
      <c r="Q298" s="3">
        <v>14042778271.879999</v>
      </c>
      <c r="R298" s="3">
        <v>11956728212.475922</v>
      </c>
      <c r="S298" s="31">
        <v>0</v>
      </c>
      <c r="T298" s="10">
        <f t="shared" si="20"/>
        <v>0</v>
      </c>
      <c r="U298" s="3">
        <v>0</v>
      </c>
      <c r="V298" s="3">
        <v>0</v>
      </c>
      <c r="W298" s="3">
        <v>0</v>
      </c>
      <c r="X298" s="3">
        <v>0</v>
      </c>
      <c r="Y298" s="3">
        <v>0</v>
      </c>
      <c r="Z298" s="3">
        <v>0</v>
      </c>
      <c r="AA298" s="3">
        <v>0.9999997615814209</v>
      </c>
      <c r="AB298" s="3">
        <v>126710685.99999976</v>
      </c>
      <c r="AC298" s="3">
        <f t="shared" si="21"/>
        <v>-1833434981.9999998</v>
      </c>
      <c r="AD298" s="3">
        <f t="shared" si="22"/>
        <v>-1833434981.9999998</v>
      </c>
      <c r="AE298" s="3">
        <f t="shared" si="23"/>
        <v>-1326837288.8</v>
      </c>
      <c r="AF298" s="3">
        <f t="shared" si="24"/>
        <v>-1326837288.8</v>
      </c>
    </row>
    <row r="299" spans="1:32" x14ac:dyDescent="0.2">
      <c r="A299" t="s">
        <v>123</v>
      </c>
      <c r="B299" t="s">
        <v>101</v>
      </c>
      <c r="C299" t="s">
        <v>23</v>
      </c>
      <c r="D299" t="s">
        <v>17</v>
      </c>
      <c r="E299" t="s">
        <v>33</v>
      </c>
      <c r="F299">
        <v>202203</v>
      </c>
      <c r="G299" s="3">
        <v>2724877377</v>
      </c>
      <c r="H299" s="3">
        <v>2724877377.3600001</v>
      </c>
      <c r="I299" s="3">
        <v>2324353714</v>
      </c>
      <c r="J299" s="3">
        <v>2324353711.3600001</v>
      </c>
      <c r="K299" s="10">
        <v>30</v>
      </c>
      <c r="L299" s="10">
        <v>30</v>
      </c>
      <c r="M299" s="10">
        <v>0</v>
      </c>
      <c r="N299" s="10">
        <v>260374.93317972348</v>
      </c>
      <c r="O299" s="3">
        <v>9583881566.8199997</v>
      </c>
      <c r="P299" s="3">
        <v>11666733914.617569</v>
      </c>
      <c r="Q299" s="3">
        <v>9582593894.3199997</v>
      </c>
      <c r="R299" s="3">
        <v>11665446242.117569</v>
      </c>
      <c r="S299" s="31">
        <v>0</v>
      </c>
      <c r="T299" s="10">
        <f t="shared" si="20"/>
        <v>0</v>
      </c>
      <c r="U299" s="3">
        <v>0</v>
      </c>
      <c r="V299" s="3">
        <v>0</v>
      </c>
      <c r="W299" s="3">
        <v>0</v>
      </c>
      <c r="X299" s="3">
        <v>0</v>
      </c>
      <c r="Y299" s="3">
        <v>0</v>
      </c>
      <c r="Z299" s="3">
        <v>0</v>
      </c>
      <c r="AA299" s="3">
        <v>0.3600001335144043</v>
      </c>
      <c r="AB299" s="3">
        <v>-2.6399998664855957</v>
      </c>
      <c r="AC299" s="3">
        <f t="shared" si="21"/>
        <v>-2724877377.3600001</v>
      </c>
      <c r="AD299" s="3">
        <f t="shared" si="22"/>
        <v>-2724877377.3600001</v>
      </c>
      <c r="AE299" s="3">
        <f t="shared" si="23"/>
        <v>-2324353711.3600001</v>
      </c>
      <c r="AF299" s="3">
        <f t="shared" si="24"/>
        <v>-2324353711.3600001</v>
      </c>
    </row>
    <row r="300" spans="1:32" x14ac:dyDescent="0.2">
      <c r="A300" t="s">
        <v>123</v>
      </c>
      <c r="B300" t="s">
        <v>101</v>
      </c>
      <c r="C300" t="s">
        <v>23</v>
      </c>
      <c r="D300" t="s">
        <v>17</v>
      </c>
      <c r="E300" t="s">
        <v>33</v>
      </c>
      <c r="F300">
        <v>202206</v>
      </c>
      <c r="G300" s="3">
        <v>2066208963</v>
      </c>
      <c r="H300" s="3">
        <v>2129227982.4399998</v>
      </c>
      <c r="I300" s="3">
        <v>2039761446</v>
      </c>
      <c r="J300" s="3">
        <v>2102780465.4399998</v>
      </c>
      <c r="K300" s="10">
        <v>34</v>
      </c>
      <c r="L300" s="10">
        <v>35</v>
      </c>
      <c r="M300" s="10">
        <v>0</v>
      </c>
      <c r="N300" s="10">
        <v>267499.32258064521</v>
      </c>
      <c r="O300" s="3">
        <v>13261243806.549999</v>
      </c>
      <c r="P300" s="3">
        <v>13260008009.227074</v>
      </c>
      <c r="Q300" s="3">
        <v>13261244337.549999</v>
      </c>
      <c r="R300" s="3">
        <v>13260008540.227074</v>
      </c>
      <c r="S300" s="31">
        <v>0</v>
      </c>
      <c r="T300" s="10">
        <f t="shared" si="20"/>
        <v>0</v>
      </c>
      <c r="U300" s="3">
        <v>0</v>
      </c>
      <c r="V300" s="3">
        <v>0</v>
      </c>
      <c r="W300" s="3">
        <v>0</v>
      </c>
      <c r="X300" s="3">
        <v>0</v>
      </c>
      <c r="Y300" s="3">
        <v>0</v>
      </c>
      <c r="Z300" s="3">
        <v>0</v>
      </c>
      <c r="AA300" s="3">
        <v>63019019.439999819</v>
      </c>
      <c r="AB300" s="3">
        <v>63019019.439999819</v>
      </c>
      <c r="AC300" s="3">
        <f t="shared" si="21"/>
        <v>-2129227982.4399998</v>
      </c>
      <c r="AD300" s="3">
        <f t="shared" si="22"/>
        <v>-2129227982.4399998</v>
      </c>
      <c r="AE300" s="3">
        <f t="shared" si="23"/>
        <v>-2102780465.4399998</v>
      </c>
      <c r="AF300" s="3">
        <f t="shared" si="24"/>
        <v>-2102780465.4399998</v>
      </c>
    </row>
    <row r="301" spans="1:32" x14ac:dyDescent="0.2">
      <c r="A301" t="s">
        <v>123</v>
      </c>
      <c r="B301" t="s">
        <v>101</v>
      </c>
      <c r="C301" t="s">
        <v>23</v>
      </c>
      <c r="D301" t="s">
        <v>17</v>
      </c>
      <c r="E301" t="s">
        <v>33</v>
      </c>
      <c r="F301">
        <v>202209</v>
      </c>
      <c r="G301" s="3">
        <v>1204944175</v>
      </c>
      <c r="H301" s="3">
        <v>1204944175.3100002</v>
      </c>
      <c r="I301" s="3">
        <v>1204944175</v>
      </c>
      <c r="J301" s="3">
        <v>1204944177.3100002</v>
      </c>
      <c r="K301" s="10">
        <v>26</v>
      </c>
      <c r="L301" s="10">
        <v>26</v>
      </c>
      <c r="M301" s="10">
        <v>0</v>
      </c>
      <c r="N301" s="10">
        <v>275541.48566308239</v>
      </c>
      <c r="O301" s="3">
        <v>13871888747.860003</v>
      </c>
      <c r="P301" s="3">
        <v>13871745623.238319</v>
      </c>
      <c r="Q301" s="3">
        <v>13871888747.860003</v>
      </c>
      <c r="R301" s="3">
        <v>13871745623.238319</v>
      </c>
      <c r="S301" s="31">
        <v>0</v>
      </c>
      <c r="T301" s="10">
        <f t="shared" si="20"/>
        <v>0</v>
      </c>
      <c r="U301" s="3">
        <v>0</v>
      </c>
      <c r="V301" s="3">
        <v>0</v>
      </c>
      <c r="W301" s="3">
        <v>0</v>
      </c>
      <c r="X301" s="3">
        <v>0</v>
      </c>
      <c r="Y301" s="3">
        <v>0</v>
      </c>
      <c r="Z301" s="3">
        <v>0</v>
      </c>
      <c r="AA301" s="3">
        <v>0.31000018119812012</v>
      </c>
      <c r="AB301" s="3">
        <v>2.3100001811981201</v>
      </c>
      <c r="AC301" s="3">
        <f t="shared" si="21"/>
        <v>-1204944175.3100002</v>
      </c>
      <c r="AD301" s="3">
        <f t="shared" si="22"/>
        <v>-1204944175.3100002</v>
      </c>
      <c r="AE301" s="3">
        <f t="shared" si="23"/>
        <v>-1204944177.3100002</v>
      </c>
      <c r="AF301" s="3">
        <f t="shared" si="24"/>
        <v>-1204944177.3100002</v>
      </c>
    </row>
    <row r="302" spans="1:32" x14ac:dyDescent="0.2">
      <c r="A302" t="s">
        <v>123</v>
      </c>
      <c r="B302" t="s">
        <v>101</v>
      </c>
      <c r="C302" t="s">
        <v>23</v>
      </c>
      <c r="D302" t="s">
        <v>17</v>
      </c>
      <c r="E302" t="s">
        <v>33</v>
      </c>
      <c r="F302">
        <v>202212</v>
      </c>
      <c r="G302" s="3">
        <v>2589581520</v>
      </c>
      <c r="H302" s="3">
        <v>2589581520.02</v>
      </c>
      <c r="I302" s="3">
        <v>2545910718</v>
      </c>
      <c r="J302" s="3">
        <v>2545910720.02</v>
      </c>
      <c r="K302" s="10">
        <v>32</v>
      </c>
      <c r="L302" s="10">
        <v>32</v>
      </c>
      <c r="M302" s="10">
        <v>0</v>
      </c>
      <c r="N302" s="10">
        <v>286430.50645161286</v>
      </c>
      <c r="O302" s="3">
        <v>18431547710.970001</v>
      </c>
      <c r="P302" s="3">
        <v>17040636735.164137</v>
      </c>
      <c r="Q302" s="3">
        <v>18431547710.970001</v>
      </c>
      <c r="R302" s="3">
        <v>17040636735.164137</v>
      </c>
      <c r="S302" s="31">
        <v>0</v>
      </c>
      <c r="T302" s="10">
        <f t="shared" si="20"/>
        <v>0</v>
      </c>
      <c r="U302" s="3">
        <v>0</v>
      </c>
      <c r="V302" s="3">
        <v>0</v>
      </c>
      <c r="W302" s="3">
        <v>0</v>
      </c>
      <c r="X302" s="3">
        <v>0</v>
      </c>
      <c r="Y302" s="3">
        <v>0</v>
      </c>
      <c r="Z302" s="3">
        <v>0</v>
      </c>
      <c r="AA302" s="3">
        <v>1.9999980926513672E-2</v>
      </c>
      <c r="AB302" s="3">
        <v>2.0199999809265137</v>
      </c>
      <c r="AC302" s="3">
        <f t="shared" si="21"/>
        <v>-2589581520.02</v>
      </c>
      <c r="AD302" s="3">
        <f t="shared" si="22"/>
        <v>-2589581520.02</v>
      </c>
      <c r="AE302" s="3">
        <f t="shared" si="23"/>
        <v>-2545910720.02</v>
      </c>
      <c r="AF302" s="3">
        <f t="shared" si="24"/>
        <v>-2545910720.02</v>
      </c>
    </row>
    <row r="303" spans="1:32" x14ac:dyDescent="0.2">
      <c r="A303" t="s">
        <v>123</v>
      </c>
      <c r="B303" t="s">
        <v>101</v>
      </c>
      <c r="C303" t="s">
        <v>23</v>
      </c>
      <c r="D303" t="s">
        <v>17</v>
      </c>
      <c r="E303" t="s">
        <v>33</v>
      </c>
      <c r="F303">
        <v>202303</v>
      </c>
      <c r="G303" s="3">
        <v>2487276766</v>
      </c>
      <c r="H303" s="3">
        <v>2487276766</v>
      </c>
      <c r="I303" s="3">
        <v>1861027249</v>
      </c>
      <c r="J303" s="3">
        <v>1861027249.0000002</v>
      </c>
      <c r="K303" s="10">
        <v>28</v>
      </c>
      <c r="L303" s="10">
        <v>28</v>
      </c>
      <c r="M303" s="10">
        <v>0</v>
      </c>
      <c r="N303" s="10">
        <v>283341.45890937018</v>
      </c>
      <c r="O303" s="3">
        <v>11391620153.459999</v>
      </c>
      <c r="P303" s="3">
        <v>12781762080.346401</v>
      </c>
      <c r="Q303" s="3">
        <v>11391620153.459999</v>
      </c>
      <c r="R303" s="3">
        <v>12781762080.346401</v>
      </c>
      <c r="S303" s="31">
        <v>0</v>
      </c>
      <c r="T303" s="10">
        <f t="shared" si="20"/>
        <v>0</v>
      </c>
      <c r="U303" s="3">
        <v>0</v>
      </c>
      <c r="V303" s="3">
        <v>0</v>
      </c>
      <c r="W303" s="3">
        <v>0</v>
      </c>
      <c r="X303" s="3">
        <v>0</v>
      </c>
      <c r="Y303" s="3">
        <v>0</v>
      </c>
      <c r="Z303" s="3">
        <v>0</v>
      </c>
      <c r="AA303" s="3">
        <v>0</v>
      </c>
      <c r="AB303" s="3">
        <v>2.384185791015625E-7</v>
      </c>
      <c r="AC303" s="3">
        <f t="shared" si="21"/>
        <v>-2487276766</v>
      </c>
      <c r="AD303" s="3">
        <f t="shared" si="22"/>
        <v>-2487276766</v>
      </c>
      <c r="AE303" s="3">
        <f t="shared" si="23"/>
        <v>-1861027249.0000002</v>
      </c>
      <c r="AF303" s="3">
        <f t="shared" si="24"/>
        <v>-1861027249.0000002</v>
      </c>
    </row>
    <row r="304" spans="1:32" x14ac:dyDescent="0.2">
      <c r="A304" t="s">
        <v>123</v>
      </c>
      <c r="B304" t="s">
        <v>101</v>
      </c>
      <c r="C304" t="s">
        <v>23</v>
      </c>
      <c r="D304" t="s">
        <v>17</v>
      </c>
      <c r="E304" t="s">
        <v>33</v>
      </c>
      <c r="F304">
        <v>202306</v>
      </c>
      <c r="G304" s="3">
        <v>2336044345</v>
      </c>
      <c r="H304" s="3">
        <v>2336044345.8099999</v>
      </c>
      <c r="I304" s="3">
        <v>2301628278</v>
      </c>
      <c r="J304" s="3">
        <v>2301628273.8099999</v>
      </c>
      <c r="K304" s="10">
        <v>33</v>
      </c>
      <c r="L304" s="10">
        <v>33</v>
      </c>
      <c r="M304" s="10">
        <v>0</v>
      </c>
      <c r="N304" s="10">
        <v>284215.04874551971</v>
      </c>
      <c r="O304" s="3">
        <v>15490046307.960003</v>
      </c>
      <c r="P304" s="3">
        <v>15490123497.883701</v>
      </c>
      <c r="Q304" s="3">
        <v>15490046307.960003</v>
      </c>
      <c r="R304" s="3">
        <v>15490123497.883701</v>
      </c>
      <c r="S304" s="31">
        <v>0</v>
      </c>
      <c r="T304" s="10">
        <f t="shared" si="20"/>
        <v>0</v>
      </c>
      <c r="U304" s="3">
        <v>0</v>
      </c>
      <c r="V304" s="3">
        <v>0</v>
      </c>
      <c r="W304" s="3">
        <v>0</v>
      </c>
      <c r="X304" s="3">
        <v>0</v>
      </c>
      <c r="Y304" s="3">
        <v>0</v>
      </c>
      <c r="Z304" s="3">
        <v>0</v>
      </c>
      <c r="AA304" s="3">
        <v>0.80999994277954102</v>
      </c>
      <c r="AB304" s="3">
        <v>-4.190000057220459</v>
      </c>
      <c r="AC304" s="3">
        <f t="shared" si="21"/>
        <v>-2336044345.8099999</v>
      </c>
      <c r="AD304" s="3">
        <f t="shared" si="22"/>
        <v>-2336044345.8099999</v>
      </c>
      <c r="AE304" s="3">
        <f t="shared" si="23"/>
        <v>-2301628273.8099999</v>
      </c>
      <c r="AF304" s="3">
        <f t="shared" si="24"/>
        <v>-2301628273.8099999</v>
      </c>
    </row>
    <row r="305" spans="1:32" x14ac:dyDescent="0.2">
      <c r="A305" t="s">
        <v>123</v>
      </c>
      <c r="B305" t="s">
        <v>101</v>
      </c>
      <c r="C305" t="s">
        <v>23</v>
      </c>
      <c r="D305" t="s">
        <v>17</v>
      </c>
      <c r="E305" t="s">
        <v>33</v>
      </c>
      <c r="F305">
        <v>202309</v>
      </c>
      <c r="G305" s="3">
        <v>2700833659</v>
      </c>
      <c r="H305" s="3">
        <v>2700833659.6900005</v>
      </c>
      <c r="I305" s="3">
        <v>2403733573</v>
      </c>
      <c r="J305" s="3">
        <v>2403733570.6899996</v>
      </c>
      <c r="K305" s="10">
        <v>24</v>
      </c>
      <c r="L305" s="10">
        <v>24</v>
      </c>
      <c r="M305" s="10">
        <v>0</v>
      </c>
      <c r="N305" s="10">
        <v>288476.79498207889</v>
      </c>
      <c r="O305" s="3">
        <v>15841974334.130001</v>
      </c>
      <c r="P305" s="3">
        <v>15842105150.202301</v>
      </c>
      <c r="Q305" s="3">
        <v>15841974334.130001</v>
      </c>
      <c r="R305" s="3">
        <v>15842105150.202301</v>
      </c>
      <c r="S305" s="31">
        <v>0</v>
      </c>
      <c r="T305" s="10">
        <f t="shared" si="20"/>
        <v>0</v>
      </c>
      <c r="U305" s="3">
        <v>0</v>
      </c>
      <c r="V305" s="3">
        <v>0</v>
      </c>
      <c r="W305" s="3">
        <v>0</v>
      </c>
      <c r="X305" s="3">
        <v>0</v>
      </c>
      <c r="Y305" s="3">
        <v>0</v>
      </c>
      <c r="Z305" s="3">
        <v>0</v>
      </c>
      <c r="AA305" s="3">
        <v>0.69000053405761719</v>
      </c>
      <c r="AB305" s="3">
        <v>-2.3100004196166992</v>
      </c>
      <c r="AC305" s="3">
        <f t="shared" si="21"/>
        <v>-2700833659.6900005</v>
      </c>
      <c r="AD305" s="3">
        <f t="shared" si="22"/>
        <v>-2700833659.6900005</v>
      </c>
      <c r="AE305" s="3">
        <f t="shared" si="23"/>
        <v>-2403733570.6899996</v>
      </c>
      <c r="AF305" s="3">
        <f t="shared" si="24"/>
        <v>-2403733570.6899996</v>
      </c>
    </row>
    <row r="306" spans="1:32" x14ac:dyDescent="0.2">
      <c r="A306" t="s">
        <v>123</v>
      </c>
      <c r="B306" t="s">
        <v>101</v>
      </c>
      <c r="C306" t="s">
        <v>23</v>
      </c>
      <c r="D306" t="s">
        <v>17</v>
      </c>
      <c r="E306" t="s">
        <v>33</v>
      </c>
      <c r="F306">
        <v>202312</v>
      </c>
      <c r="G306" s="3">
        <v>3101463786</v>
      </c>
      <c r="H306" s="3">
        <v>3396826995.2199998</v>
      </c>
      <c r="I306" s="3">
        <v>2644880833</v>
      </c>
      <c r="J306" s="3">
        <v>2940244040.2199998</v>
      </c>
      <c r="K306" s="10">
        <v>32</v>
      </c>
      <c r="L306" s="10">
        <v>34</v>
      </c>
      <c r="M306" s="10">
        <v>0</v>
      </c>
      <c r="N306" s="10">
        <v>299702.71648745524</v>
      </c>
      <c r="O306" s="3">
        <v>19899649159.580002</v>
      </c>
      <c r="P306" s="3">
        <v>17353405440.0826</v>
      </c>
      <c r="Q306" s="3">
        <v>19899649159.580002</v>
      </c>
      <c r="R306" s="3">
        <v>17353405440.0826</v>
      </c>
      <c r="S306" s="31">
        <v>0</v>
      </c>
      <c r="T306" s="10">
        <f t="shared" si="20"/>
        <v>0</v>
      </c>
      <c r="U306" s="3">
        <v>0</v>
      </c>
      <c r="V306" s="3">
        <v>0</v>
      </c>
      <c r="W306" s="3">
        <v>0</v>
      </c>
      <c r="X306" s="3">
        <v>0</v>
      </c>
      <c r="Y306" s="3">
        <v>0</v>
      </c>
      <c r="Z306" s="3">
        <v>0</v>
      </c>
      <c r="AA306" s="3">
        <v>295363209.21999979</v>
      </c>
      <c r="AB306" s="3">
        <v>295363207.21999979</v>
      </c>
      <c r="AC306" s="3">
        <f t="shared" si="21"/>
        <v>-3396826995.2199998</v>
      </c>
      <c r="AD306" s="3">
        <f t="shared" si="22"/>
        <v>-3396826995.2199998</v>
      </c>
      <c r="AE306" s="3">
        <f t="shared" si="23"/>
        <v>-2940244040.2199998</v>
      </c>
      <c r="AF306" s="3">
        <f t="shared" si="24"/>
        <v>-2940244040.2199998</v>
      </c>
    </row>
    <row r="307" spans="1:32" x14ac:dyDescent="0.2">
      <c r="A307" t="s">
        <v>123</v>
      </c>
      <c r="B307" t="s">
        <v>101</v>
      </c>
      <c r="C307" t="s">
        <v>23</v>
      </c>
      <c r="D307" t="s">
        <v>17</v>
      </c>
      <c r="E307" t="s">
        <v>33</v>
      </c>
      <c r="F307">
        <v>202403</v>
      </c>
      <c r="G307" s="3">
        <v>1097477494</v>
      </c>
      <c r="H307" s="3">
        <v>1097477494.7</v>
      </c>
      <c r="I307" s="3">
        <v>838127524</v>
      </c>
      <c r="J307" s="3">
        <v>838127524.70000005</v>
      </c>
      <c r="K307" s="10">
        <v>9</v>
      </c>
      <c r="L307" s="10">
        <v>9</v>
      </c>
      <c r="M307" s="10">
        <v>0</v>
      </c>
      <c r="N307" s="10">
        <v>306487.42639970337</v>
      </c>
      <c r="O307" s="3">
        <v>11117973399.260002</v>
      </c>
      <c r="P307" s="3">
        <v>13663835309.060801</v>
      </c>
      <c r="Q307" s="3">
        <v>11117973399.260002</v>
      </c>
      <c r="R307" s="3">
        <v>13663835309.060801</v>
      </c>
      <c r="S307" s="31">
        <v>0</v>
      </c>
      <c r="T307" s="10">
        <f t="shared" si="20"/>
        <v>0</v>
      </c>
      <c r="U307" s="3">
        <v>0</v>
      </c>
      <c r="V307" s="3">
        <v>0</v>
      </c>
      <c r="W307" s="3">
        <v>0</v>
      </c>
      <c r="X307" s="3">
        <v>0</v>
      </c>
      <c r="Y307" s="3">
        <v>0</v>
      </c>
      <c r="Z307" s="3">
        <v>0</v>
      </c>
      <c r="AA307" s="3">
        <v>0.70000004768371582</v>
      </c>
      <c r="AB307" s="3">
        <v>0.70000004768371582</v>
      </c>
      <c r="AC307" s="3">
        <f t="shared" si="21"/>
        <v>-1097477494.7</v>
      </c>
      <c r="AD307" s="3">
        <f t="shared" si="22"/>
        <v>-1097477494.7</v>
      </c>
      <c r="AE307" s="3">
        <f t="shared" si="23"/>
        <v>-838127524.70000005</v>
      </c>
      <c r="AF307" s="3">
        <f t="shared" si="24"/>
        <v>-838127524.70000005</v>
      </c>
    </row>
    <row r="308" spans="1:32" x14ac:dyDescent="0.2">
      <c r="A308" t="s">
        <v>123</v>
      </c>
      <c r="B308" t="s">
        <v>101</v>
      </c>
      <c r="C308" t="s">
        <v>23</v>
      </c>
      <c r="D308" t="s">
        <v>17</v>
      </c>
      <c r="E308" t="s">
        <v>36</v>
      </c>
      <c r="F308">
        <v>202404</v>
      </c>
      <c r="G308" s="3">
        <v>153600000</v>
      </c>
      <c r="H308" s="3">
        <v>439506916.75</v>
      </c>
      <c r="I308" s="3">
        <v>153600000</v>
      </c>
      <c r="J308" s="3">
        <v>404795786.75</v>
      </c>
      <c r="K308" s="10">
        <v>1</v>
      </c>
      <c r="L308" s="10">
        <v>2</v>
      </c>
      <c r="M308" s="10">
        <v>0</v>
      </c>
      <c r="N308" s="10">
        <v>308186.26666666672</v>
      </c>
      <c r="O308" s="3">
        <v>5271439083.9799995</v>
      </c>
      <c r="P308" s="3">
        <v>5271439087.9799995</v>
      </c>
      <c r="Q308" s="3">
        <v>5271439083.9799995</v>
      </c>
      <c r="R308" s="3">
        <v>5271439087.9799995</v>
      </c>
      <c r="S308" s="31">
        <v>0</v>
      </c>
      <c r="T308" s="10">
        <f t="shared" si="20"/>
        <v>0</v>
      </c>
      <c r="U308" s="3">
        <v>0</v>
      </c>
      <c r="V308" s="3">
        <v>0</v>
      </c>
      <c r="W308" s="3">
        <v>0</v>
      </c>
      <c r="X308" s="3">
        <v>0</v>
      </c>
      <c r="Y308" s="3">
        <v>0</v>
      </c>
      <c r="Z308" s="3">
        <v>0</v>
      </c>
      <c r="AA308" s="3">
        <v>285906916.75</v>
      </c>
      <c r="AB308" s="3">
        <v>251195786.75</v>
      </c>
      <c r="AC308" s="3">
        <f t="shared" si="21"/>
        <v>-439506916.75</v>
      </c>
      <c r="AD308" s="3">
        <f t="shared" si="22"/>
        <v>-439506916.75</v>
      </c>
      <c r="AE308" s="3">
        <f t="shared" si="23"/>
        <v>-404795786.75</v>
      </c>
      <c r="AF308" s="3">
        <f t="shared" si="24"/>
        <v>-404795786.75</v>
      </c>
    </row>
    <row r="309" spans="1:32" x14ac:dyDescent="0.2">
      <c r="A309" t="s">
        <v>123</v>
      </c>
      <c r="B309" t="s">
        <v>101</v>
      </c>
      <c r="C309" t="s">
        <v>23</v>
      </c>
      <c r="D309" t="s">
        <v>17</v>
      </c>
      <c r="E309" t="s">
        <v>36</v>
      </c>
      <c r="F309">
        <v>202405</v>
      </c>
      <c r="G309" s="3">
        <v>0</v>
      </c>
      <c r="H309" s="3">
        <v>579572721.52999997</v>
      </c>
      <c r="I309" s="3">
        <v>0</v>
      </c>
      <c r="J309" s="3">
        <v>460331397.53000003</v>
      </c>
      <c r="K309" s="10">
        <v>0</v>
      </c>
      <c r="L309" s="10">
        <v>2</v>
      </c>
      <c r="M309" s="10">
        <v>0</v>
      </c>
      <c r="N309" s="10">
        <v>310757.80645161291</v>
      </c>
      <c r="O309" s="3">
        <v>5288689628.5200005</v>
      </c>
      <c r="P309" s="3">
        <v>5289604536.5200005</v>
      </c>
      <c r="Q309" s="3">
        <v>5285228247.5200005</v>
      </c>
      <c r="R309" s="3">
        <v>5286143155.5200005</v>
      </c>
      <c r="S309" s="31">
        <v>0</v>
      </c>
      <c r="T309" s="10">
        <f t="shared" si="20"/>
        <v>0</v>
      </c>
      <c r="U309" s="3">
        <v>0</v>
      </c>
      <c r="V309" s="3">
        <v>0</v>
      </c>
      <c r="W309" s="3">
        <v>0</v>
      </c>
      <c r="X309" s="3">
        <v>0</v>
      </c>
      <c r="Y309" s="3">
        <v>0</v>
      </c>
      <c r="Z309" s="3">
        <v>0</v>
      </c>
      <c r="AA309" s="3">
        <v>579572721.52999997</v>
      </c>
      <c r="AB309" s="3">
        <v>460331397.53000003</v>
      </c>
      <c r="AC309" s="3">
        <f t="shared" si="21"/>
        <v>-579572721.52999997</v>
      </c>
      <c r="AD309" s="3">
        <f t="shared" si="22"/>
        <v>-579572721.52999997</v>
      </c>
      <c r="AE309" s="3">
        <f t="shared" si="23"/>
        <v>-460331397.53000003</v>
      </c>
      <c r="AF309" s="3">
        <f t="shared" si="24"/>
        <v>-460331397.53000003</v>
      </c>
    </row>
    <row r="310" spans="1:32" x14ac:dyDescent="0.2">
      <c r="A310" t="s">
        <v>124</v>
      </c>
      <c r="B310" t="s">
        <v>101</v>
      </c>
      <c r="C310" t="s">
        <v>23</v>
      </c>
      <c r="D310" t="s">
        <v>16</v>
      </c>
      <c r="E310" t="s">
        <v>33</v>
      </c>
      <c r="F310">
        <v>201906</v>
      </c>
      <c r="G310" s="3">
        <v>9115193143</v>
      </c>
      <c r="H310" s="3">
        <v>7836486724.3099995</v>
      </c>
      <c r="I310" s="3">
        <v>1537400316.0999999</v>
      </c>
      <c r="J310" s="3">
        <v>1166510692.5100005</v>
      </c>
      <c r="K310" s="10">
        <v>164</v>
      </c>
      <c r="L310" s="10">
        <v>164</v>
      </c>
      <c r="M310" s="10">
        <v>0</v>
      </c>
      <c r="N310" s="10">
        <v>249607.1827956989</v>
      </c>
      <c r="O310" s="3">
        <v>11715647317.549999</v>
      </c>
      <c r="P310" s="3">
        <v>12004867895.675499</v>
      </c>
      <c r="Q310" s="3">
        <v>7900774217.5299988</v>
      </c>
      <c r="R310" s="3">
        <v>8189994795.6554985</v>
      </c>
      <c r="S310" s="31">
        <v>0</v>
      </c>
      <c r="T310" s="10">
        <f t="shared" si="20"/>
        <v>0</v>
      </c>
      <c r="U310" s="3">
        <v>0</v>
      </c>
      <c r="V310" s="3">
        <v>0</v>
      </c>
      <c r="W310" s="3">
        <v>0</v>
      </c>
      <c r="X310" s="3">
        <v>0</v>
      </c>
      <c r="Y310" s="3">
        <v>0</v>
      </c>
      <c r="Z310" s="3">
        <v>0</v>
      </c>
      <c r="AA310" s="3">
        <v>-1278706418.6900005</v>
      </c>
      <c r="AB310" s="3">
        <v>-370889623.58999944</v>
      </c>
      <c r="AC310" s="3">
        <f t="shared" si="21"/>
        <v>-7836486724.3099995</v>
      </c>
      <c r="AD310" s="3">
        <f t="shared" si="22"/>
        <v>-7836486724.3099995</v>
      </c>
      <c r="AE310" s="3">
        <f t="shared" si="23"/>
        <v>-1166510692.5100005</v>
      </c>
      <c r="AF310" s="3">
        <f t="shared" si="24"/>
        <v>-1166510692.5100005</v>
      </c>
    </row>
    <row r="311" spans="1:32" x14ac:dyDescent="0.2">
      <c r="A311" t="s">
        <v>124</v>
      </c>
      <c r="B311" t="s">
        <v>101</v>
      </c>
      <c r="C311" t="s">
        <v>23</v>
      </c>
      <c r="D311" t="s">
        <v>16</v>
      </c>
      <c r="E311" t="s">
        <v>33</v>
      </c>
      <c r="F311">
        <v>201909</v>
      </c>
      <c r="G311" s="3">
        <v>3734270287</v>
      </c>
      <c r="H311" s="3">
        <v>3734270287.0000005</v>
      </c>
      <c r="I311" s="3">
        <v>373427028.69999993</v>
      </c>
      <c r="J311" s="3">
        <v>451805674.29999995</v>
      </c>
      <c r="K311" s="10">
        <v>82</v>
      </c>
      <c r="L311" s="10">
        <v>82</v>
      </c>
      <c r="M311" s="10">
        <v>0</v>
      </c>
      <c r="N311" s="10">
        <v>248141.70430107522</v>
      </c>
      <c r="O311" s="3">
        <v>12641175312.860001</v>
      </c>
      <c r="P311" s="3">
        <v>13001495442.871399</v>
      </c>
      <c r="Q311" s="3">
        <v>8340366385.8600006</v>
      </c>
      <c r="R311" s="3">
        <v>8700686515.8714008</v>
      </c>
      <c r="S311" s="31">
        <v>0</v>
      </c>
      <c r="T311" s="10">
        <f t="shared" si="20"/>
        <v>0</v>
      </c>
      <c r="U311" s="3">
        <v>0</v>
      </c>
      <c r="V311" s="3">
        <v>0</v>
      </c>
      <c r="W311" s="3">
        <v>0</v>
      </c>
      <c r="X311" s="3">
        <v>0</v>
      </c>
      <c r="Y311" s="3">
        <v>0</v>
      </c>
      <c r="Z311" s="3">
        <v>0</v>
      </c>
      <c r="AA311" s="3">
        <v>4.76837158203125E-7</v>
      </c>
      <c r="AB311" s="3">
        <v>78378645.600000024</v>
      </c>
      <c r="AC311" s="3">
        <f t="shared" si="21"/>
        <v>-3734270287.0000005</v>
      </c>
      <c r="AD311" s="3">
        <f t="shared" si="22"/>
        <v>-3734270287.0000005</v>
      </c>
      <c r="AE311" s="3">
        <f t="shared" si="23"/>
        <v>-451805674.29999995</v>
      </c>
      <c r="AF311" s="3">
        <f t="shared" si="24"/>
        <v>-451805674.29999995</v>
      </c>
    </row>
    <row r="312" spans="1:32" x14ac:dyDescent="0.2">
      <c r="A312" t="s">
        <v>124</v>
      </c>
      <c r="B312" t="s">
        <v>101</v>
      </c>
      <c r="C312" t="s">
        <v>23</v>
      </c>
      <c r="D312" t="s">
        <v>16</v>
      </c>
      <c r="E312" t="s">
        <v>33</v>
      </c>
      <c r="F312">
        <v>201912</v>
      </c>
      <c r="G312" s="3">
        <v>6438703076</v>
      </c>
      <c r="H312" s="3">
        <v>6438703076</v>
      </c>
      <c r="I312" s="3">
        <v>643870307.5999999</v>
      </c>
      <c r="J312" s="3">
        <v>643870307.5999999</v>
      </c>
      <c r="K312" s="10">
        <v>79</v>
      </c>
      <c r="L312" s="10">
        <v>79</v>
      </c>
      <c r="M312" s="10">
        <v>0</v>
      </c>
      <c r="N312" s="10">
        <v>244815.4681003585</v>
      </c>
      <c r="O312" s="3">
        <v>15032514764.129999</v>
      </c>
      <c r="P312" s="3">
        <v>15957933219.910599</v>
      </c>
      <c r="Q312" s="3">
        <v>10312848835.129999</v>
      </c>
      <c r="R312" s="3">
        <v>11238267290.910599</v>
      </c>
      <c r="S312" s="31">
        <v>0</v>
      </c>
      <c r="T312" s="10">
        <f t="shared" si="20"/>
        <v>0</v>
      </c>
      <c r="U312" s="3">
        <v>0</v>
      </c>
      <c r="V312" s="3">
        <v>0</v>
      </c>
      <c r="W312" s="3">
        <v>0</v>
      </c>
      <c r="X312" s="3">
        <v>0</v>
      </c>
      <c r="Y312" s="3">
        <v>0</v>
      </c>
      <c r="Z312" s="3">
        <v>0</v>
      </c>
      <c r="AA312" s="3">
        <v>0</v>
      </c>
      <c r="AB312" s="3">
        <v>0</v>
      </c>
      <c r="AC312" s="3">
        <f t="shared" si="21"/>
        <v>-6438703076</v>
      </c>
      <c r="AD312" s="3">
        <f t="shared" si="22"/>
        <v>-6438703076</v>
      </c>
      <c r="AE312" s="3">
        <f t="shared" si="23"/>
        <v>-643870307.5999999</v>
      </c>
      <c r="AF312" s="3">
        <f t="shared" si="24"/>
        <v>-643870307.5999999</v>
      </c>
    </row>
    <row r="313" spans="1:32" x14ac:dyDescent="0.2">
      <c r="A313" t="s">
        <v>124</v>
      </c>
      <c r="B313" t="s">
        <v>101</v>
      </c>
      <c r="C313" t="s">
        <v>23</v>
      </c>
      <c r="D313" t="s">
        <v>16</v>
      </c>
      <c r="E313" t="s">
        <v>33</v>
      </c>
      <c r="F313">
        <v>202003</v>
      </c>
      <c r="G313" s="3">
        <v>3833987016.7200003</v>
      </c>
      <c r="H313" s="3">
        <v>3833987017.8000002</v>
      </c>
      <c r="I313" s="3">
        <v>383398701.66999996</v>
      </c>
      <c r="J313" s="3">
        <v>383398702.75999999</v>
      </c>
      <c r="K313" s="10">
        <v>60</v>
      </c>
      <c r="L313" s="10">
        <v>60</v>
      </c>
      <c r="M313" s="10">
        <v>0</v>
      </c>
      <c r="N313" s="10">
        <v>243328.80719317761</v>
      </c>
      <c r="O313" s="3">
        <v>8876379146.7399979</v>
      </c>
      <c r="P313" s="3">
        <v>9395218481.3847084</v>
      </c>
      <c r="Q313" s="3">
        <v>6400724874.2399979</v>
      </c>
      <c r="R313" s="3">
        <v>6919564208.8845787</v>
      </c>
      <c r="S313" s="31">
        <v>0</v>
      </c>
      <c r="T313" s="10">
        <f t="shared" si="20"/>
        <v>0</v>
      </c>
      <c r="U313" s="3">
        <v>0</v>
      </c>
      <c r="V313" s="3">
        <v>0</v>
      </c>
      <c r="W313" s="3">
        <v>0</v>
      </c>
      <c r="X313" s="3">
        <v>0</v>
      </c>
      <c r="Y313" s="3">
        <v>0</v>
      </c>
      <c r="Z313" s="3">
        <v>0</v>
      </c>
      <c r="AA313" s="3">
        <v>1.0799999237060547</v>
      </c>
      <c r="AB313" s="3">
        <v>1.0900000333786011</v>
      </c>
      <c r="AC313" s="3">
        <f t="shared" si="21"/>
        <v>-3833987017.8000002</v>
      </c>
      <c r="AD313" s="3">
        <f t="shared" si="22"/>
        <v>-3833987017.8000002</v>
      </c>
      <c r="AE313" s="3">
        <f t="shared" si="23"/>
        <v>-383398702.75999999</v>
      </c>
      <c r="AF313" s="3">
        <f t="shared" si="24"/>
        <v>-383398702.75999999</v>
      </c>
    </row>
    <row r="314" spans="1:32" x14ac:dyDescent="0.2">
      <c r="A314" t="s">
        <v>124</v>
      </c>
      <c r="B314" t="s">
        <v>101</v>
      </c>
      <c r="C314" t="s">
        <v>23</v>
      </c>
      <c r="D314" t="s">
        <v>16</v>
      </c>
      <c r="E314" t="s">
        <v>33</v>
      </c>
      <c r="F314">
        <v>202006</v>
      </c>
      <c r="G314" s="3">
        <v>5048200823</v>
      </c>
      <c r="H314" s="3">
        <v>5048200823.6399994</v>
      </c>
      <c r="I314" s="3">
        <v>504820082.29999995</v>
      </c>
      <c r="J314" s="3">
        <v>504820082.93999994</v>
      </c>
      <c r="K314" s="10">
        <v>80</v>
      </c>
      <c r="L314" s="10">
        <v>80</v>
      </c>
      <c r="M314" s="10">
        <v>0</v>
      </c>
      <c r="N314" s="10">
        <v>243160.83548387093</v>
      </c>
      <c r="O314" s="3">
        <v>12067456427.799999</v>
      </c>
      <c r="P314" s="3">
        <v>12075241258.8085</v>
      </c>
      <c r="Q314" s="3">
        <v>8723818550.25</v>
      </c>
      <c r="R314" s="3">
        <v>8731603381.2584991</v>
      </c>
      <c r="S314" s="31">
        <v>0</v>
      </c>
      <c r="T314" s="10">
        <f t="shared" si="20"/>
        <v>0</v>
      </c>
      <c r="U314" s="3">
        <v>0</v>
      </c>
      <c r="V314" s="3">
        <v>0</v>
      </c>
      <c r="W314" s="3">
        <v>0</v>
      </c>
      <c r="X314" s="3">
        <v>0</v>
      </c>
      <c r="Y314" s="3">
        <v>0</v>
      </c>
      <c r="Z314" s="3">
        <v>0</v>
      </c>
      <c r="AA314" s="3">
        <v>0.6399993896484375</v>
      </c>
      <c r="AB314" s="3">
        <v>0.63999998569488525</v>
      </c>
      <c r="AC314" s="3">
        <f t="shared" si="21"/>
        <v>-5048200823.6399994</v>
      </c>
      <c r="AD314" s="3">
        <f t="shared" si="22"/>
        <v>-5048200823.6399994</v>
      </c>
      <c r="AE314" s="3">
        <f t="shared" si="23"/>
        <v>-504820082.93999994</v>
      </c>
      <c r="AF314" s="3">
        <f t="shared" si="24"/>
        <v>-504820082.93999994</v>
      </c>
    </row>
    <row r="315" spans="1:32" x14ac:dyDescent="0.2">
      <c r="A315" t="s">
        <v>124</v>
      </c>
      <c r="B315" t="s">
        <v>101</v>
      </c>
      <c r="C315" t="s">
        <v>23</v>
      </c>
      <c r="D315" t="s">
        <v>16</v>
      </c>
      <c r="E315" t="s">
        <v>33</v>
      </c>
      <c r="F315">
        <v>202009</v>
      </c>
      <c r="G315" s="3">
        <v>11740965488</v>
      </c>
      <c r="H315" s="3">
        <v>11740965489.74</v>
      </c>
      <c r="I315" s="3">
        <v>1101568995.3999996</v>
      </c>
      <c r="J315" s="3">
        <v>1101568997.1399999</v>
      </c>
      <c r="K315" s="10">
        <v>163</v>
      </c>
      <c r="L315" s="10">
        <v>163</v>
      </c>
      <c r="M315" s="10">
        <v>0</v>
      </c>
      <c r="N315" s="10">
        <v>242428.49426523293</v>
      </c>
      <c r="O315" s="3">
        <v>12118798822.98</v>
      </c>
      <c r="P315" s="3">
        <v>10663356893.5173</v>
      </c>
      <c r="Q315" s="3">
        <v>8539111645.9800005</v>
      </c>
      <c r="R315" s="3">
        <v>7083669716.5173025</v>
      </c>
      <c r="S315" s="31">
        <v>0</v>
      </c>
      <c r="T315" s="10">
        <f t="shared" si="20"/>
        <v>0</v>
      </c>
      <c r="U315" s="3">
        <v>0</v>
      </c>
      <c r="V315" s="3">
        <v>0</v>
      </c>
      <c r="W315" s="3">
        <v>0</v>
      </c>
      <c r="X315" s="3">
        <v>0</v>
      </c>
      <c r="Y315" s="3">
        <v>0</v>
      </c>
      <c r="Z315" s="3">
        <v>0</v>
      </c>
      <c r="AA315" s="3">
        <v>1.7399997711181641</v>
      </c>
      <c r="AB315" s="3">
        <v>1.7400002479553223</v>
      </c>
      <c r="AC315" s="3">
        <f t="shared" si="21"/>
        <v>-11740965489.74</v>
      </c>
      <c r="AD315" s="3">
        <f t="shared" si="22"/>
        <v>-11740965489.74</v>
      </c>
      <c r="AE315" s="3">
        <f t="shared" si="23"/>
        <v>-1101568997.1399999</v>
      </c>
      <c r="AF315" s="3">
        <f t="shared" si="24"/>
        <v>-1101568997.1399999</v>
      </c>
    </row>
    <row r="316" spans="1:32" x14ac:dyDescent="0.2">
      <c r="A316" t="s">
        <v>124</v>
      </c>
      <c r="B316" t="s">
        <v>101</v>
      </c>
      <c r="C316" t="s">
        <v>23</v>
      </c>
      <c r="D316" t="s">
        <v>16</v>
      </c>
      <c r="E316" t="s">
        <v>33</v>
      </c>
      <c r="F316">
        <v>202012</v>
      </c>
      <c r="G316" s="3">
        <v>9655332593</v>
      </c>
      <c r="H316" s="3">
        <v>9724411818.0199986</v>
      </c>
      <c r="I316" s="3">
        <v>965533259.30000007</v>
      </c>
      <c r="J316" s="3">
        <v>972701209.81999993</v>
      </c>
      <c r="K316" s="10">
        <v>145</v>
      </c>
      <c r="L316" s="10">
        <v>145</v>
      </c>
      <c r="M316" s="10">
        <v>0</v>
      </c>
      <c r="N316" s="10">
        <v>246166.74265232982</v>
      </c>
      <c r="O316" s="3">
        <v>15859591015.329998</v>
      </c>
      <c r="P316" s="3">
        <v>15817595805.283119</v>
      </c>
      <c r="Q316" s="3">
        <v>11447458843.639999</v>
      </c>
      <c r="R316" s="3">
        <v>11405463633.593073</v>
      </c>
      <c r="S316" s="31">
        <v>0</v>
      </c>
      <c r="T316" s="10">
        <f t="shared" si="20"/>
        <v>0</v>
      </c>
      <c r="U316" s="3">
        <v>0</v>
      </c>
      <c r="V316" s="3">
        <v>0</v>
      </c>
      <c r="W316" s="3">
        <v>0</v>
      </c>
      <c r="X316" s="3">
        <v>0</v>
      </c>
      <c r="Y316" s="3">
        <v>0</v>
      </c>
      <c r="Z316" s="3">
        <v>0</v>
      </c>
      <c r="AA316" s="3">
        <v>69079225.01999855</v>
      </c>
      <c r="AB316" s="3">
        <v>7167950.5199998617</v>
      </c>
      <c r="AC316" s="3">
        <f t="shared" si="21"/>
        <v>-9724411818.0199986</v>
      </c>
      <c r="AD316" s="3">
        <f t="shared" si="22"/>
        <v>-9724411818.0199986</v>
      </c>
      <c r="AE316" s="3">
        <f t="shared" si="23"/>
        <v>-972701209.81999993</v>
      </c>
      <c r="AF316" s="3">
        <f t="shared" si="24"/>
        <v>-972701209.81999993</v>
      </c>
    </row>
    <row r="317" spans="1:32" x14ac:dyDescent="0.2">
      <c r="A317" t="s">
        <v>124</v>
      </c>
      <c r="B317" t="s">
        <v>101</v>
      </c>
      <c r="C317" t="s">
        <v>23</v>
      </c>
      <c r="D317" t="s">
        <v>16</v>
      </c>
      <c r="E317" t="s">
        <v>33</v>
      </c>
      <c r="F317">
        <v>202103</v>
      </c>
      <c r="G317" s="3">
        <v>12111987450.65</v>
      </c>
      <c r="H317" s="3">
        <v>12111987453.809999</v>
      </c>
      <c r="I317" s="3">
        <v>1211000385.0600002</v>
      </c>
      <c r="J317" s="3">
        <v>1211000388.23</v>
      </c>
      <c r="K317" s="10">
        <v>155</v>
      </c>
      <c r="L317" s="10">
        <v>155</v>
      </c>
      <c r="M317" s="10">
        <v>0</v>
      </c>
      <c r="N317" s="10">
        <v>249777.64592933946</v>
      </c>
      <c r="O317" s="3">
        <v>9651098881.6300011</v>
      </c>
      <c r="P317" s="3">
        <v>9649499347.5542297</v>
      </c>
      <c r="Q317" s="3">
        <v>11187007824.93</v>
      </c>
      <c r="R317" s="3">
        <v>11185408290.854591</v>
      </c>
      <c r="S317" s="31">
        <v>0</v>
      </c>
      <c r="T317" s="10">
        <f t="shared" si="20"/>
        <v>0</v>
      </c>
      <c r="U317" s="3">
        <v>0</v>
      </c>
      <c r="V317" s="3">
        <v>0</v>
      </c>
      <c r="W317" s="3">
        <v>0</v>
      </c>
      <c r="X317" s="3">
        <v>0</v>
      </c>
      <c r="Y317" s="3">
        <v>0</v>
      </c>
      <c r="Z317" s="3">
        <v>0</v>
      </c>
      <c r="AA317" s="3">
        <v>3.1599998474121094</v>
      </c>
      <c r="AB317" s="3">
        <v>3.1699998378753662</v>
      </c>
      <c r="AC317" s="3">
        <f t="shared" si="21"/>
        <v>-12111987453.809999</v>
      </c>
      <c r="AD317" s="3">
        <f t="shared" si="22"/>
        <v>-12111987453.809999</v>
      </c>
      <c r="AE317" s="3">
        <f t="shared" si="23"/>
        <v>-1211000388.23</v>
      </c>
      <c r="AF317" s="3">
        <f t="shared" si="24"/>
        <v>-1211000388.23</v>
      </c>
    </row>
    <row r="318" spans="1:32" x14ac:dyDescent="0.2">
      <c r="A318" t="s">
        <v>124</v>
      </c>
      <c r="B318" t="s">
        <v>101</v>
      </c>
      <c r="C318" t="s">
        <v>23</v>
      </c>
      <c r="D318" t="s">
        <v>16</v>
      </c>
      <c r="E318" t="s">
        <v>33</v>
      </c>
      <c r="F318">
        <v>202106</v>
      </c>
      <c r="G318" s="3">
        <v>23339316738</v>
      </c>
      <c r="H318" s="3">
        <v>23339316752.700005</v>
      </c>
      <c r="I318" s="3">
        <v>2333931673.8000002</v>
      </c>
      <c r="J318" s="3">
        <v>2333931689.5000005</v>
      </c>
      <c r="K318" s="10">
        <v>285</v>
      </c>
      <c r="L318" s="10">
        <v>285</v>
      </c>
      <c r="M318" s="10">
        <v>0</v>
      </c>
      <c r="N318" s="10">
        <v>253112.42473118278</v>
      </c>
      <c r="O318" s="3">
        <v>13216627364.930004</v>
      </c>
      <c r="P318" s="3">
        <v>13215360330.041355</v>
      </c>
      <c r="Q318" s="3">
        <v>9566609502.9199982</v>
      </c>
      <c r="R318" s="3">
        <v>9565342468.0313034</v>
      </c>
      <c r="S318" s="31">
        <v>0</v>
      </c>
      <c r="T318" s="10">
        <f t="shared" si="20"/>
        <v>0</v>
      </c>
      <c r="U318" s="3">
        <v>0</v>
      </c>
      <c r="V318" s="3">
        <v>0</v>
      </c>
      <c r="W318" s="3">
        <v>0</v>
      </c>
      <c r="X318" s="3">
        <v>0</v>
      </c>
      <c r="Y318" s="3">
        <v>0</v>
      </c>
      <c r="Z318" s="3">
        <v>0</v>
      </c>
      <c r="AA318" s="3">
        <v>14.700004577636719</v>
      </c>
      <c r="AB318" s="3">
        <v>15.700000286102295</v>
      </c>
      <c r="AC318" s="3">
        <f t="shared" si="21"/>
        <v>-23339316752.700005</v>
      </c>
      <c r="AD318" s="3">
        <f t="shared" si="22"/>
        <v>-23339316752.700005</v>
      </c>
      <c r="AE318" s="3">
        <f t="shared" si="23"/>
        <v>-2333931689.5000005</v>
      </c>
      <c r="AF318" s="3">
        <f t="shared" si="24"/>
        <v>-2333931689.5000005</v>
      </c>
    </row>
    <row r="319" spans="1:32" x14ac:dyDescent="0.2">
      <c r="A319" t="s">
        <v>124</v>
      </c>
      <c r="B319" t="s">
        <v>101</v>
      </c>
      <c r="C319" t="s">
        <v>23</v>
      </c>
      <c r="D319" t="s">
        <v>16</v>
      </c>
      <c r="E319" t="s">
        <v>33</v>
      </c>
      <c r="F319">
        <v>202109</v>
      </c>
      <c r="G319" s="3">
        <v>11046707282</v>
      </c>
      <c r="H319" s="3">
        <v>11046707289.150002</v>
      </c>
      <c r="I319" s="3">
        <v>1103473728.1999998</v>
      </c>
      <c r="J319" s="3">
        <v>1103473736.3300004</v>
      </c>
      <c r="K319" s="10">
        <v>173</v>
      </c>
      <c r="L319" s="10">
        <v>173</v>
      </c>
      <c r="M319" s="10">
        <v>0</v>
      </c>
      <c r="N319" s="10">
        <v>259414.33620071688</v>
      </c>
      <c r="O319" s="3">
        <v>13548886343.420002</v>
      </c>
      <c r="P319" s="3">
        <v>13547495358.992661</v>
      </c>
      <c r="Q319" s="3">
        <v>9741346008.420002</v>
      </c>
      <c r="R319" s="3">
        <v>9739955023.9926586</v>
      </c>
      <c r="S319" s="31">
        <v>0</v>
      </c>
      <c r="T319" s="10">
        <f t="shared" si="20"/>
        <v>0</v>
      </c>
      <c r="U319" s="3">
        <v>0</v>
      </c>
      <c r="V319" s="3">
        <v>0</v>
      </c>
      <c r="W319" s="3">
        <v>0</v>
      </c>
      <c r="X319" s="3">
        <v>0</v>
      </c>
      <c r="Y319" s="3">
        <v>0</v>
      </c>
      <c r="Z319" s="3">
        <v>0</v>
      </c>
      <c r="AA319" s="3">
        <v>7.1500015258789062</v>
      </c>
      <c r="AB319" s="3">
        <v>8.1300005912780762</v>
      </c>
      <c r="AC319" s="3">
        <f t="shared" si="21"/>
        <v>-11046707289.150002</v>
      </c>
      <c r="AD319" s="3">
        <f t="shared" si="22"/>
        <v>-11046707289.150002</v>
      </c>
      <c r="AE319" s="3">
        <f t="shared" si="23"/>
        <v>-1103473736.3300004</v>
      </c>
      <c r="AF319" s="3">
        <f t="shared" si="24"/>
        <v>-1103473736.3300004</v>
      </c>
    </row>
    <row r="320" spans="1:32" x14ac:dyDescent="0.2">
      <c r="A320" t="s">
        <v>124</v>
      </c>
      <c r="B320" t="s">
        <v>101</v>
      </c>
      <c r="C320" t="s">
        <v>23</v>
      </c>
      <c r="D320" t="s">
        <v>16</v>
      </c>
      <c r="E320" t="s">
        <v>33</v>
      </c>
      <c r="F320">
        <v>202112</v>
      </c>
      <c r="G320" s="3">
        <v>5519283652</v>
      </c>
      <c r="H320" s="3">
        <v>5571657338.6599989</v>
      </c>
      <c r="I320" s="3">
        <v>3639835932.7999997</v>
      </c>
      <c r="J320" s="3">
        <v>3692209617.460001</v>
      </c>
      <c r="K320" s="10">
        <v>87</v>
      </c>
      <c r="L320" s="10">
        <v>87</v>
      </c>
      <c r="M320" s="10">
        <v>0</v>
      </c>
      <c r="N320" s="10">
        <v>261507.470967742</v>
      </c>
      <c r="O320" s="3">
        <v>16671976114.949999</v>
      </c>
      <c r="P320" s="3">
        <v>16668447821.16082</v>
      </c>
      <c r="Q320" s="3">
        <v>14042781416.949997</v>
      </c>
      <c r="R320" s="3">
        <v>14039253123.160721</v>
      </c>
      <c r="S320" s="31">
        <v>0</v>
      </c>
      <c r="T320" s="10">
        <f t="shared" si="20"/>
        <v>0</v>
      </c>
      <c r="U320" s="3">
        <v>0</v>
      </c>
      <c r="V320" s="3">
        <v>0</v>
      </c>
      <c r="W320" s="3">
        <v>0</v>
      </c>
      <c r="X320" s="3">
        <v>0</v>
      </c>
      <c r="Y320" s="3">
        <v>0</v>
      </c>
      <c r="Z320" s="3">
        <v>0</v>
      </c>
      <c r="AA320" s="3">
        <v>52373686.659998894</v>
      </c>
      <c r="AB320" s="3">
        <v>52373684.660001278</v>
      </c>
      <c r="AC320" s="3">
        <f t="shared" si="21"/>
        <v>-5571657338.6599989</v>
      </c>
      <c r="AD320" s="3">
        <f t="shared" si="22"/>
        <v>-5571657338.6599989</v>
      </c>
      <c r="AE320" s="3">
        <f t="shared" si="23"/>
        <v>-3692209617.460001</v>
      </c>
      <c r="AF320" s="3">
        <f t="shared" si="24"/>
        <v>-3692209617.460001</v>
      </c>
    </row>
    <row r="321" spans="1:32" x14ac:dyDescent="0.2">
      <c r="A321" t="s">
        <v>124</v>
      </c>
      <c r="B321" t="s">
        <v>101</v>
      </c>
      <c r="C321" t="s">
        <v>23</v>
      </c>
      <c r="D321" t="s">
        <v>16</v>
      </c>
      <c r="E321" t="s">
        <v>33</v>
      </c>
      <c r="F321">
        <v>202203</v>
      </c>
      <c r="G321" s="3">
        <v>4618753823</v>
      </c>
      <c r="H321" s="3">
        <v>4618753823.999999</v>
      </c>
      <c r="I321" s="3">
        <v>4302852161</v>
      </c>
      <c r="J321" s="3">
        <v>4302852163</v>
      </c>
      <c r="K321" s="10">
        <v>81</v>
      </c>
      <c r="L321" s="10">
        <v>81</v>
      </c>
      <c r="M321" s="10">
        <v>0</v>
      </c>
      <c r="N321" s="10">
        <v>260603.39554531491</v>
      </c>
      <c r="O321" s="3">
        <v>9583826024.8000031</v>
      </c>
      <c r="P321" s="3">
        <v>9584262422.7723732</v>
      </c>
      <c r="Q321" s="3">
        <v>9582589504.3000031</v>
      </c>
      <c r="R321" s="3">
        <v>9583025902.2723732</v>
      </c>
      <c r="S321" s="31">
        <v>0</v>
      </c>
      <c r="T321" s="10">
        <f t="shared" si="20"/>
        <v>0</v>
      </c>
      <c r="U321" s="3">
        <v>0</v>
      </c>
      <c r="V321" s="3">
        <v>0</v>
      </c>
      <c r="W321" s="3">
        <v>0</v>
      </c>
      <c r="X321" s="3">
        <v>0</v>
      </c>
      <c r="Y321" s="3">
        <v>0</v>
      </c>
      <c r="Z321" s="3">
        <v>0</v>
      </c>
      <c r="AA321" s="3">
        <v>0.99999904632568359</v>
      </c>
      <c r="AB321" s="3">
        <v>2</v>
      </c>
      <c r="AC321" s="3">
        <f t="shared" si="21"/>
        <v>-4618753823.999999</v>
      </c>
      <c r="AD321" s="3">
        <f t="shared" si="22"/>
        <v>-4618753823.999999</v>
      </c>
      <c r="AE321" s="3">
        <f t="shared" si="23"/>
        <v>-4302852163</v>
      </c>
      <c r="AF321" s="3">
        <f t="shared" si="24"/>
        <v>-4302852163</v>
      </c>
    </row>
    <row r="322" spans="1:32" x14ac:dyDescent="0.2">
      <c r="A322" t="s">
        <v>124</v>
      </c>
      <c r="B322" t="s">
        <v>101</v>
      </c>
      <c r="C322" t="s">
        <v>23</v>
      </c>
      <c r="D322" t="s">
        <v>16</v>
      </c>
      <c r="E322" t="s">
        <v>33</v>
      </c>
      <c r="F322">
        <v>202206</v>
      </c>
      <c r="G322" s="3">
        <v>7017096626</v>
      </c>
      <c r="H322" s="3">
        <v>7225038329.2799997</v>
      </c>
      <c r="I322" s="3">
        <v>5601784676</v>
      </c>
      <c r="J322" s="3">
        <v>5802654380.2799988</v>
      </c>
      <c r="K322" s="10">
        <v>89</v>
      </c>
      <c r="L322" s="10">
        <v>90</v>
      </c>
      <c r="M322" s="10">
        <v>0</v>
      </c>
      <c r="N322" s="10">
        <v>267727.43333333335</v>
      </c>
      <c r="O322" s="3">
        <v>13261243850.92</v>
      </c>
      <c r="P322" s="3">
        <v>13259972494.094872</v>
      </c>
      <c r="Q322" s="3">
        <v>13261244381.92</v>
      </c>
      <c r="R322" s="3">
        <v>13259973025.094872</v>
      </c>
      <c r="S322" s="31">
        <v>0</v>
      </c>
      <c r="T322" s="10">
        <f t="shared" ref="T322:T385" si="25">$S322 * $N322</f>
        <v>0</v>
      </c>
      <c r="U322" s="3">
        <v>0</v>
      </c>
      <c r="V322" s="3">
        <v>0</v>
      </c>
      <c r="W322" s="3">
        <v>0</v>
      </c>
      <c r="X322" s="3">
        <v>0</v>
      </c>
      <c r="Y322" s="3">
        <v>0</v>
      </c>
      <c r="Z322" s="3">
        <v>0</v>
      </c>
      <c r="AA322" s="3">
        <v>207941703.27999973</v>
      </c>
      <c r="AB322" s="3">
        <v>200869704.27999878</v>
      </c>
      <c r="AC322" s="3">
        <f t="shared" ref="AC322:AC385" si="26">$W322 - $H322</f>
        <v>-7225038329.2799997</v>
      </c>
      <c r="AD322" s="3">
        <f t="shared" ref="AD322:AD385" si="27">$X322 - $H322</f>
        <v>-7225038329.2799997</v>
      </c>
      <c r="AE322" s="3">
        <f t="shared" ref="AE322:AE385" si="28">$Y322 - $J322</f>
        <v>-5802654380.2799988</v>
      </c>
      <c r="AF322" s="3">
        <f t="shared" ref="AF322:AF385" si="29">$Z322 - $J322</f>
        <v>-5802654380.2799988</v>
      </c>
    </row>
    <row r="323" spans="1:32" x14ac:dyDescent="0.2">
      <c r="A323" t="s">
        <v>124</v>
      </c>
      <c r="B323" t="s">
        <v>101</v>
      </c>
      <c r="C323" t="s">
        <v>23</v>
      </c>
      <c r="D323" t="s">
        <v>16</v>
      </c>
      <c r="E323" t="s">
        <v>33</v>
      </c>
      <c r="F323">
        <v>202209</v>
      </c>
      <c r="G323" s="3">
        <v>7674147149</v>
      </c>
      <c r="H323" s="3">
        <v>7674147150.6500015</v>
      </c>
      <c r="I323" s="3">
        <v>7132886736</v>
      </c>
      <c r="J323" s="3">
        <v>7132886738.6500015</v>
      </c>
      <c r="K323" s="10">
        <v>106</v>
      </c>
      <c r="L323" s="10">
        <v>106</v>
      </c>
      <c r="M323" s="10">
        <v>0</v>
      </c>
      <c r="N323" s="10">
        <v>275771.71146953409</v>
      </c>
      <c r="O323" s="3">
        <v>13871889156.43</v>
      </c>
      <c r="P323" s="3">
        <v>13871705429.893917</v>
      </c>
      <c r="Q323" s="3">
        <v>13871889156.43</v>
      </c>
      <c r="R323" s="3">
        <v>13871705429.893917</v>
      </c>
      <c r="S323" s="31">
        <v>0</v>
      </c>
      <c r="T323" s="10">
        <f t="shared" si="25"/>
        <v>0</v>
      </c>
      <c r="U323" s="3">
        <v>0</v>
      </c>
      <c r="V323" s="3">
        <v>0</v>
      </c>
      <c r="W323" s="3">
        <v>0</v>
      </c>
      <c r="X323" s="3">
        <v>0</v>
      </c>
      <c r="Y323" s="3">
        <v>0</v>
      </c>
      <c r="Z323" s="3">
        <v>0</v>
      </c>
      <c r="AA323" s="3">
        <v>1.6500015258789062</v>
      </c>
      <c r="AB323" s="3">
        <v>2.6500015258789062</v>
      </c>
      <c r="AC323" s="3">
        <f t="shared" si="26"/>
        <v>-7674147150.6500015</v>
      </c>
      <c r="AD323" s="3">
        <f t="shared" si="27"/>
        <v>-7674147150.6500015</v>
      </c>
      <c r="AE323" s="3">
        <f t="shared" si="28"/>
        <v>-7132886738.6500015</v>
      </c>
      <c r="AF323" s="3">
        <f t="shared" si="29"/>
        <v>-7132886738.6500015</v>
      </c>
    </row>
    <row r="324" spans="1:32" x14ac:dyDescent="0.2">
      <c r="A324" t="s">
        <v>124</v>
      </c>
      <c r="B324" t="s">
        <v>101</v>
      </c>
      <c r="C324" t="s">
        <v>23</v>
      </c>
      <c r="D324" t="s">
        <v>16</v>
      </c>
      <c r="E324" t="s">
        <v>33</v>
      </c>
      <c r="F324">
        <v>202212</v>
      </c>
      <c r="G324" s="3">
        <v>5092620020</v>
      </c>
      <c r="H324" s="3">
        <v>5244261528.1900005</v>
      </c>
      <c r="I324" s="3">
        <v>4783748120</v>
      </c>
      <c r="J324" s="3">
        <v>4855389617.1900005</v>
      </c>
      <c r="K324" s="10">
        <v>74</v>
      </c>
      <c r="L324" s="10">
        <v>75</v>
      </c>
      <c r="M324" s="10">
        <v>0</v>
      </c>
      <c r="N324" s="10">
        <v>286594.10465949826</v>
      </c>
      <c r="O324" s="3">
        <v>18608374350.040001</v>
      </c>
      <c r="P324" s="3">
        <v>17217498943.623997</v>
      </c>
      <c r="Q324" s="3">
        <v>18608374350.040001</v>
      </c>
      <c r="R324" s="3">
        <v>17217498943.623997</v>
      </c>
      <c r="S324" s="31">
        <v>0</v>
      </c>
      <c r="T324" s="10">
        <f t="shared" si="25"/>
        <v>0</v>
      </c>
      <c r="U324" s="3">
        <v>0</v>
      </c>
      <c r="V324" s="3">
        <v>0</v>
      </c>
      <c r="W324" s="3">
        <v>0</v>
      </c>
      <c r="X324" s="3">
        <v>0</v>
      </c>
      <c r="Y324" s="3">
        <v>0</v>
      </c>
      <c r="Z324" s="3">
        <v>0</v>
      </c>
      <c r="AA324" s="3">
        <v>151641508.19000053</v>
      </c>
      <c r="AB324" s="3">
        <v>71641497.190000534</v>
      </c>
      <c r="AC324" s="3">
        <f t="shared" si="26"/>
        <v>-5244261528.1900005</v>
      </c>
      <c r="AD324" s="3">
        <f t="shared" si="27"/>
        <v>-5244261528.1900005</v>
      </c>
      <c r="AE324" s="3">
        <f t="shared" si="28"/>
        <v>-4855389617.1900005</v>
      </c>
      <c r="AF324" s="3">
        <f t="shared" si="29"/>
        <v>-4855389617.1900005</v>
      </c>
    </row>
    <row r="325" spans="1:32" x14ac:dyDescent="0.2">
      <c r="A325" t="s">
        <v>124</v>
      </c>
      <c r="B325" t="s">
        <v>101</v>
      </c>
      <c r="C325" t="s">
        <v>23</v>
      </c>
      <c r="D325" t="s">
        <v>16</v>
      </c>
      <c r="E325" t="s">
        <v>33</v>
      </c>
      <c r="F325">
        <v>202303</v>
      </c>
      <c r="G325" s="3">
        <v>5405859551</v>
      </c>
      <c r="H325" s="3">
        <v>5405859554.8299999</v>
      </c>
      <c r="I325" s="3">
        <v>5135436541</v>
      </c>
      <c r="J325" s="3">
        <v>5135436536.2299995</v>
      </c>
      <c r="K325" s="10">
        <v>91</v>
      </c>
      <c r="L325" s="10">
        <v>91</v>
      </c>
      <c r="M325" s="10">
        <v>0</v>
      </c>
      <c r="N325" s="10">
        <v>283471.17933947779</v>
      </c>
      <c r="O325" s="3">
        <v>11562300748.68</v>
      </c>
      <c r="P325" s="3">
        <v>12952443840.4925</v>
      </c>
      <c r="Q325" s="3">
        <v>11562300748.68</v>
      </c>
      <c r="R325" s="3">
        <v>12952443840.4925</v>
      </c>
      <c r="S325" s="31">
        <v>0</v>
      </c>
      <c r="T325" s="10">
        <f t="shared" si="25"/>
        <v>0</v>
      </c>
      <c r="U325" s="3">
        <v>0</v>
      </c>
      <c r="V325" s="3">
        <v>0</v>
      </c>
      <c r="W325" s="3">
        <v>0</v>
      </c>
      <c r="X325" s="3">
        <v>0</v>
      </c>
      <c r="Y325" s="3">
        <v>0</v>
      </c>
      <c r="Z325" s="3">
        <v>0</v>
      </c>
      <c r="AA325" s="3">
        <v>3.8299999237060547</v>
      </c>
      <c r="AB325" s="3">
        <v>-4.7700004577636719</v>
      </c>
      <c r="AC325" s="3">
        <f t="shared" si="26"/>
        <v>-5405859554.8299999</v>
      </c>
      <c r="AD325" s="3">
        <f t="shared" si="27"/>
        <v>-5405859554.8299999</v>
      </c>
      <c r="AE325" s="3">
        <f t="shared" si="28"/>
        <v>-5135436536.2299995</v>
      </c>
      <c r="AF325" s="3">
        <f t="shared" si="29"/>
        <v>-5135436536.2299995</v>
      </c>
    </row>
    <row r="326" spans="1:32" x14ac:dyDescent="0.2">
      <c r="A326" t="s">
        <v>124</v>
      </c>
      <c r="B326" t="s">
        <v>101</v>
      </c>
      <c r="C326" t="s">
        <v>23</v>
      </c>
      <c r="D326" t="s">
        <v>16</v>
      </c>
      <c r="E326" t="s">
        <v>33</v>
      </c>
      <c r="F326">
        <v>202306</v>
      </c>
      <c r="G326" s="3">
        <v>7085516538</v>
      </c>
      <c r="H326" s="3">
        <v>7085516538.3800001</v>
      </c>
      <c r="I326" s="3">
        <v>5949975110</v>
      </c>
      <c r="J326" s="3">
        <v>5949975105.3800001</v>
      </c>
      <c r="K326" s="10">
        <v>71</v>
      </c>
      <c r="L326" s="10">
        <v>71</v>
      </c>
      <c r="M326" s="10">
        <v>0</v>
      </c>
      <c r="N326" s="10">
        <v>284345.04874551971</v>
      </c>
      <c r="O326" s="3">
        <v>15656037482.6</v>
      </c>
      <c r="P326" s="3">
        <v>15656116183.040899</v>
      </c>
      <c r="Q326" s="3">
        <v>15656037482.6</v>
      </c>
      <c r="R326" s="3">
        <v>15656116183.040899</v>
      </c>
      <c r="S326" s="31">
        <v>0</v>
      </c>
      <c r="T326" s="10">
        <f t="shared" si="25"/>
        <v>0</v>
      </c>
      <c r="U326" s="3">
        <v>0</v>
      </c>
      <c r="V326" s="3">
        <v>0</v>
      </c>
      <c r="W326" s="3">
        <v>0</v>
      </c>
      <c r="X326" s="3">
        <v>0</v>
      </c>
      <c r="Y326" s="3">
        <v>0</v>
      </c>
      <c r="Z326" s="3">
        <v>0</v>
      </c>
      <c r="AA326" s="3">
        <v>0.38000011444091797</v>
      </c>
      <c r="AB326" s="3">
        <v>-4.619999885559082</v>
      </c>
      <c r="AC326" s="3">
        <f t="shared" si="26"/>
        <v>-7085516538.3800001</v>
      </c>
      <c r="AD326" s="3">
        <f t="shared" si="27"/>
        <v>-7085516538.3800001</v>
      </c>
      <c r="AE326" s="3">
        <f t="shared" si="28"/>
        <v>-5949975105.3800001</v>
      </c>
      <c r="AF326" s="3">
        <f t="shared" si="29"/>
        <v>-5949975105.3800001</v>
      </c>
    </row>
    <row r="327" spans="1:32" x14ac:dyDescent="0.2">
      <c r="A327" t="s">
        <v>124</v>
      </c>
      <c r="B327" t="s">
        <v>101</v>
      </c>
      <c r="C327" t="s">
        <v>23</v>
      </c>
      <c r="D327" t="s">
        <v>16</v>
      </c>
      <c r="E327" t="s">
        <v>33</v>
      </c>
      <c r="F327">
        <v>202309</v>
      </c>
      <c r="G327" s="3">
        <v>5611657331</v>
      </c>
      <c r="H327" s="3">
        <v>5611657331</v>
      </c>
      <c r="I327" s="3">
        <v>5027874568</v>
      </c>
      <c r="J327" s="3">
        <v>5027874568</v>
      </c>
      <c r="K327" s="10">
        <v>74</v>
      </c>
      <c r="L327" s="10">
        <v>74</v>
      </c>
      <c r="M327" s="10">
        <v>0</v>
      </c>
      <c r="N327" s="10">
        <v>288606.79498207889</v>
      </c>
      <c r="O327" s="3">
        <v>16002356101.93</v>
      </c>
      <c r="P327" s="3">
        <v>16002382904.6231</v>
      </c>
      <c r="Q327" s="3">
        <v>16002356101.93</v>
      </c>
      <c r="R327" s="3">
        <v>16002382904.6231</v>
      </c>
      <c r="S327" s="31">
        <v>0</v>
      </c>
      <c r="T327" s="10">
        <f t="shared" si="25"/>
        <v>0</v>
      </c>
      <c r="U327" s="3">
        <v>0</v>
      </c>
      <c r="V327" s="3">
        <v>0</v>
      </c>
      <c r="W327" s="3">
        <v>0</v>
      </c>
      <c r="X327" s="3">
        <v>0</v>
      </c>
      <c r="Y327" s="3">
        <v>0</v>
      </c>
      <c r="Z327" s="3">
        <v>0</v>
      </c>
      <c r="AA327" s="3">
        <v>0</v>
      </c>
      <c r="AB327" s="3">
        <v>0</v>
      </c>
      <c r="AC327" s="3">
        <f t="shared" si="26"/>
        <v>-5611657331</v>
      </c>
      <c r="AD327" s="3">
        <f t="shared" si="27"/>
        <v>-5611657331</v>
      </c>
      <c r="AE327" s="3">
        <f t="shared" si="28"/>
        <v>-5027874568</v>
      </c>
      <c r="AF327" s="3">
        <f t="shared" si="29"/>
        <v>-5027874568</v>
      </c>
    </row>
    <row r="328" spans="1:32" x14ac:dyDescent="0.2">
      <c r="A328" t="s">
        <v>124</v>
      </c>
      <c r="B328" t="s">
        <v>101</v>
      </c>
      <c r="C328" t="s">
        <v>23</v>
      </c>
      <c r="D328" t="s">
        <v>16</v>
      </c>
      <c r="E328" t="s">
        <v>33</v>
      </c>
      <c r="F328">
        <v>202312</v>
      </c>
      <c r="G328" s="3">
        <v>7824808766</v>
      </c>
      <c r="H328" s="3">
        <v>7870188569.7000008</v>
      </c>
      <c r="I328" s="3">
        <v>6963843003</v>
      </c>
      <c r="J328" s="3">
        <v>7009222801.7000008</v>
      </c>
      <c r="K328" s="10">
        <v>100</v>
      </c>
      <c r="L328" s="10">
        <v>101</v>
      </c>
      <c r="M328" s="10">
        <v>0</v>
      </c>
      <c r="N328" s="10">
        <v>299779.03655913979</v>
      </c>
      <c r="O328" s="3">
        <v>20004032465.699997</v>
      </c>
      <c r="P328" s="3">
        <v>20004032465.699997</v>
      </c>
      <c r="Q328" s="3">
        <v>20004032465.699997</v>
      </c>
      <c r="R328" s="3">
        <v>20004032465.699997</v>
      </c>
      <c r="S328" s="31">
        <v>0</v>
      </c>
      <c r="T328" s="10">
        <f t="shared" si="25"/>
        <v>0</v>
      </c>
      <c r="U328" s="3">
        <v>0</v>
      </c>
      <c r="V328" s="3">
        <v>0</v>
      </c>
      <c r="W328" s="3">
        <v>0</v>
      </c>
      <c r="X328" s="3">
        <v>0</v>
      </c>
      <c r="Y328" s="3">
        <v>0</v>
      </c>
      <c r="Z328" s="3">
        <v>0</v>
      </c>
      <c r="AA328" s="3">
        <v>45379803.700000763</v>
      </c>
      <c r="AB328" s="3">
        <v>45379798.700000763</v>
      </c>
      <c r="AC328" s="3">
        <f t="shared" si="26"/>
        <v>-7870188569.7000008</v>
      </c>
      <c r="AD328" s="3">
        <f t="shared" si="27"/>
        <v>-7870188569.7000008</v>
      </c>
      <c r="AE328" s="3">
        <f t="shared" si="28"/>
        <v>-7009222801.7000008</v>
      </c>
      <c r="AF328" s="3">
        <f t="shared" si="29"/>
        <v>-7009222801.7000008</v>
      </c>
    </row>
    <row r="329" spans="1:32" x14ac:dyDescent="0.2">
      <c r="A329" t="s">
        <v>124</v>
      </c>
      <c r="B329" t="s">
        <v>101</v>
      </c>
      <c r="C329" t="s">
        <v>23</v>
      </c>
      <c r="D329" t="s">
        <v>16</v>
      </c>
      <c r="E329" t="s">
        <v>33</v>
      </c>
      <c r="F329">
        <v>202403</v>
      </c>
      <c r="G329" s="3">
        <v>6088702780</v>
      </c>
      <c r="H329" s="3">
        <v>6269114815.999999</v>
      </c>
      <c r="I329" s="3">
        <v>5575421437</v>
      </c>
      <c r="J329" s="3">
        <v>5755833472</v>
      </c>
      <c r="K329" s="10">
        <v>81</v>
      </c>
      <c r="L329" s="10">
        <v>83</v>
      </c>
      <c r="M329" s="10">
        <v>0</v>
      </c>
      <c r="N329" s="10">
        <v>306563.42639970337</v>
      </c>
      <c r="O329" s="3">
        <v>12094545223.280001</v>
      </c>
      <c r="P329" s="3">
        <v>12094545223.280001</v>
      </c>
      <c r="Q329" s="3">
        <v>12094545223.280001</v>
      </c>
      <c r="R329" s="3">
        <v>12094545223.280001</v>
      </c>
      <c r="S329" s="31">
        <v>0</v>
      </c>
      <c r="T329" s="10">
        <f t="shared" si="25"/>
        <v>0</v>
      </c>
      <c r="U329" s="3">
        <v>0</v>
      </c>
      <c r="V329" s="3">
        <v>0</v>
      </c>
      <c r="W329" s="3">
        <v>0</v>
      </c>
      <c r="X329" s="3">
        <v>0</v>
      </c>
      <c r="Y329" s="3">
        <v>0</v>
      </c>
      <c r="Z329" s="3">
        <v>0</v>
      </c>
      <c r="AA329" s="3">
        <v>180412035.99999905</v>
      </c>
      <c r="AB329" s="3">
        <v>180412035</v>
      </c>
      <c r="AC329" s="3">
        <f t="shared" si="26"/>
        <v>-6269114815.999999</v>
      </c>
      <c r="AD329" s="3">
        <f t="shared" si="27"/>
        <v>-6269114815.999999</v>
      </c>
      <c r="AE329" s="3">
        <f t="shared" si="28"/>
        <v>-5755833472</v>
      </c>
      <c r="AF329" s="3">
        <f t="shared" si="29"/>
        <v>-5755833472</v>
      </c>
    </row>
    <row r="330" spans="1:32" x14ac:dyDescent="0.2">
      <c r="A330" t="s">
        <v>124</v>
      </c>
      <c r="B330" t="s">
        <v>101</v>
      </c>
      <c r="C330" t="s">
        <v>23</v>
      </c>
      <c r="D330" t="s">
        <v>16</v>
      </c>
      <c r="E330" t="s">
        <v>36</v>
      </c>
      <c r="F330">
        <v>202404</v>
      </c>
      <c r="G330" s="3">
        <v>1215420740</v>
      </c>
      <c r="H330" s="3">
        <v>2197707199.1100001</v>
      </c>
      <c r="I330" s="3">
        <v>1215420740</v>
      </c>
      <c r="J330" s="3">
        <v>2094919158.1100001</v>
      </c>
      <c r="K330" s="10">
        <v>21</v>
      </c>
      <c r="L330" s="10">
        <v>29</v>
      </c>
      <c r="M330" s="10">
        <v>0</v>
      </c>
      <c r="N330" s="10">
        <v>308262.26666666672</v>
      </c>
      <c r="O330" s="3">
        <v>5271439084.0200005</v>
      </c>
      <c r="P330" s="3">
        <v>5271439084.0200005</v>
      </c>
      <c r="Q330" s="3">
        <v>5271439084.0200005</v>
      </c>
      <c r="R330" s="3">
        <v>5271439084.0200005</v>
      </c>
      <c r="S330" s="31">
        <v>0</v>
      </c>
      <c r="T330" s="10">
        <f t="shared" si="25"/>
        <v>0</v>
      </c>
      <c r="U330" s="3">
        <v>0</v>
      </c>
      <c r="V330" s="3">
        <v>0</v>
      </c>
      <c r="W330" s="3">
        <v>0</v>
      </c>
      <c r="X330" s="3">
        <v>0</v>
      </c>
      <c r="Y330" s="3">
        <v>0</v>
      </c>
      <c r="Z330" s="3">
        <v>0</v>
      </c>
      <c r="AA330" s="3">
        <v>982286459.11000013</v>
      </c>
      <c r="AB330" s="3">
        <v>879498418.11000013</v>
      </c>
      <c r="AC330" s="3">
        <f t="shared" si="26"/>
        <v>-2197707199.1100001</v>
      </c>
      <c r="AD330" s="3">
        <f t="shared" si="27"/>
        <v>-2197707199.1100001</v>
      </c>
      <c r="AE330" s="3">
        <f t="shared" si="28"/>
        <v>-2094919158.1100001</v>
      </c>
      <c r="AF330" s="3">
        <f t="shared" si="29"/>
        <v>-2094919158.1100001</v>
      </c>
    </row>
    <row r="331" spans="1:32" x14ac:dyDescent="0.2">
      <c r="A331" t="s">
        <v>124</v>
      </c>
      <c r="B331" t="s">
        <v>101</v>
      </c>
      <c r="C331" t="s">
        <v>23</v>
      </c>
      <c r="D331" t="s">
        <v>16</v>
      </c>
      <c r="E331" t="s">
        <v>36</v>
      </c>
      <c r="F331">
        <v>202405</v>
      </c>
      <c r="G331" s="3">
        <v>8161356</v>
      </c>
      <c r="H331" s="3">
        <v>182672502.32000002</v>
      </c>
      <c r="I331" s="3">
        <v>8161356</v>
      </c>
      <c r="J331" s="3">
        <v>182672502.32000002</v>
      </c>
      <c r="K331" s="10">
        <v>1</v>
      </c>
      <c r="L331" s="10">
        <v>6</v>
      </c>
      <c r="M331" s="10">
        <v>0</v>
      </c>
      <c r="N331" s="10">
        <v>310833.80645161297</v>
      </c>
      <c r="O331" s="3">
        <v>5288689628.5200005</v>
      </c>
      <c r="P331" s="3">
        <v>5288689628.5200005</v>
      </c>
      <c r="Q331" s="3">
        <v>5288689628.5200005</v>
      </c>
      <c r="R331" s="3">
        <v>5288689628.5200005</v>
      </c>
      <c r="S331" s="31">
        <v>0</v>
      </c>
      <c r="T331" s="10">
        <f t="shared" si="25"/>
        <v>0</v>
      </c>
      <c r="U331" s="3">
        <v>0</v>
      </c>
      <c r="V331" s="3">
        <v>0</v>
      </c>
      <c r="W331" s="3">
        <v>0</v>
      </c>
      <c r="X331" s="3">
        <v>0</v>
      </c>
      <c r="Y331" s="3">
        <v>0</v>
      </c>
      <c r="Z331" s="3">
        <v>0</v>
      </c>
      <c r="AA331" s="3">
        <v>174511146.32000002</v>
      </c>
      <c r="AB331" s="3">
        <v>174511146.32000002</v>
      </c>
      <c r="AC331" s="3">
        <f t="shared" si="26"/>
        <v>-182672502.32000002</v>
      </c>
      <c r="AD331" s="3">
        <f t="shared" si="27"/>
        <v>-182672502.32000002</v>
      </c>
      <c r="AE331" s="3">
        <f t="shared" si="28"/>
        <v>-182672502.32000002</v>
      </c>
      <c r="AF331" s="3">
        <f t="shared" si="29"/>
        <v>-182672502.32000002</v>
      </c>
    </row>
    <row r="332" spans="1:32" x14ac:dyDescent="0.2">
      <c r="A332" t="s">
        <v>125</v>
      </c>
      <c r="B332" t="s">
        <v>101</v>
      </c>
      <c r="C332" t="s">
        <v>24</v>
      </c>
      <c r="D332" t="s">
        <v>17</v>
      </c>
      <c r="E332" t="s">
        <v>33</v>
      </c>
      <c r="F332">
        <v>201906</v>
      </c>
      <c r="G332" s="3">
        <v>15304994282</v>
      </c>
      <c r="H332" s="3">
        <v>11464319329.809999</v>
      </c>
      <c r="I332" s="3">
        <v>13554140079.309999</v>
      </c>
      <c r="J332" s="3">
        <v>10475258584.120001</v>
      </c>
      <c r="K332" s="10">
        <v>527</v>
      </c>
      <c r="L332" s="10">
        <v>527</v>
      </c>
      <c r="M332" s="10">
        <v>0</v>
      </c>
      <c r="N332" s="10">
        <v>1215035.6541218637</v>
      </c>
      <c r="O332" s="3">
        <v>48972086446.5</v>
      </c>
      <c r="P332" s="3">
        <v>48972114646.921303</v>
      </c>
      <c r="Q332" s="3">
        <v>48972086446.5</v>
      </c>
      <c r="R332" s="3">
        <v>48972114646.921303</v>
      </c>
      <c r="S332" s="31">
        <v>0</v>
      </c>
      <c r="T332" s="10">
        <f t="shared" si="25"/>
        <v>0</v>
      </c>
      <c r="U332" s="3">
        <v>0</v>
      </c>
      <c r="V332" s="3">
        <v>0</v>
      </c>
      <c r="W332" s="3">
        <v>0</v>
      </c>
      <c r="X332" s="3">
        <v>0</v>
      </c>
      <c r="Y332" s="3">
        <v>0</v>
      </c>
      <c r="Z332" s="3">
        <v>0</v>
      </c>
      <c r="AA332" s="3">
        <v>-3840674952.1900005</v>
      </c>
      <c r="AB332" s="3">
        <v>-3078881495.1899986</v>
      </c>
      <c r="AC332" s="3">
        <f t="shared" si="26"/>
        <v>-11464319329.809999</v>
      </c>
      <c r="AD332" s="3">
        <f t="shared" si="27"/>
        <v>-11464319329.809999</v>
      </c>
      <c r="AE332" s="3">
        <f t="shared" si="28"/>
        <v>-10475258584.120001</v>
      </c>
      <c r="AF332" s="3">
        <f t="shared" si="29"/>
        <v>-10475258584.120001</v>
      </c>
    </row>
    <row r="333" spans="1:32" x14ac:dyDescent="0.2">
      <c r="A333" t="s">
        <v>125</v>
      </c>
      <c r="B333" t="s">
        <v>101</v>
      </c>
      <c r="C333" t="s">
        <v>24</v>
      </c>
      <c r="D333" t="s">
        <v>17</v>
      </c>
      <c r="E333" t="s">
        <v>33</v>
      </c>
      <c r="F333">
        <v>201909</v>
      </c>
      <c r="G333" s="3">
        <v>3502330211</v>
      </c>
      <c r="H333" s="3">
        <v>3539310474.5000005</v>
      </c>
      <c r="I333" s="3">
        <v>2764838933</v>
      </c>
      <c r="J333" s="3">
        <v>2795319197.5</v>
      </c>
      <c r="K333" s="10">
        <v>129</v>
      </c>
      <c r="L333" s="10">
        <v>129</v>
      </c>
      <c r="M333" s="10">
        <v>0</v>
      </c>
      <c r="N333" s="10">
        <v>1343854.5075268818</v>
      </c>
      <c r="O333" s="3">
        <v>53071088790.360008</v>
      </c>
      <c r="P333" s="3">
        <v>53071409512.854706</v>
      </c>
      <c r="Q333" s="3">
        <v>53071088774.870003</v>
      </c>
      <c r="R333" s="3">
        <v>53071409497.3647</v>
      </c>
      <c r="S333" s="31">
        <v>0</v>
      </c>
      <c r="T333" s="10">
        <f t="shared" si="25"/>
        <v>0</v>
      </c>
      <c r="U333" s="3">
        <v>0</v>
      </c>
      <c r="V333" s="3">
        <v>0</v>
      </c>
      <c r="W333" s="3">
        <v>0</v>
      </c>
      <c r="X333" s="3">
        <v>0</v>
      </c>
      <c r="Y333" s="3">
        <v>0</v>
      </c>
      <c r="Z333" s="3">
        <v>0</v>
      </c>
      <c r="AA333" s="3">
        <v>36980263.500000477</v>
      </c>
      <c r="AB333" s="3">
        <v>30480264.5</v>
      </c>
      <c r="AC333" s="3">
        <f t="shared" si="26"/>
        <v>-3539310474.5000005</v>
      </c>
      <c r="AD333" s="3">
        <f t="shared" si="27"/>
        <v>-3539310474.5000005</v>
      </c>
      <c r="AE333" s="3">
        <f t="shared" si="28"/>
        <v>-2795319197.5</v>
      </c>
      <c r="AF333" s="3">
        <f t="shared" si="29"/>
        <v>-2795319197.5</v>
      </c>
    </row>
    <row r="334" spans="1:32" x14ac:dyDescent="0.2">
      <c r="A334" t="s">
        <v>125</v>
      </c>
      <c r="B334" t="s">
        <v>101</v>
      </c>
      <c r="C334" t="s">
        <v>24</v>
      </c>
      <c r="D334" t="s">
        <v>17</v>
      </c>
      <c r="E334" t="s">
        <v>33</v>
      </c>
      <c r="F334">
        <v>201912</v>
      </c>
      <c r="G334" s="3">
        <v>3581712614</v>
      </c>
      <c r="H334" s="3">
        <v>3581712614.0000014</v>
      </c>
      <c r="I334" s="3">
        <v>3522280684</v>
      </c>
      <c r="J334" s="3">
        <v>3519780684.0000005</v>
      </c>
      <c r="K334" s="10">
        <v>180</v>
      </c>
      <c r="L334" s="10">
        <v>180</v>
      </c>
      <c r="M334" s="10">
        <v>0</v>
      </c>
      <c r="N334" s="10">
        <v>1389454.8666666665</v>
      </c>
      <c r="O334" s="3">
        <v>74017884457.560013</v>
      </c>
      <c r="P334" s="3">
        <v>65107261425.885597</v>
      </c>
      <c r="Q334" s="3">
        <v>74017883469.080002</v>
      </c>
      <c r="R334" s="3">
        <v>65107260437.405602</v>
      </c>
      <c r="S334" s="31">
        <v>0</v>
      </c>
      <c r="T334" s="10">
        <f t="shared" si="25"/>
        <v>0</v>
      </c>
      <c r="U334" s="3">
        <v>0</v>
      </c>
      <c r="V334" s="3">
        <v>0</v>
      </c>
      <c r="W334" s="3">
        <v>0</v>
      </c>
      <c r="X334" s="3">
        <v>0</v>
      </c>
      <c r="Y334" s="3">
        <v>0</v>
      </c>
      <c r="Z334" s="3">
        <v>0</v>
      </c>
      <c r="AA334" s="3">
        <v>1.430511474609375E-6</v>
      </c>
      <c r="AB334" s="3">
        <v>-2499999.9999995232</v>
      </c>
      <c r="AC334" s="3">
        <f t="shared" si="26"/>
        <v>-3581712614.0000014</v>
      </c>
      <c r="AD334" s="3">
        <f t="shared" si="27"/>
        <v>-3581712614.0000014</v>
      </c>
      <c r="AE334" s="3">
        <f t="shared" si="28"/>
        <v>-3519780684.0000005</v>
      </c>
      <c r="AF334" s="3">
        <f t="shared" si="29"/>
        <v>-3519780684.0000005</v>
      </c>
    </row>
    <row r="335" spans="1:32" x14ac:dyDescent="0.2">
      <c r="A335" t="s">
        <v>125</v>
      </c>
      <c r="B335" t="s">
        <v>101</v>
      </c>
      <c r="C335" t="s">
        <v>24</v>
      </c>
      <c r="D335" t="s">
        <v>17</v>
      </c>
      <c r="E335" t="s">
        <v>33</v>
      </c>
      <c r="F335">
        <v>202003</v>
      </c>
      <c r="G335" s="3">
        <v>2720366158</v>
      </c>
      <c r="H335" s="3">
        <v>2720366158.27</v>
      </c>
      <c r="I335" s="3">
        <v>2327705637</v>
      </c>
      <c r="J335" s="3">
        <v>2327705637.27</v>
      </c>
      <c r="K335" s="10">
        <v>140</v>
      </c>
      <c r="L335" s="10">
        <v>140</v>
      </c>
      <c r="M335" s="10">
        <v>0</v>
      </c>
      <c r="N335" s="10">
        <v>1396592.5380051911</v>
      </c>
      <c r="O335" s="3">
        <v>31163067690.220001</v>
      </c>
      <c r="P335" s="3">
        <v>40107355558.482803</v>
      </c>
      <c r="Q335" s="3">
        <v>30935689078.07</v>
      </c>
      <c r="R335" s="3">
        <v>39879976946.332802</v>
      </c>
      <c r="S335" s="31">
        <v>0</v>
      </c>
      <c r="T335" s="10">
        <f t="shared" si="25"/>
        <v>0</v>
      </c>
      <c r="U335" s="3">
        <v>0</v>
      </c>
      <c r="V335" s="3">
        <v>0</v>
      </c>
      <c r="W335" s="3">
        <v>0</v>
      </c>
      <c r="X335" s="3">
        <v>0</v>
      </c>
      <c r="Y335" s="3">
        <v>0</v>
      </c>
      <c r="Z335" s="3">
        <v>0</v>
      </c>
      <c r="AA335" s="3">
        <v>0.26999998092651367</v>
      </c>
      <c r="AB335" s="3">
        <v>0.26999998092651367</v>
      </c>
      <c r="AC335" s="3">
        <f t="shared" si="26"/>
        <v>-2720366158.27</v>
      </c>
      <c r="AD335" s="3">
        <f t="shared" si="27"/>
        <v>-2720366158.27</v>
      </c>
      <c r="AE335" s="3">
        <f t="shared" si="28"/>
        <v>-2327705637.27</v>
      </c>
      <c r="AF335" s="3">
        <f t="shared" si="29"/>
        <v>-2327705637.27</v>
      </c>
    </row>
    <row r="336" spans="1:32" x14ac:dyDescent="0.2">
      <c r="A336" t="s">
        <v>125</v>
      </c>
      <c r="B336" t="s">
        <v>101</v>
      </c>
      <c r="C336" t="s">
        <v>24</v>
      </c>
      <c r="D336" t="s">
        <v>17</v>
      </c>
      <c r="E336" t="s">
        <v>33</v>
      </c>
      <c r="F336">
        <v>202006</v>
      </c>
      <c r="G336" s="3">
        <v>1912236205</v>
      </c>
      <c r="H336" s="3">
        <v>1924286605.1399996</v>
      </c>
      <c r="I336" s="3">
        <v>1702933518</v>
      </c>
      <c r="J336" s="3">
        <v>1713939325.1399996</v>
      </c>
      <c r="K336" s="10">
        <v>62</v>
      </c>
      <c r="L336" s="10">
        <v>64</v>
      </c>
      <c r="M336" s="10">
        <v>0</v>
      </c>
      <c r="N336" s="10">
        <v>1345091.8129032257</v>
      </c>
      <c r="O336" s="3">
        <v>43515751338.860001</v>
      </c>
      <c r="P336" s="3">
        <v>43501140123.271706</v>
      </c>
      <c r="Q336" s="3">
        <v>43515751301.020004</v>
      </c>
      <c r="R336" s="3">
        <v>43501140085.431709</v>
      </c>
      <c r="S336" s="31">
        <v>0</v>
      </c>
      <c r="T336" s="10">
        <f t="shared" si="25"/>
        <v>0</v>
      </c>
      <c r="U336" s="3">
        <v>0</v>
      </c>
      <c r="V336" s="3">
        <v>0</v>
      </c>
      <c r="W336" s="3">
        <v>0</v>
      </c>
      <c r="X336" s="3">
        <v>0</v>
      </c>
      <c r="Y336" s="3">
        <v>0</v>
      </c>
      <c r="Z336" s="3">
        <v>0</v>
      </c>
      <c r="AA336" s="3">
        <v>12050400.139999628</v>
      </c>
      <c r="AB336" s="3">
        <v>11005807.139999628</v>
      </c>
      <c r="AC336" s="3">
        <f t="shared" si="26"/>
        <v>-1924286605.1399996</v>
      </c>
      <c r="AD336" s="3">
        <f t="shared" si="27"/>
        <v>-1924286605.1399996</v>
      </c>
      <c r="AE336" s="3">
        <f t="shared" si="28"/>
        <v>-1713939325.1399996</v>
      </c>
      <c r="AF336" s="3">
        <f t="shared" si="29"/>
        <v>-1713939325.1399996</v>
      </c>
    </row>
    <row r="337" spans="1:32" x14ac:dyDescent="0.2">
      <c r="A337" t="s">
        <v>125</v>
      </c>
      <c r="B337" t="s">
        <v>101</v>
      </c>
      <c r="C337" t="s">
        <v>24</v>
      </c>
      <c r="D337" t="s">
        <v>17</v>
      </c>
      <c r="E337" t="s">
        <v>33</v>
      </c>
      <c r="F337">
        <v>202009</v>
      </c>
      <c r="G337" s="3">
        <v>3080569981</v>
      </c>
      <c r="H337" s="3">
        <v>3080569981.4099989</v>
      </c>
      <c r="I337" s="3">
        <v>3029110426</v>
      </c>
      <c r="J337" s="3">
        <v>3029110418.4099989</v>
      </c>
      <c r="K337" s="10">
        <v>118</v>
      </c>
      <c r="L337" s="10">
        <v>118</v>
      </c>
      <c r="M337" s="10">
        <v>0</v>
      </c>
      <c r="N337" s="10">
        <v>1301185.586738351</v>
      </c>
      <c r="O337" s="3">
        <v>42579413690.75</v>
      </c>
      <c r="P337" s="3">
        <v>42564717604.903099</v>
      </c>
      <c r="Q337" s="3">
        <v>42579413680.700005</v>
      </c>
      <c r="R337" s="3">
        <v>42564717594.853104</v>
      </c>
      <c r="S337" s="31">
        <v>0</v>
      </c>
      <c r="T337" s="10">
        <f t="shared" si="25"/>
        <v>0</v>
      </c>
      <c r="U337" s="3">
        <v>0</v>
      </c>
      <c r="V337" s="3">
        <v>0</v>
      </c>
      <c r="W337" s="3">
        <v>0</v>
      </c>
      <c r="X337" s="3">
        <v>0</v>
      </c>
      <c r="Y337" s="3">
        <v>0</v>
      </c>
      <c r="Z337" s="3">
        <v>0</v>
      </c>
      <c r="AA337" s="3">
        <v>0.40999889373779297</v>
      </c>
      <c r="AB337" s="3">
        <v>-7.590001106262207</v>
      </c>
      <c r="AC337" s="3">
        <f t="shared" si="26"/>
        <v>-3080569981.4099989</v>
      </c>
      <c r="AD337" s="3">
        <f t="shared" si="27"/>
        <v>-3080569981.4099989</v>
      </c>
      <c r="AE337" s="3">
        <f t="shared" si="28"/>
        <v>-3029110418.4099989</v>
      </c>
      <c r="AF337" s="3">
        <f t="shared" si="29"/>
        <v>-3029110418.4099989</v>
      </c>
    </row>
    <row r="338" spans="1:32" x14ac:dyDescent="0.2">
      <c r="A338" t="s">
        <v>125</v>
      </c>
      <c r="B338" t="s">
        <v>101</v>
      </c>
      <c r="C338" t="s">
        <v>24</v>
      </c>
      <c r="D338" t="s">
        <v>17</v>
      </c>
      <c r="E338" t="s">
        <v>33</v>
      </c>
      <c r="F338">
        <v>202012</v>
      </c>
      <c r="G338" s="3">
        <v>3599348957</v>
      </c>
      <c r="H338" s="3">
        <v>3696922858.8600006</v>
      </c>
      <c r="I338" s="3">
        <v>3400478448</v>
      </c>
      <c r="J338" s="3">
        <v>3503052352.8600006</v>
      </c>
      <c r="K338" s="10">
        <v>138</v>
      </c>
      <c r="L338" s="10">
        <v>142</v>
      </c>
      <c r="M338" s="10">
        <v>0</v>
      </c>
      <c r="N338" s="10">
        <v>1227336.5602150541</v>
      </c>
      <c r="O338" s="3">
        <v>83314671773.339966</v>
      </c>
      <c r="P338" s="3">
        <v>73639571674.591522</v>
      </c>
      <c r="Q338" s="3">
        <v>83314671773.339966</v>
      </c>
      <c r="R338" s="3">
        <v>73639571674.591522</v>
      </c>
      <c r="S338" s="31">
        <v>0</v>
      </c>
      <c r="T338" s="10">
        <f t="shared" si="25"/>
        <v>0</v>
      </c>
      <c r="U338" s="3">
        <v>0</v>
      </c>
      <c r="V338" s="3">
        <v>0</v>
      </c>
      <c r="W338" s="3">
        <v>0</v>
      </c>
      <c r="X338" s="3">
        <v>0</v>
      </c>
      <c r="Y338" s="3">
        <v>0</v>
      </c>
      <c r="Z338" s="3">
        <v>0</v>
      </c>
      <c r="AA338" s="3">
        <v>97573901.86000061</v>
      </c>
      <c r="AB338" s="3">
        <v>102573904.86000061</v>
      </c>
      <c r="AC338" s="3">
        <f t="shared" si="26"/>
        <v>-3696922858.8600006</v>
      </c>
      <c r="AD338" s="3">
        <f t="shared" si="27"/>
        <v>-3696922858.8600006</v>
      </c>
      <c r="AE338" s="3">
        <f t="shared" si="28"/>
        <v>-3503052352.8600006</v>
      </c>
      <c r="AF338" s="3">
        <f t="shared" si="29"/>
        <v>-3503052352.8600006</v>
      </c>
    </row>
    <row r="339" spans="1:32" x14ac:dyDescent="0.2">
      <c r="A339" t="s">
        <v>125</v>
      </c>
      <c r="B339" t="s">
        <v>101</v>
      </c>
      <c r="C339" t="s">
        <v>24</v>
      </c>
      <c r="D339" t="s">
        <v>17</v>
      </c>
      <c r="E339" t="s">
        <v>33</v>
      </c>
      <c r="F339">
        <v>202103</v>
      </c>
      <c r="G339" s="3">
        <v>3633322210</v>
      </c>
      <c r="H339" s="3">
        <v>3642608745.3199997</v>
      </c>
      <c r="I339" s="3">
        <v>3161150406</v>
      </c>
      <c r="J339" s="3">
        <v>3177936940.3199992</v>
      </c>
      <c r="K339" s="10">
        <v>152</v>
      </c>
      <c r="L339" s="10">
        <v>153</v>
      </c>
      <c r="M339" s="10">
        <v>0</v>
      </c>
      <c r="N339" s="10">
        <v>1179510.6797235021</v>
      </c>
      <c r="O339" s="3">
        <v>51332008864.029999</v>
      </c>
      <c r="P339" s="3">
        <v>61129542748.435394</v>
      </c>
      <c r="Q339" s="3">
        <v>51319933864.029999</v>
      </c>
      <c r="R339" s="3">
        <v>61117467748.435394</v>
      </c>
      <c r="S339" s="31">
        <v>0</v>
      </c>
      <c r="T339" s="10">
        <f t="shared" si="25"/>
        <v>0</v>
      </c>
      <c r="U339" s="3">
        <v>0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3">
        <v>9286535.3199996948</v>
      </c>
      <c r="AB339" s="3">
        <v>16786534.319999218</v>
      </c>
      <c r="AC339" s="3">
        <f t="shared" si="26"/>
        <v>-3642608745.3199997</v>
      </c>
      <c r="AD339" s="3">
        <f t="shared" si="27"/>
        <v>-3642608745.3199997</v>
      </c>
      <c r="AE339" s="3">
        <f t="shared" si="28"/>
        <v>-3177936940.3199992</v>
      </c>
      <c r="AF339" s="3">
        <f t="shared" si="29"/>
        <v>-3177936940.3199992</v>
      </c>
    </row>
    <row r="340" spans="1:32" x14ac:dyDescent="0.2">
      <c r="A340" t="s">
        <v>125</v>
      </c>
      <c r="B340" t="s">
        <v>101</v>
      </c>
      <c r="C340" t="s">
        <v>24</v>
      </c>
      <c r="D340" t="s">
        <v>17</v>
      </c>
      <c r="E340" t="s">
        <v>33</v>
      </c>
      <c r="F340">
        <v>202106</v>
      </c>
      <c r="G340" s="3">
        <v>3906886036</v>
      </c>
      <c r="H340" s="3">
        <v>3951916121.2600012</v>
      </c>
      <c r="I340" s="3">
        <v>3847580981</v>
      </c>
      <c r="J340" s="3">
        <v>3897156409.2600012</v>
      </c>
      <c r="K340" s="10">
        <v>172</v>
      </c>
      <c r="L340" s="10">
        <v>190</v>
      </c>
      <c r="M340" s="10">
        <v>0</v>
      </c>
      <c r="N340" s="10">
        <v>1229869.4505376343</v>
      </c>
      <c r="O340" s="3">
        <v>74682320707.230011</v>
      </c>
      <c r="P340" s="3">
        <v>74680382388.754089</v>
      </c>
      <c r="Q340" s="3">
        <v>74682320707.230011</v>
      </c>
      <c r="R340" s="3">
        <v>74680382388.754089</v>
      </c>
      <c r="S340" s="31">
        <v>0</v>
      </c>
      <c r="T340" s="10">
        <f t="shared" si="25"/>
        <v>0</v>
      </c>
      <c r="U340" s="3">
        <v>0</v>
      </c>
      <c r="V340" s="3">
        <v>0</v>
      </c>
      <c r="W340" s="3">
        <v>0</v>
      </c>
      <c r="X340" s="3">
        <v>0</v>
      </c>
      <c r="Y340" s="3">
        <v>0</v>
      </c>
      <c r="Z340" s="3">
        <v>0</v>
      </c>
      <c r="AA340" s="3">
        <v>45030085.260001183</v>
      </c>
      <c r="AB340" s="3">
        <v>49575428.260001183</v>
      </c>
      <c r="AC340" s="3">
        <f t="shared" si="26"/>
        <v>-3951916121.2600012</v>
      </c>
      <c r="AD340" s="3">
        <f t="shared" si="27"/>
        <v>-3951916121.2600012</v>
      </c>
      <c r="AE340" s="3">
        <f t="shared" si="28"/>
        <v>-3897156409.2600012</v>
      </c>
      <c r="AF340" s="3">
        <f t="shared" si="29"/>
        <v>-3897156409.2600012</v>
      </c>
    </row>
    <row r="341" spans="1:32" x14ac:dyDescent="0.2">
      <c r="A341" t="s">
        <v>125</v>
      </c>
      <c r="B341" t="s">
        <v>101</v>
      </c>
      <c r="C341" t="s">
        <v>24</v>
      </c>
      <c r="D341" t="s">
        <v>17</v>
      </c>
      <c r="E341" t="s">
        <v>33</v>
      </c>
      <c r="F341">
        <v>202109</v>
      </c>
      <c r="G341" s="3">
        <v>5622572408</v>
      </c>
      <c r="H341" s="3">
        <v>5642656408</v>
      </c>
      <c r="I341" s="3">
        <v>3902426174</v>
      </c>
      <c r="J341" s="3">
        <v>3928952443.000001</v>
      </c>
      <c r="K341" s="10">
        <v>179</v>
      </c>
      <c r="L341" s="10">
        <v>187</v>
      </c>
      <c r="M341" s="10">
        <v>0</v>
      </c>
      <c r="N341" s="10">
        <v>1271099.2301075265</v>
      </c>
      <c r="O341" s="3">
        <v>76842723364.600006</v>
      </c>
      <c r="P341" s="3">
        <v>76839601458.091476</v>
      </c>
      <c r="Q341" s="3">
        <v>76842723364.600006</v>
      </c>
      <c r="R341" s="3">
        <v>76839601458.091476</v>
      </c>
      <c r="S341" s="31">
        <v>0</v>
      </c>
      <c r="T341" s="10">
        <f t="shared" si="25"/>
        <v>0</v>
      </c>
      <c r="U341" s="3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3">
        <v>20084000</v>
      </c>
      <c r="AB341" s="3">
        <v>26526269.000000954</v>
      </c>
      <c r="AC341" s="3">
        <f t="shared" si="26"/>
        <v>-5642656408</v>
      </c>
      <c r="AD341" s="3">
        <f t="shared" si="27"/>
        <v>-5642656408</v>
      </c>
      <c r="AE341" s="3">
        <f t="shared" si="28"/>
        <v>-3928952443.000001</v>
      </c>
      <c r="AF341" s="3">
        <f t="shared" si="29"/>
        <v>-3928952443.000001</v>
      </c>
    </row>
    <row r="342" spans="1:32" x14ac:dyDescent="0.2">
      <c r="A342" t="s">
        <v>125</v>
      </c>
      <c r="B342" t="s">
        <v>101</v>
      </c>
      <c r="C342" t="s">
        <v>24</v>
      </c>
      <c r="D342" t="s">
        <v>17</v>
      </c>
      <c r="E342" t="s">
        <v>33</v>
      </c>
      <c r="F342">
        <v>202112</v>
      </c>
      <c r="G342" s="3">
        <v>3553282626</v>
      </c>
      <c r="H342" s="3">
        <v>3664380657.3600006</v>
      </c>
      <c r="I342" s="3">
        <v>3328277462</v>
      </c>
      <c r="J342" s="3">
        <v>3422313812.3600006</v>
      </c>
      <c r="K342" s="10">
        <v>169</v>
      </c>
      <c r="L342" s="10">
        <v>188</v>
      </c>
      <c r="M342" s="10">
        <v>0</v>
      </c>
      <c r="N342" s="10">
        <v>1283462.5344086024</v>
      </c>
      <c r="O342" s="3">
        <v>106416381254.20999</v>
      </c>
      <c r="P342" s="3">
        <v>92969750268.659424</v>
      </c>
      <c r="Q342" s="3">
        <v>106377686519.82999</v>
      </c>
      <c r="R342" s="3">
        <v>92931055534.279419</v>
      </c>
      <c r="S342" s="31">
        <v>0</v>
      </c>
      <c r="T342" s="10">
        <f t="shared" si="25"/>
        <v>0</v>
      </c>
      <c r="U342" s="3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3">
        <v>111098031.36000061</v>
      </c>
      <c r="AB342" s="3">
        <v>94036350.36000061</v>
      </c>
      <c r="AC342" s="3">
        <f t="shared" si="26"/>
        <v>-3664380657.3600006</v>
      </c>
      <c r="AD342" s="3">
        <f t="shared" si="27"/>
        <v>-3664380657.3600006</v>
      </c>
      <c r="AE342" s="3">
        <f t="shared" si="28"/>
        <v>-3422313812.3600006</v>
      </c>
      <c r="AF342" s="3">
        <f t="shared" si="29"/>
        <v>-3422313812.3600006</v>
      </c>
    </row>
    <row r="343" spans="1:32" x14ac:dyDescent="0.2">
      <c r="A343" t="s">
        <v>125</v>
      </c>
      <c r="B343" t="s">
        <v>101</v>
      </c>
      <c r="C343" t="s">
        <v>24</v>
      </c>
      <c r="D343" t="s">
        <v>17</v>
      </c>
      <c r="E343" t="s">
        <v>33</v>
      </c>
      <c r="F343">
        <v>202203</v>
      </c>
      <c r="G343" s="3">
        <v>3726294326</v>
      </c>
      <c r="H343" s="3">
        <v>3772583586.7699995</v>
      </c>
      <c r="I343" s="3">
        <v>3431250261</v>
      </c>
      <c r="J343" s="3">
        <v>3487596113.7699995</v>
      </c>
      <c r="K343" s="10">
        <v>188</v>
      </c>
      <c r="L343" s="10">
        <v>196</v>
      </c>
      <c r="M343" s="10">
        <v>0</v>
      </c>
      <c r="N343" s="10">
        <v>1367874.0629800307</v>
      </c>
      <c r="O343" s="3">
        <v>60974252516.789993</v>
      </c>
      <c r="P343" s="3">
        <v>74412522426.364395</v>
      </c>
      <c r="Q343" s="3">
        <v>60974252516.789993</v>
      </c>
      <c r="R343" s="3">
        <v>74412522426.364395</v>
      </c>
      <c r="S343" s="31">
        <v>0</v>
      </c>
      <c r="T343" s="10">
        <f t="shared" si="25"/>
        <v>0</v>
      </c>
      <c r="U343" s="3">
        <v>0</v>
      </c>
      <c r="V343" s="3">
        <v>0</v>
      </c>
      <c r="W343" s="3">
        <v>0</v>
      </c>
      <c r="X343" s="3">
        <v>0</v>
      </c>
      <c r="Y343" s="3">
        <v>0</v>
      </c>
      <c r="Z343" s="3">
        <v>0</v>
      </c>
      <c r="AA343" s="3">
        <v>46289260.769999504</v>
      </c>
      <c r="AB343" s="3">
        <v>56345852.769999504</v>
      </c>
      <c r="AC343" s="3">
        <f t="shared" si="26"/>
        <v>-3772583586.7699995</v>
      </c>
      <c r="AD343" s="3">
        <f t="shared" si="27"/>
        <v>-3772583586.7699995</v>
      </c>
      <c r="AE343" s="3">
        <f t="shared" si="28"/>
        <v>-3487596113.7699995</v>
      </c>
      <c r="AF343" s="3">
        <f t="shared" si="29"/>
        <v>-3487596113.7699995</v>
      </c>
    </row>
    <row r="344" spans="1:32" x14ac:dyDescent="0.2">
      <c r="A344" t="s">
        <v>125</v>
      </c>
      <c r="B344" t="s">
        <v>101</v>
      </c>
      <c r="C344" t="s">
        <v>24</v>
      </c>
      <c r="D344" t="s">
        <v>17</v>
      </c>
      <c r="E344" t="s">
        <v>33</v>
      </c>
      <c r="F344">
        <v>202206</v>
      </c>
      <c r="G344" s="3">
        <v>3948588250</v>
      </c>
      <c r="H344" s="3">
        <v>4036848755.8199997</v>
      </c>
      <c r="I344" s="3">
        <v>3419939748</v>
      </c>
      <c r="J344" s="3">
        <v>3505700248.8199997</v>
      </c>
      <c r="K344" s="10">
        <v>181</v>
      </c>
      <c r="L344" s="10">
        <v>197</v>
      </c>
      <c r="M344" s="10">
        <v>0</v>
      </c>
      <c r="N344" s="10">
        <v>1557919.3379928314</v>
      </c>
      <c r="O344" s="3">
        <v>92073003416.479996</v>
      </c>
      <c r="P344" s="3">
        <v>92060930792.359802</v>
      </c>
      <c r="Q344" s="3">
        <v>92073003416.479996</v>
      </c>
      <c r="R344" s="3">
        <v>92060930792.359802</v>
      </c>
      <c r="S344" s="31">
        <v>0</v>
      </c>
      <c r="T344" s="10">
        <f t="shared" si="25"/>
        <v>0</v>
      </c>
      <c r="U344" s="3">
        <v>0</v>
      </c>
      <c r="V344" s="3">
        <v>0</v>
      </c>
      <c r="W344" s="3">
        <v>0</v>
      </c>
      <c r="X344" s="3">
        <v>0</v>
      </c>
      <c r="Y344" s="3">
        <v>0</v>
      </c>
      <c r="Z344" s="3">
        <v>0</v>
      </c>
      <c r="AA344" s="3">
        <v>88260505.819999695</v>
      </c>
      <c r="AB344" s="3">
        <v>85760500.819999695</v>
      </c>
      <c r="AC344" s="3">
        <f t="shared" si="26"/>
        <v>-4036848755.8199997</v>
      </c>
      <c r="AD344" s="3">
        <f t="shared" si="27"/>
        <v>-4036848755.8199997</v>
      </c>
      <c r="AE344" s="3">
        <f t="shared" si="28"/>
        <v>-3505700248.8199997</v>
      </c>
      <c r="AF344" s="3">
        <f t="shared" si="29"/>
        <v>-3505700248.8199997</v>
      </c>
    </row>
    <row r="345" spans="1:32" x14ac:dyDescent="0.2">
      <c r="A345" t="s">
        <v>125</v>
      </c>
      <c r="B345" t="s">
        <v>101</v>
      </c>
      <c r="C345" t="s">
        <v>24</v>
      </c>
      <c r="D345" t="s">
        <v>17</v>
      </c>
      <c r="E345" t="s">
        <v>33</v>
      </c>
      <c r="F345">
        <v>202209</v>
      </c>
      <c r="G345" s="3">
        <v>4590326862</v>
      </c>
      <c r="H345" s="3">
        <v>4663606367.1700001</v>
      </c>
      <c r="I345" s="3">
        <v>4216386938</v>
      </c>
      <c r="J345" s="3">
        <v>4283723936.1700001</v>
      </c>
      <c r="K345" s="10">
        <v>198</v>
      </c>
      <c r="L345" s="10">
        <v>210</v>
      </c>
      <c r="M345" s="10">
        <v>0</v>
      </c>
      <c r="N345" s="10">
        <v>1570591.1523297492</v>
      </c>
      <c r="O345" s="3">
        <v>96829872263.299988</v>
      </c>
      <c r="P345" s="3">
        <v>96824204948.811508</v>
      </c>
      <c r="Q345" s="3">
        <v>96829872263.299988</v>
      </c>
      <c r="R345" s="3">
        <v>96824204948.811508</v>
      </c>
      <c r="S345" s="31">
        <v>0</v>
      </c>
      <c r="T345" s="10">
        <f t="shared" si="25"/>
        <v>0</v>
      </c>
      <c r="U345" s="3">
        <v>0</v>
      </c>
      <c r="V345" s="3">
        <v>0</v>
      </c>
      <c r="W345" s="3">
        <v>0</v>
      </c>
      <c r="X345" s="3">
        <v>0</v>
      </c>
      <c r="Y345" s="3">
        <v>0</v>
      </c>
      <c r="Z345" s="3">
        <v>0</v>
      </c>
      <c r="AA345" s="3">
        <v>73279505.170000076</v>
      </c>
      <c r="AB345" s="3">
        <v>67336998.170000076</v>
      </c>
      <c r="AC345" s="3">
        <f t="shared" si="26"/>
        <v>-4663606367.1700001</v>
      </c>
      <c r="AD345" s="3">
        <f t="shared" si="27"/>
        <v>-4663606367.1700001</v>
      </c>
      <c r="AE345" s="3">
        <f t="shared" si="28"/>
        <v>-4283723936.1700001</v>
      </c>
      <c r="AF345" s="3">
        <f t="shared" si="29"/>
        <v>-4283723936.1700001</v>
      </c>
    </row>
    <row r="346" spans="1:32" x14ac:dyDescent="0.2">
      <c r="A346" t="s">
        <v>125</v>
      </c>
      <c r="B346" t="s">
        <v>101</v>
      </c>
      <c r="C346" t="s">
        <v>24</v>
      </c>
      <c r="D346" t="s">
        <v>17</v>
      </c>
      <c r="E346" t="s">
        <v>33</v>
      </c>
      <c r="F346">
        <v>202212</v>
      </c>
      <c r="G346" s="3">
        <v>4479322287</v>
      </c>
      <c r="H346" s="3">
        <v>4629261204.4099998</v>
      </c>
      <c r="I346" s="3">
        <v>4156923056</v>
      </c>
      <c r="J346" s="3">
        <v>4335357910.4100008</v>
      </c>
      <c r="K346" s="10">
        <v>200</v>
      </c>
      <c r="L346" s="10">
        <v>216</v>
      </c>
      <c r="M346" s="10">
        <v>0</v>
      </c>
      <c r="N346" s="10">
        <v>1694874.5956988912</v>
      </c>
      <c r="O346" s="3">
        <v>131714275950.06998</v>
      </c>
      <c r="P346" s="3">
        <v>122623149633.67657</v>
      </c>
      <c r="Q346" s="3">
        <v>131697105932.32997</v>
      </c>
      <c r="R346" s="3">
        <v>122605979615.93658</v>
      </c>
      <c r="S346" s="31">
        <v>0</v>
      </c>
      <c r="T346" s="10">
        <f t="shared" si="25"/>
        <v>0</v>
      </c>
      <c r="U346" s="3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3">
        <v>149938917.40999985</v>
      </c>
      <c r="AB346" s="3">
        <v>178434854.4100008</v>
      </c>
      <c r="AC346" s="3">
        <f t="shared" si="26"/>
        <v>-4629261204.4099998</v>
      </c>
      <c r="AD346" s="3">
        <f t="shared" si="27"/>
        <v>-4629261204.4099998</v>
      </c>
      <c r="AE346" s="3">
        <f t="shared" si="28"/>
        <v>-4335357910.4100008</v>
      </c>
      <c r="AF346" s="3">
        <f t="shared" si="29"/>
        <v>-4335357910.4100008</v>
      </c>
    </row>
    <row r="347" spans="1:32" x14ac:dyDescent="0.2">
      <c r="A347" t="s">
        <v>125</v>
      </c>
      <c r="B347" t="s">
        <v>101</v>
      </c>
      <c r="C347" t="s">
        <v>24</v>
      </c>
      <c r="D347" t="s">
        <v>17</v>
      </c>
      <c r="E347" t="s">
        <v>33</v>
      </c>
      <c r="F347">
        <v>202303</v>
      </c>
      <c r="G347" s="3">
        <v>5315365943</v>
      </c>
      <c r="H347" s="3">
        <v>6038912882.1800003</v>
      </c>
      <c r="I347" s="3">
        <v>5289868655</v>
      </c>
      <c r="J347" s="3">
        <v>6006415594.1799994</v>
      </c>
      <c r="K347" s="10">
        <v>217</v>
      </c>
      <c r="L347" s="10">
        <v>264</v>
      </c>
      <c r="M347" s="10">
        <v>0</v>
      </c>
      <c r="N347" s="10">
        <v>1823454.2519201229</v>
      </c>
      <c r="O347" s="3">
        <v>72017476750.080002</v>
      </c>
      <c r="P347" s="3">
        <v>81240101964.043396</v>
      </c>
      <c r="Q347" s="3">
        <v>72017476750.080002</v>
      </c>
      <c r="R347" s="3">
        <v>81240101964.043396</v>
      </c>
      <c r="S347" s="31">
        <v>0</v>
      </c>
      <c r="T347" s="10">
        <f t="shared" si="25"/>
        <v>0</v>
      </c>
      <c r="U347" s="3">
        <v>0</v>
      </c>
      <c r="V347" s="3">
        <v>0</v>
      </c>
      <c r="W347" s="3">
        <v>0</v>
      </c>
      <c r="X347" s="3">
        <v>0</v>
      </c>
      <c r="Y347" s="3">
        <v>0</v>
      </c>
      <c r="Z347" s="3">
        <v>0</v>
      </c>
      <c r="AA347" s="3">
        <v>723546939.18000031</v>
      </c>
      <c r="AB347" s="3">
        <v>716546939.17999935</v>
      </c>
      <c r="AC347" s="3">
        <f t="shared" si="26"/>
        <v>-6038912882.1800003</v>
      </c>
      <c r="AD347" s="3">
        <f t="shared" si="27"/>
        <v>-6038912882.1800003</v>
      </c>
      <c r="AE347" s="3">
        <f t="shared" si="28"/>
        <v>-6006415594.1799994</v>
      </c>
      <c r="AF347" s="3">
        <f t="shared" si="29"/>
        <v>-6006415594.1799994</v>
      </c>
    </row>
    <row r="348" spans="1:32" x14ac:dyDescent="0.2">
      <c r="A348" t="s">
        <v>125</v>
      </c>
      <c r="B348" t="s">
        <v>101</v>
      </c>
      <c r="C348" t="s">
        <v>24</v>
      </c>
      <c r="D348" t="s">
        <v>17</v>
      </c>
      <c r="E348" t="s">
        <v>33</v>
      </c>
      <c r="F348">
        <v>202306</v>
      </c>
      <c r="G348" s="3">
        <v>4622193366</v>
      </c>
      <c r="H348" s="3">
        <v>6045952466.1599998</v>
      </c>
      <c r="I348" s="3">
        <v>4395798126</v>
      </c>
      <c r="J348" s="3">
        <v>5042111520.1599998</v>
      </c>
      <c r="K348" s="10">
        <v>212</v>
      </c>
      <c r="L348" s="10">
        <v>283</v>
      </c>
      <c r="M348" s="10">
        <v>0</v>
      </c>
      <c r="N348" s="10">
        <v>1827445.571684588</v>
      </c>
      <c r="O348" s="3">
        <v>103843943612.78001</v>
      </c>
      <c r="P348" s="3">
        <v>103843280580.71698</v>
      </c>
      <c r="Q348" s="3">
        <v>103843943612.78001</v>
      </c>
      <c r="R348" s="3">
        <v>103843280580.71698</v>
      </c>
      <c r="S348" s="31">
        <v>0</v>
      </c>
      <c r="T348" s="10">
        <f t="shared" si="25"/>
        <v>0</v>
      </c>
      <c r="U348" s="3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3">
        <v>1423759100.1599998</v>
      </c>
      <c r="AB348" s="3">
        <v>646313394.15999985</v>
      </c>
      <c r="AC348" s="3">
        <f t="shared" si="26"/>
        <v>-6045952466.1599998</v>
      </c>
      <c r="AD348" s="3">
        <f t="shared" si="27"/>
        <v>-6045952466.1599998</v>
      </c>
      <c r="AE348" s="3">
        <f t="shared" si="28"/>
        <v>-5042111520.1599998</v>
      </c>
      <c r="AF348" s="3">
        <f t="shared" si="29"/>
        <v>-5042111520.1599998</v>
      </c>
    </row>
    <row r="349" spans="1:32" x14ac:dyDescent="0.2">
      <c r="A349" t="s">
        <v>125</v>
      </c>
      <c r="B349" t="s">
        <v>101</v>
      </c>
      <c r="C349" t="s">
        <v>24</v>
      </c>
      <c r="D349" t="s">
        <v>17</v>
      </c>
      <c r="E349" t="s">
        <v>33</v>
      </c>
      <c r="F349">
        <v>202309</v>
      </c>
      <c r="G349" s="3">
        <v>4265439259</v>
      </c>
      <c r="H349" s="3">
        <v>4568679807.5</v>
      </c>
      <c r="I349" s="3">
        <v>3605672113</v>
      </c>
      <c r="J349" s="3">
        <v>3948693025.500001</v>
      </c>
      <c r="K349" s="10">
        <v>176</v>
      </c>
      <c r="L349" s="10">
        <v>210</v>
      </c>
      <c r="M349" s="10">
        <v>0</v>
      </c>
      <c r="N349" s="10">
        <v>1811882.8333333333</v>
      </c>
      <c r="O349" s="3">
        <v>102533825199.91</v>
      </c>
      <c r="P349" s="3">
        <v>102525641926.8226</v>
      </c>
      <c r="Q349" s="3">
        <v>102533825199.91</v>
      </c>
      <c r="R349" s="3">
        <v>102525641926.8226</v>
      </c>
      <c r="S349" s="31">
        <v>0</v>
      </c>
      <c r="T349" s="10">
        <f t="shared" si="25"/>
        <v>0</v>
      </c>
      <c r="U349" s="3">
        <v>0</v>
      </c>
      <c r="V349" s="3">
        <v>0</v>
      </c>
      <c r="W349" s="3">
        <v>0</v>
      </c>
      <c r="X349" s="3">
        <v>0</v>
      </c>
      <c r="Y349" s="3">
        <v>0</v>
      </c>
      <c r="Z349" s="3">
        <v>0</v>
      </c>
      <c r="AA349" s="3">
        <v>303240548.5</v>
      </c>
      <c r="AB349" s="3">
        <v>343020912.50000095</v>
      </c>
      <c r="AC349" s="3">
        <f t="shared" si="26"/>
        <v>-4568679807.5</v>
      </c>
      <c r="AD349" s="3">
        <f t="shared" si="27"/>
        <v>-4568679807.5</v>
      </c>
      <c r="AE349" s="3">
        <f t="shared" si="28"/>
        <v>-3948693025.500001</v>
      </c>
      <c r="AF349" s="3">
        <f t="shared" si="29"/>
        <v>-3948693025.500001</v>
      </c>
    </row>
    <row r="350" spans="1:32" x14ac:dyDescent="0.2">
      <c r="A350" t="s">
        <v>125</v>
      </c>
      <c r="B350" t="s">
        <v>101</v>
      </c>
      <c r="C350" t="s">
        <v>24</v>
      </c>
      <c r="D350" t="s">
        <v>17</v>
      </c>
      <c r="E350" t="s">
        <v>33</v>
      </c>
      <c r="F350">
        <v>202312</v>
      </c>
      <c r="G350" s="3">
        <v>4104305976</v>
      </c>
      <c r="H350" s="3">
        <v>4536467174.6000004</v>
      </c>
      <c r="I350" s="3">
        <v>3472310255</v>
      </c>
      <c r="J350" s="3">
        <v>4299790081.5999994</v>
      </c>
      <c r="K350" s="10">
        <v>161</v>
      </c>
      <c r="L350" s="10">
        <v>222</v>
      </c>
      <c r="M350" s="10">
        <v>0</v>
      </c>
      <c r="N350" s="10">
        <v>1756178.8498207887</v>
      </c>
      <c r="O350" s="3">
        <v>131776712251.84</v>
      </c>
      <c r="P350" s="3">
        <v>115650134071.82849</v>
      </c>
      <c r="Q350" s="3">
        <v>131776712251.84</v>
      </c>
      <c r="R350" s="3">
        <v>115650134071.82849</v>
      </c>
      <c r="S350" s="31">
        <v>0</v>
      </c>
      <c r="T350" s="10">
        <f t="shared" si="25"/>
        <v>0</v>
      </c>
      <c r="U350" s="3">
        <v>0</v>
      </c>
      <c r="V350" s="3">
        <v>0</v>
      </c>
      <c r="W350" s="3">
        <v>0</v>
      </c>
      <c r="X350" s="3">
        <v>0</v>
      </c>
      <c r="Y350" s="3">
        <v>0</v>
      </c>
      <c r="Z350" s="3">
        <v>0</v>
      </c>
      <c r="AA350" s="3">
        <v>432161198.60000038</v>
      </c>
      <c r="AB350" s="3">
        <v>827479826.59999943</v>
      </c>
      <c r="AC350" s="3">
        <f t="shared" si="26"/>
        <v>-4536467174.6000004</v>
      </c>
      <c r="AD350" s="3">
        <f t="shared" si="27"/>
        <v>-4536467174.6000004</v>
      </c>
      <c r="AE350" s="3">
        <f t="shared" si="28"/>
        <v>-4299790081.5999994</v>
      </c>
      <c r="AF350" s="3">
        <f t="shared" si="29"/>
        <v>-4299790081.5999994</v>
      </c>
    </row>
    <row r="351" spans="1:32" x14ac:dyDescent="0.2">
      <c r="A351" t="s">
        <v>125</v>
      </c>
      <c r="B351" t="s">
        <v>101</v>
      </c>
      <c r="C351" t="s">
        <v>24</v>
      </c>
      <c r="D351" t="s">
        <v>17</v>
      </c>
      <c r="E351" t="s">
        <v>33</v>
      </c>
      <c r="F351">
        <v>202403</v>
      </c>
      <c r="G351" s="3">
        <v>1209550018</v>
      </c>
      <c r="H351" s="3">
        <v>1759492499.01</v>
      </c>
      <c r="I351" s="3">
        <v>1144050018</v>
      </c>
      <c r="J351" s="3">
        <v>1641801271.01</v>
      </c>
      <c r="K351" s="10">
        <v>108</v>
      </c>
      <c r="L351" s="10">
        <v>193</v>
      </c>
      <c r="M351" s="10">
        <v>0</v>
      </c>
      <c r="N351" s="10">
        <v>1692762.1030774936</v>
      </c>
      <c r="O351" s="3">
        <v>69432909326.299988</v>
      </c>
      <c r="P351" s="3">
        <v>85554596583.015503</v>
      </c>
      <c r="Q351" s="3">
        <v>69432909326.299988</v>
      </c>
      <c r="R351" s="3">
        <v>85554596583.015503</v>
      </c>
      <c r="S351" s="31">
        <v>0</v>
      </c>
      <c r="T351" s="10">
        <f t="shared" si="25"/>
        <v>0</v>
      </c>
      <c r="U351" s="3">
        <v>0</v>
      </c>
      <c r="V351" s="3">
        <v>0</v>
      </c>
      <c r="W351" s="3">
        <v>0</v>
      </c>
      <c r="X351" s="3">
        <v>0</v>
      </c>
      <c r="Y351" s="3">
        <v>0</v>
      </c>
      <c r="Z351" s="3">
        <v>0</v>
      </c>
      <c r="AA351" s="3">
        <v>549942481.00999999</v>
      </c>
      <c r="AB351" s="3">
        <v>497751253.00999999</v>
      </c>
      <c r="AC351" s="3">
        <f t="shared" si="26"/>
        <v>-1759492499.01</v>
      </c>
      <c r="AD351" s="3">
        <f t="shared" si="27"/>
        <v>-1759492499.01</v>
      </c>
      <c r="AE351" s="3">
        <f t="shared" si="28"/>
        <v>-1641801271.01</v>
      </c>
      <c r="AF351" s="3">
        <f t="shared" si="29"/>
        <v>-1641801271.01</v>
      </c>
    </row>
    <row r="352" spans="1:32" x14ac:dyDescent="0.2">
      <c r="A352" t="s">
        <v>125</v>
      </c>
      <c r="B352" t="s">
        <v>101</v>
      </c>
      <c r="C352" t="s">
        <v>24</v>
      </c>
      <c r="D352" t="s">
        <v>17</v>
      </c>
      <c r="E352" t="s">
        <v>36</v>
      </c>
      <c r="F352">
        <v>202404</v>
      </c>
      <c r="G352" s="3">
        <v>186964911</v>
      </c>
      <c r="H352" s="3">
        <v>324173585.20000005</v>
      </c>
      <c r="I352" s="3">
        <v>186964911</v>
      </c>
      <c r="J352" s="3">
        <v>530890016.19999993</v>
      </c>
      <c r="K352" s="10">
        <v>17</v>
      </c>
      <c r="L352" s="10">
        <v>57</v>
      </c>
      <c r="M352" s="10">
        <v>0</v>
      </c>
      <c r="N352" s="10">
        <v>1679341.9666666668</v>
      </c>
      <c r="O352" s="3">
        <v>33245720132.870003</v>
      </c>
      <c r="P352" s="3">
        <v>33246127965.870003</v>
      </c>
      <c r="Q352" s="3">
        <v>33245720132.870003</v>
      </c>
      <c r="R352" s="3">
        <v>33246127965.870003</v>
      </c>
      <c r="S352" s="31">
        <v>0</v>
      </c>
      <c r="T352" s="10">
        <f t="shared" si="25"/>
        <v>0</v>
      </c>
      <c r="U352" s="3">
        <v>0</v>
      </c>
      <c r="V352" s="3">
        <v>0</v>
      </c>
      <c r="W352" s="3">
        <v>0</v>
      </c>
      <c r="X352" s="3">
        <v>0</v>
      </c>
      <c r="Y352" s="3">
        <v>0</v>
      </c>
      <c r="Z352" s="3">
        <v>0</v>
      </c>
      <c r="AA352" s="3">
        <v>137208674.20000005</v>
      </c>
      <c r="AB352" s="3">
        <v>343925105.19999993</v>
      </c>
      <c r="AC352" s="3">
        <f t="shared" si="26"/>
        <v>-324173585.20000005</v>
      </c>
      <c r="AD352" s="3">
        <f t="shared" si="27"/>
        <v>-324173585.20000005</v>
      </c>
      <c r="AE352" s="3">
        <f t="shared" si="28"/>
        <v>-530890016.19999993</v>
      </c>
      <c r="AF352" s="3">
        <f t="shared" si="29"/>
        <v>-530890016.19999993</v>
      </c>
    </row>
    <row r="353" spans="1:32" x14ac:dyDescent="0.2">
      <c r="A353" t="s">
        <v>125</v>
      </c>
      <c r="B353" t="s">
        <v>101</v>
      </c>
      <c r="C353" t="s">
        <v>24</v>
      </c>
      <c r="D353" t="s">
        <v>17</v>
      </c>
      <c r="E353" t="s">
        <v>36</v>
      </c>
      <c r="F353">
        <v>202405</v>
      </c>
      <c r="G353" s="3">
        <v>12160000</v>
      </c>
      <c r="H353" s="3">
        <v>148684327.97</v>
      </c>
      <c r="I353" s="3">
        <v>12160000</v>
      </c>
      <c r="J353" s="3">
        <v>167547826.97</v>
      </c>
      <c r="K353" s="10">
        <v>4</v>
      </c>
      <c r="L353" s="10">
        <v>46</v>
      </c>
      <c r="M353" s="10">
        <v>0</v>
      </c>
      <c r="N353" s="10">
        <v>1502160.7096774189</v>
      </c>
      <c r="O353" s="3">
        <v>33101608425.349998</v>
      </c>
      <c r="P353" s="3">
        <v>33116020610.349998</v>
      </c>
      <c r="Q353" s="3">
        <v>33074968430.889999</v>
      </c>
      <c r="R353" s="3">
        <v>33089380615.889999</v>
      </c>
      <c r="S353" s="31">
        <v>0</v>
      </c>
      <c r="T353" s="10">
        <f t="shared" si="25"/>
        <v>0</v>
      </c>
      <c r="U353" s="3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3">
        <v>136524327.97</v>
      </c>
      <c r="AB353" s="3">
        <v>155387826.97</v>
      </c>
      <c r="AC353" s="3">
        <f t="shared" si="26"/>
        <v>-148684327.97</v>
      </c>
      <c r="AD353" s="3">
        <f t="shared" si="27"/>
        <v>-148684327.97</v>
      </c>
      <c r="AE353" s="3">
        <f t="shared" si="28"/>
        <v>-167547826.97</v>
      </c>
      <c r="AF353" s="3">
        <f t="shared" si="29"/>
        <v>-167547826.97</v>
      </c>
    </row>
    <row r="354" spans="1:32" x14ac:dyDescent="0.2">
      <c r="A354" t="s">
        <v>126</v>
      </c>
      <c r="B354" t="s">
        <v>101</v>
      </c>
      <c r="C354" t="s">
        <v>24</v>
      </c>
      <c r="D354" t="s">
        <v>16</v>
      </c>
      <c r="E354" t="s">
        <v>33</v>
      </c>
      <c r="F354">
        <v>201906</v>
      </c>
      <c r="G354" s="3">
        <v>34303282949</v>
      </c>
      <c r="H354" s="3">
        <v>24196425359.52</v>
      </c>
      <c r="I354" s="3">
        <v>29322544219</v>
      </c>
      <c r="J354" s="3">
        <v>21791929419.52</v>
      </c>
      <c r="K354" s="10">
        <v>1297</v>
      </c>
      <c r="L354" s="10">
        <v>1298</v>
      </c>
      <c r="M354" s="10">
        <v>0</v>
      </c>
      <c r="N354" s="10">
        <v>1215219.0089605732</v>
      </c>
      <c r="O354" s="3">
        <v>62696049735.720001</v>
      </c>
      <c r="P354" s="3">
        <v>62697492144.487</v>
      </c>
      <c r="Q354" s="3">
        <v>62696049735.720001</v>
      </c>
      <c r="R354" s="3">
        <v>62697492144.487</v>
      </c>
      <c r="S354" s="31">
        <v>0</v>
      </c>
      <c r="T354" s="10">
        <f t="shared" si="25"/>
        <v>0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3">
        <v>-10106857589.48</v>
      </c>
      <c r="AB354" s="3">
        <v>-7530614799.4799995</v>
      </c>
      <c r="AC354" s="3">
        <f t="shared" si="26"/>
        <v>-24196425359.52</v>
      </c>
      <c r="AD354" s="3">
        <f t="shared" si="27"/>
        <v>-24196425359.52</v>
      </c>
      <c r="AE354" s="3">
        <f t="shared" si="28"/>
        <v>-21791929419.52</v>
      </c>
      <c r="AF354" s="3">
        <f t="shared" si="29"/>
        <v>-21791929419.52</v>
      </c>
    </row>
    <row r="355" spans="1:32" x14ac:dyDescent="0.2">
      <c r="A355" t="s">
        <v>126</v>
      </c>
      <c r="B355" t="s">
        <v>101</v>
      </c>
      <c r="C355" t="s">
        <v>24</v>
      </c>
      <c r="D355" t="s">
        <v>16</v>
      </c>
      <c r="E355" t="s">
        <v>33</v>
      </c>
      <c r="F355">
        <v>201909</v>
      </c>
      <c r="G355" s="3">
        <v>13231800393.459999</v>
      </c>
      <c r="H355" s="3">
        <v>13231800393.459997</v>
      </c>
      <c r="I355" s="3">
        <v>12277576886.459999</v>
      </c>
      <c r="J355" s="3">
        <v>12277576880.459997</v>
      </c>
      <c r="K355" s="10">
        <v>561</v>
      </c>
      <c r="L355" s="10">
        <v>561</v>
      </c>
      <c r="M355" s="10">
        <v>0</v>
      </c>
      <c r="N355" s="10">
        <v>1344082.4344086023</v>
      </c>
      <c r="O355" s="3">
        <v>65173176346.789993</v>
      </c>
      <c r="P355" s="3">
        <v>65173287142.367104</v>
      </c>
      <c r="Q355" s="3">
        <v>65173176328.289993</v>
      </c>
      <c r="R355" s="3">
        <v>65173287123.867104</v>
      </c>
      <c r="S355" s="31">
        <v>0</v>
      </c>
      <c r="T355" s="10">
        <f t="shared" si="25"/>
        <v>0</v>
      </c>
      <c r="U355" s="3">
        <v>0</v>
      </c>
      <c r="V355" s="3">
        <v>0</v>
      </c>
      <c r="W355" s="3">
        <v>0</v>
      </c>
      <c r="X355" s="3">
        <v>0</v>
      </c>
      <c r="Y355" s="3">
        <v>0</v>
      </c>
      <c r="Z355" s="3">
        <v>0</v>
      </c>
      <c r="AA355" s="3">
        <v>-1.9073486328125E-6</v>
      </c>
      <c r="AB355" s="3">
        <v>-6.0000019073486328</v>
      </c>
      <c r="AC355" s="3">
        <f t="shared" si="26"/>
        <v>-13231800393.459997</v>
      </c>
      <c r="AD355" s="3">
        <f t="shared" si="27"/>
        <v>-13231800393.459997</v>
      </c>
      <c r="AE355" s="3">
        <f t="shared" si="28"/>
        <v>-12277576880.459997</v>
      </c>
      <c r="AF355" s="3">
        <f t="shared" si="29"/>
        <v>-12277576880.459997</v>
      </c>
    </row>
    <row r="356" spans="1:32" x14ac:dyDescent="0.2">
      <c r="A356" t="s">
        <v>126</v>
      </c>
      <c r="B356" t="s">
        <v>101</v>
      </c>
      <c r="C356" t="s">
        <v>24</v>
      </c>
      <c r="D356" t="s">
        <v>16</v>
      </c>
      <c r="E356" t="s">
        <v>33</v>
      </c>
      <c r="F356">
        <v>201912</v>
      </c>
      <c r="G356" s="3">
        <v>15975308532</v>
      </c>
      <c r="H356" s="3">
        <v>15979473336.019999</v>
      </c>
      <c r="I356" s="3">
        <v>14455385417</v>
      </c>
      <c r="J356" s="3">
        <v>14462050188.019999</v>
      </c>
      <c r="K356" s="10">
        <v>643</v>
      </c>
      <c r="L356" s="10">
        <v>643</v>
      </c>
      <c r="M356" s="10">
        <v>0</v>
      </c>
      <c r="N356" s="10">
        <v>1389560.8129032254</v>
      </c>
      <c r="O356" s="3">
        <v>89180063267.319992</v>
      </c>
      <c r="P356" s="3">
        <v>89166602180.009888</v>
      </c>
      <c r="Q356" s="3">
        <v>89180062275.779999</v>
      </c>
      <c r="R356" s="3">
        <v>89166601188.469879</v>
      </c>
      <c r="S356" s="31">
        <v>0</v>
      </c>
      <c r="T356" s="10">
        <f t="shared" si="25"/>
        <v>0</v>
      </c>
      <c r="U356" s="3">
        <v>0</v>
      </c>
      <c r="V356" s="3">
        <v>0</v>
      </c>
      <c r="W356" s="3">
        <v>0</v>
      </c>
      <c r="X356" s="3">
        <v>0</v>
      </c>
      <c r="Y356" s="3">
        <v>0</v>
      </c>
      <c r="Z356" s="3">
        <v>0</v>
      </c>
      <c r="AA356" s="3">
        <v>4164804.0199985504</v>
      </c>
      <c r="AB356" s="3">
        <v>6664771.0199985504</v>
      </c>
      <c r="AC356" s="3">
        <f t="shared" si="26"/>
        <v>-15979473336.019999</v>
      </c>
      <c r="AD356" s="3">
        <f t="shared" si="27"/>
        <v>-15979473336.019999</v>
      </c>
      <c r="AE356" s="3">
        <f t="shared" si="28"/>
        <v>-14462050188.019999</v>
      </c>
      <c r="AF356" s="3">
        <f t="shared" si="29"/>
        <v>-14462050188.019999</v>
      </c>
    </row>
    <row r="357" spans="1:32" x14ac:dyDescent="0.2">
      <c r="A357" t="s">
        <v>126</v>
      </c>
      <c r="B357" t="s">
        <v>101</v>
      </c>
      <c r="C357" t="s">
        <v>24</v>
      </c>
      <c r="D357" t="s">
        <v>16</v>
      </c>
      <c r="E357" t="s">
        <v>33</v>
      </c>
      <c r="F357">
        <v>202003</v>
      </c>
      <c r="G357" s="3">
        <v>14980860996.02</v>
      </c>
      <c r="H357" s="3">
        <v>15038000559.59</v>
      </c>
      <c r="I357" s="3">
        <v>14519309440.02</v>
      </c>
      <c r="J357" s="3">
        <v>14576448997.59</v>
      </c>
      <c r="K357" s="10">
        <v>569</v>
      </c>
      <c r="L357" s="10">
        <v>570</v>
      </c>
      <c r="M357" s="10">
        <v>0</v>
      </c>
      <c r="N357" s="10">
        <v>1396601.5595105677</v>
      </c>
      <c r="O357" s="3">
        <v>68935649105.490005</v>
      </c>
      <c r="P357" s="3">
        <v>69001166878.834198</v>
      </c>
      <c r="Q357" s="3">
        <v>68675425644.639999</v>
      </c>
      <c r="R357" s="3">
        <v>68740943417.984192</v>
      </c>
      <c r="S357" s="31">
        <v>0</v>
      </c>
      <c r="T357" s="10">
        <f t="shared" si="25"/>
        <v>0</v>
      </c>
      <c r="U357" s="3">
        <v>0</v>
      </c>
      <c r="V357" s="3">
        <v>0</v>
      </c>
      <c r="W357" s="3">
        <v>0</v>
      </c>
      <c r="X357" s="3">
        <v>0</v>
      </c>
      <c r="Y357" s="3">
        <v>0</v>
      </c>
      <c r="Z357" s="3">
        <v>0</v>
      </c>
      <c r="AA357" s="3">
        <v>57139563.569999695</v>
      </c>
      <c r="AB357" s="3">
        <v>57139557.569999695</v>
      </c>
      <c r="AC357" s="3">
        <f t="shared" si="26"/>
        <v>-15038000559.59</v>
      </c>
      <c r="AD357" s="3">
        <f t="shared" si="27"/>
        <v>-15038000559.59</v>
      </c>
      <c r="AE357" s="3">
        <f t="shared" si="28"/>
        <v>-14576448997.59</v>
      </c>
      <c r="AF357" s="3">
        <f t="shared" si="29"/>
        <v>-14576448997.59</v>
      </c>
    </row>
    <row r="358" spans="1:32" x14ac:dyDescent="0.2">
      <c r="A358" t="s">
        <v>126</v>
      </c>
      <c r="B358" t="s">
        <v>101</v>
      </c>
      <c r="C358" t="s">
        <v>24</v>
      </c>
      <c r="D358" t="s">
        <v>16</v>
      </c>
      <c r="E358" t="s">
        <v>33</v>
      </c>
      <c r="F358">
        <v>202006</v>
      </c>
      <c r="G358" s="3">
        <v>20360336304.119999</v>
      </c>
      <c r="H358" s="3">
        <v>20361194103.779995</v>
      </c>
      <c r="I358" s="3">
        <v>18059006733.119999</v>
      </c>
      <c r="J358" s="3">
        <v>18060909104.779995</v>
      </c>
      <c r="K358" s="10">
        <v>692</v>
      </c>
      <c r="L358" s="10">
        <v>692</v>
      </c>
      <c r="M358" s="10">
        <v>0</v>
      </c>
      <c r="N358" s="10">
        <v>1345093.3197132617</v>
      </c>
      <c r="O358" s="3">
        <v>93603001184.269989</v>
      </c>
      <c r="P358" s="3">
        <v>93581237798.171906</v>
      </c>
      <c r="Q358" s="3">
        <v>93603001130.079987</v>
      </c>
      <c r="R358" s="3">
        <v>93581237743.981903</v>
      </c>
      <c r="S358" s="31">
        <v>0</v>
      </c>
      <c r="T358" s="10">
        <f t="shared" si="25"/>
        <v>0</v>
      </c>
      <c r="U358" s="3">
        <v>0</v>
      </c>
      <c r="V358" s="3">
        <v>0</v>
      </c>
      <c r="W358" s="3">
        <v>0</v>
      </c>
      <c r="X358" s="3">
        <v>0</v>
      </c>
      <c r="Y358" s="3">
        <v>0</v>
      </c>
      <c r="Z358" s="3">
        <v>0</v>
      </c>
      <c r="AA358" s="3">
        <v>857799.65999603271</v>
      </c>
      <c r="AB358" s="3">
        <v>1902371.6599960327</v>
      </c>
      <c r="AC358" s="3">
        <f t="shared" si="26"/>
        <v>-20361194103.779995</v>
      </c>
      <c r="AD358" s="3">
        <f t="shared" si="27"/>
        <v>-20361194103.779995</v>
      </c>
      <c r="AE358" s="3">
        <f t="shared" si="28"/>
        <v>-18060909104.779995</v>
      </c>
      <c r="AF358" s="3">
        <f t="shared" si="29"/>
        <v>-18060909104.779995</v>
      </c>
    </row>
    <row r="359" spans="1:32" x14ac:dyDescent="0.2">
      <c r="A359" t="s">
        <v>126</v>
      </c>
      <c r="B359" t="s">
        <v>101</v>
      </c>
      <c r="C359" t="s">
        <v>24</v>
      </c>
      <c r="D359" t="s">
        <v>16</v>
      </c>
      <c r="E359" t="s">
        <v>33</v>
      </c>
      <c r="F359">
        <v>202009</v>
      </c>
      <c r="G359" s="3">
        <v>37492987649</v>
      </c>
      <c r="H359" s="3">
        <v>37501267133.730019</v>
      </c>
      <c r="I359" s="3">
        <v>35175998296</v>
      </c>
      <c r="J359" s="3">
        <v>35184277773.730011</v>
      </c>
      <c r="K359" s="10">
        <v>1233</v>
      </c>
      <c r="L359" s="10">
        <v>1233</v>
      </c>
      <c r="M359" s="10">
        <v>0</v>
      </c>
      <c r="N359" s="10">
        <v>1301185.586738351</v>
      </c>
      <c r="O359" s="3">
        <v>91109607922.190002</v>
      </c>
      <c r="P359" s="3">
        <v>91087605251.113403</v>
      </c>
      <c r="Q359" s="3">
        <v>91109607909.26001</v>
      </c>
      <c r="R359" s="3">
        <v>91087605238.183411</v>
      </c>
      <c r="S359" s="31">
        <v>0</v>
      </c>
      <c r="T359" s="10">
        <f t="shared" si="25"/>
        <v>0</v>
      </c>
      <c r="U359" s="3">
        <v>0</v>
      </c>
      <c r="V359" s="3">
        <v>0</v>
      </c>
      <c r="W359" s="3">
        <v>0</v>
      </c>
      <c r="X359" s="3">
        <v>0</v>
      </c>
      <c r="Y359" s="3">
        <v>0</v>
      </c>
      <c r="Z359" s="3">
        <v>0</v>
      </c>
      <c r="AA359" s="3">
        <v>8279484.7300186157</v>
      </c>
      <c r="AB359" s="3">
        <v>8279477.7300109863</v>
      </c>
      <c r="AC359" s="3">
        <f t="shared" si="26"/>
        <v>-37501267133.730019</v>
      </c>
      <c r="AD359" s="3">
        <f t="shared" si="27"/>
        <v>-37501267133.730019</v>
      </c>
      <c r="AE359" s="3">
        <f t="shared" si="28"/>
        <v>-35184277773.730011</v>
      </c>
      <c r="AF359" s="3">
        <f t="shared" si="29"/>
        <v>-35184277773.730011</v>
      </c>
    </row>
    <row r="360" spans="1:32" x14ac:dyDescent="0.2">
      <c r="A360" t="s">
        <v>126</v>
      </c>
      <c r="B360" t="s">
        <v>101</v>
      </c>
      <c r="C360" t="s">
        <v>24</v>
      </c>
      <c r="D360" t="s">
        <v>16</v>
      </c>
      <c r="E360" t="s">
        <v>33</v>
      </c>
      <c r="F360">
        <v>202012</v>
      </c>
      <c r="G360" s="3">
        <v>37498968262</v>
      </c>
      <c r="H360" s="3">
        <v>37531411328.289986</v>
      </c>
      <c r="I360" s="3">
        <v>35345875008</v>
      </c>
      <c r="J360" s="3">
        <v>35373318064.289986</v>
      </c>
      <c r="K360" s="10">
        <v>1176</v>
      </c>
      <c r="L360" s="10">
        <v>1176</v>
      </c>
      <c r="M360" s="10">
        <v>0</v>
      </c>
      <c r="N360" s="10">
        <v>1227336.5602150538</v>
      </c>
      <c r="O360" s="3">
        <v>86365968055.390015</v>
      </c>
      <c r="P360" s="3">
        <v>86349743390.548294</v>
      </c>
      <c r="Q360" s="3">
        <v>86365968055.390015</v>
      </c>
      <c r="R360" s="3">
        <v>86349743390.548294</v>
      </c>
      <c r="S360" s="31">
        <v>0</v>
      </c>
      <c r="T360" s="10">
        <f t="shared" si="25"/>
        <v>0</v>
      </c>
      <c r="U360" s="3">
        <v>0</v>
      </c>
      <c r="V360" s="3">
        <v>0</v>
      </c>
      <c r="W360" s="3">
        <v>0</v>
      </c>
      <c r="X360" s="3">
        <v>0</v>
      </c>
      <c r="Y360" s="3">
        <v>0</v>
      </c>
      <c r="Z360" s="3">
        <v>0</v>
      </c>
      <c r="AA360" s="3">
        <v>32443066.289985657</v>
      </c>
      <c r="AB360" s="3">
        <v>27443056.289985657</v>
      </c>
      <c r="AC360" s="3">
        <f t="shared" si="26"/>
        <v>-37531411328.289986</v>
      </c>
      <c r="AD360" s="3">
        <f t="shared" si="27"/>
        <v>-37531411328.289986</v>
      </c>
      <c r="AE360" s="3">
        <f t="shared" si="28"/>
        <v>-35373318064.289986</v>
      </c>
      <c r="AF360" s="3">
        <f t="shared" si="29"/>
        <v>-35373318064.289986</v>
      </c>
    </row>
    <row r="361" spans="1:32" x14ac:dyDescent="0.2">
      <c r="A361" t="s">
        <v>126</v>
      </c>
      <c r="B361" t="s">
        <v>101</v>
      </c>
      <c r="C361" t="s">
        <v>24</v>
      </c>
      <c r="D361" t="s">
        <v>16</v>
      </c>
      <c r="E361" t="s">
        <v>33</v>
      </c>
      <c r="F361">
        <v>202103</v>
      </c>
      <c r="G361" s="3">
        <v>43983397047</v>
      </c>
      <c r="H361" s="3">
        <v>44014891429.360001</v>
      </c>
      <c r="I361" s="3">
        <v>40643855314</v>
      </c>
      <c r="J361" s="3">
        <v>40675349692.360001</v>
      </c>
      <c r="K361" s="10">
        <v>1284</v>
      </c>
      <c r="L361" s="10">
        <v>1284</v>
      </c>
      <c r="M361" s="10">
        <v>0</v>
      </c>
      <c r="N361" s="10">
        <v>1179510.6797235019</v>
      </c>
      <c r="O361" s="3">
        <v>48753885015.839996</v>
      </c>
      <c r="P361" s="3">
        <v>48744404939.275421</v>
      </c>
      <c r="Q361" s="3">
        <v>48741810015.839996</v>
      </c>
      <c r="R361" s="3">
        <v>48732329939.275421</v>
      </c>
      <c r="S361" s="31">
        <v>0</v>
      </c>
      <c r="T361" s="10">
        <f t="shared" si="25"/>
        <v>0</v>
      </c>
      <c r="U361" s="3">
        <v>0</v>
      </c>
      <c r="V361" s="3">
        <v>0</v>
      </c>
      <c r="W361" s="3">
        <v>0</v>
      </c>
      <c r="X361" s="3">
        <v>0</v>
      </c>
      <c r="Y361" s="3">
        <v>0</v>
      </c>
      <c r="Z361" s="3">
        <v>0</v>
      </c>
      <c r="AA361" s="3">
        <v>31494382.36000061</v>
      </c>
      <c r="AB361" s="3">
        <v>31494378.36000061</v>
      </c>
      <c r="AC361" s="3">
        <f t="shared" si="26"/>
        <v>-44014891429.360001</v>
      </c>
      <c r="AD361" s="3">
        <f t="shared" si="27"/>
        <v>-44014891429.360001</v>
      </c>
      <c r="AE361" s="3">
        <f t="shared" si="28"/>
        <v>-40675349692.360001</v>
      </c>
      <c r="AF361" s="3">
        <f t="shared" si="29"/>
        <v>-40675349692.360001</v>
      </c>
    </row>
    <row r="362" spans="1:32" x14ac:dyDescent="0.2">
      <c r="A362" t="s">
        <v>126</v>
      </c>
      <c r="B362" t="s">
        <v>101</v>
      </c>
      <c r="C362" t="s">
        <v>24</v>
      </c>
      <c r="D362" t="s">
        <v>16</v>
      </c>
      <c r="E362" t="s">
        <v>33</v>
      </c>
      <c r="F362">
        <v>202106</v>
      </c>
      <c r="G362" s="3">
        <v>93288208380.040009</v>
      </c>
      <c r="H362" s="3">
        <v>93371962557.87001</v>
      </c>
      <c r="I362" s="3">
        <v>82798934851.040009</v>
      </c>
      <c r="J362" s="3">
        <v>82878143567.87001</v>
      </c>
      <c r="K362" s="10">
        <v>2351</v>
      </c>
      <c r="L362" s="10">
        <v>2352</v>
      </c>
      <c r="M362" s="10">
        <v>0</v>
      </c>
      <c r="N362" s="10">
        <v>1229869.450537635</v>
      </c>
      <c r="O362" s="3">
        <v>64404091834.400002</v>
      </c>
      <c r="P362" s="3">
        <v>64391398998.124634</v>
      </c>
      <c r="Q362" s="3">
        <v>64404091834.400002</v>
      </c>
      <c r="R362" s="3">
        <v>64391398998.124634</v>
      </c>
      <c r="S362" s="31">
        <v>0</v>
      </c>
      <c r="T362" s="10">
        <f t="shared" si="25"/>
        <v>0</v>
      </c>
      <c r="U362" s="3">
        <v>0</v>
      </c>
      <c r="V362" s="3">
        <v>0</v>
      </c>
      <c r="W362" s="3">
        <v>0</v>
      </c>
      <c r="X362" s="3">
        <v>0</v>
      </c>
      <c r="Y362" s="3">
        <v>0</v>
      </c>
      <c r="Z362" s="3">
        <v>0</v>
      </c>
      <c r="AA362" s="3">
        <v>83754177.830001831</v>
      </c>
      <c r="AB362" s="3">
        <v>79208716.830001831</v>
      </c>
      <c r="AC362" s="3">
        <f t="shared" si="26"/>
        <v>-93371962557.87001</v>
      </c>
      <c r="AD362" s="3">
        <f t="shared" si="27"/>
        <v>-93371962557.87001</v>
      </c>
      <c r="AE362" s="3">
        <f t="shared" si="28"/>
        <v>-82878143567.87001</v>
      </c>
      <c r="AF362" s="3">
        <f t="shared" si="29"/>
        <v>-82878143567.87001</v>
      </c>
    </row>
    <row r="363" spans="1:32" x14ac:dyDescent="0.2">
      <c r="A363" t="s">
        <v>126</v>
      </c>
      <c r="B363" t="s">
        <v>101</v>
      </c>
      <c r="C363" t="s">
        <v>24</v>
      </c>
      <c r="D363" t="s">
        <v>16</v>
      </c>
      <c r="E363" t="s">
        <v>33</v>
      </c>
      <c r="F363">
        <v>202109</v>
      </c>
      <c r="G363" s="3">
        <v>40788685562</v>
      </c>
      <c r="H363" s="3">
        <v>40824393599.810013</v>
      </c>
      <c r="I363" s="3">
        <v>37695785828</v>
      </c>
      <c r="J363" s="3">
        <v>37736493853.810005</v>
      </c>
      <c r="K363" s="10">
        <v>1223</v>
      </c>
      <c r="L363" s="10">
        <v>1223</v>
      </c>
      <c r="M363" s="10">
        <v>0</v>
      </c>
      <c r="N363" s="10">
        <v>1271099.2301075268</v>
      </c>
      <c r="O363" s="3">
        <v>65883674783.859985</v>
      </c>
      <c r="P363" s="3">
        <v>65870460311.301514</v>
      </c>
      <c r="Q363" s="3">
        <v>65883674783.859985</v>
      </c>
      <c r="R363" s="3">
        <v>65870460311.301514</v>
      </c>
      <c r="S363" s="31">
        <v>0</v>
      </c>
      <c r="T363" s="10">
        <f t="shared" si="25"/>
        <v>0</v>
      </c>
      <c r="U363" s="3">
        <v>0</v>
      </c>
      <c r="V363" s="3">
        <v>0</v>
      </c>
      <c r="W363" s="3">
        <v>0</v>
      </c>
      <c r="X363" s="3">
        <v>0</v>
      </c>
      <c r="Y363" s="3">
        <v>0</v>
      </c>
      <c r="Z363" s="3">
        <v>0</v>
      </c>
      <c r="AA363" s="3">
        <v>35708037.810012817</v>
      </c>
      <c r="AB363" s="3">
        <v>40708025.810005188</v>
      </c>
      <c r="AC363" s="3">
        <f t="shared" si="26"/>
        <v>-40824393599.810013</v>
      </c>
      <c r="AD363" s="3">
        <f t="shared" si="27"/>
        <v>-40824393599.810013</v>
      </c>
      <c r="AE363" s="3">
        <f t="shared" si="28"/>
        <v>-37736493853.810005</v>
      </c>
      <c r="AF363" s="3">
        <f t="shared" si="29"/>
        <v>-37736493853.810005</v>
      </c>
    </row>
    <row r="364" spans="1:32" x14ac:dyDescent="0.2">
      <c r="A364" t="s">
        <v>126</v>
      </c>
      <c r="B364" t="s">
        <v>101</v>
      </c>
      <c r="C364" t="s">
        <v>24</v>
      </c>
      <c r="D364" t="s">
        <v>16</v>
      </c>
      <c r="E364" t="s">
        <v>33</v>
      </c>
      <c r="F364">
        <v>202112</v>
      </c>
      <c r="G364" s="3">
        <v>25779380513</v>
      </c>
      <c r="H364" s="3">
        <v>26130108889.619995</v>
      </c>
      <c r="I364" s="3">
        <v>24209236186</v>
      </c>
      <c r="J364" s="3">
        <v>24470324552.619995</v>
      </c>
      <c r="K364" s="10">
        <v>818</v>
      </c>
      <c r="L364" s="10">
        <v>818</v>
      </c>
      <c r="M364" s="10">
        <v>0</v>
      </c>
      <c r="N364" s="10">
        <v>1283462.5344086024</v>
      </c>
      <c r="O364" s="3">
        <v>85889802848.86998</v>
      </c>
      <c r="P364" s="3">
        <v>85882744544.358917</v>
      </c>
      <c r="Q364" s="3">
        <v>85851354941.269989</v>
      </c>
      <c r="R364" s="3">
        <v>85844296636.758911</v>
      </c>
      <c r="S364" s="31">
        <v>0</v>
      </c>
      <c r="T364" s="10">
        <f t="shared" si="25"/>
        <v>0</v>
      </c>
      <c r="U364" s="3">
        <v>0</v>
      </c>
      <c r="V364" s="3">
        <v>0</v>
      </c>
      <c r="W364" s="3">
        <v>0</v>
      </c>
      <c r="X364" s="3">
        <v>0</v>
      </c>
      <c r="Y364" s="3">
        <v>0</v>
      </c>
      <c r="Z364" s="3">
        <v>0</v>
      </c>
      <c r="AA364" s="3">
        <v>350728376.61999512</v>
      </c>
      <c r="AB364" s="3">
        <v>261088366.61999512</v>
      </c>
      <c r="AC364" s="3">
        <f t="shared" si="26"/>
        <v>-26130108889.619995</v>
      </c>
      <c r="AD364" s="3">
        <f t="shared" si="27"/>
        <v>-26130108889.619995</v>
      </c>
      <c r="AE364" s="3">
        <f t="shared" si="28"/>
        <v>-24470324552.619995</v>
      </c>
      <c r="AF364" s="3">
        <f t="shared" si="29"/>
        <v>-24470324552.619995</v>
      </c>
    </row>
    <row r="365" spans="1:32" x14ac:dyDescent="0.2">
      <c r="A365" t="s">
        <v>126</v>
      </c>
      <c r="B365" t="s">
        <v>101</v>
      </c>
      <c r="C365" t="s">
        <v>24</v>
      </c>
      <c r="D365" t="s">
        <v>16</v>
      </c>
      <c r="E365" t="s">
        <v>33</v>
      </c>
      <c r="F365">
        <v>202203</v>
      </c>
      <c r="G365" s="3">
        <v>31580493688</v>
      </c>
      <c r="H365" s="3">
        <v>32173994528.970009</v>
      </c>
      <c r="I365" s="3">
        <v>29667685335</v>
      </c>
      <c r="J365" s="3">
        <v>30246129575.970009</v>
      </c>
      <c r="K365" s="10">
        <v>931</v>
      </c>
      <c r="L365" s="10">
        <v>931</v>
      </c>
      <c r="M365" s="10">
        <v>0</v>
      </c>
      <c r="N365" s="10">
        <v>1367874.0629800304</v>
      </c>
      <c r="O365" s="3">
        <v>56009121492.860001</v>
      </c>
      <c r="P365" s="3">
        <v>56002895493.965401</v>
      </c>
      <c r="Q365" s="3">
        <v>56009121492.860001</v>
      </c>
      <c r="R365" s="3">
        <v>56002895493.965401</v>
      </c>
      <c r="S365" s="31">
        <v>0</v>
      </c>
      <c r="T365" s="10">
        <f t="shared" si="25"/>
        <v>0</v>
      </c>
      <c r="U365" s="3">
        <v>0</v>
      </c>
      <c r="V365" s="3">
        <v>0</v>
      </c>
      <c r="W365" s="3">
        <v>0</v>
      </c>
      <c r="X365" s="3">
        <v>0</v>
      </c>
      <c r="Y365" s="3">
        <v>0</v>
      </c>
      <c r="Z365" s="3">
        <v>0</v>
      </c>
      <c r="AA365" s="3">
        <v>593500840.97000885</v>
      </c>
      <c r="AB365" s="3">
        <v>578444240.97000885</v>
      </c>
      <c r="AC365" s="3">
        <f t="shared" si="26"/>
        <v>-32173994528.970009</v>
      </c>
      <c r="AD365" s="3">
        <f t="shared" si="27"/>
        <v>-32173994528.970009</v>
      </c>
      <c r="AE365" s="3">
        <f t="shared" si="28"/>
        <v>-30246129575.970009</v>
      </c>
      <c r="AF365" s="3">
        <f t="shared" si="29"/>
        <v>-30246129575.970009</v>
      </c>
    </row>
    <row r="366" spans="1:32" x14ac:dyDescent="0.2">
      <c r="A366" t="s">
        <v>126</v>
      </c>
      <c r="B366" t="s">
        <v>101</v>
      </c>
      <c r="C366" t="s">
        <v>24</v>
      </c>
      <c r="D366" t="s">
        <v>16</v>
      </c>
      <c r="E366" t="s">
        <v>33</v>
      </c>
      <c r="F366">
        <v>202206</v>
      </c>
      <c r="G366" s="3">
        <v>25640899120.5</v>
      </c>
      <c r="H366" s="3">
        <v>26113240670.750004</v>
      </c>
      <c r="I366" s="3">
        <v>23426170619.5</v>
      </c>
      <c r="J366" s="3">
        <v>23892314648.750004</v>
      </c>
      <c r="K366" s="10">
        <v>749</v>
      </c>
      <c r="L366" s="10">
        <v>749</v>
      </c>
      <c r="M366" s="10">
        <v>0</v>
      </c>
      <c r="N366" s="10">
        <v>1557919.3379928318</v>
      </c>
      <c r="O366" s="3">
        <v>77018804685.639999</v>
      </c>
      <c r="P366" s="3">
        <v>77005053025.860306</v>
      </c>
      <c r="Q366" s="3">
        <v>77018804685.639999</v>
      </c>
      <c r="R366" s="3">
        <v>77005053025.860306</v>
      </c>
      <c r="S366" s="31">
        <v>0</v>
      </c>
      <c r="T366" s="10">
        <f t="shared" si="25"/>
        <v>0</v>
      </c>
      <c r="U366" s="3">
        <v>0</v>
      </c>
      <c r="V366" s="3">
        <v>0</v>
      </c>
      <c r="W366" s="3">
        <v>0</v>
      </c>
      <c r="X366" s="3">
        <v>0</v>
      </c>
      <c r="Y366" s="3">
        <v>0</v>
      </c>
      <c r="Z366" s="3">
        <v>0</v>
      </c>
      <c r="AA366" s="3">
        <v>472341550.25000381</v>
      </c>
      <c r="AB366" s="3">
        <v>466144029.25000381</v>
      </c>
      <c r="AC366" s="3">
        <f t="shared" si="26"/>
        <v>-26113240670.750004</v>
      </c>
      <c r="AD366" s="3">
        <f t="shared" si="27"/>
        <v>-26113240670.750004</v>
      </c>
      <c r="AE366" s="3">
        <f t="shared" si="28"/>
        <v>-23892314648.750004</v>
      </c>
      <c r="AF366" s="3">
        <f t="shared" si="29"/>
        <v>-23892314648.750004</v>
      </c>
    </row>
    <row r="367" spans="1:32" x14ac:dyDescent="0.2">
      <c r="A367" t="s">
        <v>126</v>
      </c>
      <c r="B367" t="s">
        <v>101</v>
      </c>
      <c r="C367" t="s">
        <v>24</v>
      </c>
      <c r="D367" t="s">
        <v>16</v>
      </c>
      <c r="E367" t="s">
        <v>33</v>
      </c>
      <c r="F367">
        <v>202209</v>
      </c>
      <c r="G367" s="3">
        <v>30130361587</v>
      </c>
      <c r="H367" s="3">
        <v>31096520980.689999</v>
      </c>
      <c r="I367" s="3">
        <v>28575398653</v>
      </c>
      <c r="J367" s="3">
        <v>29280493142.689999</v>
      </c>
      <c r="K367" s="10">
        <v>826</v>
      </c>
      <c r="L367" s="10">
        <v>826</v>
      </c>
      <c r="M367" s="10">
        <v>0</v>
      </c>
      <c r="N367" s="10">
        <v>1570591.1523297492</v>
      </c>
      <c r="O367" s="3">
        <v>80705114771.960007</v>
      </c>
      <c r="P367" s="3">
        <v>80698159383.169495</v>
      </c>
      <c r="Q367" s="3">
        <v>80705114771.960007</v>
      </c>
      <c r="R367" s="3">
        <v>80698159383.169495</v>
      </c>
      <c r="S367" s="31">
        <v>0</v>
      </c>
      <c r="T367" s="10">
        <f t="shared" si="25"/>
        <v>0</v>
      </c>
      <c r="U367" s="3">
        <v>0</v>
      </c>
      <c r="V367" s="3">
        <v>0</v>
      </c>
      <c r="W367" s="3">
        <v>0</v>
      </c>
      <c r="X367" s="3">
        <v>0</v>
      </c>
      <c r="Y367" s="3">
        <v>0</v>
      </c>
      <c r="Z367" s="3">
        <v>0</v>
      </c>
      <c r="AA367" s="3">
        <v>966159393.68999863</v>
      </c>
      <c r="AB367" s="3">
        <v>705094489.68999863</v>
      </c>
      <c r="AC367" s="3">
        <f t="shared" si="26"/>
        <v>-31096520980.689999</v>
      </c>
      <c r="AD367" s="3">
        <f t="shared" si="27"/>
        <v>-31096520980.689999</v>
      </c>
      <c r="AE367" s="3">
        <f t="shared" si="28"/>
        <v>-29280493142.689999</v>
      </c>
      <c r="AF367" s="3">
        <f t="shared" si="29"/>
        <v>-29280493142.689999</v>
      </c>
    </row>
    <row r="368" spans="1:32" x14ac:dyDescent="0.2">
      <c r="A368" t="s">
        <v>126</v>
      </c>
      <c r="B368" t="s">
        <v>101</v>
      </c>
      <c r="C368" t="s">
        <v>24</v>
      </c>
      <c r="D368" t="s">
        <v>16</v>
      </c>
      <c r="E368" t="s">
        <v>33</v>
      </c>
      <c r="F368">
        <v>202212</v>
      </c>
      <c r="G368" s="3">
        <v>25188841320</v>
      </c>
      <c r="H368" s="3">
        <v>26248631923.039997</v>
      </c>
      <c r="I368" s="3">
        <v>23257449328</v>
      </c>
      <c r="J368" s="3">
        <v>24176743931.039997</v>
      </c>
      <c r="K368" s="10">
        <v>725</v>
      </c>
      <c r="L368" s="10">
        <v>726</v>
      </c>
      <c r="M368" s="10">
        <v>0</v>
      </c>
      <c r="N368" s="10">
        <v>1694874.5956988905</v>
      </c>
      <c r="O368" s="3">
        <v>104587683749.69002</v>
      </c>
      <c r="P368" s="3">
        <v>95366414779.980804</v>
      </c>
      <c r="Q368" s="3">
        <v>104571084759.44002</v>
      </c>
      <c r="R368" s="3">
        <v>95349815789.730804</v>
      </c>
      <c r="S368" s="31">
        <v>0</v>
      </c>
      <c r="T368" s="10">
        <f t="shared" si="25"/>
        <v>0</v>
      </c>
      <c r="U368" s="3">
        <v>0</v>
      </c>
      <c r="V368" s="3">
        <v>0</v>
      </c>
      <c r="W368" s="3">
        <v>0</v>
      </c>
      <c r="X368" s="3">
        <v>0</v>
      </c>
      <c r="Y368" s="3">
        <v>0</v>
      </c>
      <c r="Z368" s="3">
        <v>0</v>
      </c>
      <c r="AA368" s="3">
        <v>1059790603.0399971</v>
      </c>
      <c r="AB368" s="3">
        <v>919294603.0399971</v>
      </c>
      <c r="AC368" s="3">
        <f t="shared" si="26"/>
        <v>-26248631923.039997</v>
      </c>
      <c r="AD368" s="3">
        <f t="shared" si="27"/>
        <v>-26248631923.039997</v>
      </c>
      <c r="AE368" s="3">
        <f t="shared" si="28"/>
        <v>-24176743931.039997</v>
      </c>
      <c r="AF368" s="3">
        <f t="shared" si="29"/>
        <v>-24176743931.039997</v>
      </c>
    </row>
    <row r="369" spans="1:32" x14ac:dyDescent="0.2">
      <c r="A369" t="s">
        <v>126</v>
      </c>
      <c r="B369" t="s">
        <v>101</v>
      </c>
      <c r="C369" t="s">
        <v>24</v>
      </c>
      <c r="D369" t="s">
        <v>16</v>
      </c>
      <c r="E369" t="s">
        <v>33</v>
      </c>
      <c r="F369">
        <v>202303</v>
      </c>
      <c r="G369" s="3">
        <v>24137933046</v>
      </c>
      <c r="H369" s="3">
        <v>25355460929.990002</v>
      </c>
      <c r="I369" s="3">
        <v>23411526776</v>
      </c>
      <c r="J369" s="3">
        <v>24636054651.59</v>
      </c>
      <c r="K369" s="10">
        <v>787</v>
      </c>
      <c r="L369" s="10">
        <v>787</v>
      </c>
      <c r="M369" s="10">
        <v>0</v>
      </c>
      <c r="N369" s="10">
        <v>1823454.2519201229</v>
      </c>
      <c r="O369" s="3">
        <v>65222870458.800003</v>
      </c>
      <c r="P369" s="3">
        <v>74445491495.240601</v>
      </c>
      <c r="Q369" s="3">
        <v>65222870458.800003</v>
      </c>
      <c r="R369" s="3">
        <v>74445491495.240601</v>
      </c>
      <c r="S369" s="31">
        <v>0</v>
      </c>
      <c r="T369" s="10">
        <f t="shared" si="25"/>
        <v>0</v>
      </c>
      <c r="U369" s="3">
        <v>0</v>
      </c>
      <c r="V369" s="3">
        <v>0</v>
      </c>
      <c r="W369" s="3">
        <v>0</v>
      </c>
      <c r="X369" s="3">
        <v>0</v>
      </c>
      <c r="Y369" s="3">
        <v>0</v>
      </c>
      <c r="Z369" s="3">
        <v>0</v>
      </c>
      <c r="AA369" s="3">
        <v>1217527883.9900017</v>
      </c>
      <c r="AB369" s="3">
        <v>1224527875.5900002</v>
      </c>
      <c r="AC369" s="3">
        <f t="shared" si="26"/>
        <v>-25355460929.990002</v>
      </c>
      <c r="AD369" s="3">
        <f t="shared" si="27"/>
        <v>-25355460929.990002</v>
      </c>
      <c r="AE369" s="3">
        <f t="shared" si="28"/>
        <v>-24636054651.59</v>
      </c>
      <c r="AF369" s="3">
        <f t="shared" si="29"/>
        <v>-24636054651.59</v>
      </c>
    </row>
    <row r="370" spans="1:32" x14ac:dyDescent="0.2">
      <c r="A370" t="s">
        <v>126</v>
      </c>
      <c r="B370" t="s">
        <v>101</v>
      </c>
      <c r="C370" t="s">
        <v>24</v>
      </c>
      <c r="D370" t="s">
        <v>16</v>
      </c>
      <c r="E370" t="s">
        <v>33</v>
      </c>
      <c r="F370">
        <v>202306</v>
      </c>
      <c r="G370" s="3">
        <v>28616238775</v>
      </c>
      <c r="H370" s="3">
        <v>29941744796.169998</v>
      </c>
      <c r="I370" s="3">
        <v>27816748786</v>
      </c>
      <c r="J370" s="3">
        <v>28781394580.169998</v>
      </c>
      <c r="K370" s="10">
        <v>856</v>
      </c>
      <c r="L370" s="10">
        <v>858</v>
      </c>
      <c r="M370" s="10">
        <v>0</v>
      </c>
      <c r="N370" s="10">
        <v>1827445.5716845877</v>
      </c>
      <c r="O370" s="3">
        <v>86221823687.799988</v>
      </c>
      <c r="P370" s="3">
        <v>86221869873.958603</v>
      </c>
      <c r="Q370" s="3">
        <v>86221823687.799988</v>
      </c>
      <c r="R370" s="3">
        <v>86221869873.958603</v>
      </c>
      <c r="S370" s="31">
        <v>0</v>
      </c>
      <c r="T370" s="10">
        <f t="shared" si="25"/>
        <v>0</v>
      </c>
      <c r="U370" s="3">
        <v>0</v>
      </c>
      <c r="V370" s="3">
        <v>0</v>
      </c>
      <c r="W370" s="3">
        <v>0</v>
      </c>
      <c r="X370" s="3">
        <v>0</v>
      </c>
      <c r="Y370" s="3">
        <v>0</v>
      </c>
      <c r="Z370" s="3">
        <v>0</v>
      </c>
      <c r="AA370" s="3">
        <v>1325506021.1699982</v>
      </c>
      <c r="AB370" s="3">
        <v>964645794.16999817</v>
      </c>
      <c r="AC370" s="3">
        <f t="shared" si="26"/>
        <v>-29941744796.169998</v>
      </c>
      <c r="AD370" s="3">
        <f t="shared" si="27"/>
        <v>-29941744796.169998</v>
      </c>
      <c r="AE370" s="3">
        <f t="shared" si="28"/>
        <v>-28781394580.169998</v>
      </c>
      <c r="AF370" s="3">
        <f t="shared" si="29"/>
        <v>-28781394580.169998</v>
      </c>
    </row>
    <row r="371" spans="1:32" x14ac:dyDescent="0.2">
      <c r="A371" t="s">
        <v>126</v>
      </c>
      <c r="B371" t="s">
        <v>101</v>
      </c>
      <c r="C371" t="s">
        <v>24</v>
      </c>
      <c r="D371" t="s">
        <v>16</v>
      </c>
      <c r="E371" t="s">
        <v>33</v>
      </c>
      <c r="F371">
        <v>202309</v>
      </c>
      <c r="G371" s="3">
        <v>24529349267</v>
      </c>
      <c r="H371" s="3">
        <v>25933115769.429996</v>
      </c>
      <c r="I371" s="3">
        <v>23346834141</v>
      </c>
      <c r="J371" s="3">
        <v>24391923891.429996</v>
      </c>
      <c r="K371" s="10">
        <v>772</v>
      </c>
      <c r="L371" s="10">
        <v>772</v>
      </c>
      <c r="M371" s="10">
        <v>0</v>
      </c>
      <c r="N371" s="10">
        <v>1811882.8333333333</v>
      </c>
      <c r="O371" s="3">
        <v>85963721953.179993</v>
      </c>
      <c r="P371" s="3">
        <v>85960037881.296814</v>
      </c>
      <c r="Q371" s="3">
        <v>85963721953.179993</v>
      </c>
      <c r="R371" s="3">
        <v>85960037881.296814</v>
      </c>
      <c r="S371" s="31">
        <v>0</v>
      </c>
      <c r="T371" s="10">
        <f t="shared" si="25"/>
        <v>0</v>
      </c>
      <c r="U371" s="3">
        <v>0</v>
      </c>
      <c r="V371" s="3">
        <v>0</v>
      </c>
      <c r="W371" s="3">
        <v>0</v>
      </c>
      <c r="X371" s="3">
        <v>0</v>
      </c>
      <c r="Y371" s="3">
        <v>0</v>
      </c>
      <c r="Z371" s="3">
        <v>0</v>
      </c>
      <c r="AA371" s="3">
        <v>1403766502.4299965</v>
      </c>
      <c r="AB371" s="3">
        <v>1045089750.4299965</v>
      </c>
      <c r="AC371" s="3">
        <f t="shared" si="26"/>
        <v>-25933115769.429996</v>
      </c>
      <c r="AD371" s="3">
        <f t="shared" si="27"/>
        <v>-25933115769.429996</v>
      </c>
      <c r="AE371" s="3">
        <f t="shared" si="28"/>
        <v>-24391923891.429996</v>
      </c>
      <c r="AF371" s="3">
        <f t="shared" si="29"/>
        <v>-24391923891.429996</v>
      </c>
    </row>
    <row r="372" spans="1:32" x14ac:dyDescent="0.2">
      <c r="A372" t="s">
        <v>126</v>
      </c>
      <c r="B372" t="s">
        <v>101</v>
      </c>
      <c r="C372" t="s">
        <v>24</v>
      </c>
      <c r="D372" t="s">
        <v>16</v>
      </c>
      <c r="E372" t="s">
        <v>33</v>
      </c>
      <c r="F372">
        <v>202312</v>
      </c>
      <c r="G372" s="3">
        <v>25067289770</v>
      </c>
      <c r="H372" s="3">
        <v>26478981148.179996</v>
      </c>
      <c r="I372" s="3">
        <v>24318080336</v>
      </c>
      <c r="J372" s="3">
        <v>25334453078.179996</v>
      </c>
      <c r="K372" s="10">
        <v>816</v>
      </c>
      <c r="L372" s="10">
        <v>817</v>
      </c>
      <c r="M372" s="10">
        <v>0</v>
      </c>
      <c r="N372" s="10">
        <v>1756178.5501792114</v>
      </c>
      <c r="O372" s="3">
        <v>105517534512.60999</v>
      </c>
      <c r="P372" s="3">
        <v>105517534512.60999</v>
      </c>
      <c r="Q372" s="3">
        <v>105517534512.60999</v>
      </c>
      <c r="R372" s="3">
        <v>105517534512.60999</v>
      </c>
      <c r="S372" s="31">
        <v>0</v>
      </c>
      <c r="T372" s="10">
        <f t="shared" si="25"/>
        <v>0</v>
      </c>
      <c r="U372" s="3">
        <v>0</v>
      </c>
      <c r="V372" s="3">
        <v>0</v>
      </c>
      <c r="W372" s="3">
        <v>0</v>
      </c>
      <c r="X372" s="3">
        <v>0</v>
      </c>
      <c r="Y372" s="3">
        <v>0</v>
      </c>
      <c r="Z372" s="3">
        <v>0</v>
      </c>
      <c r="AA372" s="3">
        <v>1411691378.1799965</v>
      </c>
      <c r="AB372" s="3">
        <v>1016372742.1799965</v>
      </c>
      <c r="AC372" s="3">
        <f t="shared" si="26"/>
        <v>-26478981148.179996</v>
      </c>
      <c r="AD372" s="3">
        <f t="shared" si="27"/>
        <v>-26478981148.179996</v>
      </c>
      <c r="AE372" s="3">
        <f t="shared" si="28"/>
        <v>-25334453078.179996</v>
      </c>
      <c r="AF372" s="3">
        <f t="shared" si="29"/>
        <v>-25334453078.179996</v>
      </c>
    </row>
    <row r="373" spans="1:32" x14ac:dyDescent="0.2">
      <c r="A373" t="s">
        <v>126</v>
      </c>
      <c r="B373" t="s">
        <v>101</v>
      </c>
      <c r="C373" t="s">
        <v>24</v>
      </c>
      <c r="D373" t="s">
        <v>16</v>
      </c>
      <c r="E373" t="s">
        <v>33</v>
      </c>
      <c r="F373">
        <v>202403</v>
      </c>
      <c r="G373" s="3">
        <v>24262399937</v>
      </c>
      <c r="H373" s="3">
        <v>26584828235</v>
      </c>
      <c r="I373" s="3">
        <v>22793054519</v>
      </c>
      <c r="J373" s="3">
        <v>24827966455</v>
      </c>
      <c r="K373" s="10">
        <v>726</v>
      </c>
      <c r="L373" s="10">
        <v>740</v>
      </c>
      <c r="M373" s="10">
        <v>0</v>
      </c>
      <c r="N373" s="10">
        <v>1692762.0923248054</v>
      </c>
      <c r="O373" s="3">
        <v>64178970727.849991</v>
      </c>
      <c r="P373" s="3">
        <v>64178970727.849991</v>
      </c>
      <c r="Q373" s="3">
        <v>64178970727.849991</v>
      </c>
      <c r="R373" s="3">
        <v>64178970727.849991</v>
      </c>
      <c r="S373" s="31">
        <v>0</v>
      </c>
      <c r="T373" s="10">
        <f t="shared" si="25"/>
        <v>0</v>
      </c>
      <c r="U373" s="3">
        <v>0</v>
      </c>
      <c r="V373" s="3">
        <v>0</v>
      </c>
      <c r="W373" s="3">
        <v>0</v>
      </c>
      <c r="X373" s="3">
        <v>0</v>
      </c>
      <c r="Y373" s="3">
        <v>0</v>
      </c>
      <c r="Z373" s="3">
        <v>0</v>
      </c>
      <c r="AA373" s="3">
        <v>2322428298</v>
      </c>
      <c r="AB373" s="3">
        <v>2034911936</v>
      </c>
      <c r="AC373" s="3">
        <f t="shared" si="26"/>
        <v>-26584828235</v>
      </c>
      <c r="AD373" s="3">
        <f t="shared" si="27"/>
        <v>-26584828235</v>
      </c>
      <c r="AE373" s="3">
        <f t="shared" si="28"/>
        <v>-24827966455</v>
      </c>
      <c r="AF373" s="3">
        <f t="shared" si="29"/>
        <v>-24827966455</v>
      </c>
    </row>
    <row r="374" spans="1:32" x14ac:dyDescent="0.2">
      <c r="A374" t="s">
        <v>126</v>
      </c>
      <c r="B374" t="s">
        <v>101</v>
      </c>
      <c r="C374" t="s">
        <v>24</v>
      </c>
      <c r="D374" t="s">
        <v>16</v>
      </c>
      <c r="E374" t="s">
        <v>36</v>
      </c>
      <c r="F374">
        <v>202404</v>
      </c>
      <c r="G374" s="3">
        <v>7011291085</v>
      </c>
      <c r="H374" s="3">
        <v>8951858695.5699997</v>
      </c>
      <c r="I374" s="3">
        <v>6479515037</v>
      </c>
      <c r="J374" s="3">
        <v>7367796259.5699997</v>
      </c>
      <c r="K374" s="10">
        <v>213</v>
      </c>
      <c r="L374" s="10">
        <v>222</v>
      </c>
      <c r="M374" s="10">
        <v>0</v>
      </c>
      <c r="N374" s="10">
        <v>1679341.966666667</v>
      </c>
      <c r="O374" s="3">
        <v>28140976057.999996</v>
      </c>
      <c r="P374" s="3">
        <v>28140976057.999996</v>
      </c>
      <c r="Q374" s="3">
        <v>28140976057.999996</v>
      </c>
      <c r="R374" s="3">
        <v>28140976057.999996</v>
      </c>
      <c r="S374" s="31">
        <v>0</v>
      </c>
      <c r="T374" s="10">
        <f t="shared" si="25"/>
        <v>0</v>
      </c>
      <c r="U374" s="3">
        <v>0</v>
      </c>
      <c r="V374" s="3">
        <v>0</v>
      </c>
      <c r="W374" s="3">
        <v>0</v>
      </c>
      <c r="X374" s="3">
        <v>0</v>
      </c>
      <c r="Y374" s="3">
        <v>0</v>
      </c>
      <c r="Z374" s="3">
        <v>0</v>
      </c>
      <c r="AA374" s="3">
        <v>1940567610.5699997</v>
      </c>
      <c r="AB374" s="3">
        <v>888281222.56999969</v>
      </c>
      <c r="AC374" s="3">
        <f t="shared" si="26"/>
        <v>-8951858695.5699997</v>
      </c>
      <c r="AD374" s="3">
        <f t="shared" si="27"/>
        <v>-8951858695.5699997</v>
      </c>
      <c r="AE374" s="3">
        <f t="shared" si="28"/>
        <v>-7367796259.5699997</v>
      </c>
      <c r="AF374" s="3">
        <f t="shared" si="29"/>
        <v>-7367796259.5699997</v>
      </c>
    </row>
    <row r="375" spans="1:32" x14ac:dyDescent="0.2">
      <c r="A375" t="s">
        <v>126</v>
      </c>
      <c r="B375" t="s">
        <v>101</v>
      </c>
      <c r="C375" t="s">
        <v>24</v>
      </c>
      <c r="D375" t="s">
        <v>16</v>
      </c>
      <c r="E375" t="s">
        <v>36</v>
      </c>
      <c r="F375">
        <v>202405</v>
      </c>
      <c r="G375" s="3">
        <v>1681524913</v>
      </c>
      <c r="H375" s="3">
        <v>2713526151.8399997</v>
      </c>
      <c r="I375" s="3">
        <v>1611167678</v>
      </c>
      <c r="J375" s="3">
        <v>2145226151.8399999</v>
      </c>
      <c r="K375" s="10">
        <v>62</v>
      </c>
      <c r="L375" s="10">
        <v>83</v>
      </c>
      <c r="M375" s="10">
        <v>0</v>
      </c>
      <c r="N375" s="10">
        <v>1502160.7096774194</v>
      </c>
      <c r="O375" s="3">
        <v>28016609417.620003</v>
      </c>
      <c r="P375" s="3">
        <v>28016609417.620003</v>
      </c>
      <c r="Q375" s="3">
        <v>27990329410.120003</v>
      </c>
      <c r="R375" s="3">
        <v>27990329410.120003</v>
      </c>
      <c r="S375" s="31">
        <v>0</v>
      </c>
      <c r="T375" s="10">
        <f t="shared" si="25"/>
        <v>0</v>
      </c>
      <c r="U375" s="3">
        <v>0</v>
      </c>
      <c r="V375" s="3">
        <v>0</v>
      </c>
      <c r="W375" s="3">
        <v>0</v>
      </c>
      <c r="X375" s="3">
        <v>0</v>
      </c>
      <c r="Y375" s="3">
        <v>0</v>
      </c>
      <c r="Z375" s="3">
        <v>0</v>
      </c>
      <c r="AA375" s="3">
        <v>1032001238.8399997</v>
      </c>
      <c r="AB375" s="3">
        <v>534058473.83999991</v>
      </c>
      <c r="AC375" s="3">
        <f t="shared" si="26"/>
        <v>-2713526151.8399997</v>
      </c>
      <c r="AD375" s="3">
        <f t="shared" si="27"/>
        <v>-2713526151.8399997</v>
      </c>
      <c r="AE375" s="3">
        <f t="shared" si="28"/>
        <v>-2145226151.8399999</v>
      </c>
      <c r="AF375" s="3">
        <f t="shared" si="29"/>
        <v>-2145226151.8399999</v>
      </c>
    </row>
    <row r="376" spans="1:32" x14ac:dyDescent="0.2">
      <c r="A376" t="s">
        <v>127</v>
      </c>
      <c r="B376" t="s">
        <v>101</v>
      </c>
      <c r="C376" t="s">
        <v>25</v>
      </c>
      <c r="D376" t="s">
        <v>17</v>
      </c>
      <c r="E376" t="s">
        <v>33</v>
      </c>
      <c r="F376">
        <v>201906</v>
      </c>
      <c r="G376" s="3">
        <v>0</v>
      </c>
      <c r="H376" s="3">
        <v>0</v>
      </c>
      <c r="I376" s="3">
        <v>0</v>
      </c>
      <c r="J376" s="3">
        <v>0</v>
      </c>
      <c r="K376" s="10">
        <v>0</v>
      </c>
      <c r="L376" s="10">
        <v>0</v>
      </c>
      <c r="M376" s="10">
        <v>0</v>
      </c>
      <c r="N376" s="10">
        <v>0</v>
      </c>
      <c r="O376" s="3">
        <v>0</v>
      </c>
      <c r="P376" s="3">
        <v>0</v>
      </c>
      <c r="Q376" s="3">
        <v>0</v>
      </c>
      <c r="R376" s="3">
        <v>0</v>
      </c>
      <c r="S376" s="31">
        <v>0</v>
      </c>
      <c r="T376" s="10">
        <f t="shared" si="25"/>
        <v>0</v>
      </c>
      <c r="U376" s="3">
        <v>0</v>
      </c>
      <c r="V376" s="3">
        <v>0</v>
      </c>
      <c r="W376" s="3">
        <v>0</v>
      </c>
      <c r="X376" s="3">
        <v>0</v>
      </c>
      <c r="Y376" s="3">
        <v>0</v>
      </c>
      <c r="Z376" s="3">
        <v>0</v>
      </c>
      <c r="AA376" s="3">
        <v>0</v>
      </c>
      <c r="AB376" s="3">
        <v>0</v>
      </c>
      <c r="AC376" s="3">
        <f t="shared" si="26"/>
        <v>0</v>
      </c>
      <c r="AD376" s="3">
        <f t="shared" si="27"/>
        <v>0</v>
      </c>
      <c r="AE376" s="3">
        <f t="shared" si="28"/>
        <v>0</v>
      </c>
      <c r="AF376" s="3">
        <f t="shared" si="29"/>
        <v>0</v>
      </c>
    </row>
    <row r="377" spans="1:32" x14ac:dyDescent="0.2">
      <c r="A377" t="s">
        <v>127</v>
      </c>
      <c r="B377" t="s">
        <v>101</v>
      </c>
      <c r="C377" t="s">
        <v>25</v>
      </c>
      <c r="D377" t="s">
        <v>17</v>
      </c>
      <c r="E377" t="s">
        <v>33</v>
      </c>
      <c r="F377">
        <v>201909</v>
      </c>
      <c r="G377" s="3">
        <v>0</v>
      </c>
      <c r="H377" s="3">
        <v>0</v>
      </c>
      <c r="I377" s="3">
        <v>0</v>
      </c>
      <c r="J377" s="3">
        <v>0</v>
      </c>
      <c r="K377" s="10">
        <v>0</v>
      </c>
      <c r="L377" s="10">
        <v>0</v>
      </c>
      <c r="M377" s="10">
        <v>0</v>
      </c>
      <c r="N377" s="10">
        <v>0</v>
      </c>
      <c r="O377" s="3">
        <v>0</v>
      </c>
      <c r="P377" s="3">
        <v>0</v>
      </c>
      <c r="Q377" s="3">
        <v>0</v>
      </c>
      <c r="R377" s="3">
        <v>0</v>
      </c>
      <c r="S377" s="31">
        <v>0</v>
      </c>
      <c r="T377" s="10">
        <f t="shared" si="25"/>
        <v>0</v>
      </c>
      <c r="U377" s="3">
        <v>0</v>
      </c>
      <c r="V377" s="3">
        <v>0</v>
      </c>
      <c r="W377" s="3">
        <v>0</v>
      </c>
      <c r="X377" s="3">
        <v>0</v>
      </c>
      <c r="Y377" s="3">
        <v>0</v>
      </c>
      <c r="Z377" s="3">
        <v>0</v>
      </c>
      <c r="AA377" s="3">
        <v>0</v>
      </c>
      <c r="AB377" s="3">
        <v>0</v>
      </c>
      <c r="AC377" s="3">
        <f t="shared" si="26"/>
        <v>0</v>
      </c>
      <c r="AD377" s="3">
        <f t="shared" si="27"/>
        <v>0</v>
      </c>
      <c r="AE377" s="3">
        <f t="shared" si="28"/>
        <v>0</v>
      </c>
      <c r="AF377" s="3">
        <f t="shared" si="29"/>
        <v>0</v>
      </c>
    </row>
    <row r="378" spans="1:32" x14ac:dyDescent="0.2">
      <c r="A378" t="s">
        <v>127</v>
      </c>
      <c r="B378" t="s">
        <v>101</v>
      </c>
      <c r="C378" t="s">
        <v>25</v>
      </c>
      <c r="D378" t="s">
        <v>17</v>
      </c>
      <c r="E378" t="s">
        <v>33</v>
      </c>
      <c r="F378">
        <v>201912</v>
      </c>
      <c r="G378" s="3">
        <v>1514064617</v>
      </c>
      <c r="H378" s="3">
        <v>1514064617</v>
      </c>
      <c r="I378" s="3">
        <v>1245473405</v>
      </c>
      <c r="J378" s="3">
        <v>1245473406</v>
      </c>
      <c r="K378" s="10">
        <v>23</v>
      </c>
      <c r="L378" s="10">
        <v>23</v>
      </c>
      <c r="M378" s="10">
        <v>0</v>
      </c>
      <c r="N378" s="10">
        <v>3213.2258064516127</v>
      </c>
      <c r="O378" s="3">
        <v>4587345535.01019</v>
      </c>
      <c r="P378" s="3">
        <v>2406778967.0116692</v>
      </c>
      <c r="Q378" s="3">
        <v>4587345535.01019</v>
      </c>
      <c r="R378" s="3">
        <v>2406778967.0116692</v>
      </c>
      <c r="S378" s="31">
        <v>0</v>
      </c>
      <c r="T378" s="10">
        <f t="shared" si="25"/>
        <v>0</v>
      </c>
      <c r="U378" s="3">
        <v>0</v>
      </c>
      <c r="V378" s="3">
        <v>0</v>
      </c>
      <c r="W378" s="3">
        <v>0</v>
      </c>
      <c r="X378" s="3">
        <v>0</v>
      </c>
      <c r="Y378" s="3">
        <v>0</v>
      </c>
      <c r="Z378" s="3">
        <v>0</v>
      </c>
      <c r="AA378" s="3">
        <v>0</v>
      </c>
      <c r="AB378" s="3">
        <v>1</v>
      </c>
      <c r="AC378" s="3">
        <f t="shared" si="26"/>
        <v>-1514064617</v>
      </c>
      <c r="AD378" s="3">
        <f t="shared" si="27"/>
        <v>-1514064617</v>
      </c>
      <c r="AE378" s="3">
        <f t="shared" si="28"/>
        <v>-1245473406</v>
      </c>
      <c r="AF378" s="3">
        <f t="shared" si="29"/>
        <v>-1245473406</v>
      </c>
    </row>
    <row r="379" spans="1:32" x14ac:dyDescent="0.2">
      <c r="A379" t="s">
        <v>127</v>
      </c>
      <c r="B379" t="s">
        <v>101</v>
      </c>
      <c r="C379" t="s">
        <v>25</v>
      </c>
      <c r="D379" t="s">
        <v>17</v>
      </c>
      <c r="E379" t="s">
        <v>33</v>
      </c>
      <c r="F379">
        <v>202003</v>
      </c>
      <c r="G379" s="3">
        <v>2081110863</v>
      </c>
      <c r="H379" s="3">
        <v>2081110863</v>
      </c>
      <c r="I379" s="3">
        <v>1971334915</v>
      </c>
      <c r="J379" s="3">
        <v>1971334915</v>
      </c>
      <c r="K379" s="10">
        <v>60</v>
      </c>
      <c r="L379" s="10">
        <v>60</v>
      </c>
      <c r="M379" s="10">
        <v>0</v>
      </c>
      <c r="N379" s="10">
        <v>3168.610678531702</v>
      </c>
      <c r="O379" s="3">
        <v>5390207966.2300034</v>
      </c>
      <c r="P379" s="3">
        <v>5215523061.7612991</v>
      </c>
      <c r="Q379" s="3">
        <v>5390207966.2300034</v>
      </c>
      <c r="R379" s="3">
        <v>5215523061.7612991</v>
      </c>
      <c r="S379" s="31">
        <v>0</v>
      </c>
      <c r="T379" s="10">
        <f t="shared" si="25"/>
        <v>0</v>
      </c>
      <c r="U379" s="3">
        <v>0</v>
      </c>
      <c r="V379" s="3">
        <v>0</v>
      </c>
      <c r="W379" s="3">
        <v>0</v>
      </c>
      <c r="X379" s="3">
        <v>0</v>
      </c>
      <c r="Y379" s="3">
        <v>0</v>
      </c>
      <c r="Z379" s="3">
        <v>0</v>
      </c>
      <c r="AA379" s="3">
        <v>0</v>
      </c>
      <c r="AB379" s="3">
        <v>0</v>
      </c>
      <c r="AC379" s="3">
        <f t="shared" si="26"/>
        <v>-2081110863</v>
      </c>
      <c r="AD379" s="3">
        <f t="shared" si="27"/>
        <v>-2081110863</v>
      </c>
      <c r="AE379" s="3">
        <f t="shared" si="28"/>
        <v>-1971334915</v>
      </c>
      <c r="AF379" s="3">
        <f t="shared" si="29"/>
        <v>-1971334915</v>
      </c>
    </row>
    <row r="380" spans="1:32" x14ac:dyDescent="0.2">
      <c r="A380" t="s">
        <v>127</v>
      </c>
      <c r="B380" t="s">
        <v>101</v>
      </c>
      <c r="C380" t="s">
        <v>25</v>
      </c>
      <c r="D380" t="s">
        <v>17</v>
      </c>
      <c r="E380" t="s">
        <v>33</v>
      </c>
      <c r="F380">
        <v>202006</v>
      </c>
      <c r="G380" s="3">
        <v>1937114448</v>
      </c>
      <c r="H380" s="3">
        <v>1937114448</v>
      </c>
      <c r="I380" s="3">
        <v>1383612799</v>
      </c>
      <c r="J380" s="3">
        <v>1383612798</v>
      </c>
      <c r="K380" s="10">
        <v>41</v>
      </c>
      <c r="L380" s="10">
        <v>41</v>
      </c>
      <c r="M380" s="10">
        <v>0</v>
      </c>
      <c r="N380" s="10">
        <v>3134.1229390681001</v>
      </c>
      <c r="O380" s="3">
        <v>4889346661.46</v>
      </c>
      <c r="P380" s="3">
        <v>5790225086.460001</v>
      </c>
      <c r="Q380" s="3">
        <v>4889346661.46</v>
      </c>
      <c r="R380" s="3">
        <v>5790225086.460001</v>
      </c>
      <c r="S380" s="31">
        <v>0</v>
      </c>
      <c r="T380" s="10">
        <f t="shared" si="25"/>
        <v>0</v>
      </c>
      <c r="U380" s="3">
        <v>0</v>
      </c>
      <c r="V380" s="3">
        <v>0</v>
      </c>
      <c r="W380" s="3">
        <v>0</v>
      </c>
      <c r="X380" s="3">
        <v>0</v>
      </c>
      <c r="Y380" s="3">
        <v>0</v>
      </c>
      <c r="Z380" s="3">
        <v>0</v>
      </c>
      <c r="AA380" s="3">
        <v>0</v>
      </c>
      <c r="AB380" s="3">
        <v>-1</v>
      </c>
      <c r="AC380" s="3">
        <f t="shared" si="26"/>
        <v>-1937114448</v>
      </c>
      <c r="AD380" s="3">
        <f t="shared" si="27"/>
        <v>-1937114448</v>
      </c>
      <c r="AE380" s="3">
        <f t="shared" si="28"/>
        <v>-1383612798</v>
      </c>
      <c r="AF380" s="3">
        <f t="shared" si="29"/>
        <v>-1383612798</v>
      </c>
    </row>
    <row r="381" spans="1:32" x14ac:dyDescent="0.2">
      <c r="A381" t="s">
        <v>127</v>
      </c>
      <c r="B381" t="s">
        <v>101</v>
      </c>
      <c r="C381" t="s">
        <v>25</v>
      </c>
      <c r="D381" t="s">
        <v>17</v>
      </c>
      <c r="E381" t="s">
        <v>33</v>
      </c>
      <c r="F381">
        <v>202009</v>
      </c>
      <c r="G381" s="3">
        <v>3193448877</v>
      </c>
      <c r="H381" s="3">
        <v>3193448877</v>
      </c>
      <c r="I381" s="3">
        <v>3188845998</v>
      </c>
      <c r="J381" s="3">
        <v>3188845995</v>
      </c>
      <c r="K381" s="10">
        <v>90</v>
      </c>
      <c r="L381" s="10">
        <v>90</v>
      </c>
      <c r="M381" s="10">
        <v>0</v>
      </c>
      <c r="N381" s="10">
        <v>3117.552688172043</v>
      </c>
      <c r="O381" s="3">
        <v>5107236478.0099993</v>
      </c>
      <c r="P381" s="3">
        <v>5787051345.0099993</v>
      </c>
      <c r="Q381" s="3">
        <v>5107236478.0099993</v>
      </c>
      <c r="R381" s="3">
        <v>5787051345.0099993</v>
      </c>
      <c r="S381" s="31">
        <v>0</v>
      </c>
      <c r="T381" s="10">
        <f t="shared" si="25"/>
        <v>0</v>
      </c>
      <c r="U381" s="3">
        <v>0</v>
      </c>
      <c r="V381" s="3">
        <v>0</v>
      </c>
      <c r="W381" s="3">
        <v>0</v>
      </c>
      <c r="X381" s="3">
        <v>0</v>
      </c>
      <c r="Y381" s="3">
        <v>0</v>
      </c>
      <c r="Z381" s="3">
        <v>0</v>
      </c>
      <c r="AA381" s="3">
        <v>0</v>
      </c>
      <c r="AB381" s="3">
        <v>-3</v>
      </c>
      <c r="AC381" s="3">
        <f t="shared" si="26"/>
        <v>-3193448877</v>
      </c>
      <c r="AD381" s="3">
        <f t="shared" si="27"/>
        <v>-3193448877</v>
      </c>
      <c r="AE381" s="3">
        <f t="shared" si="28"/>
        <v>-3188845995</v>
      </c>
      <c r="AF381" s="3">
        <f t="shared" si="29"/>
        <v>-3188845995</v>
      </c>
    </row>
    <row r="382" spans="1:32" x14ac:dyDescent="0.2">
      <c r="A382" t="s">
        <v>127</v>
      </c>
      <c r="B382" t="s">
        <v>101</v>
      </c>
      <c r="C382" t="s">
        <v>25</v>
      </c>
      <c r="D382" t="s">
        <v>17</v>
      </c>
      <c r="E382" t="s">
        <v>33</v>
      </c>
      <c r="F382">
        <v>202012</v>
      </c>
      <c r="G382" s="3">
        <v>5844650489</v>
      </c>
      <c r="H382" s="3">
        <v>5844650489.2300005</v>
      </c>
      <c r="I382" s="3">
        <v>4709021767</v>
      </c>
      <c r="J382" s="3">
        <v>4709021766.2300005</v>
      </c>
      <c r="K382" s="10">
        <v>121</v>
      </c>
      <c r="L382" s="10">
        <v>121</v>
      </c>
      <c r="M382" s="10">
        <v>0</v>
      </c>
      <c r="N382" s="10">
        <v>3118.6100358422937</v>
      </c>
      <c r="O382" s="3">
        <v>9853138855.3402252</v>
      </c>
      <c r="P382" s="3">
        <v>8145661903.264967</v>
      </c>
      <c r="Q382" s="3">
        <v>9853138855.3402252</v>
      </c>
      <c r="R382" s="3">
        <v>8145661903.264967</v>
      </c>
      <c r="S382" s="31">
        <v>0</v>
      </c>
      <c r="T382" s="10">
        <f t="shared" si="25"/>
        <v>0</v>
      </c>
      <c r="U382" s="3">
        <v>0</v>
      </c>
      <c r="V382" s="3">
        <v>0</v>
      </c>
      <c r="W382" s="3">
        <v>0</v>
      </c>
      <c r="X382" s="3">
        <v>0</v>
      </c>
      <c r="Y382" s="3">
        <v>0</v>
      </c>
      <c r="Z382" s="3">
        <v>0</v>
      </c>
      <c r="AA382" s="3">
        <v>0.23000049591064453</v>
      </c>
      <c r="AB382" s="3">
        <v>-0.76999950408935547</v>
      </c>
      <c r="AC382" s="3">
        <f t="shared" si="26"/>
        <v>-5844650489.2300005</v>
      </c>
      <c r="AD382" s="3">
        <f t="shared" si="27"/>
        <v>-5844650489.2300005</v>
      </c>
      <c r="AE382" s="3">
        <f t="shared" si="28"/>
        <v>-4709021766.2300005</v>
      </c>
      <c r="AF382" s="3">
        <f t="shared" si="29"/>
        <v>-4709021766.2300005</v>
      </c>
    </row>
    <row r="383" spans="1:32" x14ac:dyDescent="0.2">
      <c r="A383" t="s">
        <v>127</v>
      </c>
      <c r="B383" t="s">
        <v>101</v>
      </c>
      <c r="C383" t="s">
        <v>25</v>
      </c>
      <c r="D383" t="s">
        <v>17</v>
      </c>
      <c r="E383" t="s">
        <v>33</v>
      </c>
      <c r="F383">
        <v>202103</v>
      </c>
      <c r="G383" s="3">
        <v>6009554886</v>
      </c>
      <c r="H383" s="3">
        <v>6009554886.000001</v>
      </c>
      <c r="I383" s="3">
        <v>5546383492</v>
      </c>
      <c r="J383" s="3">
        <v>5546383488.000001</v>
      </c>
      <c r="K383" s="10">
        <v>123</v>
      </c>
      <c r="L383" s="10">
        <v>123</v>
      </c>
      <c r="M383" s="10">
        <v>0</v>
      </c>
      <c r="N383" s="10">
        <v>3117.7492319508451</v>
      </c>
      <c r="O383" s="3">
        <v>5214798530.3799992</v>
      </c>
      <c r="P383" s="3">
        <v>5990550652.3751106</v>
      </c>
      <c r="Q383" s="3">
        <v>5214798530.3799992</v>
      </c>
      <c r="R383" s="3">
        <v>5990550652.3751106</v>
      </c>
      <c r="S383" s="31">
        <v>0</v>
      </c>
      <c r="T383" s="10">
        <f t="shared" si="25"/>
        <v>0</v>
      </c>
      <c r="U383" s="3">
        <v>0</v>
      </c>
      <c r="V383" s="3">
        <v>0</v>
      </c>
      <c r="W383" s="3">
        <v>0</v>
      </c>
      <c r="X383" s="3">
        <v>0</v>
      </c>
      <c r="Y383" s="3">
        <v>0</v>
      </c>
      <c r="Z383" s="3">
        <v>0</v>
      </c>
      <c r="AA383" s="3">
        <v>9.5367431640625E-7</v>
      </c>
      <c r="AB383" s="3">
        <v>-3.9999990463256836</v>
      </c>
      <c r="AC383" s="3">
        <f t="shared" si="26"/>
        <v>-6009554886.000001</v>
      </c>
      <c r="AD383" s="3">
        <f t="shared" si="27"/>
        <v>-6009554886.000001</v>
      </c>
      <c r="AE383" s="3">
        <f t="shared" si="28"/>
        <v>-5546383488.000001</v>
      </c>
      <c r="AF383" s="3">
        <f t="shared" si="29"/>
        <v>-5546383488.000001</v>
      </c>
    </row>
    <row r="384" spans="1:32" x14ac:dyDescent="0.2">
      <c r="A384" t="s">
        <v>127</v>
      </c>
      <c r="B384" t="s">
        <v>101</v>
      </c>
      <c r="C384" t="s">
        <v>25</v>
      </c>
      <c r="D384" t="s">
        <v>17</v>
      </c>
      <c r="E384" t="s">
        <v>33</v>
      </c>
      <c r="F384">
        <v>202106</v>
      </c>
      <c r="G384" s="3">
        <v>7927166027</v>
      </c>
      <c r="H384" s="3">
        <v>7927166027.000001</v>
      </c>
      <c r="I384" s="3">
        <v>6621516377</v>
      </c>
      <c r="J384" s="3">
        <v>6621516355.000001</v>
      </c>
      <c r="K384" s="10">
        <v>138</v>
      </c>
      <c r="L384" s="10">
        <v>138</v>
      </c>
      <c r="M384" s="10">
        <v>0</v>
      </c>
      <c r="N384" s="10">
        <v>3248.5096774193539</v>
      </c>
      <c r="O384" s="3">
        <v>5203076896.9499998</v>
      </c>
      <c r="P384" s="3">
        <v>5845183138.5277138</v>
      </c>
      <c r="Q384" s="3">
        <v>5203076896.9499998</v>
      </c>
      <c r="R384" s="3">
        <v>5845183138.5277138</v>
      </c>
      <c r="S384" s="31">
        <v>0</v>
      </c>
      <c r="T384" s="10">
        <f t="shared" si="25"/>
        <v>0</v>
      </c>
      <c r="U384" s="3">
        <v>0</v>
      </c>
      <c r="V384" s="3">
        <v>0</v>
      </c>
      <c r="W384" s="3">
        <v>0</v>
      </c>
      <c r="X384" s="3">
        <v>0</v>
      </c>
      <c r="Y384" s="3">
        <v>0</v>
      </c>
      <c r="Z384" s="3">
        <v>0</v>
      </c>
      <c r="AA384" s="3">
        <v>9.5367431640625E-7</v>
      </c>
      <c r="AB384" s="3">
        <v>-21.999999046325684</v>
      </c>
      <c r="AC384" s="3">
        <f t="shared" si="26"/>
        <v>-7927166027.000001</v>
      </c>
      <c r="AD384" s="3">
        <f t="shared" si="27"/>
        <v>-7927166027.000001</v>
      </c>
      <c r="AE384" s="3">
        <f t="shared" si="28"/>
        <v>-6621516355.000001</v>
      </c>
      <c r="AF384" s="3">
        <f t="shared" si="29"/>
        <v>-6621516355.000001</v>
      </c>
    </row>
    <row r="385" spans="1:32" x14ac:dyDescent="0.2">
      <c r="A385" t="s">
        <v>127</v>
      </c>
      <c r="B385" t="s">
        <v>101</v>
      </c>
      <c r="C385" t="s">
        <v>25</v>
      </c>
      <c r="D385" t="s">
        <v>17</v>
      </c>
      <c r="E385" t="s">
        <v>33</v>
      </c>
      <c r="F385">
        <v>202109</v>
      </c>
      <c r="G385" s="3">
        <v>5623298133</v>
      </c>
      <c r="H385" s="3">
        <v>5627242692.8600006</v>
      </c>
      <c r="I385" s="3">
        <v>4435595065</v>
      </c>
      <c r="J385" s="3">
        <v>4435611564.8600016</v>
      </c>
      <c r="K385" s="10">
        <v>106</v>
      </c>
      <c r="L385" s="10">
        <v>106</v>
      </c>
      <c r="M385" s="10">
        <v>0</v>
      </c>
      <c r="N385" s="10">
        <v>3242.4308243727596</v>
      </c>
      <c r="O385" s="3">
        <v>5346483945.2700024</v>
      </c>
      <c r="P385" s="3">
        <v>5898832726.7594032</v>
      </c>
      <c r="Q385" s="3">
        <v>5346483945.2700024</v>
      </c>
      <c r="R385" s="3">
        <v>5898832726.7594032</v>
      </c>
      <c r="S385" s="31">
        <v>0</v>
      </c>
      <c r="T385" s="10">
        <f t="shared" si="25"/>
        <v>0</v>
      </c>
      <c r="U385" s="3">
        <v>0</v>
      </c>
      <c r="V385" s="3">
        <v>0</v>
      </c>
      <c r="W385" s="3">
        <v>0</v>
      </c>
      <c r="X385" s="3">
        <v>0</v>
      </c>
      <c r="Y385" s="3">
        <v>0</v>
      </c>
      <c r="Z385" s="3">
        <v>0</v>
      </c>
      <c r="AA385" s="3">
        <v>3944559.8600006104</v>
      </c>
      <c r="AB385" s="3">
        <v>16499.860001564026</v>
      </c>
      <c r="AC385" s="3">
        <f t="shared" si="26"/>
        <v>-5627242692.8600006</v>
      </c>
      <c r="AD385" s="3">
        <f t="shared" si="27"/>
        <v>-5627242692.8600006</v>
      </c>
      <c r="AE385" s="3">
        <f t="shared" si="28"/>
        <v>-4435611564.8600016</v>
      </c>
      <c r="AF385" s="3">
        <f t="shared" si="29"/>
        <v>-4435611564.8600016</v>
      </c>
    </row>
    <row r="386" spans="1:32" x14ac:dyDescent="0.2">
      <c r="A386" t="s">
        <v>127</v>
      </c>
      <c r="B386" t="s">
        <v>101</v>
      </c>
      <c r="C386" t="s">
        <v>25</v>
      </c>
      <c r="D386" t="s">
        <v>17</v>
      </c>
      <c r="E386" t="s">
        <v>33</v>
      </c>
      <c r="F386">
        <v>202112</v>
      </c>
      <c r="G386" s="3">
        <v>5062760842</v>
      </c>
      <c r="H386" s="3">
        <v>5121111399.3399992</v>
      </c>
      <c r="I386" s="3">
        <v>4571759402</v>
      </c>
      <c r="J386" s="3">
        <v>4585568721.3400002</v>
      </c>
      <c r="K386" s="10">
        <v>100</v>
      </c>
      <c r="L386" s="10">
        <v>101</v>
      </c>
      <c r="M386" s="10">
        <v>0</v>
      </c>
      <c r="N386" s="10">
        <v>3253.3358422939068</v>
      </c>
      <c r="O386" s="3">
        <v>10194498105.250185</v>
      </c>
      <c r="P386" s="3">
        <v>7759108324.7575817</v>
      </c>
      <c r="Q386" s="3">
        <v>10194498105.250185</v>
      </c>
      <c r="R386" s="3">
        <v>7759108324.7575817</v>
      </c>
      <c r="S386" s="31">
        <v>0</v>
      </c>
      <c r="T386" s="10">
        <f t="shared" ref="T386:T449" si="30">$S386 * $N386</f>
        <v>0</v>
      </c>
      <c r="U386" s="3">
        <v>0</v>
      </c>
      <c r="V386" s="3">
        <v>0</v>
      </c>
      <c r="W386" s="3">
        <v>0</v>
      </c>
      <c r="X386" s="3">
        <v>0</v>
      </c>
      <c r="Y386" s="3">
        <v>0</v>
      </c>
      <c r="Z386" s="3">
        <v>0</v>
      </c>
      <c r="AA386" s="3">
        <v>58350557.339999199</v>
      </c>
      <c r="AB386" s="3">
        <v>13809319.340000153</v>
      </c>
      <c r="AC386" s="3">
        <f t="shared" ref="AC386:AC449" si="31">$W386 - $H386</f>
        <v>-5121111399.3399992</v>
      </c>
      <c r="AD386" s="3">
        <f t="shared" ref="AD386:AD449" si="32">$X386 - $H386</f>
        <v>-5121111399.3399992</v>
      </c>
      <c r="AE386" s="3">
        <f t="shared" ref="AE386:AE449" si="33">$Y386 - $J386</f>
        <v>-4585568721.3400002</v>
      </c>
      <c r="AF386" s="3">
        <f t="shared" ref="AF386:AF449" si="34">$Z386 - $J386</f>
        <v>-4585568721.3400002</v>
      </c>
    </row>
    <row r="387" spans="1:32" x14ac:dyDescent="0.2">
      <c r="A387" t="s">
        <v>127</v>
      </c>
      <c r="B387" t="s">
        <v>101</v>
      </c>
      <c r="C387" t="s">
        <v>25</v>
      </c>
      <c r="D387" t="s">
        <v>17</v>
      </c>
      <c r="E387" t="s">
        <v>33</v>
      </c>
      <c r="F387">
        <v>202203</v>
      </c>
      <c r="G387" s="3">
        <v>3373421697</v>
      </c>
      <c r="H387" s="3">
        <v>3373421696.9999995</v>
      </c>
      <c r="I387" s="3">
        <v>3179214927</v>
      </c>
      <c r="J387" s="3">
        <v>3179214927.9999995</v>
      </c>
      <c r="K387" s="10">
        <v>69</v>
      </c>
      <c r="L387" s="10">
        <v>69</v>
      </c>
      <c r="M387" s="10">
        <v>0</v>
      </c>
      <c r="N387" s="10">
        <v>3256.9132104454679</v>
      </c>
      <c r="O387" s="3">
        <v>6341686714.7899914</v>
      </c>
      <c r="P387" s="3">
        <v>6343961142.3737726</v>
      </c>
      <c r="Q387" s="3">
        <v>6341686714.7899914</v>
      </c>
      <c r="R387" s="3">
        <v>6343961142.3737726</v>
      </c>
      <c r="S387" s="31">
        <v>0</v>
      </c>
      <c r="T387" s="10">
        <f t="shared" si="30"/>
        <v>0</v>
      </c>
      <c r="U387" s="3">
        <v>0</v>
      </c>
      <c r="V387" s="3">
        <v>0</v>
      </c>
      <c r="W387" s="3">
        <v>0</v>
      </c>
      <c r="X387" s="3">
        <v>0</v>
      </c>
      <c r="Y387" s="3">
        <v>0</v>
      </c>
      <c r="Z387" s="3">
        <v>0</v>
      </c>
      <c r="AA387" s="3">
        <v>-4.76837158203125E-7</v>
      </c>
      <c r="AB387" s="3">
        <v>0.9999995231628418</v>
      </c>
      <c r="AC387" s="3">
        <f t="shared" si="31"/>
        <v>-3373421696.9999995</v>
      </c>
      <c r="AD387" s="3">
        <f t="shared" si="32"/>
        <v>-3373421696.9999995</v>
      </c>
      <c r="AE387" s="3">
        <f t="shared" si="33"/>
        <v>-3179214927.9999995</v>
      </c>
      <c r="AF387" s="3">
        <f t="shared" si="34"/>
        <v>-3179214927.9999995</v>
      </c>
    </row>
    <row r="388" spans="1:32" x14ac:dyDescent="0.2">
      <c r="A388" t="s">
        <v>127</v>
      </c>
      <c r="B388" t="s">
        <v>101</v>
      </c>
      <c r="C388" t="s">
        <v>25</v>
      </c>
      <c r="D388" t="s">
        <v>17</v>
      </c>
      <c r="E388" t="s">
        <v>33</v>
      </c>
      <c r="F388">
        <v>202206</v>
      </c>
      <c r="G388" s="3">
        <v>1639116486</v>
      </c>
      <c r="H388" s="3">
        <v>1639116486</v>
      </c>
      <c r="I388" s="3">
        <v>1567543969</v>
      </c>
      <c r="J388" s="3">
        <v>1567543957</v>
      </c>
      <c r="K388" s="10">
        <v>31</v>
      </c>
      <c r="L388" s="10">
        <v>31</v>
      </c>
      <c r="M388" s="10">
        <v>0</v>
      </c>
      <c r="N388" s="10">
        <v>3233.4745519713265</v>
      </c>
      <c r="O388" s="3">
        <v>6549543002.0500002</v>
      </c>
      <c r="P388" s="3">
        <v>7427474818.0133038</v>
      </c>
      <c r="Q388" s="3">
        <v>6549543002.0500002</v>
      </c>
      <c r="R388" s="3">
        <v>7427474818.0133038</v>
      </c>
      <c r="S388" s="31">
        <v>0</v>
      </c>
      <c r="T388" s="10">
        <f t="shared" si="30"/>
        <v>0</v>
      </c>
      <c r="U388" s="3">
        <v>0</v>
      </c>
      <c r="V388" s="3">
        <v>0</v>
      </c>
      <c r="W388" s="3">
        <v>0</v>
      </c>
      <c r="X388" s="3">
        <v>0</v>
      </c>
      <c r="Y388" s="3">
        <v>0</v>
      </c>
      <c r="Z388" s="3">
        <v>0</v>
      </c>
      <c r="AA388" s="3">
        <v>0</v>
      </c>
      <c r="AB388" s="3">
        <v>-12</v>
      </c>
      <c r="AC388" s="3">
        <f t="shared" si="31"/>
        <v>-1639116486</v>
      </c>
      <c r="AD388" s="3">
        <f t="shared" si="32"/>
        <v>-1639116486</v>
      </c>
      <c r="AE388" s="3">
        <f t="shared" si="33"/>
        <v>-1567543957</v>
      </c>
      <c r="AF388" s="3">
        <f t="shared" si="34"/>
        <v>-1567543957</v>
      </c>
    </row>
    <row r="389" spans="1:32" x14ac:dyDescent="0.2">
      <c r="A389" t="s">
        <v>127</v>
      </c>
      <c r="B389" t="s">
        <v>101</v>
      </c>
      <c r="C389" t="s">
        <v>25</v>
      </c>
      <c r="D389" t="s">
        <v>17</v>
      </c>
      <c r="E389" t="s">
        <v>33</v>
      </c>
      <c r="F389">
        <v>202209</v>
      </c>
      <c r="G389" s="3">
        <v>2970159582</v>
      </c>
      <c r="H389" s="3">
        <v>2983136481.499999</v>
      </c>
      <c r="I389" s="3">
        <v>2579637604</v>
      </c>
      <c r="J389" s="3">
        <v>2592614497.5</v>
      </c>
      <c r="K389" s="10">
        <v>50</v>
      </c>
      <c r="L389" s="10">
        <v>50</v>
      </c>
      <c r="M389" s="10">
        <v>0</v>
      </c>
      <c r="N389" s="10">
        <v>3203.0648745519716</v>
      </c>
      <c r="O389" s="3">
        <v>6755892439.2799969</v>
      </c>
      <c r="P389" s="3">
        <v>7972728450.2235041</v>
      </c>
      <c r="Q389" s="3">
        <v>6755892439.2799969</v>
      </c>
      <c r="R389" s="3">
        <v>7972728450.2235041</v>
      </c>
      <c r="S389" s="31">
        <v>0</v>
      </c>
      <c r="T389" s="10">
        <f t="shared" si="30"/>
        <v>0</v>
      </c>
      <c r="U389" s="3">
        <v>0</v>
      </c>
      <c r="V389" s="3">
        <v>0</v>
      </c>
      <c r="W389" s="3">
        <v>0</v>
      </c>
      <c r="X389" s="3">
        <v>0</v>
      </c>
      <c r="Y389" s="3">
        <v>0</v>
      </c>
      <c r="Z389" s="3">
        <v>0</v>
      </c>
      <c r="AA389" s="3">
        <v>12976899.499999046</v>
      </c>
      <c r="AB389" s="3">
        <v>12976893.5</v>
      </c>
      <c r="AC389" s="3">
        <f t="shared" si="31"/>
        <v>-2983136481.499999</v>
      </c>
      <c r="AD389" s="3">
        <f t="shared" si="32"/>
        <v>-2983136481.499999</v>
      </c>
      <c r="AE389" s="3">
        <f t="shared" si="33"/>
        <v>-2592614497.5</v>
      </c>
      <c r="AF389" s="3">
        <f t="shared" si="34"/>
        <v>-2592614497.5</v>
      </c>
    </row>
    <row r="390" spans="1:32" x14ac:dyDescent="0.2">
      <c r="A390" t="s">
        <v>127</v>
      </c>
      <c r="B390" t="s">
        <v>101</v>
      </c>
      <c r="C390" t="s">
        <v>25</v>
      </c>
      <c r="D390" t="s">
        <v>17</v>
      </c>
      <c r="E390" t="s">
        <v>33</v>
      </c>
      <c r="F390">
        <v>202212</v>
      </c>
      <c r="G390" s="3">
        <v>2038012252</v>
      </c>
      <c r="H390" s="3">
        <v>2054321664.04</v>
      </c>
      <c r="I390" s="3">
        <v>2010703000</v>
      </c>
      <c r="J390" s="3">
        <v>2027012410.04</v>
      </c>
      <c r="K390" s="10">
        <v>55</v>
      </c>
      <c r="L390" s="10">
        <v>56</v>
      </c>
      <c r="M390" s="10">
        <v>0</v>
      </c>
      <c r="N390" s="10">
        <v>3147.7150537634407</v>
      </c>
      <c r="O390" s="3">
        <v>11243943212.450167</v>
      </c>
      <c r="P390" s="3">
        <v>9105845879.6139889</v>
      </c>
      <c r="Q390" s="3">
        <v>11243943212.450167</v>
      </c>
      <c r="R390" s="3">
        <v>9105845879.6139889</v>
      </c>
      <c r="S390" s="31">
        <v>0</v>
      </c>
      <c r="T390" s="10">
        <f t="shared" si="30"/>
        <v>0</v>
      </c>
      <c r="U390" s="3">
        <v>0</v>
      </c>
      <c r="V390" s="3">
        <v>0</v>
      </c>
      <c r="W390" s="3">
        <v>0</v>
      </c>
      <c r="X390" s="3">
        <v>0</v>
      </c>
      <c r="Y390" s="3">
        <v>0</v>
      </c>
      <c r="Z390" s="3">
        <v>0</v>
      </c>
      <c r="AA390" s="3">
        <v>16309412.039999962</v>
      </c>
      <c r="AB390" s="3">
        <v>16309410.039999962</v>
      </c>
      <c r="AC390" s="3">
        <f t="shared" si="31"/>
        <v>-2054321664.04</v>
      </c>
      <c r="AD390" s="3">
        <f t="shared" si="32"/>
        <v>-2054321664.04</v>
      </c>
      <c r="AE390" s="3">
        <f t="shared" si="33"/>
        <v>-2027012410.04</v>
      </c>
      <c r="AF390" s="3">
        <f t="shared" si="34"/>
        <v>-2027012410.04</v>
      </c>
    </row>
    <row r="391" spans="1:32" x14ac:dyDescent="0.2">
      <c r="A391" t="s">
        <v>127</v>
      </c>
      <c r="B391" t="s">
        <v>101</v>
      </c>
      <c r="C391" t="s">
        <v>25</v>
      </c>
      <c r="D391" t="s">
        <v>17</v>
      </c>
      <c r="E391" t="s">
        <v>33</v>
      </c>
      <c r="F391">
        <v>202303</v>
      </c>
      <c r="G391" s="3">
        <v>2075079131</v>
      </c>
      <c r="H391" s="3">
        <v>2118992451.5600004</v>
      </c>
      <c r="I391" s="3">
        <v>2075079131</v>
      </c>
      <c r="J391" s="3">
        <v>2118992451.5600004</v>
      </c>
      <c r="K391" s="10">
        <v>51</v>
      </c>
      <c r="L391" s="10">
        <v>52</v>
      </c>
      <c r="M391" s="10">
        <v>0</v>
      </c>
      <c r="N391" s="10">
        <v>3054.685867895545</v>
      </c>
      <c r="O391" s="3">
        <v>6865382236.2799997</v>
      </c>
      <c r="P391" s="3">
        <v>7725901239.0573978</v>
      </c>
      <c r="Q391" s="3">
        <v>6865382236.2799997</v>
      </c>
      <c r="R391" s="3">
        <v>7725901239.0573978</v>
      </c>
      <c r="S391" s="31">
        <v>0</v>
      </c>
      <c r="T391" s="10">
        <f t="shared" si="30"/>
        <v>0</v>
      </c>
      <c r="U391" s="3">
        <v>0</v>
      </c>
      <c r="V391" s="3">
        <v>0</v>
      </c>
      <c r="W391" s="3">
        <v>0</v>
      </c>
      <c r="X391" s="3">
        <v>0</v>
      </c>
      <c r="Y391" s="3">
        <v>0</v>
      </c>
      <c r="Z391" s="3">
        <v>0</v>
      </c>
      <c r="AA391" s="3">
        <v>43913320.56000042</v>
      </c>
      <c r="AB391" s="3">
        <v>43913320.56000042</v>
      </c>
      <c r="AC391" s="3">
        <f t="shared" si="31"/>
        <v>-2118992451.5600004</v>
      </c>
      <c r="AD391" s="3">
        <f t="shared" si="32"/>
        <v>-2118992451.5600004</v>
      </c>
      <c r="AE391" s="3">
        <f t="shared" si="33"/>
        <v>-2118992451.5600004</v>
      </c>
      <c r="AF391" s="3">
        <f t="shared" si="34"/>
        <v>-2118992451.5600004</v>
      </c>
    </row>
    <row r="392" spans="1:32" x14ac:dyDescent="0.2">
      <c r="A392" t="s">
        <v>127</v>
      </c>
      <c r="B392" t="s">
        <v>101</v>
      </c>
      <c r="C392" t="s">
        <v>25</v>
      </c>
      <c r="D392" t="s">
        <v>17</v>
      </c>
      <c r="E392" t="s">
        <v>33</v>
      </c>
      <c r="F392">
        <v>202306</v>
      </c>
      <c r="G392" s="3">
        <v>2552991301</v>
      </c>
      <c r="H392" s="3">
        <v>2609475092.7100005</v>
      </c>
      <c r="I392" s="3">
        <v>2382284764</v>
      </c>
      <c r="J392" s="3">
        <v>2438768555.7100005</v>
      </c>
      <c r="K392" s="10">
        <v>51</v>
      </c>
      <c r="L392" s="10">
        <v>52</v>
      </c>
      <c r="M392" s="10">
        <v>0</v>
      </c>
      <c r="N392" s="10">
        <v>3053.7505376344088</v>
      </c>
      <c r="O392" s="3">
        <v>6856946192.54</v>
      </c>
      <c r="P392" s="3">
        <v>7667964752.531395</v>
      </c>
      <c r="Q392" s="3">
        <v>6856946192.54</v>
      </c>
      <c r="R392" s="3">
        <v>7667964752.531395</v>
      </c>
      <c r="S392" s="31">
        <v>0</v>
      </c>
      <c r="T392" s="10">
        <f t="shared" si="30"/>
        <v>0</v>
      </c>
      <c r="U392" s="3">
        <v>0</v>
      </c>
      <c r="V392" s="3">
        <v>0</v>
      </c>
      <c r="W392" s="3">
        <v>0</v>
      </c>
      <c r="X392" s="3">
        <v>0</v>
      </c>
      <c r="Y392" s="3">
        <v>0</v>
      </c>
      <c r="Z392" s="3">
        <v>0</v>
      </c>
      <c r="AA392" s="3">
        <v>56483791.710000515</v>
      </c>
      <c r="AB392" s="3">
        <v>56483791.710000515</v>
      </c>
      <c r="AC392" s="3">
        <f t="shared" si="31"/>
        <v>-2609475092.7100005</v>
      </c>
      <c r="AD392" s="3">
        <f t="shared" si="32"/>
        <v>-2609475092.7100005</v>
      </c>
      <c r="AE392" s="3">
        <f t="shared" si="33"/>
        <v>-2438768555.7100005</v>
      </c>
      <c r="AF392" s="3">
        <f t="shared" si="34"/>
        <v>-2438768555.7100005</v>
      </c>
    </row>
    <row r="393" spans="1:32" x14ac:dyDescent="0.2">
      <c r="A393" t="s">
        <v>127</v>
      </c>
      <c r="B393" t="s">
        <v>101</v>
      </c>
      <c r="C393" t="s">
        <v>25</v>
      </c>
      <c r="D393" t="s">
        <v>17</v>
      </c>
      <c r="E393" t="s">
        <v>33</v>
      </c>
      <c r="F393">
        <v>202309</v>
      </c>
      <c r="G393" s="3">
        <v>1941144109</v>
      </c>
      <c r="H393" s="3">
        <v>1962025664.73</v>
      </c>
      <c r="I393" s="3">
        <v>1860745281</v>
      </c>
      <c r="J393" s="3">
        <v>1881626833.73</v>
      </c>
      <c r="K393" s="10">
        <v>41</v>
      </c>
      <c r="L393" s="10">
        <v>41</v>
      </c>
      <c r="M393" s="10">
        <v>0</v>
      </c>
      <c r="N393" s="10">
        <v>3053.5136200716843</v>
      </c>
      <c r="O393" s="3">
        <v>6993389116.1299973</v>
      </c>
      <c r="P393" s="3">
        <v>7753847178.0560989</v>
      </c>
      <c r="Q393" s="3">
        <v>6993389116.1299973</v>
      </c>
      <c r="R393" s="3">
        <v>7753847178.0560989</v>
      </c>
      <c r="S393" s="31">
        <v>0</v>
      </c>
      <c r="T393" s="10">
        <f t="shared" si="30"/>
        <v>0</v>
      </c>
      <c r="U393" s="3">
        <v>0</v>
      </c>
      <c r="V393" s="3">
        <v>0</v>
      </c>
      <c r="W393" s="3">
        <v>0</v>
      </c>
      <c r="X393" s="3">
        <v>0</v>
      </c>
      <c r="Y393" s="3">
        <v>0</v>
      </c>
      <c r="Z393" s="3">
        <v>0</v>
      </c>
      <c r="AA393" s="3">
        <v>20881555.730000019</v>
      </c>
      <c r="AB393" s="3">
        <v>20881552.730000019</v>
      </c>
      <c r="AC393" s="3">
        <f t="shared" si="31"/>
        <v>-1962025664.73</v>
      </c>
      <c r="AD393" s="3">
        <f t="shared" si="32"/>
        <v>-1962025664.73</v>
      </c>
      <c r="AE393" s="3">
        <f t="shared" si="33"/>
        <v>-1881626833.73</v>
      </c>
      <c r="AF393" s="3">
        <f t="shared" si="34"/>
        <v>-1881626833.73</v>
      </c>
    </row>
    <row r="394" spans="1:32" x14ac:dyDescent="0.2">
      <c r="A394" t="s">
        <v>127</v>
      </c>
      <c r="B394" t="s">
        <v>101</v>
      </c>
      <c r="C394" t="s">
        <v>25</v>
      </c>
      <c r="D394" t="s">
        <v>17</v>
      </c>
      <c r="E394" t="s">
        <v>33</v>
      </c>
      <c r="F394">
        <v>202312</v>
      </c>
      <c r="G394" s="3">
        <v>3249829434</v>
      </c>
      <c r="H394" s="3">
        <v>3434124254.8800001</v>
      </c>
      <c r="I394" s="3">
        <v>2783115887</v>
      </c>
      <c r="J394" s="3">
        <v>2967410707.8800001</v>
      </c>
      <c r="K394" s="10">
        <v>45</v>
      </c>
      <c r="L394" s="10">
        <v>48</v>
      </c>
      <c r="M394" s="10">
        <v>0</v>
      </c>
      <c r="N394" s="10">
        <v>2973.5788530465948</v>
      </c>
      <c r="O394" s="3">
        <v>10999281157.620365</v>
      </c>
      <c r="P394" s="3">
        <v>9140594725.0559368</v>
      </c>
      <c r="Q394" s="3">
        <v>10999281157.620365</v>
      </c>
      <c r="R394" s="3">
        <v>9140594725.0559368</v>
      </c>
      <c r="S394" s="31">
        <v>0</v>
      </c>
      <c r="T394" s="10">
        <f t="shared" si="30"/>
        <v>0</v>
      </c>
      <c r="U394" s="3">
        <v>0</v>
      </c>
      <c r="V394" s="3">
        <v>0</v>
      </c>
      <c r="W394" s="3">
        <v>0</v>
      </c>
      <c r="X394" s="3">
        <v>0</v>
      </c>
      <c r="Y394" s="3">
        <v>0</v>
      </c>
      <c r="Z394" s="3">
        <v>0</v>
      </c>
      <c r="AA394" s="3">
        <v>184294820.88000011</v>
      </c>
      <c r="AB394" s="3">
        <v>184294820.88000011</v>
      </c>
      <c r="AC394" s="3">
        <f t="shared" si="31"/>
        <v>-3434124254.8800001</v>
      </c>
      <c r="AD394" s="3">
        <f t="shared" si="32"/>
        <v>-3434124254.8800001</v>
      </c>
      <c r="AE394" s="3">
        <f t="shared" si="33"/>
        <v>-2967410707.8800001</v>
      </c>
      <c r="AF394" s="3">
        <f t="shared" si="34"/>
        <v>-2967410707.8800001</v>
      </c>
    </row>
    <row r="395" spans="1:32" x14ac:dyDescent="0.2">
      <c r="A395" t="s">
        <v>127</v>
      </c>
      <c r="B395" t="s">
        <v>101</v>
      </c>
      <c r="C395" t="s">
        <v>25</v>
      </c>
      <c r="D395" t="s">
        <v>17</v>
      </c>
      <c r="E395" t="s">
        <v>33</v>
      </c>
      <c r="F395">
        <v>202403</v>
      </c>
      <c r="G395" s="3">
        <v>1202709282</v>
      </c>
      <c r="H395" s="3">
        <v>1205183456.0699999</v>
      </c>
      <c r="I395" s="3">
        <v>1076200082</v>
      </c>
      <c r="J395" s="3">
        <v>1078674256.0699999</v>
      </c>
      <c r="K395" s="10">
        <v>19</v>
      </c>
      <c r="L395" s="10">
        <v>20</v>
      </c>
      <c r="M395" s="10">
        <v>0</v>
      </c>
      <c r="N395" s="10">
        <v>2832.524286243975</v>
      </c>
      <c r="O395" s="3">
        <v>4549895928.7299995</v>
      </c>
      <c r="P395" s="3">
        <v>5265070010.3915005</v>
      </c>
      <c r="Q395" s="3">
        <v>4549895928.7299995</v>
      </c>
      <c r="R395" s="3">
        <v>5265070010.3915005</v>
      </c>
      <c r="S395" s="31">
        <v>0</v>
      </c>
      <c r="T395" s="10">
        <f t="shared" si="30"/>
        <v>0</v>
      </c>
      <c r="U395" s="3">
        <v>0</v>
      </c>
      <c r="V395" s="3">
        <v>0</v>
      </c>
      <c r="W395" s="3">
        <v>0</v>
      </c>
      <c r="X395" s="3">
        <v>0</v>
      </c>
      <c r="Y395" s="3">
        <v>0</v>
      </c>
      <c r="Z395" s="3">
        <v>0</v>
      </c>
      <c r="AA395" s="3">
        <v>2474174.0699999332</v>
      </c>
      <c r="AB395" s="3">
        <v>2474174.0699999332</v>
      </c>
      <c r="AC395" s="3">
        <f t="shared" si="31"/>
        <v>-1205183456.0699999</v>
      </c>
      <c r="AD395" s="3">
        <f t="shared" si="32"/>
        <v>-1205183456.0699999</v>
      </c>
      <c r="AE395" s="3">
        <f t="shared" si="33"/>
        <v>-1078674256.0699999</v>
      </c>
      <c r="AF395" s="3">
        <f t="shared" si="34"/>
        <v>-1078674256.0699999</v>
      </c>
    </row>
    <row r="396" spans="1:32" x14ac:dyDescent="0.2">
      <c r="A396" t="s">
        <v>127</v>
      </c>
      <c r="B396" t="s">
        <v>101</v>
      </c>
      <c r="C396" t="s">
        <v>25</v>
      </c>
      <c r="D396" t="s">
        <v>17</v>
      </c>
      <c r="E396" t="s">
        <v>36</v>
      </c>
      <c r="F396">
        <v>202404</v>
      </c>
      <c r="G396" s="3">
        <v>1847690</v>
      </c>
      <c r="H396" s="3">
        <v>102321210.85000001</v>
      </c>
      <c r="I396" s="3">
        <v>1847690</v>
      </c>
      <c r="J396" s="3">
        <v>102321210.85000001</v>
      </c>
      <c r="K396" s="10">
        <v>2</v>
      </c>
      <c r="L396" s="10">
        <v>5</v>
      </c>
      <c r="M396" s="10">
        <v>0</v>
      </c>
      <c r="N396" s="10">
        <v>2815.2000000000003</v>
      </c>
      <c r="O396" s="3">
        <v>1526317083.7399998</v>
      </c>
      <c r="P396" s="3">
        <v>1761370510.74</v>
      </c>
      <c r="Q396" s="3">
        <v>1526317083.7399998</v>
      </c>
      <c r="R396" s="3">
        <v>1761370510.74</v>
      </c>
      <c r="S396" s="31">
        <v>0</v>
      </c>
      <c r="T396" s="10">
        <f t="shared" si="30"/>
        <v>0</v>
      </c>
      <c r="U396" s="3">
        <v>0</v>
      </c>
      <c r="V396" s="3">
        <v>0</v>
      </c>
      <c r="W396" s="3">
        <v>0</v>
      </c>
      <c r="X396" s="3">
        <v>0</v>
      </c>
      <c r="Y396" s="3">
        <v>0</v>
      </c>
      <c r="Z396" s="3">
        <v>0</v>
      </c>
      <c r="AA396" s="3">
        <v>100473520.85000001</v>
      </c>
      <c r="AB396" s="3">
        <v>100473520.85000001</v>
      </c>
      <c r="AC396" s="3">
        <f t="shared" si="31"/>
        <v>-102321210.85000001</v>
      </c>
      <c r="AD396" s="3">
        <f t="shared" si="32"/>
        <v>-102321210.85000001</v>
      </c>
      <c r="AE396" s="3">
        <f t="shared" si="33"/>
        <v>-102321210.85000001</v>
      </c>
      <c r="AF396" s="3">
        <f t="shared" si="34"/>
        <v>-102321210.85000001</v>
      </c>
    </row>
    <row r="397" spans="1:32" x14ac:dyDescent="0.2">
      <c r="A397" t="s">
        <v>127</v>
      </c>
      <c r="B397" t="s">
        <v>101</v>
      </c>
      <c r="C397" t="s">
        <v>25</v>
      </c>
      <c r="D397" t="s">
        <v>17</v>
      </c>
      <c r="E397" t="s">
        <v>36</v>
      </c>
      <c r="F397">
        <v>202405</v>
      </c>
      <c r="G397" s="3">
        <v>0</v>
      </c>
      <c r="H397" s="3">
        <v>0</v>
      </c>
      <c r="I397" s="3">
        <v>0</v>
      </c>
      <c r="J397" s="3">
        <v>0</v>
      </c>
      <c r="K397" s="10">
        <v>0</v>
      </c>
      <c r="L397" s="10">
        <v>0</v>
      </c>
      <c r="M397" s="10">
        <v>0</v>
      </c>
      <c r="N397" s="10">
        <v>2808.3870967741927</v>
      </c>
      <c r="O397" s="3">
        <v>1538005381.1399999</v>
      </c>
      <c r="P397" s="3">
        <v>1775448534.1399999</v>
      </c>
      <c r="Q397" s="3">
        <v>1538005381.1399999</v>
      </c>
      <c r="R397" s="3">
        <v>1775448534.1399999</v>
      </c>
      <c r="S397" s="31">
        <v>0</v>
      </c>
      <c r="T397" s="10">
        <f t="shared" si="30"/>
        <v>0</v>
      </c>
      <c r="U397" s="3">
        <v>0</v>
      </c>
      <c r="V397" s="3">
        <v>0</v>
      </c>
      <c r="W397" s="3">
        <v>0</v>
      </c>
      <c r="X397" s="3">
        <v>0</v>
      </c>
      <c r="Y397" s="3">
        <v>0</v>
      </c>
      <c r="Z397" s="3">
        <v>0</v>
      </c>
      <c r="AA397" s="3">
        <v>0</v>
      </c>
      <c r="AB397" s="3">
        <v>0</v>
      </c>
      <c r="AC397" s="3">
        <f t="shared" si="31"/>
        <v>0</v>
      </c>
      <c r="AD397" s="3">
        <f t="shared" si="32"/>
        <v>0</v>
      </c>
      <c r="AE397" s="3">
        <f t="shared" si="33"/>
        <v>0</v>
      </c>
      <c r="AF397" s="3">
        <f t="shared" si="34"/>
        <v>0</v>
      </c>
    </row>
    <row r="398" spans="1:32" x14ac:dyDescent="0.2">
      <c r="A398" t="s">
        <v>128</v>
      </c>
      <c r="B398" t="s">
        <v>101</v>
      </c>
      <c r="C398" t="s">
        <v>15</v>
      </c>
      <c r="D398" t="s">
        <v>26</v>
      </c>
      <c r="E398" t="s">
        <v>33</v>
      </c>
      <c r="F398">
        <v>201906</v>
      </c>
      <c r="G398" s="3">
        <v>19622165693.939999</v>
      </c>
      <c r="H398" s="3">
        <v>14118253391.540001</v>
      </c>
      <c r="I398" s="3">
        <v>18974254047.189999</v>
      </c>
      <c r="J398" s="3">
        <v>13866361553.540001</v>
      </c>
      <c r="K398" s="10">
        <v>747</v>
      </c>
      <c r="L398" s="10">
        <v>748</v>
      </c>
      <c r="M398" s="10">
        <v>0</v>
      </c>
      <c r="N398" s="10">
        <v>991836.02365591377</v>
      </c>
      <c r="O398" s="3">
        <v>8721235137.5199966</v>
      </c>
      <c r="P398" s="3">
        <v>11817941705.145203</v>
      </c>
      <c r="Q398" s="3">
        <v>8716530651.2499962</v>
      </c>
      <c r="R398" s="3">
        <v>11813237218.875202</v>
      </c>
      <c r="S398" s="31">
        <v>0</v>
      </c>
      <c r="T398" s="10">
        <f t="shared" si="30"/>
        <v>0</v>
      </c>
      <c r="U398" s="3">
        <v>0</v>
      </c>
      <c r="V398" s="3">
        <v>0</v>
      </c>
      <c r="W398" s="3">
        <v>0</v>
      </c>
      <c r="X398" s="3">
        <v>0</v>
      </c>
      <c r="Y398" s="3">
        <v>0</v>
      </c>
      <c r="Z398" s="3">
        <v>0</v>
      </c>
      <c r="AA398" s="3">
        <v>-5503912302.3999977</v>
      </c>
      <c r="AB398" s="3">
        <v>-5107892493.6499977</v>
      </c>
      <c r="AC398" s="3">
        <f t="shared" si="31"/>
        <v>-14118253391.540001</v>
      </c>
      <c r="AD398" s="3">
        <f t="shared" si="32"/>
        <v>-14118253391.540001</v>
      </c>
      <c r="AE398" s="3">
        <f t="shared" si="33"/>
        <v>-13866361553.540001</v>
      </c>
      <c r="AF398" s="3">
        <f t="shared" si="34"/>
        <v>-13866361553.540001</v>
      </c>
    </row>
    <row r="399" spans="1:32" x14ac:dyDescent="0.2">
      <c r="A399" t="s">
        <v>128</v>
      </c>
      <c r="B399" t="s">
        <v>101</v>
      </c>
      <c r="C399" t="s">
        <v>15</v>
      </c>
      <c r="D399" t="s">
        <v>26</v>
      </c>
      <c r="E399" t="s">
        <v>33</v>
      </c>
      <c r="F399">
        <v>201909</v>
      </c>
      <c r="G399" s="3">
        <v>6367620114</v>
      </c>
      <c r="H399" s="3">
        <v>6500506904.2099981</v>
      </c>
      <c r="I399" s="3">
        <v>6121100114</v>
      </c>
      <c r="J399" s="3">
        <v>6253986903.2099981</v>
      </c>
      <c r="K399" s="10">
        <v>230</v>
      </c>
      <c r="L399" s="10">
        <v>231</v>
      </c>
      <c r="M399" s="10">
        <v>0</v>
      </c>
      <c r="N399" s="10">
        <v>1027227.3577060932</v>
      </c>
      <c r="O399" s="3">
        <v>8953066869.9400005</v>
      </c>
      <c r="P399" s="3">
        <v>15829346620.731094</v>
      </c>
      <c r="Q399" s="3">
        <v>8955757301.6300011</v>
      </c>
      <c r="R399" s="3">
        <v>15832037052.421093</v>
      </c>
      <c r="S399" s="31">
        <v>0</v>
      </c>
      <c r="T399" s="10">
        <f t="shared" si="30"/>
        <v>0</v>
      </c>
      <c r="U399" s="3">
        <v>0</v>
      </c>
      <c r="V399" s="3">
        <v>0</v>
      </c>
      <c r="W399" s="3">
        <v>0</v>
      </c>
      <c r="X399" s="3">
        <v>0</v>
      </c>
      <c r="Y399" s="3">
        <v>0</v>
      </c>
      <c r="Z399" s="3">
        <v>0</v>
      </c>
      <c r="AA399" s="3">
        <v>132886790.20999813</v>
      </c>
      <c r="AB399" s="3">
        <v>132886789.20999813</v>
      </c>
      <c r="AC399" s="3">
        <f t="shared" si="31"/>
        <v>-6500506904.2099981</v>
      </c>
      <c r="AD399" s="3">
        <f t="shared" si="32"/>
        <v>-6500506904.2099981</v>
      </c>
      <c r="AE399" s="3">
        <f t="shared" si="33"/>
        <v>-6253986903.2099981</v>
      </c>
      <c r="AF399" s="3">
        <f t="shared" si="34"/>
        <v>-6253986903.2099981</v>
      </c>
    </row>
    <row r="400" spans="1:32" x14ac:dyDescent="0.2">
      <c r="A400" t="s">
        <v>128</v>
      </c>
      <c r="B400" t="s">
        <v>101</v>
      </c>
      <c r="C400" t="s">
        <v>15</v>
      </c>
      <c r="D400" t="s">
        <v>26</v>
      </c>
      <c r="E400" t="s">
        <v>33</v>
      </c>
      <c r="F400">
        <v>201912</v>
      </c>
      <c r="G400" s="3">
        <v>6217393113.8000002</v>
      </c>
      <c r="H400" s="3">
        <v>6217393113.8000002</v>
      </c>
      <c r="I400" s="3">
        <v>5903554215.8000002</v>
      </c>
      <c r="J400" s="3">
        <v>5903554215.8000002</v>
      </c>
      <c r="K400" s="10">
        <v>229</v>
      </c>
      <c r="L400" s="10">
        <v>229</v>
      </c>
      <c r="M400" s="10">
        <v>0</v>
      </c>
      <c r="N400" s="10">
        <v>1038490.4129032259</v>
      </c>
      <c r="O400" s="3">
        <v>12271514427.599991</v>
      </c>
      <c r="P400" s="3">
        <v>14932173338.329948</v>
      </c>
      <c r="Q400" s="3">
        <v>12161905831.31999</v>
      </c>
      <c r="R400" s="3">
        <v>14822564742.049946</v>
      </c>
      <c r="S400" s="31">
        <v>0</v>
      </c>
      <c r="T400" s="10">
        <f t="shared" si="30"/>
        <v>0</v>
      </c>
      <c r="U400" s="3">
        <v>0</v>
      </c>
      <c r="V400" s="3">
        <v>0</v>
      </c>
      <c r="W400" s="3">
        <v>0</v>
      </c>
      <c r="X400" s="3">
        <v>0</v>
      </c>
      <c r="Y400" s="3">
        <v>0</v>
      </c>
      <c r="Z400" s="3">
        <v>0</v>
      </c>
      <c r="AA400" s="3">
        <v>0</v>
      </c>
      <c r="AB400" s="3">
        <v>0</v>
      </c>
      <c r="AC400" s="3">
        <f t="shared" si="31"/>
        <v>-6217393113.8000002</v>
      </c>
      <c r="AD400" s="3">
        <f t="shared" si="32"/>
        <v>-6217393113.8000002</v>
      </c>
      <c r="AE400" s="3">
        <f t="shared" si="33"/>
        <v>-5903554215.8000002</v>
      </c>
      <c r="AF400" s="3">
        <f t="shared" si="34"/>
        <v>-5903554215.8000002</v>
      </c>
    </row>
    <row r="401" spans="1:32" x14ac:dyDescent="0.2">
      <c r="A401" t="s">
        <v>128</v>
      </c>
      <c r="B401" t="s">
        <v>101</v>
      </c>
      <c r="C401" t="s">
        <v>15</v>
      </c>
      <c r="D401" t="s">
        <v>26</v>
      </c>
      <c r="E401" t="s">
        <v>33</v>
      </c>
      <c r="F401">
        <v>202003</v>
      </c>
      <c r="G401" s="3">
        <v>6393788577.5899992</v>
      </c>
      <c r="H401" s="3">
        <v>6407840442.579998</v>
      </c>
      <c r="I401" s="3">
        <v>6278575168.5899992</v>
      </c>
      <c r="J401" s="3">
        <v>6292627033.579998</v>
      </c>
      <c r="K401" s="10">
        <v>227</v>
      </c>
      <c r="L401" s="10">
        <v>229</v>
      </c>
      <c r="M401" s="10">
        <v>0</v>
      </c>
      <c r="N401" s="10">
        <v>1044758.8869113829</v>
      </c>
      <c r="O401" s="3">
        <v>7324246215.1500111</v>
      </c>
      <c r="P401" s="3">
        <v>9740308608.663517</v>
      </c>
      <c r="Q401" s="3">
        <v>7511589841.6000099</v>
      </c>
      <c r="R401" s="3">
        <v>9927652235.113512</v>
      </c>
      <c r="S401" s="31">
        <v>0</v>
      </c>
      <c r="T401" s="10">
        <f t="shared" si="30"/>
        <v>0</v>
      </c>
      <c r="U401" s="3">
        <v>0</v>
      </c>
      <c r="V401" s="3">
        <v>0</v>
      </c>
      <c r="W401" s="3">
        <v>0</v>
      </c>
      <c r="X401" s="3">
        <v>0</v>
      </c>
      <c r="Y401" s="3">
        <v>0</v>
      </c>
      <c r="Z401" s="3">
        <v>0</v>
      </c>
      <c r="AA401" s="3">
        <v>14051864.989998817</v>
      </c>
      <c r="AB401" s="3">
        <v>14051864.989998817</v>
      </c>
      <c r="AC401" s="3">
        <f t="shared" si="31"/>
        <v>-6407840442.579998</v>
      </c>
      <c r="AD401" s="3">
        <f t="shared" si="32"/>
        <v>-6407840442.579998</v>
      </c>
      <c r="AE401" s="3">
        <f t="shared" si="33"/>
        <v>-6292627033.579998</v>
      </c>
      <c r="AF401" s="3">
        <f t="shared" si="34"/>
        <v>-6292627033.579998</v>
      </c>
    </row>
    <row r="402" spans="1:32" x14ac:dyDescent="0.2">
      <c r="A402" t="s">
        <v>128</v>
      </c>
      <c r="B402" t="s">
        <v>101</v>
      </c>
      <c r="C402" t="s">
        <v>15</v>
      </c>
      <c r="D402" t="s">
        <v>26</v>
      </c>
      <c r="E402" t="s">
        <v>33</v>
      </c>
      <c r="F402">
        <v>202006</v>
      </c>
      <c r="G402" s="3">
        <v>6371880296</v>
      </c>
      <c r="H402" s="3">
        <v>6371880295.9999971</v>
      </c>
      <c r="I402" s="3">
        <v>5393998005</v>
      </c>
      <c r="J402" s="3">
        <v>5393998004.9999971</v>
      </c>
      <c r="K402" s="10">
        <v>156</v>
      </c>
      <c r="L402" s="10">
        <v>156</v>
      </c>
      <c r="M402" s="10">
        <v>0</v>
      </c>
      <c r="N402" s="10">
        <v>1030551.0569892473</v>
      </c>
      <c r="O402" s="3">
        <v>8737627861.7699928</v>
      </c>
      <c r="P402" s="3">
        <v>8735157873.8700905</v>
      </c>
      <c r="Q402" s="3">
        <v>8723237549.6599922</v>
      </c>
      <c r="R402" s="3">
        <v>8720767561.7600899</v>
      </c>
      <c r="S402" s="31">
        <v>0</v>
      </c>
      <c r="T402" s="10">
        <f t="shared" si="30"/>
        <v>0</v>
      </c>
      <c r="U402" s="3">
        <v>0</v>
      </c>
      <c r="V402" s="3">
        <v>0</v>
      </c>
      <c r="W402" s="3">
        <v>0</v>
      </c>
      <c r="X402" s="3">
        <v>0</v>
      </c>
      <c r="Y402" s="3">
        <v>0</v>
      </c>
      <c r="Z402" s="3">
        <v>0</v>
      </c>
      <c r="AA402" s="3">
        <v>-2.86102294921875E-6</v>
      </c>
      <c r="AB402" s="3">
        <v>-2.86102294921875E-6</v>
      </c>
      <c r="AC402" s="3">
        <f t="shared" si="31"/>
        <v>-6371880295.9999971</v>
      </c>
      <c r="AD402" s="3">
        <f t="shared" si="32"/>
        <v>-6371880295.9999971</v>
      </c>
      <c r="AE402" s="3">
        <f t="shared" si="33"/>
        <v>-5393998004.9999971</v>
      </c>
      <c r="AF402" s="3">
        <f t="shared" si="34"/>
        <v>-5393998004.9999971</v>
      </c>
    </row>
    <row r="403" spans="1:32" x14ac:dyDescent="0.2">
      <c r="A403" t="s">
        <v>128</v>
      </c>
      <c r="B403" t="s">
        <v>101</v>
      </c>
      <c r="C403" t="s">
        <v>15</v>
      </c>
      <c r="D403" t="s">
        <v>26</v>
      </c>
      <c r="E403" t="s">
        <v>33</v>
      </c>
      <c r="F403">
        <v>202009</v>
      </c>
      <c r="G403" s="3">
        <v>5376413624</v>
      </c>
      <c r="H403" s="3">
        <v>5428506649.6300011</v>
      </c>
      <c r="I403" s="3">
        <v>5113317471</v>
      </c>
      <c r="J403" s="3">
        <v>5163499381.6300011</v>
      </c>
      <c r="K403" s="10">
        <v>203</v>
      </c>
      <c r="L403" s="10">
        <v>204</v>
      </c>
      <c r="M403" s="10">
        <v>0</v>
      </c>
      <c r="N403" s="10">
        <v>997311.40573476709</v>
      </c>
      <c r="O403" s="3">
        <v>8407552739.3500233</v>
      </c>
      <c r="P403" s="3">
        <v>8396305470.2289238</v>
      </c>
      <c r="Q403" s="3">
        <v>8407190071.5700245</v>
      </c>
      <c r="R403" s="3">
        <v>8395942802.4489241</v>
      </c>
      <c r="S403" s="31">
        <v>0</v>
      </c>
      <c r="T403" s="10">
        <f t="shared" si="30"/>
        <v>0</v>
      </c>
      <c r="U403" s="3">
        <v>0</v>
      </c>
      <c r="V403" s="3">
        <v>0</v>
      </c>
      <c r="W403" s="3">
        <v>0</v>
      </c>
      <c r="X403" s="3">
        <v>0</v>
      </c>
      <c r="Y403" s="3">
        <v>0</v>
      </c>
      <c r="Z403" s="3">
        <v>0</v>
      </c>
      <c r="AA403" s="3">
        <v>52093025.630001068</v>
      </c>
      <c r="AB403" s="3">
        <v>50181910.630001068</v>
      </c>
      <c r="AC403" s="3">
        <f t="shared" si="31"/>
        <v>-5428506649.6300011</v>
      </c>
      <c r="AD403" s="3">
        <f t="shared" si="32"/>
        <v>-5428506649.6300011</v>
      </c>
      <c r="AE403" s="3">
        <f t="shared" si="33"/>
        <v>-5163499381.6300011</v>
      </c>
      <c r="AF403" s="3">
        <f t="shared" si="34"/>
        <v>-5163499381.6300011</v>
      </c>
    </row>
    <row r="404" spans="1:32" x14ac:dyDescent="0.2">
      <c r="A404" t="s">
        <v>128</v>
      </c>
      <c r="B404" t="s">
        <v>101</v>
      </c>
      <c r="C404" t="s">
        <v>15</v>
      </c>
      <c r="D404" t="s">
        <v>26</v>
      </c>
      <c r="E404" t="s">
        <v>33</v>
      </c>
      <c r="F404">
        <v>202012</v>
      </c>
      <c r="G404" s="3">
        <v>7062754849.3999996</v>
      </c>
      <c r="H404" s="3">
        <v>7079486167.4299994</v>
      </c>
      <c r="I404" s="3">
        <v>6161988649.3999996</v>
      </c>
      <c r="J404" s="3">
        <v>6178719967.4299994</v>
      </c>
      <c r="K404" s="10">
        <v>190</v>
      </c>
      <c r="L404" s="10">
        <v>191</v>
      </c>
      <c r="M404" s="10">
        <v>0</v>
      </c>
      <c r="N404" s="10">
        <v>981658.96738351265</v>
      </c>
      <c r="O404" s="3">
        <v>9797577124.4099789</v>
      </c>
      <c r="P404" s="3">
        <v>9784354557.8605118</v>
      </c>
      <c r="Q404" s="3">
        <v>8996788518.1699867</v>
      </c>
      <c r="R404" s="3">
        <v>8983565951.620512</v>
      </c>
      <c r="S404" s="31">
        <v>0</v>
      </c>
      <c r="T404" s="10">
        <f t="shared" si="30"/>
        <v>0</v>
      </c>
      <c r="U404" s="3">
        <v>0</v>
      </c>
      <c r="V404" s="3">
        <v>0</v>
      </c>
      <c r="W404" s="3">
        <v>0</v>
      </c>
      <c r="X404" s="3">
        <v>0</v>
      </c>
      <c r="Y404" s="3">
        <v>0</v>
      </c>
      <c r="Z404" s="3">
        <v>0</v>
      </c>
      <c r="AA404" s="3">
        <v>16731318.029999733</v>
      </c>
      <c r="AB404" s="3">
        <v>16731318.029999733</v>
      </c>
      <c r="AC404" s="3">
        <f t="shared" si="31"/>
        <v>-7079486167.4299994</v>
      </c>
      <c r="AD404" s="3">
        <f t="shared" si="32"/>
        <v>-7079486167.4299994</v>
      </c>
      <c r="AE404" s="3">
        <f t="shared" si="33"/>
        <v>-6178719967.4299994</v>
      </c>
      <c r="AF404" s="3">
        <f t="shared" si="34"/>
        <v>-6178719967.4299994</v>
      </c>
    </row>
    <row r="405" spans="1:32" x14ac:dyDescent="0.2">
      <c r="A405" t="s">
        <v>128</v>
      </c>
      <c r="B405" t="s">
        <v>101</v>
      </c>
      <c r="C405" t="s">
        <v>15</v>
      </c>
      <c r="D405" t="s">
        <v>26</v>
      </c>
      <c r="E405" t="s">
        <v>33</v>
      </c>
      <c r="F405">
        <v>202103</v>
      </c>
      <c r="G405" s="3">
        <v>7318515189.0199995</v>
      </c>
      <c r="H405" s="3">
        <v>7354368342.4499989</v>
      </c>
      <c r="I405" s="3">
        <v>6696880124.0199995</v>
      </c>
      <c r="J405" s="3">
        <v>6772733279.4499989</v>
      </c>
      <c r="K405" s="10">
        <v>219</v>
      </c>
      <c r="L405" s="10">
        <v>219</v>
      </c>
      <c r="M405" s="10">
        <v>0</v>
      </c>
      <c r="N405" s="10">
        <v>936462.93970814126</v>
      </c>
      <c r="O405" s="3">
        <v>7219172944.4000092</v>
      </c>
      <c r="P405" s="3">
        <v>7218530503.6648464</v>
      </c>
      <c r="Q405" s="3">
        <v>7045865866.0000086</v>
      </c>
      <c r="R405" s="3">
        <v>7045223425.2648458</v>
      </c>
      <c r="S405" s="31">
        <v>0</v>
      </c>
      <c r="T405" s="10">
        <f t="shared" si="30"/>
        <v>0</v>
      </c>
      <c r="U405" s="3">
        <v>0</v>
      </c>
      <c r="V405" s="3">
        <v>0</v>
      </c>
      <c r="W405" s="3">
        <v>0</v>
      </c>
      <c r="X405" s="3">
        <v>0</v>
      </c>
      <c r="Y405" s="3">
        <v>0</v>
      </c>
      <c r="Z405" s="3">
        <v>0</v>
      </c>
      <c r="AA405" s="3">
        <v>35853153.429999352</v>
      </c>
      <c r="AB405" s="3">
        <v>75853155.429999352</v>
      </c>
      <c r="AC405" s="3">
        <f t="shared" si="31"/>
        <v>-7354368342.4499989</v>
      </c>
      <c r="AD405" s="3">
        <f t="shared" si="32"/>
        <v>-7354368342.4499989</v>
      </c>
      <c r="AE405" s="3">
        <f t="shared" si="33"/>
        <v>-6772733279.4499989</v>
      </c>
      <c r="AF405" s="3">
        <f t="shared" si="34"/>
        <v>-6772733279.4499989</v>
      </c>
    </row>
    <row r="406" spans="1:32" x14ac:dyDescent="0.2">
      <c r="A406" t="s">
        <v>128</v>
      </c>
      <c r="B406" t="s">
        <v>101</v>
      </c>
      <c r="C406" t="s">
        <v>15</v>
      </c>
      <c r="D406" t="s">
        <v>26</v>
      </c>
      <c r="E406" t="s">
        <v>33</v>
      </c>
      <c r="F406">
        <v>202106</v>
      </c>
      <c r="G406" s="3">
        <v>7872728395.8000002</v>
      </c>
      <c r="H406" s="3">
        <v>7883774596.2000008</v>
      </c>
      <c r="I406" s="3">
        <v>6796254230.8000002</v>
      </c>
      <c r="J406" s="3">
        <v>6807300424.2000008</v>
      </c>
      <c r="K406" s="10">
        <v>201</v>
      </c>
      <c r="L406" s="10">
        <v>202</v>
      </c>
      <c r="M406" s="10">
        <v>0</v>
      </c>
      <c r="N406" s="10">
        <v>946172.54982078855</v>
      </c>
      <c r="O406" s="3">
        <v>9075028649.1199818</v>
      </c>
      <c r="P406" s="3">
        <v>9074259931.0224724</v>
      </c>
      <c r="Q406" s="3">
        <v>9055358482.2199821</v>
      </c>
      <c r="R406" s="3">
        <v>9054589764.1224728</v>
      </c>
      <c r="S406" s="31">
        <v>0</v>
      </c>
      <c r="T406" s="10">
        <f t="shared" si="30"/>
        <v>0</v>
      </c>
      <c r="U406" s="3">
        <v>0</v>
      </c>
      <c r="V406" s="3">
        <v>0</v>
      </c>
      <c r="W406" s="3">
        <v>0</v>
      </c>
      <c r="X406" s="3">
        <v>0</v>
      </c>
      <c r="Y406" s="3">
        <v>0</v>
      </c>
      <c r="Z406" s="3">
        <v>0</v>
      </c>
      <c r="AA406" s="3">
        <v>11046200.400000572</v>
      </c>
      <c r="AB406" s="3">
        <v>11046193.400000572</v>
      </c>
      <c r="AC406" s="3">
        <f t="shared" si="31"/>
        <v>-7883774596.2000008</v>
      </c>
      <c r="AD406" s="3">
        <f t="shared" si="32"/>
        <v>-7883774596.2000008</v>
      </c>
      <c r="AE406" s="3">
        <f t="shared" si="33"/>
        <v>-6807300424.2000008</v>
      </c>
      <c r="AF406" s="3">
        <f t="shared" si="34"/>
        <v>-6807300424.2000008</v>
      </c>
    </row>
    <row r="407" spans="1:32" x14ac:dyDescent="0.2">
      <c r="A407" t="s">
        <v>128</v>
      </c>
      <c r="B407" t="s">
        <v>101</v>
      </c>
      <c r="C407" t="s">
        <v>15</v>
      </c>
      <c r="D407" t="s">
        <v>26</v>
      </c>
      <c r="E407" t="s">
        <v>33</v>
      </c>
      <c r="F407">
        <v>202109</v>
      </c>
      <c r="G407" s="3">
        <v>6598546226.3999996</v>
      </c>
      <c r="H407" s="3">
        <v>6598546226.3999996</v>
      </c>
      <c r="I407" s="3">
        <v>6346276486.3999996</v>
      </c>
      <c r="J407" s="3">
        <v>6346276486.3999996</v>
      </c>
      <c r="K407" s="10">
        <v>224</v>
      </c>
      <c r="L407" s="10">
        <v>224</v>
      </c>
      <c r="M407" s="10">
        <v>0</v>
      </c>
      <c r="N407" s="10">
        <v>958920.65663082444</v>
      </c>
      <c r="O407" s="3">
        <v>9763681038.7400532</v>
      </c>
      <c r="P407" s="3">
        <v>9765870059.6378803</v>
      </c>
      <c r="Q407" s="3">
        <v>9750313255.2500534</v>
      </c>
      <c r="R407" s="3">
        <v>9752502276.1478806</v>
      </c>
      <c r="S407" s="31">
        <v>0</v>
      </c>
      <c r="T407" s="10">
        <f t="shared" si="30"/>
        <v>0</v>
      </c>
      <c r="U407" s="3">
        <v>0</v>
      </c>
      <c r="V407" s="3">
        <v>0</v>
      </c>
      <c r="W407" s="3">
        <v>0</v>
      </c>
      <c r="X407" s="3">
        <v>0</v>
      </c>
      <c r="Y407" s="3">
        <v>0</v>
      </c>
      <c r="Z407" s="3">
        <v>0</v>
      </c>
      <c r="AA407" s="3">
        <v>0</v>
      </c>
      <c r="AB407" s="3">
        <v>0</v>
      </c>
      <c r="AC407" s="3">
        <f t="shared" si="31"/>
        <v>-6598546226.3999996</v>
      </c>
      <c r="AD407" s="3">
        <f t="shared" si="32"/>
        <v>-6598546226.3999996</v>
      </c>
      <c r="AE407" s="3">
        <f t="shared" si="33"/>
        <v>-6346276486.3999996</v>
      </c>
      <c r="AF407" s="3">
        <f t="shared" si="34"/>
        <v>-6346276486.3999996</v>
      </c>
    </row>
    <row r="408" spans="1:32" x14ac:dyDescent="0.2">
      <c r="A408" t="s">
        <v>128</v>
      </c>
      <c r="B408" t="s">
        <v>101</v>
      </c>
      <c r="C408" t="s">
        <v>15</v>
      </c>
      <c r="D408" t="s">
        <v>26</v>
      </c>
      <c r="E408" t="s">
        <v>33</v>
      </c>
      <c r="F408">
        <v>202112</v>
      </c>
      <c r="G408" s="3">
        <v>8169236411.3999996</v>
      </c>
      <c r="H408" s="3">
        <v>8172970027.1000004</v>
      </c>
      <c r="I408" s="3">
        <v>7463091481.3999996</v>
      </c>
      <c r="J408" s="3">
        <v>7466825097.1000004</v>
      </c>
      <c r="K408" s="10">
        <v>238</v>
      </c>
      <c r="L408" s="10">
        <v>239</v>
      </c>
      <c r="M408" s="10">
        <v>0</v>
      </c>
      <c r="N408" s="10">
        <v>988903.60788530426</v>
      </c>
      <c r="O408" s="3">
        <v>8849046529.4199982</v>
      </c>
      <c r="P408" s="3">
        <v>8840856350.9538994</v>
      </c>
      <c r="Q408" s="3">
        <v>8829841305.4299984</v>
      </c>
      <c r="R408" s="3">
        <v>8821651126.9638996</v>
      </c>
      <c r="S408" s="31">
        <v>0</v>
      </c>
      <c r="T408" s="10">
        <f t="shared" si="30"/>
        <v>0</v>
      </c>
      <c r="U408" s="3">
        <v>0</v>
      </c>
      <c r="V408" s="3">
        <v>0</v>
      </c>
      <c r="W408" s="3">
        <v>0</v>
      </c>
      <c r="X408" s="3">
        <v>0</v>
      </c>
      <c r="Y408" s="3">
        <v>0</v>
      </c>
      <c r="Z408" s="3">
        <v>0</v>
      </c>
      <c r="AA408" s="3">
        <v>3733615.7000007629</v>
      </c>
      <c r="AB408" s="3">
        <v>3733615.7000007629</v>
      </c>
      <c r="AC408" s="3">
        <f t="shared" si="31"/>
        <v>-8172970027.1000004</v>
      </c>
      <c r="AD408" s="3">
        <f t="shared" si="32"/>
        <v>-8172970027.1000004</v>
      </c>
      <c r="AE408" s="3">
        <f t="shared" si="33"/>
        <v>-7466825097.1000004</v>
      </c>
      <c r="AF408" s="3">
        <f t="shared" si="34"/>
        <v>-7466825097.1000004</v>
      </c>
    </row>
    <row r="409" spans="1:32" x14ac:dyDescent="0.2">
      <c r="A409" t="s">
        <v>128</v>
      </c>
      <c r="B409" t="s">
        <v>101</v>
      </c>
      <c r="C409" t="s">
        <v>15</v>
      </c>
      <c r="D409" t="s">
        <v>26</v>
      </c>
      <c r="E409" t="s">
        <v>33</v>
      </c>
      <c r="F409">
        <v>202203</v>
      </c>
      <c r="G409" s="3">
        <v>8334051946</v>
      </c>
      <c r="H409" s="3">
        <v>8334051945.999999</v>
      </c>
      <c r="I409" s="3">
        <v>7868638294</v>
      </c>
      <c r="J409" s="3">
        <v>7868638290.999999</v>
      </c>
      <c r="K409" s="10">
        <v>223</v>
      </c>
      <c r="L409" s="10">
        <v>223</v>
      </c>
      <c r="M409" s="10">
        <v>0</v>
      </c>
      <c r="N409" s="10">
        <v>956966.19815668219</v>
      </c>
      <c r="O409" s="3">
        <v>8252245847.2300797</v>
      </c>
      <c r="P409" s="3">
        <v>7611795400.2660809</v>
      </c>
      <c r="Q409" s="3">
        <v>8010950888.6200829</v>
      </c>
      <c r="R409" s="3">
        <v>7370500441.6560659</v>
      </c>
      <c r="S409" s="31">
        <v>0</v>
      </c>
      <c r="T409" s="10">
        <f t="shared" si="30"/>
        <v>0</v>
      </c>
      <c r="U409" s="3">
        <v>0</v>
      </c>
      <c r="V409" s="3">
        <v>0</v>
      </c>
      <c r="W409" s="3">
        <v>0</v>
      </c>
      <c r="X409" s="3">
        <v>0</v>
      </c>
      <c r="Y409" s="3">
        <v>0</v>
      </c>
      <c r="Z409" s="3">
        <v>0</v>
      </c>
      <c r="AA409" s="3">
        <v>-9.5367431640625E-7</v>
      </c>
      <c r="AB409" s="3">
        <v>-3.0000009536743164</v>
      </c>
      <c r="AC409" s="3">
        <f t="shared" si="31"/>
        <v>-8334051945.999999</v>
      </c>
      <c r="AD409" s="3">
        <f t="shared" si="32"/>
        <v>-8334051945.999999</v>
      </c>
      <c r="AE409" s="3">
        <f t="shared" si="33"/>
        <v>-7868638290.999999</v>
      </c>
      <c r="AF409" s="3">
        <f t="shared" si="34"/>
        <v>-7868638290.999999</v>
      </c>
    </row>
    <row r="410" spans="1:32" x14ac:dyDescent="0.2">
      <c r="A410" t="s">
        <v>128</v>
      </c>
      <c r="B410" t="s">
        <v>101</v>
      </c>
      <c r="C410" t="s">
        <v>15</v>
      </c>
      <c r="D410" t="s">
        <v>26</v>
      </c>
      <c r="E410" t="s">
        <v>33</v>
      </c>
      <c r="F410">
        <v>202206</v>
      </c>
      <c r="G410" s="3">
        <v>6944486271.3999996</v>
      </c>
      <c r="H410" s="3">
        <v>6944486271.4000015</v>
      </c>
      <c r="I410" s="3">
        <v>5922515592.3999996</v>
      </c>
      <c r="J410" s="3">
        <v>5922515588.4000025</v>
      </c>
      <c r="K410" s="10">
        <v>189</v>
      </c>
      <c r="L410" s="10">
        <v>189</v>
      </c>
      <c r="M410" s="10">
        <v>0</v>
      </c>
      <c r="N410" s="10">
        <v>967033.80788530468</v>
      </c>
      <c r="O410" s="3">
        <v>10302650654.500019</v>
      </c>
      <c r="P410" s="3">
        <v>8306975159.7062988</v>
      </c>
      <c r="Q410" s="3">
        <v>10301475954.380018</v>
      </c>
      <c r="R410" s="3">
        <v>8305800459.5862999</v>
      </c>
      <c r="S410" s="31">
        <v>0</v>
      </c>
      <c r="T410" s="10">
        <f t="shared" si="30"/>
        <v>0</v>
      </c>
      <c r="U410" s="3">
        <v>0</v>
      </c>
      <c r="V410" s="3">
        <v>0</v>
      </c>
      <c r="W410" s="3">
        <v>0</v>
      </c>
      <c r="X410" s="3">
        <v>0</v>
      </c>
      <c r="Y410" s="3">
        <v>0</v>
      </c>
      <c r="Z410" s="3">
        <v>0</v>
      </c>
      <c r="AA410" s="3">
        <v>1.9073486328125E-6</v>
      </c>
      <c r="AB410" s="3">
        <v>-3.9999971389770508</v>
      </c>
      <c r="AC410" s="3">
        <f t="shared" si="31"/>
        <v>-6944486271.4000015</v>
      </c>
      <c r="AD410" s="3">
        <f t="shared" si="32"/>
        <v>-6944486271.4000015</v>
      </c>
      <c r="AE410" s="3">
        <f t="shared" si="33"/>
        <v>-5922515588.4000025</v>
      </c>
      <c r="AF410" s="3">
        <f t="shared" si="34"/>
        <v>-5922515588.4000025</v>
      </c>
    </row>
    <row r="411" spans="1:32" x14ac:dyDescent="0.2">
      <c r="A411" t="s">
        <v>128</v>
      </c>
      <c r="B411" t="s">
        <v>101</v>
      </c>
      <c r="C411" t="s">
        <v>15</v>
      </c>
      <c r="D411" t="s">
        <v>26</v>
      </c>
      <c r="E411" t="s">
        <v>33</v>
      </c>
      <c r="F411">
        <v>202209</v>
      </c>
      <c r="G411" s="3">
        <v>7425704810</v>
      </c>
      <c r="H411" s="3">
        <v>7461616759.3500013</v>
      </c>
      <c r="I411" s="3">
        <v>6898506450</v>
      </c>
      <c r="J411" s="3">
        <v>6874418397.3500013</v>
      </c>
      <c r="K411" s="10">
        <v>241</v>
      </c>
      <c r="L411" s="10">
        <v>244</v>
      </c>
      <c r="M411" s="10">
        <v>0</v>
      </c>
      <c r="N411" s="10">
        <v>937992.38028673863</v>
      </c>
      <c r="O411" s="3">
        <v>8968589286.7200699</v>
      </c>
      <c r="P411" s="3">
        <v>8410073600.0822363</v>
      </c>
      <c r="Q411" s="3">
        <v>8957855234.3700695</v>
      </c>
      <c r="R411" s="3">
        <v>8399339547.732235</v>
      </c>
      <c r="S411" s="31">
        <v>0</v>
      </c>
      <c r="T411" s="10">
        <f t="shared" si="30"/>
        <v>0</v>
      </c>
      <c r="U411" s="3">
        <v>0</v>
      </c>
      <c r="V411" s="3">
        <v>0</v>
      </c>
      <c r="W411" s="3">
        <v>0</v>
      </c>
      <c r="X411" s="3">
        <v>0</v>
      </c>
      <c r="Y411" s="3">
        <v>0</v>
      </c>
      <c r="Z411" s="3">
        <v>0</v>
      </c>
      <c r="AA411" s="3">
        <v>35911949.350001335</v>
      </c>
      <c r="AB411" s="3">
        <v>-24088052.649998665</v>
      </c>
      <c r="AC411" s="3">
        <f t="shared" si="31"/>
        <v>-7461616759.3500013</v>
      </c>
      <c r="AD411" s="3">
        <f t="shared" si="32"/>
        <v>-7461616759.3500013</v>
      </c>
      <c r="AE411" s="3">
        <f t="shared" si="33"/>
        <v>-6874418397.3500013</v>
      </c>
      <c r="AF411" s="3">
        <f t="shared" si="34"/>
        <v>-6874418397.3500013</v>
      </c>
    </row>
    <row r="412" spans="1:32" x14ac:dyDescent="0.2">
      <c r="A412" t="s">
        <v>128</v>
      </c>
      <c r="B412" t="s">
        <v>101</v>
      </c>
      <c r="C412" t="s">
        <v>15</v>
      </c>
      <c r="D412" t="s">
        <v>26</v>
      </c>
      <c r="E412" t="s">
        <v>33</v>
      </c>
      <c r="F412">
        <v>202212</v>
      </c>
      <c r="G412" s="3">
        <v>8949641967.7999992</v>
      </c>
      <c r="H412" s="3">
        <v>9114980780.8299961</v>
      </c>
      <c r="I412" s="3">
        <v>7619952456.8000002</v>
      </c>
      <c r="J412" s="3">
        <v>7693343973.829999</v>
      </c>
      <c r="K412" s="10">
        <v>231</v>
      </c>
      <c r="L412" s="10">
        <v>237</v>
      </c>
      <c r="M412" s="10">
        <v>0</v>
      </c>
      <c r="N412" s="10">
        <v>945768.20358422922</v>
      </c>
      <c r="O412" s="3">
        <v>9377781698.510006</v>
      </c>
      <c r="P412" s="3">
        <v>9127597867.7542782</v>
      </c>
      <c r="Q412" s="3">
        <v>9365841000.9400063</v>
      </c>
      <c r="R412" s="3">
        <v>9115657170.1842766</v>
      </c>
      <c r="S412" s="31">
        <v>0</v>
      </c>
      <c r="T412" s="10">
        <f t="shared" si="30"/>
        <v>0</v>
      </c>
      <c r="U412" s="3">
        <v>0</v>
      </c>
      <c r="V412" s="3">
        <v>0</v>
      </c>
      <c r="W412" s="3">
        <v>0</v>
      </c>
      <c r="X412" s="3">
        <v>0</v>
      </c>
      <c r="Y412" s="3">
        <v>0</v>
      </c>
      <c r="Z412" s="3">
        <v>0</v>
      </c>
      <c r="AA412" s="3">
        <v>165338813.02999687</v>
      </c>
      <c r="AB412" s="3">
        <v>73391517.029998779</v>
      </c>
      <c r="AC412" s="3">
        <f t="shared" si="31"/>
        <v>-9114980780.8299961</v>
      </c>
      <c r="AD412" s="3">
        <f t="shared" si="32"/>
        <v>-9114980780.8299961</v>
      </c>
      <c r="AE412" s="3">
        <f t="shared" si="33"/>
        <v>-7693343973.829999</v>
      </c>
      <c r="AF412" s="3">
        <f t="shared" si="34"/>
        <v>-7693343973.829999</v>
      </c>
    </row>
    <row r="413" spans="1:32" x14ac:dyDescent="0.2">
      <c r="A413" t="s">
        <v>128</v>
      </c>
      <c r="B413" t="s">
        <v>101</v>
      </c>
      <c r="C413" t="s">
        <v>15</v>
      </c>
      <c r="D413" t="s">
        <v>26</v>
      </c>
      <c r="E413" t="s">
        <v>33</v>
      </c>
      <c r="F413">
        <v>202303</v>
      </c>
      <c r="G413" s="3">
        <v>9127458049.2000008</v>
      </c>
      <c r="H413" s="3">
        <v>9216989245.8999996</v>
      </c>
      <c r="I413" s="3">
        <v>8345263476.2000008</v>
      </c>
      <c r="J413" s="3">
        <v>8434794671.9000006</v>
      </c>
      <c r="K413" s="10">
        <v>222</v>
      </c>
      <c r="L413" s="10">
        <v>226</v>
      </c>
      <c r="M413" s="10">
        <v>0</v>
      </c>
      <c r="N413" s="10">
        <v>948812.62096774206</v>
      </c>
      <c r="O413" s="3">
        <v>10903029392.929998</v>
      </c>
      <c r="P413" s="3">
        <v>10918247109.085808</v>
      </c>
      <c r="Q413" s="3">
        <v>10623719779.380009</v>
      </c>
      <c r="R413" s="3">
        <v>10638937495.535789</v>
      </c>
      <c r="S413" s="31">
        <v>0</v>
      </c>
      <c r="T413" s="10">
        <f t="shared" si="30"/>
        <v>0</v>
      </c>
      <c r="U413" s="3">
        <v>0</v>
      </c>
      <c r="V413" s="3">
        <v>0</v>
      </c>
      <c r="W413" s="3">
        <v>0</v>
      </c>
      <c r="X413" s="3">
        <v>0</v>
      </c>
      <c r="Y413" s="3">
        <v>0</v>
      </c>
      <c r="Z413" s="3">
        <v>0</v>
      </c>
      <c r="AA413" s="3">
        <v>89531196.699998856</v>
      </c>
      <c r="AB413" s="3">
        <v>89531195.699999809</v>
      </c>
      <c r="AC413" s="3">
        <f t="shared" si="31"/>
        <v>-9216989245.8999996</v>
      </c>
      <c r="AD413" s="3">
        <f t="shared" si="32"/>
        <v>-9216989245.8999996</v>
      </c>
      <c r="AE413" s="3">
        <f t="shared" si="33"/>
        <v>-8434794671.9000006</v>
      </c>
      <c r="AF413" s="3">
        <f t="shared" si="34"/>
        <v>-8434794671.9000006</v>
      </c>
    </row>
    <row r="414" spans="1:32" x14ac:dyDescent="0.2">
      <c r="A414" t="s">
        <v>128</v>
      </c>
      <c r="B414" t="s">
        <v>101</v>
      </c>
      <c r="C414" t="s">
        <v>15</v>
      </c>
      <c r="D414" t="s">
        <v>26</v>
      </c>
      <c r="E414" t="s">
        <v>33</v>
      </c>
      <c r="F414">
        <v>202306</v>
      </c>
      <c r="G414" s="3">
        <v>8551539713.0200005</v>
      </c>
      <c r="H414" s="3">
        <v>8678089465.9800014</v>
      </c>
      <c r="I414" s="3">
        <v>8019044959.0200005</v>
      </c>
      <c r="J414" s="3">
        <v>8145594710.9800014</v>
      </c>
      <c r="K414" s="10">
        <v>217</v>
      </c>
      <c r="L414" s="10">
        <v>222</v>
      </c>
      <c r="M414" s="10">
        <v>0</v>
      </c>
      <c r="N414" s="10">
        <v>960745.27885304671</v>
      </c>
      <c r="O414" s="3">
        <v>11768367421.060001</v>
      </c>
      <c r="P414" s="3">
        <v>11470573891.903322</v>
      </c>
      <c r="Q414" s="3">
        <v>11754242242.52</v>
      </c>
      <c r="R414" s="3">
        <v>11456448713.363323</v>
      </c>
      <c r="S414" s="31">
        <v>0</v>
      </c>
      <c r="T414" s="10">
        <f t="shared" si="30"/>
        <v>0</v>
      </c>
      <c r="U414" s="3">
        <v>0</v>
      </c>
      <c r="V414" s="3">
        <v>0</v>
      </c>
      <c r="W414" s="3">
        <v>0</v>
      </c>
      <c r="X414" s="3">
        <v>0</v>
      </c>
      <c r="Y414" s="3">
        <v>0</v>
      </c>
      <c r="Z414" s="3">
        <v>0</v>
      </c>
      <c r="AA414" s="3">
        <v>126549752.96000099</v>
      </c>
      <c r="AB414" s="3">
        <v>126549751.96000099</v>
      </c>
      <c r="AC414" s="3">
        <f t="shared" si="31"/>
        <v>-8678089465.9800014</v>
      </c>
      <c r="AD414" s="3">
        <f t="shared" si="32"/>
        <v>-8678089465.9800014</v>
      </c>
      <c r="AE414" s="3">
        <f t="shared" si="33"/>
        <v>-8145594710.9800014</v>
      </c>
      <c r="AF414" s="3">
        <f t="shared" si="34"/>
        <v>-8145594710.9800014</v>
      </c>
    </row>
    <row r="415" spans="1:32" x14ac:dyDescent="0.2">
      <c r="A415" t="s">
        <v>128</v>
      </c>
      <c r="B415" t="s">
        <v>101</v>
      </c>
      <c r="C415" t="s">
        <v>15</v>
      </c>
      <c r="D415" t="s">
        <v>26</v>
      </c>
      <c r="E415" t="s">
        <v>33</v>
      </c>
      <c r="F415">
        <v>202309</v>
      </c>
      <c r="G415" s="3">
        <v>6725519030.8000002</v>
      </c>
      <c r="H415" s="3">
        <v>6931234274.1800003</v>
      </c>
      <c r="I415" s="3">
        <v>6181327652.8000002</v>
      </c>
      <c r="J415" s="3">
        <v>6387042897.1800003</v>
      </c>
      <c r="K415" s="10">
        <v>179</v>
      </c>
      <c r="L415" s="10">
        <v>182</v>
      </c>
      <c r="M415" s="10">
        <v>0</v>
      </c>
      <c r="N415" s="10">
        <v>957209.24731182808</v>
      </c>
      <c r="O415" s="3">
        <v>9589757095.7600021</v>
      </c>
      <c r="P415" s="3">
        <v>9738731685.9184723</v>
      </c>
      <c r="Q415" s="3">
        <v>9577326307.4800014</v>
      </c>
      <c r="R415" s="3">
        <v>9726300897.6384716</v>
      </c>
      <c r="S415" s="31">
        <v>0</v>
      </c>
      <c r="T415" s="10">
        <f t="shared" si="30"/>
        <v>0</v>
      </c>
      <c r="U415" s="3">
        <v>0</v>
      </c>
      <c r="V415" s="3">
        <v>0</v>
      </c>
      <c r="W415" s="3">
        <v>0</v>
      </c>
      <c r="X415" s="3">
        <v>0</v>
      </c>
      <c r="Y415" s="3">
        <v>0</v>
      </c>
      <c r="Z415" s="3">
        <v>0</v>
      </c>
      <c r="AA415" s="3">
        <v>205715243.38000011</v>
      </c>
      <c r="AB415" s="3">
        <v>205715244.38000011</v>
      </c>
      <c r="AC415" s="3">
        <f t="shared" si="31"/>
        <v>-6931234274.1800003</v>
      </c>
      <c r="AD415" s="3">
        <f t="shared" si="32"/>
        <v>-6931234274.1800003</v>
      </c>
      <c r="AE415" s="3">
        <f t="shared" si="33"/>
        <v>-6387042897.1800003</v>
      </c>
      <c r="AF415" s="3">
        <f t="shared" si="34"/>
        <v>-6387042897.1800003</v>
      </c>
    </row>
    <row r="416" spans="1:32" x14ac:dyDescent="0.2">
      <c r="A416" t="s">
        <v>128</v>
      </c>
      <c r="B416" t="s">
        <v>101</v>
      </c>
      <c r="C416" t="s">
        <v>15</v>
      </c>
      <c r="D416" t="s">
        <v>26</v>
      </c>
      <c r="E416" t="s">
        <v>33</v>
      </c>
      <c r="F416">
        <v>202312</v>
      </c>
      <c r="G416" s="3">
        <v>5095819628.1999998</v>
      </c>
      <c r="H416" s="3">
        <v>5410171990.1300011</v>
      </c>
      <c r="I416" s="3">
        <v>5064339986.1999998</v>
      </c>
      <c r="J416" s="3">
        <v>5378692348.1300001</v>
      </c>
      <c r="K416" s="10">
        <v>150</v>
      </c>
      <c r="L416" s="10">
        <v>160</v>
      </c>
      <c r="M416" s="10">
        <v>0</v>
      </c>
      <c r="N416" s="10">
        <v>880776.92437275976</v>
      </c>
      <c r="O416" s="3">
        <v>10502740134.400009</v>
      </c>
      <c r="P416" s="3">
        <v>10501940279.486095</v>
      </c>
      <c r="Q416" s="3">
        <v>10507866405.610008</v>
      </c>
      <c r="R416" s="3">
        <v>10507066550.696095</v>
      </c>
      <c r="S416" s="31">
        <v>0</v>
      </c>
      <c r="T416" s="10">
        <f t="shared" si="30"/>
        <v>0</v>
      </c>
      <c r="U416" s="3">
        <v>0</v>
      </c>
      <c r="V416" s="3">
        <v>0</v>
      </c>
      <c r="W416" s="3">
        <v>0</v>
      </c>
      <c r="X416" s="3">
        <v>0</v>
      </c>
      <c r="Y416" s="3">
        <v>0</v>
      </c>
      <c r="Z416" s="3">
        <v>0</v>
      </c>
      <c r="AA416" s="3">
        <v>314352361.93000126</v>
      </c>
      <c r="AB416" s="3">
        <v>314352361.93000031</v>
      </c>
      <c r="AC416" s="3">
        <f t="shared" si="31"/>
        <v>-5410171990.1300011</v>
      </c>
      <c r="AD416" s="3">
        <f t="shared" si="32"/>
        <v>-5410171990.1300011</v>
      </c>
      <c r="AE416" s="3">
        <f t="shared" si="33"/>
        <v>-5378692348.1300001</v>
      </c>
      <c r="AF416" s="3">
        <f t="shared" si="34"/>
        <v>-5378692348.1300001</v>
      </c>
    </row>
    <row r="417" spans="1:32" x14ac:dyDescent="0.2">
      <c r="A417" t="s">
        <v>128</v>
      </c>
      <c r="B417" t="s">
        <v>101</v>
      </c>
      <c r="C417" t="s">
        <v>15</v>
      </c>
      <c r="D417" t="s">
        <v>26</v>
      </c>
      <c r="E417" t="s">
        <v>33</v>
      </c>
      <c r="F417">
        <v>202403</v>
      </c>
      <c r="G417" s="3">
        <v>3733749949.8099999</v>
      </c>
      <c r="H417" s="3">
        <v>4146979712.9399996</v>
      </c>
      <c r="I417" s="3">
        <v>3688749949.8099999</v>
      </c>
      <c r="J417" s="3">
        <v>4101979712.9399996</v>
      </c>
      <c r="K417" s="10">
        <v>121</v>
      </c>
      <c r="L417" s="10">
        <v>131</v>
      </c>
      <c r="M417" s="10">
        <v>0</v>
      </c>
      <c r="N417" s="10">
        <v>820465.48794957378</v>
      </c>
      <c r="O417" s="3">
        <v>10168327438.319994</v>
      </c>
      <c r="P417" s="3">
        <v>10165070188.304384</v>
      </c>
      <c r="Q417" s="3">
        <v>9835632194.5099964</v>
      </c>
      <c r="R417" s="3">
        <v>9832374944.4943867</v>
      </c>
      <c r="S417" s="31">
        <v>0</v>
      </c>
      <c r="T417" s="10">
        <f t="shared" si="30"/>
        <v>0</v>
      </c>
      <c r="U417" s="3">
        <v>0</v>
      </c>
      <c r="V417" s="3">
        <v>0</v>
      </c>
      <c r="W417" s="3">
        <v>0</v>
      </c>
      <c r="X417" s="3">
        <v>0</v>
      </c>
      <c r="Y417" s="3">
        <v>0</v>
      </c>
      <c r="Z417" s="3">
        <v>0</v>
      </c>
      <c r="AA417" s="3">
        <v>413229763.12999964</v>
      </c>
      <c r="AB417" s="3">
        <v>413229763.12999964</v>
      </c>
      <c r="AC417" s="3">
        <f t="shared" si="31"/>
        <v>-4146979712.9399996</v>
      </c>
      <c r="AD417" s="3">
        <f t="shared" si="32"/>
        <v>-4146979712.9399996</v>
      </c>
      <c r="AE417" s="3">
        <f t="shared" si="33"/>
        <v>-4101979712.9399996</v>
      </c>
      <c r="AF417" s="3">
        <f t="shared" si="34"/>
        <v>-4101979712.9399996</v>
      </c>
    </row>
    <row r="418" spans="1:32" x14ac:dyDescent="0.2">
      <c r="A418" t="s">
        <v>128</v>
      </c>
      <c r="B418" t="s">
        <v>101</v>
      </c>
      <c r="C418" t="s">
        <v>15</v>
      </c>
      <c r="D418" t="s">
        <v>26</v>
      </c>
      <c r="E418" t="s">
        <v>36</v>
      </c>
      <c r="F418">
        <v>202404</v>
      </c>
      <c r="G418" s="3">
        <v>1271758131</v>
      </c>
      <c r="H418" s="3">
        <v>1806545612.23</v>
      </c>
      <c r="I418" s="3">
        <v>1164338131</v>
      </c>
      <c r="J418" s="3">
        <v>1699125612.23</v>
      </c>
      <c r="K418" s="10">
        <v>22</v>
      </c>
      <c r="L418" s="10">
        <v>36</v>
      </c>
      <c r="M418" s="10">
        <v>0</v>
      </c>
      <c r="N418" s="10">
        <v>799342.99999999942</v>
      </c>
      <c r="O418" s="3">
        <v>7231068743.4199867</v>
      </c>
      <c r="P418" s="3">
        <v>7231068743.4199867</v>
      </c>
      <c r="Q418" s="3">
        <v>7202870190.0099869</v>
      </c>
      <c r="R418" s="3">
        <v>7202870190.0099869</v>
      </c>
      <c r="S418" s="31">
        <v>0</v>
      </c>
      <c r="T418" s="10">
        <f t="shared" si="30"/>
        <v>0</v>
      </c>
      <c r="U418" s="3">
        <v>0</v>
      </c>
      <c r="V418" s="3">
        <v>0</v>
      </c>
      <c r="W418" s="3">
        <v>0</v>
      </c>
      <c r="X418" s="3">
        <v>0</v>
      </c>
      <c r="Y418" s="3">
        <v>0</v>
      </c>
      <c r="Z418" s="3">
        <v>0</v>
      </c>
      <c r="AA418" s="3">
        <v>534787481.23000002</v>
      </c>
      <c r="AB418" s="3">
        <v>534787481.23000002</v>
      </c>
      <c r="AC418" s="3">
        <f t="shared" si="31"/>
        <v>-1806545612.23</v>
      </c>
      <c r="AD418" s="3">
        <f t="shared" si="32"/>
        <v>-1806545612.23</v>
      </c>
      <c r="AE418" s="3">
        <f t="shared" si="33"/>
        <v>-1699125612.23</v>
      </c>
      <c r="AF418" s="3">
        <f t="shared" si="34"/>
        <v>-1699125612.23</v>
      </c>
    </row>
    <row r="419" spans="1:32" x14ac:dyDescent="0.2">
      <c r="A419" t="s">
        <v>128</v>
      </c>
      <c r="B419" t="s">
        <v>101</v>
      </c>
      <c r="C419" t="s">
        <v>15</v>
      </c>
      <c r="D419" t="s">
        <v>26</v>
      </c>
      <c r="E419" t="s">
        <v>36</v>
      </c>
      <c r="F419">
        <v>202405</v>
      </c>
      <c r="G419" s="3">
        <v>1062387139</v>
      </c>
      <c r="H419" s="3">
        <v>1720407070.78</v>
      </c>
      <c r="I419" s="3">
        <v>441719931</v>
      </c>
      <c r="J419" s="3">
        <v>1039277021.78</v>
      </c>
      <c r="K419" s="10">
        <v>5</v>
      </c>
      <c r="L419" s="10">
        <v>10</v>
      </c>
      <c r="M419" s="10">
        <v>0</v>
      </c>
      <c r="N419" s="10">
        <v>814671.74193548388</v>
      </c>
      <c r="O419" s="3">
        <v>2699211787.0099988</v>
      </c>
      <c r="P419" s="3">
        <v>2699211787.0099988</v>
      </c>
      <c r="Q419" s="3">
        <v>2699324771.6499982</v>
      </c>
      <c r="R419" s="3">
        <v>2699324771.6499982</v>
      </c>
      <c r="S419" s="31">
        <v>0</v>
      </c>
      <c r="T419" s="10">
        <f t="shared" si="30"/>
        <v>0</v>
      </c>
      <c r="U419" s="3">
        <v>0</v>
      </c>
      <c r="V419" s="3">
        <v>0</v>
      </c>
      <c r="W419" s="3">
        <v>0</v>
      </c>
      <c r="X419" s="3">
        <v>0</v>
      </c>
      <c r="Y419" s="3">
        <v>0</v>
      </c>
      <c r="Z419" s="3">
        <v>0</v>
      </c>
      <c r="AA419" s="3">
        <v>658019931.77999997</v>
      </c>
      <c r="AB419" s="3">
        <v>597557090.77999997</v>
      </c>
      <c r="AC419" s="3">
        <f t="shared" si="31"/>
        <v>-1720407070.78</v>
      </c>
      <c r="AD419" s="3">
        <f t="shared" si="32"/>
        <v>-1720407070.78</v>
      </c>
      <c r="AE419" s="3">
        <f t="shared" si="33"/>
        <v>-1039277021.78</v>
      </c>
      <c r="AF419" s="3">
        <f t="shared" si="34"/>
        <v>-1039277021.78</v>
      </c>
    </row>
    <row r="420" spans="1:32" x14ac:dyDescent="0.2">
      <c r="A420" t="s">
        <v>129</v>
      </c>
      <c r="B420" t="s">
        <v>101</v>
      </c>
      <c r="C420" t="s">
        <v>15</v>
      </c>
      <c r="D420" t="s">
        <v>27</v>
      </c>
      <c r="E420" t="s">
        <v>33</v>
      </c>
      <c r="F420">
        <v>201906</v>
      </c>
      <c r="G420" s="3">
        <v>43910543638.919991</v>
      </c>
      <c r="H420" s="3">
        <v>38082295717.290024</v>
      </c>
      <c r="I420" s="3">
        <v>40376722258.869995</v>
      </c>
      <c r="J420" s="3">
        <v>34808019736.089996</v>
      </c>
      <c r="K420" s="10">
        <v>2148</v>
      </c>
      <c r="L420" s="10">
        <v>2152</v>
      </c>
      <c r="M420" s="10">
        <v>0</v>
      </c>
      <c r="N420" s="10">
        <v>2175205.3014336922</v>
      </c>
      <c r="O420" s="3">
        <v>7520421255.1100178</v>
      </c>
      <c r="P420" s="3">
        <v>9796509395.1728458</v>
      </c>
      <c r="Q420" s="3">
        <v>7514526249.5700188</v>
      </c>
      <c r="R420" s="3">
        <v>9790614389.6328468</v>
      </c>
      <c r="S420" s="31">
        <v>0</v>
      </c>
      <c r="T420" s="10">
        <f t="shared" si="30"/>
        <v>0</v>
      </c>
      <c r="U420" s="3">
        <v>0</v>
      </c>
      <c r="V420" s="3">
        <v>0</v>
      </c>
      <c r="W420" s="3">
        <v>0</v>
      </c>
      <c r="X420" s="3">
        <v>0</v>
      </c>
      <c r="Y420" s="3">
        <v>0</v>
      </c>
      <c r="Z420" s="3">
        <v>0</v>
      </c>
      <c r="AA420" s="3">
        <v>-5828247921.6299667</v>
      </c>
      <c r="AB420" s="3">
        <v>-5568702522.7799988</v>
      </c>
      <c r="AC420" s="3">
        <f t="shared" si="31"/>
        <v>-38082295717.290024</v>
      </c>
      <c r="AD420" s="3">
        <f t="shared" si="32"/>
        <v>-38082295717.290024</v>
      </c>
      <c r="AE420" s="3">
        <f t="shared" si="33"/>
        <v>-34808019736.089996</v>
      </c>
      <c r="AF420" s="3">
        <f t="shared" si="34"/>
        <v>-34808019736.089996</v>
      </c>
    </row>
    <row r="421" spans="1:32" x14ac:dyDescent="0.2">
      <c r="A421" t="s">
        <v>129</v>
      </c>
      <c r="B421" t="s">
        <v>101</v>
      </c>
      <c r="C421" t="s">
        <v>15</v>
      </c>
      <c r="D421" t="s">
        <v>27</v>
      </c>
      <c r="E421" t="s">
        <v>33</v>
      </c>
      <c r="F421">
        <v>201909</v>
      </c>
      <c r="G421" s="3">
        <v>10480130734.389999</v>
      </c>
      <c r="H421" s="3">
        <v>10539893547.680002</v>
      </c>
      <c r="I421" s="3">
        <v>10142875460.389999</v>
      </c>
      <c r="J421" s="3">
        <v>10209138272.680002</v>
      </c>
      <c r="K421" s="10">
        <v>808</v>
      </c>
      <c r="L421" s="10">
        <v>809</v>
      </c>
      <c r="M421" s="10">
        <v>0</v>
      </c>
      <c r="N421" s="10">
        <v>2470490.8143369188</v>
      </c>
      <c r="O421" s="3">
        <v>10746904299.629993</v>
      </c>
      <c r="P421" s="3">
        <v>14944791061.263721</v>
      </c>
      <c r="Q421" s="3">
        <v>10722581794.209993</v>
      </c>
      <c r="R421" s="3">
        <v>14920468555.843719</v>
      </c>
      <c r="S421" s="31">
        <v>0</v>
      </c>
      <c r="T421" s="10">
        <f t="shared" si="30"/>
        <v>0</v>
      </c>
      <c r="U421" s="3">
        <v>0</v>
      </c>
      <c r="V421" s="3">
        <v>0</v>
      </c>
      <c r="W421" s="3">
        <v>0</v>
      </c>
      <c r="X421" s="3">
        <v>0</v>
      </c>
      <c r="Y421" s="3">
        <v>0</v>
      </c>
      <c r="Z421" s="3">
        <v>0</v>
      </c>
      <c r="AA421" s="3">
        <v>59762813.290002823</v>
      </c>
      <c r="AB421" s="3">
        <v>66262812.290002823</v>
      </c>
      <c r="AC421" s="3">
        <f t="shared" si="31"/>
        <v>-10539893547.680002</v>
      </c>
      <c r="AD421" s="3">
        <f t="shared" si="32"/>
        <v>-10539893547.680002</v>
      </c>
      <c r="AE421" s="3">
        <f t="shared" si="33"/>
        <v>-10209138272.680002</v>
      </c>
      <c r="AF421" s="3">
        <f t="shared" si="34"/>
        <v>-10209138272.680002</v>
      </c>
    </row>
    <row r="422" spans="1:32" x14ac:dyDescent="0.2">
      <c r="A422" t="s">
        <v>129</v>
      </c>
      <c r="B422" t="s">
        <v>101</v>
      </c>
      <c r="C422" t="s">
        <v>15</v>
      </c>
      <c r="D422" t="s">
        <v>27</v>
      </c>
      <c r="E422" t="s">
        <v>33</v>
      </c>
      <c r="F422">
        <v>201912</v>
      </c>
      <c r="G422" s="3">
        <v>6593933770.3000002</v>
      </c>
      <c r="H422" s="3">
        <v>6745810301.0100012</v>
      </c>
      <c r="I422" s="3">
        <v>6099360255.4400005</v>
      </c>
      <c r="J422" s="3">
        <v>6251236787.1500006</v>
      </c>
      <c r="K422" s="10">
        <v>772</v>
      </c>
      <c r="L422" s="10">
        <v>774</v>
      </c>
      <c r="M422" s="10">
        <v>0</v>
      </c>
      <c r="N422" s="10">
        <v>2580501.1526881712</v>
      </c>
      <c r="O422" s="3">
        <v>13341472387.790058</v>
      </c>
      <c r="P422" s="3">
        <v>14090051736.824989</v>
      </c>
      <c r="Q422" s="3">
        <v>13208649870.870058</v>
      </c>
      <c r="R422" s="3">
        <v>13957229219.904991</v>
      </c>
      <c r="S422" s="31">
        <v>0</v>
      </c>
      <c r="T422" s="10">
        <f t="shared" si="30"/>
        <v>0</v>
      </c>
      <c r="U422" s="3">
        <v>0</v>
      </c>
      <c r="V422" s="3">
        <v>0</v>
      </c>
      <c r="W422" s="3">
        <v>0</v>
      </c>
      <c r="X422" s="3">
        <v>0</v>
      </c>
      <c r="Y422" s="3">
        <v>0</v>
      </c>
      <c r="Z422" s="3">
        <v>0</v>
      </c>
      <c r="AA422" s="3">
        <v>151876530.71000099</v>
      </c>
      <c r="AB422" s="3">
        <v>151876531.71000004</v>
      </c>
      <c r="AC422" s="3">
        <f t="shared" si="31"/>
        <v>-6745810301.0100012</v>
      </c>
      <c r="AD422" s="3">
        <f t="shared" si="32"/>
        <v>-6745810301.0100012</v>
      </c>
      <c r="AE422" s="3">
        <f t="shared" si="33"/>
        <v>-6251236787.1500006</v>
      </c>
      <c r="AF422" s="3">
        <f t="shared" si="34"/>
        <v>-6251236787.1500006</v>
      </c>
    </row>
    <row r="423" spans="1:32" x14ac:dyDescent="0.2">
      <c r="A423" t="s">
        <v>129</v>
      </c>
      <c r="B423" t="s">
        <v>101</v>
      </c>
      <c r="C423" t="s">
        <v>15</v>
      </c>
      <c r="D423" t="s">
        <v>27</v>
      </c>
      <c r="E423" t="s">
        <v>33</v>
      </c>
      <c r="F423">
        <v>202003</v>
      </c>
      <c r="G423" s="3">
        <v>7956068446.1999989</v>
      </c>
      <c r="H423" s="3">
        <v>8184142805.2300024</v>
      </c>
      <c r="I423" s="3">
        <v>7434566786.1999989</v>
      </c>
      <c r="J423" s="3">
        <v>7763460719.2300024</v>
      </c>
      <c r="K423" s="10">
        <v>520</v>
      </c>
      <c r="L423" s="10">
        <v>521</v>
      </c>
      <c r="M423" s="10">
        <v>0</v>
      </c>
      <c r="N423" s="10">
        <v>2566673.9454949941</v>
      </c>
      <c r="O423" s="3">
        <v>9123380052.3199787</v>
      </c>
      <c r="P423" s="3">
        <v>6336518918.5896244</v>
      </c>
      <c r="Q423" s="3">
        <v>9592003005.7299786</v>
      </c>
      <c r="R423" s="3">
        <v>6805141871.9996262</v>
      </c>
      <c r="S423" s="31">
        <v>0</v>
      </c>
      <c r="T423" s="10">
        <f t="shared" si="30"/>
        <v>0</v>
      </c>
      <c r="U423" s="3">
        <v>0</v>
      </c>
      <c r="V423" s="3">
        <v>0</v>
      </c>
      <c r="W423" s="3">
        <v>0</v>
      </c>
      <c r="X423" s="3">
        <v>0</v>
      </c>
      <c r="Y423" s="3">
        <v>0</v>
      </c>
      <c r="Z423" s="3">
        <v>0</v>
      </c>
      <c r="AA423" s="3">
        <v>228074359.03000355</v>
      </c>
      <c r="AB423" s="3">
        <v>328893933.03000355</v>
      </c>
      <c r="AC423" s="3">
        <f t="shared" si="31"/>
        <v>-8184142805.2300024</v>
      </c>
      <c r="AD423" s="3">
        <f t="shared" si="32"/>
        <v>-8184142805.2300024</v>
      </c>
      <c r="AE423" s="3">
        <f t="shared" si="33"/>
        <v>-7763460719.2300024</v>
      </c>
      <c r="AF423" s="3">
        <f t="shared" si="34"/>
        <v>-7763460719.2300024</v>
      </c>
    </row>
    <row r="424" spans="1:32" x14ac:dyDescent="0.2">
      <c r="A424" t="s">
        <v>129</v>
      </c>
      <c r="B424" t="s">
        <v>101</v>
      </c>
      <c r="C424" t="s">
        <v>15</v>
      </c>
      <c r="D424" t="s">
        <v>27</v>
      </c>
      <c r="E424" t="s">
        <v>33</v>
      </c>
      <c r="F424">
        <v>202006</v>
      </c>
      <c r="G424" s="3">
        <v>6239477274.0100002</v>
      </c>
      <c r="H424" s="3">
        <v>6369864353.6499987</v>
      </c>
      <c r="I424" s="3">
        <v>5447019343.0100002</v>
      </c>
      <c r="J424" s="3">
        <v>5639158786.6499987</v>
      </c>
      <c r="K424" s="10">
        <v>313</v>
      </c>
      <c r="L424" s="10">
        <v>315</v>
      </c>
      <c r="M424" s="10">
        <v>0</v>
      </c>
      <c r="N424" s="10">
        <v>2428323.7896057344</v>
      </c>
      <c r="O424" s="3">
        <v>7792160819.4000082</v>
      </c>
      <c r="P424" s="3">
        <v>7772577571.3632059</v>
      </c>
      <c r="Q424" s="3">
        <v>7569397067.8300018</v>
      </c>
      <c r="R424" s="3">
        <v>7549813819.7932005</v>
      </c>
      <c r="S424" s="31">
        <v>0</v>
      </c>
      <c r="T424" s="10">
        <f t="shared" si="30"/>
        <v>0</v>
      </c>
      <c r="U424" s="3">
        <v>0</v>
      </c>
      <c r="V424" s="3">
        <v>0</v>
      </c>
      <c r="W424" s="3">
        <v>0</v>
      </c>
      <c r="X424" s="3">
        <v>0</v>
      </c>
      <c r="Y424" s="3">
        <v>0</v>
      </c>
      <c r="Z424" s="3">
        <v>0</v>
      </c>
      <c r="AA424" s="3">
        <v>130387079.63999844</v>
      </c>
      <c r="AB424" s="3">
        <v>192139443.63999844</v>
      </c>
      <c r="AC424" s="3">
        <f t="shared" si="31"/>
        <v>-6369864353.6499987</v>
      </c>
      <c r="AD424" s="3">
        <f t="shared" si="32"/>
        <v>-6369864353.6499987</v>
      </c>
      <c r="AE424" s="3">
        <f t="shared" si="33"/>
        <v>-5639158786.6499987</v>
      </c>
      <c r="AF424" s="3">
        <f t="shared" si="34"/>
        <v>-5639158786.6499987</v>
      </c>
    </row>
    <row r="425" spans="1:32" x14ac:dyDescent="0.2">
      <c r="A425" t="s">
        <v>129</v>
      </c>
      <c r="B425" t="s">
        <v>101</v>
      </c>
      <c r="C425" t="s">
        <v>15</v>
      </c>
      <c r="D425" t="s">
        <v>27</v>
      </c>
      <c r="E425" t="s">
        <v>33</v>
      </c>
      <c r="F425">
        <v>202009</v>
      </c>
      <c r="G425" s="3">
        <v>6883920028.6000004</v>
      </c>
      <c r="H425" s="3">
        <v>7048645259.9799995</v>
      </c>
      <c r="I425" s="3">
        <v>6767610560.6000004</v>
      </c>
      <c r="J425" s="3">
        <v>6853404181.9799995</v>
      </c>
      <c r="K425" s="10">
        <v>423</v>
      </c>
      <c r="L425" s="10">
        <v>425</v>
      </c>
      <c r="M425" s="10">
        <v>0</v>
      </c>
      <c r="N425" s="10">
        <v>2485707.7476702505</v>
      </c>
      <c r="O425" s="3">
        <v>12800194888.120031</v>
      </c>
      <c r="P425" s="3">
        <v>12836417960.492231</v>
      </c>
      <c r="Q425" s="3">
        <v>12270343576.970026</v>
      </c>
      <c r="R425" s="3">
        <v>12306566649.342228</v>
      </c>
      <c r="S425" s="31">
        <v>0</v>
      </c>
      <c r="T425" s="10">
        <f t="shared" si="30"/>
        <v>0</v>
      </c>
      <c r="U425" s="3">
        <v>0</v>
      </c>
      <c r="V425" s="3">
        <v>0</v>
      </c>
      <c r="W425" s="3">
        <v>0</v>
      </c>
      <c r="X425" s="3">
        <v>0</v>
      </c>
      <c r="Y425" s="3">
        <v>0</v>
      </c>
      <c r="Z425" s="3">
        <v>0</v>
      </c>
      <c r="AA425" s="3">
        <v>164725231.37999916</v>
      </c>
      <c r="AB425" s="3">
        <v>85793621.379999161</v>
      </c>
      <c r="AC425" s="3">
        <f t="shared" si="31"/>
        <v>-7048645259.9799995</v>
      </c>
      <c r="AD425" s="3">
        <f t="shared" si="32"/>
        <v>-7048645259.9799995</v>
      </c>
      <c r="AE425" s="3">
        <f t="shared" si="33"/>
        <v>-6853404181.9799995</v>
      </c>
      <c r="AF425" s="3">
        <f t="shared" si="34"/>
        <v>-6853404181.9799995</v>
      </c>
    </row>
    <row r="426" spans="1:32" x14ac:dyDescent="0.2">
      <c r="A426" t="s">
        <v>129</v>
      </c>
      <c r="B426" t="s">
        <v>101</v>
      </c>
      <c r="C426" t="s">
        <v>15</v>
      </c>
      <c r="D426" t="s">
        <v>27</v>
      </c>
      <c r="E426" t="s">
        <v>33</v>
      </c>
      <c r="F426">
        <v>202012</v>
      </c>
      <c r="G426" s="3">
        <v>6790266579</v>
      </c>
      <c r="H426" s="3">
        <v>6895841503.5700016</v>
      </c>
      <c r="I426" s="3">
        <v>6290240586</v>
      </c>
      <c r="J426" s="3">
        <v>6224400811.5700016</v>
      </c>
      <c r="K426" s="10">
        <v>465</v>
      </c>
      <c r="L426" s="10">
        <v>467</v>
      </c>
      <c r="M426" s="10">
        <v>0</v>
      </c>
      <c r="N426" s="10">
        <v>2536290.4211469539</v>
      </c>
      <c r="O426" s="3">
        <v>14100050208.329979</v>
      </c>
      <c r="P426" s="3">
        <v>14071217019.343681</v>
      </c>
      <c r="Q426" s="3">
        <v>13946760623.96999</v>
      </c>
      <c r="R426" s="3">
        <v>13917927434.983686</v>
      </c>
      <c r="S426" s="31">
        <v>0</v>
      </c>
      <c r="T426" s="10">
        <f t="shared" si="30"/>
        <v>0</v>
      </c>
      <c r="U426" s="3">
        <v>0</v>
      </c>
      <c r="V426" s="3">
        <v>0</v>
      </c>
      <c r="W426" s="3">
        <v>0</v>
      </c>
      <c r="X426" s="3">
        <v>0</v>
      </c>
      <c r="Y426" s="3">
        <v>0</v>
      </c>
      <c r="Z426" s="3">
        <v>0</v>
      </c>
      <c r="AA426" s="3">
        <v>105574924.5700016</v>
      </c>
      <c r="AB426" s="3">
        <v>-65839774.429998398</v>
      </c>
      <c r="AC426" s="3">
        <f t="shared" si="31"/>
        <v>-6895841503.5700016</v>
      </c>
      <c r="AD426" s="3">
        <f t="shared" si="32"/>
        <v>-6895841503.5700016</v>
      </c>
      <c r="AE426" s="3">
        <f t="shared" si="33"/>
        <v>-6224400811.5700016</v>
      </c>
      <c r="AF426" s="3">
        <f t="shared" si="34"/>
        <v>-6224400811.5700016</v>
      </c>
    </row>
    <row r="427" spans="1:32" x14ac:dyDescent="0.2">
      <c r="A427" t="s">
        <v>129</v>
      </c>
      <c r="B427" t="s">
        <v>101</v>
      </c>
      <c r="C427" t="s">
        <v>15</v>
      </c>
      <c r="D427" t="s">
        <v>27</v>
      </c>
      <c r="E427" t="s">
        <v>33</v>
      </c>
      <c r="F427">
        <v>202103</v>
      </c>
      <c r="G427" s="3">
        <v>7530083439.8000002</v>
      </c>
      <c r="H427" s="3">
        <v>7829241714.1900015</v>
      </c>
      <c r="I427" s="3">
        <v>6827877249.6000004</v>
      </c>
      <c r="J427" s="3">
        <v>7213337129.9900026</v>
      </c>
      <c r="K427" s="10">
        <v>386</v>
      </c>
      <c r="L427" s="10">
        <v>390</v>
      </c>
      <c r="M427" s="10">
        <v>0</v>
      </c>
      <c r="N427" s="10">
        <v>2552171.7162058372</v>
      </c>
      <c r="O427" s="3">
        <v>11317653709.430046</v>
      </c>
      <c r="P427" s="3">
        <v>11321135100.375771</v>
      </c>
      <c r="Q427" s="3">
        <v>11147229888.29003</v>
      </c>
      <c r="R427" s="3">
        <v>11150711279.235756</v>
      </c>
      <c r="S427" s="31">
        <v>0</v>
      </c>
      <c r="T427" s="10">
        <f t="shared" si="30"/>
        <v>0</v>
      </c>
      <c r="U427" s="3">
        <v>0</v>
      </c>
      <c r="V427" s="3">
        <v>0</v>
      </c>
      <c r="W427" s="3">
        <v>0</v>
      </c>
      <c r="X427" s="3">
        <v>0</v>
      </c>
      <c r="Y427" s="3">
        <v>0</v>
      </c>
      <c r="Z427" s="3">
        <v>0</v>
      </c>
      <c r="AA427" s="3">
        <v>299158274.3900013</v>
      </c>
      <c r="AB427" s="3">
        <v>385459880.39000225</v>
      </c>
      <c r="AC427" s="3">
        <f t="shared" si="31"/>
        <v>-7829241714.1900015</v>
      </c>
      <c r="AD427" s="3">
        <f t="shared" si="32"/>
        <v>-7829241714.1900015</v>
      </c>
      <c r="AE427" s="3">
        <f t="shared" si="33"/>
        <v>-7213337129.9900026</v>
      </c>
      <c r="AF427" s="3">
        <f t="shared" si="34"/>
        <v>-7213337129.9900026</v>
      </c>
    </row>
    <row r="428" spans="1:32" x14ac:dyDescent="0.2">
      <c r="A428" t="s">
        <v>129</v>
      </c>
      <c r="B428" t="s">
        <v>101</v>
      </c>
      <c r="C428" t="s">
        <v>15</v>
      </c>
      <c r="D428" t="s">
        <v>27</v>
      </c>
      <c r="E428" t="s">
        <v>33</v>
      </c>
      <c r="F428">
        <v>202106</v>
      </c>
      <c r="G428" s="3">
        <v>6451878620.3999996</v>
      </c>
      <c r="H428" s="3">
        <v>6915422949.8700008</v>
      </c>
      <c r="I428" s="3">
        <v>6390678620.3999996</v>
      </c>
      <c r="J428" s="3">
        <v>6863022949.8700008</v>
      </c>
      <c r="K428" s="10">
        <v>515</v>
      </c>
      <c r="L428" s="10">
        <v>520</v>
      </c>
      <c r="M428" s="10">
        <v>0</v>
      </c>
      <c r="N428" s="10">
        <v>2634754.4387096786</v>
      </c>
      <c r="O428" s="3">
        <v>10327012865.549997</v>
      </c>
      <c r="P428" s="3">
        <v>10310946161.311884</v>
      </c>
      <c r="Q428" s="3">
        <v>10261165754.929996</v>
      </c>
      <c r="R428" s="3">
        <v>10245099050.691881</v>
      </c>
      <c r="S428" s="31">
        <v>0</v>
      </c>
      <c r="T428" s="10">
        <f t="shared" si="30"/>
        <v>0</v>
      </c>
      <c r="U428" s="3">
        <v>0</v>
      </c>
      <c r="V428" s="3">
        <v>0</v>
      </c>
      <c r="W428" s="3">
        <v>0</v>
      </c>
      <c r="X428" s="3">
        <v>0</v>
      </c>
      <c r="Y428" s="3">
        <v>0</v>
      </c>
      <c r="Z428" s="3">
        <v>0</v>
      </c>
      <c r="AA428" s="3">
        <v>463544329.47000122</v>
      </c>
      <c r="AB428" s="3">
        <v>472344329.47000122</v>
      </c>
      <c r="AC428" s="3">
        <f t="shared" si="31"/>
        <v>-6915422949.8700008</v>
      </c>
      <c r="AD428" s="3">
        <f t="shared" si="32"/>
        <v>-6915422949.8700008</v>
      </c>
      <c r="AE428" s="3">
        <f t="shared" si="33"/>
        <v>-6863022949.8700008</v>
      </c>
      <c r="AF428" s="3">
        <f t="shared" si="34"/>
        <v>-6863022949.8700008</v>
      </c>
    </row>
    <row r="429" spans="1:32" x14ac:dyDescent="0.2">
      <c r="A429" t="s">
        <v>129</v>
      </c>
      <c r="B429" t="s">
        <v>101</v>
      </c>
      <c r="C429" t="s">
        <v>15</v>
      </c>
      <c r="D429" t="s">
        <v>27</v>
      </c>
      <c r="E429" t="s">
        <v>33</v>
      </c>
      <c r="F429">
        <v>202109</v>
      </c>
      <c r="G429" s="3">
        <v>6666604917</v>
      </c>
      <c r="H429" s="3">
        <v>6815970235.749999</v>
      </c>
      <c r="I429" s="3">
        <v>6530238378</v>
      </c>
      <c r="J429" s="3">
        <v>6667890545.749999</v>
      </c>
      <c r="K429" s="10">
        <v>454</v>
      </c>
      <c r="L429" s="10">
        <v>456</v>
      </c>
      <c r="M429" s="10">
        <v>0</v>
      </c>
      <c r="N429" s="10">
        <v>2722459.1817204314</v>
      </c>
      <c r="O429" s="3">
        <v>14499881877.300037</v>
      </c>
      <c r="P429" s="3">
        <v>14511548017.503578</v>
      </c>
      <c r="Q429" s="3">
        <v>14456382667.240036</v>
      </c>
      <c r="R429" s="3">
        <v>14468048807.443579</v>
      </c>
      <c r="S429" s="31">
        <v>0</v>
      </c>
      <c r="T429" s="10">
        <f t="shared" si="30"/>
        <v>0</v>
      </c>
      <c r="U429" s="3">
        <v>0</v>
      </c>
      <c r="V429" s="3">
        <v>0</v>
      </c>
      <c r="W429" s="3">
        <v>0</v>
      </c>
      <c r="X429" s="3">
        <v>0</v>
      </c>
      <c r="Y429" s="3">
        <v>0</v>
      </c>
      <c r="Z429" s="3">
        <v>0</v>
      </c>
      <c r="AA429" s="3">
        <v>149365318.74999905</v>
      </c>
      <c r="AB429" s="3">
        <v>137652167.74999905</v>
      </c>
      <c r="AC429" s="3">
        <f t="shared" si="31"/>
        <v>-6815970235.749999</v>
      </c>
      <c r="AD429" s="3">
        <f t="shared" si="32"/>
        <v>-6815970235.749999</v>
      </c>
      <c r="AE429" s="3">
        <f t="shared" si="33"/>
        <v>-6667890545.749999</v>
      </c>
      <c r="AF429" s="3">
        <f t="shared" si="34"/>
        <v>-6667890545.749999</v>
      </c>
    </row>
    <row r="430" spans="1:32" x14ac:dyDescent="0.2">
      <c r="A430" t="s">
        <v>129</v>
      </c>
      <c r="B430" t="s">
        <v>101</v>
      </c>
      <c r="C430" t="s">
        <v>15</v>
      </c>
      <c r="D430" t="s">
        <v>27</v>
      </c>
      <c r="E430" t="s">
        <v>33</v>
      </c>
      <c r="F430">
        <v>202112</v>
      </c>
      <c r="G430" s="3">
        <v>7407361500</v>
      </c>
      <c r="H430" s="3">
        <v>7732190956.0100021</v>
      </c>
      <c r="I430" s="3">
        <v>7300434979</v>
      </c>
      <c r="J430" s="3">
        <v>7464524955.0100002</v>
      </c>
      <c r="K430" s="10">
        <v>464</v>
      </c>
      <c r="L430" s="10">
        <v>467</v>
      </c>
      <c r="M430" s="10">
        <v>0</v>
      </c>
      <c r="N430" s="10">
        <v>2867962.6143369176</v>
      </c>
      <c r="O430" s="3">
        <v>17055311517.279987</v>
      </c>
      <c r="P430" s="3">
        <v>17053121947.069139</v>
      </c>
      <c r="Q430" s="3">
        <v>16990684034.929989</v>
      </c>
      <c r="R430" s="3">
        <v>16988494464.719135</v>
      </c>
      <c r="S430" s="31">
        <v>0</v>
      </c>
      <c r="T430" s="10">
        <f t="shared" si="30"/>
        <v>0</v>
      </c>
      <c r="U430" s="3">
        <v>0</v>
      </c>
      <c r="V430" s="3">
        <v>0</v>
      </c>
      <c r="W430" s="3">
        <v>0</v>
      </c>
      <c r="X430" s="3">
        <v>0</v>
      </c>
      <c r="Y430" s="3">
        <v>0</v>
      </c>
      <c r="Z430" s="3">
        <v>0</v>
      </c>
      <c r="AA430" s="3">
        <v>324829456.01000214</v>
      </c>
      <c r="AB430" s="3">
        <v>164089976.01000023</v>
      </c>
      <c r="AC430" s="3">
        <f t="shared" si="31"/>
        <v>-7732190956.0100021</v>
      </c>
      <c r="AD430" s="3">
        <f t="shared" si="32"/>
        <v>-7732190956.0100021</v>
      </c>
      <c r="AE430" s="3">
        <f t="shared" si="33"/>
        <v>-7464524955.0100002</v>
      </c>
      <c r="AF430" s="3">
        <f t="shared" si="34"/>
        <v>-7464524955.0100002</v>
      </c>
    </row>
    <row r="431" spans="1:32" x14ac:dyDescent="0.2">
      <c r="A431" t="s">
        <v>129</v>
      </c>
      <c r="B431" t="s">
        <v>101</v>
      </c>
      <c r="C431" t="s">
        <v>15</v>
      </c>
      <c r="D431" t="s">
        <v>27</v>
      </c>
      <c r="E431" t="s">
        <v>33</v>
      </c>
      <c r="F431">
        <v>202203</v>
      </c>
      <c r="G431" s="3">
        <v>5833591257</v>
      </c>
      <c r="H431" s="3">
        <v>6226919758.4100008</v>
      </c>
      <c r="I431" s="3">
        <v>5675039375</v>
      </c>
      <c r="J431" s="3">
        <v>6159028280.4100008</v>
      </c>
      <c r="K431" s="10">
        <v>419</v>
      </c>
      <c r="L431" s="10">
        <v>424</v>
      </c>
      <c r="M431" s="10">
        <v>0</v>
      </c>
      <c r="N431" s="10">
        <v>2862178.4704301073</v>
      </c>
      <c r="O431" s="3">
        <v>15278517526.869947</v>
      </c>
      <c r="P431" s="3">
        <v>10585844218.353601</v>
      </c>
      <c r="Q431" s="3">
        <v>15006775417.100069</v>
      </c>
      <c r="R431" s="3">
        <v>10314102108.58374</v>
      </c>
      <c r="S431" s="31">
        <v>0</v>
      </c>
      <c r="T431" s="10">
        <f t="shared" si="30"/>
        <v>0</v>
      </c>
      <c r="U431" s="3">
        <v>0</v>
      </c>
      <c r="V431" s="3">
        <v>0</v>
      </c>
      <c r="W431" s="3">
        <v>0</v>
      </c>
      <c r="X431" s="3">
        <v>0</v>
      </c>
      <c r="Y431" s="3">
        <v>0</v>
      </c>
      <c r="Z431" s="3">
        <v>0</v>
      </c>
      <c r="AA431" s="3">
        <v>393328501.4100008</v>
      </c>
      <c r="AB431" s="3">
        <v>483988905.4100008</v>
      </c>
      <c r="AC431" s="3">
        <f t="shared" si="31"/>
        <v>-6226919758.4100008</v>
      </c>
      <c r="AD431" s="3">
        <f t="shared" si="32"/>
        <v>-6226919758.4100008</v>
      </c>
      <c r="AE431" s="3">
        <f t="shared" si="33"/>
        <v>-6159028280.4100008</v>
      </c>
      <c r="AF431" s="3">
        <f t="shared" si="34"/>
        <v>-6159028280.4100008</v>
      </c>
    </row>
    <row r="432" spans="1:32" x14ac:dyDescent="0.2">
      <c r="A432" t="s">
        <v>129</v>
      </c>
      <c r="B432" t="s">
        <v>101</v>
      </c>
      <c r="C432" t="s">
        <v>15</v>
      </c>
      <c r="D432" t="s">
        <v>27</v>
      </c>
      <c r="E432" t="s">
        <v>33</v>
      </c>
      <c r="F432">
        <v>202206</v>
      </c>
      <c r="G432" s="3">
        <v>5503256701</v>
      </c>
      <c r="H432" s="3">
        <v>6398542785.1299992</v>
      </c>
      <c r="I432" s="3">
        <v>5057252514.5999994</v>
      </c>
      <c r="J432" s="3">
        <v>5774210946.5299997</v>
      </c>
      <c r="K432" s="10">
        <v>369</v>
      </c>
      <c r="L432" s="10">
        <v>381</v>
      </c>
      <c r="M432" s="10">
        <v>0</v>
      </c>
      <c r="N432" s="10">
        <v>2949575.1559139783</v>
      </c>
      <c r="O432" s="3">
        <v>17051679826.889971</v>
      </c>
      <c r="P432" s="3">
        <v>11019606794.38982</v>
      </c>
      <c r="Q432" s="3">
        <v>14418168028.889969</v>
      </c>
      <c r="R432" s="3">
        <v>8386094996.3897419</v>
      </c>
      <c r="S432" s="31">
        <v>0</v>
      </c>
      <c r="T432" s="10">
        <f t="shared" si="30"/>
        <v>0</v>
      </c>
      <c r="U432" s="3">
        <v>0</v>
      </c>
      <c r="V432" s="3">
        <v>0</v>
      </c>
      <c r="W432" s="3">
        <v>0</v>
      </c>
      <c r="X432" s="3">
        <v>0</v>
      </c>
      <c r="Y432" s="3">
        <v>0</v>
      </c>
      <c r="Z432" s="3">
        <v>0</v>
      </c>
      <c r="AA432" s="3">
        <v>895286084.12999916</v>
      </c>
      <c r="AB432" s="3">
        <v>716958431.93000031</v>
      </c>
      <c r="AC432" s="3">
        <f t="shared" si="31"/>
        <v>-6398542785.1299992</v>
      </c>
      <c r="AD432" s="3">
        <f t="shared" si="32"/>
        <v>-6398542785.1299992</v>
      </c>
      <c r="AE432" s="3">
        <f t="shared" si="33"/>
        <v>-5774210946.5299997</v>
      </c>
      <c r="AF432" s="3">
        <f t="shared" si="34"/>
        <v>-5774210946.5299997</v>
      </c>
    </row>
    <row r="433" spans="1:32" x14ac:dyDescent="0.2">
      <c r="A433" t="s">
        <v>129</v>
      </c>
      <c r="B433" t="s">
        <v>101</v>
      </c>
      <c r="C433" t="s">
        <v>15</v>
      </c>
      <c r="D433" t="s">
        <v>27</v>
      </c>
      <c r="E433" t="s">
        <v>33</v>
      </c>
      <c r="F433">
        <v>202209</v>
      </c>
      <c r="G433" s="3">
        <v>6874984360</v>
      </c>
      <c r="H433" s="3">
        <v>7296378896.8399982</v>
      </c>
      <c r="I433" s="3">
        <v>6178758288.8000002</v>
      </c>
      <c r="J433" s="3">
        <v>6290907972.2399988</v>
      </c>
      <c r="K433" s="10">
        <v>429</v>
      </c>
      <c r="L433" s="10">
        <v>444</v>
      </c>
      <c r="M433" s="10">
        <v>0</v>
      </c>
      <c r="N433" s="10">
        <v>2887966.7637992851</v>
      </c>
      <c r="O433" s="3">
        <v>21191533445.209995</v>
      </c>
      <c r="P433" s="3">
        <v>15419356236.603065</v>
      </c>
      <c r="Q433" s="3">
        <v>16525917640.800007</v>
      </c>
      <c r="R433" s="3">
        <v>10753740432.193146</v>
      </c>
      <c r="S433" s="31">
        <v>0</v>
      </c>
      <c r="T433" s="10">
        <f t="shared" si="30"/>
        <v>0</v>
      </c>
      <c r="U433" s="3">
        <v>0</v>
      </c>
      <c r="V433" s="3">
        <v>0</v>
      </c>
      <c r="W433" s="3">
        <v>0</v>
      </c>
      <c r="X433" s="3">
        <v>0</v>
      </c>
      <c r="Y433" s="3">
        <v>0</v>
      </c>
      <c r="Z433" s="3">
        <v>0</v>
      </c>
      <c r="AA433" s="3">
        <v>421394536.83999825</v>
      </c>
      <c r="AB433" s="3">
        <v>112149683.43999863</v>
      </c>
      <c r="AC433" s="3">
        <f t="shared" si="31"/>
        <v>-7296378896.8399982</v>
      </c>
      <c r="AD433" s="3">
        <f t="shared" si="32"/>
        <v>-7296378896.8399982</v>
      </c>
      <c r="AE433" s="3">
        <f t="shared" si="33"/>
        <v>-6290907972.2399988</v>
      </c>
      <c r="AF433" s="3">
        <f t="shared" si="34"/>
        <v>-6290907972.2399988</v>
      </c>
    </row>
    <row r="434" spans="1:32" x14ac:dyDescent="0.2">
      <c r="A434" t="s">
        <v>129</v>
      </c>
      <c r="B434" t="s">
        <v>101</v>
      </c>
      <c r="C434" t="s">
        <v>15</v>
      </c>
      <c r="D434" t="s">
        <v>27</v>
      </c>
      <c r="E434" t="s">
        <v>33</v>
      </c>
      <c r="F434">
        <v>202212</v>
      </c>
      <c r="G434" s="3">
        <v>6147216405</v>
      </c>
      <c r="H434" s="3">
        <v>6974696799.999999</v>
      </c>
      <c r="I434" s="3">
        <v>5854602281</v>
      </c>
      <c r="J434" s="3">
        <v>6815060594.999999</v>
      </c>
      <c r="K434" s="10">
        <v>386</v>
      </c>
      <c r="L434" s="10">
        <v>401</v>
      </c>
      <c r="M434" s="10">
        <v>0</v>
      </c>
      <c r="N434" s="10">
        <v>2854487.6935483874</v>
      </c>
      <c r="O434" s="3">
        <v>21079878309.319969</v>
      </c>
      <c r="P434" s="3">
        <v>18052740569.767723</v>
      </c>
      <c r="Q434" s="3">
        <v>23973878405.249943</v>
      </c>
      <c r="R434" s="3">
        <v>20946740665.69693</v>
      </c>
      <c r="S434" s="31">
        <v>0</v>
      </c>
      <c r="T434" s="10">
        <f t="shared" si="30"/>
        <v>0</v>
      </c>
      <c r="U434" s="3">
        <v>0</v>
      </c>
      <c r="V434" s="3">
        <v>0</v>
      </c>
      <c r="W434" s="3">
        <v>0</v>
      </c>
      <c r="X434" s="3">
        <v>0</v>
      </c>
      <c r="Y434" s="3">
        <v>0</v>
      </c>
      <c r="Z434" s="3">
        <v>0</v>
      </c>
      <c r="AA434" s="3">
        <v>827480394.99999905</v>
      </c>
      <c r="AB434" s="3">
        <v>960458313.99999905</v>
      </c>
      <c r="AC434" s="3">
        <f t="shared" si="31"/>
        <v>-6974696799.999999</v>
      </c>
      <c r="AD434" s="3">
        <f t="shared" si="32"/>
        <v>-6974696799.999999</v>
      </c>
      <c r="AE434" s="3">
        <f t="shared" si="33"/>
        <v>-6815060594.999999</v>
      </c>
      <c r="AF434" s="3">
        <f t="shared" si="34"/>
        <v>-6815060594.999999</v>
      </c>
    </row>
    <row r="435" spans="1:32" x14ac:dyDescent="0.2">
      <c r="A435" t="s">
        <v>129</v>
      </c>
      <c r="B435" t="s">
        <v>101</v>
      </c>
      <c r="C435" t="s">
        <v>15</v>
      </c>
      <c r="D435" t="s">
        <v>27</v>
      </c>
      <c r="E435" t="s">
        <v>33</v>
      </c>
      <c r="F435">
        <v>202303</v>
      </c>
      <c r="G435" s="3">
        <v>6379333429.6000004</v>
      </c>
      <c r="H435" s="3">
        <v>7319535562.7600002</v>
      </c>
      <c r="I435" s="3">
        <v>5353471612.8000002</v>
      </c>
      <c r="J435" s="3">
        <v>6386494084.7599993</v>
      </c>
      <c r="K435" s="10">
        <v>444</v>
      </c>
      <c r="L435" s="10">
        <v>464</v>
      </c>
      <c r="M435" s="10">
        <v>0</v>
      </c>
      <c r="N435" s="10">
        <v>2855376.5241935481</v>
      </c>
      <c r="O435" s="3">
        <v>20504881396.499874</v>
      </c>
      <c r="P435" s="3">
        <v>20925762188.889954</v>
      </c>
      <c r="Q435" s="3">
        <v>18619574994.339966</v>
      </c>
      <c r="R435" s="3">
        <v>19040455786.73003</v>
      </c>
      <c r="S435" s="31">
        <v>0</v>
      </c>
      <c r="T435" s="10">
        <f t="shared" si="30"/>
        <v>0</v>
      </c>
      <c r="U435" s="3">
        <v>0</v>
      </c>
      <c r="V435" s="3">
        <v>0</v>
      </c>
      <c r="W435" s="3">
        <v>0</v>
      </c>
      <c r="X435" s="3">
        <v>0</v>
      </c>
      <c r="Y435" s="3">
        <v>0</v>
      </c>
      <c r="Z435" s="3">
        <v>0</v>
      </c>
      <c r="AA435" s="3">
        <v>940202133.15999985</v>
      </c>
      <c r="AB435" s="3">
        <v>1033022471.9599991</v>
      </c>
      <c r="AC435" s="3">
        <f t="shared" si="31"/>
        <v>-7319535562.7600002</v>
      </c>
      <c r="AD435" s="3">
        <f t="shared" si="32"/>
        <v>-7319535562.7600002</v>
      </c>
      <c r="AE435" s="3">
        <f t="shared" si="33"/>
        <v>-6386494084.7599993</v>
      </c>
      <c r="AF435" s="3">
        <f t="shared" si="34"/>
        <v>-6386494084.7599993</v>
      </c>
    </row>
    <row r="436" spans="1:32" x14ac:dyDescent="0.2">
      <c r="A436" t="s">
        <v>129</v>
      </c>
      <c r="B436" t="s">
        <v>101</v>
      </c>
      <c r="C436" t="s">
        <v>15</v>
      </c>
      <c r="D436" t="s">
        <v>27</v>
      </c>
      <c r="E436" t="s">
        <v>33</v>
      </c>
      <c r="F436">
        <v>202306</v>
      </c>
      <c r="G436" s="3">
        <v>5180772056</v>
      </c>
      <c r="H436" s="3">
        <v>5772712630.4100008</v>
      </c>
      <c r="I436" s="3">
        <v>4720139351.3999996</v>
      </c>
      <c r="J436" s="3">
        <v>5303267930.8099995</v>
      </c>
      <c r="K436" s="10">
        <v>401</v>
      </c>
      <c r="L436" s="10">
        <v>419</v>
      </c>
      <c r="M436" s="10">
        <v>0</v>
      </c>
      <c r="N436" s="10">
        <v>2795418.2713261642</v>
      </c>
      <c r="O436" s="3">
        <v>19220840358.669952</v>
      </c>
      <c r="P436" s="3">
        <v>20279434578.202377</v>
      </c>
      <c r="Q436" s="3">
        <v>18756482430.96999</v>
      </c>
      <c r="R436" s="3">
        <v>19815076650.502384</v>
      </c>
      <c r="S436" s="31">
        <v>0</v>
      </c>
      <c r="T436" s="10">
        <f t="shared" si="30"/>
        <v>0</v>
      </c>
      <c r="U436" s="3">
        <v>0</v>
      </c>
      <c r="V436" s="3">
        <v>0</v>
      </c>
      <c r="W436" s="3">
        <v>0</v>
      </c>
      <c r="X436" s="3">
        <v>0</v>
      </c>
      <c r="Y436" s="3">
        <v>0</v>
      </c>
      <c r="Z436" s="3">
        <v>0</v>
      </c>
      <c r="AA436" s="3">
        <v>591940574.4100008</v>
      </c>
      <c r="AB436" s="3">
        <v>583128579.40999985</v>
      </c>
      <c r="AC436" s="3">
        <f t="shared" si="31"/>
        <v>-5772712630.4100008</v>
      </c>
      <c r="AD436" s="3">
        <f t="shared" si="32"/>
        <v>-5772712630.4100008</v>
      </c>
      <c r="AE436" s="3">
        <f t="shared" si="33"/>
        <v>-5303267930.8099995</v>
      </c>
      <c r="AF436" s="3">
        <f t="shared" si="34"/>
        <v>-5303267930.8099995</v>
      </c>
    </row>
    <row r="437" spans="1:32" x14ac:dyDescent="0.2">
      <c r="A437" t="s">
        <v>129</v>
      </c>
      <c r="B437" t="s">
        <v>101</v>
      </c>
      <c r="C437" t="s">
        <v>15</v>
      </c>
      <c r="D437" t="s">
        <v>27</v>
      </c>
      <c r="E437" t="s">
        <v>33</v>
      </c>
      <c r="F437">
        <v>202309</v>
      </c>
      <c r="G437" s="3">
        <v>4689314448</v>
      </c>
      <c r="H437" s="3">
        <v>5236341260.0900002</v>
      </c>
      <c r="I437" s="3">
        <v>4079546119.5999994</v>
      </c>
      <c r="J437" s="3">
        <v>4684187440.0899992</v>
      </c>
      <c r="K437" s="10">
        <v>353</v>
      </c>
      <c r="L437" s="10">
        <v>365</v>
      </c>
      <c r="M437" s="10">
        <v>0</v>
      </c>
      <c r="N437" s="10">
        <v>2651944.6146953404</v>
      </c>
      <c r="O437" s="3">
        <v>20767108611.450001</v>
      </c>
      <c r="P437" s="3">
        <v>21164404059.556374</v>
      </c>
      <c r="Q437" s="3">
        <v>20487208343.27</v>
      </c>
      <c r="R437" s="3">
        <v>20884503791.376385</v>
      </c>
      <c r="S437" s="31">
        <v>0</v>
      </c>
      <c r="T437" s="10">
        <f t="shared" si="30"/>
        <v>0</v>
      </c>
      <c r="U437" s="3">
        <v>0</v>
      </c>
      <c r="V437" s="3">
        <v>0</v>
      </c>
      <c r="W437" s="3">
        <v>0</v>
      </c>
      <c r="X437" s="3">
        <v>0</v>
      </c>
      <c r="Y437" s="3">
        <v>0</v>
      </c>
      <c r="Z437" s="3">
        <v>0</v>
      </c>
      <c r="AA437" s="3">
        <v>547026812.09000015</v>
      </c>
      <c r="AB437" s="3">
        <v>604641320.48999977</v>
      </c>
      <c r="AC437" s="3">
        <f t="shared" si="31"/>
        <v>-5236341260.0900002</v>
      </c>
      <c r="AD437" s="3">
        <f t="shared" si="32"/>
        <v>-5236341260.0900002</v>
      </c>
      <c r="AE437" s="3">
        <f t="shared" si="33"/>
        <v>-4684187440.0899992</v>
      </c>
      <c r="AF437" s="3">
        <f t="shared" si="34"/>
        <v>-4684187440.0899992</v>
      </c>
    </row>
    <row r="438" spans="1:32" x14ac:dyDescent="0.2">
      <c r="A438" t="s">
        <v>129</v>
      </c>
      <c r="B438" t="s">
        <v>101</v>
      </c>
      <c r="C438" t="s">
        <v>15</v>
      </c>
      <c r="D438" t="s">
        <v>27</v>
      </c>
      <c r="E438" t="s">
        <v>33</v>
      </c>
      <c r="F438">
        <v>202312</v>
      </c>
      <c r="G438" s="3">
        <v>2151275199</v>
      </c>
      <c r="H438" s="3">
        <v>3499776149.5399995</v>
      </c>
      <c r="I438" s="3">
        <v>1950076519.8</v>
      </c>
      <c r="J438" s="3">
        <v>3294281948.3400002</v>
      </c>
      <c r="K438" s="10">
        <v>193</v>
      </c>
      <c r="L438" s="10">
        <v>224</v>
      </c>
      <c r="M438" s="10">
        <v>0</v>
      </c>
      <c r="N438" s="10">
        <v>2552867.3096774197</v>
      </c>
      <c r="O438" s="3">
        <v>20244892064.280025</v>
      </c>
      <c r="P438" s="3">
        <v>20241532536.075169</v>
      </c>
      <c r="Q438" s="3">
        <v>23684600472.789993</v>
      </c>
      <c r="R438" s="3">
        <v>23681240944.585228</v>
      </c>
      <c r="S438" s="31">
        <v>0</v>
      </c>
      <c r="T438" s="10">
        <f t="shared" si="30"/>
        <v>0</v>
      </c>
      <c r="U438" s="3">
        <v>0</v>
      </c>
      <c r="V438" s="3">
        <v>0</v>
      </c>
      <c r="W438" s="3">
        <v>0</v>
      </c>
      <c r="X438" s="3">
        <v>0</v>
      </c>
      <c r="Y438" s="3">
        <v>0</v>
      </c>
      <c r="Z438" s="3">
        <v>0</v>
      </c>
      <c r="AA438" s="3">
        <v>1348500950.5399995</v>
      </c>
      <c r="AB438" s="3">
        <v>1344205428.5400002</v>
      </c>
      <c r="AC438" s="3">
        <f t="shared" si="31"/>
        <v>-3499776149.5399995</v>
      </c>
      <c r="AD438" s="3">
        <f t="shared" si="32"/>
        <v>-3499776149.5399995</v>
      </c>
      <c r="AE438" s="3">
        <f t="shared" si="33"/>
        <v>-3294281948.3400002</v>
      </c>
      <c r="AF438" s="3">
        <f t="shared" si="34"/>
        <v>-3294281948.3400002</v>
      </c>
    </row>
    <row r="439" spans="1:32" x14ac:dyDescent="0.2">
      <c r="A439" t="s">
        <v>129</v>
      </c>
      <c r="B439" t="s">
        <v>101</v>
      </c>
      <c r="C439" t="s">
        <v>15</v>
      </c>
      <c r="D439" t="s">
        <v>27</v>
      </c>
      <c r="E439" t="s">
        <v>33</v>
      </c>
      <c r="F439">
        <v>202403</v>
      </c>
      <c r="G439" s="3">
        <v>1138649565</v>
      </c>
      <c r="H439" s="3">
        <v>3165701065.6400003</v>
      </c>
      <c r="I439" s="3">
        <v>1090688621</v>
      </c>
      <c r="J439" s="3">
        <v>3126443863.6400003</v>
      </c>
      <c r="K439" s="10">
        <v>132</v>
      </c>
      <c r="L439" s="10">
        <v>170</v>
      </c>
      <c r="M439" s="10">
        <v>0</v>
      </c>
      <c r="N439" s="10">
        <v>2396001.697812384</v>
      </c>
      <c r="O439" s="3">
        <v>20933017676.329964</v>
      </c>
      <c r="P439" s="3">
        <v>20920354864.195686</v>
      </c>
      <c r="Q439" s="3">
        <v>21122551683.180115</v>
      </c>
      <c r="R439" s="3">
        <v>21109888871.045845</v>
      </c>
      <c r="S439" s="31">
        <v>0</v>
      </c>
      <c r="T439" s="10">
        <f t="shared" si="30"/>
        <v>0</v>
      </c>
      <c r="U439" s="3">
        <v>0</v>
      </c>
      <c r="V439" s="3">
        <v>0</v>
      </c>
      <c r="W439" s="3">
        <v>0</v>
      </c>
      <c r="X439" s="3">
        <v>0</v>
      </c>
      <c r="Y439" s="3">
        <v>0</v>
      </c>
      <c r="Z439" s="3">
        <v>0</v>
      </c>
      <c r="AA439" s="3">
        <v>2027051500.6400003</v>
      </c>
      <c r="AB439" s="3">
        <v>2035755242.6400003</v>
      </c>
      <c r="AC439" s="3">
        <f t="shared" si="31"/>
        <v>-3165701065.6400003</v>
      </c>
      <c r="AD439" s="3">
        <f t="shared" si="32"/>
        <v>-3165701065.6400003</v>
      </c>
      <c r="AE439" s="3">
        <f t="shared" si="33"/>
        <v>-3126443863.6400003</v>
      </c>
      <c r="AF439" s="3">
        <f t="shared" si="34"/>
        <v>-3126443863.6400003</v>
      </c>
    </row>
    <row r="440" spans="1:32" x14ac:dyDescent="0.2">
      <c r="A440" t="s">
        <v>129</v>
      </c>
      <c r="B440" t="s">
        <v>101</v>
      </c>
      <c r="C440" t="s">
        <v>15</v>
      </c>
      <c r="D440" t="s">
        <v>27</v>
      </c>
      <c r="E440" t="s">
        <v>36</v>
      </c>
      <c r="F440">
        <v>202404</v>
      </c>
      <c r="G440" s="3">
        <v>130623161</v>
      </c>
      <c r="H440" s="3">
        <v>352629065.99000001</v>
      </c>
      <c r="I440" s="3">
        <v>130623161</v>
      </c>
      <c r="J440" s="3">
        <v>323529353.19000006</v>
      </c>
      <c r="K440" s="10">
        <v>10</v>
      </c>
      <c r="L440" s="10">
        <v>22</v>
      </c>
      <c r="M440" s="10">
        <v>0</v>
      </c>
      <c r="N440" s="10">
        <v>2691225.4666666645</v>
      </c>
      <c r="O440" s="3">
        <v>6328419097.9599838</v>
      </c>
      <c r="P440" s="3">
        <v>6328419097.9599838</v>
      </c>
      <c r="Q440" s="3">
        <v>6747336585.3699837</v>
      </c>
      <c r="R440" s="3">
        <v>6747336585.3699837</v>
      </c>
      <c r="S440" s="31">
        <v>0</v>
      </c>
      <c r="T440" s="10">
        <f t="shared" si="30"/>
        <v>0</v>
      </c>
      <c r="U440" s="3">
        <v>0</v>
      </c>
      <c r="V440" s="3">
        <v>0</v>
      </c>
      <c r="W440" s="3">
        <v>0</v>
      </c>
      <c r="X440" s="3">
        <v>0</v>
      </c>
      <c r="Y440" s="3">
        <v>0</v>
      </c>
      <c r="Z440" s="3">
        <v>0</v>
      </c>
      <c r="AA440" s="3">
        <v>222005904.99000001</v>
      </c>
      <c r="AB440" s="3">
        <v>192906192.19000006</v>
      </c>
      <c r="AC440" s="3">
        <f t="shared" si="31"/>
        <v>-352629065.99000001</v>
      </c>
      <c r="AD440" s="3">
        <f t="shared" si="32"/>
        <v>-352629065.99000001</v>
      </c>
      <c r="AE440" s="3">
        <f t="shared" si="33"/>
        <v>-323529353.19000006</v>
      </c>
      <c r="AF440" s="3">
        <f t="shared" si="34"/>
        <v>-323529353.19000006</v>
      </c>
    </row>
    <row r="441" spans="1:32" x14ac:dyDescent="0.2">
      <c r="A441" t="s">
        <v>129</v>
      </c>
      <c r="B441" t="s">
        <v>101</v>
      </c>
      <c r="C441" t="s">
        <v>15</v>
      </c>
      <c r="D441" t="s">
        <v>27</v>
      </c>
      <c r="E441" t="s">
        <v>36</v>
      </c>
      <c r="F441">
        <v>202405</v>
      </c>
      <c r="G441" s="3">
        <v>0</v>
      </c>
      <c r="H441" s="3">
        <v>190993297.81999999</v>
      </c>
      <c r="I441" s="3">
        <v>0</v>
      </c>
      <c r="J441" s="3">
        <v>190993297.81999999</v>
      </c>
      <c r="K441" s="10">
        <v>0</v>
      </c>
      <c r="L441" s="10">
        <v>13</v>
      </c>
      <c r="M441" s="10">
        <v>0</v>
      </c>
      <c r="N441" s="10">
        <v>2809508.2580645164</v>
      </c>
      <c r="O441" s="3">
        <v>5978396476.1800165</v>
      </c>
      <c r="P441" s="3">
        <v>5978396476.1800165</v>
      </c>
      <c r="Q441" s="3">
        <v>6415361412.8100185</v>
      </c>
      <c r="R441" s="3">
        <v>6415361412.8100185</v>
      </c>
      <c r="S441" s="31">
        <v>0</v>
      </c>
      <c r="T441" s="10">
        <f t="shared" si="30"/>
        <v>0</v>
      </c>
      <c r="U441" s="3">
        <v>0</v>
      </c>
      <c r="V441" s="3">
        <v>0</v>
      </c>
      <c r="W441" s="3">
        <v>0</v>
      </c>
      <c r="X441" s="3">
        <v>0</v>
      </c>
      <c r="Y441" s="3">
        <v>0</v>
      </c>
      <c r="Z441" s="3">
        <v>0</v>
      </c>
      <c r="AA441" s="3">
        <v>190993297.81999999</v>
      </c>
      <c r="AB441" s="3">
        <v>190993297.81999999</v>
      </c>
      <c r="AC441" s="3">
        <f t="shared" si="31"/>
        <v>-190993297.81999999</v>
      </c>
      <c r="AD441" s="3">
        <f t="shared" si="32"/>
        <v>-190993297.81999999</v>
      </c>
      <c r="AE441" s="3">
        <f t="shared" si="33"/>
        <v>-190993297.81999999</v>
      </c>
      <c r="AF441" s="3">
        <f t="shared" si="34"/>
        <v>-190993297.81999999</v>
      </c>
    </row>
    <row r="442" spans="1:32" x14ac:dyDescent="0.2">
      <c r="A442" t="s">
        <v>130</v>
      </c>
      <c r="B442" t="s">
        <v>101</v>
      </c>
      <c r="C442" t="s">
        <v>15</v>
      </c>
      <c r="D442" t="s">
        <v>17</v>
      </c>
      <c r="E442" t="s">
        <v>33</v>
      </c>
      <c r="F442">
        <v>201906</v>
      </c>
      <c r="G442" s="3">
        <v>12148718599.41</v>
      </c>
      <c r="H442" s="3">
        <v>11836483686.560001</v>
      </c>
      <c r="I442" s="3">
        <v>12148718599.41</v>
      </c>
      <c r="J442" s="3">
        <v>11902279133.560001</v>
      </c>
      <c r="K442" s="10">
        <v>13262</v>
      </c>
      <c r="L442" s="10">
        <v>13264</v>
      </c>
      <c r="M442" s="10">
        <v>0</v>
      </c>
      <c r="N442" s="10">
        <v>616072.59784946253</v>
      </c>
      <c r="O442" s="3">
        <v>5192838282.6699991</v>
      </c>
      <c r="P442" s="3">
        <v>-16918342056.277668</v>
      </c>
      <c r="Q442" s="3">
        <v>5192375064.3899994</v>
      </c>
      <c r="R442" s="3">
        <v>-16918805274.557667</v>
      </c>
      <c r="S442" s="31">
        <v>0</v>
      </c>
      <c r="T442" s="10">
        <f t="shared" si="30"/>
        <v>0</v>
      </c>
      <c r="U442" s="3">
        <v>0</v>
      </c>
      <c r="V442" s="3">
        <v>0</v>
      </c>
      <c r="W442" s="3">
        <v>0</v>
      </c>
      <c r="X442" s="3">
        <v>0</v>
      </c>
      <c r="Y442" s="3">
        <v>0</v>
      </c>
      <c r="Z442" s="3">
        <v>0</v>
      </c>
      <c r="AA442" s="3">
        <v>-312234912.84999847</v>
      </c>
      <c r="AB442" s="3">
        <v>-246439465.84999847</v>
      </c>
      <c r="AC442" s="3">
        <f t="shared" si="31"/>
        <v>-11836483686.560001</v>
      </c>
      <c r="AD442" s="3">
        <f t="shared" si="32"/>
        <v>-11836483686.560001</v>
      </c>
      <c r="AE442" s="3">
        <f t="shared" si="33"/>
        <v>-11902279133.560001</v>
      </c>
      <c r="AF442" s="3">
        <f t="shared" si="34"/>
        <v>-11902279133.560001</v>
      </c>
    </row>
    <row r="443" spans="1:32" x14ac:dyDescent="0.2">
      <c r="A443" t="s">
        <v>130</v>
      </c>
      <c r="B443" t="s">
        <v>101</v>
      </c>
      <c r="C443" t="s">
        <v>15</v>
      </c>
      <c r="D443" t="s">
        <v>17</v>
      </c>
      <c r="E443" t="s">
        <v>33</v>
      </c>
      <c r="F443">
        <v>201909</v>
      </c>
      <c r="G443" s="3">
        <v>5426528165.2999992</v>
      </c>
      <c r="H443" s="3">
        <v>5426528167.5599995</v>
      </c>
      <c r="I443" s="3">
        <v>5426378165.2999992</v>
      </c>
      <c r="J443" s="3">
        <v>5426378167.5599995</v>
      </c>
      <c r="K443" s="10">
        <v>10312</v>
      </c>
      <c r="L443" s="10">
        <v>10319</v>
      </c>
      <c r="M443" s="10">
        <v>0</v>
      </c>
      <c r="N443" s="10">
        <v>682654.5121863801</v>
      </c>
      <c r="O443" s="3">
        <v>5556359793.8900366</v>
      </c>
      <c r="P443" s="3">
        <v>-20423386970.132095</v>
      </c>
      <c r="Q443" s="3">
        <v>5556359793.8900366</v>
      </c>
      <c r="R443" s="3">
        <v>-20423386970.132095</v>
      </c>
      <c r="S443" s="31">
        <v>0</v>
      </c>
      <c r="T443" s="10">
        <f t="shared" si="30"/>
        <v>0</v>
      </c>
      <c r="U443" s="3">
        <v>0</v>
      </c>
      <c r="V443" s="3">
        <v>0</v>
      </c>
      <c r="W443" s="3">
        <v>0</v>
      </c>
      <c r="X443" s="3">
        <v>0</v>
      </c>
      <c r="Y443" s="3">
        <v>0</v>
      </c>
      <c r="Z443" s="3">
        <v>0</v>
      </c>
      <c r="AA443" s="3">
        <v>2.2600002288818359</v>
      </c>
      <c r="AB443" s="3">
        <v>2.2600002288818359</v>
      </c>
      <c r="AC443" s="3">
        <f t="shared" si="31"/>
        <v>-5426528167.5599995</v>
      </c>
      <c r="AD443" s="3">
        <f t="shared" si="32"/>
        <v>-5426528167.5599995</v>
      </c>
      <c r="AE443" s="3">
        <f t="shared" si="33"/>
        <v>-5426378167.5599995</v>
      </c>
      <c r="AF443" s="3">
        <f t="shared" si="34"/>
        <v>-5426378167.5599995</v>
      </c>
    </row>
    <row r="444" spans="1:32" x14ac:dyDescent="0.2">
      <c r="A444" t="s">
        <v>130</v>
      </c>
      <c r="B444" t="s">
        <v>101</v>
      </c>
      <c r="C444" t="s">
        <v>15</v>
      </c>
      <c r="D444" t="s">
        <v>17</v>
      </c>
      <c r="E444" t="s">
        <v>33</v>
      </c>
      <c r="F444">
        <v>201912</v>
      </c>
      <c r="G444" s="3">
        <v>5564819258.0600004</v>
      </c>
      <c r="H444" s="3">
        <v>5564819262.5300007</v>
      </c>
      <c r="I444" s="3">
        <v>5563919258.0600004</v>
      </c>
      <c r="J444" s="3">
        <v>5563919262.5300007</v>
      </c>
      <c r="K444" s="10">
        <v>10641</v>
      </c>
      <c r="L444" s="10">
        <v>10665</v>
      </c>
      <c r="M444" s="10">
        <v>0</v>
      </c>
      <c r="N444" s="10">
        <v>750673.28709677421</v>
      </c>
      <c r="O444" s="3">
        <v>4894094498.9900007</v>
      </c>
      <c r="P444" s="3">
        <v>-4270681711.5042434</v>
      </c>
      <c r="Q444" s="3">
        <v>4894076332.9900007</v>
      </c>
      <c r="R444" s="3">
        <v>-4270699877.5042434</v>
      </c>
      <c r="S444" s="31">
        <v>0</v>
      </c>
      <c r="T444" s="10">
        <f t="shared" si="30"/>
        <v>0</v>
      </c>
      <c r="U444" s="3">
        <v>0</v>
      </c>
      <c r="V444" s="3">
        <v>0</v>
      </c>
      <c r="W444" s="3">
        <v>0</v>
      </c>
      <c r="X444" s="3">
        <v>0</v>
      </c>
      <c r="Y444" s="3">
        <v>0</v>
      </c>
      <c r="Z444" s="3">
        <v>0</v>
      </c>
      <c r="AA444" s="3">
        <v>4.4700002670288086</v>
      </c>
      <c r="AB444" s="3">
        <v>4.4700002670288086</v>
      </c>
      <c r="AC444" s="3">
        <f t="shared" si="31"/>
        <v>-5564819262.5300007</v>
      </c>
      <c r="AD444" s="3">
        <f t="shared" si="32"/>
        <v>-5564819262.5300007</v>
      </c>
      <c r="AE444" s="3">
        <f t="shared" si="33"/>
        <v>-5563919262.5300007</v>
      </c>
      <c r="AF444" s="3">
        <f t="shared" si="34"/>
        <v>-5563919262.5300007</v>
      </c>
    </row>
    <row r="445" spans="1:32" x14ac:dyDescent="0.2">
      <c r="A445" t="s">
        <v>130</v>
      </c>
      <c r="B445" t="s">
        <v>101</v>
      </c>
      <c r="C445" t="s">
        <v>15</v>
      </c>
      <c r="D445" t="s">
        <v>17</v>
      </c>
      <c r="E445" t="s">
        <v>33</v>
      </c>
      <c r="F445">
        <v>202003</v>
      </c>
      <c r="G445" s="3">
        <v>5095075277.1700001</v>
      </c>
      <c r="H445" s="3">
        <v>5095075281.3099985</v>
      </c>
      <c r="I445" s="3">
        <v>5095075277.1700001</v>
      </c>
      <c r="J445" s="3">
        <v>5095075281.3099985</v>
      </c>
      <c r="K445" s="10">
        <v>9338</v>
      </c>
      <c r="L445" s="10">
        <v>9364</v>
      </c>
      <c r="M445" s="10">
        <v>0</v>
      </c>
      <c r="N445" s="10">
        <v>783715.65368928493</v>
      </c>
      <c r="O445" s="3">
        <v>3831395077.3399963</v>
      </c>
      <c r="P445" s="3">
        <v>-8428651655.6323881</v>
      </c>
      <c r="Q445" s="3">
        <v>3831386412.3399963</v>
      </c>
      <c r="R445" s="3">
        <v>-8428660320.6323881</v>
      </c>
      <c r="S445" s="31">
        <v>0</v>
      </c>
      <c r="T445" s="10">
        <f t="shared" si="30"/>
        <v>0</v>
      </c>
      <c r="U445" s="3">
        <v>0</v>
      </c>
      <c r="V445" s="3">
        <v>0</v>
      </c>
      <c r="W445" s="3">
        <v>0</v>
      </c>
      <c r="X445" s="3">
        <v>0</v>
      </c>
      <c r="Y445" s="3">
        <v>0</v>
      </c>
      <c r="Z445" s="3">
        <v>0</v>
      </c>
      <c r="AA445" s="3">
        <v>4.1399984359741211</v>
      </c>
      <c r="AB445" s="3">
        <v>4.1399984359741211</v>
      </c>
      <c r="AC445" s="3">
        <f t="shared" si="31"/>
        <v>-5095075281.3099985</v>
      </c>
      <c r="AD445" s="3">
        <f t="shared" si="32"/>
        <v>-5095075281.3099985</v>
      </c>
      <c r="AE445" s="3">
        <f t="shared" si="33"/>
        <v>-5095075281.3099985</v>
      </c>
      <c r="AF445" s="3">
        <f t="shared" si="34"/>
        <v>-5095075281.3099985</v>
      </c>
    </row>
    <row r="446" spans="1:32" x14ac:dyDescent="0.2">
      <c r="A446" t="s">
        <v>130</v>
      </c>
      <c r="B446" t="s">
        <v>101</v>
      </c>
      <c r="C446" t="s">
        <v>15</v>
      </c>
      <c r="D446" t="s">
        <v>17</v>
      </c>
      <c r="E446" t="s">
        <v>33</v>
      </c>
      <c r="F446">
        <v>202006</v>
      </c>
      <c r="G446" s="3">
        <v>4070525247.3700004</v>
      </c>
      <c r="H446" s="3">
        <v>4070525249.3000002</v>
      </c>
      <c r="I446" s="3">
        <v>4070525247.3700004</v>
      </c>
      <c r="J446" s="3">
        <v>4070525249.3000002</v>
      </c>
      <c r="K446" s="10">
        <v>6553</v>
      </c>
      <c r="L446" s="10">
        <v>6559</v>
      </c>
      <c r="M446" s="10">
        <v>0</v>
      </c>
      <c r="N446" s="10">
        <v>764509.59928315424</v>
      </c>
      <c r="O446" s="3">
        <v>5228703355</v>
      </c>
      <c r="P446" s="3">
        <v>18361238206.855404</v>
      </c>
      <c r="Q446" s="3">
        <v>5228703355</v>
      </c>
      <c r="R446" s="3">
        <v>18361238206.855404</v>
      </c>
      <c r="S446" s="31">
        <v>0</v>
      </c>
      <c r="T446" s="10">
        <f t="shared" si="30"/>
        <v>0</v>
      </c>
      <c r="U446" s="3">
        <v>0</v>
      </c>
      <c r="V446" s="3">
        <v>0</v>
      </c>
      <c r="W446" s="3">
        <v>0</v>
      </c>
      <c r="X446" s="3">
        <v>0</v>
      </c>
      <c r="Y446" s="3">
        <v>0</v>
      </c>
      <c r="Z446" s="3">
        <v>0</v>
      </c>
      <c r="AA446" s="3">
        <v>1.929999828338623</v>
      </c>
      <c r="AB446" s="3">
        <v>1.929999828338623</v>
      </c>
      <c r="AC446" s="3">
        <f t="shared" si="31"/>
        <v>-4070525249.3000002</v>
      </c>
      <c r="AD446" s="3">
        <f t="shared" si="32"/>
        <v>-4070525249.3000002</v>
      </c>
      <c r="AE446" s="3">
        <f t="shared" si="33"/>
        <v>-4070525249.3000002</v>
      </c>
      <c r="AF446" s="3">
        <f t="shared" si="34"/>
        <v>-4070525249.3000002</v>
      </c>
    </row>
    <row r="447" spans="1:32" x14ac:dyDescent="0.2">
      <c r="A447" t="s">
        <v>130</v>
      </c>
      <c r="B447" t="s">
        <v>101</v>
      </c>
      <c r="C447" t="s">
        <v>15</v>
      </c>
      <c r="D447" t="s">
        <v>17</v>
      </c>
      <c r="E447" t="s">
        <v>33</v>
      </c>
      <c r="F447">
        <v>202009</v>
      </c>
      <c r="G447" s="3">
        <v>5294272484.6399994</v>
      </c>
      <c r="H447" s="3">
        <v>5294774587.1999998</v>
      </c>
      <c r="I447" s="3">
        <v>5294272484.6399994</v>
      </c>
      <c r="J447" s="3">
        <v>5294774587.1999998</v>
      </c>
      <c r="K447" s="10">
        <v>12170</v>
      </c>
      <c r="L447" s="10">
        <v>12175</v>
      </c>
      <c r="M447" s="10">
        <v>0</v>
      </c>
      <c r="N447" s="10">
        <v>773053.62186379929</v>
      </c>
      <c r="O447" s="3">
        <v>5978677314.8498249</v>
      </c>
      <c r="P447" s="3">
        <v>2986261091.8501477</v>
      </c>
      <c r="Q447" s="3">
        <v>5978677314.8498249</v>
      </c>
      <c r="R447" s="3">
        <v>2986261091.8501477</v>
      </c>
      <c r="S447" s="31">
        <v>0</v>
      </c>
      <c r="T447" s="10">
        <f t="shared" si="30"/>
        <v>0</v>
      </c>
      <c r="U447" s="3">
        <v>0</v>
      </c>
      <c r="V447" s="3">
        <v>0</v>
      </c>
      <c r="W447" s="3">
        <v>0</v>
      </c>
      <c r="X447" s="3">
        <v>0</v>
      </c>
      <c r="Y447" s="3">
        <v>0</v>
      </c>
      <c r="Z447" s="3">
        <v>0</v>
      </c>
      <c r="AA447" s="3">
        <v>502102.56000041962</v>
      </c>
      <c r="AB447" s="3">
        <v>502102.56000041962</v>
      </c>
      <c r="AC447" s="3">
        <f t="shared" si="31"/>
        <v>-5294774587.1999998</v>
      </c>
      <c r="AD447" s="3">
        <f t="shared" si="32"/>
        <v>-5294774587.1999998</v>
      </c>
      <c r="AE447" s="3">
        <f t="shared" si="33"/>
        <v>-5294774587.1999998</v>
      </c>
      <c r="AF447" s="3">
        <f t="shared" si="34"/>
        <v>-5294774587.1999998</v>
      </c>
    </row>
    <row r="448" spans="1:32" x14ac:dyDescent="0.2">
      <c r="A448" t="s">
        <v>130</v>
      </c>
      <c r="B448" t="s">
        <v>101</v>
      </c>
      <c r="C448" t="s">
        <v>15</v>
      </c>
      <c r="D448" t="s">
        <v>17</v>
      </c>
      <c r="E448" t="s">
        <v>33</v>
      </c>
      <c r="F448">
        <v>202012</v>
      </c>
      <c r="G448" s="3">
        <v>4480699694.8200016</v>
      </c>
      <c r="H448" s="3">
        <v>4481352426.0699997</v>
      </c>
      <c r="I448" s="3">
        <v>4480699694.8200016</v>
      </c>
      <c r="J448" s="3">
        <v>4479561000.0699997</v>
      </c>
      <c r="K448" s="10">
        <v>9996</v>
      </c>
      <c r="L448" s="10">
        <v>10014</v>
      </c>
      <c r="M448" s="10">
        <v>0</v>
      </c>
      <c r="N448" s="10">
        <v>855211.81469534046</v>
      </c>
      <c r="O448" s="3">
        <v>5700904920.5699949</v>
      </c>
      <c r="P448" s="3">
        <v>-971229979.32134962</v>
      </c>
      <c r="Q448" s="3">
        <v>5700904920.5699949</v>
      </c>
      <c r="R448" s="3">
        <v>-971229979.32134962</v>
      </c>
      <c r="S448" s="31">
        <v>0</v>
      </c>
      <c r="T448" s="10">
        <f t="shared" si="30"/>
        <v>0</v>
      </c>
      <c r="U448" s="3">
        <v>0</v>
      </c>
      <c r="V448" s="3">
        <v>0</v>
      </c>
      <c r="W448" s="3">
        <v>0</v>
      </c>
      <c r="X448" s="3">
        <v>0</v>
      </c>
      <c r="Y448" s="3">
        <v>0</v>
      </c>
      <c r="Z448" s="3">
        <v>0</v>
      </c>
      <c r="AA448" s="3">
        <v>652731.24999809265</v>
      </c>
      <c r="AB448" s="3">
        <v>-1138694.7500019073</v>
      </c>
      <c r="AC448" s="3">
        <f t="shared" si="31"/>
        <v>-4481352426.0699997</v>
      </c>
      <c r="AD448" s="3">
        <f t="shared" si="32"/>
        <v>-4481352426.0699997</v>
      </c>
      <c r="AE448" s="3">
        <f t="shared" si="33"/>
        <v>-4479561000.0699997</v>
      </c>
      <c r="AF448" s="3">
        <f t="shared" si="34"/>
        <v>-4479561000.0699997</v>
      </c>
    </row>
    <row r="449" spans="1:32" x14ac:dyDescent="0.2">
      <c r="A449" t="s">
        <v>130</v>
      </c>
      <c r="B449" t="s">
        <v>101</v>
      </c>
      <c r="C449" t="s">
        <v>15</v>
      </c>
      <c r="D449" t="s">
        <v>17</v>
      </c>
      <c r="E449" t="s">
        <v>33</v>
      </c>
      <c r="F449">
        <v>202103</v>
      </c>
      <c r="G449" s="3">
        <v>3993741304.0500002</v>
      </c>
      <c r="H449" s="3">
        <v>3993741307.5299993</v>
      </c>
      <c r="I449" s="3">
        <v>3992391304.0500002</v>
      </c>
      <c r="J449" s="3">
        <v>3984891307.5299993</v>
      </c>
      <c r="K449" s="10">
        <v>7605</v>
      </c>
      <c r="L449" s="10">
        <v>7610</v>
      </c>
      <c r="M449" s="10">
        <v>0</v>
      </c>
      <c r="N449" s="10">
        <v>912767.32066052209</v>
      </c>
      <c r="O449" s="3">
        <v>4153899465.9899931</v>
      </c>
      <c r="P449" s="3">
        <v>568713049.54147696</v>
      </c>
      <c r="Q449" s="3">
        <v>4139051432.9099932</v>
      </c>
      <c r="R449" s="3">
        <v>553865016.46147633</v>
      </c>
      <c r="S449" s="31">
        <v>0</v>
      </c>
      <c r="T449" s="10">
        <f t="shared" si="30"/>
        <v>0</v>
      </c>
      <c r="U449" s="3">
        <v>0</v>
      </c>
      <c r="V449" s="3">
        <v>0</v>
      </c>
      <c r="W449" s="3">
        <v>0</v>
      </c>
      <c r="X449" s="3">
        <v>0</v>
      </c>
      <c r="Y449" s="3">
        <v>0</v>
      </c>
      <c r="Z449" s="3">
        <v>0</v>
      </c>
      <c r="AA449" s="3">
        <v>3.4799990653991699</v>
      </c>
      <c r="AB449" s="3">
        <v>-7499996.5200009346</v>
      </c>
      <c r="AC449" s="3">
        <f t="shared" si="31"/>
        <v>-3993741307.5299993</v>
      </c>
      <c r="AD449" s="3">
        <f t="shared" si="32"/>
        <v>-3993741307.5299993</v>
      </c>
      <c r="AE449" s="3">
        <f t="shared" si="33"/>
        <v>-3984891307.5299993</v>
      </c>
      <c r="AF449" s="3">
        <f t="shared" si="34"/>
        <v>-3984891307.5299993</v>
      </c>
    </row>
    <row r="450" spans="1:32" x14ac:dyDescent="0.2">
      <c r="A450" t="s">
        <v>130</v>
      </c>
      <c r="B450" t="s">
        <v>101</v>
      </c>
      <c r="C450" t="s">
        <v>15</v>
      </c>
      <c r="D450" t="s">
        <v>17</v>
      </c>
      <c r="E450" t="s">
        <v>33</v>
      </c>
      <c r="F450">
        <v>202106</v>
      </c>
      <c r="G450" s="3">
        <v>4308905982.1900005</v>
      </c>
      <c r="H450" s="3">
        <v>4309408085.1699991</v>
      </c>
      <c r="I450" s="3">
        <v>4306226815.5200005</v>
      </c>
      <c r="J450" s="3">
        <v>4306728918.499999</v>
      </c>
      <c r="K450" s="10">
        <v>10136</v>
      </c>
      <c r="L450" s="10">
        <v>10137</v>
      </c>
      <c r="M450" s="10">
        <v>0</v>
      </c>
      <c r="N450" s="10">
        <v>957121.18673835148</v>
      </c>
      <c r="O450" s="3">
        <v>5109492914.8399992</v>
      </c>
      <c r="P450" s="3">
        <v>1359433096.1440165</v>
      </c>
      <c r="Q450" s="3">
        <v>5108205282.4899988</v>
      </c>
      <c r="R450" s="3">
        <v>1358145463.7940171</v>
      </c>
      <c r="S450" s="31">
        <v>0</v>
      </c>
      <c r="T450" s="10">
        <f t="shared" ref="T450:T513" si="35">$S450 * $N450</f>
        <v>0</v>
      </c>
      <c r="U450" s="3">
        <v>0</v>
      </c>
      <c r="V450" s="3">
        <v>0</v>
      </c>
      <c r="W450" s="3">
        <v>0</v>
      </c>
      <c r="X450" s="3">
        <v>0</v>
      </c>
      <c r="Y450" s="3">
        <v>0</v>
      </c>
      <c r="Z450" s="3">
        <v>0</v>
      </c>
      <c r="AA450" s="3">
        <v>502102.97999858856</v>
      </c>
      <c r="AB450" s="3">
        <v>502102.97999858856</v>
      </c>
      <c r="AC450" s="3">
        <f t="shared" ref="AC450:AC513" si="36">$W450 - $H450</f>
        <v>-4309408085.1699991</v>
      </c>
      <c r="AD450" s="3">
        <f t="shared" ref="AD450:AD513" si="37">$X450 - $H450</f>
        <v>-4309408085.1699991</v>
      </c>
      <c r="AE450" s="3">
        <f t="shared" ref="AE450:AE513" si="38">$Y450 - $J450</f>
        <v>-4306728918.499999</v>
      </c>
      <c r="AF450" s="3">
        <f t="shared" ref="AF450:AF513" si="39">$Z450 - $J450</f>
        <v>-4306728918.499999</v>
      </c>
    </row>
    <row r="451" spans="1:32" x14ac:dyDescent="0.2">
      <c r="A451" t="s">
        <v>130</v>
      </c>
      <c r="B451" t="s">
        <v>101</v>
      </c>
      <c r="C451" t="s">
        <v>15</v>
      </c>
      <c r="D451" t="s">
        <v>17</v>
      </c>
      <c r="E451" t="s">
        <v>33</v>
      </c>
      <c r="F451">
        <v>202109</v>
      </c>
      <c r="G451" s="3">
        <v>3894343042.25</v>
      </c>
      <c r="H451" s="3">
        <v>3894921956.7899995</v>
      </c>
      <c r="I451" s="3">
        <v>3891493042.25</v>
      </c>
      <c r="J451" s="3">
        <v>3898601947.7899995</v>
      </c>
      <c r="K451" s="10">
        <v>6870</v>
      </c>
      <c r="L451" s="10">
        <v>6872</v>
      </c>
      <c r="M451" s="10">
        <v>0</v>
      </c>
      <c r="N451" s="10">
        <v>999291.33620071691</v>
      </c>
      <c r="O451" s="3">
        <v>6666886260.859808</v>
      </c>
      <c r="P451" s="3">
        <v>-1763925228.3339963</v>
      </c>
      <c r="Q451" s="3">
        <v>6665893265.7998085</v>
      </c>
      <c r="R451" s="3">
        <v>-1764918223.3939958</v>
      </c>
      <c r="S451" s="31">
        <v>0</v>
      </c>
      <c r="T451" s="10">
        <f t="shared" si="35"/>
        <v>0</v>
      </c>
      <c r="U451" s="3">
        <v>0</v>
      </c>
      <c r="V451" s="3">
        <v>0</v>
      </c>
      <c r="W451" s="3">
        <v>0</v>
      </c>
      <c r="X451" s="3">
        <v>0</v>
      </c>
      <c r="Y451" s="3">
        <v>0</v>
      </c>
      <c r="Z451" s="3">
        <v>0</v>
      </c>
      <c r="AA451" s="3">
        <v>578914.53999948502</v>
      </c>
      <c r="AB451" s="3">
        <v>7108905.539999485</v>
      </c>
      <c r="AC451" s="3">
        <f t="shared" si="36"/>
        <v>-3894921956.7899995</v>
      </c>
      <c r="AD451" s="3">
        <f t="shared" si="37"/>
        <v>-3894921956.7899995</v>
      </c>
      <c r="AE451" s="3">
        <f t="shared" si="38"/>
        <v>-3898601947.7899995</v>
      </c>
      <c r="AF451" s="3">
        <f t="shared" si="39"/>
        <v>-3898601947.7899995</v>
      </c>
    </row>
    <row r="452" spans="1:32" x14ac:dyDescent="0.2">
      <c r="A452" t="s">
        <v>130</v>
      </c>
      <c r="B452" t="s">
        <v>101</v>
      </c>
      <c r="C452" t="s">
        <v>15</v>
      </c>
      <c r="D452" t="s">
        <v>17</v>
      </c>
      <c r="E452" t="s">
        <v>33</v>
      </c>
      <c r="F452">
        <v>202112</v>
      </c>
      <c r="G452" s="3">
        <v>3649216625.46</v>
      </c>
      <c r="H452" s="3">
        <v>3649216627.4799991</v>
      </c>
      <c r="I452" s="3">
        <v>3645616625.46</v>
      </c>
      <c r="J452" s="3">
        <v>3551818407.4799995</v>
      </c>
      <c r="K452" s="10">
        <v>5419</v>
      </c>
      <c r="L452" s="10">
        <v>5419</v>
      </c>
      <c r="M452" s="10">
        <v>0</v>
      </c>
      <c r="N452" s="10">
        <v>1042367.67562724</v>
      </c>
      <c r="O452" s="3">
        <v>5464426574.6899967</v>
      </c>
      <c r="P452" s="3">
        <v>4268751828.627285</v>
      </c>
      <c r="Q452" s="3">
        <v>5464200046.5799961</v>
      </c>
      <c r="R452" s="3">
        <v>4268525300.5172853</v>
      </c>
      <c r="S452" s="31">
        <v>0</v>
      </c>
      <c r="T452" s="10">
        <f t="shared" si="35"/>
        <v>0</v>
      </c>
      <c r="U452" s="3">
        <v>0</v>
      </c>
      <c r="V452" s="3">
        <v>0</v>
      </c>
      <c r="W452" s="3">
        <v>0</v>
      </c>
      <c r="X452" s="3">
        <v>0</v>
      </c>
      <c r="Y452" s="3">
        <v>0</v>
      </c>
      <c r="Z452" s="3">
        <v>0</v>
      </c>
      <c r="AA452" s="3">
        <v>2.0199990272521973</v>
      </c>
      <c r="AB452" s="3">
        <v>-93798217.980000496</v>
      </c>
      <c r="AC452" s="3">
        <f t="shared" si="36"/>
        <v>-3649216627.4799991</v>
      </c>
      <c r="AD452" s="3">
        <f t="shared" si="37"/>
        <v>-3649216627.4799991</v>
      </c>
      <c r="AE452" s="3">
        <f t="shared" si="38"/>
        <v>-3551818407.4799995</v>
      </c>
      <c r="AF452" s="3">
        <f t="shared" si="39"/>
        <v>-3551818407.4799995</v>
      </c>
    </row>
    <row r="453" spans="1:32" x14ac:dyDescent="0.2">
      <c r="A453" t="s">
        <v>130</v>
      </c>
      <c r="B453" t="s">
        <v>101</v>
      </c>
      <c r="C453" t="s">
        <v>15</v>
      </c>
      <c r="D453" t="s">
        <v>17</v>
      </c>
      <c r="E453" t="s">
        <v>33</v>
      </c>
      <c r="F453">
        <v>202203</v>
      </c>
      <c r="G453" s="3">
        <v>3396905718.4900002</v>
      </c>
      <c r="H453" s="3">
        <v>3398160972.3399997</v>
      </c>
      <c r="I453" s="3">
        <v>3393155718.4900002</v>
      </c>
      <c r="J453" s="3">
        <v>3394410972.3399997</v>
      </c>
      <c r="K453" s="10">
        <v>4962</v>
      </c>
      <c r="L453" s="10">
        <v>4964</v>
      </c>
      <c r="M453" s="10">
        <v>0</v>
      </c>
      <c r="N453" s="10">
        <v>1064199.0476190476</v>
      </c>
      <c r="O453" s="3">
        <v>4755036028.2199965</v>
      </c>
      <c r="P453" s="3">
        <v>22884308990.022278</v>
      </c>
      <c r="Q453" s="3">
        <v>4735674244.9699993</v>
      </c>
      <c r="R453" s="3">
        <v>22864947206.77224</v>
      </c>
      <c r="S453" s="31">
        <v>0</v>
      </c>
      <c r="T453" s="10">
        <f t="shared" si="35"/>
        <v>0</v>
      </c>
      <c r="U453" s="3">
        <v>0</v>
      </c>
      <c r="V453" s="3">
        <v>0</v>
      </c>
      <c r="W453" s="3">
        <v>0</v>
      </c>
      <c r="X453" s="3">
        <v>0</v>
      </c>
      <c r="Y453" s="3">
        <v>0</v>
      </c>
      <c r="Z453" s="3">
        <v>0</v>
      </c>
      <c r="AA453" s="3">
        <v>1255253.8499994278</v>
      </c>
      <c r="AB453" s="3">
        <v>1255253.8499994278</v>
      </c>
      <c r="AC453" s="3">
        <f t="shared" si="36"/>
        <v>-3398160972.3399997</v>
      </c>
      <c r="AD453" s="3">
        <f t="shared" si="37"/>
        <v>-3398160972.3399997</v>
      </c>
      <c r="AE453" s="3">
        <f t="shared" si="38"/>
        <v>-3394410972.3399997</v>
      </c>
      <c r="AF453" s="3">
        <f t="shared" si="39"/>
        <v>-3394410972.3399997</v>
      </c>
    </row>
    <row r="454" spans="1:32" x14ac:dyDescent="0.2">
      <c r="A454" t="s">
        <v>130</v>
      </c>
      <c r="B454" t="s">
        <v>101</v>
      </c>
      <c r="C454" t="s">
        <v>15</v>
      </c>
      <c r="D454" t="s">
        <v>17</v>
      </c>
      <c r="E454" t="s">
        <v>33</v>
      </c>
      <c r="F454">
        <v>202206</v>
      </c>
      <c r="G454" s="3">
        <v>3331829982.4499998</v>
      </c>
      <c r="H454" s="3">
        <v>3332030825.1399994</v>
      </c>
      <c r="I454" s="3">
        <v>3327779982.4499998</v>
      </c>
      <c r="J454" s="3">
        <v>3327980825.1399994</v>
      </c>
      <c r="K454" s="10">
        <v>4494</v>
      </c>
      <c r="L454" s="10">
        <v>4495</v>
      </c>
      <c r="M454" s="10">
        <v>0</v>
      </c>
      <c r="N454" s="10">
        <v>1090921.3311827958</v>
      </c>
      <c r="O454" s="3">
        <v>5463864775.5799971</v>
      </c>
      <c r="P454" s="3">
        <v>32031822250.660904</v>
      </c>
      <c r="Q454" s="3">
        <v>5464012449.0899973</v>
      </c>
      <c r="R454" s="3">
        <v>32031969924.170906</v>
      </c>
      <c r="S454" s="31">
        <v>0</v>
      </c>
      <c r="T454" s="10">
        <f t="shared" si="35"/>
        <v>0</v>
      </c>
      <c r="U454" s="3">
        <v>0</v>
      </c>
      <c r="V454" s="3">
        <v>0</v>
      </c>
      <c r="W454" s="3">
        <v>0</v>
      </c>
      <c r="X454" s="3">
        <v>0</v>
      </c>
      <c r="Y454" s="3">
        <v>0</v>
      </c>
      <c r="Z454" s="3">
        <v>0</v>
      </c>
      <c r="AA454" s="3">
        <v>200842.68999958038</v>
      </c>
      <c r="AB454" s="3">
        <v>200842.68999958038</v>
      </c>
      <c r="AC454" s="3">
        <f t="shared" si="36"/>
        <v>-3332030825.1399994</v>
      </c>
      <c r="AD454" s="3">
        <f t="shared" si="37"/>
        <v>-3332030825.1399994</v>
      </c>
      <c r="AE454" s="3">
        <f t="shared" si="38"/>
        <v>-3327980825.1399994</v>
      </c>
      <c r="AF454" s="3">
        <f t="shared" si="39"/>
        <v>-3327980825.1399994</v>
      </c>
    </row>
    <row r="455" spans="1:32" x14ac:dyDescent="0.2">
      <c r="A455" t="s">
        <v>130</v>
      </c>
      <c r="B455" t="s">
        <v>101</v>
      </c>
      <c r="C455" t="s">
        <v>15</v>
      </c>
      <c r="D455" t="s">
        <v>17</v>
      </c>
      <c r="E455" t="s">
        <v>33</v>
      </c>
      <c r="F455">
        <v>202209</v>
      </c>
      <c r="G455" s="3">
        <v>3332126220.4200001</v>
      </c>
      <c r="H455" s="3">
        <v>3333217287.3699999</v>
      </c>
      <c r="I455" s="3">
        <v>3326217887.0900002</v>
      </c>
      <c r="J455" s="3">
        <v>3327308954.04</v>
      </c>
      <c r="K455" s="10">
        <v>4338</v>
      </c>
      <c r="L455" s="10">
        <v>4340</v>
      </c>
      <c r="M455" s="10">
        <v>0</v>
      </c>
      <c r="N455" s="10">
        <v>1129511.1605734769</v>
      </c>
      <c r="O455" s="3">
        <v>6181940379.2699852</v>
      </c>
      <c r="P455" s="3">
        <v>22958149727.228832</v>
      </c>
      <c r="Q455" s="3">
        <v>6178483391.0899849</v>
      </c>
      <c r="R455" s="3">
        <v>22954692739.048828</v>
      </c>
      <c r="S455" s="31">
        <v>0</v>
      </c>
      <c r="T455" s="10">
        <f t="shared" si="35"/>
        <v>0</v>
      </c>
      <c r="U455" s="3">
        <v>0</v>
      </c>
      <c r="V455" s="3">
        <v>0</v>
      </c>
      <c r="W455" s="3">
        <v>0</v>
      </c>
      <c r="X455" s="3">
        <v>0</v>
      </c>
      <c r="Y455" s="3">
        <v>0</v>
      </c>
      <c r="Z455" s="3">
        <v>0</v>
      </c>
      <c r="AA455" s="3">
        <v>1091066.9499998093</v>
      </c>
      <c r="AB455" s="3">
        <v>1091066.9499998093</v>
      </c>
      <c r="AC455" s="3">
        <f t="shared" si="36"/>
        <v>-3333217287.3699999</v>
      </c>
      <c r="AD455" s="3">
        <f t="shared" si="37"/>
        <v>-3333217287.3699999</v>
      </c>
      <c r="AE455" s="3">
        <f t="shared" si="38"/>
        <v>-3327308954.04</v>
      </c>
      <c r="AF455" s="3">
        <f t="shared" si="39"/>
        <v>-3327308954.04</v>
      </c>
    </row>
    <row r="456" spans="1:32" x14ac:dyDescent="0.2">
      <c r="A456" t="s">
        <v>130</v>
      </c>
      <c r="B456" t="s">
        <v>101</v>
      </c>
      <c r="C456" t="s">
        <v>15</v>
      </c>
      <c r="D456" t="s">
        <v>17</v>
      </c>
      <c r="E456" t="s">
        <v>33</v>
      </c>
      <c r="F456">
        <v>202212</v>
      </c>
      <c r="G456" s="3">
        <v>2846869197</v>
      </c>
      <c r="H456" s="3">
        <v>2852141252.3700008</v>
      </c>
      <c r="I456" s="3">
        <v>2840719197</v>
      </c>
      <c r="J456" s="3">
        <v>2845991252.3700008</v>
      </c>
      <c r="K456" s="10">
        <v>3745</v>
      </c>
      <c r="L456" s="10">
        <v>3748</v>
      </c>
      <c r="M456" s="10">
        <v>0</v>
      </c>
      <c r="N456" s="10">
        <v>1155164.7473118273</v>
      </c>
      <c r="O456" s="3">
        <v>5915175831.5600166</v>
      </c>
      <c r="P456" s="3">
        <v>13813117270.000334</v>
      </c>
      <c r="Q456" s="3">
        <v>5913484691.7700157</v>
      </c>
      <c r="R456" s="3">
        <v>13811426130.210335</v>
      </c>
      <c r="S456" s="31">
        <v>0</v>
      </c>
      <c r="T456" s="10">
        <f t="shared" si="35"/>
        <v>0</v>
      </c>
      <c r="U456" s="3">
        <v>0</v>
      </c>
      <c r="V456" s="3">
        <v>0</v>
      </c>
      <c r="W456" s="3">
        <v>0</v>
      </c>
      <c r="X456" s="3">
        <v>0</v>
      </c>
      <c r="Y456" s="3">
        <v>0</v>
      </c>
      <c r="Z456" s="3">
        <v>0</v>
      </c>
      <c r="AA456" s="3">
        <v>5272055.3700008392</v>
      </c>
      <c r="AB456" s="3">
        <v>5272055.3700008392</v>
      </c>
      <c r="AC456" s="3">
        <f t="shared" si="36"/>
        <v>-2852141252.3700008</v>
      </c>
      <c r="AD456" s="3">
        <f t="shared" si="37"/>
        <v>-2852141252.3700008</v>
      </c>
      <c r="AE456" s="3">
        <f t="shared" si="38"/>
        <v>-2845991252.3700008</v>
      </c>
      <c r="AF456" s="3">
        <f t="shared" si="39"/>
        <v>-2845991252.3700008</v>
      </c>
    </row>
    <row r="457" spans="1:32" x14ac:dyDescent="0.2">
      <c r="A457" t="s">
        <v>130</v>
      </c>
      <c r="B457" t="s">
        <v>101</v>
      </c>
      <c r="C457" t="s">
        <v>15</v>
      </c>
      <c r="D457" t="s">
        <v>17</v>
      </c>
      <c r="E457" t="s">
        <v>33</v>
      </c>
      <c r="F457">
        <v>202303</v>
      </c>
      <c r="G457" s="3">
        <v>2380821645</v>
      </c>
      <c r="H457" s="3">
        <v>2401035790.3699999</v>
      </c>
      <c r="I457" s="3">
        <v>2376659024.5</v>
      </c>
      <c r="J457" s="3">
        <v>2396873169.8699999</v>
      </c>
      <c r="K457" s="10">
        <v>3309</v>
      </c>
      <c r="L457" s="10">
        <v>3329</v>
      </c>
      <c r="M457" s="10">
        <v>0</v>
      </c>
      <c r="N457" s="10">
        <v>1168512.1601382482</v>
      </c>
      <c r="O457" s="3">
        <v>5015797232.8100052</v>
      </c>
      <c r="P457" s="3">
        <v>2275091188.1279893</v>
      </c>
      <c r="Q457" s="3">
        <v>3594169933.5400109</v>
      </c>
      <c r="R457" s="3">
        <v>853463888.85791683</v>
      </c>
      <c r="S457" s="31">
        <v>0</v>
      </c>
      <c r="T457" s="10">
        <f t="shared" si="35"/>
        <v>0</v>
      </c>
      <c r="U457" s="3">
        <v>0</v>
      </c>
      <c r="V457" s="3">
        <v>0</v>
      </c>
      <c r="W457" s="3">
        <v>0</v>
      </c>
      <c r="X457" s="3">
        <v>0</v>
      </c>
      <c r="Y457" s="3">
        <v>0</v>
      </c>
      <c r="Z457" s="3">
        <v>0</v>
      </c>
      <c r="AA457" s="3">
        <v>20214145.369999886</v>
      </c>
      <c r="AB457" s="3">
        <v>20214145.369999886</v>
      </c>
      <c r="AC457" s="3">
        <f t="shared" si="36"/>
        <v>-2401035790.3699999</v>
      </c>
      <c r="AD457" s="3">
        <f t="shared" si="37"/>
        <v>-2401035790.3699999</v>
      </c>
      <c r="AE457" s="3">
        <f t="shared" si="38"/>
        <v>-2396873169.8699999</v>
      </c>
      <c r="AF457" s="3">
        <f t="shared" si="39"/>
        <v>-2396873169.8699999</v>
      </c>
    </row>
    <row r="458" spans="1:32" x14ac:dyDescent="0.2">
      <c r="A458" t="s">
        <v>130</v>
      </c>
      <c r="B458" t="s">
        <v>101</v>
      </c>
      <c r="C458" t="s">
        <v>15</v>
      </c>
      <c r="D458" t="s">
        <v>17</v>
      </c>
      <c r="E458" t="s">
        <v>33</v>
      </c>
      <c r="F458">
        <v>202306</v>
      </c>
      <c r="G458" s="3">
        <v>2389526529</v>
      </c>
      <c r="H458" s="3">
        <v>2395646958.6300001</v>
      </c>
      <c r="I458" s="3">
        <v>2380301529</v>
      </c>
      <c r="J458" s="3">
        <v>2386421958.6300001</v>
      </c>
      <c r="K458" s="10">
        <v>3197</v>
      </c>
      <c r="L458" s="10">
        <v>3202</v>
      </c>
      <c r="M458" s="10">
        <v>0</v>
      </c>
      <c r="N458" s="10">
        <v>1178599.3422939067</v>
      </c>
      <c r="O458" s="3">
        <v>5366990470.9099989</v>
      </c>
      <c r="P458" s="3">
        <v>7142772863.4243994</v>
      </c>
      <c r="Q458" s="3">
        <v>6732867204.7799988</v>
      </c>
      <c r="R458" s="3">
        <v>8508649597.2944498</v>
      </c>
      <c r="S458" s="31">
        <v>0</v>
      </c>
      <c r="T458" s="10">
        <f t="shared" si="35"/>
        <v>0</v>
      </c>
      <c r="U458" s="3">
        <v>0</v>
      </c>
      <c r="V458" s="3">
        <v>0</v>
      </c>
      <c r="W458" s="3">
        <v>0</v>
      </c>
      <c r="X458" s="3">
        <v>0</v>
      </c>
      <c r="Y458" s="3">
        <v>0</v>
      </c>
      <c r="Z458" s="3">
        <v>0</v>
      </c>
      <c r="AA458" s="3">
        <v>6120429.6300001144</v>
      </c>
      <c r="AB458" s="3">
        <v>6120429.6300001144</v>
      </c>
      <c r="AC458" s="3">
        <f t="shared" si="36"/>
        <v>-2395646958.6300001</v>
      </c>
      <c r="AD458" s="3">
        <f t="shared" si="37"/>
        <v>-2395646958.6300001</v>
      </c>
      <c r="AE458" s="3">
        <f t="shared" si="38"/>
        <v>-2386421958.6300001</v>
      </c>
      <c r="AF458" s="3">
        <f t="shared" si="39"/>
        <v>-2386421958.6300001</v>
      </c>
    </row>
    <row r="459" spans="1:32" x14ac:dyDescent="0.2">
      <c r="A459" t="s">
        <v>130</v>
      </c>
      <c r="B459" t="s">
        <v>101</v>
      </c>
      <c r="C459" t="s">
        <v>15</v>
      </c>
      <c r="D459" t="s">
        <v>17</v>
      </c>
      <c r="E459" t="s">
        <v>33</v>
      </c>
      <c r="F459">
        <v>202309</v>
      </c>
      <c r="G459" s="3">
        <v>2394550247</v>
      </c>
      <c r="H459" s="3">
        <v>2409111156.2000003</v>
      </c>
      <c r="I459" s="3">
        <v>2382925247</v>
      </c>
      <c r="J459" s="3">
        <v>2397486156.2000003</v>
      </c>
      <c r="K459" s="10">
        <v>3359</v>
      </c>
      <c r="L459" s="10">
        <v>3364</v>
      </c>
      <c r="M459" s="10">
        <v>0</v>
      </c>
      <c r="N459" s="10">
        <v>1168168.6215053767</v>
      </c>
      <c r="O459" s="3">
        <v>6083436472.6699905</v>
      </c>
      <c r="P459" s="3">
        <v>7977363762.6541414</v>
      </c>
      <c r="Q459" s="3">
        <v>6080657687.3199902</v>
      </c>
      <c r="R459" s="3">
        <v>7974584977.304142</v>
      </c>
      <c r="S459" s="31">
        <v>0</v>
      </c>
      <c r="T459" s="10">
        <f t="shared" si="35"/>
        <v>0</v>
      </c>
      <c r="U459" s="3">
        <v>0</v>
      </c>
      <c r="V459" s="3">
        <v>0</v>
      </c>
      <c r="W459" s="3">
        <v>0</v>
      </c>
      <c r="X459" s="3">
        <v>0</v>
      </c>
      <c r="Y459" s="3">
        <v>0</v>
      </c>
      <c r="Z459" s="3">
        <v>0</v>
      </c>
      <c r="AA459" s="3">
        <v>14560909.200000286</v>
      </c>
      <c r="AB459" s="3">
        <v>14560909.200000286</v>
      </c>
      <c r="AC459" s="3">
        <f t="shared" si="36"/>
        <v>-2409111156.2000003</v>
      </c>
      <c r="AD459" s="3">
        <f t="shared" si="37"/>
        <v>-2409111156.2000003</v>
      </c>
      <c r="AE459" s="3">
        <f t="shared" si="38"/>
        <v>-2397486156.2000003</v>
      </c>
      <c r="AF459" s="3">
        <f t="shared" si="39"/>
        <v>-2397486156.2000003</v>
      </c>
    </row>
    <row r="460" spans="1:32" x14ac:dyDescent="0.2">
      <c r="A460" t="s">
        <v>130</v>
      </c>
      <c r="B460" t="s">
        <v>101</v>
      </c>
      <c r="C460" t="s">
        <v>15</v>
      </c>
      <c r="D460" t="s">
        <v>17</v>
      </c>
      <c r="E460" t="s">
        <v>33</v>
      </c>
      <c r="F460">
        <v>202312</v>
      </c>
      <c r="G460" s="3">
        <v>2104097033</v>
      </c>
      <c r="H460" s="3">
        <v>2131772262.6999998</v>
      </c>
      <c r="I460" s="3">
        <v>2089097033</v>
      </c>
      <c r="J460" s="3">
        <v>2116772262.6999998</v>
      </c>
      <c r="K460" s="10">
        <v>2886</v>
      </c>
      <c r="L460" s="10">
        <v>2900</v>
      </c>
      <c r="M460" s="10">
        <v>0</v>
      </c>
      <c r="N460" s="10">
        <v>1162311.9405017921</v>
      </c>
      <c r="O460" s="3">
        <v>5308530770.6599045</v>
      </c>
      <c r="P460" s="3">
        <v>5884417296.6757622</v>
      </c>
      <c r="Q460" s="3">
        <v>5308319157.7799044</v>
      </c>
      <c r="R460" s="3">
        <v>5884205683.7957621</v>
      </c>
      <c r="S460" s="31">
        <v>0</v>
      </c>
      <c r="T460" s="10">
        <f t="shared" si="35"/>
        <v>0</v>
      </c>
      <c r="U460" s="3">
        <v>0</v>
      </c>
      <c r="V460" s="3">
        <v>0</v>
      </c>
      <c r="W460" s="3">
        <v>0</v>
      </c>
      <c r="X460" s="3">
        <v>0</v>
      </c>
      <c r="Y460" s="3">
        <v>0</v>
      </c>
      <c r="Z460" s="3">
        <v>0</v>
      </c>
      <c r="AA460" s="3">
        <v>27675229.699999809</v>
      </c>
      <c r="AB460" s="3">
        <v>27675229.699999809</v>
      </c>
      <c r="AC460" s="3">
        <f t="shared" si="36"/>
        <v>-2131772262.6999998</v>
      </c>
      <c r="AD460" s="3">
        <f t="shared" si="37"/>
        <v>-2131772262.6999998</v>
      </c>
      <c r="AE460" s="3">
        <f t="shared" si="38"/>
        <v>-2116772262.6999998</v>
      </c>
      <c r="AF460" s="3">
        <f t="shared" si="39"/>
        <v>-2116772262.6999998</v>
      </c>
    </row>
    <row r="461" spans="1:32" x14ac:dyDescent="0.2">
      <c r="A461" t="s">
        <v>130</v>
      </c>
      <c r="B461" t="s">
        <v>101</v>
      </c>
      <c r="C461" t="s">
        <v>15</v>
      </c>
      <c r="D461" t="s">
        <v>17</v>
      </c>
      <c r="E461" t="s">
        <v>33</v>
      </c>
      <c r="F461">
        <v>202403</v>
      </c>
      <c r="G461" s="3">
        <v>1711987940</v>
      </c>
      <c r="H461" s="3">
        <v>1777029140.23</v>
      </c>
      <c r="I461" s="3">
        <v>1702612940</v>
      </c>
      <c r="J461" s="3">
        <v>1764654140.23</v>
      </c>
      <c r="K461" s="10">
        <v>2623</v>
      </c>
      <c r="L461" s="10">
        <v>2685</v>
      </c>
      <c r="M461" s="10">
        <v>0</v>
      </c>
      <c r="N461" s="10">
        <v>1108591.6514645906</v>
      </c>
      <c r="O461" s="3">
        <v>5015847663.8900146</v>
      </c>
      <c r="P461" s="3">
        <v>3506463525.976182</v>
      </c>
      <c r="Q461" s="3">
        <v>4943118360.1200123</v>
      </c>
      <c r="R461" s="3">
        <v>3433734222.2061863</v>
      </c>
      <c r="S461" s="31">
        <v>0</v>
      </c>
      <c r="T461" s="10">
        <f t="shared" si="35"/>
        <v>0</v>
      </c>
      <c r="U461" s="3">
        <v>0</v>
      </c>
      <c r="V461" s="3">
        <v>0</v>
      </c>
      <c r="W461" s="3">
        <v>0</v>
      </c>
      <c r="X461" s="3">
        <v>0</v>
      </c>
      <c r="Y461" s="3">
        <v>0</v>
      </c>
      <c r="Z461" s="3">
        <v>0</v>
      </c>
      <c r="AA461" s="3">
        <v>65041200.230000019</v>
      </c>
      <c r="AB461" s="3">
        <v>62041200.230000019</v>
      </c>
      <c r="AC461" s="3">
        <f t="shared" si="36"/>
        <v>-1777029140.23</v>
      </c>
      <c r="AD461" s="3">
        <f t="shared" si="37"/>
        <v>-1777029140.23</v>
      </c>
      <c r="AE461" s="3">
        <f t="shared" si="38"/>
        <v>-1764654140.23</v>
      </c>
      <c r="AF461" s="3">
        <f t="shared" si="39"/>
        <v>-1764654140.23</v>
      </c>
    </row>
    <row r="462" spans="1:32" x14ac:dyDescent="0.2">
      <c r="A462" t="s">
        <v>130</v>
      </c>
      <c r="B462" t="s">
        <v>101</v>
      </c>
      <c r="C462" t="s">
        <v>15</v>
      </c>
      <c r="D462" t="s">
        <v>17</v>
      </c>
      <c r="E462" t="s">
        <v>36</v>
      </c>
      <c r="F462">
        <v>202404</v>
      </c>
      <c r="G462" s="3">
        <v>446950456</v>
      </c>
      <c r="H462" s="3">
        <v>467899650.22000003</v>
      </c>
      <c r="I462" s="3">
        <v>443950456</v>
      </c>
      <c r="J462" s="3">
        <v>464899650.22000003</v>
      </c>
      <c r="K462" s="10">
        <v>753</v>
      </c>
      <c r="L462" s="10">
        <v>778</v>
      </c>
      <c r="M462" s="10">
        <v>0</v>
      </c>
      <c r="N462" s="10">
        <v>1106251.866666666</v>
      </c>
      <c r="O462" s="3">
        <v>2627388765.4600005</v>
      </c>
      <c r="P462" s="3">
        <v>-4668824607.5401344</v>
      </c>
      <c r="Q462" s="3">
        <v>2625806483.0000005</v>
      </c>
      <c r="R462" s="3">
        <v>-4670406890.0001345</v>
      </c>
      <c r="S462" s="31">
        <v>0</v>
      </c>
      <c r="T462" s="10">
        <f t="shared" si="35"/>
        <v>0</v>
      </c>
      <c r="U462" s="3">
        <v>0</v>
      </c>
      <c r="V462" s="3">
        <v>0</v>
      </c>
      <c r="W462" s="3">
        <v>0</v>
      </c>
      <c r="X462" s="3">
        <v>0</v>
      </c>
      <c r="Y462" s="3">
        <v>0</v>
      </c>
      <c r="Z462" s="3">
        <v>0</v>
      </c>
      <c r="AA462" s="3">
        <v>20949194.220000029</v>
      </c>
      <c r="AB462" s="3">
        <v>20949194.220000029</v>
      </c>
      <c r="AC462" s="3">
        <f t="shared" si="36"/>
        <v>-467899650.22000003</v>
      </c>
      <c r="AD462" s="3">
        <f t="shared" si="37"/>
        <v>-467899650.22000003</v>
      </c>
      <c r="AE462" s="3">
        <f t="shared" si="38"/>
        <v>-464899650.22000003</v>
      </c>
      <c r="AF462" s="3">
        <f t="shared" si="39"/>
        <v>-464899650.22000003</v>
      </c>
    </row>
    <row r="463" spans="1:32" x14ac:dyDescent="0.2">
      <c r="A463" t="s">
        <v>130</v>
      </c>
      <c r="B463" t="s">
        <v>101</v>
      </c>
      <c r="C463" t="s">
        <v>15</v>
      </c>
      <c r="D463" t="s">
        <v>17</v>
      </c>
      <c r="E463" t="s">
        <v>36</v>
      </c>
      <c r="F463">
        <v>202405</v>
      </c>
      <c r="G463" s="3">
        <v>152986451</v>
      </c>
      <c r="H463" s="3">
        <v>164864050.62</v>
      </c>
      <c r="I463" s="3">
        <v>152236451</v>
      </c>
      <c r="J463" s="3">
        <v>164114050.62</v>
      </c>
      <c r="K463" s="10">
        <v>374</v>
      </c>
      <c r="L463" s="10">
        <v>402</v>
      </c>
      <c r="M463" s="10">
        <v>0</v>
      </c>
      <c r="N463" s="10">
        <v>1119461.870967743</v>
      </c>
      <c r="O463" s="3">
        <v>1550186363.3600011</v>
      </c>
      <c r="P463" s="3">
        <v>5464805228.3600044</v>
      </c>
      <c r="Q463" s="3">
        <v>1550162351.3000011</v>
      </c>
      <c r="R463" s="3">
        <v>5464781216.300005</v>
      </c>
      <c r="S463" s="31">
        <v>0</v>
      </c>
      <c r="T463" s="10">
        <f t="shared" si="35"/>
        <v>0</v>
      </c>
      <c r="U463" s="3">
        <v>0</v>
      </c>
      <c r="V463" s="3">
        <v>0</v>
      </c>
      <c r="W463" s="3">
        <v>0</v>
      </c>
      <c r="X463" s="3">
        <v>0</v>
      </c>
      <c r="Y463" s="3">
        <v>0</v>
      </c>
      <c r="Z463" s="3">
        <v>0</v>
      </c>
      <c r="AA463" s="3">
        <v>11877599.620000005</v>
      </c>
      <c r="AB463" s="3">
        <v>11877599.620000005</v>
      </c>
      <c r="AC463" s="3">
        <f t="shared" si="36"/>
        <v>-164864050.62</v>
      </c>
      <c r="AD463" s="3">
        <f t="shared" si="37"/>
        <v>-164864050.62</v>
      </c>
      <c r="AE463" s="3">
        <f t="shared" si="38"/>
        <v>-164114050.62</v>
      </c>
      <c r="AF463" s="3">
        <f t="shared" si="39"/>
        <v>-164114050.62</v>
      </c>
    </row>
    <row r="464" spans="1:32" x14ac:dyDescent="0.2">
      <c r="A464" t="s">
        <v>131</v>
      </c>
      <c r="B464" t="s">
        <v>101</v>
      </c>
      <c r="C464" t="s">
        <v>15</v>
      </c>
      <c r="D464" t="s">
        <v>16</v>
      </c>
      <c r="E464" t="s">
        <v>33</v>
      </c>
      <c r="F464">
        <v>201906</v>
      </c>
      <c r="G464" s="3">
        <v>46752810303.480011</v>
      </c>
      <c r="H464" s="3">
        <v>33152290041.87999</v>
      </c>
      <c r="I464" s="3">
        <v>44268658004.600006</v>
      </c>
      <c r="J464" s="3">
        <v>32615846136.070004</v>
      </c>
      <c r="K464" s="10">
        <v>3251</v>
      </c>
      <c r="L464" s="10">
        <v>3260</v>
      </c>
      <c r="M464" s="10">
        <v>0</v>
      </c>
      <c r="N464" s="10">
        <v>2343997.429390681</v>
      </c>
      <c r="O464" s="3">
        <v>47098113090.690155</v>
      </c>
      <c r="P464" s="3">
        <v>63907248581.401733</v>
      </c>
      <c r="Q464" s="3">
        <v>47064184847.670166</v>
      </c>
      <c r="R464" s="3">
        <v>63873320338.381744</v>
      </c>
      <c r="S464" s="31">
        <v>0</v>
      </c>
      <c r="T464" s="10">
        <f t="shared" si="35"/>
        <v>0</v>
      </c>
      <c r="U464" s="3">
        <v>0</v>
      </c>
      <c r="V464" s="3">
        <v>0</v>
      </c>
      <c r="W464" s="3">
        <v>0</v>
      </c>
      <c r="X464" s="3">
        <v>0</v>
      </c>
      <c r="Y464" s="3">
        <v>0</v>
      </c>
      <c r="Z464" s="3">
        <v>0</v>
      </c>
      <c r="AA464" s="3">
        <v>-13600520261.600021</v>
      </c>
      <c r="AB464" s="3">
        <v>-11652811868.530003</v>
      </c>
      <c r="AC464" s="3">
        <f t="shared" si="36"/>
        <v>-33152290041.87999</v>
      </c>
      <c r="AD464" s="3">
        <f t="shared" si="37"/>
        <v>-33152290041.87999</v>
      </c>
      <c r="AE464" s="3">
        <f t="shared" si="38"/>
        <v>-32615846136.070004</v>
      </c>
      <c r="AF464" s="3">
        <f t="shared" si="39"/>
        <v>-32615846136.070004</v>
      </c>
    </row>
    <row r="465" spans="1:32" x14ac:dyDescent="0.2">
      <c r="A465" t="s">
        <v>131</v>
      </c>
      <c r="B465" t="s">
        <v>101</v>
      </c>
      <c r="C465" t="s">
        <v>15</v>
      </c>
      <c r="D465" t="s">
        <v>16</v>
      </c>
      <c r="E465" t="s">
        <v>33</v>
      </c>
      <c r="F465">
        <v>201909</v>
      </c>
      <c r="G465" s="3">
        <v>20573932921.790005</v>
      </c>
      <c r="H465" s="3">
        <v>21734654750.400009</v>
      </c>
      <c r="I465" s="3">
        <v>19366276135.37001</v>
      </c>
      <c r="J465" s="3">
        <v>19783805248.960011</v>
      </c>
      <c r="K465" s="10">
        <v>1416</v>
      </c>
      <c r="L465" s="10">
        <v>1427</v>
      </c>
      <c r="M465" s="10">
        <v>0</v>
      </c>
      <c r="N465" s="10">
        <v>2646626.069892474</v>
      </c>
      <c r="O465" s="3">
        <v>52172170461.500885</v>
      </c>
      <c r="P465" s="3">
        <v>63101880942.832954</v>
      </c>
      <c r="Q465" s="3">
        <v>52128097801.140884</v>
      </c>
      <c r="R465" s="3">
        <v>63057808282.472954</v>
      </c>
      <c r="S465" s="31">
        <v>0</v>
      </c>
      <c r="T465" s="10">
        <f t="shared" si="35"/>
        <v>0</v>
      </c>
      <c r="U465" s="3">
        <v>0</v>
      </c>
      <c r="V465" s="3">
        <v>0</v>
      </c>
      <c r="W465" s="3">
        <v>0</v>
      </c>
      <c r="X465" s="3">
        <v>0</v>
      </c>
      <c r="Y465" s="3">
        <v>0</v>
      </c>
      <c r="Z465" s="3">
        <v>0</v>
      </c>
      <c r="AA465" s="3">
        <v>1160721828.6100044</v>
      </c>
      <c r="AB465" s="3">
        <v>417529113.59000015</v>
      </c>
      <c r="AC465" s="3">
        <f t="shared" si="36"/>
        <v>-21734654750.400009</v>
      </c>
      <c r="AD465" s="3">
        <f t="shared" si="37"/>
        <v>-21734654750.400009</v>
      </c>
      <c r="AE465" s="3">
        <f t="shared" si="38"/>
        <v>-19783805248.960011</v>
      </c>
      <c r="AF465" s="3">
        <f t="shared" si="39"/>
        <v>-19783805248.960011</v>
      </c>
    </row>
    <row r="466" spans="1:32" x14ac:dyDescent="0.2">
      <c r="A466" t="s">
        <v>131</v>
      </c>
      <c r="B466" t="s">
        <v>101</v>
      </c>
      <c r="C466" t="s">
        <v>15</v>
      </c>
      <c r="D466" t="s">
        <v>16</v>
      </c>
      <c r="E466" t="s">
        <v>33</v>
      </c>
      <c r="F466">
        <v>201912</v>
      </c>
      <c r="G466" s="3">
        <v>22500781228.619987</v>
      </c>
      <c r="H466" s="3">
        <v>22218870299.509991</v>
      </c>
      <c r="I466" s="3">
        <v>20474880263.819996</v>
      </c>
      <c r="J466" s="3">
        <v>22976620561.809998</v>
      </c>
      <c r="K466" s="10">
        <v>1361</v>
      </c>
      <c r="L466" s="10">
        <v>1376</v>
      </c>
      <c r="M466" s="10">
        <v>0</v>
      </c>
      <c r="N466" s="10">
        <v>2746326.7688172036</v>
      </c>
      <c r="O466" s="3">
        <v>59971194543.769989</v>
      </c>
      <c r="P466" s="3">
        <v>58161165272.82753</v>
      </c>
      <c r="Q466" s="3">
        <v>59770195607.659988</v>
      </c>
      <c r="R466" s="3">
        <v>57960166336.717514</v>
      </c>
      <c r="S466" s="31">
        <v>0</v>
      </c>
      <c r="T466" s="10">
        <f t="shared" si="35"/>
        <v>0</v>
      </c>
      <c r="U466" s="3">
        <v>0</v>
      </c>
      <c r="V466" s="3">
        <v>0</v>
      </c>
      <c r="W466" s="3">
        <v>0</v>
      </c>
      <c r="X466" s="3">
        <v>0</v>
      </c>
      <c r="Y466" s="3">
        <v>0</v>
      </c>
      <c r="Z466" s="3">
        <v>0</v>
      </c>
      <c r="AA466" s="3">
        <v>-281910929.1099968</v>
      </c>
      <c r="AB466" s="3">
        <v>2501740297.9900017</v>
      </c>
      <c r="AC466" s="3">
        <f t="shared" si="36"/>
        <v>-22218870299.509991</v>
      </c>
      <c r="AD466" s="3">
        <f t="shared" si="37"/>
        <v>-22218870299.509991</v>
      </c>
      <c r="AE466" s="3">
        <f t="shared" si="38"/>
        <v>-22976620561.809998</v>
      </c>
      <c r="AF466" s="3">
        <f t="shared" si="39"/>
        <v>-22976620561.809998</v>
      </c>
    </row>
    <row r="467" spans="1:32" x14ac:dyDescent="0.2">
      <c r="A467" t="s">
        <v>131</v>
      </c>
      <c r="B467" t="s">
        <v>101</v>
      </c>
      <c r="C467" t="s">
        <v>15</v>
      </c>
      <c r="D467" t="s">
        <v>16</v>
      </c>
      <c r="E467" t="s">
        <v>33</v>
      </c>
      <c r="F467">
        <v>202003</v>
      </c>
      <c r="G467" s="3">
        <v>16141795368.929996</v>
      </c>
      <c r="H467" s="3">
        <v>16416162516.929985</v>
      </c>
      <c r="I467" s="3">
        <v>17822029787.98</v>
      </c>
      <c r="J467" s="3">
        <v>15211926872.89999</v>
      </c>
      <c r="K467" s="10">
        <v>1296</v>
      </c>
      <c r="L467" s="10">
        <v>1305</v>
      </c>
      <c r="M467" s="10">
        <v>0</v>
      </c>
      <c r="N467" s="10">
        <v>2733716.0641453457</v>
      </c>
      <c r="O467" s="3">
        <v>45081014659.449234</v>
      </c>
      <c r="P467" s="3">
        <v>48832243584.361923</v>
      </c>
      <c r="Q467" s="3">
        <v>44938219659.599236</v>
      </c>
      <c r="R467" s="3">
        <v>48689448584.511917</v>
      </c>
      <c r="S467" s="31">
        <v>0</v>
      </c>
      <c r="T467" s="10">
        <f t="shared" si="35"/>
        <v>0</v>
      </c>
      <c r="U467" s="3">
        <v>0</v>
      </c>
      <c r="V467" s="3">
        <v>0</v>
      </c>
      <c r="W467" s="3">
        <v>0</v>
      </c>
      <c r="X467" s="3">
        <v>0</v>
      </c>
      <c r="Y467" s="3">
        <v>0</v>
      </c>
      <c r="Z467" s="3">
        <v>0</v>
      </c>
      <c r="AA467" s="3">
        <v>274367147.99998856</v>
      </c>
      <c r="AB467" s="3">
        <v>-2610102915.0800095</v>
      </c>
      <c r="AC467" s="3">
        <f t="shared" si="36"/>
        <v>-16416162516.929985</v>
      </c>
      <c r="AD467" s="3">
        <f t="shared" si="37"/>
        <v>-16416162516.929985</v>
      </c>
      <c r="AE467" s="3">
        <f t="shared" si="38"/>
        <v>-15211926872.89999</v>
      </c>
      <c r="AF467" s="3">
        <f t="shared" si="39"/>
        <v>-15211926872.89999</v>
      </c>
    </row>
    <row r="468" spans="1:32" x14ac:dyDescent="0.2">
      <c r="A468" t="s">
        <v>131</v>
      </c>
      <c r="B468" t="s">
        <v>101</v>
      </c>
      <c r="C468" t="s">
        <v>15</v>
      </c>
      <c r="D468" t="s">
        <v>16</v>
      </c>
      <c r="E468" t="s">
        <v>33</v>
      </c>
      <c r="F468">
        <v>202006</v>
      </c>
      <c r="G468" s="3">
        <v>25600504437.340008</v>
      </c>
      <c r="H468" s="3">
        <v>25406329284.250004</v>
      </c>
      <c r="I468" s="3">
        <v>23775057871.529999</v>
      </c>
      <c r="J468" s="3">
        <v>23519130762.610004</v>
      </c>
      <c r="K468" s="10">
        <v>1341</v>
      </c>
      <c r="L468" s="10">
        <v>1359</v>
      </c>
      <c r="M468" s="10">
        <v>0</v>
      </c>
      <c r="N468" s="10">
        <v>2611688.1272401442</v>
      </c>
      <c r="O468" s="3">
        <v>50752547547.641434</v>
      </c>
      <c r="P468" s="3">
        <v>49407169048.386063</v>
      </c>
      <c r="Q468" s="3">
        <v>48528353154.311447</v>
      </c>
      <c r="R468" s="3">
        <v>47182974655.056046</v>
      </c>
      <c r="S468" s="31">
        <v>0</v>
      </c>
      <c r="T468" s="10">
        <f t="shared" si="35"/>
        <v>0</v>
      </c>
      <c r="U468" s="3">
        <v>0</v>
      </c>
      <c r="V468" s="3">
        <v>0</v>
      </c>
      <c r="W468" s="3">
        <v>0</v>
      </c>
      <c r="X468" s="3">
        <v>0</v>
      </c>
      <c r="Y468" s="3">
        <v>0</v>
      </c>
      <c r="Z468" s="3">
        <v>0</v>
      </c>
      <c r="AA468" s="3">
        <v>-194175153.09000397</v>
      </c>
      <c r="AB468" s="3">
        <v>-255927108.91999435</v>
      </c>
      <c r="AC468" s="3">
        <f t="shared" si="36"/>
        <v>-25406329284.250004</v>
      </c>
      <c r="AD468" s="3">
        <f t="shared" si="37"/>
        <v>-25406329284.250004</v>
      </c>
      <c r="AE468" s="3">
        <f t="shared" si="38"/>
        <v>-23519130762.610004</v>
      </c>
      <c r="AF468" s="3">
        <f t="shared" si="39"/>
        <v>-23519130762.610004</v>
      </c>
    </row>
    <row r="469" spans="1:32" x14ac:dyDescent="0.2">
      <c r="A469" t="s">
        <v>131</v>
      </c>
      <c r="B469" t="s">
        <v>101</v>
      </c>
      <c r="C469" t="s">
        <v>15</v>
      </c>
      <c r="D469" t="s">
        <v>16</v>
      </c>
      <c r="E469" t="s">
        <v>33</v>
      </c>
      <c r="F469">
        <v>202009</v>
      </c>
      <c r="G469" s="3">
        <v>42403745317.009987</v>
      </c>
      <c r="H469" s="3">
        <v>43123195819.019997</v>
      </c>
      <c r="I469" s="3">
        <v>42470315861.07</v>
      </c>
      <c r="J469" s="3">
        <v>43270609237.56002</v>
      </c>
      <c r="K469" s="10">
        <v>2583</v>
      </c>
      <c r="L469" s="10">
        <v>2610</v>
      </c>
      <c r="M469" s="10">
        <v>0</v>
      </c>
      <c r="N469" s="10">
        <v>2634148.9681003573</v>
      </c>
      <c r="O469" s="3">
        <v>51054881946.739799</v>
      </c>
      <c r="P469" s="3">
        <v>51453529875.726196</v>
      </c>
      <c r="Q469" s="3">
        <v>51275804455.659798</v>
      </c>
      <c r="R469" s="3">
        <v>51674452384.646194</v>
      </c>
      <c r="S469" s="31">
        <v>0</v>
      </c>
      <c r="T469" s="10">
        <f t="shared" si="35"/>
        <v>0</v>
      </c>
      <c r="U469" s="3">
        <v>0</v>
      </c>
      <c r="V469" s="3">
        <v>0</v>
      </c>
      <c r="W469" s="3">
        <v>0</v>
      </c>
      <c r="X469" s="3">
        <v>0</v>
      </c>
      <c r="Y469" s="3">
        <v>0</v>
      </c>
      <c r="Z469" s="3">
        <v>0</v>
      </c>
      <c r="AA469" s="3">
        <v>719450502.01000977</v>
      </c>
      <c r="AB469" s="3">
        <v>800293376.49002075</v>
      </c>
      <c r="AC469" s="3">
        <f t="shared" si="36"/>
        <v>-43123195819.019997</v>
      </c>
      <c r="AD469" s="3">
        <f t="shared" si="37"/>
        <v>-43123195819.019997</v>
      </c>
      <c r="AE469" s="3">
        <f t="shared" si="38"/>
        <v>-43270609237.56002</v>
      </c>
      <c r="AF469" s="3">
        <f t="shared" si="39"/>
        <v>-43270609237.56002</v>
      </c>
    </row>
    <row r="470" spans="1:32" x14ac:dyDescent="0.2">
      <c r="A470" t="s">
        <v>131</v>
      </c>
      <c r="B470" t="s">
        <v>101</v>
      </c>
      <c r="C470" t="s">
        <v>15</v>
      </c>
      <c r="D470" t="s">
        <v>16</v>
      </c>
      <c r="E470" t="s">
        <v>33</v>
      </c>
      <c r="F470">
        <v>202012</v>
      </c>
      <c r="G470" s="3">
        <v>39233740541.039993</v>
      </c>
      <c r="H470" s="3">
        <v>38422420891.79998</v>
      </c>
      <c r="I470" s="3">
        <v>37613846630.879997</v>
      </c>
      <c r="J470" s="3">
        <v>38171261833.969994</v>
      </c>
      <c r="K470" s="10">
        <v>2250</v>
      </c>
      <c r="L470" s="10">
        <v>2290</v>
      </c>
      <c r="M470" s="10">
        <v>0</v>
      </c>
      <c r="N470" s="10">
        <v>2676803.9512544801</v>
      </c>
      <c r="O470" s="3">
        <v>59203964199.68998</v>
      </c>
      <c r="P470" s="3">
        <v>59353055690.24472</v>
      </c>
      <c r="Q470" s="3">
        <v>58976593871.519974</v>
      </c>
      <c r="R470" s="3">
        <v>59125685362.074715</v>
      </c>
      <c r="S470" s="31">
        <v>0</v>
      </c>
      <c r="T470" s="10">
        <f t="shared" si="35"/>
        <v>0</v>
      </c>
      <c r="U470" s="3">
        <v>0</v>
      </c>
      <c r="V470" s="3">
        <v>0</v>
      </c>
      <c r="W470" s="3">
        <v>0</v>
      </c>
      <c r="X470" s="3">
        <v>0</v>
      </c>
      <c r="Y470" s="3">
        <v>0</v>
      </c>
      <c r="Z470" s="3">
        <v>0</v>
      </c>
      <c r="AA470" s="3">
        <v>-811319649.24001312</v>
      </c>
      <c r="AB470" s="3">
        <v>557415203.08999634</v>
      </c>
      <c r="AC470" s="3">
        <f t="shared" si="36"/>
        <v>-38422420891.79998</v>
      </c>
      <c r="AD470" s="3">
        <f t="shared" si="37"/>
        <v>-38422420891.79998</v>
      </c>
      <c r="AE470" s="3">
        <f t="shared" si="38"/>
        <v>-38171261833.969994</v>
      </c>
      <c r="AF470" s="3">
        <f t="shared" si="39"/>
        <v>-38171261833.969994</v>
      </c>
    </row>
    <row r="471" spans="1:32" x14ac:dyDescent="0.2">
      <c r="A471" t="s">
        <v>131</v>
      </c>
      <c r="B471" t="s">
        <v>101</v>
      </c>
      <c r="C471" t="s">
        <v>15</v>
      </c>
      <c r="D471" t="s">
        <v>16</v>
      </c>
      <c r="E471" t="s">
        <v>33</v>
      </c>
      <c r="F471">
        <v>202103</v>
      </c>
      <c r="G471" s="3">
        <v>39128574014.580025</v>
      </c>
      <c r="H471" s="3">
        <v>42616337891.340019</v>
      </c>
      <c r="I471" s="3">
        <v>38180153615.180008</v>
      </c>
      <c r="J471" s="3">
        <v>40381616717.579994</v>
      </c>
      <c r="K471" s="10">
        <v>2511</v>
      </c>
      <c r="L471" s="10">
        <v>2525</v>
      </c>
      <c r="M471" s="10">
        <v>0</v>
      </c>
      <c r="N471" s="10">
        <v>2707093.3145161294</v>
      </c>
      <c r="O471" s="3">
        <v>50613033042.909302</v>
      </c>
      <c r="P471" s="3">
        <v>50841709856.296738</v>
      </c>
      <c r="Q471" s="3">
        <v>50063773782.199303</v>
      </c>
      <c r="R471" s="3">
        <v>50292450595.586731</v>
      </c>
      <c r="S471" s="31">
        <v>0</v>
      </c>
      <c r="T471" s="10">
        <f t="shared" si="35"/>
        <v>0</v>
      </c>
      <c r="U471" s="3">
        <v>0</v>
      </c>
      <c r="V471" s="3">
        <v>0</v>
      </c>
      <c r="W471" s="3">
        <v>0</v>
      </c>
      <c r="X471" s="3">
        <v>0</v>
      </c>
      <c r="Y471" s="3">
        <v>0</v>
      </c>
      <c r="Z471" s="3">
        <v>0</v>
      </c>
      <c r="AA471" s="3">
        <v>3487763876.7599945</v>
      </c>
      <c r="AB471" s="3">
        <v>2201463102.3999863</v>
      </c>
      <c r="AC471" s="3">
        <f t="shared" si="36"/>
        <v>-42616337891.340019</v>
      </c>
      <c r="AD471" s="3">
        <f t="shared" si="37"/>
        <v>-42616337891.340019</v>
      </c>
      <c r="AE471" s="3">
        <f t="shared" si="38"/>
        <v>-40381616717.579994</v>
      </c>
      <c r="AF471" s="3">
        <f t="shared" si="39"/>
        <v>-40381616717.579994</v>
      </c>
    </row>
    <row r="472" spans="1:32" x14ac:dyDescent="0.2">
      <c r="A472" t="s">
        <v>131</v>
      </c>
      <c r="B472" t="s">
        <v>101</v>
      </c>
      <c r="C472" t="s">
        <v>15</v>
      </c>
      <c r="D472" t="s">
        <v>16</v>
      </c>
      <c r="E472" t="s">
        <v>33</v>
      </c>
      <c r="F472">
        <v>202106</v>
      </c>
      <c r="G472" s="3">
        <v>86982319620.989975</v>
      </c>
      <c r="H472" s="3">
        <v>92012728086.130005</v>
      </c>
      <c r="I472" s="3">
        <v>81707782474.480011</v>
      </c>
      <c r="J472" s="3">
        <v>86729391803.39003</v>
      </c>
      <c r="K472" s="10">
        <v>4471</v>
      </c>
      <c r="L472" s="10">
        <v>4483</v>
      </c>
      <c r="M472" s="10">
        <v>0</v>
      </c>
      <c r="N472" s="10">
        <v>2807467.4243727601</v>
      </c>
      <c r="O472" s="3">
        <v>55726010519.530624</v>
      </c>
      <c r="P472" s="3">
        <v>56053960458.952209</v>
      </c>
      <c r="Q472" s="3">
        <v>55630575807.590622</v>
      </c>
      <c r="R472" s="3">
        <v>55958525747.012192</v>
      </c>
      <c r="S472" s="31">
        <v>0</v>
      </c>
      <c r="T472" s="10">
        <f t="shared" si="35"/>
        <v>0</v>
      </c>
      <c r="U472" s="3">
        <v>0</v>
      </c>
      <c r="V472" s="3">
        <v>0</v>
      </c>
      <c r="W472" s="3">
        <v>0</v>
      </c>
      <c r="X472" s="3">
        <v>0</v>
      </c>
      <c r="Y472" s="3">
        <v>0</v>
      </c>
      <c r="Z472" s="3">
        <v>0</v>
      </c>
      <c r="AA472" s="3">
        <v>5030408465.1400299</v>
      </c>
      <c r="AB472" s="3">
        <v>5021609328.9100189</v>
      </c>
      <c r="AC472" s="3">
        <f t="shared" si="36"/>
        <v>-92012728086.130005</v>
      </c>
      <c r="AD472" s="3">
        <f t="shared" si="37"/>
        <v>-92012728086.130005</v>
      </c>
      <c r="AE472" s="3">
        <f t="shared" si="38"/>
        <v>-86729391803.39003</v>
      </c>
      <c r="AF472" s="3">
        <f t="shared" si="39"/>
        <v>-86729391803.39003</v>
      </c>
    </row>
    <row r="473" spans="1:32" x14ac:dyDescent="0.2">
      <c r="A473" t="s">
        <v>131</v>
      </c>
      <c r="B473" t="s">
        <v>101</v>
      </c>
      <c r="C473" t="s">
        <v>15</v>
      </c>
      <c r="D473" t="s">
        <v>16</v>
      </c>
      <c r="E473" t="s">
        <v>33</v>
      </c>
      <c r="F473">
        <v>202109</v>
      </c>
      <c r="G473" s="3">
        <v>45666765842.150009</v>
      </c>
      <c r="H473" s="3">
        <v>47694246483.400047</v>
      </c>
      <c r="I473" s="3">
        <v>42600017788.339928</v>
      </c>
      <c r="J473" s="3">
        <v>44636532459.329956</v>
      </c>
      <c r="K473" s="10">
        <v>2542</v>
      </c>
      <c r="L473" s="10">
        <v>2551</v>
      </c>
      <c r="M473" s="10">
        <v>0</v>
      </c>
      <c r="N473" s="10">
        <v>2934289.1838709689</v>
      </c>
      <c r="O473" s="3">
        <v>60681631894.539879</v>
      </c>
      <c r="P473" s="3">
        <v>62831241259.975189</v>
      </c>
      <c r="Q473" s="3">
        <v>57282658730.639908</v>
      </c>
      <c r="R473" s="3">
        <v>59432268096.075104</v>
      </c>
      <c r="S473" s="31">
        <v>0</v>
      </c>
      <c r="T473" s="10">
        <f t="shared" si="35"/>
        <v>0</v>
      </c>
      <c r="U473" s="3">
        <v>0</v>
      </c>
      <c r="V473" s="3">
        <v>0</v>
      </c>
      <c r="W473" s="3">
        <v>0</v>
      </c>
      <c r="X473" s="3">
        <v>0</v>
      </c>
      <c r="Y473" s="3">
        <v>0</v>
      </c>
      <c r="Z473" s="3">
        <v>0</v>
      </c>
      <c r="AA473" s="3">
        <v>2027480641.2500381</v>
      </c>
      <c r="AB473" s="3">
        <v>2036514670.9900284</v>
      </c>
      <c r="AC473" s="3">
        <f t="shared" si="36"/>
        <v>-47694246483.400047</v>
      </c>
      <c r="AD473" s="3">
        <f t="shared" si="37"/>
        <v>-47694246483.400047</v>
      </c>
      <c r="AE473" s="3">
        <f t="shared" si="38"/>
        <v>-44636532459.329956</v>
      </c>
      <c r="AF473" s="3">
        <f t="shared" si="39"/>
        <v>-44636532459.329956</v>
      </c>
    </row>
    <row r="474" spans="1:32" x14ac:dyDescent="0.2">
      <c r="A474" t="s">
        <v>131</v>
      </c>
      <c r="B474" t="s">
        <v>101</v>
      </c>
      <c r="C474" t="s">
        <v>15</v>
      </c>
      <c r="D474" t="s">
        <v>16</v>
      </c>
      <c r="E474" t="s">
        <v>33</v>
      </c>
      <c r="F474">
        <v>202112</v>
      </c>
      <c r="G474" s="3">
        <v>24348023304.109985</v>
      </c>
      <c r="H474" s="3">
        <v>25941226057.179989</v>
      </c>
      <c r="I474" s="3">
        <v>22572185587.809986</v>
      </c>
      <c r="J474" s="3">
        <v>24325307755.739979</v>
      </c>
      <c r="K474" s="10">
        <v>1667</v>
      </c>
      <c r="L474" s="10">
        <v>1681</v>
      </c>
      <c r="M474" s="10">
        <v>0</v>
      </c>
      <c r="N474" s="10">
        <v>3095944.2996415775</v>
      </c>
      <c r="O474" s="3">
        <v>59453920472.529671</v>
      </c>
      <c r="P474" s="3">
        <v>58815834735.669075</v>
      </c>
      <c r="Q474" s="3">
        <v>59331806260.699669</v>
      </c>
      <c r="R474" s="3">
        <v>58693720523.839005</v>
      </c>
      <c r="S474" s="31">
        <v>0</v>
      </c>
      <c r="T474" s="10">
        <f t="shared" si="35"/>
        <v>0</v>
      </c>
      <c r="U474" s="3">
        <v>0</v>
      </c>
      <c r="V474" s="3">
        <v>0</v>
      </c>
      <c r="W474" s="3">
        <v>0</v>
      </c>
      <c r="X474" s="3">
        <v>0</v>
      </c>
      <c r="Y474" s="3">
        <v>0</v>
      </c>
      <c r="Z474" s="3">
        <v>0</v>
      </c>
      <c r="AA474" s="3">
        <v>1593202753.0700035</v>
      </c>
      <c r="AB474" s="3">
        <v>1753122167.9299927</v>
      </c>
      <c r="AC474" s="3">
        <f t="shared" si="36"/>
        <v>-25941226057.179989</v>
      </c>
      <c r="AD474" s="3">
        <f t="shared" si="37"/>
        <v>-25941226057.179989</v>
      </c>
      <c r="AE474" s="3">
        <f t="shared" si="38"/>
        <v>-24325307755.739979</v>
      </c>
      <c r="AF474" s="3">
        <f t="shared" si="39"/>
        <v>-24325307755.739979</v>
      </c>
    </row>
    <row r="475" spans="1:32" x14ac:dyDescent="0.2">
      <c r="A475" t="s">
        <v>131</v>
      </c>
      <c r="B475" t="s">
        <v>101</v>
      </c>
      <c r="C475" t="s">
        <v>15</v>
      </c>
      <c r="D475" t="s">
        <v>16</v>
      </c>
      <c r="E475" t="s">
        <v>33</v>
      </c>
      <c r="F475">
        <v>202203</v>
      </c>
      <c r="G475" s="3">
        <v>28410501455.580002</v>
      </c>
      <c r="H475" s="3">
        <v>30476310808.09</v>
      </c>
      <c r="I475" s="3">
        <v>25183509403.579994</v>
      </c>
      <c r="J475" s="3">
        <v>27222160974.089993</v>
      </c>
      <c r="K475" s="10">
        <v>1897</v>
      </c>
      <c r="L475" s="10">
        <v>1913</v>
      </c>
      <c r="M475" s="10">
        <v>0</v>
      </c>
      <c r="N475" s="10">
        <v>3082279.4047619049</v>
      </c>
      <c r="O475" s="3">
        <v>59174193613.469887</v>
      </c>
      <c r="P475" s="3">
        <v>43130410651.493179</v>
      </c>
      <c r="Q475" s="3">
        <v>58365459957.989914</v>
      </c>
      <c r="R475" s="3">
        <v>42321676996.013031</v>
      </c>
      <c r="S475" s="31">
        <v>0</v>
      </c>
      <c r="T475" s="10">
        <f t="shared" si="35"/>
        <v>0</v>
      </c>
      <c r="U475" s="3">
        <v>0</v>
      </c>
      <c r="V475" s="3">
        <v>0</v>
      </c>
      <c r="W475" s="3">
        <v>0</v>
      </c>
      <c r="X475" s="3">
        <v>0</v>
      </c>
      <c r="Y475" s="3">
        <v>0</v>
      </c>
      <c r="Z475" s="3">
        <v>0</v>
      </c>
      <c r="AA475" s="3">
        <v>2065809352.5099983</v>
      </c>
      <c r="AB475" s="3">
        <v>2038651570.5099983</v>
      </c>
      <c r="AC475" s="3">
        <f t="shared" si="36"/>
        <v>-30476310808.09</v>
      </c>
      <c r="AD475" s="3">
        <f t="shared" si="37"/>
        <v>-30476310808.09</v>
      </c>
      <c r="AE475" s="3">
        <f t="shared" si="38"/>
        <v>-27222160974.089993</v>
      </c>
      <c r="AF475" s="3">
        <f t="shared" si="39"/>
        <v>-27222160974.089993</v>
      </c>
    </row>
    <row r="476" spans="1:32" x14ac:dyDescent="0.2">
      <c r="A476" t="s">
        <v>131</v>
      </c>
      <c r="B476" t="s">
        <v>101</v>
      </c>
      <c r="C476" t="s">
        <v>15</v>
      </c>
      <c r="D476" t="s">
        <v>16</v>
      </c>
      <c r="E476" t="s">
        <v>33</v>
      </c>
      <c r="F476">
        <v>202206</v>
      </c>
      <c r="G476" s="3">
        <v>20775251659.549995</v>
      </c>
      <c r="H476" s="3">
        <v>22386871229.240002</v>
      </c>
      <c r="I476" s="3">
        <v>18546488934.51001</v>
      </c>
      <c r="J476" s="3">
        <v>20106107875.050026</v>
      </c>
      <c r="K476" s="10">
        <v>1408</v>
      </c>
      <c r="L476" s="10">
        <v>1421</v>
      </c>
      <c r="M476" s="10">
        <v>0</v>
      </c>
      <c r="N476" s="10">
        <v>3140218.8275985662</v>
      </c>
      <c r="O476" s="3">
        <v>65375079535.929153</v>
      </c>
      <c r="P476" s="3">
        <v>39359857888.031219</v>
      </c>
      <c r="Q476" s="3">
        <v>62736425737.519165</v>
      </c>
      <c r="R476" s="3">
        <v>36721204089.621292</v>
      </c>
      <c r="S476" s="31">
        <v>0</v>
      </c>
      <c r="T476" s="10">
        <f t="shared" si="35"/>
        <v>0</v>
      </c>
      <c r="U476" s="3">
        <v>0</v>
      </c>
      <c r="V476" s="3">
        <v>0</v>
      </c>
      <c r="W476" s="3">
        <v>0</v>
      </c>
      <c r="X476" s="3">
        <v>0</v>
      </c>
      <c r="Y476" s="3">
        <v>0</v>
      </c>
      <c r="Z476" s="3">
        <v>0</v>
      </c>
      <c r="AA476" s="3">
        <v>1611619569.6900063</v>
      </c>
      <c r="AB476" s="3">
        <v>1559618940.5400162</v>
      </c>
      <c r="AC476" s="3">
        <f t="shared" si="36"/>
        <v>-22386871229.240002</v>
      </c>
      <c r="AD476" s="3">
        <f t="shared" si="37"/>
        <v>-22386871229.240002</v>
      </c>
      <c r="AE476" s="3">
        <f t="shared" si="38"/>
        <v>-20106107875.050026</v>
      </c>
      <c r="AF476" s="3">
        <f t="shared" si="39"/>
        <v>-20106107875.050026</v>
      </c>
    </row>
    <row r="477" spans="1:32" x14ac:dyDescent="0.2">
      <c r="A477" t="s">
        <v>131</v>
      </c>
      <c r="B477" t="s">
        <v>101</v>
      </c>
      <c r="C477" t="s">
        <v>15</v>
      </c>
      <c r="D477" t="s">
        <v>16</v>
      </c>
      <c r="E477" t="s">
        <v>33</v>
      </c>
      <c r="F477">
        <v>202209</v>
      </c>
      <c r="G477" s="3">
        <v>23860246070.48</v>
      </c>
      <c r="H477" s="3">
        <v>26967085684.849998</v>
      </c>
      <c r="I477" s="3">
        <v>21522983947.830009</v>
      </c>
      <c r="J477" s="3">
        <v>24953438660.050014</v>
      </c>
      <c r="K477" s="10">
        <v>1780</v>
      </c>
      <c r="L477" s="10">
        <v>1815</v>
      </c>
      <c r="M477" s="10">
        <v>0</v>
      </c>
      <c r="N477" s="10">
        <v>3076077.7408602149</v>
      </c>
      <c r="O477" s="3">
        <v>68136106868.160767</v>
      </c>
      <c r="P477" s="3">
        <v>51115187844.583511</v>
      </c>
      <c r="Q477" s="3">
        <v>63078266328.180786</v>
      </c>
      <c r="R477" s="3">
        <v>46057347304.6035</v>
      </c>
      <c r="S477" s="31">
        <v>0</v>
      </c>
      <c r="T477" s="10">
        <f t="shared" si="35"/>
        <v>0</v>
      </c>
      <c r="U477" s="3">
        <v>0</v>
      </c>
      <c r="V477" s="3">
        <v>0</v>
      </c>
      <c r="W477" s="3">
        <v>0</v>
      </c>
      <c r="X477" s="3">
        <v>0</v>
      </c>
      <c r="Y477" s="3">
        <v>0</v>
      </c>
      <c r="Z477" s="3">
        <v>0</v>
      </c>
      <c r="AA477" s="3">
        <v>3106839614.3699989</v>
      </c>
      <c r="AB477" s="3">
        <v>3430454712.220005</v>
      </c>
      <c r="AC477" s="3">
        <f t="shared" si="36"/>
        <v>-26967085684.849998</v>
      </c>
      <c r="AD477" s="3">
        <f t="shared" si="37"/>
        <v>-26967085684.849998</v>
      </c>
      <c r="AE477" s="3">
        <f t="shared" si="38"/>
        <v>-24953438660.050014</v>
      </c>
      <c r="AF477" s="3">
        <f t="shared" si="39"/>
        <v>-24953438660.050014</v>
      </c>
    </row>
    <row r="478" spans="1:32" x14ac:dyDescent="0.2">
      <c r="A478" t="s">
        <v>131</v>
      </c>
      <c r="B478" t="s">
        <v>101</v>
      </c>
      <c r="C478" t="s">
        <v>15</v>
      </c>
      <c r="D478" t="s">
        <v>16</v>
      </c>
      <c r="E478" t="s">
        <v>33</v>
      </c>
      <c r="F478">
        <v>202212</v>
      </c>
      <c r="G478" s="3">
        <v>28905536419.689991</v>
      </c>
      <c r="H478" s="3">
        <v>30343609797.57</v>
      </c>
      <c r="I478" s="3">
        <v>24730642766.670002</v>
      </c>
      <c r="J478" s="3">
        <v>25923492683.899994</v>
      </c>
      <c r="K478" s="10">
        <v>1555</v>
      </c>
      <c r="L478" s="10">
        <v>1599</v>
      </c>
      <c r="M478" s="10">
        <v>0</v>
      </c>
      <c r="N478" s="10">
        <v>3028286.4322580644</v>
      </c>
      <c r="O478" s="3">
        <v>66122704946.280518</v>
      </c>
      <c r="P478" s="3">
        <v>59881830898.130234</v>
      </c>
      <c r="Q478" s="3">
        <v>68680769510.520538</v>
      </c>
      <c r="R478" s="3">
        <v>62439895462.370422</v>
      </c>
      <c r="S478" s="31">
        <v>0</v>
      </c>
      <c r="T478" s="10">
        <f t="shared" si="35"/>
        <v>0</v>
      </c>
      <c r="U478" s="3">
        <v>0</v>
      </c>
      <c r="V478" s="3">
        <v>0</v>
      </c>
      <c r="W478" s="3">
        <v>0</v>
      </c>
      <c r="X478" s="3">
        <v>0</v>
      </c>
      <c r="Y478" s="3">
        <v>0</v>
      </c>
      <c r="Z478" s="3">
        <v>0</v>
      </c>
      <c r="AA478" s="3">
        <v>1438073377.8800087</v>
      </c>
      <c r="AB478" s="3">
        <v>1192849917.2299919</v>
      </c>
      <c r="AC478" s="3">
        <f t="shared" si="36"/>
        <v>-30343609797.57</v>
      </c>
      <c r="AD478" s="3">
        <f t="shared" si="37"/>
        <v>-30343609797.57</v>
      </c>
      <c r="AE478" s="3">
        <f t="shared" si="38"/>
        <v>-25923492683.899994</v>
      </c>
      <c r="AF478" s="3">
        <f t="shared" si="39"/>
        <v>-25923492683.899994</v>
      </c>
    </row>
    <row r="479" spans="1:32" x14ac:dyDescent="0.2">
      <c r="A479" t="s">
        <v>131</v>
      </c>
      <c r="B479" t="s">
        <v>101</v>
      </c>
      <c r="C479" t="s">
        <v>15</v>
      </c>
      <c r="D479" t="s">
        <v>16</v>
      </c>
      <c r="E479" t="s">
        <v>33</v>
      </c>
      <c r="F479">
        <v>202303</v>
      </c>
      <c r="G479" s="3">
        <v>22876719871.780006</v>
      </c>
      <c r="H479" s="3">
        <v>25637508497.170002</v>
      </c>
      <c r="I479" s="3">
        <v>20293211298.000015</v>
      </c>
      <c r="J479" s="3">
        <v>22923246983.690018</v>
      </c>
      <c r="K479" s="10">
        <v>1423</v>
      </c>
      <c r="L479" s="10">
        <v>1493</v>
      </c>
      <c r="M479" s="10">
        <v>0</v>
      </c>
      <c r="N479" s="10">
        <v>3028867.2807219657</v>
      </c>
      <c r="O479" s="3">
        <v>67435193983.518784</v>
      </c>
      <c r="P479" s="3">
        <v>71973840233.007233</v>
      </c>
      <c r="Q479" s="3">
        <v>64627671041.078819</v>
      </c>
      <c r="R479" s="3">
        <v>69166317290.567184</v>
      </c>
      <c r="S479" s="31">
        <v>0</v>
      </c>
      <c r="T479" s="10">
        <f t="shared" si="35"/>
        <v>0</v>
      </c>
      <c r="U479" s="3">
        <v>0</v>
      </c>
      <c r="V479" s="3">
        <v>0</v>
      </c>
      <c r="W479" s="3">
        <v>0</v>
      </c>
      <c r="X479" s="3">
        <v>0</v>
      </c>
      <c r="Y479" s="3">
        <v>0</v>
      </c>
      <c r="Z479" s="3">
        <v>0</v>
      </c>
      <c r="AA479" s="3">
        <v>2760788625.3899956</v>
      </c>
      <c r="AB479" s="3">
        <v>2630035685.6900024</v>
      </c>
      <c r="AC479" s="3">
        <f t="shared" si="36"/>
        <v>-25637508497.170002</v>
      </c>
      <c r="AD479" s="3">
        <f t="shared" si="37"/>
        <v>-25637508497.170002</v>
      </c>
      <c r="AE479" s="3">
        <f t="shared" si="38"/>
        <v>-22923246983.690018</v>
      </c>
      <c r="AF479" s="3">
        <f t="shared" si="39"/>
        <v>-22923246983.690018</v>
      </c>
    </row>
    <row r="480" spans="1:32" x14ac:dyDescent="0.2">
      <c r="A480" t="s">
        <v>131</v>
      </c>
      <c r="B480" t="s">
        <v>101</v>
      </c>
      <c r="C480" t="s">
        <v>15</v>
      </c>
      <c r="D480" t="s">
        <v>16</v>
      </c>
      <c r="E480" t="s">
        <v>33</v>
      </c>
      <c r="F480">
        <v>202306</v>
      </c>
      <c r="G480" s="3">
        <v>23129178084.600006</v>
      </c>
      <c r="H480" s="3">
        <v>26242746702.34</v>
      </c>
      <c r="I480" s="3">
        <v>20903867506.800011</v>
      </c>
      <c r="J480" s="3">
        <v>24015752389.440006</v>
      </c>
      <c r="K480" s="10">
        <v>1331</v>
      </c>
      <c r="L480" s="10">
        <v>1416</v>
      </c>
      <c r="M480" s="10">
        <v>0</v>
      </c>
      <c r="N480" s="10">
        <v>2972779.4014336928</v>
      </c>
      <c r="O480" s="3">
        <v>69928102189.030334</v>
      </c>
      <c r="P480" s="3">
        <v>69159857862.589172</v>
      </c>
      <c r="Q480" s="3">
        <v>67483466944.370346</v>
      </c>
      <c r="R480" s="3">
        <v>66715222617.929176</v>
      </c>
      <c r="S480" s="31">
        <v>0</v>
      </c>
      <c r="T480" s="10">
        <f t="shared" si="35"/>
        <v>0</v>
      </c>
      <c r="U480" s="3">
        <v>0</v>
      </c>
      <c r="V480" s="3">
        <v>0</v>
      </c>
      <c r="W480" s="3">
        <v>0</v>
      </c>
      <c r="X480" s="3">
        <v>0</v>
      </c>
      <c r="Y480" s="3">
        <v>0</v>
      </c>
      <c r="Z480" s="3">
        <v>0</v>
      </c>
      <c r="AA480" s="3">
        <v>3113568617.739994</v>
      </c>
      <c r="AB480" s="3">
        <v>3111884882.6399956</v>
      </c>
      <c r="AC480" s="3">
        <f t="shared" si="36"/>
        <v>-26242746702.34</v>
      </c>
      <c r="AD480" s="3">
        <f t="shared" si="37"/>
        <v>-26242746702.34</v>
      </c>
      <c r="AE480" s="3">
        <f t="shared" si="38"/>
        <v>-24015752389.440006</v>
      </c>
      <c r="AF480" s="3">
        <f t="shared" si="39"/>
        <v>-24015752389.440006</v>
      </c>
    </row>
    <row r="481" spans="1:32" x14ac:dyDescent="0.2">
      <c r="A481" t="s">
        <v>131</v>
      </c>
      <c r="B481" t="s">
        <v>101</v>
      </c>
      <c r="C481" t="s">
        <v>15</v>
      </c>
      <c r="D481" t="s">
        <v>16</v>
      </c>
      <c r="E481" t="s">
        <v>33</v>
      </c>
      <c r="F481">
        <v>202309</v>
      </c>
      <c r="G481" s="3">
        <v>23658626868.499992</v>
      </c>
      <c r="H481" s="3">
        <v>27544527749.239986</v>
      </c>
      <c r="I481" s="3">
        <v>20947242934.599995</v>
      </c>
      <c r="J481" s="3">
        <v>24399958461.139992</v>
      </c>
      <c r="K481" s="10">
        <v>1359</v>
      </c>
      <c r="L481" s="10">
        <v>1443</v>
      </c>
      <c r="M481" s="10">
        <v>0</v>
      </c>
      <c r="N481" s="10">
        <v>2833451.6032258067</v>
      </c>
      <c r="O481" s="3">
        <v>66734913793.32988</v>
      </c>
      <c r="P481" s="3">
        <v>68738218862.694458</v>
      </c>
      <c r="Q481" s="3">
        <v>62496518245.399902</v>
      </c>
      <c r="R481" s="3">
        <v>64499823314.764404</v>
      </c>
      <c r="S481" s="31">
        <v>0</v>
      </c>
      <c r="T481" s="10">
        <f t="shared" si="35"/>
        <v>0</v>
      </c>
      <c r="U481" s="3">
        <v>0</v>
      </c>
      <c r="V481" s="3">
        <v>0</v>
      </c>
      <c r="W481" s="3">
        <v>0</v>
      </c>
      <c r="X481" s="3">
        <v>0</v>
      </c>
      <c r="Y481" s="3">
        <v>0</v>
      </c>
      <c r="Z481" s="3">
        <v>0</v>
      </c>
      <c r="AA481" s="3">
        <v>3885900880.739994</v>
      </c>
      <c r="AB481" s="3">
        <v>3452715526.5399971</v>
      </c>
      <c r="AC481" s="3">
        <f t="shared" si="36"/>
        <v>-27544527749.239986</v>
      </c>
      <c r="AD481" s="3">
        <f t="shared" si="37"/>
        <v>-27544527749.239986</v>
      </c>
      <c r="AE481" s="3">
        <f t="shared" si="38"/>
        <v>-24399958461.139992</v>
      </c>
      <c r="AF481" s="3">
        <f t="shared" si="39"/>
        <v>-24399958461.139992</v>
      </c>
    </row>
    <row r="482" spans="1:32" x14ac:dyDescent="0.2">
      <c r="A482" t="s">
        <v>131</v>
      </c>
      <c r="B482" t="s">
        <v>101</v>
      </c>
      <c r="C482" t="s">
        <v>15</v>
      </c>
      <c r="D482" t="s">
        <v>16</v>
      </c>
      <c r="E482" t="s">
        <v>33</v>
      </c>
      <c r="F482">
        <v>202312</v>
      </c>
      <c r="G482" s="3">
        <v>21616734057.009995</v>
      </c>
      <c r="H482" s="3">
        <v>26165385657.119995</v>
      </c>
      <c r="I482" s="3">
        <v>18588499724.910011</v>
      </c>
      <c r="J482" s="3">
        <v>22771372324.170013</v>
      </c>
      <c r="K482" s="10">
        <v>1149</v>
      </c>
      <c r="L482" s="10">
        <v>1273</v>
      </c>
      <c r="M482" s="10">
        <v>0</v>
      </c>
      <c r="N482" s="10">
        <v>2749451.2408602163</v>
      </c>
      <c r="O482" s="3">
        <v>64423631209.159492</v>
      </c>
      <c r="P482" s="3">
        <v>64411117279.412704</v>
      </c>
      <c r="Q482" s="3">
        <v>60373067171.539505</v>
      </c>
      <c r="R482" s="3">
        <v>60360553241.792755</v>
      </c>
      <c r="S482" s="31">
        <v>0</v>
      </c>
      <c r="T482" s="10">
        <f t="shared" si="35"/>
        <v>0</v>
      </c>
      <c r="U482" s="3">
        <v>0</v>
      </c>
      <c r="V482" s="3">
        <v>0</v>
      </c>
      <c r="W482" s="3">
        <v>0</v>
      </c>
      <c r="X482" s="3">
        <v>0</v>
      </c>
      <c r="Y482" s="3">
        <v>0</v>
      </c>
      <c r="Z482" s="3">
        <v>0</v>
      </c>
      <c r="AA482" s="3">
        <v>4548651600.1100006</v>
      </c>
      <c r="AB482" s="3">
        <v>4182872599.2600021</v>
      </c>
      <c r="AC482" s="3">
        <f t="shared" si="36"/>
        <v>-26165385657.119995</v>
      </c>
      <c r="AD482" s="3">
        <f t="shared" si="37"/>
        <v>-26165385657.119995</v>
      </c>
      <c r="AE482" s="3">
        <f t="shared" si="38"/>
        <v>-22771372324.170013</v>
      </c>
      <c r="AF482" s="3">
        <f t="shared" si="39"/>
        <v>-22771372324.170013</v>
      </c>
    </row>
    <row r="483" spans="1:32" x14ac:dyDescent="0.2">
      <c r="A483" t="s">
        <v>131</v>
      </c>
      <c r="B483" t="s">
        <v>101</v>
      </c>
      <c r="C483" t="s">
        <v>15</v>
      </c>
      <c r="D483" t="s">
        <v>16</v>
      </c>
      <c r="E483" t="s">
        <v>33</v>
      </c>
      <c r="F483">
        <v>202403</v>
      </c>
      <c r="G483" s="3">
        <v>17285709004.18</v>
      </c>
      <c r="H483" s="3">
        <v>26180280260.619995</v>
      </c>
      <c r="I483" s="3">
        <v>15554465010.980003</v>
      </c>
      <c r="J483" s="3">
        <v>22093946598.070004</v>
      </c>
      <c r="K483" s="10">
        <v>801</v>
      </c>
      <c r="L483" s="10">
        <v>960</v>
      </c>
      <c r="M483" s="10">
        <v>0</v>
      </c>
      <c r="N483" s="10">
        <v>2603396.3118279572</v>
      </c>
      <c r="O483" s="3">
        <v>67375739133.398972</v>
      </c>
      <c r="P483" s="3">
        <v>67325597155.650864</v>
      </c>
      <c r="Q483" s="3">
        <v>63553133969.829033</v>
      </c>
      <c r="R483" s="3">
        <v>63502991992.080887</v>
      </c>
      <c r="S483" s="31">
        <v>0</v>
      </c>
      <c r="T483" s="10">
        <f t="shared" si="35"/>
        <v>0</v>
      </c>
      <c r="U483" s="3">
        <v>0</v>
      </c>
      <c r="V483" s="3">
        <v>0</v>
      </c>
      <c r="W483" s="3">
        <v>0</v>
      </c>
      <c r="X483" s="3">
        <v>0</v>
      </c>
      <c r="Y483" s="3">
        <v>0</v>
      </c>
      <c r="Z483" s="3">
        <v>0</v>
      </c>
      <c r="AA483" s="3">
        <v>8894571256.4399948</v>
      </c>
      <c r="AB483" s="3">
        <v>6539481587.0900002</v>
      </c>
      <c r="AC483" s="3">
        <f t="shared" si="36"/>
        <v>-26180280260.619995</v>
      </c>
      <c r="AD483" s="3">
        <f t="shared" si="37"/>
        <v>-26180280260.619995</v>
      </c>
      <c r="AE483" s="3">
        <f t="shared" si="38"/>
        <v>-22093946598.070004</v>
      </c>
      <c r="AF483" s="3">
        <f t="shared" si="39"/>
        <v>-22093946598.070004</v>
      </c>
    </row>
    <row r="484" spans="1:32" x14ac:dyDescent="0.2">
      <c r="A484" t="s">
        <v>131</v>
      </c>
      <c r="B484" t="s">
        <v>101</v>
      </c>
      <c r="C484" t="s">
        <v>15</v>
      </c>
      <c r="D484" t="s">
        <v>16</v>
      </c>
      <c r="E484" t="s">
        <v>36</v>
      </c>
      <c r="F484">
        <v>202404</v>
      </c>
      <c r="G484" s="3">
        <v>2070550280.8399963</v>
      </c>
      <c r="H484" s="3">
        <v>6215089389.4199991</v>
      </c>
      <c r="I484" s="3">
        <v>1286322635.8399992</v>
      </c>
      <c r="J484" s="3">
        <v>4751542736.7200031</v>
      </c>
      <c r="K484" s="10">
        <v>104</v>
      </c>
      <c r="L484" s="10">
        <v>196</v>
      </c>
      <c r="M484" s="10">
        <v>0</v>
      </c>
      <c r="N484" s="10">
        <v>2884106.9666666668</v>
      </c>
      <c r="O484" s="3">
        <v>29862662958.599808</v>
      </c>
      <c r="P484" s="3">
        <v>29862662958.599808</v>
      </c>
      <c r="Q484" s="3">
        <v>28744280634.489811</v>
      </c>
      <c r="R484" s="3">
        <v>28744280634.489811</v>
      </c>
      <c r="S484" s="31">
        <v>0</v>
      </c>
      <c r="T484" s="10">
        <f t="shared" si="35"/>
        <v>0</v>
      </c>
      <c r="U484" s="3">
        <v>0</v>
      </c>
      <c r="V484" s="3">
        <v>0</v>
      </c>
      <c r="W484" s="3">
        <v>0</v>
      </c>
      <c r="X484" s="3">
        <v>0</v>
      </c>
      <c r="Y484" s="3">
        <v>0</v>
      </c>
      <c r="Z484" s="3">
        <v>0</v>
      </c>
      <c r="AA484" s="3">
        <v>4144539108.5800028</v>
      </c>
      <c r="AB484" s="3">
        <v>3465220100.8800039</v>
      </c>
      <c r="AC484" s="3">
        <f t="shared" si="36"/>
        <v>-6215089389.4199991</v>
      </c>
      <c r="AD484" s="3">
        <f t="shared" si="37"/>
        <v>-6215089389.4199991</v>
      </c>
      <c r="AE484" s="3">
        <f t="shared" si="38"/>
        <v>-4751542736.7200031</v>
      </c>
      <c r="AF484" s="3">
        <f t="shared" si="39"/>
        <v>-4751542736.7200031</v>
      </c>
    </row>
    <row r="485" spans="1:32" x14ac:dyDescent="0.2">
      <c r="A485" t="s">
        <v>131</v>
      </c>
      <c r="B485" t="s">
        <v>101</v>
      </c>
      <c r="C485" t="s">
        <v>15</v>
      </c>
      <c r="D485" t="s">
        <v>16</v>
      </c>
      <c r="E485" t="s">
        <v>36</v>
      </c>
      <c r="F485">
        <v>202405</v>
      </c>
      <c r="G485" s="3">
        <v>1187241988.3600006</v>
      </c>
      <c r="H485" s="3">
        <v>3934576317.2000017</v>
      </c>
      <c r="I485" s="3">
        <v>1144074785.1600037</v>
      </c>
      <c r="J485" s="3">
        <v>3720584755.2000031</v>
      </c>
      <c r="K485" s="10">
        <v>31</v>
      </c>
      <c r="L485" s="10">
        <v>119</v>
      </c>
      <c r="M485" s="10">
        <v>0</v>
      </c>
      <c r="N485" s="10">
        <v>2995839.0322580631</v>
      </c>
      <c r="O485" s="3">
        <v>23626327311.839916</v>
      </c>
      <c r="P485" s="3">
        <v>23626327311.839916</v>
      </c>
      <c r="Q485" s="3">
        <v>22619303916.879898</v>
      </c>
      <c r="R485" s="3">
        <v>22619303916.879898</v>
      </c>
      <c r="S485" s="31">
        <v>0</v>
      </c>
      <c r="T485" s="10">
        <f t="shared" si="35"/>
        <v>0</v>
      </c>
      <c r="U485" s="3">
        <v>0</v>
      </c>
      <c r="V485" s="3">
        <v>0</v>
      </c>
      <c r="W485" s="3">
        <v>0</v>
      </c>
      <c r="X485" s="3">
        <v>0</v>
      </c>
      <c r="Y485" s="3">
        <v>0</v>
      </c>
      <c r="Z485" s="3">
        <v>0</v>
      </c>
      <c r="AA485" s="3">
        <v>2747334328.8400011</v>
      </c>
      <c r="AB485" s="3">
        <v>2576509970.0399995</v>
      </c>
      <c r="AC485" s="3">
        <f t="shared" si="36"/>
        <v>-3934576317.2000017</v>
      </c>
      <c r="AD485" s="3">
        <f t="shared" si="37"/>
        <v>-3934576317.2000017</v>
      </c>
      <c r="AE485" s="3">
        <f t="shared" si="38"/>
        <v>-3720584755.2000031</v>
      </c>
      <c r="AF485" s="3">
        <f t="shared" si="39"/>
        <v>-3720584755.2000031</v>
      </c>
    </row>
    <row r="486" spans="1:32" x14ac:dyDescent="0.2">
      <c r="A486" t="s">
        <v>132</v>
      </c>
      <c r="B486" t="s">
        <v>101</v>
      </c>
      <c r="C486" t="s">
        <v>28</v>
      </c>
      <c r="D486" t="s">
        <v>17</v>
      </c>
      <c r="E486" t="s">
        <v>33</v>
      </c>
      <c r="F486">
        <v>201906</v>
      </c>
      <c r="G486" s="3">
        <v>0</v>
      </c>
      <c r="H486" s="3">
        <v>0</v>
      </c>
      <c r="I486" s="3">
        <v>0</v>
      </c>
      <c r="J486" s="3">
        <v>0</v>
      </c>
      <c r="K486" s="10">
        <v>0</v>
      </c>
      <c r="L486" s="10">
        <v>0</v>
      </c>
      <c r="M486" s="10">
        <v>0</v>
      </c>
      <c r="N486" s="10">
        <v>0</v>
      </c>
      <c r="O486" s="3">
        <v>0</v>
      </c>
      <c r="P486" s="3">
        <v>0</v>
      </c>
      <c r="Q486" s="3">
        <v>0</v>
      </c>
      <c r="R486" s="3">
        <v>0</v>
      </c>
      <c r="S486" s="31">
        <v>0</v>
      </c>
      <c r="T486" s="10">
        <f t="shared" si="35"/>
        <v>0</v>
      </c>
      <c r="U486" s="3">
        <v>0</v>
      </c>
      <c r="V486" s="3">
        <v>0</v>
      </c>
      <c r="W486" s="3">
        <v>0</v>
      </c>
      <c r="X486" s="3">
        <v>0</v>
      </c>
      <c r="Y486" s="3">
        <v>0</v>
      </c>
      <c r="Z486" s="3">
        <v>0</v>
      </c>
      <c r="AA486" s="3">
        <v>0</v>
      </c>
      <c r="AB486" s="3">
        <v>0</v>
      </c>
      <c r="AC486" s="3">
        <f t="shared" si="36"/>
        <v>0</v>
      </c>
      <c r="AD486" s="3">
        <f t="shared" si="37"/>
        <v>0</v>
      </c>
      <c r="AE486" s="3">
        <f t="shared" si="38"/>
        <v>0</v>
      </c>
      <c r="AF486" s="3">
        <f t="shared" si="39"/>
        <v>0</v>
      </c>
    </row>
    <row r="487" spans="1:32" x14ac:dyDescent="0.2">
      <c r="A487" t="s">
        <v>132</v>
      </c>
      <c r="B487" t="s">
        <v>101</v>
      </c>
      <c r="C487" t="s">
        <v>28</v>
      </c>
      <c r="D487" t="s">
        <v>17</v>
      </c>
      <c r="E487" t="s">
        <v>33</v>
      </c>
      <c r="F487">
        <v>201909</v>
      </c>
      <c r="G487" s="3">
        <v>0</v>
      </c>
      <c r="H487" s="3">
        <v>0</v>
      </c>
      <c r="I487" s="3">
        <v>0</v>
      </c>
      <c r="J487" s="3">
        <v>0</v>
      </c>
      <c r="K487" s="10">
        <v>0</v>
      </c>
      <c r="L487" s="10">
        <v>0</v>
      </c>
      <c r="M487" s="10">
        <v>0</v>
      </c>
      <c r="N487" s="10">
        <v>0</v>
      </c>
      <c r="O487" s="3">
        <v>0</v>
      </c>
      <c r="P487" s="3">
        <v>0</v>
      </c>
      <c r="Q487" s="3">
        <v>0</v>
      </c>
      <c r="R487" s="3">
        <v>0</v>
      </c>
      <c r="S487" s="31">
        <v>0</v>
      </c>
      <c r="T487" s="10">
        <f t="shared" si="35"/>
        <v>0</v>
      </c>
      <c r="U487" s="3">
        <v>0</v>
      </c>
      <c r="V487" s="3">
        <v>0</v>
      </c>
      <c r="W487" s="3">
        <v>0</v>
      </c>
      <c r="X487" s="3">
        <v>0</v>
      </c>
      <c r="Y487" s="3">
        <v>0</v>
      </c>
      <c r="Z487" s="3">
        <v>0</v>
      </c>
      <c r="AA487" s="3">
        <v>0</v>
      </c>
      <c r="AB487" s="3">
        <v>0</v>
      </c>
      <c r="AC487" s="3">
        <f t="shared" si="36"/>
        <v>0</v>
      </c>
      <c r="AD487" s="3">
        <f t="shared" si="37"/>
        <v>0</v>
      </c>
      <c r="AE487" s="3">
        <f t="shared" si="38"/>
        <v>0</v>
      </c>
      <c r="AF487" s="3">
        <f t="shared" si="39"/>
        <v>0</v>
      </c>
    </row>
    <row r="488" spans="1:32" x14ac:dyDescent="0.2">
      <c r="A488" t="s">
        <v>132</v>
      </c>
      <c r="B488" t="s">
        <v>101</v>
      </c>
      <c r="C488" t="s">
        <v>28</v>
      </c>
      <c r="D488" t="s">
        <v>17</v>
      </c>
      <c r="E488" t="s">
        <v>33</v>
      </c>
      <c r="F488">
        <v>201912</v>
      </c>
      <c r="G488" s="3">
        <v>0</v>
      </c>
      <c r="H488" s="3">
        <v>0</v>
      </c>
      <c r="I488" s="3">
        <v>0</v>
      </c>
      <c r="J488" s="3">
        <v>0</v>
      </c>
      <c r="K488" s="10">
        <v>0</v>
      </c>
      <c r="L488" s="10">
        <v>0</v>
      </c>
      <c r="M488" s="10">
        <v>0</v>
      </c>
      <c r="N488" s="10">
        <v>0</v>
      </c>
      <c r="O488" s="3">
        <v>0</v>
      </c>
      <c r="P488" s="3">
        <v>0</v>
      </c>
      <c r="Q488" s="3">
        <v>0</v>
      </c>
      <c r="R488" s="3">
        <v>0</v>
      </c>
      <c r="S488" s="31">
        <v>0</v>
      </c>
      <c r="T488" s="10">
        <f t="shared" si="35"/>
        <v>0</v>
      </c>
      <c r="U488" s="3">
        <v>0</v>
      </c>
      <c r="V488" s="3">
        <v>0</v>
      </c>
      <c r="W488" s="3">
        <v>0</v>
      </c>
      <c r="X488" s="3">
        <v>0</v>
      </c>
      <c r="Y488" s="3">
        <v>0</v>
      </c>
      <c r="Z488" s="3">
        <v>0</v>
      </c>
      <c r="AA488" s="3">
        <v>0</v>
      </c>
      <c r="AB488" s="3">
        <v>0</v>
      </c>
      <c r="AC488" s="3">
        <f t="shared" si="36"/>
        <v>0</v>
      </c>
      <c r="AD488" s="3">
        <f t="shared" si="37"/>
        <v>0</v>
      </c>
      <c r="AE488" s="3">
        <f t="shared" si="38"/>
        <v>0</v>
      </c>
      <c r="AF488" s="3">
        <f t="shared" si="39"/>
        <v>0</v>
      </c>
    </row>
    <row r="489" spans="1:32" x14ac:dyDescent="0.2">
      <c r="A489" t="s">
        <v>132</v>
      </c>
      <c r="B489" t="s">
        <v>101</v>
      </c>
      <c r="C489" t="s">
        <v>28</v>
      </c>
      <c r="D489" t="s">
        <v>17</v>
      </c>
      <c r="E489" t="s">
        <v>33</v>
      </c>
      <c r="F489">
        <v>202003</v>
      </c>
      <c r="G489" s="3">
        <v>0</v>
      </c>
      <c r="H489" s="3">
        <v>0</v>
      </c>
      <c r="I489" s="3">
        <v>0</v>
      </c>
      <c r="J489" s="3">
        <v>0</v>
      </c>
      <c r="K489" s="10">
        <v>0</v>
      </c>
      <c r="L489" s="10">
        <v>0</v>
      </c>
      <c r="M489" s="10">
        <v>0</v>
      </c>
      <c r="N489" s="10">
        <v>0</v>
      </c>
      <c r="O489" s="3">
        <v>0</v>
      </c>
      <c r="P489" s="3">
        <v>0</v>
      </c>
      <c r="Q489" s="3">
        <v>0</v>
      </c>
      <c r="R489" s="3">
        <v>0</v>
      </c>
      <c r="S489" s="31">
        <v>0</v>
      </c>
      <c r="T489" s="10">
        <f t="shared" si="35"/>
        <v>0</v>
      </c>
      <c r="U489" s="3">
        <v>0</v>
      </c>
      <c r="V489" s="3">
        <v>0</v>
      </c>
      <c r="W489" s="3">
        <v>0</v>
      </c>
      <c r="X489" s="3">
        <v>0</v>
      </c>
      <c r="Y489" s="3">
        <v>0</v>
      </c>
      <c r="Z489" s="3">
        <v>0</v>
      </c>
      <c r="AA489" s="3">
        <v>0</v>
      </c>
      <c r="AB489" s="3">
        <v>0</v>
      </c>
      <c r="AC489" s="3">
        <f t="shared" si="36"/>
        <v>0</v>
      </c>
      <c r="AD489" s="3">
        <f t="shared" si="37"/>
        <v>0</v>
      </c>
      <c r="AE489" s="3">
        <f t="shared" si="38"/>
        <v>0</v>
      </c>
      <c r="AF489" s="3">
        <f t="shared" si="39"/>
        <v>0</v>
      </c>
    </row>
    <row r="490" spans="1:32" x14ac:dyDescent="0.2">
      <c r="A490" t="s">
        <v>132</v>
      </c>
      <c r="B490" t="s">
        <v>101</v>
      </c>
      <c r="C490" t="s">
        <v>28</v>
      </c>
      <c r="D490" t="s">
        <v>17</v>
      </c>
      <c r="E490" t="s">
        <v>33</v>
      </c>
      <c r="F490">
        <v>202006</v>
      </c>
      <c r="G490" s="3">
        <v>0</v>
      </c>
      <c r="H490" s="3">
        <v>0</v>
      </c>
      <c r="I490" s="3">
        <v>0</v>
      </c>
      <c r="J490" s="3">
        <v>0</v>
      </c>
      <c r="K490" s="10">
        <v>0</v>
      </c>
      <c r="L490" s="10">
        <v>0</v>
      </c>
      <c r="M490" s="10">
        <v>0</v>
      </c>
      <c r="N490" s="10">
        <v>0</v>
      </c>
      <c r="O490" s="3">
        <v>0</v>
      </c>
      <c r="P490" s="3">
        <v>0</v>
      </c>
      <c r="Q490" s="3">
        <v>0</v>
      </c>
      <c r="R490" s="3">
        <v>0</v>
      </c>
      <c r="S490" s="31">
        <v>0</v>
      </c>
      <c r="T490" s="10">
        <f t="shared" si="35"/>
        <v>0</v>
      </c>
      <c r="U490" s="3">
        <v>0</v>
      </c>
      <c r="V490" s="3">
        <v>0</v>
      </c>
      <c r="W490" s="3">
        <v>0</v>
      </c>
      <c r="X490" s="3">
        <v>0</v>
      </c>
      <c r="Y490" s="3">
        <v>0</v>
      </c>
      <c r="Z490" s="3">
        <v>0</v>
      </c>
      <c r="AA490" s="3">
        <v>0</v>
      </c>
      <c r="AB490" s="3">
        <v>0</v>
      </c>
      <c r="AC490" s="3">
        <f t="shared" si="36"/>
        <v>0</v>
      </c>
      <c r="AD490" s="3">
        <f t="shared" si="37"/>
        <v>0</v>
      </c>
      <c r="AE490" s="3">
        <f t="shared" si="38"/>
        <v>0</v>
      </c>
      <c r="AF490" s="3">
        <f t="shared" si="39"/>
        <v>0</v>
      </c>
    </row>
    <row r="491" spans="1:32" x14ac:dyDescent="0.2">
      <c r="A491" t="s">
        <v>132</v>
      </c>
      <c r="B491" t="s">
        <v>101</v>
      </c>
      <c r="C491" t="s">
        <v>28</v>
      </c>
      <c r="D491" t="s">
        <v>17</v>
      </c>
      <c r="E491" t="s">
        <v>33</v>
      </c>
      <c r="F491">
        <v>202009</v>
      </c>
      <c r="G491" s="3">
        <v>5053988246</v>
      </c>
      <c r="H491" s="3">
        <v>5053988245.54</v>
      </c>
      <c r="I491" s="3">
        <v>4794816881</v>
      </c>
      <c r="J491" s="3">
        <v>4794816875.54</v>
      </c>
      <c r="K491" s="10">
        <v>599</v>
      </c>
      <c r="L491" s="10">
        <v>599</v>
      </c>
      <c r="M491" s="10">
        <v>0</v>
      </c>
      <c r="N491" s="10">
        <v>200.68333333333322</v>
      </c>
      <c r="O491" s="3">
        <v>3285933592.8699989</v>
      </c>
      <c r="P491" s="3">
        <v>3285844064.8699989</v>
      </c>
      <c r="Q491" s="3">
        <v>3285933592.8699989</v>
      </c>
      <c r="R491" s="3">
        <v>3285844064.8699989</v>
      </c>
      <c r="S491" s="31">
        <v>0</v>
      </c>
      <c r="T491" s="10">
        <f t="shared" si="35"/>
        <v>0</v>
      </c>
      <c r="U491" s="3">
        <v>0</v>
      </c>
      <c r="V491" s="3">
        <v>0</v>
      </c>
      <c r="W491" s="3">
        <v>0</v>
      </c>
      <c r="X491" s="3">
        <v>0</v>
      </c>
      <c r="Y491" s="3">
        <v>0</v>
      </c>
      <c r="Z491" s="3">
        <v>0</v>
      </c>
      <c r="AA491" s="3">
        <v>-0.46000003814697266</v>
      </c>
      <c r="AB491" s="3">
        <v>-5.4600000381469727</v>
      </c>
      <c r="AC491" s="3">
        <f t="shared" si="36"/>
        <v>-5053988245.54</v>
      </c>
      <c r="AD491" s="3">
        <f t="shared" si="37"/>
        <v>-5053988245.54</v>
      </c>
      <c r="AE491" s="3">
        <f t="shared" si="38"/>
        <v>-4794816875.54</v>
      </c>
      <c r="AF491" s="3">
        <f t="shared" si="39"/>
        <v>-4794816875.54</v>
      </c>
    </row>
    <row r="492" spans="1:32" x14ac:dyDescent="0.2">
      <c r="A492" t="s">
        <v>132</v>
      </c>
      <c r="B492" t="s">
        <v>101</v>
      </c>
      <c r="C492" t="s">
        <v>28</v>
      </c>
      <c r="D492" t="s">
        <v>17</v>
      </c>
      <c r="E492" t="s">
        <v>33</v>
      </c>
      <c r="F492">
        <v>202012</v>
      </c>
      <c r="G492" s="3">
        <v>6166978367</v>
      </c>
      <c r="H492" s="3">
        <v>6167859552.5999994</v>
      </c>
      <c r="I492" s="3">
        <v>6161578367</v>
      </c>
      <c r="J492" s="3">
        <v>6164250980.5999994</v>
      </c>
      <c r="K492" s="10">
        <v>820</v>
      </c>
      <c r="L492" s="10">
        <v>822</v>
      </c>
      <c r="M492" s="10">
        <v>0</v>
      </c>
      <c r="N492" s="10">
        <v>551.94336917562725</v>
      </c>
      <c r="O492" s="3">
        <v>9722575670.4699993</v>
      </c>
      <c r="P492" s="3">
        <v>9722282948.1845627</v>
      </c>
      <c r="Q492" s="3">
        <v>9722575670.4699993</v>
      </c>
      <c r="R492" s="3">
        <v>9722282948.1845627</v>
      </c>
      <c r="S492" s="31">
        <v>0</v>
      </c>
      <c r="T492" s="10">
        <f t="shared" si="35"/>
        <v>0</v>
      </c>
      <c r="U492" s="3">
        <v>0</v>
      </c>
      <c r="V492" s="3">
        <v>0</v>
      </c>
      <c r="W492" s="3">
        <v>0</v>
      </c>
      <c r="X492" s="3">
        <v>0</v>
      </c>
      <c r="Y492" s="3">
        <v>0</v>
      </c>
      <c r="Z492" s="3">
        <v>0</v>
      </c>
      <c r="AA492" s="3">
        <v>881185.5999994278</v>
      </c>
      <c r="AB492" s="3">
        <v>2672613.5999994278</v>
      </c>
      <c r="AC492" s="3">
        <f t="shared" si="36"/>
        <v>-6167859552.5999994</v>
      </c>
      <c r="AD492" s="3">
        <f t="shared" si="37"/>
        <v>-6167859552.5999994</v>
      </c>
      <c r="AE492" s="3">
        <f t="shared" si="38"/>
        <v>-6164250980.5999994</v>
      </c>
      <c r="AF492" s="3">
        <f t="shared" si="39"/>
        <v>-6164250980.5999994</v>
      </c>
    </row>
    <row r="493" spans="1:32" x14ac:dyDescent="0.2">
      <c r="A493" t="s">
        <v>132</v>
      </c>
      <c r="B493" t="s">
        <v>101</v>
      </c>
      <c r="C493" t="s">
        <v>28</v>
      </c>
      <c r="D493" t="s">
        <v>17</v>
      </c>
      <c r="E493" t="s">
        <v>33</v>
      </c>
      <c r="F493">
        <v>202103</v>
      </c>
      <c r="G493" s="3">
        <v>9411796627</v>
      </c>
      <c r="H493" s="3">
        <v>9425807574.880003</v>
      </c>
      <c r="I493" s="3">
        <v>9285248690</v>
      </c>
      <c r="J493" s="3">
        <v>9299259638.880003</v>
      </c>
      <c r="K493" s="10">
        <v>1830</v>
      </c>
      <c r="L493" s="10">
        <v>1832</v>
      </c>
      <c r="M493" s="10">
        <v>0</v>
      </c>
      <c r="N493" s="10">
        <v>6050.3456221198139</v>
      </c>
      <c r="O493" s="3">
        <v>14070286833.549988</v>
      </c>
      <c r="P493" s="3">
        <v>14069961338.812622</v>
      </c>
      <c r="Q493" s="3">
        <v>14070286833.549988</v>
      </c>
      <c r="R493" s="3">
        <v>14069961338.812622</v>
      </c>
      <c r="S493" s="31">
        <v>0</v>
      </c>
      <c r="T493" s="10">
        <f t="shared" si="35"/>
        <v>0</v>
      </c>
      <c r="U493" s="3">
        <v>0</v>
      </c>
      <c r="V493" s="3">
        <v>0</v>
      </c>
      <c r="W493" s="3">
        <v>0</v>
      </c>
      <c r="X493" s="3">
        <v>0</v>
      </c>
      <c r="Y493" s="3">
        <v>0</v>
      </c>
      <c r="Z493" s="3">
        <v>0</v>
      </c>
      <c r="AA493" s="3">
        <v>14010947.880002975</v>
      </c>
      <c r="AB493" s="3">
        <v>14010948.880002975</v>
      </c>
      <c r="AC493" s="3">
        <f t="shared" si="36"/>
        <v>-9425807574.880003</v>
      </c>
      <c r="AD493" s="3">
        <f t="shared" si="37"/>
        <v>-9425807574.880003</v>
      </c>
      <c r="AE493" s="3">
        <f t="shared" si="38"/>
        <v>-9299259638.880003</v>
      </c>
      <c r="AF493" s="3">
        <f t="shared" si="39"/>
        <v>-9299259638.880003</v>
      </c>
    </row>
    <row r="494" spans="1:32" x14ac:dyDescent="0.2">
      <c r="A494" t="s">
        <v>132</v>
      </c>
      <c r="B494" t="s">
        <v>101</v>
      </c>
      <c r="C494" t="s">
        <v>28</v>
      </c>
      <c r="D494" t="s">
        <v>17</v>
      </c>
      <c r="E494" t="s">
        <v>33</v>
      </c>
      <c r="F494">
        <v>202106</v>
      </c>
      <c r="G494" s="3">
        <v>14039147974</v>
      </c>
      <c r="H494" s="3">
        <v>14043382118.019999</v>
      </c>
      <c r="I494" s="3">
        <v>13885430171</v>
      </c>
      <c r="J494" s="3">
        <v>13889664322.019999</v>
      </c>
      <c r="K494" s="10">
        <v>3244</v>
      </c>
      <c r="L494" s="10">
        <v>3245</v>
      </c>
      <c r="M494" s="10">
        <v>0</v>
      </c>
      <c r="N494" s="10">
        <v>7888.2225806451579</v>
      </c>
      <c r="O494" s="3">
        <v>17038311499.849995</v>
      </c>
      <c r="P494" s="3">
        <v>17037773793.326378</v>
      </c>
      <c r="Q494" s="3">
        <v>17038311499.849995</v>
      </c>
      <c r="R494" s="3">
        <v>17037773793.326378</v>
      </c>
      <c r="S494" s="31">
        <v>0</v>
      </c>
      <c r="T494" s="10">
        <f t="shared" si="35"/>
        <v>0</v>
      </c>
      <c r="U494" s="3">
        <v>0</v>
      </c>
      <c r="V494" s="3">
        <v>0</v>
      </c>
      <c r="W494" s="3">
        <v>0</v>
      </c>
      <c r="X494" s="3">
        <v>0</v>
      </c>
      <c r="Y494" s="3">
        <v>0</v>
      </c>
      <c r="Z494" s="3">
        <v>0</v>
      </c>
      <c r="AA494" s="3">
        <v>4234144.0199985504</v>
      </c>
      <c r="AB494" s="3">
        <v>4234151.0199985504</v>
      </c>
      <c r="AC494" s="3">
        <f t="shared" si="36"/>
        <v>-14043382118.019999</v>
      </c>
      <c r="AD494" s="3">
        <f t="shared" si="37"/>
        <v>-14043382118.019999</v>
      </c>
      <c r="AE494" s="3">
        <f t="shared" si="38"/>
        <v>-13889664322.019999</v>
      </c>
      <c r="AF494" s="3">
        <f t="shared" si="39"/>
        <v>-13889664322.019999</v>
      </c>
    </row>
    <row r="495" spans="1:32" x14ac:dyDescent="0.2">
      <c r="A495" t="s">
        <v>132</v>
      </c>
      <c r="B495" t="s">
        <v>101</v>
      </c>
      <c r="C495" t="s">
        <v>28</v>
      </c>
      <c r="D495" t="s">
        <v>17</v>
      </c>
      <c r="E495" t="s">
        <v>33</v>
      </c>
      <c r="F495">
        <v>202109</v>
      </c>
      <c r="G495" s="3">
        <v>7206416825</v>
      </c>
      <c r="H495" s="3">
        <v>7227146313.920002</v>
      </c>
      <c r="I495" s="3">
        <v>7153105075</v>
      </c>
      <c r="J495" s="3">
        <v>7173834563.920002</v>
      </c>
      <c r="K495" s="10">
        <v>1491</v>
      </c>
      <c r="L495" s="10">
        <v>1493</v>
      </c>
      <c r="M495" s="10">
        <v>0</v>
      </c>
      <c r="N495" s="10">
        <v>9522.8007168458789</v>
      </c>
      <c r="O495" s="3">
        <v>15919759067.159927</v>
      </c>
      <c r="P495" s="3">
        <v>15918771419.679028</v>
      </c>
      <c r="Q495" s="3">
        <v>15919759067.159927</v>
      </c>
      <c r="R495" s="3">
        <v>15918771419.679028</v>
      </c>
      <c r="S495" s="31">
        <v>0</v>
      </c>
      <c r="T495" s="10">
        <f t="shared" si="35"/>
        <v>0</v>
      </c>
      <c r="U495" s="3">
        <v>0</v>
      </c>
      <c r="V495" s="3">
        <v>0</v>
      </c>
      <c r="W495" s="3">
        <v>0</v>
      </c>
      <c r="X495" s="3">
        <v>0</v>
      </c>
      <c r="Y495" s="3">
        <v>0</v>
      </c>
      <c r="Z495" s="3">
        <v>0</v>
      </c>
      <c r="AA495" s="3">
        <v>20729488.920001984</v>
      </c>
      <c r="AB495" s="3">
        <v>20729488.920001984</v>
      </c>
      <c r="AC495" s="3">
        <f t="shared" si="36"/>
        <v>-7227146313.920002</v>
      </c>
      <c r="AD495" s="3">
        <f t="shared" si="37"/>
        <v>-7227146313.920002</v>
      </c>
      <c r="AE495" s="3">
        <f t="shared" si="38"/>
        <v>-7173834563.920002</v>
      </c>
      <c r="AF495" s="3">
        <f t="shared" si="39"/>
        <v>-7173834563.920002</v>
      </c>
    </row>
    <row r="496" spans="1:32" x14ac:dyDescent="0.2">
      <c r="A496" t="s">
        <v>132</v>
      </c>
      <c r="B496" t="s">
        <v>101</v>
      </c>
      <c r="C496" t="s">
        <v>28</v>
      </c>
      <c r="D496" t="s">
        <v>17</v>
      </c>
      <c r="E496" t="s">
        <v>33</v>
      </c>
      <c r="F496">
        <v>202112</v>
      </c>
      <c r="G496" s="3">
        <v>4700059882</v>
      </c>
      <c r="H496" s="3">
        <v>4700059882</v>
      </c>
      <c r="I496" s="3">
        <v>4694139173</v>
      </c>
      <c r="J496" s="3">
        <v>4697630500</v>
      </c>
      <c r="K496" s="10">
        <v>972</v>
      </c>
      <c r="L496" s="10">
        <v>972</v>
      </c>
      <c r="M496" s="10">
        <v>0</v>
      </c>
      <c r="N496" s="10">
        <v>10178.421146953408</v>
      </c>
      <c r="O496" s="3">
        <v>15717349756.62999</v>
      </c>
      <c r="P496" s="3">
        <v>15714222320.386921</v>
      </c>
      <c r="Q496" s="3">
        <v>15717349756.62999</v>
      </c>
      <c r="R496" s="3">
        <v>15714222320.386921</v>
      </c>
      <c r="S496" s="31">
        <v>0</v>
      </c>
      <c r="T496" s="10">
        <f t="shared" si="35"/>
        <v>0</v>
      </c>
      <c r="U496" s="3">
        <v>0</v>
      </c>
      <c r="V496" s="3">
        <v>0</v>
      </c>
      <c r="W496" s="3">
        <v>0</v>
      </c>
      <c r="X496" s="3">
        <v>0</v>
      </c>
      <c r="Y496" s="3">
        <v>0</v>
      </c>
      <c r="Z496" s="3">
        <v>0</v>
      </c>
      <c r="AA496" s="3">
        <v>0</v>
      </c>
      <c r="AB496" s="3">
        <v>3491327</v>
      </c>
      <c r="AC496" s="3">
        <f t="shared" si="36"/>
        <v>-4700059882</v>
      </c>
      <c r="AD496" s="3">
        <f t="shared" si="37"/>
        <v>-4700059882</v>
      </c>
      <c r="AE496" s="3">
        <f t="shared" si="38"/>
        <v>-4697630500</v>
      </c>
      <c r="AF496" s="3">
        <f t="shared" si="39"/>
        <v>-4697630500</v>
      </c>
    </row>
    <row r="497" spans="1:32" x14ac:dyDescent="0.2">
      <c r="A497" t="s">
        <v>132</v>
      </c>
      <c r="B497" t="s">
        <v>101</v>
      </c>
      <c r="C497" t="s">
        <v>28</v>
      </c>
      <c r="D497" t="s">
        <v>17</v>
      </c>
      <c r="E497" t="s">
        <v>33</v>
      </c>
      <c r="F497">
        <v>202203</v>
      </c>
      <c r="G497" s="3">
        <v>6005016723</v>
      </c>
      <c r="H497" s="3">
        <v>6013307222.2599983</v>
      </c>
      <c r="I497" s="3">
        <v>5887453773</v>
      </c>
      <c r="J497" s="3">
        <v>5890344272.2599983</v>
      </c>
      <c r="K497" s="10">
        <v>1043</v>
      </c>
      <c r="L497" s="10">
        <v>1043</v>
      </c>
      <c r="M497" s="10">
        <v>0</v>
      </c>
      <c r="N497" s="10">
        <v>10843.267665130568</v>
      </c>
      <c r="O497" s="3">
        <v>15920977915.760029</v>
      </c>
      <c r="P497" s="3">
        <v>15920979441.48443</v>
      </c>
      <c r="Q497" s="3">
        <v>15920977915.760029</v>
      </c>
      <c r="R497" s="3">
        <v>15920979441.48443</v>
      </c>
      <c r="S497" s="31">
        <v>0</v>
      </c>
      <c r="T497" s="10">
        <f t="shared" si="35"/>
        <v>0</v>
      </c>
      <c r="U497" s="3">
        <v>0</v>
      </c>
      <c r="V497" s="3">
        <v>0</v>
      </c>
      <c r="W497" s="3">
        <v>0</v>
      </c>
      <c r="X497" s="3">
        <v>0</v>
      </c>
      <c r="Y497" s="3">
        <v>0</v>
      </c>
      <c r="Z497" s="3">
        <v>0</v>
      </c>
      <c r="AA497" s="3">
        <v>8290499.2599983215</v>
      </c>
      <c r="AB497" s="3">
        <v>2890499.2599983215</v>
      </c>
      <c r="AC497" s="3">
        <f t="shared" si="36"/>
        <v>-6013307222.2599983</v>
      </c>
      <c r="AD497" s="3">
        <f t="shared" si="37"/>
        <v>-6013307222.2599983</v>
      </c>
      <c r="AE497" s="3">
        <f t="shared" si="38"/>
        <v>-5890344272.2599983</v>
      </c>
      <c r="AF497" s="3">
        <f t="shared" si="39"/>
        <v>-5890344272.2599983</v>
      </c>
    </row>
    <row r="498" spans="1:32" x14ac:dyDescent="0.2">
      <c r="A498" t="s">
        <v>132</v>
      </c>
      <c r="B498" t="s">
        <v>101</v>
      </c>
      <c r="C498" t="s">
        <v>28</v>
      </c>
      <c r="D498" t="s">
        <v>17</v>
      </c>
      <c r="E498" t="s">
        <v>33</v>
      </c>
      <c r="F498">
        <v>202206</v>
      </c>
      <c r="G498" s="3">
        <v>3975196376</v>
      </c>
      <c r="H498" s="3">
        <v>4056541986.730001</v>
      </c>
      <c r="I498" s="3">
        <v>3975196376</v>
      </c>
      <c r="J498" s="3">
        <v>4056541985.730001</v>
      </c>
      <c r="K498" s="10">
        <v>872</v>
      </c>
      <c r="L498" s="10">
        <v>872</v>
      </c>
      <c r="M498" s="10">
        <v>0</v>
      </c>
      <c r="N498" s="10">
        <v>11522.772401433691</v>
      </c>
      <c r="O498" s="3">
        <v>16333694382.299999</v>
      </c>
      <c r="P498" s="3">
        <v>16332502001.515972</v>
      </c>
      <c r="Q498" s="3">
        <v>16333694382.299999</v>
      </c>
      <c r="R498" s="3">
        <v>16332502001.515972</v>
      </c>
      <c r="S498" s="31">
        <v>0</v>
      </c>
      <c r="T498" s="10">
        <f t="shared" si="35"/>
        <v>0</v>
      </c>
      <c r="U498" s="3">
        <v>0</v>
      </c>
      <c r="V498" s="3">
        <v>0</v>
      </c>
      <c r="W498" s="3">
        <v>0</v>
      </c>
      <c r="X498" s="3">
        <v>0</v>
      </c>
      <c r="Y498" s="3">
        <v>0</v>
      </c>
      <c r="Z498" s="3">
        <v>0</v>
      </c>
      <c r="AA498" s="3">
        <v>81345610.730000973</v>
      </c>
      <c r="AB498" s="3">
        <v>81345609.730000973</v>
      </c>
      <c r="AC498" s="3">
        <f t="shared" si="36"/>
        <v>-4056541986.730001</v>
      </c>
      <c r="AD498" s="3">
        <f t="shared" si="37"/>
        <v>-4056541986.730001</v>
      </c>
      <c r="AE498" s="3">
        <f t="shared" si="38"/>
        <v>-4056541985.730001</v>
      </c>
      <c r="AF498" s="3">
        <f t="shared" si="39"/>
        <v>-4056541985.730001</v>
      </c>
    </row>
    <row r="499" spans="1:32" x14ac:dyDescent="0.2">
      <c r="A499" t="s">
        <v>132</v>
      </c>
      <c r="B499" t="s">
        <v>101</v>
      </c>
      <c r="C499" t="s">
        <v>28</v>
      </c>
      <c r="D499" t="s">
        <v>17</v>
      </c>
      <c r="E499" t="s">
        <v>33</v>
      </c>
      <c r="F499">
        <v>202209</v>
      </c>
      <c r="G499" s="3">
        <v>1732071123</v>
      </c>
      <c r="H499" s="3">
        <v>1748461863.1799998</v>
      </c>
      <c r="I499" s="3">
        <v>1721621301</v>
      </c>
      <c r="J499" s="3">
        <v>1738012041.1799998</v>
      </c>
      <c r="K499" s="10">
        <v>343</v>
      </c>
      <c r="L499" s="10">
        <v>344</v>
      </c>
      <c r="M499" s="10">
        <v>0</v>
      </c>
      <c r="N499" s="10">
        <v>6232.5161290322567</v>
      </c>
      <c r="O499" s="3">
        <v>10443511737.529999</v>
      </c>
      <c r="P499" s="3">
        <v>10443512669.527098</v>
      </c>
      <c r="Q499" s="3">
        <v>10443511737.529999</v>
      </c>
      <c r="R499" s="3">
        <v>10443512669.527098</v>
      </c>
      <c r="S499" s="31">
        <v>0</v>
      </c>
      <c r="T499" s="10">
        <f t="shared" si="35"/>
        <v>0</v>
      </c>
      <c r="U499" s="3">
        <v>0</v>
      </c>
      <c r="V499" s="3">
        <v>0</v>
      </c>
      <c r="W499" s="3">
        <v>0</v>
      </c>
      <c r="X499" s="3">
        <v>0</v>
      </c>
      <c r="Y499" s="3">
        <v>0</v>
      </c>
      <c r="Z499" s="3">
        <v>0</v>
      </c>
      <c r="AA499" s="3">
        <v>16390740.179999828</v>
      </c>
      <c r="AB499" s="3">
        <v>16390740.179999828</v>
      </c>
      <c r="AC499" s="3">
        <f t="shared" si="36"/>
        <v>-1748461863.1799998</v>
      </c>
      <c r="AD499" s="3">
        <f t="shared" si="37"/>
        <v>-1748461863.1799998</v>
      </c>
      <c r="AE499" s="3">
        <f t="shared" si="38"/>
        <v>-1738012041.1799998</v>
      </c>
      <c r="AF499" s="3">
        <f t="shared" si="39"/>
        <v>-1738012041.1799998</v>
      </c>
    </row>
    <row r="500" spans="1:32" x14ac:dyDescent="0.2">
      <c r="A500" t="s">
        <v>132</v>
      </c>
      <c r="B500" t="s">
        <v>101</v>
      </c>
      <c r="C500" t="s">
        <v>28</v>
      </c>
      <c r="D500" t="s">
        <v>17</v>
      </c>
      <c r="E500" t="s">
        <v>33</v>
      </c>
      <c r="F500">
        <v>202212</v>
      </c>
      <c r="G500" s="3">
        <v>0</v>
      </c>
      <c r="H500" s="3">
        <v>0</v>
      </c>
      <c r="I500" s="3">
        <v>0</v>
      </c>
      <c r="J500" s="3">
        <v>0</v>
      </c>
      <c r="K500" s="10">
        <v>0</v>
      </c>
      <c r="L500" s="10">
        <v>0</v>
      </c>
      <c r="M500" s="10">
        <v>0</v>
      </c>
      <c r="N500" s="10">
        <v>0</v>
      </c>
      <c r="O500" s="3">
        <v>1284451.6600000004</v>
      </c>
      <c r="P500" s="3">
        <v>615794.67170000053</v>
      </c>
      <c r="Q500" s="3">
        <v>1284451.6600000004</v>
      </c>
      <c r="R500" s="3">
        <v>615794.67170000053</v>
      </c>
      <c r="S500" s="31">
        <v>0</v>
      </c>
      <c r="T500" s="10">
        <f t="shared" si="35"/>
        <v>0</v>
      </c>
      <c r="U500" s="3">
        <v>0</v>
      </c>
      <c r="V500" s="3">
        <v>0</v>
      </c>
      <c r="W500" s="3">
        <v>0</v>
      </c>
      <c r="X500" s="3">
        <v>0</v>
      </c>
      <c r="Y500" s="3">
        <v>0</v>
      </c>
      <c r="Z500" s="3">
        <v>0</v>
      </c>
      <c r="AA500" s="3">
        <v>0</v>
      </c>
      <c r="AB500" s="3">
        <v>0</v>
      </c>
      <c r="AC500" s="3">
        <f t="shared" si="36"/>
        <v>0</v>
      </c>
      <c r="AD500" s="3">
        <f t="shared" si="37"/>
        <v>0</v>
      </c>
      <c r="AE500" s="3">
        <f t="shared" si="38"/>
        <v>0</v>
      </c>
      <c r="AF500" s="3">
        <f t="shared" si="39"/>
        <v>0</v>
      </c>
    </row>
    <row r="501" spans="1:32" x14ac:dyDescent="0.2">
      <c r="A501" t="s">
        <v>132</v>
      </c>
      <c r="B501" t="s">
        <v>101</v>
      </c>
      <c r="C501" t="s">
        <v>28</v>
      </c>
      <c r="D501" t="s">
        <v>17</v>
      </c>
      <c r="E501" t="s">
        <v>33</v>
      </c>
      <c r="F501">
        <v>202303</v>
      </c>
      <c r="G501" s="3">
        <v>0</v>
      </c>
      <c r="H501" s="3">
        <v>0</v>
      </c>
      <c r="I501" s="3">
        <v>0</v>
      </c>
      <c r="J501" s="3">
        <v>0</v>
      </c>
      <c r="K501" s="10">
        <v>0</v>
      </c>
      <c r="L501" s="10">
        <v>0</v>
      </c>
      <c r="M501" s="10">
        <v>0</v>
      </c>
      <c r="N501" s="10">
        <v>0</v>
      </c>
      <c r="O501" s="3">
        <v>300.49</v>
      </c>
      <c r="P501" s="3">
        <v>300.49</v>
      </c>
      <c r="Q501" s="3">
        <v>300.49</v>
      </c>
      <c r="R501" s="3">
        <v>300.49</v>
      </c>
      <c r="S501" s="31">
        <v>0</v>
      </c>
      <c r="T501" s="10">
        <f t="shared" si="35"/>
        <v>0</v>
      </c>
      <c r="U501" s="3">
        <v>0</v>
      </c>
      <c r="V501" s="3">
        <v>0</v>
      </c>
      <c r="W501" s="3">
        <v>0</v>
      </c>
      <c r="X501" s="3">
        <v>0</v>
      </c>
      <c r="Y501" s="3">
        <v>0</v>
      </c>
      <c r="Z501" s="3">
        <v>0</v>
      </c>
      <c r="AA501" s="3">
        <v>0</v>
      </c>
      <c r="AB501" s="3">
        <v>0</v>
      </c>
      <c r="AC501" s="3">
        <f t="shared" si="36"/>
        <v>0</v>
      </c>
      <c r="AD501" s="3">
        <f t="shared" si="37"/>
        <v>0</v>
      </c>
      <c r="AE501" s="3">
        <f t="shared" si="38"/>
        <v>0</v>
      </c>
      <c r="AF501" s="3">
        <f t="shared" si="39"/>
        <v>0</v>
      </c>
    </row>
    <row r="502" spans="1:32" x14ac:dyDescent="0.2">
      <c r="A502" t="s">
        <v>132</v>
      </c>
      <c r="B502" t="s">
        <v>101</v>
      </c>
      <c r="C502" t="s">
        <v>28</v>
      </c>
      <c r="D502" t="s">
        <v>17</v>
      </c>
      <c r="E502" t="s">
        <v>33</v>
      </c>
      <c r="F502">
        <v>202306</v>
      </c>
      <c r="G502" s="3">
        <v>0</v>
      </c>
      <c r="H502" s="3">
        <v>0</v>
      </c>
      <c r="I502" s="3">
        <v>0</v>
      </c>
      <c r="J502" s="3">
        <v>0</v>
      </c>
      <c r="K502" s="10">
        <v>0</v>
      </c>
      <c r="L502" s="10">
        <v>0</v>
      </c>
      <c r="M502" s="10">
        <v>0</v>
      </c>
      <c r="N502" s="10">
        <v>0</v>
      </c>
      <c r="O502" s="3">
        <v>152.32</v>
      </c>
      <c r="P502" s="3">
        <v>152.32</v>
      </c>
      <c r="Q502" s="3">
        <v>152.32</v>
      </c>
      <c r="R502" s="3">
        <v>152.32</v>
      </c>
      <c r="S502" s="31">
        <v>0</v>
      </c>
      <c r="T502" s="10">
        <f t="shared" si="35"/>
        <v>0</v>
      </c>
      <c r="U502" s="3">
        <v>0</v>
      </c>
      <c r="V502" s="3">
        <v>0</v>
      </c>
      <c r="W502" s="3">
        <v>0</v>
      </c>
      <c r="X502" s="3">
        <v>0</v>
      </c>
      <c r="Y502" s="3">
        <v>0</v>
      </c>
      <c r="Z502" s="3">
        <v>0</v>
      </c>
      <c r="AA502" s="3">
        <v>0</v>
      </c>
      <c r="AB502" s="3">
        <v>0</v>
      </c>
      <c r="AC502" s="3">
        <f t="shared" si="36"/>
        <v>0</v>
      </c>
      <c r="AD502" s="3">
        <f t="shared" si="37"/>
        <v>0</v>
      </c>
      <c r="AE502" s="3">
        <f t="shared" si="38"/>
        <v>0</v>
      </c>
      <c r="AF502" s="3">
        <f t="shared" si="39"/>
        <v>0</v>
      </c>
    </row>
    <row r="503" spans="1:32" x14ac:dyDescent="0.2">
      <c r="A503" t="s">
        <v>132</v>
      </c>
      <c r="B503" t="s">
        <v>101</v>
      </c>
      <c r="C503" t="s">
        <v>28</v>
      </c>
      <c r="D503" t="s">
        <v>17</v>
      </c>
      <c r="E503" t="s">
        <v>33</v>
      </c>
      <c r="F503">
        <v>202309</v>
      </c>
      <c r="G503" s="3">
        <v>0</v>
      </c>
      <c r="H503" s="3">
        <v>0</v>
      </c>
      <c r="I503" s="3">
        <v>0</v>
      </c>
      <c r="J503" s="3">
        <v>0</v>
      </c>
      <c r="K503" s="10">
        <v>0</v>
      </c>
      <c r="L503" s="10">
        <v>0</v>
      </c>
      <c r="M503" s="10">
        <v>0</v>
      </c>
      <c r="N503" s="10">
        <v>0</v>
      </c>
      <c r="O503" s="3">
        <v>166.54000000000002</v>
      </c>
      <c r="P503" s="3">
        <v>166.54000000000002</v>
      </c>
      <c r="Q503" s="3">
        <v>166.54000000000002</v>
      </c>
      <c r="R503" s="3">
        <v>166.54000000000002</v>
      </c>
      <c r="S503" s="31">
        <v>0</v>
      </c>
      <c r="T503" s="10">
        <f t="shared" si="35"/>
        <v>0</v>
      </c>
      <c r="U503" s="3">
        <v>0</v>
      </c>
      <c r="V503" s="3">
        <v>0</v>
      </c>
      <c r="W503" s="3">
        <v>0</v>
      </c>
      <c r="X503" s="3">
        <v>0</v>
      </c>
      <c r="Y503" s="3">
        <v>0</v>
      </c>
      <c r="Z503" s="3">
        <v>0</v>
      </c>
      <c r="AA503" s="3">
        <v>0</v>
      </c>
      <c r="AB503" s="3">
        <v>0</v>
      </c>
      <c r="AC503" s="3">
        <f t="shared" si="36"/>
        <v>0</v>
      </c>
      <c r="AD503" s="3">
        <f t="shared" si="37"/>
        <v>0</v>
      </c>
      <c r="AE503" s="3">
        <f t="shared" si="38"/>
        <v>0</v>
      </c>
      <c r="AF503" s="3">
        <f t="shared" si="39"/>
        <v>0</v>
      </c>
    </row>
    <row r="504" spans="1:32" x14ac:dyDescent="0.2">
      <c r="A504" t="s">
        <v>132</v>
      </c>
      <c r="B504" t="s">
        <v>101</v>
      </c>
      <c r="C504" t="s">
        <v>28</v>
      </c>
      <c r="D504" t="s">
        <v>17</v>
      </c>
      <c r="E504" t="s">
        <v>33</v>
      </c>
      <c r="F504">
        <v>202312</v>
      </c>
      <c r="G504" s="3">
        <v>0</v>
      </c>
      <c r="H504" s="3">
        <v>0</v>
      </c>
      <c r="I504" s="3">
        <v>0</v>
      </c>
      <c r="J504" s="3">
        <v>0</v>
      </c>
      <c r="K504" s="10">
        <v>0</v>
      </c>
      <c r="L504" s="10">
        <v>0</v>
      </c>
      <c r="M504" s="10">
        <v>0</v>
      </c>
      <c r="N504" s="10">
        <v>0</v>
      </c>
      <c r="O504" s="3">
        <v>197.63</v>
      </c>
      <c r="P504" s="3">
        <v>197.63</v>
      </c>
      <c r="Q504" s="3">
        <v>197.63</v>
      </c>
      <c r="R504" s="3">
        <v>197.63</v>
      </c>
      <c r="S504" s="31">
        <v>0</v>
      </c>
      <c r="T504" s="10">
        <f t="shared" si="35"/>
        <v>0</v>
      </c>
      <c r="U504" s="3">
        <v>0</v>
      </c>
      <c r="V504" s="3">
        <v>0</v>
      </c>
      <c r="W504" s="3">
        <v>0</v>
      </c>
      <c r="X504" s="3">
        <v>0</v>
      </c>
      <c r="Y504" s="3">
        <v>0</v>
      </c>
      <c r="Z504" s="3">
        <v>0</v>
      </c>
      <c r="AA504" s="3">
        <v>0</v>
      </c>
      <c r="AB504" s="3">
        <v>0</v>
      </c>
      <c r="AC504" s="3">
        <f t="shared" si="36"/>
        <v>0</v>
      </c>
      <c r="AD504" s="3">
        <f t="shared" si="37"/>
        <v>0</v>
      </c>
      <c r="AE504" s="3">
        <f t="shared" si="38"/>
        <v>0</v>
      </c>
      <c r="AF504" s="3">
        <f t="shared" si="39"/>
        <v>0</v>
      </c>
    </row>
    <row r="505" spans="1:32" x14ac:dyDescent="0.2">
      <c r="A505" t="s">
        <v>132</v>
      </c>
      <c r="B505" t="s">
        <v>101</v>
      </c>
      <c r="C505" t="s">
        <v>28</v>
      </c>
      <c r="D505" t="s">
        <v>17</v>
      </c>
      <c r="E505" t="s">
        <v>33</v>
      </c>
      <c r="F505">
        <v>202403</v>
      </c>
      <c r="G505" s="3">
        <v>0</v>
      </c>
      <c r="H505" s="3">
        <v>0</v>
      </c>
      <c r="I505" s="3">
        <v>0</v>
      </c>
      <c r="J505" s="3">
        <v>0</v>
      </c>
      <c r="K505" s="10">
        <v>0</v>
      </c>
      <c r="L505" s="10">
        <v>0</v>
      </c>
      <c r="M505" s="10">
        <v>0</v>
      </c>
      <c r="N505" s="10">
        <v>0</v>
      </c>
      <c r="O505" s="3">
        <v>-778459.87000000011</v>
      </c>
      <c r="P505" s="3">
        <v>-778459.87000000011</v>
      </c>
      <c r="Q505" s="3">
        <v>-778459.87000000011</v>
      </c>
      <c r="R505" s="3">
        <v>-778459.87000000011</v>
      </c>
      <c r="S505" s="31">
        <v>0</v>
      </c>
      <c r="T505" s="10">
        <f t="shared" si="35"/>
        <v>0</v>
      </c>
      <c r="U505" s="3">
        <v>0</v>
      </c>
      <c r="V505" s="3">
        <v>0</v>
      </c>
      <c r="W505" s="3">
        <v>0</v>
      </c>
      <c r="X505" s="3">
        <v>0</v>
      </c>
      <c r="Y505" s="3">
        <v>0</v>
      </c>
      <c r="Z505" s="3">
        <v>0</v>
      </c>
      <c r="AA505" s="3">
        <v>0</v>
      </c>
      <c r="AB505" s="3">
        <v>0</v>
      </c>
      <c r="AC505" s="3">
        <f t="shared" si="36"/>
        <v>0</v>
      </c>
      <c r="AD505" s="3">
        <f t="shared" si="37"/>
        <v>0</v>
      </c>
      <c r="AE505" s="3">
        <f t="shared" si="38"/>
        <v>0</v>
      </c>
      <c r="AF505" s="3">
        <f t="shared" si="39"/>
        <v>0</v>
      </c>
    </row>
    <row r="506" spans="1:32" x14ac:dyDescent="0.2">
      <c r="A506" t="s">
        <v>132</v>
      </c>
      <c r="B506" t="s">
        <v>101</v>
      </c>
      <c r="C506" t="s">
        <v>28</v>
      </c>
      <c r="D506" t="s">
        <v>17</v>
      </c>
      <c r="E506" t="s">
        <v>36</v>
      </c>
      <c r="F506">
        <v>202404</v>
      </c>
      <c r="G506" s="3">
        <v>0</v>
      </c>
      <c r="H506" s="3">
        <v>0</v>
      </c>
      <c r="I506" s="3">
        <v>0</v>
      </c>
      <c r="J506" s="3">
        <v>0</v>
      </c>
      <c r="K506" s="10">
        <v>0</v>
      </c>
      <c r="L506" s="10">
        <v>0</v>
      </c>
      <c r="M506" s="10">
        <v>0</v>
      </c>
      <c r="N506" s="10">
        <v>0</v>
      </c>
      <c r="O506" s="3">
        <v>-87027.09</v>
      </c>
      <c r="P506" s="3">
        <v>-87027.09</v>
      </c>
      <c r="Q506" s="3">
        <v>-87027.09</v>
      </c>
      <c r="R506" s="3">
        <v>-87027.09</v>
      </c>
      <c r="S506" s="31">
        <v>0</v>
      </c>
      <c r="T506" s="10">
        <f t="shared" si="35"/>
        <v>0</v>
      </c>
      <c r="U506" s="3">
        <v>0</v>
      </c>
      <c r="V506" s="3">
        <v>0</v>
      </c>
      <c r="W506" s="3">
        <v>0</v>
      </c>
      <c r="X506" s="3">
        <v>0</v>
      </c>
      <c r="Y506" s="3">
        <v>0</v>
      </c>
      <c r="Z506" s="3">
        <v>0</v>
      </c>
      <c r="AA506" s="3">
        <v>0</v>
      </c>
      <c r="AB506" s="3">
        <v>0</v>
      </c>
      <c r="AC506" s="3">
        <f t="shared" si="36"/>
        <v>0</v>
      </c>
      <c r="AD506" s="3">
        <f t="shared" si="37"/>
        <v>0</v>
      </c>
      <c r="AE506" s="3">
        <f t="shared" si="38"/>
        <v>0</v>
      </c>
      <c r="AF506" s="3">
        <f t="shared" si="39"/>
        <v>0</v>
      </c>
    </row>
    <row r="507" spans="1:32" x14ac:dyDescent="0.2">
      <c r="A507" t="s">
        <v>132</v>
      </c>
      <c r="B507" t="s">
        <v>101</v>
      </c>
      <c r="C507" t="s">
        <v>28</v>
      </c>
      <c r="D507" t="s">
        <v>17</v>
      </c>
      <c r="E507" t="s">
        <v>36</v>
      </c>
      <c r="F507">
        <v>202405</v>
      </c>
      <c r="G507" s="3">
        <v>0</v>
      </c>
      <c r="H507" s="3">
        <v>0</v>
      </c>
      <c r="I507" s="3">
        <v>0</v>
      </c>
      <c r="J507" s="3">
        <v>0</v>
      </c>
      <c r="K507" s="10">
        <v>0</v>
      </c>
      <c r="L507" s="10">
        <v>0</v>
      </c>
      <c r="M507" s="10">
        <v>0</v>
      </c>
      <c r="N507" s="10">
        <v>0</v>
      </c>
      <c r="O507" s="3">
        <v>23.999999999999993</v>
      </c>
      <c r="P507" s="3">
        <v>23.999999999999993</v>
      </c>
      <c r="Q507" s="3">
        <v>23.999999999999993</v>
      </c>
      <c r="R507" s="3">
        <v>23.999999999999993</v>
      </c>
      <c r="S507" s="31">
        <v>0</v>
      </c>
      <c r="T507" s="10">
        <f t="shared" si="35"/>
        <v>0</v>
      </c>
      <c r="U507" s="3">
        <v>0</v>
      </c>
      <c r="V507" s="3">
        <v>0</v>
      </c>
      <c r="W507" s="3">
        <v>0</v>
      </c>
      <c r="X507" s="3">
        <v>0</v>
      </c>
      <c r="Y507" s="3">
        <v>0</v>
      </c>
      <c r="Z507" s="3">
        <v>0</v>
      </c>
      <c r="AA507" s="3">
        <v>0</v>
      </c>
      <c r="AB507" s="3">
        <v>0</v>
      </c>
      <c r="AC507" s="3">
        <f t="shared" si="36"/>
        <v>0</v>
      </c>
      <c r="AD507" s="3">
        <f t="shared" si="37"/>
        <v>0</v>
      </c>
      <c r="AE507" s="3">
        <f t="shared" si="38"/>
        <v>0</v>
      </c>
      <c r="AF507" s="3">
        <f t="shared" si="39"/>
        <v>0</v>
      </c>
    </row>
    <row r="508" spans="1:32" x14ac:dyDescent="0.2">
      <c r="A508" t="s">
        <v>133</v>
      </c>
      <c r="B508" t="s">
        <v>101</v>
      </c>
      <c r="C508" t="s">
        <v>102</v>
      </c>
      <c r="D508" t="s">
        <v>17</v>
      </c>
      <c r="E508" t="s">
        <v>33</v>
      </c>
      <c r="F508">
        <v>201906</v>
      </c>
      <c r="G508" s="3">
        <v>1658179268</v>
      </c>
      <c r="H508" s="3">
        <v>1461826740.6099994</v>
      </c>
      <c r="I508" s="3">
        <v>1657904852</v>
      </c>
      <c r="J508" s="3">
        <v>1461719350.6099994</v>
      </c>
      <c r="K508" s="10">
        <v>710</v>
      </c>
      <c r="L508" s="10">
        <v>713</v>
      </c>
      <c r="M508" s="10">
        <v>0</v>
      </c>
      <c r="N508" s="10">
        <v>630090.6412186377</v>
      </c>
      <c r="O508" s="3">
        <v>2423765417</v>
      </c>
      <c r="P508" s="3">
        <v>2423765417</v>
      </c>
      <c r="Q508" s="3">
        <v>2423765417</v>
      </c>
      <c r="R508" s="3">
        <v>2423765417</v>
      </c>
      <c r="S508" s="31">
        <v>0</v>
      </c>
      <c r="T508" s="10">
        <f t="shared" si="35"/>
        <v>0</v>
      </c>
      <c r="U508" s="3">
        <v>0</v>
      </c>
      <c r="V508" s="3">
        <v>0</v>
      </c>
      <c r="W508" s="3">
        <v>0</v>
      </c>
      <c r="X508" s="3">
        <v>0</v>
      </c>
      <c r="Y508" s="3">
        <v>0</v>
      </c>
      <c r="Z508" s="3">
        <v>0</v>
      </c>
      <c r="AA508" s="3">
        <v>-196352527.39000058</v>
      </c>
      <c r="AB508" s="3">
        <v>-196185501.39000058</v>
      </c>
      <c r="AC508" s="3">
        <f t="shared" si="36"/>
        <v>-1461826740.6099994</v>
      </c>
      <c r="AD508" s="3">
        <f t="shared" si="37"/>
        <v>-1461826740.6099994</v>
      </c>
      <c r="AE508" s="3">
        <f t="shared" si="38"/>
        <v>-1461719350.6099994</v>
      </c>
      <c r="AF508" s="3">
        <f t="shared" si="39"/>
        <v>-1461719350.6099994</v>
      </c>
    </row>
    <row r="509" spans="1:32" x14ac:dyDescent="0.2">
      <c r="A509" t="s">
        <v>133</v>
      </c>
      <c r="B509" t="s">
        <v>101</v>
      </c>
      <c r="C509" t="s">
        <v>102</v>
      </c>
      <c r="D509" t="s">
        <v>17</v>
      </c>
      <c r="E509" t="s">
        <v>33</v>
      </c>
      <c r="F509">
        <v>201909</v>
      </c>
      <c r="G509" s="3">
        <v>1965693872</v>
      </c>
      <c r="H509" s="3">
        <v>1983523379.3299997</v>
      </c>
      <c r="I509" s="3">
        <v>1965693872</v>
      </c>
      <c r="J509" s="3">
        <v>1983523380.3299997</v>
      </c>
      <c r="K509" s="10">
        <v>854</v>
      </c>
      <c r="L509" s="10">
        <v>855</v>
      </c>
      <c r="M509" s="10">
        <v>0</v>
      </c>
      <c r="N509" s="10">
        <v>815074.18637992768</v>
      </c>
      <c r="O509" s="3">
        <v>2510895395</v>
      </c>
      <c r="P509" s="3">
        <v>2510895395</v>
      </c>
      <c r="Q509" s="3">
        <v>2510895395</v>
      </c>
      <c r="R509" s="3">
        <v>2510895395</v>
      </c>
      <c r="S509" s="31">
        <v>0</v>
      </c>
      <c r="T509" s="10">
        <f t="shared" si="35"/>
        <v>0</v>
      </c>
      <c r="U509" s="3">
        <v>0</v>
      </c>
      <c r="V509" s="3">
        <v>0</v>
      </c>
      <c r="W509" s="3">
        <v>0</v>
      </c>
      <c r="X509" s="3">
        <v>0</v>
      </c>
      <c r="Y509" s="3">
        <v>0</v>
      </c>
      <c r="Z509" s="3">
        <v>0</v>
      </c>
      <c r="AA509" s="3">
        <v>17829507.329999685</v>
      </c>
      <c r="AB509" s="3">
        <v>17829508.329999685</v>
      </c>
      <c r="AC509" s="3">
        <f t="shared" si="36"/>
        <v>-1983523379.3299997</v>
      </c>
      <c r="AD509" s="3">
        <f t="shared" si="37"/>
        <v>-1983523379.3299997</v>
      </c>
      <c r="AE509" s="3">
        <f t="shared" si="38"/>
        <v>-1983523380.3299997</v>
      </c>
      <c r="AF509" s="3">
        <f t="shared" si="39"/>
        <v>-1983523380.3299997</v>
      </c>
    </row>
    <row r="510" spans="1:32" x14ac:dyDescent="0.2">
      <c r="A510" t="s">
        <v>133</v>
      </c>
      <c r="B510" t="s">
        <v>101</v>
      </c>
      <c r="C510" t="s">
        <v>102</v>
      </c>
      <c r="D510" t="s">
        <v>17</v>
      </c>
      <c r="E510" t="s">
        <v>33</v>
      </c>
      <c r="F510">
        <v>201912</v>
      </c>
      <c r="G510" s="3">
        <v>623995447</v>
      </c>
      <c r="H510" s="3">
        <v>638238295.76999986</v>
      </c>
      <c r="I510" s="3">
        <v>623995447</v>
      </c>
      <c r="J510" s="3">
        <v>638238295.76999986</v>
      </c>
      <c r="K510" s="10">
        <v>281</v>
      </c>
      <c r="L510" s="10">
        <v>281</v>
      </c>
      <c r="M510" s="10">
        <v>0</v>
      </c>
      <c r="N510" s="10">
        <v>922622.29318996426</v>
      </c>
      <c r="O510" s="3">
        <v>3120508213</v>
      </c>
      <c r="P510" s="3">
        <v>3120508213</v>
      </c>
      <c r="Q510" s="3">
        <v>3120508213</v>
      </c>
      <c r="R510" s="3">
        <v>3120508213</v>
      </c>
      <c r="S510" s="31">
        <v>0</v>
      </c>
      <c r="T510" s="10">
        <f t="shared" si="35"/>
        <v>0</v>
      </c>
      <c r="U510" s="3">
        <v>0</v>
      </c>
      <c r="V510" s="3">
        <v>0</v>
      </c>
      <c r="W510" s="3">
        <v>0</v>
      </c>
      <c r="X510" s="3">
        <v>0</v>
      </c>
      <c r="Y510" s="3">
        <v>0</v>
      </c>
      <c r="Z510" s="3">
        <v>0</v>
      </c>
      <c r="AA510" s="3">
        <v>14242848.769999862</v>
      </c>
      <c r="AB510" s="3">
        <v>14242848.769999862</v>
      </c>
      <c r="AC510" s="3">
        <f t="shared" si="36"/>
        <v>-638238295.76999986</v>
      </c>
      <c r="AD510" s="3">
        <f t="shared" si="37"/>
        <v>-638238295.76999986</v>
      </c>
      <c r="AE510" s="3">
        <f t="shared" si="38"/>
        <v>-638238295.76999986</v>
      </c>
      <c r="AF510" s="3">
        <f t="shared" si="39"/>
        <v>-638238295.76999986</v>
      </c>
    </row>
    <row r="511" spans="1:32" x14ac:dyDescent="0.2">
      <c r="A511" t="s">
        <v>133</v>
      </c>
      <c r="B511" t="s">
        <v>101</v>
      </c>
      <c r="C511" t="s">
        <v>102</v>
      </c>
      <c r="D511" t="s">
        <v>17</v>
      </c>
      <c r="E511" t="s">
        <v>33</v>
      </c>
      <c r="F511">
        <v>202003</v>
      </c>
      <c r="G511" s="3">
        <v>1213059825</v>
      </c>
      <c r="H511" s="3">
        <v>1229401154.6299999</v>
      </c>
      <c r="I511" s="3">
        <v>1213059825</v>
      </c>
      <c r="J511" s="3">
        <v>1229401154.6299999</v>
      </c>
      <c r="K511" s="10">
        <v>528</v>
      </c>
      <c r="L511" s="10">
        <v>528</v>
      </c>
      <c r="M511" s="10">
        <v>0</v>
      </c>
      <c r="N511" s="10">
        <v>822936.17538005207</v>
      </c>
      <c r="O511" s="3">
        <v>3433500168</v>
      </c>
      <c r="P511" s="3">
        <v>3433500168</v>
      </c>
      <c r="Q511" s="3">
        <v>3433500168</v>
      </c>
      <c r="R511" s="3">
        <v>3433500168</v>
      </c>
      <c r="S511" s="31">
        <v>0</v>
      </c>
      <c r="T511" s="10">
        <f t="shared" si="35"/>
        <v>0</v>
      </c>
      <c r="U511" s="3">
        <v>0</v>
      </c>
      <c r="V511" s="3">
        <v>0</v>
      </c>
      <c r="W511" s="3">
        <v>0</v>
      </c>
      <c r="X511" s="3">
        <v>0</v>
      </c>
      <c r="Y511" s="3">
        <v>0</v>
      </c>
      <c r="Z511" s="3">
        <v>0</v>
      </c>
      <c r="AA511" s="3">
        <v>16341329.629999876</v>
      </c>
      <c r="AB511" s="3">
        <v>16341329.629999876</v>
      </c>
      <c r="AC511" s="3">
        <f t="shared" si="36"/>
        <v>-1229401154.6299999</v>
      </c>
      <c r="AD511" s="3">
        <f t="shared" si="37"/>
        <v>-1229401154.6299999</v>
      </c>
      <c r="AE511" s="3">
        <f t="shared" si="38"/>
        <v>-1229401154.6299999</v>
      </c>
      <c r="AF511" s="3">
        <f t="shared" si="39"/>
        <v>-1229401154.6299999</v>
      </c>
    </row>
    <row r="512" spans="1:32" x14ac:dyDescent="0.2">
      <c r="A512" t="s">
        <v>133</v>
      </c>
      <c r="B512" t="s">
        <v>101</v>
      </c>
      <c r="C512" t="s">
        <v>102</v>
      </c>
      <c r="D512" t="s">
        <v>17</v>
      </c>
      <c r="E512" t="s">
        <v>33</v>
      </c>
      <c r="F512">
        <v>202006</v>
      </c>
      <c r="G512" s="3">
        <v>1287588527</v>
      </c>
      <c r="H512" s="3">
        <v>1349754451.0899999</v>
      </c>
      <c r="I512" s="3">
        <v>1284664520</v>
      </c>
      <c r="J512" s="3">
        <v>1346830445.0899999</v>
      </c>
      <c r="K512" s="10">
        <v>537</v>
      </c>
      <c r="L512" s="10">
        <v>541</v>
      </c>
      <c r="M512" s="10">
        <v>0</v>
      </c>
      <c r="N512" s="10">
        <v>942543.81003584235</v>
      </c>
      <c r="O512" s="3">
        <v>3395976328</v>
      </c>
      <c r="P512" s="3">
        <v>3395976328</v>
      </c>
      <c r="Q512" s="3">
        <v>3395976328</v>
      </c>
      <c r="R512" s="3">
        <v>3395976328</v>
      </c>
      <c r="S512" s="31">
        <v>0</v>
      </c>
      <c r="T512" s="10">
        <f t="shared" si="35"/>
        <v>0</v>
      </c>
      <c r="U512" s="3">
        <v>0</v>
      </c>
      <c r="V512" s="3">
        <v>0</v>
      </c>
      <c r="W512" s="3">
        <v>0</v>
      </c>
      <c r="X512" s="3">
        <v>0</v>
      </c>
      <c r="Y512" s="3">
        <v>0</v>
      </c>
      <c r="Z512" s="3">
        <v>0</v>
      </c>
      <c r="AA512" s="3">
        <v>62165924.089999914</v>
      </c>
      <c r="AB512" s="3">
        <v>62165925.089999914</v>
      </c>
      <c r="AC512" s="3">
        <f t="shared" si="36"/>
        <v>-1349754451.0899999</v>
      </c>
      <c r="AD512" s="3">
        <f t="shared" si="37"/>
        <v>-1349754451.0899999</v>
      </c>
      <c r="AE512" s="3">
        <f t="shared" si="38"/>
        <v>-1346830445.0899999</v>
      </c>
      <c r="AF512" s="3">
        <f t="shared" si="39"/>
        <v>-1346830445.0899999</v>
      </c>
    </row>
    <row r="513" spans="1:32" x14ac:dyDescent="0.2">
      <c r="A513" t="s">
        <v>133</v>
      </c>
      <c r="B513" t="s">
        <v>101</v>
      </c>
      <c r="C513" t="s">
        <v>102</v>
      </c>
      <c r="D513" t="s">
        <v>17</v>
      </c>
      <c r="E513" t="s">
        <v>33</v>
      </c>
      <c r="F513">
        <v>202009</v>
      </c>
      <c r="G513" s="3">
        <v>3233200823</v>
      </c>
      <c r="H513" s="3">
        <v>3289080139.8400011</v>
      </c>
      <c r="I513" s="3">
        <v>3233200823</v>
      </c>
      <c r="J513" s="3">
        <v>3289080139.8400011</v>
      </c>
      <c r="K513" s="10">
        <v>1237</v>
      </c>
      <c r="L513" s="10">
        <v>1240</v>
      </c>
      <c r="M513" s="10">
        <v>0</v>
      </c>
      <c r="N513" s="10">
        <v>931090.24086021504</v>
      </c>
      <c r="O513" s="3">
        <v>3445331790</v>
      </c>
      <c r="P513" s="3">
        <v>3445331790</v>
      </c>
      <c r="Q513" s="3">
        <v>3445331790</v>
      </c>
      <c r="R513" s="3">
        <v>3445331790</v>
      </c>
      <c r="S513" s="31">
        <v>0</v>
      </c>
      <c r="T513" s="10">
        <f t="shared" si="35"/>
        <v>0</v>
      </c>
      <c r="U513" s="3">
        <v>0</v>
      </c>
      <c r="V513" s="3">
        <v>0</v>
      </c>
      <c r="W513" s="3">
        <v>0</v>
      </c>
      <c r="X513" s="3">
        <v>0</v>
      </c>
      <c r="Y513" s="3">
        <v>0</v>
      </c>
      <c r="Z513" s="3">
        <v>0</v>
      </c>
      <c r="AA513" s="3">
        <v>55879316.840001106</v>
      </c>
      <c r="AB513" s="3">
        <v>55879316.840001106</v>
      </c>
      <c r="AC513" s="3">
        <f t="shared" si="36"/>
        <v>-3289080139.8400011</v>
      </c>
      <c r="AD513" s="3">
        <f t="shared" si="37"/>
        <v>-3289080139.8400011</v>
      </c>
      <c r="AE513" s="3">
        <f t="shared" si="38"/>
        <v>-3289080139.8400011</v>
      </c>
      <c r="AF513" s="3">
        <f t="shared" si="39"/>
        <v>-3289080139.8400011</v>
      </c>
    </row>
    <row r="514" spans="1:32" x14ac:dyDescent="0.2">
      <c r="A514" t="s">
        <v>133</v>
      </c>
      <c r="B514" t="s">
        <v>101</v>
      </c>
      <c r="C514" t="s">
        <v>102</v>
      </c>
      <c r="D514" t="s">
        <v>17</v>
      </c>
      <c r="E514" t="s">
        <v>33</v>
      </c>
      <c r="F514">
        <v>202012</v>
      </c>
      <c r="G514" s="3">
        <v>2834895276</v>
      </c>
      <c r="H514" s="3">
        <v>2888754013.4099994</v>
      </c>
      <c r="I514" s="3">
        <v>2834895276</v>
      </c>
      <c r="J514" s="3">
        <v>2888754013.4099994</v>
      </c>
      <c r="K514" s="10">
        <v>1025</v>
      </c>
      <c r="L514" s="10">
        <v>1028</v>
      </c>
      <c r="M514" s="10">
        <v>0</v>
      </c>
      <c r="N514" s="10">
        <v>953143.31505376322</v>
      </c>
      <c r="O514" s="3">
        <v>3496281464</v>
      </c>
      <c r="P514" s="3">
        <v>3495987197.3940001</v>
      </c>
      <c r="Q514" s="3">
        <v>3496281464</v>
      </c>
      <c r="R514" s="3">
        <v>3495987197.3940001</v>
      </c>
      <c r="S514" s="31">
        <v>0</v>
      </c>
      <c r="T514" s="10">
        <f t="shared" ref="T514:T577" si="40">$S514 * $N514</f>
        <v>0</v>
      </c>
      <c r="U514" s="3">
        <v>0</v>
      </c>
      <c r="V514" s="3">
        <v>0</v>
      </c>
      <c r="W514" s="3">
        <v>0</v>
      </c>
      <c r="X514" s="3">
        <v>0</v>
      </c>
      <c r="Y514" s="3">
        <v>0</v>
      </c>
      <c r="Z514" s="3">
        <v>0</v>
      </c>
      <c r="AA514" s="3">
        <v>53858737.409999371</v>
      </c>
      <c r="AB514" s="3">
        <v>53858737.409999371</v>
      </c>
      <c r="AC514" s="3">
        <f t="shared" ref="AC514:AC577" si="41">$W514 - $H514</f>
        <v>-2888754013.4099994</v>
      </c>
      <c r="AD514" s="3">
        <f t="shared" ref="AD514:AD577" si="42">$X514 - $H514</f>
        <v>-2888754013.4099994</v>
      </c>
      <c r="AE514" s="3">
        <f t="shared" ref="AE514:AE577" si="43">$Y514 - $J514</f>
        <v>-2888754013.4099994</v>
      </c>
      <c r="AF514" s="3">
        <f t="shared" ref="AF514:AF577" si="44">$Z514 - $J514</f>
        <v>-2888754013.4099994</v>
      </c>
    </row>
    <row r="515" spans="1:32" x14ac:dyDescent="0.2">
      <c r="A515" t="s">
        <v>133</v>
      </c>
      <c r="B515" t="s">
        <v>101</v>
      </c>
      <c r="C515" t="s">
        <v>102</v>
      </c>
      <c r="D515" t="s">
        <v>17</v>
      </c>
      <c r="E515" t="s">
        <v>33</v>
      </c>
      <c r="F515">
        <v>202103</v>
      </c>
      <c r="G515" s="3">
        <v>3037304625</v>
      </c>
      <c r="H515" s="3">
        <v>3082232236.8699999</v>
      </c>
      <c r="I515" s="3">
        <v>3023035084</v>
      </c>
      <c r="J515" s="3">
        <v>3067962694.8699999</v>
      </c>
      <c r="K515" s="10">
        <v>1137</v>
      </c>
      <c r="L515" s="10">
        <v>1139</v>
      </c>
      <c r="M515" s="10">
        <v>0</v>
      </c>
      <c r="N515" s="10">
        <v>959004.35291858681</v>
      </c>
      <c r="O515" s="3">
        <v>4896816209</v>
      </c>
      <c r="P515" s="3">
        <v>4283705128.8162003</v>
      </c>
      <c r="Q515" s="3">
        <v>4896816209</v>
      </c>
      <c r="R515" s="3">
        <v>4283705128.8162003</v>
      </c>
      <c r="S515" s="31">
        <v>0</v>
      </c>
      <c r="T515" s="10">
        <f t="shared" si="40"/>
        <v>0</v>
      </c>
      <c r="U515" s="3">
        <v>0</v>
      </c>
      <c r="V515" s="3">
        <v>0</v>
      </c>
      <c r="W515" s="3">
        <v>0</v>
      </c>
      <c r="X515" s="3">
        <v>0</v>
      </c>
      <c r="Y515" s="3">
        <v>0</v>
      </c>
      <c r="Z515" s="3">
        <v>0</v>
      </c>
      <c r="AA515" s="3">
        <v>44927611.869999886</v>
      </c>
      <c r="AB515" s="3">
        <v>44927610.869999886</v>
      </c>
      <c r="AC515" s="3">
        <f t="shared" si="41"/>
        <v>-3082232236.8699999</v>
      </c>
      <c r="AD515" s="3">
        <f t="shared" si="42"/>
        <v>-3082232236.8699999</v>
      </c>
      <c r="AE515" s="3">
        <f t="shared" si="43"/>
        <v>-3067962694.8699999</v>
      </c>
      <c r="AF515" s="3">
        <f t="shared" si="44"/>
        <v>-3067962694.8699999</v>
      </c>
    </row>
    <row r="516" spans="1:32" x14ac:dyDescent="0.2">
      <c r="A516" t="s">
        <v>133</v>
      </c>
      <c r="B516" t="s">
        <v>101</v>
      </c>
      <c r="C516" t="s">
        <v>102</v>
      </c>
      <c r="D516" t="s">
        <v>17</v>
      </c>
      <c r="E516" t="s">
        <v>33</v>
      </c>
      <c r="F516">
        <v>202106</v>
      </c>
      <c r="G516" s="3">
        <v>5393818079</v>
      </c>
      <c r="H516" s="3">
        <v>5509833141.9799986</v>
      </c>
      <c r="I516" s="3">
        <v>5362908394</v>
      </c>
      <c r="J516" s="3">
        <v>5478923446.9799986</v>
      </c>
      <c r="K516" s="10">
        <v>1732</v>
      </c>
      <c r="L516" s="10">
        <v>1733</v>
      </c>
      <c r="M516" s="10">
        <v>0</v>
      </c>
      <c r="N516" s="10">
        <v>849673.51146953402</v>
      </c>
      <c r="O516" s="3">
        <v>4944252549</v>
      </c>
      <c r="P516" s="3">
        <v>5171264749.8333998</v>
      </c>
      <c r="Q516" s="3">
        <v>4944252549</v>
      </c>
      <c r="R516" s="3">
        <v>5171264749.8333998</v>
      </c>
      <c r="S516" s="31">
        <v>0</v>
      </c>
      <c r="T516" s="10">
        <f t="shared" si="40"/>
        <v>0</v>
      </c>
      <c r="U516" s="3">
        <v>0</v>
      </c>
      <c r="V516" s="3">
        <v>0</v>
      </c>
      <c r="W516" s="3">
        <v>0</v>
      </c>
      <c r="X516" s="3">
        <v>0</v>
      </c>
      <c r="Y516" s="3">
        <v>0</v>
      </c>
      <c r="Z516" s="3">
        <v>0</v>
      </c>
      <c r="AA516" s="3">
        <v>116015062.97999859</v>
      </c>
      <c r="AB516" s="3">
        <v>116015052.97999859</v>
      </c>
      <c r="AC516" s="3">
        <f t="shared" si="41"/>
        <v>-5509833141.9799986</v>
      </c>
      <c r="AD516" s="3">
        <f t="shared" si="42"/>
        <v>-5509833141.9799986</v>
      </c>
      <c r="AE516" s="3">
        <f t="shared" si="43"/>
        <v>-5478923446.9799986</v>
      </c>
      <c r="AF516" s="3">
        <f t="shared" si="44"/>
        <v>-5478923446.9799986</v>
      </c>
    </row>
    <row r="517" spans="1:32" x14ac:dyDescent="0.2">
      <c r="A517" t="s">
        <v>133</v>
      </c>
      <c r="B517" t="s">
        <v>101</v>
      </c>
      <c r="C517" t="s">
        <v>102</v>
      </c>
      <c r="D517" t="s">
        <v>17</v>
      </c>
      <c r="E517" t="s">
        <v>33</v>
      </c>
      <c r="F517">
        <v>202109</v>
      </c>
      <c r="G517" s="3">
        <v>3324902603</v>
      </c>
      <c r="H517" s="3">
        <v>3376320090.9299989</v>
      </c>
      <c r="I517" s="3">
        <v>3308367694</v>
      </c>
      <c r="J517" s="3">
        <v>3346812913.9299989</v>
      </c>
      <c r="K517" s="10">
        <v>1066</v>
      </c>
      <c r="L517" s="10">
        <v>1066</v>
      </c>
      <c r="M517" s="10">
        <v>0</v>
      </c>
      <c r="N517" s="10">
        <v>848048.34874551964</v>
      </c>
      <c r="O517" s="3">
        <v>4315619763</v>
      </c>
      <c r="P517" s="3">
        <v>4545044626.7464991</v>
      </c>
      <c r="Q517" s="3">
        <v>4315619763</v>
      </c>
      <c r="R517" s="3">
        <v>4545044626.7464991</v>
      </c>
      <c r="S517" s="31">
        <v>0</v>
      </c>
      <c r="T517" s="10">
        <f t="shared" si="40"/>
        <v>0</v>
      </c>
      <c r="U517" s="3">
        <v>0</v>
      </c>
      <c r="V517" s="3">
        <v>0</v>
      </c>
      <c r="W517" s="3">
        <v>0</v>
      </c>
      <c r="X517" s="3">
        <v>0</v>
      </c>
      <c r="Y517" s="3">
        <v>0</v>
      </c>
      <c r="Z517" s="3">
        <v>0</v>
      </c>
      <c r="AA517" s="3">
        <v>51417487.929998875</v>
      </c>
      <c r="AB517" s="3">
        <v>38445219.929998875</v>
      </c>
      <c r="AC517" s="3">
        <f t="shared" si="41"/>
        <v>-3376320090.9299989</v>
      </c>
      <c r="AD517" s="3">
        <f t="shared" si="42"/>
        <v>-3376320090.9299989</v>
      </c>
      <c r="AE517" s="3">
        <f t="shared" si="43"/>
        <v>-3346812913.9299989</v>
      </c>
      <c r="AF517" s="3">
        <f t="shared" si="44"/>
        <v>-3346812913.9299989</v>
      </c>
    </row>
    <row r="518" spans="1:32" x14ac:dyDescent="0.2">
      <c r="A518" t="s">
        <v>133</v>
      </c>
      <c r="B518" t="s">
        <v>101</v>
      </c>
      <c r="C518" t="s">
        <v>102</v>
      </c>
      <c r="D518" t="s">
        <v>17</v>
      </c>
      <c r="E518" t="s">
        <v>33</v>
      </c>
      <c r="F518">
        <v>202112</v>
      </c>
      <c r="G518" s="3">
        <v>1503113773</v>
      </c>
      <c r="H518" s="3">
        <v>1571428512.6999998</v>
      </c>
      <c r="I518" s="3">
        <v>1503113773</v>
      </c>
      <c r="J518" s="3">
        <v>1571428512.6999998</v>
      </c>
      <c r="K518" s="10">
        <v>463</v>
      </c>
      <c r="L518" s="10">
        <v>463</v>
      </c>
      <c r="M518" s="10">
        <v>0</v>
      </c>
      <c r="N518" s="10">
        <v>857260.6451612903</v>
      </c>
      <c r="O518" s="3">
        <v>4451430786</v>
      </c>
      <c r="P518" s="3">
        <v>4604951507.5825996</v>
      </c>
      <c r="Q518" s="3">
        <v>4451430786</v>
      </c>
      <c r="R518" s="3">
        <v>4604951507.5825996</v>
      </c>
      <c r="S518" s="31">
        <v>0</v>
      </c>
      <c r="T518" s="10">
        <f t="shared" si="40"/>
        <v>0</v>
      </c>
      <c r="U518" s="3">
        <v>0</v>
      </c>
      <c r="V518" s="3">
        <v>0</v>
      </c>
      <c r="W518" s="3">
        <v>0</v>
      </c>
      <c r="X518" s="3">
        <v>0</v>
      </c>
      <c r="Y518" s="3">
        <v>0</v>
      </c>
      <c r="Z518" s="3">
        <v>0</v>
      </c>
      <c r="AA518" s="3">
        <v>68314739.699999809</v>
      </c>
      <c r="AB518" s="3">
        <v>68314739.699999809</v>
      </c>
      <c r="AC518" s="3">
        <f t="shared" si="41"/>
        <v>-1571428512.6999998</v>
      </c>
      <c r="AD518" s="3">
        <f t="shared" si="42"/>
        <v>-1571428512.6999998</v>
      </c>
      <c r="AE518" s="3">
        <f t="shared" si="43"/>
        <v>-1571428512.6999998</v>
      </c>
      <c r="AF518" s="3">
        <f t="shared" si="44"/>
        <v>-1571428512.6999998</v>
      </c>
    </row>
    <row r="519" spans="1:32" x14ac:dyDescent="0.2">
      <c r="A519" t="s">
        <v>133</v>
      </c>
      <c r="B519" t="s">
        <v>101</v>
      </c>
      <c r="C519" t="s">
        <v>102</v>
      </c>
      <c r="D519" t="s">
        <v>17</v>
      </c>
      <c r="E519" t="s">
        <v>33</v>
      </c>
      <c r="F519">
        <v>202203</v>
      </c>
      <c r="G519" s="3">
        <v>2127880362</v>
      </c>
      <c r="H519" s="3">
        <v>2210670970.2199998</v>
      </c>
      <c r="I519" s="3">
        <v>2127880362</v>
      </c>
      <c r="J519" s="3">
        <v>2210670971.2199998</v>
      </c>
      <c r="K519" s="10">
        <v>592</v>
      </c>
      <c r="L519" s="10">
        <v>597</v>
      </c>
      <c r="M519" s="10">
        <v>0</v>
      </c>
      <c r="N519" s="10">
        <v>774234.19892473193</v>
      </c>
      <c r="O519" s="3">
        <v>5433014730</v>
      </c>
      <c r="P519" s="3">
        <v>5433014730</v>
      </c>
      <c r="Q519" s="3">
        <v>5433014730</v>
      </c>
      <c r="R519" s="3">
        <v>5433014730</v>
      </c>
      <c r="S519" s="31">
        <v>0</v>
      </c>
      <c r="T519" s="10">
        <f t="shared" si="40"/>
        <v>0</v>
      </c>
      <c r="U519" s="3">
        <v>0</v>
      </c>
      <c r="V519" s="3">
        <v>0</v>
      </c>
      <c r="W519" s="3">
        <v>0</v>
      </c>
      <c r="X519" s="3">
        <v>0</v>
      </c>
      <c r="Y519" s="3">
        <v>0</v>
      </c>
      <c r="Z519" s="3">
        <v>0</v>
      </c>
      <c r="AA519" s="3">
        <v>82790608.21999979</v>
      </c>
      <c r="AB519" s="3">
        <v>82790609.21999979</v>
      </c>
      <c r="AC519" s="3">
        <f t="shared" si="41"/>
        <v>-2210670970.2199998</v>
      </c>
      <c r="AD519" s="3">
        <f t="shared" si="42"/>
        <v>-2210670970.2199998</v>
      </c>
      <c r="AE519" s="3">
        <f t="shared" si="43"/>
        <v>-2210670971.2199998</v>
      </c>
      <c r="AF519" s="3">
        <f t="shared" si="44"/>
        <v>-2210670971.2199998</v>
      </c>
    </row>
    <row r="520" spans="1:32" x14ac:dyDescent="0.2">
      <c r="A520" t="s">
        <v>133</v>
      </c>
      <c r="B520" t="s">
        <v>101</v>
      </c>
      <c r="C520" t="s">
        <v>102</v>
      </c>
      <c r="D520" t="s">
        <v>17</v>
      </c>
      <c r="E520" t="s">
        <v>33</v>
      </c>
      <c r="F520">
        <v>202206</v>
      </c>
      <c r="G520" s="3">
        <v>1667158185</v>
      </c>
      <c r="H520" s="3">
        <v>1710604974.8299999</v>
      </c>
      <c r="I520" s="3">
        <v>1640670934</v>
      </c>
      <c r="J520" s="3">
        <v>1684117721.8299999</v>
      </c>
      <c r="K520" s="10">
        <v>512</v>
      </c>
      <c r="L520" s="10">
        <v>514</v>
      </c>
      <c r="M520" s="10">
        <v>0</v>
      </c>
      <c r="N520" s="10">
        <v>835721.53082437289</v>
      </c>
      <c r="O520" s="3">
        <v>7341396257</v>
      </c>
      <c r="P520" s="3">
        <v>7340948187.7435999</v>
      </c>
      <c r="Q520" s="3">
        <v>7341396257</v>
      </c>
      <c r="R520" s="3">
        <v>7340948187.7435999</v>
      </c>
      <c r="S520" s="31">
        <v>0</v>
      </c>
      <c r="T520" s="10">
        <f t="shared" si="40"/>
        <v>0</v>
      </c>
      <c r="U520" s="3">
        <v>0</v>
      </c>
      <c r="V520" s="3">
        <v>0</v>
      </c>
      <c r="W520" s="3">
        <v>0</v>
      </c>
      <c r="X520" s="3">
        <v>0</v>
      </c>
      <c r="Y520" s="3">
        <v>0</v>
      </c>
      <c r="Z520" s="3">
        <v>0</v>
      </c>
      <c r="AA520" s="3">
        <v>43446789.829999924</v>
      </c>
      <c r="AB520" s="3">
        <v>43446787.829999924</v>
      </c>
      <c r="AC520" s="3">
        <f t="shared" si="41"/>
        <v>-1710604974.8299999</v>
      </c>
      <c r="AD520" s="3">
        <f t="shared" si="42"/>
        <v>-1710604974.8299999</v>
      </c>
      <c r="AE520" s="3">
        <f t="shared" si="43"/>
        <v>-1684117721.8299999</v>
      </c>
      <c r="AF520" s="3">
        <f t="shared" si="44"/>
        <v>-1684117721.8299999</v>
      </c>
    </row>
    <row r="521" spans="1:32" x14ac:dyDescent="0.2">
      <c r="A521" t="s">
        <v>133</v>
      </c>
      <c r="B521" t="s">
        <v>101</v>
      </c>
      <c r="C521" t="s">
        <v>102</v>
      </c>
      <c r="D521" t="s">
        <v>17</v>
      </c>
      <c r="E521" t="s">
        <v>33</v>
      </c>
      <c r="F521">
        <v>202209</v>
      </c>
      <c r="G521" s="3">
        <v>1777208977</v>
      </c>
      <c r="H521" s="3">
        <v>1831385202.509999</v>
      </c>
      <c r="I521" s="3">
        <v>1773432967</v>
      </c>
      <c r="J521" s="3">
        <v>1827609193.509999</v>
      </c>
      <c r="K521" s="10">
        <v>569</v>
      </c>
      <c r="L521" s="10">
        <v>570</v>
      </c>
      <c r="M521" s="10">
        <v>0</v>
      </c>
      <c r="N521" s="10">
        <v>832765.99068100343</v>
      </c>
      <c r="O521" s="3">
        <v>7574417040</v>
      </c>
      <c r="P521" s="3">
        <v>7574417040</v>
      </c>
      <c r="Q521" s="3">
        <v>7574417040</v>
      </c>
      <c r="R521" s="3">
        <v>7574417040</v>
      </c>
      <c r="S521" s="31">
        <v>0</v>
      </c>
      <c r="T521" s="10">
        <f t="shared" si="40"/>
        <v>0</v>
      </c>
      <c r="U521" s="3">
        <v>0</v>
      </c>
      <c r="V521" s="3">
        <v>0</v>
      </c>
      <c r="W521" s="3">
        <v>0</v>
      </c>
      <c r="X521" s="3">
        <v>0</v>
      </c>
      <c r="Y521" s="3">
        <v>0</v>
      </c>
      <c r="Z521" s="3">
        <v>0</v>
      </c>
      <c r="AA521" s="3">
        <v>54176225.509999037</v>
      </c>
      <c r="AB521" s="3">
        <v>54176226.509999037</v>
      </c>
      <c r="AC521" s="3">
        <f t="shared" si="41"/>
        <v>-1831385202.509999</v>
      </c>
      <c r="AD521" s="3">
        <f t="shared" si="42"/>
        <v>-1831385202.509999</v>
      </c>
      <c r="AE521" s="3">
        <f t="shared" si="43"/>
        <v>-1827609193.509999</v>
      </c>
      <c r="AF521" s="3">
        <f t="shared" si="44"/>
        <v>-1827609193.509999</v>
      </c>
    </row>
    <row r="522" spans="1:32" x14ac:dyDescent="0.2">
      <c r="A522" t="s">
        <v>133</v>
      </c>
      <c r="B522" t="s">
        <v>101</v>
      </c>
      <c r="C522" t="s">
        <v>102</v>
      </c>
      <c r="D522" t="s">
        <v>17</v>
      </c>
      <c r="E522" t="s">
        <v>33</v>
      </c>
      <c r="F522">
        <v>202212</v>
      </c>
      <c r="G522" s="3">
        <v>2048881833</v>
      </c>
      <c r="H522" s="3">
        <v>2209767583</v>
      </c>
      <c r="I522" s="3">
        <v>2027462824</v>
      </c>
      <c r="J522" s="3">
        <v>2188348574</v>
      </c>
      <c r="K522" s="10">
        <v>518</v>
      </c>
      <c r="L522" s="10">
        <v>529</v>
      </c>
      <c r="M522" s="10">
        <v>0</v>
      </c>
      <c r="N522" s="10">
        <v>952722.90645161283</v>
      </c>
      <c r="O522" s="3">
        <v>8873452016</v>
      </c>
      <c r="P522" s="3">
        <v>8873197961.8656006</v>
      </c>
      <c r="Q522" s="3">
        <v>8873452016</v>
      </c>
      <c r="R522" s="3">
        <v>8873197961.8656006</v>
      </c>
      <c r="S522" s="31">
        <v>0</v>
      </c>
      <c r="T522" s="10">
        <f t="shared" si="40"/>
        <v>0</v>
      </c>
      <c r="U522" s="3">
        <v>0</v>
      </c>
      <c r="V522" s="3">
        <v>0</v>
      </c>
      <c r="W522" s="3">
        <v>0</v>
      </c>
      <c r="X522" s="3">
        <v>0</v>
      </c>
      <c r="Y522" s="3">
        <v>0</v>
      </c>
      <c r="Z522" s="3">
        <v>0</v>
      </c>
      <c r="AA522" s="3">
        <v>160885750</v>
      </c>
      <c r="AB522" s="3">
        <v>160885750</v>
      </c>
      <c r="AC522" s="3">
        <f t="shared" si="41"/>
        <v>-2209767583</v>
      </c>
      <c r="AD522" s="3">
        <f t="shared" si="42"/>
        <v>-2209767583</v>
      </c>
      <c r="AE522" s="3">
        <f t="shared" si="43"/>
        <v>-2188348574</v>
      </c>
      <c r="AF522" s="3">
        <f t="shared" si="44"/>
        <v>-2188348574</v>
      </c>
    </row>
    <row r="523" spans="1:32" x14ac:dyDescent="0.2">
      <c r="A523" t="s">
        <v>133</v>
      </c>
      <c r="B523" t="s">
        <v>101</v>
      </c>
      <c r="C523" t="s">
        <v>102</v>
      </c>
      <c r="D523" t="s">
        <v>17</v>
      </c>
      <c r="E523" t="s">
        <v>33</v>
      </c>
      <c r="F523">
        <v>202303</v>
      </c>
      <c r="G523" s="3">
        <v>1740579833</v>
      </c>
      <c r="H523" s="3">
        <v>1894301934.53</v>
      </c>
      <c r="I523" s="3">
        <v>1740579833</v>
      </c>
      <c r="J523" s="3">
        <v>1894301935.53</v>
      </c>
      <c r="K523" s="10">
        <v>482</v>
      </c>
      <c r="L523" s="10">
        <v>490</v>
      </c>
      <c r="M523" s="10">
        <v>0</v>
      </c>
      <c r="N523" s="10">
        <v>965915.91781874013</v>
      </c>
      <c r="O523" s="3">
        <v>6206453201</v>
      </c>
      <c r="P523" s="3">
        <v>6206453201</v>
      </c>
      <c r="Q523" s="3">
        <v>6206453201</v>
      </c>
      <c r="R523" s="3">
        <v>6206453201</v>
      </c>
      <c r="S523" s="31">
        <v>0</v>
      </c>
      <c r="T523" s="10">
        <f t="shared" si="40"/>
        <v>0</v>
      </c>
      <c r="U523" s="3">
        <v>0</v>
      </c>
      <c r="V523" s="3">
        <v>0</v>
      </c>
      <c r="W523" s="3">
        <v>0</v>
      </c>
      <c r="X523" s="3">
        <v>0</v>
      </c>
      <c r="Y523" s="3">
        <v>0</v>
      </c>
      <c r="Z523" s="3">
        <v>0</v>
      </c>
      <c r="AA523" s="3">
        <v>153722101.52999997</v>
      </c>
      <c r="AB523" s="3">
        <v>153722102.52999997</v>
      </c>
      <c r="AC523" s="3">
        <f t="shared" si="41"/>
        <v>-1894301934.53</v>
      </c>
      <c r="AD523" s="3">
        <f t="shared" si="42"/>
        <v>-1894301934.53</v>
      </c>
      <c r="AE523" s="3">
        <f t="shared" si="43"/>
        <v>-1894301935.53</v>
      </c>
      <c r="AF523" s="3">
        <f t="shared" si="44"/>
        <v>-1894301935.53</v>
      </c>
    </row>
    <row r="524" spans="1:32" x14ac:dyDescent="0.2">
      <c r="A524" t="s">
        <v>133</v>
      </c>
      <c r="B524" t="s">
        <v>101</v>
      </c>
      <c r="C524" t="s">
        <v>102</v>
      </c>
      <c r="D524" t="s">
        <v>17</v>
      </c>
      <c r="E524" t="s">
        <v>33</v>
      </c>
      <c r="F524">
        <v>202306</v>
      </c>
      <c r="G524" s="3">
        <v>1450750422</v>
      </c>
      <c r="H524" s="3">
        <v>1743809617.6800003</v>
      </c>
      <c r="I524" s="3">
        <v>1444219717</v>
      </c>
      <c r="J524" s="3">
        <v>1737278912.6800003</v>
      </c>
      <c r="K524" s="10">
        <v>355</v>
      </c>
      <c r="L524" s="10">
        <v>358</v>
      </c>
      <c r="M524" s="10">
        <v>0</v>
      </c>
      <c r="N524" s="10">
        <v>945700.1960573477</v>
      </c>
      <c r="O524" s="3">
        <v>11413942721.050001</v>
      </c>
      <c r="P524" s="3">
        <v>11413942721.050001</v>
      </c>
      <c r="Q524" s="3">
        <v>11413942721.050001</v>
      </c>
      <c r="R524" s="3">
        <v>11413942721.050001</v>
      </c>
      <c r="S524" s="31">
        <v>0</v>
      </c>
      <c r="T524" s="10">
        <f t="shared" si="40"/>
        <v>0</v>
      </c>
      <c r="U524" s="3">
        <v>0</v>
      </c>
      <c r="V524" s="3">
        <v>0</v>
      </c>
      <c r="W524" s="3">
        <v>0</v>
      </c>
      <c r="X524" s="3">
        <v>0</v>
      </c>
      <c r="Y524" s="3">
        <v>0</v>
      </c>
      <c r="Z524" s="3">
        <v>0</v>
      </c>
      <c r="AA524" s="3">
        <v>293059195.68000031</v>
      </c>
      <c r="AB524" s="3">
        <v>293059195.68000031</v>
      </c>
      <c r="AC524" s="3">
        <f t="shared" si="41"/>
        <v>-1743809617.6800003</v>
      </c>
      <c r="AD524" s="3">
        <f t="shared" si="42"/>
        <v>-1743809617.6800003</v>
      </c>
      <c r="AE524" s="3">
        <f t="shared" si="43"/>
        <v>-1737278912.6800003</v>
      </c>
      <c r="AF524" s="3">
        <f t="shared" si="44"/>
        <v>-1737278912.6800003</v>
      </c>
    </row>
    <row r="525" spans="1:32" x14ac:dyDescent="0.2">
      <c r="A525" t="s">
        <v>133</v>
      </c>
      <c r="B525" t="s">
        <v>101</v>
      </c>
      <c r="C525" t="s">
        <v>102</v>
      </c>
      <c r="D525" t="s">
        <v>17</v>
      </c>
      <c r="E525" t="s">
        <v>33</v>
      </c>
      <c r="F525">
        <v>202309</v>
      </c>
      <c r="G525" s="3">
        <v>1729093408</v>
      </c>
      <c r="H525" s="3">
        <v>1818100192.9899998</v>
      </c>
      <c r="I525" s="3">
        <v>1555970527</v>
      </c>
      <c r="J525" s="3">
        <v>1644977307.99</v>
      </c>
      <c r="K525" s="10">
        <v>330</v>
      </c>
      <c r="L525" s="10">
        <v>333</v>
      </c>
      <c r="M525" s="10">
        <v>0</v>
      </c>
      <c r="N525" s="10">
        <v>955782.8817204301</v>
      </c>
      <c r="O525" s="3">
        <v>17297015440.560001</v>
      </c>
      <c r="P525" s="3">
        <v>17265028288.388199</v>
      </c>
      <c r="Q525" s="3">
        <v>17297015440.560001</v>
      </c>
      <c r="R525" s="3">
        <v>17265028288.388199</v>
      </c>
      <c r="S525" s="31">
        <v>0</v>
      </c>
      <c r="T525" s="10">
        <f t="shared" si="40"/>
        <v>0</v>
      </c>
      <c r="U525" s="3">
        <v>0</v>
      </c>
      <c r="V525" s="3">
        <v>0</v>
      </c>
      <c r="W525" s="3">
        <v>0</v>
      </c>
      <c r="X525" s="3">
        <v>0</v>
      </c>
      <c r="Y525" s="3">
        <v>0</v>
      </c>
      <c r="Z525" s="3">
        <v>0</v>
      </c>
      <c r="AA525" s="3">
        <v>89006784.989999771</v>
      </c>
      <c r="AB525" s="3">
        <v>89006780.99000001</v>
      </c>
      <c r="AC525" s="3">
        <f t="shared" si="41"/>
        <v>-1818100192.9899998</v>
      </c>
      <c r="AD525" s="3">
        <f t="shared" si="42"/>
        <v>-1818100192.9899998</v>
      </c>
      <c r="AE525" s="3">
        <f t="shared" si="43"/>
        <v>-1644977307.99</v>
      </c>
      <c r="AF525" s="3">
        <f t="shared" si="44"/>
        <v>-1644977307.99</v>
      </c>
    </row>
    <row r="526" spans="1:32" x14ac:dyDescent="0.2">
      <c r="A526" t="s">
        <v>133</v>
      </c>
      <c r="B526" t="s">
        <v>101</v>
      </c>
      <c r="C526" t="s">
        <v>102</v>
      </c>
      <c r="D526" t="s">
        <v>17</v>
      </c>
      <c r="E526" t="s">
        <v>33</v>
      </c>
      <c r="F526">
        <v>202312</v>
      </c>
      <c r="G526" s="3">
        <v>1297527534</v>
      </c>
      <c r="H526" s="3">
        <v>1351582091.5999997</v>
      </c>
      <c r="I526" s="3">
        <v>1284915807</v>
      </c>
      <c r="J526" s="3">
        <v>1338970363.5999997</v>
      </c>
      <c r="K526" s="10">
        <v>290</v>
      </c>
      <c r="L526" s="10">
        <v>298</v>
      </c>
      <c r="M526" s="10">
        <v>0</v>
      </c>
      <c r="N526" s="10">
        <v>920438.89175627229</v>
      </c>
      <c r="O526" s="3">
        <v>14914250229.880001</v>
      </c>
      <c r="P526" s="3">
        <v>14936723040.042103</v>
      </c>
      <c r="Q526" s="3">
        <v>14914250229.880001</v>
      </c>
      <c r="R526" s="3">
        <v>14936723040.042103</v>
      </c>
      <c r="S526" s="31">
        <v>0</v>
      </c>
      <c r="T526" s="10">
        <f t="shared" si="40"/>
        <v>0</v>
      </c>
      <c r="U526" s="3">
        <v>0</v>
      </c>
      <c r="V526" s="3">
        <v>0</v>
      </c>
      <c r="W526" s="3">
        <v>0</v>
      </c>
      <c r="X526" s="3">
        <v>0</v>
      </c>
      <c r="Y526" s="3">
        <v>0</v>
      </c>
      <c r="Z526" s="3">
        <v>0</v>
      </c>
      <c r="AA526" s="3">
        <v>54054557.599999666</v>
      </c>
      <c r="AB526" s="3">
        <v>54054556.599999666</v>
      </c>
      <c r="AC526" s="3">
        <f t="shared" si="41"/>
        <v>-1351582091.5999997</v>
      </c>
      <c r="AD526" s="3">
        <f t="shared" si="42"/>
        <v>-1351582091.5999997</v>
      </c>
      <c r="AE526" s="3">
        <f t="shared" si="43"/>
        <v>-1338970363.5999997</v>
      </c>
      <c r="AF526" s="3">
        <f t="shared" si="44"/>
        <v>-1338970363.5999997</v>
      </c>
    </row>
    <row r="527" spans="1:32" x14ac:dyDescent="0.2">
      <c r="A527" t="s">
        <v>133</v>
      </c>
      <c r="B527" t="s">
        <v>101</v>
      </c>
      <c r="C527" t="s">
        <v>102</v>
      </c>
      <c r="D527" t="s">
        <v>17</v>
      </c>
      <c r="E527" t="s">
        <v>33</v>
      </c>
      <c r="F527">
        <v>202403</v>
      </c>
      <c r="G527" s="3">
        <v>417569607</v>
      </c>
      <c r="H527" s="3">
        <v>532153035.59000003</v>
      </c>
      <c r="I527" s="3">
        <v>415931745</v>
      </c>
      <c r="J527" s="3">
        <v>530515173.59000003</v>
      </c>
      <c r="K527" s="10">
        <v>91</v>
      </c>
      <c r="L527" s="10">
        <v>108</v>
      </c>
      <c r="M527" s="10">
        <v>0</v>
      </c>
      <c r="N527" s="10">
        <v>931696.08045977016</v>
      </c>
      <c r="O527" s="3">
        <v>15313291204.450001</v>
      </c>
      <c r="P527" s="3">
        <v>15322891538.402479</v>
      </c>
      <c r="Q527" s="3">
        <v>15313291204.450001</v>
      </c>
      <c r="R527" s="3">
        <v>15322891538.402479</v>
      </c>
      <c r="S527" s="31">
        <v>0</v>
      </c>
      <c r="T527" s="10">
        <f t="shared" si="40"/>
        <v>0</v>
      </c>
      <c r="U527" s="3">
        <v>0</v>
      </c>
      <c r="V527" s="3">
        <v>0</v>
      </c>
      <c r="W527" s="3">
        <v>0</v>
      </c>
      <c r="X527" s="3">
        <v>0</v>
      </c>
      <c r="Y527" s="3">
        <v>0</v>
      </c>
      <c r="Z527" s="3">
        <v>0</v>
      </c>
      <c r="AA527" s="3">
        <v>114583428.59000003</v>
      </c>
      <c r="AB527" s="3">
        <v>114583428.59000003</v>
      </c>
      <c r="AC527" s="3">
        <f t="shared" si="41"/>
        <v>-532153035.59000003</v>
      </c>
      <c r="AD527" s="3">
        <f t="shared" si="42"/>
        <v>-532153035.59000003</v>
      </c>
      <c r="AE527" s="3">
        <f t="shared" si="43"/>
        <v>-530515173.59000003</v>
      </c>
      <c r="AF527" s="3">
        <f t="shared" si="44"/>
        <v>-530515173.59000003</v>
      </c>
    </row>
    <row r="528" spans="1:32" x14ac:dyDescent="0.2">
      <c r="A528" t="s">
        <v>133</v>
      </c>
      <c r="B528" t="s">
        <v>101</v>
      </c>
      <c r="C528" t="s">
        <v>102</v>
      </c>
      <c r="D528" t="s">
        <v>17</v>
      </c>
      <c r="E528" t="s">
        <v>36</v>
      </c>
      <c r="F528">
        <v>202404</v>
      </c>
      <c r="G528" s="3">
        <v>17444297</v>
      </c>
      <c r="H528" s="3">
        <v>47495240.079999998</v>
      </c>
      <c r="I528" s="3">
        <v>17444297</v>
      </c>
      <c r="J528" s="3">
        <v>47495240.079999998</v>
      </c>
      <c r="K528" s="10">
        <v>4</v>
      </c>
      <c r="L528" s="10">
        <v>15</v>
      </c>
      <c r="M528" s="10">
        <v>0</v>
      </c>
      <c r="N528" s="10">
        <v>31426.033333332212</v>
      </c>
      <c r="O528" s="3">
        <v>4827000691.3299999</v>
      </c>
      <c r="P528" s="3">
        <v>3399013312.3299999</v>
      </c>
      <c r="Q528" s="3">
        <v>4827000691.3299999</v>
      </c>
      <c r="R528" s="3">
        <v>3399013312.3299999</v>
      </c>
      <c r="S528" s="31">
        <v>0</v>
      </c>
      <c r="T528" s="10">
        <f t="shared" si="40"/>
        <v>0</v>
      </c>
      <c r="U528" s="3">
        <v>0</v>
      </c>
      <c r="V528" s="3">
        <v>0</v>
      </c>
      <c r="W528" s="3">
        <v>0</v>
      </c>
      <c r="X528" s="3">
        <v>0</v>
      </c>
      <c r="Y528" s="3">
        <v>0</v>
      </c>
      <c r="Z528" s="3">
        <v>0</v>
      </c>
      <c r="AA528" s="3">
        <v>30050943.079999998</v>
      </c>
      <c r="AB528" s="3">
        <v>30050943.079999998</v>
      </c>
      <c r="AC528" s="3">
        <f t="shared" si="41"/>
        <v>-47495240.079999998</v>
      </c>
      <c r="AD528" s="3">
        <f t="shared" si="42"/>
        <v>-47495240.079999998</v>
      </c>
      <c r="AE528" s="3">
        <f t="shared" si="43"/>
        <v>-47495240.079999998</v>
      </c>
      <c r="AF528" s="3">
        <f t="shared" si="44"/>
        <v>-47495240.079999998</v>
      </c>
    </row>
    <row r="529" spans="1:32" x14ac:dyDescent="0.2">
      <c r="A529" t="s">
        <v>133</v>
      </c>
      <c r="B529" t="s">
        <v>101</v>
      </c>
      <c r="C529" t="s">
        <v>102</v>
      </c>
      <c r="D529" t="s">
        <v>17</v>
      </c>
      <c r="E529" t="s">
        <v>36</v>
      </c>
      <c r="F529">
        <v>202405</v>
      </c>
      <c r="G529" s="3">
        <v>0</v>
      </c>
      <c r="H529" s="3">
        <v>0</v>
      </c>
      <c r="I529" s="3">
        <v>0</v>
      </c>
      <c r="J529" s="3">
        <v>0</v>
      </c>
      <c r="K529" s="10">
        <v>0</v>
      </c>
      <c r="L529" s="10">
        <v>0</v>
      </c>
      <c r="M529" s="10">
        <v>0</v>
      </c>
      <c r="N529" s="10">
        <v>0</v>
      </c>
      <c r="O529" s="3">
        <v>287375966.13999999</v>
      </c>
      <c r="P529" s="3">
        <v>1715265837.1400001</v>
      </c>
      <c r="Q529" s="3">
        <v>287375966.13999999</v>
      </c>
      <c r="R529" s="3">
        <v>1715265837.1400001</v>
      </c>
      <c r="S529" s="31">
        <v>0</v>
      </c>
      <c r="T529" s="10">
        <f t="shared" si="40"/>
        <v>0</v>
      </c>
      <c r="U529" s="3">
        <v>0</v>
      </c>
      <c r="V529" s="3">
        <v>0</v>
      </c>
      <c r="W529" s="3">
        <v>0</v>
      </c>
      <c r="X529" s="3">
        <v>0</v>
      </c>
      <c r="Y529" s="3">
        <v>0</v>
      </c>
      <c r="Z529" s="3">
        <v>0</v>
      </c>
      <c r="AA529" s="3">
        <v>0</v>
      </c>
      <c r="AB529" s="3">
        <v>0</v>
      </c>
      <c r="AC529" s="3">
        <f t="shared" si="41"/>
        <v>0</v>
      </c>
      <c r="AD529" s="3">
        <f t="shared" si="42"/>
        <v>0</v>
      </c>
      <c r="AE529" s="3">
        <f t="shared" si="43"/>
        <v>0</v>
      </c>
      <c r="AF529" s="3">
        <f t="shared" si="44"/>
        <v>0</v>
      </c>
    </row>
    <row r="530" spans="1:32" x14ac:dyDescent="0.2">
      <c r="A530" t="s">
        <v>134</v>
      </c>
      <c r="B530" t="s">
        <v>101</v>
      </c>
      <c r="C530" t="s">
        <v>29</v>
      </c>
      <c r="D530" t="s">
        <v>17</v>
      </c>
      <c r="E530" t="s">
        <v>33</v>
      </c>
      <c r="F530">
        <v>201906</v>
      </c>
      <c r="G530" s="3">
        <v>0</v>
      </c>
      <c r="H530" s="3">
        <v>0</v>
      </c>
      <c r="I530" s="3">
        <v>0</v>
      </c>
      <c r="J530" s="3">
        <v>0</v>
      </c>
      <c r="K530" s="10">
        <v>0</v>
      </c>
      <c r="L530" s="10">
        <v>0</v>
      </c>
      <c r="M530" s="10">
        <v>0</v>
      </c>
      <c r="N530" s="10">
        <v>0</v>
      </c>
      <c r="O530" s="3">
        <v>0</v>
      </c>
      <c r="P530" s="3">
        <v>0</v>
      </c>
      <c r="Q530" s="3">
        <v>0</v>
      </c>
      <c r="R530" s="3">
        <v>0</v>
      </c>
      <c r="S530" s="31">
        <v>0</v>
      </c>
      <c r="T530" s="10">
        <f t="shared" si="40"/>
        <v>0</v>
      </c>
      <c r="U530" s="3">
        <v>0</v>
      </c>
      <c r="V530" s="3">
        <v>0</v>
      </c>
      <c r="W530" s="3">
        <v>0</v>
      </c>
      <c r="X530" s="3">
        <v>0</v>
      </c>
      <c r="Y530" s="3">
        <v>0</v>
      </c>
      <c r="Z530" s="3">
        <v>0</v>
      </c>
      <c r="AA530" s="3">
        <v>0</v>
      </c>
      <c r="AB530" s="3">
        <v>0</v>
      </c>
      <c r="AC530" s="3">
        <f t="shared" si="41"/>
        <v>0</v>
      </c>
      <c r="AD530" s="3">
        <f t="shared" si="42"/>
        <v>0</v>
      </c>
      <c r="AE530" s="3">
        <f t="shared" si="43"/>
        <v>0</v>
      </c>
      <c r="AF530" s="3">
        <f t="shared" si="44"/>
        <v>0</v>
      </c>
    </row>
    <row r="531" spans="1:32" x14ac:dyDescent="0.2">
      <c r="A531" t="s">
        <v>134</v>
      </c>
      <c r="B531" t="s">
        <v>101</v>
      </c>
      <c r="C531" t="s">
        <v>29</v>
      </c>
      <c r="D531" t="s">
        <v>17</v>
      </c>
      <c r="E531" t="s">
        <v>33</v>
      </c>
      <c r="F531">
        <v>201909</v>
      </c>
      <c r="G531" s="3">
        <v>0</v>
      </c>
      <c r="H531" s="3">
        <v>0</v>
      </c>
      <c r="I531" s="3">
        <v>0</v>
      </c>
      <c r="J531" s="3">
        <v>0</v>
      </c>
      <c r="K531" s="10">
        <v>0</v>
      </c>
      <c r="L531" s="10">
        <v>0</v>
      </c>
      <c r="M531" s="10">
        <v>0</v>
      </c>
      <c r="N531" s="10">
        <v>0</v>
      </c>
      <c r="O531" s="3">
        <v>0</v>
      </c>
      <c r="P531" s="3">
        <v>0</v>
      </c>
      <c r="Q531" s="3">
        <v>0</v>
      </c>
      <c r="R531" s="3">
        <v>0</v>
      </c>
      <c r="S531" s="31">
        <v>0</v>
      </c>
      <c r="T531" s="10">
        <f t="shared" si="40"/>
        <v>0</v>
      </c>
      <c r="U531" s="3">
        <v>0</v>
      </c>
      <c r="V531" s="3">
        <v>0</v>
      </c>
      <c r="W531" s="3">
        <v>0</v>
      </c>
      <c r="X531" s="3">
        <v>0</v>
      </c>
      <c r="Y531" s="3">
        <v>0</v>
      </c>
      <c r="Z531" s="3">
        <v>0</v>
      </c>
      <c r="AA531" s="3">
        <v>0</v>
      </c>
      <c r="AB531" s="3">
        <v>0</v>
      </c>
      <c r="AC531" s="3">
        <f t="shared" si="41"/>
        <v>0</v>
      </c>
      <c r="AD531" s="3">
        <f t="shared" si="42"/>
        <v>0</v>
      </c>
      <c r="AE531" s="3">
        <f t="shared" si="43"/>
        <v>0</v>
      </c>
      <c r="AF531" s="3">
        <f t="shared" si="44"/>
        <v>0</v>
      </c>
    </row>
    <row r="532" spans="1:32" x14ac:dyDescent="0.2">
      <c r="A532" t="s">
        <v>134</v>
      </c>
      <c r="B532" t="s">
        <v>101</v>
      </c>
      <c r="C532" t="s">
        <v>29</v>
      </c>
      <c r="D532" t="s">
        <v>17</v>
      </c>
      <c r="E532" t="s">
        <v>33</v>
      </c>
      <c r="F532">
        <v>201912</v>
      </c>
      <c r="G532" s="3">
        <v>0</v>
      </c>
      <c r="H532" s="3">
        <v>0</v>
      </c>
      <c r="I532" s="3">
        <v>0</v>
      </c>
      <c r="J532" s="3">
        <v>0</v>
      </c>
      <c r="K532" s="10">
        <v>0</v>
      </c>
      <c r="L532" s="10">
        <v>0</v>
      </c>
      <c r="M532" s="10">
        <v>0</v>
      </c>
      <c r="N532" s="10">
        <v>0</v>
      </c>
      <c r="O532" s="3">
        <v>0</v>
      </c>
      <c r="P532" s="3">
        <v>0</v>
      </c>
      <c r="Q532" s="3">
        <v>0</v>
      </c>
      <c r="R532" s="3">
        <v>0</v>
      </c>
      <c r="S532" s="31">
        <v>0</v>
      </c>
      <c r="T532" s="10">
        <f t="shared" si="40"/>
        <v>0</v>
      </c>
      <c r="U532" s="3">
        <v>0</v>
      </c>
      <c r="V532" s="3">
        <v>0</v>
      </c>
      <c r="W532" s="3">
        <v>0</v>
      </c>
      <c r="X532" s="3">
        <v>0</v>
      </c>
      <c r="Y532" s="3">
        <v>0</v>
      </c>
      <c r="Z532" s="3">
        <v>0</v>
      </c>
      <c r="AA532" s="3">
        <v>0</v>
      </c>
      <c r="AB532" s="3">
        <v>0</v>
      </c>
      <c r="AC532" s="3">
        <f t="shared" si="41"/>
        <v>0</v>
      </c>
      <c r="AD532" s="3">
        <f t="shared" si="42"/>
        <v>0</v>
      </c>
      <c r="AE532" s="3">
        <f t="shared" si="43"/>
        <v>0</v>
      </c>
      <c r="AF532" s="3">
        <f t="shared" si="44"/>
        <v>0</v>
      </c>
    </row>
    <row r="533" spans="1:32" x14ac:dyDescent="0.2">
      <c r="A533" t="s">
        <v>134</v>
      </c>
      <c r="B533" t="s">
        <v>101</v>
      </c>
      <c r="C533" t="s">
        <v>29</v>
      </c>
      <c r="D533" t="s">
        <v>17</v>
      </c>
      <c r="E533" t="s">
        <v>33</v>
      </c>
      <c r="F533">
        <v>202003</v>
      </c>
      <c r="G533" s="3">
        <v>0</v>
      </c>
      <c r="H533" s="3">
        <v>0</v>
      </c>
      <c r="I533" s="3">
        <v>0</v>
      </c>
      <c r="J533" s="3">
        <v>0</v>
      </c>
      <c r="K533" s="10">
        <v>0</v>
      </c>
      <c r="L533" s="10">
        <v>0</v>
      </c>
      <c r="M533" s="10">
        <v>0</v>
      </c>
      <c r="N533" s="10">
        <v>0</v>
      </c>
      <c r="O533" s="3">
        <v>0</v>
      </c>
      <c r="P533" s="3">
        <v>0</v>
      </c>
      <c r="Q533" s="3">
        <v>0</v>
      </c>
      <c r="R533" s="3">
        <v>0</v>
      </c>
      <c r="S533" s="31">
        <v>0</v>
      </c>
      <c r="T533" s="10">
        <f t="shared" si="40"/>
        <v>0</v>
      </c>
      <c r="U533" s="3">
        <v>0</v>
      </c>
      <c r="V533" s="3">
        <v>0</v>
      </c>
      <c r="W533" s="3">
        <v>0</v>
      </c>
      <c r="X533" s="3">
        <v>0</v>
      </c>
      <c r="Y533" s="3">
        <v>0</v>
      </c>
      <c r="Z533" s="3">
        <v>0</v>
      </c>
      <c r="AA533" s="3">
        <v>0</v>
      </c>
      <c r="AB533" s="3">
        <v>0</v>
      </c>
      <c r="AC533" s="3">
        <f t="shared" si="41"/>
        <v>0</v>
      </c>
      <c r="AD533" s="3">
        <f t="shared" si="42"/>
        <v>0</v>
      </c>
      <c r="AE533" s="3">
        <f t="shared" si="43"/>
        <v>0</v>
      </c>
      <c r="AF533" s="3">
        <f t="shared" si="44"/>
        <v>0</v>
      </c>
    </row>
    <row r="534" spans="1:32" x14ac:dyDescent="0.2">
      <c r="A534" t="s">
        <v>134</v>
      </c>
      <c r="B534" t="s">
        <v>101</v>
      </c>
      <c r="C534" t="s">
        <v>29</v>
      </c>
      <c r="D534" t="s">
        <v>17</v>
      </c>
      <c r="E534" t="s">
        <v>33</v>
      </c>
      <c r="F534">
        <v>202006</v>
      </c>
      <c r="G534" s="3">
        <v>0</v>
      </c>
      <c r="H534" s="3">
        <v>0</v>
      </c>
      <c r="I534" s="3">
        <v>0</v>
      </c>
      <c r="J534" s="3">
        <v>0</v>
      </c>
      <c r="K534" s="10">
        <v>0</v>
      </c>
      <c r="L534" s="10">
        <v>0</v>
      </c>
      <c r="M534" s="10">
        <v>0</v>
      </c>
      <c r="N534" s="10">
        <v>0</v>
      </c>
      <c r="O534" s="3">
        <v>0</v>
      </c>
      <c r="P534" s="3">
        <v>0</v>
      </c>
      <c r="Q534" s="3">
        <v>0</v>
      </c>
      <c r="R534" s="3">
        <v>0</v>
      </c>
      <c r="S534" s="31">
        <v>0</v>
      </c>
      <c r="T534" s="10">
        <f t="shared" si="40"/>
        <v>0</v>
      </c>
      <c r="U534" s="3">
        <v>0</v>
      </c>
      <c r="V534" s="3">
        <v>0</v>
      </c>
      <c r="W534" s="3">
        <v>0</v>
      </c>
      <c r="X534" s="3">
        <v>0</v>
      </c>
      <c r="Y534" s="3">
        <v>0</v>
      </c>
      <c r="Z534" s="3">
        <v>0</v>
      </c>
      <c r="AA534" s="3">
        <v>0</v>
      </c>
      <c r="AB534" s="3">
        <v>0</v>
      </c>
      <c r="AC534" s="3">
        <f t="shared" si="41"/>
        <v>0</v>
      </c>
      <c r="AD534" s="3">
        <f t="shared" si="42"/>
        <v>0</v>
      </c>
      <c r="AE534" s="3">
        <f t="shared" si="43"/>
        <v>0</v>
      </c>
      <c r="AF534" s="3">
        <f t="shared" si="44"/>
        <v>0</v>
      </c>
    </row>
    <row r="535" spans="1:32" x14ac:dyDescent="0.2">
      <c r="A535" t="s">
        <v>134</v>
      </c>
      <c r="B535" t="s">
        <v>101</v>
      </c>
      <c r="C535" t="s">
        <v>29</v>
      </c>
      <c r="D535" t="s">
        <v>17</v>
      </c>
      <c r="E535" t="s">
        <v>33</v>
      </c>
      <c r="F535">
        <v>202009</v>
      </c>
      <c r="G535" s="3">
        <v>0</v>
      </c>
      <c r="H535" s="3">
        <v>0</v>
      </c>
      <c r="I535" s="3">
        <v>0</v>
      </c>
      <c r="J535" s="3">
        <v>0</v>
      </c>
      <c r="K535" s="10">
        <v>0</v>
      </c>
      <c r="L535" s="10">
        <v>0</v>
      </c>
      <c r="M535" s="10">
        <v>0</v>
      </c>
      <c r="N535" s="10">
        <v>0</v>
      </c>
      <c r="O535" s="3">
        <v>0</v>
      </c>
      <c r="P535" s="3">
        <v>0</v>
      </c>
      <c r="Q535" s="3">
        <v>0</v>
      </c>
      <c r="R535" s="3">
        <v>0</v>
      </c>
      <c r="S535" s="31">
        <v>0</v>
      </c>
      <c r="T535" s="10">
        <f t="shared" si="40"/>
        <v>0</v>
      </c>
      <c r="U535" s="3">
        <v>0</v>
      </c>
      <c r="V535" s="3">
        <v>0</v>
      </c>
      <c r="W535" s="3">
        <v>0</v>
      </c>
      <c r="X535" s="3">
        <v>0</v>
      </c>
      <c r="Y535" s="3">
        <v>0</v>
      </c>
      <c r="Z535" s="3">
        <v>0</v>
      </c>
      <c r="AA535" s="3">
        <v>0</v>
      </c>
      <c r="AB535" s="3">
        <v>0</v>
      </c>
      <c r="AC535" s="3">
        <f t="shared" si="41"/>
        <v>0</v>
      </c>
      <c r="AD535" s="3">
        <f t="shared" si="42"/>
        <v>0</v>
      </c>
      <c r="AE535" s="3">
        <f t="shared" si="43"/>
        <v>0</v>
      </c>
      <c r="AF535" s="3">
        <f t="shared" si="44"/>
        <v>0</v>
      </c>
    </row>
    <row r="536" spans="1:32" x14ac:dyDescent="0.2">
      <c r="A536" t="s">
        <v>134</v>
      </c>
      <c r="B536" t="s">
        <v>101</v>
      </c>
      <c r="C536" t="s">
        <v>29</v>
      </c>
      <c r="D536" t="s">
        <v>17</v>
      </c>
      <c r="E536" t="s">
        <v>33</v>
      </c>
      <c r="F536">
        <v>202012</v>
      </c>
      <c r="G536" s="3">
        <v>0</v>
      </c>
      <c r="H536" s="3">
        <v>0</v>
      </c>
      <c r="I536" s="3">
        <v>0</v>
      </c>
      <c r="J536" s="3">
        <v>0</v>
      </c>
      <c r="K536" s="10">
        <v>0</v>
      </c>
      <c r="L536" s="10">
        <v>0</v>
      </c>
      <c r="M536" s="10">
        <v>0</v>
      </c>
      <c r="N536" s="10">
        <v>0</v>
      </c>
      <c r="O536" s="3">
        <v>0</v>
      </c>
      <c r="P536" s="3">
        <v>0</v>
      </c>
      <c r="Q536" s="3">
        <v>0</v>
      </c>
      <c r="R536" s="3">
        <v>0</v>
      </c>
      <c r="S536" s="31">
        <v>0</v>
      </c>
      <c r="T536" s="10">
        <f t="shared" si="40"/>
        <v>0</v>
      </c>
      <c r="U536" s="3">
        <v>0</v>
      </c>
      <c r="V536" s="3">
        <v>0</v>
      </c>
      <c r="W536" s="3">
        <v>0</v>
      </c>
      <c r="X536" s="3">
        <v>0</v>
      </c>
      <c r="Y536" s="3">
        <v>0</v>
      </c>
      <c r="Z536" s="3">
        <v>0</v>
      </c>
      <c r="AA536" s="3">
        <v>0</v>
      </c>
      <c r="AB536" s="3">
        <v>0</v>
      </c>
      <c r="AC536" s="3">
        <f t="shared" si="41"/>
        <v>0</v>
      </c>
      <c r="AD536" s="3">
        <f t="shared" si="42"/>
        <v>0</v>
      </c>
      <c r="AE536" s="3">
        <f t="shared" si="43"/>
        <v>0</v>
      </c>
      <c r="AF536" s="3">
        <f t="shared" si="44"/>
        <v>0</v>
      </c>
    </row>
    <row r="537" spans="1:32" x14ac:dyDescent="0.2">
      <c r="A537" t="s">
        <v>134</v>
      </c>
      <c r="B537" t="s">
        <v>101</v>
      </c>
      <c r="C537" t="s">
        <v>29</v>
      </c>
      <c r="D537" t="s">
        <v>17</v>
      </c>
      <c r="E537" t="s">
        <v>33</v>
      </c>
      <c r="F537">
        <v>202103</v>
      </c>
      <c r="G537" s="3">
        <v>0</v>
      </c>
      <c r="H537" s="3">
        <v>0</v>
      </c>
      <c r="I537" s="3">
        <v>0</v>
      </c>
      <c r="J537" s="3">
        <v>0</v>
      </c>
      <c r="K537" s="10">
        <v>0</v>
      </c>
      <c r="L537" s="10">
        <v>0</v>
      </c>
      <c r="M537" s="10">
        <v>0</v>
      </c>
      <c r="N537" s="10">
        <v>0</v>
      </c>
      <c r="O537" s="3">
        <v>0</v>
      </c>
      <c r="P537" s="3">
        <v>0</v>
      </c>
      <c r="Q537" s="3">
        <v>0</v>
      </c>
      <c r="R537" s="3">
        <v>0</v>
      </c>
      <c r="S537" s="31">
        <v>0</v>
      </c>
      <c r="T537" s="10">
        <f t="shared" si="40"/>
        <v>0</v>
      </c>
      <c r="U537" s="3">
        <v>0</v>
      </c>
      <c r="V537" s="3">
        <v>0</v>
      </c>
      <c r="W537" s="3">
        <v>0</v>
      </c>
      <c r="X537" s="3">
        <v>0</v>
      </c>
      <c r="Y537" s="3">
        <v>0</v>
      </c>
      <c r="Z537" s="3">
        <v>0</v>
      </c>
      <c r="AA537" s="3">
        <v>0</v>
      </c>
      <c r="AB537" s="3">
        <v>0</v>
      </c>
      <c r="AC537" s="3">
        <f t="shared" si="41"/>
        <v>0</v>
      </c>
      <c r="AD537" s="3">
        <f t="shared" si="42"/>
        <v>0</v>
      </c>
      <c r="AE537" s="3">
        <f t="shared" si="43"/>
        <v>0</v>
      </c>
      <c r="AF537" s="3">
        <f t="shared" si="44"/>
        <v>0</v>
      </c>
    </row>
    <row r="538" spans="1:32" x14ac:dyDescent="0.2">
      <c r="A538" t="s">
        <v>134</v>
      </c>
      <c r="B538" t="s">
        <v>101</v>
      </c>
      <c r="C538" t="s">
        <v>29</v>
      </c>
      <c r="D538" t="s">
        <v>17</v>
      </c>
      <c r="E538" t="s">
        <v>33</v>
      </c>
      <c r="F538">
        <v>202106</v>
      </c>
      <c r="G538" s="3">
        <v>0</v>
      </c>
      <c r="H538" s="3">
        <v>0</v>
      </c>
      <c r="I538" s="3">
        <v>0</v>
      </c>
      <c r="J538" s="3">
        <v>0</v>
      </c>
      <c r="K538" s="10">
        <v>0</v>
      </c>
      <c r="L538" s="10">
        <v>0</v>
      </c>
      <c r="M538" s="10">
        <v>0</v>
      </c>
      <c r="N538" s="10">
        <v>0</v>
      </c>
      <c r="O538" s="3">
        <v>0</v>
      </c>
      <c r="P538" s="3">
        <v>0</v>
      </c>
      <c r="Q538" s="3">
        <v>0</v>
      </c>
      <c r="R538" s="3">
        <v>0</v>
      </c>
      <c r="S538" s="31">
        <v>0</v>
      </c>
      <c r="T538" s="10">
        <f t="shared" si="40"/>
        <v>0</v>
      </c>
      <c r="U538" s="3">
        <v>0</v>
      </c>
      <c r="V538" s="3">
        <v>0</v>
      </c>
      <c r="W538" s="3">
        <v>0</v>
      </c>
      <c r="X538" s="3">
        <v>0</v>
      </c>
      <c r="Y538" s="3">
        <v>0</v>
      </c>
      <c r="Z538" s="3">
        <v>0</v>
      </c>
      <c r="AA538" s="3">
        <v>0</v>
      </c>
      <c r="AB538" s="3">
        <v>0</v>
      </c>
      <c r="AC538" s="3">
        <f t="shared" si="41"/>
        <v>0</v>
      </c>
      <c r="AD538" s="3">
        <f t="shared" si="42"/>
        <v>0</v>
      </c>
      <c r="AE538" s="3">
        <f t="shared" si="43"/>
        <v>0</v>
      </c>
      <c r="AF538" s="3">
        <f t="shared" si="44"/>
        <v>0</v>
      </c>
    </row>
    <row r="539" spans="1:32" x14ac:dyDescent="0.2">
      <c r="A539" t="s">
        <v>134</v>
      </c>
      <c r="B539" t="s">
        <v>101</v>
      </c>
      <c r="C539" t="s">
        <v>29</v>
      </c>
      <c r="D539" t="s">
        <v>17</v>
      </c>
      <c r="E539" t="s">
        <v>33</v>
      </c>
      <c r="F539">
        <v>202109</v>
      </c>
      <c r="G539" s="3">
        <v>1680989145</v>
      </c>
      <c r="H539" s="3">
        <v>1684714726.9999993</v>
      </c>
      <c r="I539" s="3">
        <v>1680989145</v>
      </c>
      <c r="J539" s="3">
        <v>1684714726.9999993</v>
      </c>
      <c r="K539" s="10">
        <v>54</v>
      </c>
      <c r="L539" s="10">
        <v>54</v>
      </c>
      <c r="M539" s="10">
        <v>0</v>
      </c>
      <c r="N539" s="10">
        <v>65715.866666667018</v>
      </c>
      <c r="O539" s="3">
        <v>1</v>
      </c>
      <c r="P539" s="3">
        <v>0</v>
      </c>
      <c r="Q539" s="3">
        <v>1</v>
      </c>
      <c r="R539" s="3">
        <v>0</v>
      </c>
      <c r="S539" s="31">
        <v>0</v>
      </c>
      <c r="T539" s="10">
        <f t="shared" si="40"/>
        <v>0</v>
      </c>
      <c r="U539" s="3">
        <v>0</v>
      </c>
      <c r="V539" s="3">
        <v>0</v>
      </c>
      <c r="W539" s="3">
        <v>0</v>
      </c>
      <c r="X539" s="3">
        <v>0</v>
      </c>
      <c r="Y539" s="3">
        <v>0</v>
      </c>
      <c r="Z539" s="3">
        <v>0</v>
      </c>
      <c r="AA539" s="3">
        <v>3725581.9999992847</v>
      </c>
      <c r="AB539" s="3">
        <v>3725581.9999992847</v>
      </c>
      <c r="AC539" s="3">
        <f t="shared" si="41"/>
        <v>-1684714726.9999993</v>
      </c>
      <c r="AD539" s="3">
        <f t="shared" si="42"/>
        <v>-1684714726.9999993</v>
      </c>
      <c r="AE539" s="3">
        <f t="shared" si="43"/>
        <v>-1684714726.9999993</v>
      </c>
      <c r="AF539" s="3">
        <f t="shared" si="44"/>
        <v>-1684714726.9999993</v>
      </c>
    </row>
    <row r="540" spans="1:32" x14ac:dyDescent="0.2">
      <c r="A540" t="s">
        <v>134</v>
      </c>
      <c r="B540" t="s">
        <v>101</v>
      </c>
      <c r="C540" t="s">
        <v>29</v>
      </c>
      <c r="D540" t="s">
        <v>17</v>
      </c>
      <c r="E540" t="s">
        <v>33</v>
      </c>
      <c r="F540">
        <v>202112</v>
      </c>
      <c r="G540" s="3">
        <v>14344229803</v>
      </c>
      <c r="H540" s="3">
        <v>14627613197.299997</v>
      </c>
      <c r="I540" s="3">
        <v>14287866878</v>
      </c>
      <c r="J540" s="3">
        <v>14568282272.299997</v>
      </c>
      <c r="K540" s="10">
        <v>427</v>
      </c>
      <c r="L540" s="10">
        <v>433</v>
      </c>
      <c r="M540" s="10">
        <v>0</v>
      </c>
      <c r="N540" s="10">
        <v>163907.82222222222</v>
      </c>
      <c r="O540" s="3">
        <v>10931199957.130001</v>
      </c>
      <c r="P540" s="3">
        <v>10931002365.1332</v>
      </c>
      <c r="Q540" s="3">
        <v>10931199957.130001</v>
      </c>
      <c r="R540" s="3">
        <v>10931002365.1332</v>
      </c>
      <c r="S540" s="31">
        <v>0</v>
      </c>
      <c r="T540" s="10">
        <f t="shared" si="40"/>
        <v>0</v>
      </c>
      <c r="U540" s="3">
        <v>0</v>
      </c>
      <c r="V540" s="3">
        <v>0</v>
      </c>
      <c r="W540" s="3">
        <v>0</v>
      </c>
      <c r="X540" s="3">
        <v>0</v>
      </c>
      <c r="Y540" s="3">
        <v>0</v>
      </c>
      <c r="Z540" s="3">
        <v>0</v>
      </c>
      <c r="AA540" s="3">
        <v>283383394.29999733</v>
      </c>
      <c r="AB540" s="3">
        <v>280415394.29999733</v>
      </c>
      <c r="AC540" s="3">
        <f t="shared" si="41"/>
        <v>-14627613197.299997</v>
      </c>
      <c r="AD540" s="3">
        <f t="shared" si="42"/>
        <v>-14627613197.299997</v>
      </c>
      <c r="AE540" s="3">
        <f t="shared" si="43"/>
        <v>-14568282272.299997</v>
      </c>
      <c r="AF540" s="3">
        <f t="shared" si="44"/>
        <v>-14568282272.299997</v>
      </c>
    </row>
    <row r="541" spans="1:32" x14ac:dyDescent="0.2">
      <c r="A541" t="s">
        <v>134</v>
      </c>
      <c r="B541" t="s">
        <v>101</v>
      </c>
      <c r="C541" t="s">
        <v>29</v>
      </c>
      <c r="D541" t="s">
        <v>17</v>
      </c>
      <c r="E541" t="s">
        <v>33</v>
      </c>
      <c r="F541">
        <v>202203</v>
      </c>
      <c r="G541" s="3">
        <v>16690432867</v>
      </c>
      <c r="H541" s="3">
        <v>16805028223.480001</v>
      </c>
      <c r="I541" s="3">
        <v>16606742736</v>
      </c>
      <c r="J541" s="3">
        <v>16721338095.480001</v>
      </c>
      <c r="K541" s="10">
        <v>496</v>
      </c>
      <c r="L541" s="10">
        <v>496</v>
      </c>
      <c r="M541" s="10">
        <v>0</v>
      </c>
      <c r="N541" s="10">
        <v>162303.67780337945</v>
      </c>
      <c r="O541" s="3">
        <v>13880236753.27</v>
      </c>
      <c r="P541" s="3">
        <v>13880236559.27</v>
      </c>
      <c r="Q541" s="3">
        <v>13880236753.27</v>
      </c>
      <c r="R541" s="3">
        <v>13880236559.27</v>
      </c>
      <c r="S541" s="31">
        <v>0</v>
      </c>
      <c r="T541" s="10">
        <f t="shared" si="40"/>
        <v>0</v>
      </c>
      <c r="U541" s="3">
        <v>0</v>
      </c>
      <c r="V541" s="3">
        <v>0</v>
      </c>
      <c r="W541" s="3">
        <v>0</v>
      </c>
      <c r="X541" s="3">
        <v>0</v>
      </c>
      <c r="Y541" s="3">
        <v>0</v>
      </c>
      <c r="Z541" s="3">
        <v>0</v>
      </c>
      <c r="AA541" s="3">
        <v>114595356.48000145</v>
      </c>
      <c r="AB541" s="3">
        <v>114595359.48000145</v>
      </c>
      <c r="AC541" s="3">
        <f t="shared" si="41"/>
        <v>-16805028223.480001</v>
      </c>
      <c r="AD541" s="3">
        <f t="shared" si="42"/>
        <v>-16805028223.480001</v>
      </c>
      <c r="AE541" s="3">
        <f t="shared" si="43"/>
        <v>-16721338095.480001</v>
      </c>
      <c r="AF541" s="3">
        <f t="shared" si="44"/>
        <v>-16721338095.480001</v>
      </c>
    </row>
    <row r="542" spans="1:32" x14ac:dyDescent="0.2">
      <c r="A542" t="s">
        <v>134</v>
      </c>
      <c r="B542" t="s">
        <v>101</v>
      </c>
      <c r="C542" t="s">
        <v>29</v>
      </c>
      <c r="D542" t="s">
        <v>17</v>
      </c>
      <c r="E542" t="s">
        <v>33</v>
      </c>
      <c r="F542">
        <v>202206</v>
      </c>
      <c r="G542" s="3">
        <v>13477848795</v>
      </c>
      <c r="H542" s="3">
        <v>13797402775.360003</v>
      </c>
      <c r="I542" s="3">
        <v>13249931093</v>
      </c>
      <c r="J542" s="3">
        <v>13569485061.360003</v>
      </c>
      <c r="K542" s="10">
        <v>415</v>
      </c>
      <c r="L542" s="10">
        <v>420</v>
      </c>
      <c r="M542" s="10">
        <v>0</v>
      </c>
      <c r="N542" s="10">
        <v>159778.04121863798</v>
      </c>
      <c r="O542" s="3">
        <v>14034370200.139999</v>
      </c>
      <c r="P542" s="3">
        <v>14034046895.496998</v>
      </c>
      <c r="Q542" s="3">
        <v>14034370200.139999</v>
      </c>
      <c r="R542" s="3">
        <v>14034046895.496998</v>
      </c>
      <c r="S542" s="31">
        <v>0</v>
      </c>
      <c r="T542" s="10">
        <f t="shared" si="40"/>
        <v>0</v>
      </c>
      <c r="U542" s="3">
        <v>0</v>
      </c>
      <c r="V542" s="3">
        <v>0</v>
      </c>
      <c r="W542" s="3">
        <v>0</v>
      </c>
      <c r="X542" s="3">
        <v>0</v>
      </c>
      <c r="Y542" s="3">
        <v>0</v>
      </c>
      <c r="Z542" s="3">
        <v>0</v>
      </c>
      <c r="AA542" s="3">
        <v>319553980.36000252</v>
      </c>
      <c r="AB542" s="3">
        <v>319553968.36000252</v>
      </c>
      <c r="AC542" s="3">
        <f t="shared" si="41"/>
        <v>-13797402775.360003</v>
      </c>
      <c r="AD542" s="3">
        <f t="shared" si="42"/>
        <v>-13797402775.360003</v>
      </c>
      <c r="AE542" s="3">
        <f t="shared" si="43"/>
        <v>-13569485061.360003</v>
      </c>
      <c r="AF542" s="3">
        <f t="shared" si="44"/>
        <v>-13569485061.360003</v>
      </c>
    </row>
    <row r="543" spans="1:32" x14ac:dyDescent="0.2">
      <c r="A543" t="s">
        <v>134</v>
      </c>
      <c r="B543" t="s">
        <v>101</v>
      </c>
      <c r="C543" t="s">
        <v>29</v>
      </c>
      <c r="D543" t="s">
        <v>17</v>
      </c>
      <c r="E543" t="s">
        <v>33</v>
      </c>
      <c r="F543">
        <v>202209</v>
      </c>
      <c r="G543" s="3">
        <v>13810517876</v>
      </c>
      <c r="H543" s="3">
        <v>14049711900.170002</v>
      </c>
      <c r="I543" s="3">
        <v>13810517876</v>
      </c>
      <c r="J543" s="3">
        <v>14049711900.170002</v>
      </c>
      <c r="K543" s="10">
        <v>461</v>
      </c>
      <c r="L543" s="10">
        <v>462</v>
      </c>
      <c r="M543" s="10">
        <v>0</v>
      </c>
      <c r="N543" s="10">
        <v>159744.40681003587</v>
      </c>
      <c r="O543" s="3">
        <v>14041141204.15</v>
      </c>
      <c r="P543" s="3">
        <v>14041141308.15</v>
      </c>
      <c r="Q543" s="3">
        <v>14041141204.15</v>
      </c>
      <c r="R543" s="3">
        <v>14041141308.15</v>
      </c>
      <c r="S543" s="31">
        <v>0</v>
      </c>
      <c r="T543" s="10">
        <f t="shared" si="40"/>
        <v>0</v>
      </c>
      <c r="U543" s="3">
        <v>0</v>
      </c>
      <c r="V543" s="3">
        <v>0</v>
      </c>
      <c r="W543" s="3">
        <v>0</v>
      </c>
      <c r="X543" s="3">
        <v>0</v>
      </c>
      <c r="Y543" s="3">
        <v>0</v>
      </c>
      <c r="Z543" s="3">
        <v>0</v>
      </c>
      <c r="AA543" s="3">
        <v>239194024.17000198</v>
      </c>
      <c r="AB543" s="3">
        <v>239194024.17000198</v>
      </c>
      <c r="AC543" s="3">
        <f t="shared" si="41"/>
        <v>-14049711900.170002</v>
      </c>
      <c r="AD543" s="3">
        <f t="shared" si="42"/>
        <v>-14049711900.170002</v>
      </c>
      <c r="AE543" s="3">
        <f t="shared" si="43"/>
        <v>-14049711900.170002</v>
      </c>
      <c r="AF543" s="3">
        <f t="shared" si="44"/>
        <v>-14049711900.170002</v>
      </c>
    </row>
    <row r="544" spans="1:32" x14ac:dyDescent="0.2">
      <c r="A544" t="s">
        <v>134</v>
      </c>
      <c r="B544" t="s">
        <v>101</v>
      </c>
      <c r="C544" t="s">
        <v>29</v>
      </c>
      <c r="D544" t="s">
        <v>17</v>
      </c>
      <c r="E544" t="s">
        <v>33</v>
      </c>
      <c r="F544">
        <v>202212</v>
      </c>
      <c r="G544" s="3">
        <v>12895155458</v>
      </c>
      <c r="H544" s="3">
        <v>13417341519.619999</v>
      </c>
      <c r="I544" s="3">
        <v>12895155458</v>
      </c>
      <c r="J544" s="3">
        <v>13417341515.619999</v>
      </c>
      <c r="K544" s="10">
        <v>357</v>
      </c>
      <c r="L544" s="10">
        <v>362</v>
      </c>
      <c r="M544" s="10">
        <v>0</v>
      </c>
      <c r="N544" s="10">
        <v>157276.37992831541</v>
      </c>
      <c r="O544" s="3">
        <v>20927768927.190002</v>
      </c>
      <c r="P544" s="3">
        <v>20927441536.146301</v>
      </c>
      <c r="Q544" s="3">
        <v>20927768927.190002</v>
      </c>
      <c r="R544" s="3">
        <v>20927441536.146301</v>
      </c>
      <c r="S544" s="31">
        <v>0</v>
      </c>
      <c r="T544" s="10">
        <f t="shared" si="40"/>
        <v>0</v>
      </c>
      <c r="U544" s="3">
        <v>0</v>
      </c>
      <c r="V544" s="3">
        <v>0</v>
      </c>
      <c r="W544" s="3">
        <v>0</v>
      </c>
      <c r="X544" s="3">
        <v>0</v>
      </c>
      <c r="Y544" s="3">
        <v>0</v>
      </c>
      <c r="Z544" s="3">
        <v>0</v>
      </c>
      <c r="AA544" s="3">
        <v>522186061.61999893</v>
      </c>
      <c r="AB544" s="3">
        <v>522186057.61999893</v>
      </c>
      <c r="AC544" s="3">
        <f t="shared" si="41"/>
        <v>-13417341519.619999</v>
      </c>
      <c r="AD544" s="3">
        <f t="shared" si="42"/>
        <v>-13417341519.619999</v>
      </c>
      <c r="AE544" s="3">
        <f t="shared" si="43"/>
        <v>-13417341515.619999</v>
      </c>
      <c r="AF544" s="3">
        <f t="shared" si="44"/>
        <v>-13417341515.619999</v>
      </c>
    </row>
    <row r="545" spans="1:32" x14ac:dyDescent="0.2">
      <c r="A545" t="s">
        <v>134</v>
      </c>
      <c r="B545" t="s">
        <v>101</v>
      </c>
      <c r="C545" t="s">
        <v>29</v>
      </c>
      <c r="D545" t="s">
        <v>17</v>
      </c>
      <c r="E545" t="s">
        <v>33</v>
      </c>
      <c r="F545">
        <v>202303</v>
      </c>
      <c r="G545" s="3">
        <v>8708204987</v>
      </c>
      <c r="H545" s="3">
        <v>8937650107.0199986</v>
      </c>
      <c r="I545" s="3">
        <v>8708204987</v>
      </c>
      <c r="J545" s="3">
        <v>8937650107.0199986</v>
      </c>
      <c r="K545" s="10">
        <v>235</v>
      </c>
      <c r="L545" s="10">
        <v>236</v>
      </c>
      <c r="M545" s="10">
        <v>0</v>
      </c>
      <c r="N545" s="10">
        <v>103806.82258064517</v>
      </c>
      <c r="O545" s="3">
        <v>22721645489.080002</v>
      </c>
      <c r="P545" s="3">
        <v>22721645491.080002</v>
      </c>
      <c r="Q545" s="3">
        <v>22721645489.080002</v>
      </c>
      <c r="R545" s="3">
        <v>22721645491.080002</v>
      </c>
      <c r="S545" s="31">
        <v>0</v>
      </c>
      <c r="T545" s="10">
        <f t="shared" si="40"/>
        <v>0</v>
      </c>
      <c r="U545" s="3">
        <v>0</v>
      </c>
      <c r="V545" s="3">
        <v>0</v>
      </c>
      <c r="W545" s="3">
        <v>0</v>
      </c>
      <c r="X545" s="3">
        <v>0</v>
      </c>
      <c r="Y545" s="3">
        <v>0</v>
      </c>
      <c r="Z545" s="3">
        <v>0</v>
      </c>
      <c r="AA545" s="3">
        <v>229445120.01999855</v>
      </c>
      <c r="AB545" s="3">
        <v>229445120.01999855</v>
      </c>
      <c r="AC545" s="3">
        <f t="shared" si="41"/>
        <v>-8937650107.0199986</v>
      </c>
      <c r="AD545" s="3">
        <f t="shared" si="42"/>
        <v>-8937650107.0199986</v>
      </c>
      <c r="AE545" s="3">
        <f t="shared" si="43"/>
        <v>-8937650107.0199986</v>
      </c>
      <c r="AF545" s="3">
        <f t="shared" si="44"/>
        <v>-8937650107.0199986</v>
      </c>
    </row>
    <row r="546" spans="1:32" x14ac:dyDescent="0.2">
      <c r="A546" t="s">
        <v>134</v>
      </c>
      <c r="B546" t="s">
        <v>101</v>
      </c>
      <c r="C546" t="s">
        <v>29</v>
      </c>
      <c r="D546" t="s">
        <v>17</v>
      </c>
      <c r="E546" t="s">
        <v>33</v>
      </c>
      <c r="F546">
        <v>202306</v>
      </c>
      <c r="G546" s="3">
        <v>0</v>
      </c>
      <c r="H546" s="3">
        <v>0</v>
      </c>
      <c r="I546" s="3">
        <v>0</v>
      </c>
      <c r="J546" s="3">
        <v>0</v>
      </c>
      <c r="K546" s="10">
        <v>0</v>
      </c>
      <c r="L546" s="10">
        <v>0</v>
      </c>
      <c r="M546" s="10">
        <v>0</v>
      </c>
      <c r="N546" s="10">
        <v>0</v>
      </c>
      <c r="O546" s="3">
        <v>0</v>
      </c>
      <c r="P546" s="3">
        <v>0</v>
      </c>
      <c r="Q546" s="3">
        <v>0</v>
      </c>
      <c r="R546" s="3">
        <v>0</v>
      </c>
      <c r="S546" s="31">
        <v>0</v>
      </c>
      <c r="T546" s="10">
        <f t="shared" si="40"/>
        <v>0</v>
      </c>
      <c r="U546" s="3">
        <v>0</v>
      </c>
      <c r="V546" s="3">
        <v>0</v>
      </c>
      <c r="W546" s="3">
        <v>0</v>
      </c>
      <c r="X546" s="3">
        <v>0</v>
      </c>
      <c r="Y546" s="3">
        <v>0</v>
      </c>
      <c r="Z546" s="3">
        <v>0</v>
      </c>
      <c r="AA546" s="3">
        <v>0</v>
      </c>
      <c r="AB546" s="3">
        <v>0</v>
      </c>
      <c r="AC546" s="3">
        <f t="shared" si="41"/>
        <v>0</v>
      </c>
      <c r="AD546" s="3">
        <f t="shared" si="42"/>
        <v>0</v>
      </c>
      <c r="AE546" s="3">
        <f t="shared" si="43"/>
        <v>0</v>
      </c>
      <c r="AF546" s="3">
        <f t="shared" si="44"/>
        <v>0</v>
      </c>
    </row>
    <row r="547" spans="1:32" x14ac:dyDescent="0.2">
      <c r="A547" t="s">
        <v>134</v>
      </c>
      <c r="B547" t="s">
        <v>101</v>
      </c>
      <c r="C547" t="s">
        <v>29</v>
      </c>
      <c r="D547" t="s">
        <v>17</v>
      </c>
      <c r="E547" t="s">
        <v>33</v>
      </c>
      <c r="F547">
        <v>202309</v>
      </c>
      <c r="G547" s="3">
        <v>0</v>
      </c>
      <c r="H547" s="3">
        <v>0</v>
      </c>
      <c r="I547" s="3">
        <v>0</v>
      </c>
      <c r="J547" s="3">
        <v>0</v>
      </c>
      <c r="K547" s="10">
        <v>0</v>
      </c>
      <c r="L547" s="10">
        <v>0</v>
      </c>
      <c r="M547" s="10">
        <v>0</v>
      </c>
      <c r="N547" s="10">
        <v>0</v>
      </c>
      <c r="O547" s="3">
        <v>0</v>
      </c>
      <c r="P547" s="3">
        <v>1</v>
      </c>
      <c r="Q547" s="3">
        <v>0</v>
      </c>
      <c r="R547" s="3">
        <v>1</v>
      </c>
      <c r="S547" s="31">
        <v>0</v>
      </c>
      <c r="T547" s="10">
        <f t="shared" si="40"/>
        <v>0</v>
      </c>
      <c r="U547" s="3">
        <v>0</v>
      </c>
      <c r="V547" s="3">
        <v>0</v>
      </c>
      <c r="W547" s="3">
        <v>0</v>
      </c>
      <c r="X547" s="3">
        <v>0</v>
      </c>
      <c r="Y547" s="3">
        <v>0</v>
      </c>
      <c r="Z547" s="3">
        <v>0</v>
      </c>
      <c r="AA547" s="3">
        <v>0</v>
      </c>
      <c r="AB547" s="3">
        <v>0</v>
      </c>
      <c r="AC547" s="3">
        <f t="shared" si="41"/>
        <v>0</v>
      </c>
      <c r="AD547" s="3">
        <f t="shared" si="42"/>
        <v>0</v>
      </c>
      <c r="AE547" s="3">
        <f t="shared" si="43"/>
        <v>0</v>
      </c>
      <c r="AF547" s="3">
        <f t="shared" si="44"/>
        <v>0</v>
      </c>
    </row>
    <row r="548" spans="1:32" x14ac:dyDescent="0.2">
      <c r="A548" t="s">
        <v>134</v>
      </c>
      <c r="B548" t="s">
        <v>101</v>
      </c>
      <c r="C548" t="s">
        <v>29</v>
      </c>
      <c r="D548" t="s">
        <v>17</v>
      </c>
      <c r="E548" t="s">
        <v>33</v>
      </c>
      <c r="F548">
        <v>202312</v>
      </c>
      <c r="G548" s="3">
        <v>0</v>
      </c>
      <c r="H548" s="3">
        <v>0</v>
      </c>
      <c r="I548" s="3">
        <v>0</v>
      </c>
      <c r="J548" s="3">
        <v>0</v>
      </c>
      <c r="K548" s="10">
        <v>0</v>
      </c>
      <c r="L548" s="10">
        <v>0</v>
      </c>
      <c r="M548" s="10">
        <v>0</v>
      </c>
      <c r="N548" s="10">
        <v>0</v>
      </c>
      <c r="O548" s="3">
        <v>0</v>
      </c>
      <c r="P548" s="3">
        <v>0</v>
      </c>
      <c r="Q548" s="3">
        <v>0</v>
      </c>
      <c r="R548" s="3">
        <v>0</v>
      </c>
      <c r="S548" s="31">
        <v>0</v>
      </c>
      <c r="T548" s="10">
        <f t="shared" si="40"/>
        <v>0</v>
      </c>
      <c r="U548" s="3">
        <v>0</v>
      </c>
      <c r="V548" s="3">
        <v>0</v>
      </c>
      <c r="W548" s="3">
        <v>0</v>
      </c>
      <c r="X548" s="3">
        <v>0</v>
      </c>
      <c r="Y548" s="3">
        <v>0</v>
      </c>
      <c r="Z548" s="3">
        <v>0</v>
      </c>
      <c r="AA548" s="3">
        <v>0</v>
      </c>
      <c r="AB548" s="3">
        <v>0</v>
      </c>
      <c r="AC548" s="3">
        <f t="shared" si="41"/>
        <v>0</v>
      </c>
      <c r="AD548" s="3">
        <f t="shared" si="42"/>
        <v>0</v>
      </c>
      <c r="AE548" s="3">
        <f t="shared" si="43"/>
        <v>0</v>
      </c>
      <c r="AF548" s="3">
        <f t="shared" si="44"/>
        <v>0</v>
      </c>
    </row>
    <row r="549" spans="1:32" x14ac:dyDescent="0.2">
      <c r="A549" t="s">
        <v>134</v>
      </c>
      <c r="B549" t="s">
        <v>101</v>
      </c>
      <c r="C549" t="s">
        <v>29</v>
      </c>
      <c r="D549" t="s">
        <v>17</v>
      </c>
      <c r="E549" t="s">
        <v>33</v>
      </c>
      <c r="F549">
        <v>202403</v>
      </c>
      <c r="G549" s="3">
        <v>0</v>
      </c>
      <c r="H549" s="3">
        <v>0</v>
      </c>
      <c r="I549" s="3">
        <v>0</v>
      </c>
      <c r="J549" s="3">
        <v>0</v>
      </c>
      <c r="K549" s="10">
        <v>0</v>
      </c>
      <c r="L549" s="10">
        <v>0</v>
      </c>
      <c r="M549" s="10">
        <v>0</v>
      </c>
      <c r="N549" s="10">
        <v>0</v>
      </c>
      <c r="O549" s="3">
        <v>0</v>
      </c>
      <c r="P549" s="3">
        <v>0</v>
      </c>
      <c r="Q549" s="3">
        <v>0</v>
      </c>
      <c r="R549" s="3">
        <v>0</v>
      </c>
      <c r="S549" s="31">
        <v>0</v>
      </c>
      <c r="T549" s="10">
        <f t="shared" si="40"/>
        <v>0</v>
      </c>
      <c r="U549" s="3">
        <v>0</v>
      </c>
      <c r="V549" s="3">
        <v>0</v>
      </c>
      <c r="W549" s="3">
        <v>0</v>
      </c>
      <c r="X549" s="3">
        <v>0</v>
      </c>
      <c r="Y549" s="3">
        <v>0</v>
      </c>
      <c r="Z549" s="3">
        <v>0</v>
      </c>
      <c r="AA549" s="3">
        <v>0</v>
      </c>
      <c r="AB549" s="3">
        <v>0</v>
      </c>
      <c r="AC549" s="3">
        <f t="shared" si="41"/>
        <v>0</v>
      </c>
      <c r="AD549" s="3">
        <f t="shared" si="42"/>
        <v>0</v>
      </c>
      <c r="AE549" s="3">
        <f t="shared" si="43"/>
        <v>0</v>
      </c>
      <c r="AF549" s="3">
        <f t="shared" si="44"/>
        <v>0</v>
      </c>
    </row>
    <row r="550" spans="1:32" x14ac:dyDescent="0.2">
      <c r="A550" t="s">
        <v>134</v>
      </c>
      <c r="B550" t="s">
        <v>101</v>
      </c>
      <c r="C550" t="s">
        <v>29</v>
      </c>
      <c r="D550" t="s">
        <v>17</v>
      </c>
      <c r="E550" t="s">
        <v>36</v>
      </c>
      <c r="F550">
        <v>202404</v>
      </c>
      <c r="G550" s="3">
        <v>0</v>
      </c>
      <c r="H550" s="3">
        <v>0</v>
      </c>
      <c r="I550" s="3">
        <v>0</v>
      </c>
      <c r="J550" s="3">
        <v>0</v>
      </c>
      <c r="K550" s="10">
        <v>0</v>
      </c>
      <c r="L550" s="10">
        <v>0</v>
      </c>
      <c r="M550" s="10">
        <v>0</v>
      </c>
      <c r="N550" s="10">
        <v>0</v>
      </c>
      <c r="O550" s="3">
        <v>0</v>
      </c>
      <c r="P550" s="3">
        <v>0</v>
      </c>
      <c r="Q550" s="3">
        <v>0</v>
      </c>
      <c r="R550" s="3">
        <v>0</v>
      </c>
      <c r="S550" s="31">
        <v>0</v>
      </c>
      <c r="T550" s="10">
        <f t="shared" si="40"/>
        <v>0</v>
      </c>
      <c r="U550" s="3">
        <v>0</v>
      </c>
      <c r="V550" s="3">
        <v>0</v>
      </c>
      <c r="W550" s="3">
        <v>0</v>
      </c>
      <c r="X550" s="3">
        <v>0</v>
      </c>
      <c r="Y550" s="3">
        <v>0</v>
      </c>
      <c r="Z550" s="3">
        <v>0</v>
      </c>
      <c r="AA550" s="3">
        <v>0</v>
      </c>
      <c r="AB550" s="3">
        <v>0</v>
      </c>
      <c r="AC550" s="3">
        <f t="shared" si="41"/>
        <v>0</v>
      </c>
      <c r="AD550" s="3">
        <f t="shared" si="42"/>
        <v>0</v>
      </c>
      <c r="AE550" s="3">
        <f t="shared" si="43"/>
        <v>0</v>
      </c>
      <c r="AF550" s="3">
        <f t="shared" si="44"/>
        <v>0</v>
      </c>
    </row>
    <row r="551" spans="1:32" x14ac:dyDescent="0.2">
      <c r="A551" t="s">
        <v>134</v>
      </c>
      <c r="B551" t="s">
        <v>101</v>
      </c>
      <c r="C551" t="s">
        <v>29</v>
      </c>
      <c r="D551" t="s">
        <v>17</v>
      </c>
      <c r="E551" t="s">
        <v>36</v>
      </c>
      <c r="F551">
        <v>202405</v>
      </c>
      <c r="G551" s="3">
        <v>0</v>
      </c>
      <c r="H551" s="3">
        <v>0</v>
      </c>
      <c r="I551" s="3">
        <v>0</v>
      </c>
      <c r="J551" s="3">
        <v>0</v>
      </c>
      <c r="K551" s="10">
        <v>0</v>
      </c>
      <c r="L551" s="10">
        <v>0</v>
      </c>
      <c r="M551" s="10">
        <v>0</v>
      </c>
      <c r="N551" s="10">
        <v>0</v>
      </c>
      <c r="O551" s="3">
        <v>0</v>
      </c>
      <c r="P551" s="3">
        <v>0</v>
      </c>
      <c r="Q551" s="3">
        <v>0</v>
      </c>
      <c r="R551" s="3">
        <v>0</v>
      </c>
      <c r="S551" s="31">
        <v>0</v>
      </c>
      <c r="T551" s="10">
        <f t="shared" si="40"/>
        <v>0</v>
      </c>
      <c r="U551" s="3">
        <v>0</v>
      </c>
      <c r="V551" s="3">
        <v>0</v>
      </c>
      <c r="W551" s="3">
        <v>0</v>
      </c>
      <c r="X551" s="3">
        <v>0</v>
      </c>
      <c r="Y551" s="3">
        <v>0</v>
      </c>
      <c r="Z551" s="3">
        <v>0</v>
      </c>
      <c r="AA551" s="3">
        <v>0</v>
      </c>
      <c r="AB551" s="3">
        <v>0</v>
      </c>
      <c r="AC551" s="3">
        <f t="shared" si="41"/>
        <v>0</v>
      </c>
      <c r="AD551" s="3">
        <f t="shared" si="42"/>
        <v>0</v>
      </c>
      <c r="AE551" s="3">
        <f t="shared" si="43"/>
        <v>0</v>
      </c>
      <c r="AF551" s="3">
        <f t="shared" si="44"/>
        <v>0</v>
      </c>
    </row>
    <row r="552" spans="1:32" x14ac:dyDescent="0.2">
      <c r="A552" t="s">
        <v>135</v>
      </c>
      <c r="B552" t="s">
        <v>101</v>
      </c>
      <c r="C552" t="s">
        <v>30</v>
      </c>
      <c r="D552" t="s">
        <v>17</v>
      </c>
      <c r="E552" t="s">
        <v>33</v>
      </c>
      <c r="F552">
        <v>201906</v>
      </c>
      <c r="G552" s="3">
        <v>5455111786</v>
      </c>
      <c r="H552" s="3">
        <v>5401368545.3500004</v>
      </c>
      <c r="I552" s="3">
        <v>5245200159</v>
      </c>
      <c r="J552" s="3">
        <v>5122135457.3500004</v>
      </c>
      <c r="K552" s="10">
        <v>979</v>
      </c>
      <c r="L552" s="10">
        <v>979</v>
      </c>
      <c r="M552" s="10">
        <v>0</v>
      </c>
      <c r="N552" s="10">
        <v>28.962724014336914</v>
      </c>
      <c r="O552" s="3">
        <v>3748365678.5999928</v>
      </c>
      <c r="P552" s="3">
        <v>3748365649.6033945</v>
      </c>
      <c r="Q552" s="3">
        <v>3748365678.5999928</v>
      </c>
      <c r="R552" s="3">
        <v>3748365649.6033945</v>
      </c>
      <c r="S552" s="31">
        <v>0</v>
      </c>
      <c r="T552" s="10">
        <f t="shared" si="40"/>
        <v>0</v>
      </c>
      <c r="U552" s="3">
        <v>0</v>
      </c>
      <c r="V552" s="3">
        <v>0</v>
      </c>
      <c r="W552" s="3">
        <v>0</v>
      </c>
      <c r="X552" s="3">
        <v>0</v>
      </c>
      <c r="Y552" s="3">
        <v>0</v>
      </c>
      <c r="Z552" s="3">
        <v>0</v>
      </c>
      <c r="AA552" s="3">
        <v>-53743240.649999619</v>
      </c>
      <c r="AB552" s="3">
        <v>-123064701.64999962</v>
      </c>
      <c r="AC552" s="3">
        <f t="shared" si="41"/>
        <v>-5401368545.3500004</v>
      </c>
      <c r="AD552" s="3">
        <f t="shared" si="42"/>
        <v>-5401368545.3500004</v>
      </c>
      <c r="AE552" s="3">
        <f t="shared" si="43"/>
        <v>-5122135457.3500004</v>
      </c>
      <c r="AF552" s="3">
        <f t="shared" si="44"/>
        <v>-5122135457.3500004</v>
      </c>
    </row>
    <row r="553" spans="1:32" x14ac:dyDescent="0.2">
      <c r="A553" t="s">
        <v>135</v>
      </c>
      <c r="B553" t="s">
        <v>101</v>
      </c>
      <c r="C553" t="s">
        <v>30</v>
      </c>
      <c r="D553" t="s">
        <v>17</v>
      </c>
      <c r="E553" t="s">
        <v>33</v>
      </c>
      <c r="F553">
        <v>201909</v>
      </c>
      <c r="G553" s="3">
        <v>2267561339</v>
      </c>
      <c r="H553" s="3">
        <v>2267561338.9999995</v>
      </c>
      <c r="I553" s="3">
        <v>2223688231</v>
      </c>
      <c r="J553" s="3">
        <v>2223688230.9999995</v>
      </c>
      <c r="K553" s="10">
        <v>415</v>
      </c>
      <c r="L553" s="10">
        <v>415</v>
      </c>
      <c r="M553" s="10">
        <v>0</v>
      </c>
      <c r="N553" s="10">
        <v>36.020788530465957</v>
      </c>
      <c r="O553" s="3">
        <v>3916120958.1799927</v>
      </c>
      <c r="P553" s="3">
        <v>3916121101.168993</v>
      </c>
      <c r="Q553" s="3">
        <v>3916120958.1799927</v>
      </c>
      <c r="R553" s="3">
        <v>3916121101.168993</v>
      </c>
      <c r="S553" s="31">
        <v>0</v>
      </c>
      <c r="T553" s="10">
        <f t="shared" si="40"/>
        <v>0</v>
      </c>
      <c r="U553" s="3">
        <v>0</v>
      </c>
      <c r="V553" s="3">
        <v>0</v>
      </c>
      <c r="W553" s="3">
        <v>0</v>
      </c>
      <c r="X553" s="3">
        <v>0</v>
      </c>
      <c r="Y553" s="3">
        <v>0</v>
      </c>
      <c r="Z553" s="3">
        <v>0</v>
      </c>
      <c r="AA553" s="3">
        <v>-4.76837158203125E-7</v>
      </c>
      <c r="AB553" s="3">
        <v>-4.76837158203125E-7</v>
      </c>
      <c r="AC553" s="3">
        <f t="shared" si="41"/>
        <v>-2267561338.9999995</v>
      </c>
      <c r="AD553" s="3">
        <f t="shared" si="42"/>
        <v>-2267561338.9999995</v>
      </c>
      <c r="AE553" s="3">
        <f t="shared" si="43"/>
        <v>-2223688230.9999995</v>
      </c>
      <c r="AF553" s="3">
        <f t="shared" si="44"/>
        <v>-2223688230.9999995</v>
      </c>
    </row>
    <row r="554" spans="1:32" x14ac:dyDescent="0.2">
      <c r="A554" t="s">
        <v>135</v>
      </c>
      <c r="B554" t="s">
        <v>101</v>
      </c>
      <c r="C554" t="s">
        <v>30</v>
      </c>
      <c r="D554" t="s">
        <v>17</v>
      </c>
      <c r="E554" t="s">
        <v>33</v>
      </c>
      <c r="F554">
        <v>201912</v>
      </c>
      <c r="G554" s="3">
        <v>4894961143</v>
      </c>
      <c r="H554" s="3">
        <v>4894961143</v>
      </c>
      <c r="I554" s="3">
        <v>4788660425</v>
      </c>
      <c r="J554" s="3">
        <v>4788660426</v>
      </c>
      <c r="K554" s="10">
        <v>889</v>
      </c>
      <c r="L554" s="10">
        <v>889</v>
      </c>
      <c r="M554" s="10">
        <v>0</v>
      </c>
      <c r="N554" s="10">
        <v>83.469175627240119</v>
      </c>
      <c r="O554" s="3">
        <v>5453051981.7299938</v>
      </c>
      <c r="P554" s="3">
        <v>5099828650.6990871</v>
      </c>
      <c r="Q554" s="3">
        <v>5453051981.7299938</v>
      </c>
      <c r="R554" s="3">
        <v>5099828650.6990871</v>
      </c>
      <c r="S554" s="31">
        <v>0</v>
      </c>
      <c r="T554" s="10">
        <f t="shared" si="40"/>
        <v>0</v>
      </c>
      <c r="U554" s="3">
        <v>0</v>
      </c>
      <c r="V554" s="3">
        <v>0</v>
      </c>
      <c r="W554" s="3">
        <v>0</v>
      </c>
      <c r="X554" s="3">
        <v>0</v>
      </c>
      <c r="Y554" s="3">
        <v>0</v>
      </c>
      <c r="Z554" s="3">
        <v>0</v>
      </c>
      <c r="AA554" s="3">
        <v>0</v>
      </c>
      <c r="AB554" s="3">
        <v>1</v>
      </c>
      <c r="AC554" s="3">
        <f t="shared" si="41"/>
        <v>-4894961143</v>
      </c>
      <c r="AD554" s="3">
        <f t="shared" si="42"/>
        <v>-4894961143</v>
      </c>
      <c r="AE554" s="3">
        <f t="shared" si="43"/>
        <v>-4788660426</v>
      </c>
      <c r="AF554" s="3">
        <f t="shared" si="44"/>
        <v>-4788660426</v>
      </c>
    </row>
    <row r="555" spans="1:32" x14ac:dyDescent="0.2">
      <c r="A555" t="s">
        <v>135</v>
      </c>
      <c r="B555" t="s">
        <v>101</v>
      </c>
      <c r="C555" t="s">
        <v>30</v>
      </c>
      <c r="D555" t="s">
        <v>17</v>
      </c>
      <c r="E555" t="s">
        <v>33</v>
      </c>
      <c r="F555">
        <v>202003</v>
      </c>
      <c r="G555" s="3">
        <v>2700994343</v>
      </c>
      <c r="H555" s="3">
        <v>2700994343.0000005</v>
      </c>
      <c r="I555" s="3">
        <v>2575029359</v>
      </c>
      <c r="J555" s="3">
        <v>2575029358.0000005</v>
      </c>
      <c r="K555" s="10">
        <v>453</v>
      </c>
      <c r="L555" s="10">
        <v>453</v>
      </c>
      <c r="M555" s="10">
        <v>0</v>
      </c>
      <c r="N555" s="10">
        <v>140.02743789395626</v>
      </c>
      <c r="O555" s="3">
        <v>3325146496.8099947</v>
      </c>
      <c r="P555" s="3">
        <v>3678369733.8099928</v>
      </c>
      <c r="Q555" s="3">
        <v>3325146496.8099947</v>
      </c>
      <c r="R555" s="3">
        <v>3678369733.8099928</v>
      </c>
      <c r="S555" s="31">
        <v>0</v>
      </c>
      <c r="T555" s="10">
        <f t="shared" si="40"/>
        <v>0</v>
      </c>
      <c r="U555" s="3">
        <v>0</v>
      </c>
      <c r="V555" s="3">
        <v>0</v>
      </c>
      <c r="W555" s="3">
        <v>0</v>
      </c>
      <c r="X555" s="3">
        <v>0</v>
      </c>
      <c r="Y555" s="3">
        <v>0</v>
      </c>
      <c r="Z555" s="3">
        <v>0</v>
      </c>
      <c r="AA555" s="3">
        <v>4.76837158203125E-7</v>
      </c>
      <c r="AB555" s="3">
        <v>-0.9999995231628418</v>
      </c>
      <c r="AC555" s="3">
        <f t="shared" si="41"/>
        <v>-2700994343.0000005</v>
      </c>
      <c r="AD555" s="3">
        <f t="shared" si="42"/>
        <v>-2700994343.0000005</v>
      </c>
      <c r="AE555" s="3">
        <f t="shared" si="43"/>
        <v>-2575029358.0000005</v>
      </c>
      <c r="AF555" s="3">
        <f t="shared" si="44"/>
        <v>-2575029358.0000005</v>
      </c>
    </row>
    <row r="556" spans="1:32" x14ac:dyDescent="0.2">
      <c r="A556" t="s">
        <v>135</v>
      </c>
      <c r="B556" t="s">
        <v>101</v>
      </c>
      <c r="C556" t="s">
        <v>30</v>
      </c>
      <c r="D556" t="s">
        <v>17</v>
      </c>
      <c r="E556" t="s">
        <v>33</v>
      </c>
      <c r="F556">
        <v>202006</v>
      </c>
      <c r="G556" s="3">
        <v>2728855221</v>
      </c>
      <c r="H556" s="3">
        <v>2728855221</v>
      </c>
      <c r="I556" s="3">
        <v>2532835033</v>
      </c>
      <c r="J556" s="3">
        <v>2532835032</v>
      </c>
      <c r="K556" s="10">
        <v>417</v>
      </c>
      <c r="L556" s="10">
        <v>417</v>
      </c>
      <c r="M556" s="10">
        <v>0</v>
      </c>
      <c r="N556" s="10">
        <v>216.53225806451607</v>
      </c>
      <c r="O556" s="3">
        <v>4777594434.199995</v>
      </c>
      <c r="P556" s="3">
        <v>4777594505.199995</v>
      </c>
      <c r="Q556" s="3">
        <v>4777594434.199995</v>
      </c>
      <c r="R556" s="3">
        <v>4777594505.199995</v>
      </c>
      <c r="S556" s="31">
        <v>0</v>
      </c>
      <c r="T556" s="10">
        <f t="shared" si="40"/>
        <v>0</v>
      </c>
      <c r="U556" s="3">
        <v>0</v>
      </c>
      <c r="V556" s="3">
        <v>0</v>
      </c>
      <c r="W556" s="3">
        <v>0</v>
      </c>
      <c r="X556" s="3">
        <v>0</v>
      </c>
      <c r="Y556" s="3">
        <v>0</v>
      </c>
      <c r="Z556" s="3">
        <v>0</v>
      </c>
      <c r="AA556" s="3">
        <v>0</v>
      </c>
      <c r="AB556" s="3">
        <v>-1</v>
      </c>
      <c r="AC556" s="3">
        <f t="shared" si="41"/>
        <v>-2728855221</v>
      </c>
      <c r="AD556" s="3">
        <f t="shared" si="42"/>
        <v>-2728855221</v>
      </c>
      <c r="AE556" s="3">
        <f t="shared" si="43"/>
        <v>-2532835032</v>
      </c>
      <c r="AF556" s="3">
        <f t="shared" si="44"/>
        <v>-2532835032</v>
      </c>
    </row>
    <row r="557" spans="1:32" x14ac:dyDescent="0.2">
      <c r="A557" t="s">
        <v>135</v>
      </c>
      <c r="B557" t="s">
        <v>101</v>
      </c>
      <c r="C557" t="s">
        <v>30</v>
      </c>
      <c r="D557" t="s">
        <v>17</v>
      </c>
      <c r="E557" t="s">
        <v>33</v>
      </c>
      <c r="F557">
        <v>202009</v>
      </c>
      <c r="G557" s="3">
        <v>4849711250</v>
      </c>
      <c r="H557" s="3">
        <v>4849711250</v>
      </c>
      <c r="I557" s="3">
        <v>4778004098</v>
      </c>
      <c r="J557" s="3">
        <v>4778004098.5</v>
      </c>
      <c r="K557" s="10">
        <v>851</v>
      </c>
      <c r="L557" s="10">
        <v>851</v>
      </c>
      <c r="M557" s="10">
        <v>0</v>
      </c>
      <c r="N557" s="10">
        <v>291.42903225806458</v>
      </c>
      <c r="O557" s="3">
        <v>4401625927.6399803</v>
      </c>
      <c r="P557" s="3">
        <v>4401625949.6399803</v>
      </c>
      <c r="Q557" s="3">
        <v>4401625927.6399803</v>
      </c>
      <c r="R557" s="3">
        <v>4401625949.6399803</v>
      </c>
      <c r="S557" s="31">
        <v>0</v>
      </c>
      <c r="T557" s="10">
        <f t="shared" si="40"/>
        <v>0</v>
      </c>
      <c r="U557" s="3">
        <v>0</v>
      </c>
      <c r="V557" s="3">
        <v>0</v>
      </c>
      <c r="W557" s="3">
        <v>0</v>
      </c>
      <c r="X557" s="3">
        <v>0</v>
      </c>
      <c r="Y557" s="3">
        <v>0</v>
      </c>
      <c r="Z557" s="3">
        <v>0</v>
      </c>
      <c r="AA557" s="3">
        <v>0</v>
      </c>
      <c r="AB557" s="3">
        <v>0.5</v>
      </c>
      <c r="AC557" s="3">
        <f t="shared" si="41"/>
        <v>-4849711250</v>
      </c>
      <c r="AD557" s="3">
        <f t="shared" si="42"/>
        <v>-4849711250</v>
      </c>
      <c r="AE557" s="3">
        <f t="shared" si="43"/>
        <v>-4778004098.5</v>
      </c>
      <c r="AF557" s="3">
        <f t="shared" si="44"/>
        <v>-4778004098.5</v>
      </c>
    </row>
    <row r="558" spans="1:32" x14ac:dyDescent="0.2">
      <c r="A558" t="s">
        <v>135</v>
      </c>
      <c r="B558" t="s">
        <v>101</v>
      </c>
      <c r="C558" t="s">
        <v>30</v>
      </c>
      <c r="D558" t="s">
        <v>17</v>
      </c>
      <c r="E558" t="s">
        <v>33</v>
      </c>
      <c r="F558">
        <v>202012</v>
      </c>
      <c r="G558" s="3">
        <v>9165103079</v>
      </c>
      <c r="H558" s="3">
        <v>9165103079</v>
      </c>
      <c r="I558" s="3">
        <v>8998157736</v>
      </c>
      <c r="J558" s="3">
        <v>8998157735.9999981</v>
      </c>
      <c r="K558" s="10">
        <v>1696</v>
      </c>
      <c r="L558" s="10">
        <v>1696</v>
      </c>
      <c r="M558" s="10">
        <v>0</v>
      </c>
      <c r="N558" s="10">
        <v>421.33046594982079</v>
      </c>
      <c r="O558" s="3">
        <v>6689931464.95998</v>
      </c>
      <c r="P558" s="3">
        <v>6292241447.7009869</v>
      </c>
      <c r="Q558" s="3">
        <v>6689931464.95998</v>
      </c>
      <c r="R558" s="3">
        <v>6292241447.7009869</v>
      </c>
      <c r="S558" s="31">
        <v>0</v>
      </c>
      <c r="T558" s="10">
        <f t="shared" si="40"/>
        <v>0</v>
      </c>
      <c r="U558" s="3">
        <v>0</v>
      </c>
      <c r="V558" s="3">
        <v>0</v>
      </c>
      <c r="W558" s="3">
        <v>0</v>
      </c>
      <c r="X558" s="3">
        <v>0</v>
      </c>
      <c r="Y558" s="3">
        <v>0</v>
      </c>
      <c r="Z558" s="3">
        <v>0</v>
      </c>
      <c r="AA558" s="3">
        <v>0</v>
      </c>
      <c r="AB558" s="3">
        <v>-1.9073486328125E-6</v>
      </c>
      <c r="AC558" s="3">
        <f t="shared" si="41"/>
        <v>-9165103079</v>
      </c>
      <c r="AD558" s="3">
        <f t="shared" si="42"/>
        <v>-9165103079</v>
      </c>
      <c r="AE558" s="3">
        <f t="shared" si="43"/>
        <v>-8998157735.9999981</v>
      </c>
      <c r="AF558" s="3">
        <f t="shared" si="44"/>
        <v>-8998157735.9999981</v>
      </c>
    </row>
    <row r="559" spans="1:32" x14ac:dyDescent="0.2">
      <c r="A559" t="s">
        <v>135</v>
      </c>
      <c r="B559" t="s">
        <v>101</v>
      </c>
      <c r="C559" t="s">
        <v>30</v>
      </c>
      <c r="D559" t="s">
        <v>17</v>
      </c>
      <c r="E559" t="s">
        <v>33</v>
      </c>
      <c r="F559">
        <v>202103</v>
      </c>
      <c r="G559" s="3">
        <v>2776350947</v>
      </c>
      <c r="H559" s="3">
        <v>2776350947</v>
      </c>
      <c r="I559" s="3">
        <v>2739976062</v>
      </c>
      <c r="J559" s="3">
        <v>2739976064</v>
      </c>
      <c r="K559" s="10">
        <v>521</v>
      </c>
      <c r="L559" s="10">
        <v>521</v>
      </c>
      <c r="M559" s="10">
        <v>0</v>
      </c>
      <c r="N559" s="10">
        <v>772.64516129032256</v>
      </c>
      <c r="O559" s="3">
        <v>2218410655.9400029</v>
      </c>
      <c r="P559" s="3">
        <v>2217597941.8147035</v>
      </c>
      <c r="Q559" s="3">
        <v>2218410655.9400029</v>
      </c>
      <c r="R559" s="3">
        <v>2217597941.8147035</v>
      </c>
      <c r="S559" s="31">
        <v>0</v>
      </c>
      <c r="T559" s="10">
        <f t="shared" si="40"/>
        <v>0</v>
      </c>
      <c r="U559" s="3">
        <v>0</v>
      </c>
      <c r="V559" s="3">
        <v>0</v>
      </c>
      <c r="W559" s="3">
        <v>0</v>
      </c>
      <c r="X559" s="3">
        <v>0</v>
      </c>
      <c r="Y559" s="3">
        <v>0</v>
      </c>
      <c r="Z559" s="3">
        <v>0</v>
      </c>
      <c r="AA559" s="3">
        <v>0</v>
      </c>
      <c r="AB559" s="3">
        <v>2</v>
      </c>
      <c r="AC559" s="3">
        <f t="shared" si="41"/>
        <v>-2776350947</v>
      </c>
      <c r="AD559" s="3">
        <f t="shared" si="42"/>
        <v>-2776350947</v>
      </c>
      <c r="AE559" s="3">
        <f t="shared" si="43"/>
        <v>-2739976064</v>
      </c>
      <c r="AF559" s="3">
        <f t="shared" si="44"/>
        <v>-2739976064</v>
      </c>
    </row>
    <row r="560" spans="1:32" x14ac:dyDescent="0.2">
      <c r="A560" t="s">
        <v>135</v>
      </c>
      <c r="B560" t="s">
        <v>101</v>
      </c>
      <c r="C560" t="s">
        <v>30</v>
      </c>
      <c r="D560" t="s">
        <v>17</v>
      </c>
      <c r="E560" t="s">
        <v>33</v>
      </c>
      <c r="F560">
        <v>202106</v>
      </c>
      <c r="G560" s="3">
        <v>6596964</v>
      </c>
      <c r="H560" s="3">
        <v>6596964</v>
      </c>
      <c r="I560" s="3">
        <v>6596964</v>
      </c>
      <c r="J560" s="3">
        <v>6596964</v>
      </c>
      <c r="K560" s="10">
        <v>2</v>
      </c>
      <c r="L560" s="10">
        <v>2</v>
      </c>
      <c r="M560" s="10">
        <v>0</v>
      </c>
      <c r="N560" s="10">
        <v>785.36559139784947</v>
      </c>
      <c r="O560" s="3">
        <v>381.84000000000009</v>
      </c>
      <c r="P560" s="3">
        <v>-579211.19980000064</v>
      </c>
      <c r="Q560" s="3">
        <v>381.84000000000009</v>
      </c>
      <c r="R560" s="3">
        <v>-579211.19980000064</v>
      </c>
      <c r="S560" s="31">
        <v>0</v>
      </c>
      <c r="T560" s="10">
        <f t="shared" si="40"/>
        <v>0</v>
      </c>
      <c r="U560" s="3">
        <v>0</v>
      </c>
      <c r="V560" s="3">
        <v>0</v>
      </c>
      <c r="W560" s="3">
        <v>0</v>
      </c>
      <c r="X560" s="3">
        <v>0</v>
      </c>
      <c r="Y560" s="3">
        <v>0</v>
      </c>
      <c r="Z560" s="3">
        <v>0</v>
      </c>
      <c r="AA560" s="3">
        <v>0</v>
      </c>
      <c r="AB560" s="3">
        <v>0</v>
      </c>
      <c r="AC560" s="3">
        <f t="shared" si="41"/>
        <v>-6596964</v>
      </c>
      <c r="AD560" s="3">
        <f t="shared" si="42"/>
        <v>-6596964</v>
      </c>
      <c r="AE560" s="3">
        <f t="shared" si="43"/>
        <v>-6596964</v>
      </c>
      <c r="AF560" s="3">
        <f t="shared" si="44"/>
        <v>-6596964</v>
      </c>
    </row>
    <row r="561" spans="1:32" x14ac:dyDescent="0.2">
      <c r="A561" t="s">
        <v>135</v>
      </c>
      <c r="B561" t="s">
        <v>101</v>
      </c>
      <c r="C561" t="s">
        <v>30</v>
      </c>
      <c r="D561" t="s">
        <v>17</v>
      </c>
      <c r="E561" t="s">
        <v>33</v>
      </c>
      <c r="F561">
        <v>202109</v>
      </c>
      <c r="G561" s="3">
        <v>7072304</v>
      </c>
      <c r="H561" s="3">
        <v>7072304</v>
      </c>
      <c r="I561" s="3">
        <v>7072304</v>
      </c>
      <c r="J561" s="3">
        <v>7072304</v>
      </c>
      <c r="K561" s="10">
        <v>1</v>
      </c>
      <c r="L561" s="10">
        <v>1</v>
      </c>
      <c r="M561" s="10">
        <v>0</v>
      </c>
      <c r="N561" s="10">
        <v>785</v>
      </c>
      <c r="O561" s="3">
        <v>103.02000000000001</v>
      </c>
      <c r="P561" s="3">
        <v>-521043.39520000061</v>
      </c>
      <c r="Q561" s="3">
        <v>103.02000000000001</v>
      </c>
      <c r="R561" s="3">
        <v>-521043.39520000061</v>
      </c>
      <c r="S561" s="31">
        <v>0</v>
      </c>
      <c r="T561" s="10">
        <f t="shared" si="40"/>
        <v>0</v>
      </c>
      <c r="U561" s="3">
        <v>0</v>
      </c>
      <c r="V561" s="3">
        <v>0</v>
      </c>
      <c r="W561" s="3">
        <v>0</v>
      </c>
      <c r="X561" s="3">
        <v>0</v>
      </c>
      <c r="Y561" s="3">
        <v>0</v>
      </c>
      <c r="Z561" s="3">
        <v>0</v>
      </c>
      <c r="AA561" s="3">
        <v>0</v>
      </c>
      <c r="AB561" s="3">
        <v>0</v>
      </c>
      <c r="AC561" s="3">
        <f t="shared" si="41"/>
        <v>-7072304</v>
      </c>
      <c r="AD561" s="3">
        <f t="shared" si="42"/>
        <v>-7072304</v>
      </c>
      <c r="AE561" s="3">
        <f t="shared" si="43"/>
        <v>-7072304</v>
      </c>
      <c r="AF561" s="3">
        <f t="shared" si="44"/>
        <v>-7072304</v>
      </c>
    </row>
    <row r="562" spans="1:32" x14ac:dyDescent="0.2">
      <c r="A562" t="s">
        <v>135</v>
      </c>
      <c r="B562" t="s">
        <v>101</v>
      </c>
      <c r="C562" t="s">
        <v>30</v>
      </c>
      <c r="D562" t="s">
        <v>17</v>
      </c>
      <c r="E562" t="s">
        <v>33</v>
      </c>
      <c r="F562">
        <v>202112</v>
      </c>
      <c r="G562" s="3">
        <v>0</v>
      </c>
      <c r="H562" s="3">
        <v>0</v>
      </c>
      <c r="I562" s="3">
        <v>0</v>
      </c>
      <c r="J562" s="3">
        <v>0</v>
      </c>
      <c r="K562" s="10">
        <v>0</v>
      </c>
      <c r="L562" s="10">
        <v>0</v>
      </c>
      <c r="M562" s="10">
        <v>0</v>
      </c>
      <c r="N562" s="10">
        <v>531.83870967741939</v>
      </c>
      <c r="O562" s="3">
        <v>76.739999999999995</v>
      </c>
      <c r="P562" s="3">
        <v>-1139515.4398999957</v>
      </c>
      <c r="Q562" s="3">
        <v>76.739999999999995</v>
      </c>
      <c r="R562" s="3">
        <v>-1139515.4398999957</v>
      </c>
      <c r="S562" s="31">
        <v>0</v>
      </c>
      <c r="T562" s="10">
        <f t="shared" si="40"/>
        <v>0</v>
      </c>
      <c r="U562" s="3">
        <v>0</v>
      </c>
      <c r="V562" s="3">
        <v>0</v>
      </c>
      <c r="W562" s="3">
        <v>0</v>
      </c>
      <c r="X562" s="3">
        <v>0</v>
      </c>
      <c r="Y562" s="3">
        <v>0</v>
      </c>
      <c r="Z562" s="3">
        <v>0</v>
      </c>
      <c r="AA562" s="3">
        <v>0</v>
      </c>
      <c r="AB562" s="3">
        <v>0</v>
      </c>
      <c r="AC562" s="3">
        <f t="shared" si="41"/>
        <v>0</v>
      </c>
      <c r="AD562" s="3">
        <f t="shared" si="42"/>
        <v>0</v>
      </c>
      <c r="AE562" s="3">
        <f t="shared" si="43"/>
        <v>0</v>
      </c>
      <c r="AF562" s="3">
        <f t="shared" si="44"/>
        <v>0</v>
      </c>
    </row>
    <row r="563" spans="1:32" x14ac:dyDescent="0.2">
      <c r="A563" t="s">
        <v>135</v>
      </c>
      <c r="B563" t="s">
        <v>101</v>
      </c>
      <c r="C563" t="s">
        <v>30</v>
      </c>
      <c r="D563" t="s">
        <v>17</v>
      </c>
      <c r="E563" t="s">
        <v>33</v>
      </c>
      <c r="F563">
        <v>202203</v>
      </c>
      <c r="G563" s="3">
        <v>0</v>
      </c>
      <c r="H563" s="3">
        <v>0</v>
      </c>
      <c r="I563" s="3">
        <v>0</v>
      </c>
      <c r="J563" s="3">
        <v>0</v>
      </c>
      <c r="K563" s="10">
        <v>0</v>
      </c>
      <c r="L563" s="10">
        <v>0</v>
      </c>
      <c r="M563" s="10">
        <v>0</v>
      </c>
      <c r="N563" s="10">
        <v>0</v>
      </c>
      <c r="O563" s="3">
        <v>39.28</v>
      </c>
      <c r="P563" s="3">
        <v>39.28</v>
      </c>
      <c r="Q563" s="3">
        <v>39.28</v>
      </c>
      <c r="R563" s="3">
        <v>39.28</v>
      </c>
      <c r="S563" s="31">
        <v>0</v>
      </c>
      <c r="T563" s="10">
        <f t="shared" si="40"/>
        <v>0</v>
      </c>
      <c r="U563" s="3">
        <v>0</v>
      </c>
      <c r="V563" s="3">
        <v>0</v>
      </c>
      <c r="W563" s="3">
        <v>0</v>
      </c>
      <c r="X563" s="3">
        <v>0</v>
      </c>
      <c r="Y563" s="3">
        <v>0</v>
      </c>
      <c r="Z563" s="3">
        <v>0</v>
      </c>
      <c r="AA563" s="3">
        <v>0</v>
      </c>
      <c r="AB563" s="3">
        <v>0</v>
      </c>
      <c r="AC563" s="3">
        <f t="shared" si="41"/>
        <v>0</v>
      </c>
      <c r="AD563" s="3">
        <f t="shared" si="42"/>
        <v>0</v>
      </c>
      <c r="AE563" s="3">
        <f t="shared" si="43"/>
        <v>0</v>
      </c>
      <c r="AF563" s="3">
        <f t="shared" si="44"/>
        <v>0</v>
      </c>
    </row>
    <row r="564" spans="1:32" x14ac:dyDescent="0.2">
      <c r="A564" t="s">
        <v>135</v>
      </c>
      <c r="B564" t="s">
        <v>101</v>
      </c>
      <c r="C564" t="s">
        <v>30</v>
      </c>
      <c r="D564" t="s">
        <v>17</v>
      </c>
      <c r="E564" t="s">
        <v>33</v>
      </c>
      <c r="F564">
        <v>202206</v>
      </c>
      <c r="G564" s="3">
        <v>0</v>
      </c>
      <c r="H564" s="3">
        <v>0</v>
      </c>
      <c r="I564" s="3">
        <v>0</v>
      </c>
      <c r="J564" s="3">
        <v>0</v>
      </c>
      <c r="K564" s="10">
        <v>0</v>
      </c>
      <c r="L564" s="10">
        <v>0</v>
      </c>
      <c r="M564" s="10">
        <v>0</v>
      </c>
      <c r="N564" s="10">
        <v>0</v>
      </c>
      <c r="O564" s="3">
        <v>29.679999999999993</v>
      </c>
      <c r="P564" s="3">
        <v>-235711.46880000035</v>
      </c>
      <c r="Q564" s="3">
        <v>29.679999999999993</v>
      </c>
      <c r="R564" s="3">
        <v>-235711.46880000035</v>
      </c>
      <c r="S564" s="31">
        <v>0</v>
      </c>
      <c r="T564" s="10">
        <f t="shared" si="40"/>
        <v>0</v>
      </c>
      <c r="U564" s="3">
        <v>0</v>
      </c>
      <c r="V564" s="3">
        <v>0</v>
      </c>
      <c r="W564" s="3">
        <v>0</v>
      </c>
      <c r="X564" s="3">
        <v>0</v>
      </c>
      <c r="Y564" s="3">
        <v>0</v>
      </c>
      <c r="Z564" s="3">
        <v>0</v>
      </c>
      <c r="AA564" s="3">
        <v>0</v>
      </c>
      <c r="AB564" s="3">
        <v>0</v>
      </c>
      <c r="AC564" s="3">
        <f t="shared" si="41"/>
        <v>0</v>
      </c>
      <c r="AD564" s="3">
        <f t="shared" si="42"/>
        <v>0</v>
      </c>
      <c r="AE564" s="3">
        <f t="shared" si="43"/>
        <v>0</v>
      </c>
      <c r="AF564" s="3">
        <f t="shared" si="44"/>
        <v>0</v>
      </c>
    </row>
    <row r="565" spans="1:32" x14ac:dyDescent="0.2">
      <c r="A565" t="s">
        <v>135</v>
      </c>
      <c r="B565" t="s">
        <v>101</v>
      </c>
      <c r="C565" t="s">
        <v>30</v>
      </c>
      <c r="D565" t="s">
        <v>17</v>
      </c>
      <c r="E565" t="s">
        <v>33</v>
      </c>
      <c r="F565">
        <v>202209</v>
      </c>
      <c r="G565" s="3">
        <v>0</v>
      </c>
      <c r="H565" s="3">
        <v>0</v>
      </c>
      <c r="I565" s="3">
        <v>0</v>
      </c>
      <c r="J565" s="3">
        <v>0</v>
      </c>
      <c r="K565" s="10">
        <v>0</v>
      </c>
      <c r="L565" s="10">
        <v>0</v>
      </c>
      <c r="M565" s="10">
        <v>0</v>
      </c>
      <c r="N565" s="10">
        <v>0</v>
      </c>
      <c r="O565" s="3">
        <v>9.18</v>
      </c>
      <c r="P565" s="3">
        <v>9.18</v>
      </c>
      <c r="Q565" s="3">
        <v>9.18</v>
      </c>
      <c r="R565" s="3">
        <v>9.18</v>
      </c>
      <c r="S565" s="31">
        <v>0</v>
      </c>
      <c r="T565" s="10">
        <f t="shared" si="40"/>
        <v>0</v>
      </c>
      <c r="U565" s="3">
        <v>0</v>
      </c>
      <c r="V565" s="3">
        <v>0</v>
      </c>
      <c r="W565" s="3">
        <v>0</v>
      </c>
      <c r="X565" s="3">
        <v>0</v>
      </c>
      <c r="Y565" s="3">
        <v>0</v>
      </c>
      <c r="Z565" s="3">
        <v>0</v>
      </c>
      <c r="AA565" s="3">
        <v>0</v>
      </c>
      <c r="AB565" s="3">
        <v>0</v>
      </c>
      <c r="AC565" s="3">
        <f t="shared" si="41"/>
        <v>0</v>
      </c>
      <c r="AD565" s="3">
        <f t="shared" si="42"/>
        <v>0</v>
      </c>
      <c r="AE565" s="3">
        <f t="shared" si="43"/>
        <v>0</v>
      </c>
      <c r="AF565" s="3">
        <f t="shared" si="44"/>
        <v>0</v>
      </c>
    </row>
    <row r="566" spans="1:32" x14ac:dyDescent="0.2">
      <c r="A566" t="s">
        <v>135</v>
      </c>
      <c r="B566" t="s">
        <v>101</v>
      </c>
      <c r="C566" t="s">
        <v>30</v>
      </c>
      <c r="D566" t="s">
        <v>17</v>
      </c>
      <c r="E566" t="s">
        <v>33</v>
      </c>
      <c r="F566">
        <v>202212</v>
      </c>
      <c r="G566" s="3">
        <v>0</v>
      </c>
      <c r="H566" s="3">
        <v>0</v>
      </c>
      <c r="I566" s="3">
        <v>0</v>
      </c>
      <c r="J566" s="3">
        <v>0</v>
      </c>
      <c r="K566" s="10">
        <v>0</v>
      </c>
      <c r="L566" s="10">
        <v>0</v>
      </c>
      <c r="M566" s="10">
        <v>0</v>
      </c>
      <c r="N566" s="10">
        <v>0</v>
      </c>
      <c r="O566" s="3">
        <v>15.96</v>
      </c>
      <c r="P566" s="3">
        <v>-48553.179799999998</v>
      </c>
      <c r="Q566" s="3">
        <v>15.96</v>
      </c>
      <c r="R566" s="3">
        <v>-48553.179799999998</v>
      </c>
      <c r="S566" s="31">
        <v>0</v>
      </c>
      <c r="T566" s="10">
        <f t="shared" si="40"/>
        <v>0</v>
      </c>
      <c r="U566" s="3">
        <v>0</v>
      </c>
      <c r="V566" s="3">
        <v>0</v>
      </c>
      <c r="W566" s="3">
        <v>0</v>
      </c>
      <c r="X566" s="3">
        <v>0</v>
      </c>
      <c r="Y566" s="3">
        <v>0</v>
      </c>
      <c r="Z566" s="3">
        <v>0</v>
      </c>
      <c r="AA566" s="3">
        <v>0</v>
      </c>
      <c r="AB566" s="3">
        <v>0</v>
      </c>
      <c r="AC566" s="3">
        <f t="shared" si="41"/>
        <v>0</v>
      </c>
      <c r="AD566" s="3">
        <f t="shared" si="42"/>
        <v>0</v>
      </c>
      <c r="AE566" s="3">
        <f t="shared" si="43"/>
        <v>0</v>
      </c>
      <c r="AF566" s="3">
        <f t="shared" si="44"/>
        <v>0</v>
      </c>
    </row>
    <row r="567" spans="1:32" x14ac:dyDescent="0.2">
      <c r="A567" t="s">
        <v>135</v>
      </c>
      <c r="B567" t="s">
        <v>101</v>
      </c>
      <c r="C567" t="s">
        <v>30</v>
      </c>
      <c r="D567" t="s">
        <v>17</v>
      </c>
      <c r="E567" t="s">
        <v>33</v>
      </c>
      <c r="F567">
        <v>202303</v>
      </c>
      <c r="G567" s="3">
        <v>0</v>
      </c>
      <c r="H567" s="3">
        <v>0</v>
      </c>
      <c r="I567" s="3">
        <v>0</v>
      </c>
      <c r="J567" s="3">
        <v>0</v>
      </c>
      <c r="K567" s="10">
        <v>0</v>
      </c>
      <c r="L567" s="10">
        <v>0</v>
      </c>
      <c r="M567" s="10">
        <v>0</v>
      </c>
      <c r="N567" s="10">
        <v>0</v>
      </c>
      <c r="O567" s="3">
        <v>4.0999999999999996</v>
      </c>
      <c r="P567" s="3">
        <v>4.0999999999999996</v>
      </c>
      <c r="Q567" s="3">
        <v>4.0999999999999996</v>
      </c>
      <c r="R567" s="3">
        <v>4.0999999999999996</v>
      </c>
      <c r="S567" s="31">
        <v>0</v>
      </c>
      <c r="T567" s="10">
        <f t="shared" si="40"/>
        <v>0</v>
      </c>
      <c r="U567" s="3">
        <v>0</v>
      </c>
      <c r="V567" s="3">
        <v>0</v>
      </c>
      <c r="W567" s="3">
        <v>0</v>
      </c>
      <c r="X567" s="3">
        <v>0</v>
      </c>
      <c r="Y567" s="3">
        <v>0</v>
      </c>
      <c r="Z567" s="3">
        <v>0</v>
      </c>
      <c r="AA567" s="3">
        <v>0</v>
      </c>
      <c r="AB567" s="3">
        <v>0</v>
      </c>
      <c r="AC567" s="3">
        <f t="shared" si="41"/>
        <v>0</v>
      </c>
      <c r="AD567" s="3">
        <f t="shared" si="42"/>
        <v>0</v>
      </c>
      <c r="AE567" s="3">
        <f t="shared" si="43"/>
        <v>0</v>
      </c>
      <c r="AF567" s="3">
        <f t="shared" si="44"/>
        <v>0</v>
      </c>
    </row>
    <row r="568" spans="1:32" x14ac:dyDescent="0.2">
      <c r="A568" t="s">
        <v>135</v>
      </c>
      <c r="B568" t="s">
        <v>101</v>
      </c>
      <c r="C568" t="s">
        <v>30</v>
      </c>
      <c r="D568" t="s">
        <v>17</v>
      </c>
      <c r="E568" t="s">
        <v>33</v>
      </c>
      <c r="F568">
        <v>202306</v>
      </c>
      <c r="G568" s="3">
        <v>0</v>
      </c>
      <c r="H568" s="3">
        <v>0</v>
      </c>
      <c r="I568" s="3">
        <v>0</v>
      </c>
      <c r="J568" s="3">
        <v>0</v>
      </c>
      <c r="K568" s="10">
        <v>0</v>
      </c>
      <c r="L568" s="10">
        <v>0</v>
      </c>
      <c r="M568" s="10">
        <v>0</v>
      </c>
      <c r="N568" s="10">
        <v>0</v>
      </c>
      <c r="O568" s="3">
        <v>0</v>
      </c>
      <c r="P568" s="3">
        <v>0</v>
      </c>
      <c r="Q568" s="3">
        <v>0</v>
      </c>
      <c r="R568" s="3">
        <v>0</v>
      </c>
      <c r="S568" s="31">
        <v>0</v>
      </c>
      <c r="T568" s="10">
        <f t="shared" si="40"/>
        <v>0</v>
      </c>
      <c r="U568" s="3">
        <v>0</v>
      </c>
      <c r="V568" s="3">
        <v>0</v>
      </c>
      <c r="W568" s="3">
        <v>0</v>
      </c>
      <c r="X568" s="3">
        <v>0</v>
      </c>
      <c r="Y568" s="3">
        <v>0</v>
      </c>
      <c r="Z568" s="3">
        <v>0</v>
      </c>
      <c r="AA568" s="3">
        <v>0</v>
      </c>
      <c r="AB568" s="3">
        <v>0</v>
      </c>
      <c r="AC568" s="3">
        <f t="shared" si="41"/>
        <v>0</v>
      </c>
      <c r="AD568" s="3">
        <f t="shared" si="42"/>
        <v>0</v>
      </c>
      <c r="AE568" s="3">
        <f t="shared" si="43"/>
        <v>0</v>
      </c>
      <c r="AF568" s="3">
        <f t="shared" si="44"/>
        <v>0</v>
      </c>
    </row>
    <row r="569" spans="1:32" x14ac:dyDescent="0.2">
      <c r="A569" t="s">
        <v>135</v>
      </c>
      <c r="B569" t="s">
        <v>101</v>
      </c>
      <c r="C569" t="s">
        <v>30</v>
      </c>
      <c r="D569" t="s">
        <v>17</v>
      </c>
      <c r="E569" t="s">
        <v>33</v>
      </c>
      <c r="F569">
        <v>202309</v>
      </c>
      <c r="G569" s="3">
        <v>0</v>
      </c>
      <c r="H569" s="3">
        <v>0</v>
      </c>
      <c r="I569" s="3">
        <v>0</v>
      </c>
      <c r="J569" s="3">
        <v>0</v>
      </c>
      <c r="K569" s="10">
        <v>0</v>
      </c>
      <c r="L569" s="10">
        <v>0</v>
      </c>
      <c r="M569" s="10">
        <v>0</v>
      </c>
      <c r="N569" s="10">
        <v>0</v>
      </c>
      <c r="O569" s="3">
        <v>0.62</v>
      </c>
      <c r="P569" s="3">
        <v>0.62</v>
      </c>
      <c r="Q569" s="3">
        <v>0.62</v>
      </c>
      <c r="R569" s="3">
        <v>0.62</v>
      </c>
      <c r="S569" s="31">
        <v>0</v>
      </c>
      <c r="T569" s="10">
        <f t="shared" si="40"/>
        <v>0</v>
      </c>
      <c r="U569" s="3">
        <v>0</v>
      </c>
      <c r="V569" s="3">
        <v>0</v>
      </c>
      <c r="W569" s="3">
        <v>0</v>
      </c>
      <c r="X569" s="3">
        <v>0</v>
      </c>
      <c r="Y569" s="3">
        <v>0</v>
      </c>
      <c r="Z569" s="3">
        <v>0</v>
      </c>
      <c r="AA569" s="3">
        <v>0</v>
      </c>
      <c r="AB569" s="3">
        <v>0</v>
      </c>
      <c r="AC569" s="3">
        <f t="shared" si="41"/>
        <v>0</v>
      </c>
      <c r="AD569" s="3">
        <f t="shared" si="42"/>
        <v>0</v>
      </c>
      <c r="AE569" s="3">
        <f t="shared" si="43"/>
        <v>0</v>
      </c>
      <c r="AF569" s="3">
        <f t="shared" si="44"/>
        <v>0</v>
      </c>
    </row>
    <row r="570" spans="1:32" x14ac:dyDescent="0.2">
      <c r="A570" t="s">
        <v>135</v>
      </c>
      <c r="B570" t="s">
        <v>101</v>
      </c>
      <c r="C570" t="s">
        <v>30</v>
      </c>
      <c r="D570" t="s">
        <v>17</v>
      </c>
      <c r="E570" t="s">
        <v>33</v>
      </c>
      <c r="F570">
        <v>202312</v>
      </c>
      <c r="G570" s="3">
        <v>0</v>
      </c>
      <c r="H570" s="3">
        <v>0</v>
      </c>
      <c r="I570" s="3">
        <v>0</v>
      </c>
      <c r="J570" s="3">
        <v>0</v>
      </c>
      <c r="K570" s="10">
        <v>0</v>
      </c>
      <c r="L570" s="10">
        <v>0</v>
      </c>
      <c r="M570" s="10">
        <v>0</v>
      </c>
      <c r="N570" s="10">
        <v>0</v>
      </c>
      <c r="O570" s="3">
        <v>0</v>
      </c>
      <c r="P570" s="3">
        <v>0</v>
      </c>
      <c r="Q570" s="3">
        <v>0</v>
      </c>
      <c r="R570" s="3">
        <v>0</v>
      </c>
      <c r="S570" s="31">
        <v>0</v>
      </c>
      <c r="T570" s="10">
        <f t="shared" si="40"/>
        <v>0</v>
      </c>
      <c r="U570" s="3">
        <v>0</v>
      </c>
      <c r="V570" s="3">
        <v>0</v>
      </c>
      <c r="W570" s="3">
        <v>0</v>
      </c>
      <c r="X570" s="3">
        <v>0</v>
      </c>
      <c r="Y570" s="3">
        <v>0</v>
      </c>
      <c r="Z570" s="3">
        <v>0</v>
      </c>
      <c r="AA570" s="3">
        <v>0</v>
      </c>
      <c r="AB570" s="3">
        <v>0</v>
      </c>
      <c r="AC570" s="3">
        <f t="shared" si="41"/>
        <v>0</v>
      </c>
      <c r="AD570" s="3">
        <f t="shared" si="42"/>
        <v>0</v>
      </c>
      <c r="AE570" s="3">
        <f t="shared" si="43"/>
        <v>0</v>
      </c>
      <c r="AF570" s="3">
        <f t="shared" si="44"/>
        <v>0</v>
      </c>
    </row>
    <row r="571" spans="1:32" x14ac:dyDescent="0.2">
      <c r="A571" t="s">
        <v>135</v>
      </c>
      <c r="B571" t="s">
        <v>101</v>
      </c>
      <c r="C571" t="s">
        <v>30</v>
      </c>
      <c r="D571" t="s">
        <v>17</v>
      </c>
      <c r="E571" t="s">
        <v>33</v>
      </c>
      <c r="F571">
        <v>202403</v>
      </c>
      <c r="G571" s="3">
        <v>0</v>
      </c>
      <c r="H571" s="3">
        <v>0</v>
      </c>
      <c r="I571" s="3">
        <v>0</v>
      </c>
      <c r="J571" s="3">
        <v>0</v>
      </c>
      <c r="K571" s="10">
        <v>0</v>
      </c>
      <c r="L571" s="10">
        <v>0</v>
      </c>
      <c r="M571" s="10">
        <v>0</v>
      </c>
      <c r="N571" s="10">
        <v>0</v>
      </c>
      <c r="O571" s="3">
        <v>0</v>
      </c>
      <c r="P571" s="3">
        <v>0</v>
      </c>
      <c r="Q571" s="3">
        <v>0</v>
      </c>
      <c r="R571" s="3">
        <v>0</v>
      </c>
      <c r="S571" s="31">
        <v>0</v>
      </c>
      <c r="T571" s="10">
        <f t="shared" si="40"/>
        <v>0</v>
      </c>
      <c r="U571" s="3">
        <v>0</v>
      </c>
      <c r="V571" s="3">
        <v>0</v>
      </c>
      <c r="W571" s="3">
        <v>0</v>
      </c>
      <c r="X571" s="3">
        <v>0</v>
      </c>
      <c r="Y571" s="3">
        <v>0</v>
      </c>
      <c r="Z571" s="3">
        <v>0</v>
      </c>
      <c r="AA571" s="3">
        <v>0</v>
      </c>
      <c r="AB571" s="3">
        <v>0</v>
      </c>
      <c r="AC571" s="3">
        <f t="shared" si="41"/>
        <v>0</v>
      </c>
      <c r="AD571" s="3">
        <f t="shared" si="42"/>
        <v>0</v>
      </c>
      <c r="AE571" s="3">
        <f t="shared" si="43"/>
        <v>0</v>
      </c>
      <c r="AF571" s="3">
        <f t="shared" si="44"/>
        <v>0</v>
      </c>
    </row>
    <row r="572" spans="1:32" x14ac:dyDescent="0.2">
      <c r="A572" t="s">
        <v>135</v>
      </c>
      <c r="B572" t="s">
        <v>101</v>
      </c>
      <c r="C572" t="s">
        <v>30</v>
      </c>
      <c r="D572" t="s">
        <v>17</v>
      </c>
      <c r="E572" t="s">
        <v>36</v>
      </c>
      <c r="F572">
        <v>202404</v>
      </c>
      <c r="G572" s="3">
        <v>0</v>
      </c>
      <c r="H572" s="3">
        <v>0</v>
      </c>
      <c r="I572" s="3">
        <v>0</v>
      </c>
      <c r="J572" s="3">
        <v>0</v>
      </c>
      <c r="K572" s="10">
        <v>0</v>
      </c>
      <c r="L572" s="10">
        <v>0</v>
      </c>
      <c r="M572" s="10">
        <v>0</v>
      </c>
      <c r="N572" s="10">
        <v>0</v>
      </c>
      <c r="O572" s="3">
        <v>0</v>
      </c>
      <c r="P572" s="3">
        <v>0</v>
      </c>
      <c r="Q572" s="3">
        <v>0</v>
      </c>
      <c r="R572" s="3">
        <v>0</v>
      </c>
      <c r="S572" s="31">
        <v>0</v>
      </c>
      <c r="T572" s="10">
        <f t="shared" si="40"/>
        <v>0</v>
      </c>
      <c r="U572" s="3">
        <v>0</v>
      </c>
      <c r="V572" s="3">
        <v>0</v>
      </c>
      <c r="W572" s="3">
        <v>0</v>
      </c>
      <c r="X572" s="3">
        <v>0</v>
      </c>
      <c r="Y572" s="3">
        <v>0</v>
      </c>
      <c r="Z572" s="3">
        <v>0</v>
      </c>
      <c r="AA572" s="3">
        <v>0</v>
      </c>
      <c r="AB572" s="3">
        <v>0</v>
      </c>
      <c r="AC572" s="3">
        <f t="shared" si="41"/>
        <v>0</v>
      </c>
      <c r="AD572" s="3">
        <f t="shared" si="42"/>
        <v>0</v>
      </c>
      <c r="AE572" s="3">
        <f t="shared" si="43"/>
        <v>0</v>
      </c>
      <c r="AF572" s="3">
        <f t="shared" si="44"/>
        <v>0</v>
      </c>
    </row>
    <row r="573" spans="1:32" x14ac:dyDescent="0.2">
      <c r="A573" t="s">
        <v>135</v>
      </c>
      <c r="B573" t="s">
        <v>101</v>
      </c>
      <c r="C573" t="s">
        <v>30</v>
      </c>
      <c r="D573" t="s">
        <v>17</v>
      </c>
      <c r="E573" t="s">
        <v>36</v>
      </c>
      <c r="F573">
        <v>202405</v>
      </c>
      <c r="G573" s="3">
        <v>0</v>
      </c>
      <c r="H573" s="3">
        <v>0</v>
      </c>
      <c r="I573" s="3">
        <v>0</v>
      </c>
      <c r="J573" s="3">
        <v>0</v>
      </c>
      <c r="K573" s="10">
        <v>0</v>
      </c>
      <c r="L573" s="10">
        <v>0</v>
      </c>
      <c r="M573" s="10">
        <v>0</v>
      </c>
      <c r="N573" s="10">
        <v>0</v>
      </c>
      <c r="O573" s="3">
        <v>0</v>
      </c>
      <c r="P573" s="3">
        <v>0</v>
      </c>
      <c r="Q573" s="3">
        <v>0</v>
      </c>
      <c r="R573" s="3">
        <v>0</v>
      </c>
      <c r="S573" s="31">
        <v>0</v>
      </c>
      <c r="T573" s="10">
        <f t="shared" si="40"/>
        <v>0</v>
      </c>
      <c r="U573" s="3">
        <v>0</v>
      </c>
      <c r="V573" s="3">
        <v>0</v>
      </c>
      <c r="W573" s="3">
        <v>0</v>
      </c>
      <c r="X573" s="3">
        <v>0</v>
      </c>
      <c r="Y573" s="3">
        <v>0</v>
      </c>
      <c r="Z573" s="3">
        <v>0</v>
      </c>
      <c r="AA573" s="3">
        <v>0</v>
      </c>
      <c r="AB573" s="3">
        <v>0</v>
      </c>
      <c r="AC573" s="3">
        <f t="shared" si="41"/>
        <v>0</v>
      </c>
      <c r="AD573" s="3">
        <f t="shared" si="42"/>
        <v>0</v>
      </c>
      <c r="AE573" s="3">
        <f t="shared" si="43"/>
        <v>0</v>
      </c>
      <c r="AF573" s="3">
        <f t="shared" si="44"/>
        <v>0</v>
      </c>
    </row>
    <row r="574" spans="1:32" x14ac:dyDescent="0.2">
      <c r="A574" t="s">
        <v>136</v>
      </c>
      <c r="B574" t="s">
        <v>101</v>
      </c>
      <c r="C574" t="s">
        <v>31</v>
      </c>
      <c r="D574" t="s">
        <v>17</v>
      </c>
      <c r="E574" t="s">
        <v>33</v>
      </c>
      <c r="F574">
        <v>201906</v>
      </c>
      <c r="G574" s="3">
        <v>62161747</v>
      </c>
      <c r="H574" s="3">
        <v>-159843495.50999999</v>
      </c>
      <c r="I574" s="3">
        <v>62161747</v>
      </c>
      <c r="J574" s="3">
        <v>-159803470.50999999</v>
      </c>
      <c r="K574" s="10">
        <v>35</v>
      </c>
      <c r="L574" s="10">
        <v>38</v>
      </c>
      <c r="M574" s="10">
        <v>0</v>
      </c>
      <c r="N574" s="10">
        <v>0</v>
      </c>
      <c r="O574" s="3">
        <v>0</v>
      </c>
      <c r="P574" s="3">
        <v>0</v>
      </c>
      <c r="Q574" s="3">
        <v>0</v>
      </c>
      <c r="R574" s="3">
        <v>0</v>
      </c>
      <c r="S574" s="31">
        <v>0</v>
      </c>
      <c r="T574" s="10">
        <f t="shared" si="40"/>
        <v>0</v>
      </c>
      <c r="U574" s="3">
        <v>0</v>
      </c>
      <c r="V574" s="3">
        <v>0</v>
      </c>
      <c r="W574" s="3">
        <v>0</v>
      </c>
      <c r="X574" s="3">
        <v>0</v>
      </c>
      <c r="Y574" s="3">
        <v>0</v>
      </c>
      <c r="Z574" s="3">
        <v>0</v>
      </c>
      <c r="AA574" s="3">
        <v>-222005242.50999999</v>
      </c>
      <c r="AB574" s="3">
        <v>-221965217.50999999</v>
      </c>
      <c r="AC574" s="3">
        <f t="shared" si="41"/>
        <v>159843495.50999999</v>
      </c>
      <c r="AD574" s="3">
        <f t="shared" si="42"/>
        <v>159843495.50999999</v>
      </c>
      <c r="AE574" s="3">
        <f t="shared" si="43"/>
        <v>159803470.50999999</v>
      </c>
      <c r="AF574" s="3">
        <f t="shared" si="44"/>
        <v>159803470.50999999</v>
      </c>
    </row>
    <row r="575" spans="1:32" x14ac:dyDescent="0.2">
      <c r="A575" t="s">
        <v>136</v>
      </c>
      <c r="B575" t="s">
        <v>101</v>
      </c>
      <c r="C575" t="s">
        <v>31</v>
      </c>
      <c r="D575" t="s">
        <v>17</v>
      </c>
      <c r="E575" t="s">
        <v>33</v>
      </c>
      <c r="F575">
        <v>201909</v>
      </c>
      <c r="G575" s="3">
        <v>0</v>
      </c>
      <c r="H575" s="3">
        <v>0</v>
      </c>
      <c r="I575" s="3">
        <v>0</v>
      </c>
      <c r="J575" s="3">
        <v>0</v>
      </c>
      <c r="K575" s="10">
        <v>0</v>
      </c>
      <c r="L575" s="10">
        <v>0</v>
      </c>
      <c r="M575" s="10">
        <v>0</v>
      </c>
      <c r="N575" s="10">
        <v>0</v>
      </c>
      <c r="O575" s="3">
        <v>0</v>
      </c>
      <c r="P575" s="3">
        <v>0</v>
      </c>
      <c r="Q575" s="3">
        <v>0</v>
      </c>
      <c r="R575" s="3">
        <v>0</v>
      </c>
      <c r="S575" s="31">
        <v>0</v>
      </c>
      <c r="T575" s="10">
        <f t="shared" si="40"/>
        <v>0</v>
      </c>
      <c r="U575" s="3">
        <v>0</v>
      </c>
      <c r="V575" s="3">
        <v>0</v>
      </c>
      <c r="W575" s="3">
        <v>0</v>
      </c>
      <c r="X575" s="3">
        <v>0</v>
      </c>
      <c r="Y575" s="3">
        <v>0</v>
      </c>
      <c r="Z575" s="3">
        <v>0</v>
      </c>
      <c r="AA575" s="3">
        <v>0</v>
      </c>
      <c r="AB575" s="3">
        <v>0</v>
      </c>
      <c r="AC575" s="3">
        <f t="shared" si="41"/>
        <v>0</v>
      </c>
      <c r="AD575" s="3">
        <f t="shared" si="42"/>
        <v>0</v>
      </c>
      <c r="AE575" s="3">
        <f t="shared" si="43"/>
        <v>0</v>
      </c>
      <c r="AF575" s="3">
        <f t="shared" si="44"/>
        <v>0</v>
      </c>
    </row>
    <row r="576" spans="1:32" x14ac:dyDescent="0.2">
      <c r="A576" t="s">
        <v>136</v>
      </c>
      <c r="B576" t="s">
        <v>101</v>
      </c>
      <c r="C576" t="s">
        <v>31</v>
      </c>
      <c r="D576" t="s">
        <v>17</v>
      </c>
      <c r="E576" t="s">
        <v>33</v>
      </c>
      <c r="F576">
        <v>201912</v>
      </c>
      <c r="G576" s="3">
        <v>0</v>
      </c>
      <c r="H576" s="3">
        <v>0</v>
      </c>
      <c r="I576" s="3">
        <v>0</v>
      </c>
      <c r="J576" s="3">
        <v>0</v>
      </c>
      <c r="K576" s="10">
        <v>0</v>
      </c>
      <c r="L576" s="10">
        <v>0</v>
      </c>
      <c r="M576" s="10">
        <v>0</v>
      </c>
      <c r="N576" s="10">
        <v>0</v>
      </c>
      <c r="O576" s="3">
        <v>0</v>
      </c>
      <c r="P576" s="3">
        <v>0</v>
      </c>
      <c r="Q576" s="3">
        <v>0</v>
      </c>
      <c r="R576" s="3">
        <v>0</v>
      </c>
      <c r="S576" s="31">
        <v>0</v>
      </c>
      <c r="T576" s="10">
        <f t="shared" si="40"/>
        <v>0</v>
      </c>
      <c r="U576" s="3">
        <v>0</v>
      </c>
      <c r="V576" s="3">
        <v>0</v>
      </c>
      <c r="W576" s="3">
        <v>0</v>
      </c>
      <c r="X576" s="3">
        <v>0</v>
      </c>
      <c r="Y576" s="3">
        <v>0</v>
      </c>
      <c r="Z576" s="3">
        <v>0</v>
      </c>
      <c r="AA576" s="3">
        <v>0</v>
      </c>
      <c r="AB576" s="3">
        <v>0</v>
      </c>
      <c r="AC576" s="3">
        <f t="shared" si="41"/>
        <v>0</v>
      </c>
      <c r="AD576" s="3">
        <f t="shared" si="42"/>
        <v>0</v>
      </c>
      <c r="AE576" s="3">
        <f t="shared" si="43"/>
        <v>0</v>
      </c>
      <c r="AF576" s="3">
        <f t="shared" si="44"/>
        <v>0</v>
      </c>
    </row>
    <row r="577" spans="1:32" x14ac:dyDescent="0.2">
      <c r="A577" t="s">
        <v>136</v>
      </c>
      <c r="B577" t="s">
        <v>101</v>
      </c>
      <c r="C577" t="s">
        <v>31</v>
      </c>
      <c r="D577" t="s">
        <v>17</v>
      </c>
      <c r="E577" t="s">
        <v>33</v>
      </c>
      <c r="F577">
        <v>202003</v>
      </c>
      <c r="G577" s="3">
        <v>0</v>
      </c>
      <c r="H577" s="3">
        <v>0</v>
      </c>
      <c r="I577" s="3">
        <v>0</v>
      </c>
      <c r="J577" s="3">
        <v>0</v>
      </c>
      <c r="K577" s="10">
        <v>0</v>
      </c>
      <c r="L577" s="10">
        <v>0</v>
      </c>
      <c r="M577" s="10">
        <v>0</v>
      </c>
      <c r="N577" s="10">
        <v>0</v>
      </c>
      <c r="O577" s="3">
        <v>0</v>
      </c>
      <c r="P577" s="3">
        <v>0</v>
      </c>
      <c r="Q577" s="3">
        <v>0</v>
      </c>
      <c r="R577" s="3">
        <v>0</v>
      </c>
      <c r="S577" s="31">
        <v>0</v>
      </c>
      <c r="T577" s="10">
        <f t="shared" si="40"/>
        <v>0</v>
      </c>
      <c r="U577" s="3">
        <v>0</v>
      </c>
      <c r="V577" s="3">
        <v>0</v>
      </c>
      <c r="W577" s="3">
        <v>0</v>
      </c>
      <c r="X577" s="3">
        <v>0</v>
      </c>
      <c r="Y577" s="3">
        <v>0</v>
      </c>
      <c r="Z577" s="3">
        <v>0</v>
      </c>
      <c r="AA577" s="3">
        <v>0</v>
      </c>
      <c r="AB577" s="3">
        <v>0</v>
      </c>
      <c r="AC577" s="3">
        <f t="shared" si="41"/>
        <v>0</v>
      </c>
      <c r="AD577" s="3">
        <f t="shared" si="42"/>
        <v>0</v>
      </c>
      <c r="AE577" s="3">
        <f t="shared" si="43"/>
        <v>0</v>
      </c>
      <c r="AF577" s="3">
        <f t="shared" si="44"/>
        <v>0</v>
      </c>
    </row>
    <row r="578" spans="1:32" x14ac:dyDescent="0.2">
      <c r="A578" t="s">
        <v>136</v>
      </c>
      <c r="B578" t="s">
        <v>101</v>
      </c>
      <c r="C578" t="s">
        <v>31</v>
      </c>
      <c r="D578" t="s">
        <v>17</v>
      </c>
      <c r="E578" t="s">
        <v>33</v>
      </c>
      <c r="F578">
        <v>202006</v>
      </c>
      <c r="G578" s="3">
        <v>0</v>
      </c>
      <c r="H578" s="3">
        <v>0</v>
      </c>
      <c r="I578" s="3">
        <v>0</v>
      </c>
      <c r="J578" s="3">
        <v>0</v>
      </c>
      <c r="K578" s="10">
        <v>0</v>
      </c>
      <c r="L578" s="10">
        <v>0</v>
      </c>
      <c r="M578" s="10">
        <v>0</v>
      </c>
      <c r="N578" s="10">
        <v>0</v>
      </c>
      <c r="O578" s="3">
        <v>0</v>
      </c>
      <c r="P578" s="3">
        <v>0</v>
      </c>
      <c r="Q578" s="3">
        <v>0</v>
      </c>
      <c r="R578" s="3">
        <v>0</v>
      </c>
      <c r="S578" s="31">
        <v>0</v>
      </c>
      <c r="T578" s="10">
        <f t="shared" ref="T578:T641" si="45">$S578 * $N578</f>
        <v>0</v>
      </c>
      <c r="U578" s="3">
        <v>0</v>
      </c>
      <c r="V578" s="3">
        <v>0</v>
      </c>
      <c r="W578" s="3">
        <v>0</v>
      </c>
      <c r="X578" s="3">
        <v>0</v>
      </c>
      <c r="Y578" s="3">
        <v>0</v>
      </c>
      <c r="Z578" s="3">
        <v>0</v>
      </c>
      <c r="AA578" s="3">
        <v>0</v>
      </c>
      <c r="AB578" s="3">
        <v>0</v>
      </c>
      <c r="AC578" s="3">
        <f t="shared" ref="AC578:AC641" si="46">$W578 - $H578</f>
        <v>0</v>
      </c>
      <c r="AD578" s="3">
        <f t="shared" ref="AD578:AD641" si="47">$X578 - $H578</f>
        <v>0</v>
      </c>
      <c r="AE578" s="3">
        <f t="shared" ref="AE578:AE641" si="48">$Y578 - $J578</f>
        <v>0</v>
      </c>
      <c r="AF578" s="3">
        <f t="shared" ref="AF578:AF641" si="49">$Z578 - $J578</f>
        <v>0</v>
      </c>
    </row>
    <row r="579" spans="1:32" x14ac:dyDescent="0.2">
      <c r="A579" t="s">
        <v>136</v>
      </c>
      <c r="B579" t="s">
        <v>101</v>
      </c>
      <c r="C579" t="s">
        <v>31</v>
      </c>
      <c r="D579" t="s">
        <v>17</v>
      </c>
      <c r="E579" t="s">
        <v>33</v>
      </c>
      <c r="F579">
        <v>202009</v>
      </c>
      <c r="G579" s="3">
        <v>0</v>
      </c>
      <c r="H579" s="3">
        <v>0</v>
      </c>
      <c r="I579" s="3">
        <v>0</v>
      </c>
      <c r="J579" s="3">
        <v>0</v>
      </c>
      <c r="K579" s="10">
        <v>0</v>
      </c>
      <c r="L579" s="10">
        <v>0</v>
      </c>
      <c r="M579" s="10">
        <v>0</v>
      </c>
      <c r="N579" s="10">
        <v>0</v>
      </c>
      <c r="O579" s="3">
        <v>0</v>
      </c>
      <c r="P579" s="3">
        <v>0</v>
      </c>
      <c r="Q579" s="3">
        <v>0</v>
      </c>
      <c r="R579" s="3">
        <v>0</v>
      </c>
      <c r="S579" s="31">
        <v>0</v>
      </c>
      <c r="T579" s="10">
        <f t="shared" si="45"/>
        <v>0</v>
      </c>
      <c r="U579" s="3">
        <v>0</v>
      </c>
      <c r="V579" s="3">
        <v>0</v>
      </c>
      <c r="W579" s="3">
        <v>0</v>
      </c>
      <c r="X579" s="3">
        <v>0</v>
      </c>
      <c r="Y579" s="3">
        <v>0</v>
      </c>
      <c r="Z579" s="3">
        <v>0</v>
      </c>
      <c r="AA579" s="3">
        <v>0</v>
      </c>
      <c r="AB579" s="3">
        <v>0</v>
      </c>
      <c r="AC579" s="3">
        <f t="shared" si="46"/>
        <v>0</v>
      </c>
      <c r="AD579" s="3">
        <f t="shared" si="47"/>
        <v>0</v>
      </c>
      <c r="AE579" s="3">
        <f t="shared" si="48"/>
        <v>0</v>
      </c>
      <c r="AF579" s="3">
        <f t="shared" si="49"/>
        <v>0</v>
      </c>
    </row>
    <row r="580" spans="1:32" x14ac:dyDescent="0.2">
      <c r="A580" t="s">
        <v>136</v>
      </c>
      <c r="B580" t="s">
        <v>101</v>
      </c>
      <c r="C580" t="s">
        <v>31</v>
      </c>
      <c r="D580" t="s">
        <v>17</v>
      </c>
      <c r="E580" t="s">
        <v>33</v>
      </c>
      <c r="F580">
        <v>202012</v>
      </c>
      <c r="G580" s="3">
        <v>0</v>
      </c>
      <c r="H580" s="3">
        <v>0</v>
      </c>
      <c r="I580" s="3">
        <v>0</v>
      </c>
      <c r="J580" s="3">
        <v>0</v>
      </c>
      <c r="K580" s="10">
        <v>0</v>
      </c>
      <c r="L580" s="10">
        <v>0</v>
      </c>
      <c r="M580" s="10">
        <v>0</v>
      </c>
      <c r="N580" s="10">
        <v>0</v>
      </c>
      <c r="O580" s="3">
        <v>0</v>
      </c>
      <c r="P580" s="3">
        <v>0</v>
      </c>
      <c r="Q580" s="3">
        <v>0</v>
      </c>
      <c r="R580" s="3">
        <v>0</v>
      </c>
      <c r="S580" s="31">
        <v>0</v>
      </c>
      <c r="T580" s="10">
        <f t="shared" si="45"/>
        <v>0</v>
      </c>
      <c r="U580" s="3">
        <v>0</v>
      </c>
      <c r="V580" s="3">
        <v>0</v>
      </c>
      <c r="W580" s="3">
        <v>0</v>
      </c>
      <c r="X580" s="3">
        <v>0</v>
      </c>
      <c r="Y580" s="3">
        <v>0</v>
      </c>
      <c r="Z580" s="3">
        <v>0</v>
      </c>
      <c r="AA580" s="3">
        <v>0</v>
      </c>
      <c r="AB580" s="3">
        <v>0</v>
      </c>
      <c r="AC580" s="3">
        <f t="shared" si="46"/>
        <v>0</v>
      </c>
      <c r="AD580" s="3">
        <f t="shared" si="47"/>
        <v>0</v>
      </c>
      <c r="AE580" s="3">
        <f t="shared" si="48"/>
        <v>0</v>
      </c>
      <c r="AF580" s="3">
        <f t="shared" si="49"/>
        <v>0</v>
      </c>
    </row>
    <row r="581" spans="1:32" x14ac:dyDescent="0.2">
      <c r="A581" t="s">
        <v>136</v>
      </c>
      <c r="B581" t="s">
        <v>101</v>
      </c>
      <c r="C581" t="s">
        <v>31</v>
      </c>
      <c r="D581" t="s">
        <v>17</v>
      </c>
      <c r="E581" t="s">
        <v>33</v>
      </c>
      <c r="F581">
        <v>202103</v>
      </c>
      <c r="G581" s="3">
        <v>0</v>
      </c>
      <c r="H581" s="3">
        <v>0</v>
      </c>
      <c r="I581" s="3">
        <v>0</v>
      </c>
      <c r="J581" s="3">
        <v>0</v>
      </c>
      <c r="K581" s="10">
        <v>0</v>
      </c>
      <c r="L581" s="10">
        <v>0</v>
      </c>
      <c r="M581" s="10">
        <v>0</v>
      </c>
      <c r="N581" s="10">
        <v>0</v>
      </c>
      <c r="O581" s="3">
        <v>0</v>
      </c>
      <c r="P581" s="3">
        <v>0</v>
      </c>
      <c r="Q581" s="3">
        <v>0</v>
      </c>
      <c r="R581" s="3">
        <v>0</v>
      </c>
      <c r="S581" s="31">
        <v>0</v>
      </c>
      <c r="T581" s="10">
        <f t="shared" si="45"/>
        <v>0</v>
      </c>
      <c r="U581" s="3">
        <v>0</v>
      </c>
      <c r="V581" s="3">
        <v>0</v>
      </c>
      <c r="W581" s="3">
        <v>0</v>
      </c>
      <c r="X581" s="3">
        <v>0</v>
      </c>
      <c r="Y581" s="3">
        <v>0</v>
      </c>
      <c r="Z581" s="3">
        <v>0</v>
      </c>
      <c r="AA581" s="3">
        <v>0</v>
      </c>
      <c r="AB581" s="3">
        <v>0</v>
      </c>
      <c r="AC581" s="3">
        <f t="shared" si="46"/>
        <v>0</v>
      </c>
      <c r="AD581" s="3">
        <f t="shared" si="47"/>
        <v>0</v>
      </c>
      <c r="AE581" s="3">
        <f t="shared" si="48"/>
        <v>0</v>
      </c>
      <c r="AF581" s="3">
        <f t="shared" si="49"/>
        <v>0</v>
      </c>
    </row>
    <row r="582" spans="1:32" x14ac:dyDescent="0.2">
      <c r="A582" t="s">
        <v>136</v>
      </c>
      <c r="B582" t="s">
        <v>101</v>
      </c>
      <c r="C582" t="s">
        <v>31</v>
      </c>
      <c r="D582" t="s">
        <v>17</v>
      </c>
      <c r="E582" t="s">
        <v>33</v>
      </c>
      <c r="F582">
        <v>202106</v>
      </c>
      <c r="G582" s="3">
        <v>0</v>
      </c>
      <c r="H582" s="3">
        <v>0</v>
      </c>
      <c r="I582" s="3">
        <v>0</v>
      </c>
      <c r="J582" s="3">
        <v>0</v>
      </c>
      <c r="K582" s="10">
        <v>0</v>
      </c>
      <c r="L582" s="10">
        <v>0</v>
      </c>
      <c r="M582" s="10">
        <v>0</v>
      </c>
      <c r="N582" s="10">
        <v>0</v>
      </c>
      <c r="O582" s="3">
        <v>0</v>
      </c>
      <c r="P582" s="3">
        <v>0</v>
      </c>
      <c r="Q582" s="3">
        <v>0</v>
      </c>
      <c r="R582" s="3">
        <v>0</v>
      </c>
      <c r="S582" s="31">
        <v>0</v>
      </c>
      <c r="T582" s="10">
        <f t="shared" si="45"/>
        <v>0</v>
      </c>
      <c r="U582" s="3">
        <v>0</v>
      </c>
      <c r="V582" s="3">
        <v>0</v>
      </c>
      <c r="W582" s="3">
        <v>0</v>
      </c>
      <c r="X582" s="3">
        <v>0</v>
      </c>
      <c r="Y582" s="3">
        <v>0</v>
      </c>
      <c r="Z582" s="3">
        <v>0</v>
      </c>
      <c r="AA582" s="3">
        <v>0</v>
      </c>
      <c r="AB582" s="3">
        <v>0</v>
      </c>
      <c r="AC582" s="3">
        <f t="shared" si="46"/>
        <v>0</v>
      </c>
      <c r="AD582" s="3">
        <f t="shared" si="47"/>
        <v>0</v>
      </c>
      <c r="AE582" s="3">
        <f t="shared" si="48"/>
        <v>0</v>
      </c>
      <c r="AF582" s="3">
        <f t="shared" si="49"/>
        <v>0</v>
      </c>
    </row>
    <row r="583" spans="1:32" x14ac:dyDescent="0.2">
      <c r="A583" t="s">
        <v>136</v>
      </c>
      <c r="B583" t="s">
        <v>101</v>
      </c>
      <c r="C583" t="s">
        <v>31</v>
      </c>
      <c r="D583" t="s">
        <v>17</v>
      </c>
      <c r="E583" t="s">
        <v>33</v>
      </c>
      <c r="F583">
        <v>202109</v>
      </c>
      <c r="G583" s="3">
        <v>0</v>
      </c>
      <c r="H583" s="3">
        <v>0</v>
      </c>
      <c r="I583" s="3">
        <v>0</v>
      </c>
      <c r="J583" s="3">
        <v>0</v>
      </c>
      <c r="K583" s="10">
        <v>0</v>
      </c>
      <c r="L583" s="10">
        <v>0</v>
      </c>
      <c r="M583" s="10">
        <v>0</v>
      </c>
      <c r="N583" s="10">
        <v>0</v>
      </c>
      <c r="O583" s="3">
        <v>0</v>
      </c>
      <c r="P583" s="3">
        <v>0</v>
      </c>
      <c r="Q583" s="3">
        <v>0</v>
      </c>
      <c r="R583" s="3">
        <v>0</v>
      </c>
      <c r="S583" s="31">
        <v>0</v>
      </c>
      <c r="T583" s="10">
        <f t="shared" si="45"/>
        <v>0</v>
      </c>
      <c r="U583" s="3">
        <v>0</v>
      </c>
      <c r="V583" s="3">
        <v>0</v>
      </c>
      <c r="W583" s="3">
        <v>0</v>
      </c>
      <c r="X583" s="3">
        <v>0</v>
      </c>
      <c r="Y583" s="3">
        <v>0</v>
      </c>
      <c r="Z583" s="3">
        <v>0</v>
      </c>
      <c r="AA583" s="3">
        <v>0</v>
      </c>
      <c r="AB583" s="3">
        <v>0</v>
      </c>
      <c r="AC583" s="3">
        <f t="shared" si="46"/>
        <v>0</v>
      </c>
      <c r="AD583" s="3">
        <f t="shared" si="47"/>
        <v>0</v>
      </c>
      <c r="AE583" s="3">
        <f t="shared" si="48"/>
        <v>0</v>
      </c>
      <c r="AF583" s="3">
        <f t="shared" si="49"/>
        <v>0</v>
      </c>
    </row>
    <row r="584" spans="1:32" x14ac:dyDescent="0.2">
      <c r="A584" t="s">
        <v>136</v>
      </c>
      <c r="B584" t="s">
        <v>101</v>
      </c>
      <c r="C584" t="s">
        <v>31</v>
      </c>
      <c r="D584" t="s">
        <v>17</v>
      </c>
      <c r="E584" t="s">
        <v>33</v>
      </c>
      <c r="F584">
        <v>202112</v>
      </c>
      <c r="G584" s="3">
        <v>0</v>
      </c>
      <c r="H584" s="3">
        <v>0</v>
      </c>
      <c r="I584" s="3">
        <v>0</v>
      </c>
      <c r="J584" s="3">
        <v>0</v>
      </c>
      <c r="K584" s="10">
        <v>0</v>
      </c>
      <c r="L584" s="10">
        <v>0</v>
      </c>
      <c r="M584" s="10">
        <v>0</v>
      </c>
      <c r="N584" s="10">
        <v>0</v>
      </c>
      <c r="O584" s="3">
        <v>0</v>
      </c>
      <c r="P584" s="3">
        <v>0</v>
      </c>
      <c r="Q584" s="3">
        <v>0</v>
      </c>
      <c r="R584" s="3">
        <v>0</v>
      </c>
      <c r="S584" s="31">
        <v>0</v>
      </c>
      <c r="T584" s="10">
        <f t="shared" si="45"/>
        <v>0</v>
      </c>
      <c r="U584" s="3">
        <v>0</v>
      </c>
      <c r="V584" s="3">
        <v>0</v>
      </c>
      <c r="W584" s="3">
        <v>0</v>
      </c>
      <c r="X584" s="3">
        <v>0</v>
      </c>
      <c r="Y584" s="3">
        <v>0</v>
      </c>
      <c r="Z584" s="3">
        <v>0</v>
      </c>
      <c r="AA584" s="3">
        <v>0</v>
      </c>
      <c r="AB584" s="3">
        <v>0</v>
      </c>
      <c r="AC584" s="3">
        <f t="shared" si="46"/>
        <v>0</v>
      </c>
      <c r="AD584" s="3">
        <f t="shared" si="47"/>
        <v>0</v>
      </c>
      <c r="AE584" s="3">
        <f t="shared" si="48"/>
        <v>0</v>
      </c>
      <c r="AF584" s="3">
        <f t="shared" si="49"/>
        <v>0</v>
      </c>
    </row>
    <row r="585" spans="1:32" x14ac:dyDescent="0.2">
      <c r="A585" t="s">
        <v>136</v>
      </c>
      <c r="B585" t="s">
        <v>101</v>
      </c>
      <c r="C585" t="s">
        <v>31</v>
      </c>
      <c r="D585" t="s">
        <v>17</v>
      </c>
      <c r="E585" t="s">
        <v>33</v>
      </c>
      <c r="F585">
        <v>202203</v>
      </c>
      <c r="G585" s="3">
        <v>0</v>
      </c>
      <c r="H585" s="3">
        <v>0</v>
      </c>
      <c r="I585" s="3">
        <v>0</v>
      </c>
      <c r="J585" s="3">
        <v>0</v>
      </c>
      <c r="K585" s="10">
        <v>0</v>
      </c>
      <c r="L585" s="10">
        <v>0</v>
      </c>
      <c r="M585" s="10">
        <v>0</v>
      </c>
      <c r="N585" s="10">
        <v>0</v>
      </c>
      <c r="O585" s="3">
        <v>0</v>
      </c>
      <c r="P585" s="3">
        <v>0</v>
      </c>
      <c r="Q585" s="3">
        <v>0</v>
      </c>
      <c r="R585" s="3">
        <v>0</v>
      </c>
      <c r="S585" s="31">
        <v>0</v>
      </c>
      <c r="T585" s="10">
        <f t="shared" si="45"/>
        <v>0</v>
      </c>
      <c r="U585" s="3">
        <v>0</v>
      </c>
      <c r="V585" s="3">
        <v>0</v>
      </c>
      <c r="W585" s="3">
        <v>0</v>
      </c>
      <c r="X585" s="3">
        <v>0</v>
      </c>
      <c r="Y585" s="3">
        <v>0</v>
      </c>
      <c r="Z585" s="3">
        <v>0</v>
      </c>
      <c r="AA585" s="3">
        <v>0</v>
      </c>
      <c r="AB585" s="3">
        <v>0</v>
      </c>
      <c r="AC585" s="3">
        <f t="shared" si="46"/>
        <v>0</v>
      </c>
      <c r="AD585" s="3">
        <f t="shared" si="47"/>
        <v>0</v>
      </c>
      <c r="AE585" s="3">
        <f t="shared" si="48"/>
        <v>0</v>
      </c>
      <c r="AF585" s="3">
        <f t="shared" si="49"/>
        <v>0</v>
      </c>
    </row>
    <row r="586" spans="1:32" x14ac:dyDescent="0.2">
      <c r="A586" t="s">
        <v>136</v>
      </c>
      <c r="B586" t="s">
        <v>101</v>
      </c>
      <c r="C586" t="s">
        <v>31</v>
      </c>
      <c r="D586" t="s">
        <v>17</v>
      </c>
      <c r="E586" t="s">
        <v>33</v>
      </c>
      <c r="F586">
        <v>202206</v>
      </c>
      <c r="G586" s="3">
        <v>0</v>
      </c>
      <c r="H586" s="3">
        <v>0</v>
      </c>
      <c r="I586" s="3">
        <v>0</v>
      </c>
      <c r="J586" s="3">
        <v>0</v>
      </c>
      <c r="K586" s="10">
        <v>0</v>
      </c>
      <c r="L586" s="10">
        <v>0</v>
      </c>
      <c r="M586" s="10">
        <v>0</v>
      </c>
      <c r="N586" s="10">
        <v>0</v>
      </c>
      <c r="O586" s="3">
        <v>0</v>
      </c>
      <c r="P586" s="3">
        <v>0</v>
      </c>
      <c r="Q586" s="3">
        <v>0</v>
      </c>
      <c r="R586" s="3">
        <v>0</v>
      </c>
      <c r="S586" s="31">
        <v>0</v>
      </c>
      <c r="T586" s="10">
        <f t="shared" si="45"/>
        <v>0</v>
      </c>
      <c r="U586" s="3">
        <v>0</v>
      </c>
      <c r="V586" s="3">
        <v>0</v>
      </c>
      <c r="W586" s="3">
        <v>0</v>
      </c>
      <c r="X586" s="3">
        <v>0</v>
      </c>
      <c r="Y586" s="3">
        <v>0</v>
      </c>
      <c r="Z586" s="3">
        <v>0</v>
      </c>
      <c r="AA586" s="3">
        <v>0</v>
      </c>
      <c r="AB586" s="3">
        <v>0</v>
      </c>
      <c r="AC586" s="3">
        <f t="shared" si="46"/>
        <v>0</v>
      </c>
      <c r="AD586" s="3">
        <f t="shared" si="47"/>
        <v>0</v>
      </c>
      <c r="AE586" s="3">
        <f t="shared" si="48"/>
        <v>0</v>
      </c>
      <c r="AF586" s="3">
        <f t="shared" si="49"/>
        <v>0</v>
      </c>
    </row>
    <row r="587" spans="1:32" x14ac:dyDescent="0.2">
      <c r="A587" t="s">
        <v>136</v>
      </c>
      <c r="B587" t="s">
        <v>101</v>
      </c>
      <c r="C587" t="s">
        <v>31</v>
      </c>
      <c r="D587" t="s">
        <v>17</v>
      </c>
      <c r="E587" t="s">
        <v>33</v>
      </c>
      <c r="F587">
        <v>202209</v>
      </c>
      <c r="G587" s="3">
        <v>0</v>
      </c>
      <c r="H587" s="3">
        <v>0</v>
      </c>
      <c r="I587" s="3">
        <v>0</v>
      </c>
      <c r="J587" s="3">
        <v>0</v>
      </c>
      <c r="K587" s="10">
        <v>0</v>
      </c>
      <c r="L587" s="10">
        <v>0</v>
      </c>
      <c r="M587" s="10">
        <v>0</v>
      </c>
      <c r="N587" s="10">
        <v>0</v>
      </c>
      <c r="O587" s="3">
        <v>0</v>
      </c>
      <c r="P587" s="3">
        <v>0</v>
      </c>
      <c r="Q587" s="3">
        <v>0</v>
      </c>
      <c r="R587" s="3">
        <v>0</v>
      </c>
      <c r="S587" s="31">
        <v>0</v>
      </c>
      <c r="T587" s="10">
        <f t="shared" si="45"/>
        <v>0</v>
      </c>
      <c r="U587" s="3">
        <v>0</v>
      </c>
      <c r="V587" s="3">
        <v>0</v>
      </c>
      <c r="W587" s="3">
        <v>0</v>
      </c>
      <c r="X587" s="3">
        <v>0</v>
      </c>
      <c r="Y587" s="3">
        <v>0</v>
      </c>
      <c r="Z587" s="3">
        <v>0</v>
      </c>
      <c r="AA587" s="3">
        <v>0</v>
      </c>
      <c r="AB587" s="3">
        <v>0</v>
      </c>
      <c r="AC587" s="3">
        <f t="shared" si="46"/>
        <v>0</v>
      </c>
      <c r="AD587" s="3">
        <f t="shared" si="47"/>
        <v>0</v>
      </c>
      <c r="AE587" s="3">
        <f t="shared" si="48"/>
        <v>0</v>
      </c>
      <c r="AF587" s="3">
        <f t="shared" si="49"/>
        <v>0</v>
      </c>
    </row>
    <row r="588" spans="1:32" x14ac:dyDescent="0.2">
      <c r="A588" t="s">
        <v>136</v>
      </c>
      <c r="B588" t="s">
        <v>101</v>
      </c>
      <c r="C588" t="s">
        <v>31</v>
      </c>
      <c r="D588" t="s">
        <v>17</v>
      </c>
      <c r="E588" t="s">
        <v>33</v>
      </c>
      <c r="F588">
        <v>202212</v>
      </c>
      <c r="G588" s="3">
        <v>0</v>
      </c>
      <c r="H588" s="3">
        <v>0</v>
      </c>
      <c r="I588" s="3">
        <v>0</v>
      </c>
      <c r="J588" s="3">
        <v>0</v>
      </c>
      <c r="K588" s="10">
        <v>0</v>
      </c>
      <c r="L588" s="10">
        <v>0</v>
      </c>
      <c r="M588" s="10">
        <v>0</v>
      </c>
      <c r="N588" s="10">
        <v>0</v>
      </c>
      <c r="O588" s="3">
        <v>0</v>
      </c>
      <c r="P588" s="3">
        <v>0</v>
      </c>
      <c r="Q588" s="3">
        <v>0</v>
      </c>
      <c r="R588" s="3">
        <v>0</v>
      </c>
      <c r="S588" s="31">
        <v>0</v>
      </c>
      <c r="T588" s="10">
        <f t="shared" si="45"/>
        <v>0</v>
      </c>
      <c r="U588" s="3">
        <v>0</v>
      </c>
      <c r="V588" s="3">
        <v>0</v>
      </c>
      <c r="W588" s="3">
        <v>0</v>
      </c>
      <c r="X588" s="3">
        <v>0</v>
      </c>
      <c r="Y588" s="3">
        <v>0</v>
      </c>
      <c r="Z588" s="3">
        <v>0</v>
      </c>
      <c r="AA588" s="3">
        <v>0</v>
      </c>
      <c r="AB588" s="3">
        <v>0</v>
      </c>
      <c r="AC588" s="3">
        <f t="shared" si="46"/>
        <v>0</v>
      </c>
      <c r="AD588" s="3">
        <f t="shared" si="47"/>
        <v>0</v>
      </c>
      <c r="AE588" s="3">
        <f t="shared" si="48"/>
        <v>0</v>
      </c>
      <c r="AF588" s="3">
        <f t="shared" si="49"/>
        <v>0</v>
      </c>
    </row>
    <row r="589" spans="1:32" x14ac:dyDescent="0.2">
      <c r="A589" t="s">
        <v>136</v>
      </c>
      <c r="B589" t="s">
        <v>101</v>
      </c>
      <c r="C589" t="s">
        <v>31</v>
      </c>
      <c r="D589" t="s">
        <v>17</v>
      </c>
      <c r="E589" t="s">
        <v>33</v>
      </c>
      <c r="F589">
        <v>202303</v>
      </c>
      <c r="G589" s="3">
        <v>0</v>
      </c>
      <c r="H589" s="3">
        <v>0</v>
      </c>
      <c r="I589" s="3">
        <v>0</v>
      </c>
      <c r="J589" s="3">
        <v>0</v>
      </c>
      <c r="K589" s="10">
        <v>0</v>
      </c>
      <c r="L589" s="10">
        <v>0</v>
      </c>
      <c r="M589" s="10">
        <v>0</v>
      </c>
      <c r="N589" s="10">
        <v>0</v>
      </c>
      <c r="O589" s="3">
        <v>0</v>
      </c>
      <c r="P589" s="3">
        <v>0</v>
      </c>
      <c r="Q589" s="3">
        <v>0</v>
      </c>
      <c r="R589" s="3">
        <v>0</v>
      </c>
      <c r="S589" s="31">
        <v>0</v>
      </c>
      <c r="T589" s="10">
        <f t="shared" si="45"/>
        <v>0</v>
      </c>
      <c r="U589" s="3">
        <v>0</v>
      </c>
      <c r="V589" s="3">
        <v>0</v>
      </c>
      <c r="W589" s="3">
        <v>0</v>
      </c>
      <c r="X589" s="3">
        <v>0</v>
      </c>
      <c r="Y589" s="3">
        <v>0</v>
      </c>
      <c r="Z589" s="3">
        <v>0</v>
      </c>
      <c r="AA589" s="3">
        <v>0</v>
      </c>
      <c r="AB589" s="3">
        <v>0</v>
      </c>
      <c r="AC589" s="3">
        <f t="shared" si="46"/>
        <v>0</v>
      </c>
      <c r="AD589" s="3">
        <f t="shared" si="47"/>
        <v>0</v>
      </c>
      <c r="AE589" s="3">
        <f t="shared" si="48"/>
        <v>0</v>
      </c>
      <c r="AF589" s="3">
        <f t="shared" si="49"/>
        <v>0</v>
      </c>
    </row>
    <row r="590" spans="1:32" x14ac:dyDescent="0.2">
      <c r="A590" t="s">
        <v>136</v>
      </c>
      <c r="B590" t="s">
        <v>101</v>
      </c>
      <c r="C590" t="s">
        <v>31</v>
      </c>
      <c r="D590" t="s">
        <v>17</v>
      </c>
      <c r="E590" t="s">
        <v>33</v>
      </c>
      <c r="F590">
        <v>202306</v>
      </c>
      <c r="G590" s="3">
        <v>0</v>
      </c>
      <c r="H590" s="3">
        <v>0</v>
      </c>
      <c r="I590" s="3">
        <v>0</v>
      </c>
      <c r="J590" s="3">
        <v>0</v>
      </c>
      <c r="K590" s="10">
        <v>0</v>
      </c>
      <c r="L590" s="10">
        <v>0</v>
      </c>
      <c r="M590" s="10">
        <v>0</v>
      </c>
      <c r="N590" s="10">
        <v>0</v>
      </c>
      <c r="O590" s="3">
        <v>0</v>
      </c>
      <c r="P590" s="3">
        <v>0</v>
      </c>
      <c r="Q590" s="3">
        <v>0</v>
      </c>
      <c r="R590" s="3">
        <v>0</v>
      </c>
      <c r="S590" s="31">
        <v>0</v>
      </c>
      <c r="T590" s="10">
        <f t="shared" si="45"/>
        <v>0</v>
      </c>
      <c r="U590" s="3">
        <v>0</v>
      </c>
      <c r="V590" s="3">
        <v>0</v>
      </c>
      <c r="W590" s="3">
        <v>0</v>
      </c>
      <c r="X590" s="3">
        <v>0</v>
      </c>
      <c r="Y590" s="3">
        <v>0</v>
      </c>
      <c r="Z590" s="3">
        <v>0</v>
      </c>
      <c r="AA590" s="3">
        <v>0</v>
      </c>
      <c r="AB590" s="3">
        <v>0</v>
      </c>
      <c r="AC590" s="3">
        <f t="shared" si="46"/>
        <v>0</v>
      </c>
      <c r="AD590" s="3">
        <f t="shared" si="47"/>
        <v>0</v>
      </c>
      <c r="AE590" s="3">
        <f t="shared" si="48"/>
        <v>0</v>
      </c>
      <c r="AF590" s="3">
        <f t="shared" si="49"/>
        <v>0</v>
      </c>
    </row>
    <row r="591" spans="1:32" x14ac:dyDescent="0.2">
      <c r="A591" t="s">
        <v>136</v>
      </c>
      <c r="B591" t="s">
        <v>101</v>
      </c>
      <c r="C591" t="s">
        <v>31</v>
      </c>
      <c r="D591" t="s">
        <v>17</v>
      </c>
      <c r="E591" t="s">
        <v>33</v>
      </c>
      <c r="F591">
        <v>202309</v>
      </c>
      <c r="G591" s="3">
        <v>0</v>
      </c>
      <c r="H591" s="3">
        <v>0</v>
      </c>
      <c r="I591" s="3">
        <v>0</v>
      </c>
      <c r="J591" s="3">
        <v>0</v>
      </c>
      <c r="K591" s="10">
        <v>0</v>
      </c>
      <c r="L591" s="10">
        <v>0</v>
      </c>
      <c r="M591" s="10">
        <v>0</v>
      </c>
      <c r="N591" s="10">
        <v>0</v>
      </c>
      <c r="O591" s="3">
        <v>0</v>
      </c>
      <c r="P591" s="3">
        <v>0</v>
      </c>
      <c r="Q591" s="3">
        <v>0</v>
      </c>
      <c r="R591" s="3">
        <v>0</v>
      </c>
      <c r="S591" s="31">
        <v>0</v>
      </c>
      <c r="T591" s="10">
        <f t="shared" si="45"/>
        <v>0</v>
      </c>
      <c r="U591" s="3">
        <v>0</v>
      </c>
      <c r="V591" s="3">
        <v>0</v>
      </c>
      <c r="W591" s="3">
        <v>0</v>
      </c>
      <c r="X591" s="3">
        <v>0</v>
      </c>
      <c r="Y591" s="3">
        <v>0</v>
      </c>
      <c r="Z591" s="3">
        <v>0</v>
      </c>
      <c r="AA591" s="3">
        <v>0</v>
      </c>
      <c r="AB591" s="3">
        <v>0</v>
      </c>
      <c r="AC591" s="3">
        <f t="shared" si="46"/>
        <v>0</v>
      </c>
      <c r="AD591" s="3">
        <f t="shared" si="47"/>
        <v>0</v>
      </c>
      <c r="AE591" s="3">
        <f t="shared" si="48"/>
        <v>0</v>
      </c>
      <c r="AF591" s="3">
        <f t="shared" si="49"/>
        <v>0</v>
      </c>
    </row>
    <row r="592" spans="1:32" x14ac:dyDescent="0.2">
      <c r="A592" t="s">
        <v>136</v>
      </c>
      <c r="B592" t="s">
        <v>101</v>
      </c>
      <c r="C592" t="s">
        <v>31</v>
      </c>
      <c r="D592" t="s">
        <v>17</v>
      </c>
      <c r="E592" t="s">
        <v>33</v>
      </c>
      <c r="F592">
        <v>202312</v>
      </c>
      <c r="G592" s="3">
        <v>0</v>
      </c>
      <c r="H592" s="3">
        <v>0</v>
      </c>
      <c r="I592" s="3">
        <v>0</v>
      </c>
      <c r="J592" s="3">
        <v>0</v>
      </c>
      <c r="K592" s="10">
        <v>0</v>
      </c>
      <c r="L592" s="10">
        <v>0</v>
      </c>
      <c r="M592" s="10">
        <v>0</v>
      </c>
      <c r="N592" s="10">
        <v>0</v>
      </c>
      <c r="O592" s="3">
        <v>0</v>
      </c>
      <c r="P592" s="3">
        <v>0</v>
      </c>
      <c r="Q592" s="3">
        <v>0</v>
      </c>
      <c r="R592" s="3">
        <v>0</v>
      </c>
      <c r="S592" s="31">
        <v>0</v>
      </c>
      <c r="T592" s="10">
        <f t="shared" si="45"/>
        <v>0</v>
      </c>
      <c r="U592" s="3">
        <v>0</v>
      </c>
      <c r="V592" s="3">
        <v>0</v>
      </c>
      <c r="W592" s="3">
        <v>0</v>
      </c>
      <c r="X592" s="3">
        <v>0</v>
      </c>
      <c r="Y592" s="3">
        <v>0</v>
      </c>
      <c r="Z592" s="3">
        <v>0</v>
      </c>
      <c r="AA592" s="3">
        <v>0</v>
      </c>
      <c r="AB592" s="3">
        <v>0</v>
      </c>
      <c r="AC592" s="3">
        <f t="shared" si="46"/>
        <v>0</v>
      </c>
      <c r="AD592" s="3">
        <f t="shared" si="47"/>
        <v>0</v>
      </c>
      <c r="AE592" s="3">
        <f t="shared" si="48"/>
        <v>0</v>
      </c>
      <c r="AF592" s="3">
        <f t="shared" si="49"/>
        <v>0</v>
      </c>
    </row>
    <row r="593" spans="1:32" x14ac:dyDescent="0.2">
      <c r="A593" t="s">
        <v>136</v>
      </c>
      <c r="B593" t="s">
        <v>101</v>
      </c>
      <c r="C593" t="s">
        <v>31</v>
      </c>
      <c r="D593" t="s">
        <v>17</v>
      </c>
      <c r="E593" t="s">
        <v>33</v>
      </c>
      <c r="F593">
        <v>202403</v>
      </c>
      <c r="G593" s="3">
        <v>0</v>
      </c>
      <c r="H593" s="3">
        <v>0</v>
      </c>
      <c r="I593" s="3">
        <v>0</v>
      </c>
      <c r="J593" s="3">
        <v>0</v>
      </c>
      <c r="K593" s="10">
        <v>0</v>
      </c>
      <c r="L593" s="10">
        <v>0</v>
      </c>
      <c r="M593" s="10">
        <v>0</v>
      </c>
      <c r="N593" s="10">
        <v>0</v>
      </c>
      <c r="O593" s="3">
        <v>0</v>
      </c>
      <c r="P593" s="3">
        <v>0</v>
      </c>
      <c r="Q593" s="3">
        <v>0</v>
      </c>
      <c r="R593" s="3">
        <v>0</v>
      </c>
      <c r="S593" s="31">
        <v>0</v>
      </c>
      <c r="T593" s="10">
        <f t="shared" si="45"/>
        <v>0</v>
      </c>
      <c r="U593" s="3">
        <v>0</v>
      </c>
      <c r="V593" s="3">
        <v>0</v>
      </c>
      <c r="W593" s="3">
        <v>0</v>
      </c>
      <c r="X593" s="3">
        <v>0</v>
      </c>
      <c r="Y593" s="3">
        <v>0</v>
      </c>
      <c r="Z593" s="3">
        <v>0</v>
      </c>
      <c r="AA593" s="3">
        <v>0</v>
      </c>
      <c r="AB593" s="3">
        <v>0</v>
      </c>
      <c r="AC593" s="3">
        <f t="shared" si="46"/>
        <v>0</v>
      </c>
      <c r="AD593" s="3">
        <f t="shared" si="47"/>
        <v>0</v>
      </c>
      <c r="AE593" s="3">
        <f t="shared" si="48"/>
        <v>0</v>
      </c>
      <c r="AF593" s="3">
        <f t="shared" si="49"/>
        <v>0</v>
      </c>
    </row>
    <row r="594" spans="1:32" x14ac:dyDescent="0.2">
      <c r="A594" t="s">
        <v>136</v>
      </c>
      <c r="B594" t="s">
        <v>101</v>
      </c>
      <c r="C594" t="s">
        <v>31</v>
      </c>
      <c r="D594" t="s">
        <v>17</v>
      </c>
      <c r="E594" t="s">
        <v>36</v>
      </c>
      <c r="F594">
        <v>202404</v>
      </c>
      <c r="G594" s="3">
        <v>0</v>
      </c>
      <c r="H594" s="3">
        <v>0</v>
      </c>
      <c r="I594" s="3">
        <v>0</v>
      </c>
      <c r="J594" s="3">
        <v>0</v>
      </c>
      <c r="K594" s="10">
        <v>0</v>
      </c>
      <c r="L594" s="10">
        <v>0</v>
      </c>
      <c r="M594" s="10">
        <v>0</v>
      </c>
      <c r="N594" s="10">
        <v>0</v>
      </c>
      <c r="O594" s="3">
        <v>0</v>
      </c>
      <c r="P594" s="3">
        <v>0</v>
      </c>
      <c r="Q594" s="3">
        <v>0</v>
      </c>
      <c r="R594" s="3">
        <v>0</v>
      </c>
      <c r="S594" s="31">
        <v>0</v>
      </c>
      <c r="T594" s="10">
        <f t="shared" si="45"/>
        <v>0</v>
      </c>
      <c r="U594" s="3">
        <v>0</v>
      </c>
      <c r="V594" s="3">
        <v>0</v>
      </c>
      <c r="W594" s="3">
        <v>0</v>
      </c>
      <c r="X594" s="3">
        <v>0</v>
      </c>
      <c r="Y594" s="3">
        <v>0</v>
      </c>
      <c r="Z594" s="3">
        <v>0</v>
      </c>
      <c r="AA594" s="3">
        <v>0</v>
      </c>
      <c r="AB594" s="3">
        <v>0</v>
      </c>
      <c r="AC594" s="3">
        <f t="shared" si="46"/>
        <v>0</v>
      </c>
      <c r="AD594" s="3">
        <f t="shared" si="47"/>
        <v>0</v>
      </c>
      <c r="AE594" s="3">
        <f t="shared" si="48"/>
        <v>0</v>
      </c>
      <c r="AF594" s="3">
        <f t="shared" si="49"/>
        <v>0</v>
      </c>
    </row>
    <row r="595" spans="1:32" x14ac:dyDescent="0.2">
      <c r="A595" t="s">
        <v>136</v>
      </c>
      <c r="B595" t="s">
        <v>101</v>
      </c>
      <c r="C595" t="s">
        <v>31</v>
      </c>
      <c r="D595" t="s">
        <v>17</v>
      </c>
      <c r="E595" t="s">
        <v>36</v>
      </c>
      <c r="F595">
        <v>202405</v>
      </c>
      <c r="G595" s="3">
        <v>0</v>
      </c>
      <c r="H595" s="3">
        <v>0</v>
      </c>
      <c r="I595" s="3">
        <v>0</v>
      </c>
      <c r="J595" s="3">
        <v>0</v>
      </c>
      <c r="K595" s="10">
        <v>0</v>
      </c>
      <c r="L595" s="10">
        <v>0</v>
      </c>
      <c r="M595" s="10">
        <v>0</v>
      </c>
      <c r="N595" s="10">
        <v>0</v>
      </c>
      <c r="O595" s="3">
        <v>0</v>
      </c>
      <c r="P595" s="3">
        <v>0</v>
      </c>
      <c r="Q595" s="3">
        <v>0</v>
      </c>
      <c r="R595" s="3">
        <v>0</v>
      </c>
      <c r="S595" s="31">
        <v>0</v>
      </c>
      <c r="T595" s="10">
        <f t="shared" si="45"/>
        <v>0</v>
      </c>
      <c r="U595" s="3">
        <v>0</v>
      </c>
      <c r="V595" s="3">
        <v>0</v>
      </c>
      <c r="W595" s="3">
        <v>0</v>
      </c>
      <c r="X595" s="3">
        <v>0</v>
      </c>
      <c r="Y595" s="3">
        <v>0</v>
      </c>
      <c r="Z595" s="3">
        <v>0</v>
      </c>
      <c r="AA595" s="3">
        <v>0</v>
      </c>
      <c r="AB595" s="3">
        <v>0</v>
      </c>
      <c r="AC595" s="3">
        <f t="shared" si="46"/>
        <v>0</v>
      </c>
      <c r="AD595" s="3">
        <f t="shared" si="47"/>
        <v>0</v>
      </c>
      <c r="AE595" s="3">
        <f t="shared" si="48"/>
        <v>0</v>
      </c>
      <c r="AF595" s="3">
        <f t="shared" si="49"/>
        <v>0</v>
      </c>
    </row>
    <row r="596" spans="1:32" x14ac:dyDescent="0.2">
      <c r="A596" t="s">
        <v>137</v>
      </c>
      <c r="B596" t="s">
        <v>103</v>
      </c>
      <c r="C596" t="s">
        <v>17</v>
      </c>
      <c r="D596" t="s">
        <v>17</v>
      </c>
      <c r="E596" t="s">
        <v>33</v>
      </c>
      <c r="F596">
        <v>201906</v>
      </c>
      <c r="G596" s="3">
        <v>6469409600.75</v>
      </c>
      <c r="H596" s="3">
        <v>3460348462.0900002</v>
      </c>
      <c r="I596" s="3">
        <v>6319313254.0400009</v>
      </c>
      <c r="J596" s="3">
        <v>3469221297.96</v>
      </c>
      <c r="K596" s="10">
        <v>1423</v>
      </c>
      <c r="L596" s="10">
        <v>1437</v>
      </c>
      <c r="M596" s="10">
        <v>0</v>
      </c>
      <c r="N596" s="10">
        <v>622747.57311827957</v>
      </c>
      <c r="O596" s="3">
        <v>9827142930.1399555</v>
      </c>
      <c r="P596" s="3">
        <v>9691428531.3571205</v>
      </c>
      <c r="Q596" s="3">
        <v>9008872606.2399483</v>
      </c>
      <c r="R596" s="3">
        <v>8873158207.457119</v>
      </c>
      <c r="S596" s="31">
        <v>0</v>
      </c>
      <c r="T596" s="10">
        <f t="shared" si="45"/>
        <v>0</v>
      </c>
      <c r="U596" s="3">
        <v>0</v>
      </c>
      <c r="V596" s="3">
        <v>0</v>
      </c>
      <c r="W596" s="3">
        <v>0</v>
      </c>
      <c r="X596" s="3">
        <v>0</v>
      </c>
      <c r="Y596" s="3">
        <v>0</v>
      </c>
      <c r="Z596" s="3">
        <v>0</v>
      </c>
      <c r="AA596" s="3">
        <v>-3009061138.6599998</v>
      </c>
      <c r="AB596" s="3">
        <v>-2850091956.0800009</v>
      </c>
      <c r="AC596" s="3">
        <f t="shared" si="46"/>
        <v>-3460348462.0900002</v>
      </c>
      <c r="AD596" s="3">
        <f t="shared" si="47"/>
        <v>-3460348462.0900002</v>
      </c>
      <c r="AE596" s="3">
        <f t="shared" si="48"/>
        <v>-3469221297.96</v>
      </c>
      <c r="AF596" s="3">
        <f t="shared" si="49"/>
        <v>-3469221297.96</v>
      </c>
    </row>
    <row r="597" spans="1:32" x14ac:dyDescent="0.2">
      <c r="A597" t="s">
        <v>137</v>
      </c>
      <c r="B597" t="s">
        <v>103</v>
      </c>
      <c r="C597" t="s">
        <v>17</v>
      </c>
      <c r="D597" t="s">
        <v>17</v>
      </c>
      <c r="E597" t="s">
        <v>33</v>
      </c>
      <c r="F597">
        <v>201909</v>
      </c>
      <c r="G597" s="3">
        <v>2438004108.25</v>
      </c>
      <c r="H597" s="3">
        <v>2439216715.8200002</v>
      </c>
      <c r="I597" s="3">
        <v>2038004109.25</v>
      </c>
      <c r="J597" s="3">
        <v>2039216725.3700004</v>
      </c>
      <c r="K597" s="10">
        <v>587</v>
      </c>
      <c r="L597" s="10">
        <v>590</v>
      </c>
      <c r="M597" s="10">
        <v>0</v>
      </c>
      <c r="N597" s="10">
        <v>656927.86236559146</v>
      </c>
      <c r="O597" s="3">
        <v>8693948401.240015</v>
      </c>
      <c r="P597" s="3">
        <v>9098271266.7470245</v>
      </c>
      <c r="Q597" s="3">
        <v>8132812635.33002</v>
      </c>
      <c r="R597" s="3">
        <v>8537135500.8370256</v>
      </c>
      <c r="S597" s="31">
        <v>0</v>
      </c>
      <c r="T597" s="10">
        <f t="shared" si="45"/>
        <v>0</v>
      </c>
      <c r="U597" s="3">
        <v>0</v>
      </c>
      <c r="V597" s="3">
        <v>0</v>
      </c>
      <c r="W597" s="3">
        <v>0</v>
      </c>
      <c r="X597" s="3">
        <v>0</v>
      </c>
      <c r="Y597" s="3">
        <v>0</v>
      </c>
      <c r="Z597" s="3">
        <v>0</v>
      </c>
      <c r="AA597" s="3">
        <v>1212607.5700001717</v>
      </c>
      <c r="AB597" s="3">
        <v>1212616.1200003624</v>
      </c>
      <c r="AC597" s="3">
        <f t="shared" si="46"/>
        <v>-2439216715.8200002</v>
      </c>
      <c r="AD597" s="3">
        <f t="shared" si="47"/>
        <v>-2439216715.8200002</v>
      </c>
      <c r="AE597" s="3">
        <f t="shared" si="48"/>
        <v>-2039216725.3700004</v>
      </c>
      <c r="AF597" s="3">
        <f t="shared" si="49"/>
        <v>-2039216725.3700004</v>
      </c>
    </row>
    <row r="598" spans="1:32" x14ac:dyDescent="0.2">
      <c r="A598" t="s">
        <v>137</v>
      </c>
      <c r="B598" t="s">
        <v>103</v>
      </c>
      <c r="C598" t="s">
        <v>17</v>
      </c>
      <c r="D598" t="s">
        <v>17</v>
      </c>
      <c r="E598" t="s">
        <v>33</v>
      </c>
      <c r="F598">
        <v>201912</v>
      </c>
      <c r="G598" s="3">
        <v>1813531889</v>
      </c>
      <c r="H598" s="3">
        <v>1818961308.5000002</v>
      </c>
      <c r="I598" s="3">
        <v>1518197684</v>
      </c>
      <c r="J598" s="3">
        <v>1523627103.5000002</v>
      </c>
      <c r="K598" s="10">
        <v>559</v>
      </c>
      <c r="L598" s="10">
        <v>560</v>
      </c>
      <c r="M598" s="10">
        <v>0</v>
      </c>
      <c r="N598" s="10">
        <v>666442.89283154113</v>
      </c>
      <c r="O598" s="3">
        <v>13047692155.139994</v>
      </c>
      <c r="P598" s="3">
        <v>11399368621.087379</v>
      </c>
      <c r="Q598" s="3">
        <v>12198069700.099991</v>
      </c>
      <c r="R598" s="3">
        <v>10549746166.047386</v>
      </c>
      <c r="S598" s="31">
        <v>0</v>
      </c>
      <c r="T598" s="10">
        <f t="shared" si="45"/>
        <v>0</v>
      </c>
      <c r="U598" s="3">
        <v>0</v>
      </c>
      <c r="V598" s="3">
        <v>0</v>
      </c>
      <c r="W598" s="3">
        <v>0</v>
      </c>
      <c r="X598" s="3">
        <v>0</v>
      </c>
      <c r="Y598" s="3">
        <v>0</v>
      </c>
      <c r="Z598" s="3">
        <v>0</v>
      </c>
      <c r="AA598" s="3">
        <v>5429419.5000002384</v>
      </c>
      <c r="AB598" s="3">
        <v>5429419.5000002384</v>
      </c>
      <c r="AC598" s="3">
        <f t="shared" si="46"/>
        <v>-1818961308.5000002</v>
      </c>
      <c r="AD598" s="3">
        <f t="shared" si="47"/>
        <v>-1818961308.5000002</v>
      </c>
      <c r="AE598" s="3">
        <f t="shared" si="48"/>
        <v>-1523627103.5000002</v>
      </c>
      <c r="AF598" s="3">
        <f t="shared" si="49"/>
        <v>-1523627103.5000002</v>
      </c>
    </row>
    <row r="599" spans="1:32" x14ac:dyDescent="0.2">
      <c r="A599" t="s">
        <v>137</v>
      </c>
      <c r="B599" t="s">
        <v>103</v>
      </c>
      <c r="C599" t="s">
        <v>17</v>
      </c>
      <c r="D599" t="s">
        <v>17</v>
      </c>
      <c r="E599" t="s">
        <v>33</v>
      </c>
      <c r="F599">
        <v>202003</v>
      </c>
      <c r="G599" s="3">
        <v>1471069047.75</v>
      </c>
      <c r="H599" s="3">
        <v>1471069047.6700001</v>
      </c>
      <c r="I599" s="3">
        <v>1395869047.75</v>
      </c>
      <c r="J599" s="3">
        <v>1395869047.6100001</v>
      </c>
      <c r="K599" s="10">
        <v>462</v>
      </c>
      <c r="L599" s="10">
        <v>462</v>
      </c>
      <c r="M599" s="10">
        <v>0</v>
      </c>
      <c r="N599" s="10">
        <v>689355.58583611425</v>
      </c>
      <c r="O599" s="3">
        <v>10996619673.330057</v>
      </c>
      <c r="P599" s="3">
        <v>10928346816.705803</v>
      </c>
      <c r="Q599" s="3">
        <v>9590628300.2900505</v>
      </c>
      <c r="R599" s="3">
        <v>9522355443.6657982</v>
      </c>
      <c r="S599" s="31">
        <v>0</v>
      </c>
      <c r="T599" s="10">
        <f t="shared" si="45"/>
        <v>0</v>
      </c>
      <c r="U599" s="3">
        <v>0</v>
      </c>
      <c r="V599" s="3">
        <v>0</v>
      </c>
      <c r="W599" s="3">
        <v>0</v>
      </c>
      <c r="X599" s="3">
        <v>0</v>
      </c>
      <c r="Y599" s="3">
        <v>0</v>
      </c>
      <c r="Z599" s="3">
        <v>0</v>
      </c>
      <c r="AA599" s="3">
        <v>-7.9999923706054688E-2</v>
      </c>
      <c r="AB599" s="3">
        <v>-0.1399998664855957</v>
      </c>
      <c r="AC599" s="3">
        <f t="shared" si="46"/>
        <v>-1471069047.6700001</v>
      </c>
      <c r="AD599" s="3">
        <f t="shared" si="47"/>
        <v>-1471069047.6700001</v>
      </c>
      <c r="AE599" s="3">
        <f t="shared" si="48"/>
        <v>-1395869047.6100001</v>
      </c>
      <c r="AF599" s="3">
        <f t="shared" si="49"/>
        <v>-1395869047.6100001</v>
      </c>
    </row>
    <row r="600" spans="1:32" x14ac:dyDescent="0.2">
      <c r="A600" t="s">
        <v>137</v>
      </c>
      <c r="B600" t="s">
        <v>103</v>
      </c>
      <c r="C600" t="s">
        <v>17</v>
      </c>
      <c r="D600" t="s">
        <v>17</v>
      </c>
      <c r="E600" t="s">
        <v>33</v>
      </c>
      <c r="F600">
        <v>202006</v>
      </c>
      <c r="G600" s="3">
        <v>1482065323.8</v>
      </c>
      <c r="H600" s="3">
        <v>1482065323.5799997</v>
      </c>
      <c r="I600" s="3">
        <v>1409293821.8</v>
      </c>
      <c r="J600" s="3">
        <v>1409293821.5799997</v>
      </c>
      <c r="K600" s="10">
        <v>288</v>
      </c>
      <c r="L600" s="10">
        <v>288</v>
      </c>
      <c r="M600" s="10">
        <v>0</v>
      </c>
      <c r="N600" s="10">
        <v>669082.76129032264</v>
      </c>
      <c r="O600" s="3">
        <v>10854613029.219975</v>
      </c>
      <c r="P600" s="3">
        <v>11381299180.965162</v>
      </c>
      <c r="Q600" s="3">
        <v>8937255836.2099743</v>
      </c>
      <c r="R600" s="3">
        <v>9463941987.9551659</v>
      </c>
      <c r="S600" s="31">
        <v>0</v>
      </c>
      <c r="T600" s="10">
        <f t="shared" si="45"/>
        <v>0</v>
      </c>
      <c r="U600" s="3">
        <v>0</v>
      </c>
      <c r="V600" s="3">
        <v>0</v>
      </c>
      <c r="W600" s="3">
        <v>0</v>
      </c>
      <c r="X600" s="3">
        <v>0</v>
      </c>
      <c r="Y600" s="3">
        <v>0</v>
      </c>
      <c r="Z600" s="3">
        <v>0</v>
      </c>
      <c r="AA600" s="3">
        <v>-0.22000026702880859</v>
      </c>
      <c r="AB600" s="3">
        <v>-0.22000026702880859</v>
      </c>
      <c r="AC600" s="3">
        <f t="shared" si="46"/>
        <v>-1482065323.5799997</v>
      </c>
      <c r="AD600" s="3">
        <f t="shared" si="47"/>
        <v>-1482065323.5799997</v>
      </c>
      <c r="AE600" s="3">
        <f t="shared" si="48"/>
        <v>-1409293821.5799997</v>
      </c>
      <c r="AF600" s="3">
        <f t="shared" si="49"/>
        <v>-1409293821.5799997</v>
      </c>
    </row>
    <row r="601" spans="1:32" x14ac:dyDescent="0.2">
      <c r="A601" t="s">
        <v>137</v>
      </c>
      <c r="B601" t="s">
        <v>103</v>
      </c>
      <c r="C601" t="s">
        <v>17</v>
      </c>
      <c r="D601" t="s">
        <v>17</v>
      </c>
      <c r="E601" t="s">
        <v>33</v>
      </c>
      <c r="F601">
        <v>202009</v>
      </c>
      <c r="G601" s="3">
        <v>1106918165</v>
      </c>
      <c r="H601" s="3">
        <v>1107179201.76</v>
      </c>
      <c r="I601" s="3">
        <v>1068885701</v>
      </c>
      <c r="J601" s="3">
        <v>1069146738.3600001</v>
      </c>
      <c r="K601" s="10">
        <v>390</v>
      </c>
      <c r="L601" s="10">
        <v>391</v>
      </c>
      <c r="M601" s="10">
        <v>0</v>
      </c>
      <c r="N601" s="10">
        <v>636107.29498207883</v>
      </c>
      <c r="O601" s="3">
        <v>8824971403.4399986</v>
      </c>
      <c r="P601" s="3">
        <v>10058483659.152506</v>
      </c>
      <c r="Q601" s="3">
        <v>7160182520.5699997</v>
      </c>
      <c r="R601" s="3">
        <v>8393694776.2825069</v>
      </c>
      <c r="S601" s="31">
        <v>0</v>
      </c>
      <c r="T601" s="10">
        <f t="shared" si="45"/>
        <v>0</v>
      </c>
      <c r="U601" s="3">
        <v>0</v>
      </c>
      <c r="V601" s="3">
        <v>0</v>
      </c>
      <c r="W601" s="3">
        <v>0</v>
      </c>
      <c r="X601" s="3">
        <v>0</v>
      </c>
      <c r="Y601" s="3">
        <v>0</v>
      </c>
      <c r="Z601" s="3">
        <v>0</v>
      </c>
      <c r="AA601" s="3">
        <v>261036.75999999046</v>
      </c>
      <c r="AB601" s="3">
        <v>261037.36000013351</v>
      </c>
      <c r="AC601" s="3">
        <f t="shared" si="46"/>
        <v>-1107179201.76</v>
      </c>
      <c r="AD601" s="3">
        <f t="shared" si="47"/>
        <v>-1107179201.76</v>
      </c>
      <c r="AE601" s="3">
        <f t="shared" si="48"/>
        <v>-1069146738.3600001</v>
      </c>
      <c r="AF601" s="3">
        <f t="shared" si="49"/>
        <v>-1069146738.3600001</v>
      </c>
    </row>
    <row r="602" spans="1:32" x14ac:dyDescent="0.2">
      <c r="A602" t="s">
        <v>137</v>
      </c>
      <c r="B602" t="s">
        <v>103</v>
      </c>
      <c r="C602" t="s">
        <v>17</v>
      </c>
      <c r="D602" t="s">
        <v>17</v>
      </c>
      <c r="E602" t="s">
        <v>33</v>
      </c>
      <c r="F602">
        <v>202012</v>
      </c>
      <c r="G602" s="3">
        <v>1692438988</v>
      </c>
      <c r="H602" s="3">
        <v>1695957010.4799995</v>
      </c>
      <c r="I602" s="3">
        <v>1460037717</v>
      </c>
      <c r="J602" s="3">
        <v>1463555738.8799999</v>
      </c>
      <c r="K602" s="10">
        <v>372</v>
      </c>
      <c r="L602" s="10">
        <v>373</v>
      </c>
      <c r="M602" s="10">
        <v>0</v>
      </c>
      <c r="N602" s="10">
        <v>624567.90860215062</v>
      </c>
      <c r="O602" s="3">
        <v>11993075514.530041</v>
      </c>
      <c r="P602" s="3">
        <v>11281346342.519939</v>
      </c>
      <c r="Q602" s="3">
        <v>10198891621.320042</v>
      </c>
      <c r="R602" s="3">
        <v>9487162449.3099403</v>
      </c>
      <c r="S602" s="31">
        <v>0</v>
      </c>
      <c r="T602" s="10">
        <f t="shared" si="45"/>
        <v>0</v>
      </c>
      <c r="U602" s="3">
        <v>0</v>
      </c>
      <c r="V602" s="3">
        <v>0</v>
      </c>
      <c r="W602" s="3">
        <v>0</v>
      </c>
      <c r="X602" s="3">
        <v>0</v>
      </c>
      <c r="Y602" s="3">
        <v>0</v>
      </c>
      <c r="Z602" s="3">
        <v>0</v>
      </c>
      <c r="AA602" s="3">
        <v>3518022.4799995422</v>
      </c>
      <c r="AB602" s="3">
        <v>3518021.879999876</v>
      </c>
      <c r="AC602" s="3">
        <f t="shared" si="46"/>
        <v>-1695957010.4799995</v>
      </c>
      <c r="AD602" s="3">
        <f t="shared" si="47"/>
        <v>-1695957010.4799995</v>
      </c>
      <c r="AE602" s="3">
        <f t="shared" si="48"/>
        <v>-1463555738.8799999</v>
      </c>
      <c r="AF602" s="3">
        <f t="shared" si="49"/>
        <v>-1463555738.8799999</v>
      </c>
    </row>
    <row r="603" spans="1:32" x14ac:dyDescent="0.2">
      <c r="A603" t="s">
        <v>137</v>
      </c>
      <c r="B603" t="s">
        <v>103</v>
      </c>
      <c r="C603" t="s">
        <v>17</v>
      </c>
      <c r="D603" t="s">
        <v>17</v>
      </c>
      <c r="E603" t="s">
        <v>33</v>
      </c>
      <c r="F603">
        <v>202103</v>
      </c>
      <c r="G603" s="3">
        <v>1531790912</v>
      </c>
      <c r="H603" s="3">
        <v>1529919808.2299998</v>
      </c>
      <c r="I603" s="3">
        <v>1425275514.3399999</v>
      </c>
      <c r="J603" s="3">
        <v>1423404410.5699997</v>
      </c>
      <c r="K603" s="10">
        <v>543</v>
      </c>
      <c r="L603" s="10">
        <v>545</v>
      </c>
      <c r="M603" s="10">
        <v>0</v>
      </c>
      <c r="N603" s="10">
        <v>603956.22311827994</v>
      </c>
      <c r="O603" s="3">
        <v>13553557588.850018</v>
      </c>
      <c r="P603" s="3">
        <v>12317088036.661644</v>
      </c>
      <c r="Q603" s="3">
        <v>10456808975.350021</v>
      </c>
      <c r="R603" s="3">
        <v>9220339423.1616955</v>
      </c>
      <c r="S603" s="31">
        <v>0</v>
      </c>
      <c r="T603" s="10">
        <f t="shared" si="45"/>
        <v>0</v>
      </c>
      <c r="U603" s="3">
        <v>0</v>
      </c>
      <c r="V603" s="3">
        <v>0</v>
      </c>
      <c r="W603" s="3">
        <v>0</v>
      </c>
      <c r="X603" s="3">
        <v>0</v>
      </c>
      <c r="Y603" s="3">
        <v>0</v>
      </c>
      <c r="Z603" s="3">
        <v>0</v>
      </c>
      <c r="AA603" s="3">
        <v>-1871103.7700002193</v>
      </c>
      <c r="AB603" s="3">
        <v>-1871103.7700002193</v>
      </c>
      <c r="AC603" s="3">
        <f t="shared" si="46"/>
        <v>-1529919808.2299998</v>
      </c>
      <c r="AD603" s="3">
        <f t="shared" si="47"/>
        <v>-1529919808.2299998</v>
      </c>
      <c r="AE603" s="3">
        <f t="shared" si="48"/>
        <v>-1423404410.5699997</v>
      </c>
      <c r="AF603" s="3">
        <f t="shared" si="49"/>
        <v>-1423404410.5699997</v>
      </c>
    </row>
    <row r="604" spans="1:32" x14ac:dyDescent="0.2">
      <c r="A604" t="s">
        <v>137</v>
      </c>
      <c r="B604" t="s">
        <v>103</v>
      </c>
      <c r="C604" t="s">
        <v>17</v>
      </c>
      <c r="D604" t="s">
        <v>17</v>
      </c>
      <c r="E604" t="s">
        <v>33</v>
      </c>
      <c r="F604">
        <v>202106</v>
      </c>
      <c r="G604" s="3">
        <v>1546424544</v>
      </c>
      <c r="H604" s="3">
        <v>1548369100.9900005</v>
      </c>
      <c r="I604" s="3">
        <v>1391091210.6700001</v>
      </c>
      <c r="J604" s="3">
        <v>1393035767.8600006</v>
      </c>
      <c r="K604" s="10">
        <v>472</v>
      </c>
      <c r="L604" s="10">
        <v>472</v>
      </c>
      <c r="M604" s="10">
        <v>0</v>
      </c>
      <c r="N604" s="10">
        <v>610016.07706093171</v>
      </c>
      <c r="O604" s="3">
        <v>12194518541.609978</v>
      </c>
      <c r="P604" s="3">
        <v>11924105572.585205</v>
      </c>
      <c r="Q604" s="3">
        <v>10228681019.079985</v>
      </c>
      <c r="R604" s="3">
        <v>9958268050.0551987</v>
      </c>
      <c r="S604" s="31">
        <v>0</v>
      </c>
      <c r="T604" s="10">
        <f t="shared" si="45"/>
        <v>0</v>
      </c>
      <c r="U604" s="3">
        <v>0</v>
      </c>
      <c r="V604" s="3">
        <v>0</v>
      </c>
      <c r="W604" s="3">
        <v>0</v>
      </c>
      <c r="X604" s="3">
        <v>0</v>
      </c>
      <c r="Y604" s="3">
        <v>0</v>
      </c>
      <c r="Z604" s="3">
        <v>0</v>
      </c>
      <c r="AA604" s="3">
        <v>1944556.9900004864</v>
      </c>
      <c r="AB604" s="3">
        <v>1944557.1900005341</v>
      </c>
      <c r="AC604" s="3">
        <f t="shared" si="46"/>
        <v>-1548369100.9900005</v>
      </c>
      <c r="AD604" s="3">
        <f t="shared" si="47"/>
        <v>-1548369100.9900005</v>
      </c>
      <c r="AE604" s="3">
        <f t="shared" si="48"/>
        <v>-1393035767.8600006</v>
      </c>
      <c r="AF604" s="3">
        <f t="shared" si="49"/>
        <v>-1393035767.8600006</v>
      </c>
    </row>
    <row r="605" spans="1:32" x14ac:dyDescent="0.2">
      <c r="A605" t="s">
        <v>137</v>
      </c>
      <c r="B605" t="s">
        <v>103</v>
      </c>
      <c r="C605" t="s">
        <v>17</v>
      </c>
      <c r="D605" t="s">
        <v>17</v>
      </c>
      <c r="E605" t="s">
        <v>33</v>
      </c>
      <c r="F605">
        <v>202109</v>
      </c>
      <c r="G605" s="3">
        <v>1813678823.25</v>
      </c>
      <c r="H605" s="3">
        <v>1827164720.6699998</v>
      </c>
      <c r="I605" s="3">
        <v>1447915750.6099999</v>
      </c>
      <c r="J605" s="3">
        <v>1461401647.5899999</v>
      </c>
      <c r="K605" s="10">
        <v>456</v>
      </c>
      <c r="L605" s="10">
        <v>458</v>
      </c>
      <c r="M605" s="10">
        <v>0</v>
      </c>
      <c r="N605" s="10">
        <v>664528.38422939077</v>
      </c>
      <c r="O605" s="3">
        <v>11122946410.71002</v>
      </c>
      <c r="P605" s="3">
        <v>11605196732.665884</v>
      </c>
      <c r="Q605" s="3">
        <v>9454992888.5200272</v>
      </c>
      <c r="R605" s="3">
        <v>9937243210.4759007</v>
      </c>
      <c r="S605" s="31">
        <v>0</v>
      </c>
      <c r="T605" s="10">
        <f t="shared" si="45"/>
        <v>0</v>
      </c>
      <c r="U605" s="3">
        <v>0</v>
      </c>
      <c r="V605" s="3">
        <v>0</v>
      </c>
      <c r="W605" s="3">
        <v>0</v>
      </c>
      <c r="X605" s="3">
        <v>0</v>
      </c>
      <c r="Y605" s="3">
        <v>0</v>
      </c>
      <c r="Z605" s="3">
        <v>0</v>
      </c>
      <c r="AA605" s="3">
        <v>13485897.419999838</v>
      </c>
      <c r="AB605" s="3">
        <v>13485896.980000019</v>
      </c>
      <c r="AC605" s="3">
        <f t="shared" si="46"/>
        <v>-1827164720.6699998</v>
      </c>
      <c r="AD605" s="3">
        <f t="shared" si="47"/>
        <v>-1827164720.6699998</v>
      </c>
      <c r="AE605" s="3">
        <f t="shared" si="48"/>
        <v>-1461401647.5899999</v>
      </c>
      <c r="AF605" s="3">
        <f t="shared" si="49"/>
        <v>-1461401647.5899999</v>
      </c>
    </row>
    <row r="606" spans="1:32" x14ac:dyDescent="0.2">
      <c r="A606" t="s">
        <v>137</v>
      </c>
      <c r="B606" t="s">
        <v>103</v>
      </c>
      <c r="C606" t="s">
        <v>17</v>
      </c>
      <c r="D606" t="s">
        <v>17</v>
      </c>
      <c r="E606" t="s">
        <v>33</v>
      </c>
      <c r="F606">
        <v>202112</v>
      </c>
      <c r="G606" s="3">
        <v>1638119673</v>
      </c>
      <c r="H606" s="3">
        <v>1694818899.6999998</v>
      </c>
      <c r="I606" s="3">
        <v>1393055001</v>
      </c>
      <c r="J606" s="3">
        <v>1437262877.9999995</v>
      </c>
      <c r="K606" s="10">
        <v>540</v>
      </c>
      <c r="L606" s="10">
        <v>544</v>
      </c>
      <c r="M606" s="10">
        <v>0</v>
      </c>
      <c r="N606" s="10">
        <v>675254.59999999974</v>
      </c>
      <c r="O606" s="3">
        <v>12521484914.179798</v>
      </c>
      <c r="P606" s="3">
        <v>12726503197.860531</v>
      </c>
      <c r="Q606" s="3">
        <v>9995913008.0898113</v>
      </c>
      <c r="R606" s="3">
        <v>10200931291.770683</v>
      </c>
      <c r="S606" s="31">
        <v>0</v>
      </c>
      <c r="T606" s="10">
        <f t="shared" si="45"/>
        <v>0</v>
      </c>
      <c r="U606" s="3">
        <v>0</v>
      </c>
      <c r="V606" s="3">
        <v>0</v>
      </c>
      <c r="W606" s="3">
        <v>0</v>
      </c>
      <c r="X606" s="3">
        <v>0</v>
      </c>
      <c r="Y606" s="3">
        <v>0</v>
      </c>
      <c r="Z606" s="3">
        <v>0</v>
      </c>
      <c r="AA606" s="3">
        <v>56699226.699999809</v>
      </c>
      <c r="AB606" s="3">
        <v>44207876.999999523</v>
      </c>
      <c r="AC606" s="3">
        <f t="shared" si="46"/>
        <v>-1694818899.6999998</v>
      </c>
      <c r="AD606" s="3">
        <f t="shared" si="47"/>
        <v>-1694818899.6999998</v>
      </c>
      <c r="AE606" s="3">
        <f t="shared" si="48"/>
        <v>-1437262877.9999995</v>
      </c>
      <c r="AF606" s="3">
        <f t="shared" si="49"/>
        <v>-1437262877.9999995</v>
      </c>
    </row>
    <row r="607" spans="1:32" x14ac:dyDescent="0.2">
      <c r="A607" t="s">
        <v>137</v>
      </c>
      <c r="B607" t="s">
        <v>103</v>
      </c>
      <c r="C607" t="s">
        <v>17</v>
      </c>
      <c r="D607" t="s">
        <v>17</v>
      </c>
      <c r="E607" t="s">
        <v>33</v>
      </c>
      <c r="F607">
        <v>202203</v>
      </c>
      <c r="G607" s="3">
        <v>1954744815.2</v>
      </c>
      <c r="H607" s="3">
        <v>1976927706.3699996</v>
      </c>
      <c r="I607" s="3">
        <v>1564153486.45</v>
      </c>
      <c r="J607" s="3">
        <v>1586336377.1199996</v>
      </c>
      <c r="K607" s="10">
        <v>775</v>
      </c>
      <c r="L607" s="10">
        <v>783</v>
      </c>
      <c r="M607" s="10">
        <v>0</v>
      </c>
      <c r="N607" s="10">
        <v>667654.64093702007</v>
      </c>
      <c r="O607" s="3">
        <v>12973408415.599754</v>
      </c>
      <c r="P607" s="3">
        <v>12457332766.167353</v>
      </c>
      <c r="Q607" s="3">
        <v>10375118052.989752</v>
      </c>
      <c r="R607" s="3">
        <v>9859042403.5573425</v>
      </c>
      <c r="S607" s="31">
        <v>0</v>
      </c>
      <c r="T607" s="10">
        <f t="shared" si="45"/>
        <v>0</v>
      </c>
      <c r="U607" s="3">
        <v>0</v>
      </c>
      <c r="V607" s="3">
        <v>0</v>
      </c>
      <c r="W607" s="3">
        <v>0</v>
      </c>
      <c r="X607" s="3">
        <v>0</v>
      </c>
      <c r="Y607" s="3">
        <v>0</v>
      </c>
      <c r="Z607" s="3">
        <v>0</v>
      </c>
      <c r="AA607" s="3">
        <v>22182891.169999599</v>
      </c>
      <c r="AB607" s="3">
        <v>22182890.669999599</v>
      </c>
      <c r="AC607" s="3">
        <f t="shared" si="46"/>
        <v>-1976927706.3699996</v>
      </c>
      <c r="AD607" s="3">
        <f t="shared" si="47"/>
        <v>-1976927706.3699996</v>
      </c>
      <c r="AE607" s="3">
        <f t="shared" si="48"/>
        <v>-1586336377.1199996</v>
      </c>
      <c r="AF607" s="3">
        <f t="shared" si="49"/>
        <v>-1586336377.1199996</v>
      </c>
    </row>
    <row r="608" spans="1:32" x14ac:dyDescent="0.2">
      <c r="A608" t="s">
        <v>137</v>
      </c>
      <c r="B608" t="s">
        <v>103</v>
      </c>
      <c r="C608" t="s">
        <v>17</v>
      </c>
      <c r="D608" t="s">
        <v>17</v>
      </c>
      <c r="E608" t="s">
        <v>33</v>
      </c>
      <c r="F608">
        <v>202206</v>
      </c>
      <c r="G608" s="3">
        <v>1553366173</v>
      </c>
      <c r="H608" s="3">
        <v>1557837553.0799999</v>
      </c>
      <c r="I608" s="3">
        <v>1246117052.96</v>
      </c>
      <c r="J608" s="3">
        <v>1250588436.45</v>
      </c>
      <c r="K608" s="10">
        <v>424</v>
      </c>
      <c r="L608" s="10">
        <v>429</v>
      </c>
      <c r="M608" s="10">
        <v>0</v>
      </c>
      <c r="N608" s="10">
        <v>673442.15053763415</v>
      </c>
      <c r="O608" s="3">
        <v>14673208109.339882</v>
      </c>
      <c r="P608" s="3">
        <v>13851824653.749588</v>
      </c>
      <c r="Q608" s="3">
        <v>11651633911.879883</v>
      </c>
      <c r="R608" s="3">
        <v>10830250456.289551</v>
      </c>
      <c r="S608" s="31">
        <v>0</v>
      </c>
      <c r="T608" s="10">
        <f t="shared" si="45"/>
        <v>0</v>
      </c>
      <c r="U608" s="3">
        <v>0</v>
      </c>
      <c r="V608" s="3">
        <v>0</v>
      </c>
      <c r="W608" s="3">
        <v>0</v>
      </c>
      <c r="X608" s="3">
        <v>0</v>
      </c>
      <c r="Y608" s="3">
        <v>0</v>
      </c>
      <c r="Z608" s="3">
        <v>0</v>
      </c>
      <c r="AA608" s="3">
        <v>4471380.0799999237</v>
      </c>
      <c r="AB608" s="3">
        <v>4471383.4900000095</v>
      </c>
      <c r="AC608" s="3">
        <f t="shared" si="46"/>
        <v>-1557837553.0799999</v>
      </c>
      <c r="AD608" s="3">
        <f t="shared" si="47"/>
        <v>-1557837553.0799999</v>
      </c>
      <c r="AE608" s="3">
        <f t="shared" si="48"/>
        <v>-1250588436.45</v>
      </c>
      <c r="AF608" s="3">
        <f t="shared" si="49"/>
        <v>-1250588436.45</v>
      </c>
    </row>
    <row r="609" spans="1:32" x14ac:dyDescent="0.2">
      <c r="A609" t="s">
        <v>137</v>
      </c>
      <c r="B609" t="s">
        <v>103</v>
      </c>
      <c r="C609" t="s">
        <v>17</v>
      </c>
      <c r="D609" t="s">
        <v>17</v>
      </c>
      <c r="E609" t="s">
        <v>33</v>
      </c>
      <c r="F609">
        <v>202209</v>
      </c>
      <c r="G609" s="3">
        <v>1567969376.8</v>
      </c>
      <c r="H609" s="3">
        <v>1618400002.5599999</v>
      </c>
      <c r="I609" s="3">
        <v>1089809048.8</v>
      </c>
      <c r="J609" s="3">
        <v>1140239680.1399999</v>
      </c>
      <c r="K609" s="10">
        <v>538</v>
      </c>
      <c r="L609" s="10">
        <v>543</v>
      </c>
      <c r="M609" s="10">
        <v>0</v>
      </c>
      <c r="N609" s="10">
        <v>670946.93512544816</v>
      </c>
      <c r="O609" s="3">
        <v>12597404383.652878</v>
      </c>
      <c r="P609" s="3">
        <v>13609858227.678085</v>
      </c>
      <c r="Q609" s="3">
        <v>9142700738.822876</v>
      </c>
      <c r="R609" s="3">
        <v>10155154582.848183</v>
      </c>
      <c r="S609" s="31">
        <v>0</v>
      </c>
      <c r="T609" s="10">
        <f t="shared" si="45"/>
        <v>0</v>
      </c>
      <c r="U609" s="3">
        <v>0</v>
      </c>
      <c r="V609" s="3">
        <v>0</v>
      </c>
      <c r="W609" s="3">
        <v>0</v>
      </c>
      <c r="X609" s="3">
        <v>0</v>
      </c>
      <c r="Y609" s="3">
        <v>0</v>
      </c>
      <c r="Z609" s="3">
        <v>0</v>
      </c>
      <c r="AA609" s="3">
        <v>50430625.75999999</v>
      </c>
      <c r="AB609" s="3">
        <v>50430631.339999914</v>
      </c>
      <c r="AC609" s="3">
        <f t="shared" si="46"/>
        <v>-1618400002.5599999</v>
      </c>
      <c r="AD609" s="3">
        <f t="shared" si="47"/>
        <v>-1618400002.5599999</v>
      </c>
      <c r="AE609" s="3">
        <f t="shared" si="48"/>
        <v>-1140239680.1399999</v>
      </c>
      <c r="AF609" s="3">
        <f t="shared" si="49"/>
        <v>-1140239680.1399999</v>
      </c>
    </row>
    <row r="610" spans="1:32" x14ac:dyDescent="0.2">
      <c r="A610" t="s">
        <v>137</v>
      </c>
      <c r="B610" t="s">
        <v>103</v>
      </c>
      <c r="C610" t="s">
        <v>17</v>
      </c>
      <c r="D610" t="s">
        <v>17</v>
      </c>
      <c r="E610" t="s">
        <v>33</v>
      </c>
      <c r="F610">
        <v>202212</v>
      </c>
      <c r="G610" s="3">
        <v>2681846702.4499998</v>
      </c>
      <c r="H610" s="3">
        <v>2721947064.8699999</v>
      </c>
      <c r="I610" s="3">
        <v>2136201307.73</v>
      </c>
      <c r="J610" s="3">
        <v>2176301660.599999</v>
      </c>
      <c r="K610" s="10">
        <v>512</v>
      </c>
      <c r="L610" s="10">
        <v>516</v>
      </c>
      <c r="M610" s="10">
        <v>0</v>
      </c>
      <c r="N610" s="10">
        <v>685002.26594982075</v>
      </c>
      <c r="O610" s="3">
        <v>14682592483.654387</v>
      </c>
      <c r="P610" s="3">
        <v>14254943368.312298</v>
      </c>
      <c r="Q610" s="3">
        <v>11454926141.594391</v>
      </c>
      <c r="R610" s="3">
        <v>11027277026.252289</v>
      </c>
      <c r="S610" s="31">
        <v>0</v>
      </c>
      <c r="T610" s="10">
        <f t="shared" si="45"/>
        <v>0</v>
      </c>
      <c r="U610" s="3">
        <v>0</v>
      </c>
      <c r="V610" s="3">
        <v>0</v>
      </c>
      <c r="W610" s="3">
        <v>0</v>
      </c>
      <c r="X610" s="3">
        <v>0</v>
      </c>
      <c r="Y610" s="3">
        <v>0</v>
      </c>
      <c r="Z610" s="3">
        <v>0</v>
      </c>
      <c r="AA610" s="3">
        <v>40100362.420000076</v>
      </c>
      <c r="AB610" s="3">
        <v>40100352.869998932</v>
      </c>
      <c r="AC610" s="3">
        <f t="shared" si="46"/>
        <v>-2721947064.8699999</v>
      </c>
      <c r="AD610" s="3">
        <f t="shared" si="47"/>
        <v>-2721947064.8699999</v>
      </c>
      <c r="AE610" s="3">
        <f t="shared" si="48"/>
        <v>-2176301660.599999</v>
      </c>
      <c r="AF610" s="3">
        <f t="shared" si="49"/>
        <v>-2176301660.599999</v>
      </c>
    </row>
    <row r="611" spans="1:32" x14ac:dyDescent="0.2">
      <c r="A611" t="s">
        <v>137</v>
      </c>
      <c r="B611" t="s">
        <v>103</v>
      </c>
      <c r="C611" t="s">
        <v>17</v>
      </c>
      <c r="D611" t="s">
        <v>17</v>
      </c>
      <c r="E611" t="s">
        <v>33</v>
      </c>
      <c r="F611">
        <v>202303</v>
      </c>
      <c r="G611" s="3">
        <v>1750828501.2</v>
      </c>
      <c r="H611" s="3">
        <v>1948316280.0799997</v>
      </c>
      <c r="I611" s="3">
        <v>1574961834.25</v>
      </c>
      <c r="J611" s="3">
        <v>1772449616.1299996</v>
      </c>
      <c r="K611" s="10">
        <v>739</v>
      </c>
      <c r="L611" s="10">
        <v>751</v>
      </c>
      <c r="M611" s="10">
        <v>0</v>
      </c>
      <c r="N611" s="10">
        <v>686634.46198156674</v>
      </c>
      <c r="O611" s="3">
        <v>13684441615.506992</v>
      </c>
      <c r="P611" s="3">
        <v>13632361168.376423</v>
      </c>
      <c r="Q611" s="3">
        <v>9839172651.5169849</v>
      </c>
      <c r="R611" s="3">
        <v>9787092204.3864269</v>
      </c>
      <c r="S611" s="31">
        <v>0</v>
      </c>
      <c r="T611" s="10">
        <f t="shared" si="45"/>
        <v>0</v>
      </c>
      <c r="U611" s="3">
        <v>0</v>
      </c>
      <c r="V611" s="3">
        <v>0</v>
      </c>
      <c r="W611" s="3">
        <v>0</v>
      </c>
      <c r="X611" s="3">
        <v>0</v>
      </c>
      <c r="Y611" s="3">
        <v>0</v>
      </c>
      <c r="Z611" s="3">
        <v>0</v>
      </c>
      <c r="AA611" s="3">
        <v>197487778.87999964</v>
      </c>
      <c r="AB611" s="3">
        <v>197487781.87999964</v>
      </c>
      <c r="AC611" s="3">
        <f t="shared" si="46"/>
        <v>-1948316280.0799997</v>
      </c>
      <c r="AD611" s="3">
        <f t="shared" si="47"/>
        <v>-1948316280.0799997</v>
      </c>
      <c r="AE611" s="3">
        <f t="shared" si="48"/>
        <v>-1772449616.1299996</v>
      </c>
      <c r="AF611" s="3">
        <f t="shared" si="49"/>
        <v>-1772449616.1299996</v>
      </c>
    </row>
    <row r="612" spans="1:32" x14ac:dyDescent="0.2">
      <c r="A612" t="s">
        <v>137</v>
      </c>
      <c r="B612" t="s">
        <v>103</v>
      </c>
      <c r="C612" t="s">
        <v>17</v>
      </c>
      <c r="D612" t="s">
        <v>17</v>
      </c>
      <c r="E612" t="s">
        <v>33</v>
      </c>
      <c r="F612">
        <v>202306</v>
      </c>
      <c r="G612" s="3">
        <v>1668058205.55</v>
      </c>
      <c r="H612" s="3">
        <v>2001905493.1499994</v>
      </c>
      <c r="I612" s="3">
        <v>1508468764.98</v>
      </c>
      <c r="J612" s="3">
        <v>1756147882.51</v>
      </c>
      <c r="K612" s="10">
        <v>668</v>
      </c>
      <c r="L612" s="10">
        <v>680</v>
      </c>
      <c r="M612" s="10">
        <v>0</v>
      </c>
      <c r="N612" s="10">
        <v>698267.76200716884</v>
      </c>
      <c r="O612" s="3">
        <v>14220532603.555109</v>
      </c>
      <c r="P612" s="3">
        <v>14077347844.68857</v>
      </c>
      <c r="Q612" s="3">
        <v>9748231859.5650997</v>
      </c>
      <c r="R612" s="3">
        <v>9605047100.6985817</v>
      </c>
      <c r="S612" s="31">
        <v>0</v>
      </c>
      <c r="T612" s="10">
        <f t="shared" si="45"/>
        <v>0</v>
      </c>
      <c r="U612" s="3">
        <v>0</v>
      </c>
      <c r="V612" s="3">
        <v>0</v>
      </c>
      <c r="W612" s="3">
        <v>0</v>
      </c>
      <c r="X612" s="3">
        <v>0</v>
      </c>
      <c r="Y612" s="3">
        <v>0</v>
      </c>
      <c r="Z612" s="3">
        <v>0</v>
      </c>
      <c r="AA612" s="3">
        <v>333847287.59999943</v>
      </c>
      <c r="AB612" s="3">
        <v>247679117.52999997</v>
      </c>
      <c r="AC612" s="3">
        <f t="shared" si="46"/>
        <v>-2001905493.1499994</v>
      </c>
      <c r="AD612" s="3">
        <f t="shared" si="47"/>
        <v>-2001905493.1499994</v>
      </c>
      <c r="AE612" s="3">
        <f t="shared" si="48"/>
        <v>-1756147882.51</v>
      </c>
      <c r="AF612" s="3">
        <f t="shared" si="49"/>
        <v>-1756147882.51</v>
      </c>
    </row>
    <row r="613" spans="1:32" x14ac:dyDescent="0.2">
      <c r="A613" t="s">
        <v>137</v>
      </c>
      <c r="B613" t="s">
        <v>103</v>
      </c>
      <c r="C613" t="s">
        <v>17</v>
      </c>
      <c r="D613" t="s">
        <v>17</v>
      </c>
      <c r="E613" t="s">
        <v>33</v>
      </c>
      <c r="F613">
        <v>202309</v>
      </c>
      <c r="G613" s="3">
        <v>1512405850</v>
      </c>
      <c r="H613" s="3">
        <v>2186900551.5999994</v>
      </c>
      <c r="I613" s="3">
        <v>1273658306.9400001</v>
      </c>
      <c r="J613" s="3">
        <v>1838712153.6999998</v>
      </c>
      <c r="K613" s="10">
        <v>677</v>
      </c>
      <c r="L613" s="10">
        <v>693</v>
      </c>
      <c r="M613" s="10">
        <v>0</v>
      </c>
      <c r="N613" s="10">
        <v>703222.34301075258</v>
      </c>
      <c r="O613" s="3">
        <v>13274684833.03001</v>
      </c>
      <c r="P613" s="3">
        <v>13712384390.341932</v>
      </c>
      <c r="Q613" s="3">
        <v>9641834132.0000114</v>
      </c>
      <c r="R613" s="3">
        <v>10079533689.311947</v>
      </c>
      <c r="S613" s="31">
        <v>0</v>
      </c>
      <c r="T613" s="10">
        <f t="shared" si="45"/>
        <v>0</v>
      </c>
      <c r="U613" s="3">
        <v>0</v>
      </c>
      <c r="V613" s="3">
        <v>0</v>
      </c>
      <c r="W613" s="3">
        <v>0</v>
      </c>
      <c r="X613" s="3">
        <v>0</v>
      </c>
      <c r="Y613" s="3">
        <v>0</v>
      </c>
      <c r="Z613" s="3">
        <v>0</v>
      </c>
      <c r="AA613" s="3">
        <v>674494701.59999943</v>
      </c>
      <c r="AB613" s="3">
        <v>565053846.75999975</v>
      </c>
      <c r="AC613" s="3">
        <f t="shared" si="46"/>
        <v>-2186900551.5999994</v>
      </c>
      <c r="AD613" s="3">
        <f t="shared" si="47"/>
        <v>-2186900551.5999994</v>
      </c>
      <c r="AE613" s="3">
        <f t="shared" si="48"/>
        <v>-1838712153.6999998</v>
      </c>
      <c r="AF613" s="3">
        <f t="shared" si="49"/>
        <v>-1838712153.6999998</v>
      </c>
    </row>
    <row r="614" spans="1:32" x14ac:dyDescent="0.2">
      <c r="A614" t="s">
        <v>137</v>
      </c>
      <c r="B614" t="s">
        <v>103</v>
      </c>
      <c r="C614" t="s">
        <v>17</v>
      </c>
      <c r="D614" t="s">
        <v>17</v>
      </c>
      <c r="E614" t="s">
        <v>33</v>
      </c>
      <c r="F614">
        <v>202312</v>
      </c>
      <c r="G614" s="3">
        <v>2325958792</v>
      </c>
      <c r="H614" s="3">
        <v>2882594272.6899996</v>
      </c>
      <c r="I614" s="3">
        <v>1800878188.4300001</v>
      </c>
      <c r="J614" s="3">
        <v>2205178922.3200002</v>
      </c>
      <c r="K614" s="10">
        <v>590</v>
      </c>
      <c r="L614" s="10">
        <v>613</v>
      </c>
      <c r="M614" s="10">
        <v>0</v>
      </c>
      <c r="N614" s="10">
        <v>669414.16702508973</v>
      </c>
      <c r="O614" s="3">
        <v>13920059495.719978</v>
      </c>
      <c r="P614" s="3">
        <v>14677146745.719986</v>
      </c>
      <c r="Q614" s="3">
        <v>10687631662.719973</v>
      </c>
      <c r="R614" s="3">
        <v>11444718912.719975</v>
      </c>
      <c r="S614" s="31">
        <v>0</v>
      </c>
      <c r="T614" s="10">
        <f t="shared" si="45"/>
        <v>0</v>
      </c>
      <c r="U614" s="3">
        <v>0</v>
      </c>
      <c r="V614" s="3">
        <v>0</v>
      </c>
      <c r="W614" s="3">
        <v>0</v>
      </c>
      <c r="X614" s="3">
        <v>0</v>
      </c>
      <c r="Y614" s="3">
        <v>0</v>
      </c>
      <c r="Z614" s="3">
        <v>0</v>
      </c>
      <c r="AA614" s="3">
        <v>556635480.68999958</v>
      </c>
      <c r="AB614" s="3">
        <v>404300733.8900001</v>
      </c>
      <c r="AC614" s="3">
        <f t="shared" si="46"/>
        <v>-2882594272.6899996</v>
      </c>
      <c r="AD614" s="3">
        <f t="shared" si="47"/>
        <v>-2882594272.6899996</v>
      </c>
      <c r="AE614" s="3">
        <f t="shared" si="48"/>
        <v>-2205178922.3200002</v>
      </c>
      <c r="AF614" s="3">
        <f t="shared" si="49"/>
        <v>-2205178922.3200002</v>
      </c>
    </row>
    <row r="615" spans="1:32" x14ac:dyDescent="0.2">
      <c r="A615" t="s">
        <v>137</v>
      </c>
      <c r="B615" t="s">
        <v>103</v>
      </c>
      <c r="C615" t="s">
        <v>17</v>
      </c>
      <c r="D615" t="s">
        <v>17</v>
      </c>
      <c r="E615" t="s">
        <v>33</v>
      </c>
      <c r="F615">
        <v>202403</v>
      </c>
      <c r="G615" s="3">
        <v>1187455562</v>
      </c>
      <c r="H615" s="3">
        <v>4475277336.1599998</v>
      </c>
      <c r="I615" s="3">
        <v>1187455562</v>
      </c>
      <c r="J615" s="3">
        <v>2079507535.74</v>
      </c>
      <c r="K615" s="10">
        <v>474</v>
      </c>
      <c r="L615" s="10">
        <v>505</v>
      </c>
      <c r="M615" s="10">
        <v>0</v>
      </c>
      <c r="N615" s="10">
        <v>613506.40786058607</v>
      </c>
      <c r="O615" s="3">
        <v>14785457124.439959</v>
      </c>
      <c r="P615" s="3">
        <v>14759758295.837076</v>
      </c>
      <c r="Q615" s="3">
        <v>10126886038.439947</v>
      </c>
      <c r="R615" s="3">
        <v>10101187209.837074</v>
      </c>
      <c r="S615" s="31">
        <v>0</v>
      </c>
      <c r="T615" s="10">
        <f t="shared" si="45"/>
        <v>0</v>
      </c>
      <c r="U615" s="3">
        <v>0</v>
      </c>
      <c r="V615" s="3">
        <v>0</v>
      </c>
      <c r="W615" s="3">
        <v>0</v>
      </c>
      <c r="X615" s="3">
        <v>0</v>
      </c>
      <c r="Y615" s="3">
        <v>0</v>
      </c>
      <c r="Z615" s="3">
        <v>0</v>
      </c>
      <c r="AA615" s="3">
        <v>3287821774.1599998</v>
      </c>
      <c r="AB615" s="3">
        <v>892051973.74000001</v>
      </c>
      <c r="AC615" s="3">
        <f t="shared" si="46"/>
        <v>-4475277336.1599998</v>
      </c>
      <c r="AD615" s="3">
        <f t="shared" si="47"/>
        <v>-4475277336.1599998</v>
      </c>
      <c r="AE615" s="3">
        <f t="shared" si="48"/>
        <v>-2079507535.74</v>
      </c>
      <c r="AF615" s="3">
        <f t="shared" si="49"/>
        <v>-2079507535.74</v>
      </c>
    </row>
    <row r="616" spans="1:32" x14ac:dyDescent="0.2">
      <c r="A616" t="s">
        <v>137</v>
      </c>
      <c r="B616" t="s">
        <v>103</v>
      </c>
      <c r="C616" t="s">
        <v>17</v>
      </c>
      <c r="D616" t="s">
        <v>17</v>
      </c>
      <c r="E616" t="s">
        <v>36</v>
      </c>
      <c r="F616">
        <v>202404</v>
      </c>
      <c r="G616" s="3">
        <v>124042466</v>
      </c>
      <c r="H616" s="3">
        <v>230465580.56999975</v>
      </c>
      <c r="I616" s="3">
        <v>124042466</v>
      </c>
      <c r="J616" s="3">
        <v>230465578.7899999</v>
      </c>
      <c r="K616" s="10">
        <v>156</v>
      </c>
      <c r="L616" s="10">
        <v>167</v>
      </c>
      <c r="M616" s="10">
        <v>0</v>
      </c>
      <c r="N616" s="10">
        <v>599416.16666666674</v>
      </c>
      <c r="O616" s="3">
        <v>6091610310.4899559</v>
      </c>
      <c r="P616" s="3">
        <v>6068228454.489954</v>
      </c>
      <c r="Q616" s="3">
        <v>4871489897.4899597</v>
      </c>
      <c r="R616" s="3">
        <v>4848108041.4899578</v>
      </c>
      <c r="S616" s="31">
        <v>0</v>
      </c>
      <c r="T616" s="10">
        <f t="shared" si="45"/>
        <v>0</v>
      </c>
      <c r="U616" s="3">
        <v>0</v>
      </c>
      <c r="V616" s="3">
        <v>0</v>
      </c>
      <c r="W616" s="3">
        <v>0</v>
      </c>
      <c r="X616" s="3">
        <v>0</v>
      </c>
      <c r="Y616" s="3">
        <v>0</v>
      </c>
      <c r="Z616" s="3">
        <v>0</v>
      </c>
      <c r="AA616" s="3">
        <v>106423114.56999975</v>
      </c>
      <c r="AB616" s="3">
        <v>106423112.7899999</v>
      </c>
      <c r="AC616" s="3">
        <f t="shared" si="46"/>
        <v>-230465580.56999975</v>
      </c>
      <c r="AD616" s="3">
        <f t="shared" si="47"/>
        <v>-230465580.56999975</v>
      </c>
      <c r="AE616" s="3">
        <f t="shared" si="48"/>
        <v>-230465578.7899999</v>
      </c>
      <c r="AF616" s="3">
        <f t="shared" si="49"/>
        <v>-230465578.7899999</v>
      </c>
    </row>
    <row r="617" spans="1:32" x14ac:dyDescent="0.2">
      <c r="A617" t="s">
        <v>137</v>
      </c>
      <c r="B617" t="s">
        <v>103</v>
      </c>
      <c r="C617" t="s">
        <v>17</v>
      </c>
      <c r="D617" t="s">
        <v>17</v>
      </c>
      <c r="E617" t="s">
        <v>36</v>
      </c>
      <c r="F617">
        <v>202405</v>
      </c>
      <c r="G617" s="3">
        <v>37453072</v>
      </c>
      <c r="H617" s="3">
        <v>237752281.38000083</v>
      </c>
      <c r="I617" s="3">
        <v>37453072</v>
      </c>
      <c r="J617" s="3">
        <v>237752275.58000004</v>
      </c>
      <c r="K617" s="10">
        <v>77</v>
      </c>
      <c r="L617" s="10">
        <v>88</v>
      </c>
      <c r="M617" s="10">
        <v>0</v>
      </c>
      <c r="N617" s="10">
        <v>580856.99999999988</v>
      </c>
      <c r="O617" s="3">
        <v>4739664123.9899549</v>
      </c>
      <c r="P617" s="3">
        <v>4754726027.9899721</v>
      </c>
      <c r="Q617" s="3">
        <v>3563548673.9899578</v>
      </c>
      <c r="R617" s="3">
        <v>3578610577.9899712</v>
      </c>
      <c r="S617" s="31">
        <v>0</v>
      </c>
      <c r="T617" s="10">
        <f t="shared" si="45"/>
        <v>0</v>
      </c>
      <c r="U617" s="3">
        <v>0</v>
      </c>
      <c r="V617" s="3">
        <v>0</v>
      </c>
      <c r="W617" s="3">
        <v>0</v>
      </c>
      <c r="X617" s="3">
        <v>0</v>
      </c>
      <c r="Y617" s="3">
        <v>0</v>
      </c>
      <c r="Z617" s="3">
        <v>0</v>
      </c>
      <c r="AA617" s="3">
        <v>200299209.38000083</v>
      </c>
      <c r="AB617" s="3">
        <v>200299203.58000004</v>
      </c>
      <c r="AC617" s="3">
        <f t="shared" si="46"/>
        <v>-237752281.38000083</v>
      </c>
      <c r="AD617" s="3">
        <f t="shared" si="47"/>
        <v>-237752281.38000083</v>
      </c>
      <c r="AE617" s="3">
        <f t="shared" si="48"/>
        <v>-237752275.58000004</v>
      </c>
      <c r="AF617" s="3">
        <f t="shared" si="49"/>
        <v>-237752275.58000004</v>
      </c>
    </row>
    <row r="618" spans="1:32" x14ac:dyDescent="0.2">
      <c r="A618" t="s">
        <v>138</v>
      </c>
      <c r="B618" t="s">
        <v>104</v>
      </c>
      <c r="C618" t="s">
        <v>17</v>
      </c>
      <c r="D618" t="s">
        <v>17</v>
      </c>
      <c r="E618" t="s">
        <v>33</v>
      </c>
      <c r="F618">
        <v>201906</v>
      </c>
      <c r="G618" s="3">
        <v>1186402670.5</v>
      </c>
      <c r="H618" s="3">
        <v>936942090.07999969</v>
      </c>
      <c r="I618" s="3">
        <v>1186402670.5</v>
      </c>
      <c r="J618" s="3">
        <v>943465610.07999969</v>
      </c>
      <c r="K618" s="10">
        <v>296</v>
      </c>
      <c r="L618" s="10">
        <v>297</v>
      </c>
      <c r="M618" s="10">
        <v>0</v>
      </c>
      <c r="N618" s="10">
        <v>159347.79426523295</v>
      </c>
      <c r="O618" s="3">
        <v>1318249901.8799999</v>
      </c>
      <c r="P618" s="3">
        <v>1349746440.0874031</v>
      </c>
      <c r="Q618" s="3">
        <v>1318249901.8799999</v>
      </c>
      <c r="R618" s="3">
        <v>1349746440.0874031</v>
      </c>
      <c r="S618" s="31">
        <v>0</v>
      </c>
      <c r="T618" s="10">
        <f t="shared" si="45"/>
        <v>0</v>
      </c>
      <c r="U618" s="3">
        <v>0</v>
      </c>
      <c r="V618" s="3">
        <v>0</v>
      </c>
      <c r="W618" s="3">
        <v>0</v>
      </c>
      <c r="X618" s="3">
        <v>0</v>
      </c>
      <c r="Y618" s="3">
        <v>0</v>
      </c>
      <c r="Z618" s="3">
        <v>0</v>
      </c>
      <c r="AA618" s="3">
        <v>-249460580.42000031</v>
      </c>
      <c r="AB618" s="3">
        <v>-242937060.42000031</v>
      </c>
      <c r="AC618" s="3">
        <f t="shared" si="46"/>
        <v>-936942090.07999969</v>
      </c>
      <c r="AD618" s="3">
        <f t="shared" si="47"/>
        <v>-936942090.07999969</v>
      </c>
      <c r="AE618" s="3">
        <f t="shared" si="48"/>
        <v>-943465610.07999969</v>
      </c>
      <c r="AF618" s="3">
        <f t="shared" si="49"/>
        <v>-943465610.07999969</v>
      </c>
    </row>
    <row r="619" spans="1:32" x14ac:dyDescent="0.2">
      <c r="A619" t="s">
        <v>138</v>
      </c>
      <c r="B619" t="s">
        <v>104</v>
      </c>
      <c r="C619" t="s">
        <v>17</v>
      </c>
      <c r="D619" t="s">
        <v>17</v>
      </c>
      <c r="E619" t="s">
        <v>33</v>
      </c>
      <c r="F619">
        <v>201909</v>
      </c>
      <c r="G619" s="3">
        <v>618745715.80000007</v>
      </c>
      <c r="H619" s="3">
        <v>618745716.26999998</v>
      </c>
      <c r="I619" s="3">
        <v>618745715.80000007</v>
      </c>
      <c r="J619" s="3">
        <v>618745716.26999998</v>
      </c>
      <c r="K619" s="10">
        <v>137</v>
      </c>
      <c r="L619" s="10">
        <v>137</v>
      </c>
      <c r="M619" s="10">
        <v>0</v>
      </c>
      <c r="N619" s="10">
        <v>153753.34229390675</v>
      </c>
      <c r="O619" s="3">
        <v>1238347374.4499998</v>
      </c>
      <c r="P619" s="3">
        <v>1338785709.1599021</v>
      </c>
      <c r="Q619" s="3">
        <v>1238347374.4499998</v>
      </c>
      <c r="R619" s="3">
        <v>1338785709.1599021</v>
      </c>
      <c r="S619" s="31">
        <v>0</v>
      </c>
      <c r="T619" s="10">
        <f t="shared" si="45"/>
        <v>0</v>
      </c>
      <c r="U619" s="3">
        <v>0</v>
      </c>
      <c r="V619" s="3">
        <v>0</v>
      </c>
      <c r="W619" s="3">
        <v>0</v>
      </c>
      <c r="X619" s="3">
        <v>0</v>
      </c>
      <c r="Y619" s="3">
        <v>0</v>
      </c>
      <c r="Z619" s="3">
        <v>0</v>
      </c>
      <c r="AA619" s="3">
        <v>0.46999990940093994</v>
      </c>
      <c r="AB619" s="3">
        <v>0.46999990940093994</v>
      </c>
      <c r="AC619" s="3">
        <f t="shared" si="46"/>
        <v>-618745716.26999998</v>
      </c>
      <c r="AD619" s="3">
        <f t="shared" si="47"/>
        <v>-618745716.26999998</v>
      </c>
      <c r="AE619" s="3">
        <f t="shared" si="48"/>
        <v>-618745716.26999998</v>
      </c>
      <c r="AF619" s="3">
        <f t="shared" si="49"/>
        <v>-618745716.26999998</v>
      </c>
    </row>
    <row r="620" spans="1:32" x14ac:dyDescent="0.2">
      <c r="A620" t="s">
        <v>138</v>
      </c>
      <c r="B620" t="s">
        <v>104</v>
      </c>
      <c r="C620" t="s">
        <v>17</v>
      </c>
      <c r="D620" t="s">
        <v>17</v>
      </c>
      <c r="E620" t="s">
        <v>33</v>
      </c>
      <c r="F620">
        <v>201912</v>
      </c>
      <c r="G620" s="3">
        <v>577042823.0999999</v>
      </c>
      <c r="H620" s="3">
        <v>577042835.07999992</v>
      </c>
      <c r="I620" s="3">
        <v>573842823.0999999</v>
      </c>
      <c r="J620" s="3">
        <v>573842835.07999992</v>
      </c>
      <c r="K620" s="10">
        <v>124</v>
      </c>
      <c r="L620" s="10">
        <v>124</v>
      </c>
      <c r="M620" s="10">
        <v>0</v>
      </c>
      <c r="N620" s="10">
        <v>150114.03763440857</v>
      </c>
      <c r="O620" s="3">
        <v>1065619856.05</v>
      </c>
      <c r="P620" s="3">
        <v>1408705034.2709007</v>
      </c>
      <c r="Q620" s="3">
        <v>1065619856.05</v>
      </c>
      <c r="R620" s="3">
        <v>1408705034.2709007</v>
      </c>
      <c r="S620" s="31">
        <v>0</v>
      </c>
      <c r="T620" s="10">
        <f t="shared" si="45"/>
        <v>0</v>
      </c>
      <c r="U620" s="3">
        <v>0</v>
      </c>
      <c r="V620" s="3">
        <v>0</v>
      </c>
      <c r="W620" s="3">
        <v>0</v>
      </c>
      <c r="X620" s="3">
        <v>0</v>
      </c>
      <c r="Y620" s="3">
        <v>0</v>
      </c>
      <c r="Z620" s="3">
        <v>0</v>
      </c>
      <c r="AA620" s="3">
        <v>11.980000019073486</v>
      </c>
      <c r="AB620" s="3">
        <v>11.980000019073486</v>
      </c>
      <c r="AC620" s="3">
        <f t="shared" si="46"/>
        <v>-577042835.07999992</v>
      </c>
      <c r="AD620" s="3">
        <f t="shared" si="47"/>
        <v>-577042835.07999992</v>
      </c>
      <c r="AE620" s="3">
        <f t="shared" si="48"/>
        <v>-573842835.07999992</v>
      </c>
      <c r="AF620" s="3">
        <f t="shared" si="49"/>
        <v>-573842835.07999992</v>
      </c>
    </row>
    <row r="621" spans="1:32" x14ac:dyDescent="0.2">
      <c r="A621" t="s">
        <v>138</v>
      </c>
      <c r="B621" t="s">
        <v>104</v>
      </c>
      <c r="C621" t="s">
        <v>17</v>
      </c>
      <c r="D621" t="s">
        <v>17</v>
      </c>
      <c r="E621" t="s">
        <v>33</v>
      </c>
      <c r="F621">
        <v>202003</v>
      </c>
      <c r="G621" s="3">
        <v>653897704</v>
      </c>
      <c r="H621" s="3">
        <v>653897704.70000005</v>
      </c>
      <c r="I621" s="3">
        <v>657097704</v>
      </c>
      <c r="J621" s="3">
        <v>657097704.70000005</v>
      </c>
      <c r="K621" s="10">
        <v>141</v>
      </c>
      <c r="L621" s="10">
        <v>141</v>
      </c>
      <c r="M621" s="10">
        <v>0</v>
      </c>
      <c r="N621" s="10">
        <v>145639.64256581376</v>
      </c>
      <c r="O621" s="3">
        <v>1591499354.8099988</v>
      </c>
      <c r="P621" s="3">
        <v>1488946148.5384271</v>
      </c>
      <c r="Q621" s="3">
        <v>1591499354.8099988</v>
      </c>
      <c r="R621" s="3">
        <v>1488946148.5384271</v>
      </c>
      <c r="S621" s="31">
        <v>0</v>
      </c>
      <c r="T621" s="10">
        <f t="shared" si="45"/>
        <v>0</v>
      </c>
      <c r="U621" s="3">
        <v>0</v>
      </c>
      <c r="V621" s="3">
        <v>0</v>
      </c>
      <c r="W621" s="3">
        <v>0</v>
      </c>
      <c r="X621" s="3">
        <v>0</v>
      </c>
      <c r="Y621" s="3">
        <v>0</v>
      </c>
      <c r="Z621" s="3">
        <v>0</v>
      </c>
      <c r="AA621" s="3">
        <v>0.70000004768371582</v>
      </c>
      <c r="AB621" s="3">
        <v>0.70000004768371582</v>
      </c>
      <c r="AC621" s="3">
        <f t="shared" si="46"/>
        <v>-653897704.70000005</v>
      </c>
      <c r="AD621" s="3">
        <f t="shared" si="47"/>
        <v>-653897704.70000005</v>
      </c>
      <c r="AE621" s="3">
        <f t="shared" si="48"/>
        <v>-657097704.70000005</v>
      </c>
      <c r="AF621" s="3">
        <f t="shared" si="49"/>
        <v>-657097704.70000005</v>
      </c>
    </row>
    <row r="622" spans="1:32" x14ac:dyDescent="0.2">
      <c r="A622" t="s">
        <v>138</v>
      </c>
      <c r="B622" t="s">
        <v>104</v>
      </c>
      <c r="C622" t="s">
        <v>17</v>
      </c>
      <c r="D622" t="s">
        <v>17</v>
      </c>
      <c r="E622" t="s">
        <v>33</v>
      </c>
      <c r="F622">
        <v>202006</v>
      </c>
      <c r="G622" s="3">
        <v>540119134.60000002</v>
      </c>
      <c r="H622" s="3">
        <v>541627155.55999994</v>
      </c>
      <c r="I622" s="3">
        <v>540119134.60000002</v>
      </c>
      <c r="J622" s="3">
        <v>541627155.55999994</v>
      </c>
      <c r="K622" s="10">
        <v>118</v>
      </c>
      <c r="L622" s="10">
        <v>118</v>
      </c>
      <c r="M622" s="10">
        <v>0</v>
      </c>
      <c r="N622" s="10">
        <v>137401.69175627243</v>
      </c>
      <c r="O622" s="3">
        <v>1224843382.2499993</v>
      </c>
      <c r="P622" s="3">
        <v>1166377115.1070991</v>
      </c>
      <c r="Q622" s="3">
        <v>1224843382.2499993</v>
      </c>
      <c r="R622" s="3">
        <v>1166377115.1070991</v>
      </c>
      <c r="S622" s="31">
        <v>0</v>
      </c>
      <c r="T622" s="10">
        <f t="shared" si="45"/>
        <v>0</v>
      </c>
      <c r="U622" s="3">
        <v>0</v>
      </c>
      <c r="V622" s="3">
        <v>0</v>
      </c>
      <c r="W622" s="3">
        <v>0</v>
      </c>
      <c r="X622" s="3">
        <v>0</v>
      </c>
      <c r="Y622" s="3">
        <v>0</v>
      </c>
      <c r="Z622" s="3">
        <v>0</v>
      </c>
      <c r="AA622" s="3">
        <v>1508020.9599999189</v>
      </c>
      <c r="AB622" s="3">
        <v>1508020.9599999189</v>
      </c>
      <c r="AC622" s="3">
        <f t="shared" si="46"/>
        <v>-541627155.55999994</v>
      </c>
      <c r="AD622" s="3">
        <f t="shared" si="47"/>
        <v>-541627155.55999994</v>
      </c>
      <c r="AE622" s="3">
        <f t="shared" si="48"/>
        <v>-541627155.55999994</v>
      </c>
      <c r="AF622" s="3">
        <f t="shared" si="49"/>
        <v>-541627155.55999994</v>
      </c>
    </row>
    <row r="623" spans="1:32" x14ac:dyDescent="0.2">
      <c r="A623" t="s">
        <v>138</v>
      </c>
      <c r="B623" t="s">
        <v>104</v>
      </c>
      <c r="C623" t="s">
        <v>17</v>
      </c>
      <c r="D623" t="s">
        <v>17</v>
      </c>
      <c r="E623" t="s">
        <v>33</v>
      </c>
      <c r="F623">
        <v>202009</v>
      </c>
      <c r="G623" s="3">
        <v>959178929.80000007</v>
      </c>
      <c r="H623" s="3">
        <v>959178930.59000027</v>
      </c>
      <c r="I623" s="3">
        <v>959178929.80000007</v>
      </c>
      <c r="J623" s="3">
        <v>959178930.59000027</v>
      </c>
      <c r="K623" s="10">
        <v>211</v>
      </c>
      <c r="L623" s="10">
        <v>212</v>
      </c>
      <c r="M623" s="10">
        <v>0</v>
      </c>
      <c r="N623" s="10">
        <v>133602.03261648744</v>
      </c>
      <c r="O623" s="3">
        <v>929838614.71000028</v>
      </c>
      <c r="P623" s="3">
        <v>1084966372.8874011</v>
      </c>
      <c r="Q623" s="3">
        <v>929838614.71000028</v>
      </c>
      <c r="R623" s="3">
        <v>1084966372.8874011</v>
      </c>
      <c r="S623" s="31">
        <v>0</v>
      </c>
      <c r="T623" s="10">
        <f t="shared" si="45"/>
        <v>0</v>
      </c>
      <c r="U623" s="3">
        <v>0</v>
      </c>
      <c r="V623" s="3">
        <v>0</v>
      </c>
      <c r="W623" s="3">
        <v>0</v>
      </c>
      <c r="X623" s="3">
        <v>0</v>
      </c>
      <c r="Y623" s="3">
        <v>0</v>
      </c>
      <c r="Z623" s="3">
        <v>0</v>
      </c>
      <c r="AA623" s="3">
        <v>0.79000020027160645</v>
      </c>
      <c r="AB623" s="3">
        <v>0.79000020027160645</v>
      </c>
      <c r="AC623" s="3">
        <f t="shared" si="46"/>
        <v>-959178930.59000027</v>
      </c>
      <c r="AD623" s="3">
        <f t="shared" si="47"/>
        <v>-959178930.59000027</v>
      </c>
      <c r="AE623" s="3">
        <f t="shared" si="48"/>
        <v>-959178930.59000027</v>
      </c>
      <c r="AF623" s="3">
        <f t="shared" si="49"/>
        <v>-959178930.59000027</v>
      </c>
    </row>
    <row r="624" spans="1:32" x14ac:dyDescent="0.2">
      <c r="A624" t="s">
        <v>138</v>
      </c>
      <c r="B624" t="s">
        <v>104</v>
      </c>
      <c r="C624" t="s">
        <v>17</v>
      </c>
      <c r="D624" t="s">
        <v>17</v>
      </c>
      <c r="E624" t="s">
        <v>33</v>
      </c>
      <c r="F624">
        <v>202012</v>
      </c>
      <c r="G624" s="3">
        <v>790691332</v>
      </c>
      <c r="H624" s="3">
        <v>790691327.98999989</v>
      </c>
      <c r="I624" s="3">
        <v>790691332</v>
      </c>
      <c r="J624" s="3">
        <v>790691327.98999989</v>
      </c>
      <c r="K624" s="10">
        <v>178</v>
      </c>
      <c r="L624" s="10">
        <v>178</v>
      </c>
      <c r="M624" s="10">
        <v>0</v>
      </c>
      <c r="N624" s="10">
        <v>134329.11612903222</v>
      </c>
      <c r="O624" s="3">
        <v>1205935120.8799999</v>
      </c>
      <c r="P624" s="3">
        <v>1430755910.3294997</v>
      </c>
      <c r="Q624" s="3">
        <v>1205935120.8799999</v>
      </c>
      <c r="R624" s="3">
        <v>1430755910.3294997</v>
      </c>
      <c r="S624" s="31">
        <v>0</v>
      </c>
      <c r="T624" s="10">
        <f t="shared" si="45"/>
        <v>0</v>
      </c>
      <c r="U624" s="3">
        <v>0</v>
      </c>
      <c r="V624" s="3">
        <v>0</v>
      </c>
      <c r="W624" s="3">
        <v>0</v>
      </c>
      <c r="X624" s="3">
        <v>0</v>
      </c>
      <c r="Y624" s="3">
        <v>0</v>
      </c>
      <c r="Z624" s="3">
        <v>0</v>
      </c>
      <c r="AA624" s="3">
        <v>-4.0100001096725464</v>
      </c>
      <c r="AB624" s="3">
        <v>-4.0100001096725464</v>
      </c>
      <c r="AC624" s="3">
        <f t="shared" si="46"/>
        <v>-790691327.98999989</v>
      </c>
      <c r="AD624" s="3">
        <f t="shared" si="47"/>
        <v>-790691327.98999989</v>
      </c>
      <c r="AE624" s="3">
        <f t="shared" si="48"/>
        <v>-790691327.98999989</v>
      </c>
      <c r="AF624" s="3">
        <f t="shared" si="49"/>
        <v>-790691327.98999989</v>
      </c>
    </row>
    <row r="625" spans="1:32" x14ac:dyDescent="0.2">
      <c r="A625" t="s">
        <v>138</v>
      </c>
      <c r="B625" t="s">
        <v>104</v>
      </c>
      <c r="C625" t="s">
        <v>17</v>
      </c>
      <c r="D625" t="s">
        <v>17</v>
      </c>
      <c r="E625" t="s">
        <v>33</v>
      </c>
      <c r="F625">
        <v>202103</v>
      </c>
      <c r="G625" s="3">
        <v>999418949.80000007</v>
      </c>
      <c r="H625" s="3">
        <v>1002585800.9299999</v>
      </c>
      <c r="I625" s="3">
        <v>999418949.80000007</v>
      </c>
      <c r="J625" s="3">
        <v>1002585800.9299999</v>
      </c>
      <c r="K625" s="10">
        <v>220</v>
      </c>
      <c r="L625" s="10">
        <v>222</v>
      </c>
      <c r="M625" s="10">
        <v>0</v>
      </c>
      <c r="N625" s="10">
        <v>138032.73079877111</v>
      </c>
      <c r="O625" s="3">
        <v>2884755506.0499387</v>
      </c>
      <c r="P625" s="3">
        <v>1810740344.6683459</v>
      </c>
      <c r="Q625" s="3">
        <v>2884755506.0499387</v>
      </c>
      <c r="R625" s="3">
        <v>1810740344.6683459</v>
      </c>
      <c r="S625" s="31">
        <v>0</v>
      </c>
      <c r="T625" s="10">
        <f t="shared" si="45"/>
        <v>0</v>
      </c>
      <c r="U625" s="3">
        <v>0</v>
      </c>
      <c r="V625" s="3">
        <v>0</v>
      </c>
      <c r="W625" s="3">
        <v>0</v>
      </c>
      <c r="X625" s="3">
        <v>0</v>
      </c>
      <c r="Y625" s="3">
        <v>0</v>
      </c>
      <c r="Z625" s="3">
        <v>0</v>
      </c>
      <c r="AA625" s="3">
        <v>3166851.129999876</v>
      </c>
      <c r="AB625" s="3">
        <v>3166851.129999876</v>
      </c>
      <c r="AC625" s="3">
        <f t="shared" si="46"/>
        <v>-1002585800.9299999</v>
      </c>
      <c r="AD625" s="3">
        <f t="shared" si="47"/>
        <v>-1002585800.9299999</v>
      </c>
      <c r="AE625" s="3">
        <f t="shared" si="48"/>
        <v>-1002585800.9299999</v>
      </c>
      <c r="AF625" s="3">
        <f t="shared" si="49"/>
        <v>-1002585800.9299999</v>
      </c>
    </row>
    <row r="626" spans="1:32" x14ac:dyDescent="0.2">
      <c r="A626" t="s">
        <v>138</v>
      </c>
      <c r="B626" t="s">
        <v>104</v>
      </c>
      <c r="C626" t="s">
        <v>17</v>
      </c>
      <c r="D626" t="s">
        <v>17</v>
      </c>
      <c r="E626" t="s">
        <v>33</v>
      </c>
      <c r="F626">
        <v>202106</v>
      </c>
      <c r="G626" s="3">
        <v>1562185201.8</v>
      </c>
      <c r="H626" s="3">
        <v>1571534951.7300005</v>
      </c>
      <c r="I626" s="3">
        <v>1562185201.8</v>
      </c>
      <c r="J626" s="3">
        <v>1571534951.7300005</v>
      </c>
      <c r="K626" s="10">
        <v>343</v>
      </c>
      <c r="L626" s="10">
        <v>347</v>
      </c>
      <c r="M626" s="10">
        <v>0</v>
      </c>
      <c r="N626" s="10">
        <v>141004.91541218632</v>
      </c>
      <c r="O626" s="3">
        <v>1223726195.610002</v>
      </c>
      <c r="P626" s="3">
        <v>1510635818.9703023</v>
      </c>
      <c r="Q626" s="3">
        <v>1223726195.610002</v>
      </c>
      <c r="R626" s="3">
        <v>1510635818.9703023</v>
      </c>
      <c r="S626" s="31">
        <v>0</v>
      </c>
      <c r="T626" s="10">
        <f t="shared" si="45"/>
        <v>0</v>
      </c>
      <c r="U626" s="3">
        <v>0</v>
      </c>
      <c r="V626" s="3">
        <v>0</v>
      </c>
      <c r="W626" s="3">
        <v>0</v>
      </c>
      <c r="X626" s="3">
        <v>0</v>
      </c>
      <c r="Y626" s="3">
        <v>0</v>
      </c>
      <c r="Z626" s="3">
        <v>0</v>
      </c>
      <c r="AA626" s="3">
        <v>9349749.9300005436</v>
      </c>
      <c r="AB626" s="3">
        <v>9349749.9300005436</v>
      </c>
      <c r="AC626" s="3">
        <f t="shared" si="46"/>
        <v>-1571534951.7300005</v>
      </c>
      <c r="AD626" s="3">
        <f t="shared" si="47"/>
        <v>-1571534951.7300005</v>
      </c>
      <c r="AE626" s="3">
        <f t="shared" si="48"/>
        <v>-1571534951.7300005</v>
      </c>
      <c r="AF626" s="3">
        <f t="shared" si="49"/>
        <v>-1571534951.7300005</v>
      </c>
    </row>
    <row r="627" spans="1:32" x14ac:dyDescent="0.2">
      <c r="A627" t="s">
        <v>138</v>
      </c>
      <c r="B627" t="s">
        <v>104</v>
      </c>
      <c r="C627" t="s">
        <v>17</v>
      </c>
      <c r="D627" t="s">
        <v>17</v>
      </c>
      <c r="E627" t="s">
        <v>33</v>
      </c>
      <c r="F627">
        <v>202109</v>
      </c>
      <c r="G627" s="3">
        <v>793012613.79999995</v>
      </c>
      <c r="H627" s="3">
        <v>793012607.00999999</v>
      </c>
      <c r="I627" s="3">
        <v>793012613.79999995</v>
      </c>
      <c r="J627" s="3">
        <v>786489087.00999999</v>
      </c>
      <c r="K627" s="10">
        <v>186</v>
      </c>
      <c r="L627" s="10">
        <v>186</v>
      </c>
      <c r="M627" s="10">
        <v>0</v>
      </c>
      <c r="N627" s="10">
        <v>145439.42724014341</v>
      </c>
      <c r="O627" s="3">
        <v>1269776615.49</v>
      </c>
      <c r="P627" s="3">
        <v>1314346842.190001</v>
      </c>
      <c r="Q627" s="3">
        <v>1269776615.49</v>
      </c>
      <c r="R627" s="3">
        <v>1314346842.190001</v>
      </c>
      <c r="S627" s="31">
        <v>0</v>
      </c>
      <c r="T627" s="10">
        <f t="shared" si="45"/>
        <v>0</v>
      </c>
      <c r="U627" s="3">
        <v>0</v>
      </c>
      <c r="V627" s="3">
        <v>0</v>
      </c>
      <c r="W627" s="3">
        <v>0</v>
      </c>
      <c r="X627" s="3">
        <v>0</v>
      </c>
      <c r="Y627" s="3">
        <v>0</v>
      </c>
      <c r="Z627" s="3">
        <v>0</v>
      </c>
      <c r="AA627" s="3">
        <v>-6.7899999618530273</v>
      </c>
      <c r="AB627" s="3">
        <v>-6523526.7899999619</v>
      </c>
      <c r="AC627" s="3">
        <f t="shared" si="46"/>
        <v>-793012607.00999999</v>
      </c>
      <c r="AD627" s="3">
        <f t="shared" si="47"/>
        <v>-793012607.00999999</v>
      </c>
      <c r="AE627" s="3">
        <f t="shared" si="48"/>
        <v>-786489087.00999999</v>
      </c>
      <c r="AF627" s="3">
        <f t="shared" si="49"/>
        <v>-786489087.00999999</v>
      </c>
    </row>
    <row r="628" spans="1:32" x14ac:dyDescent="0.2">
      <c r="A628" t="s">
        <v>138</v>
      </c>
      <c r="B628" t="s">
        <v>104</v>
      </c>
      <c r="C628" t="s">
        <v>17</v>
      </c>
      <c r="D628" t="s">
        <v>17</v>
      </c>
      <c r="E628" t="s">
        <v>33</v>
      </c>
      <c r="F628">
        <v>202112</v>
      </c>
      <c r="G628" s="3">
        <v>663781433.20000005</v>
      </c>
      <c r="H628" s="3">
        <v>665591058.34000003</v>
      </c>
      <c r="I628" s="3">
        <v>663781433.20000005</v>
      </c>
      <c r="J628" s="3">
        <v>665591058.34000003</v>
      </c>
      <c r="K628" s="10">
        <v>153</v>
      </c>
      <c r="L628" s="10">
        <v>154</v>
      </c>
      <c r="M628" s="10">
        <v>0</v>
      </c>
      <c r="N628" s="10">
        <v>151524.25448028665</v>
      </c>
      <c r="O628" s="3">
        <v>1266497519.3699999</v>
      </c>
      <c r="P628" s="3">
        <v>1321843707.0403953</v>
      </c>
      <c r="Q628" s="3">
        <v>1266497519.3699999</v>
      </c>
      <c r="R628" s="3">
        <v>1321843707.0403953</v>
      </c>
      <c r="S628" s="31">
        <v>0</v>
      </c>
      <c r="T628" s="10">
        <f t="shared" si="45"/>
        <v>0</v>
      </c>
      <c r="U628" s="3">
        <v>0</v>
      </c>
      <c r="V628" s="3">
        <v>0</v>
      </c>
      <c r="W628" s="3">
        <v>0</v>
      </c>
      <c r="X628" s="3">
        <v>0</v>
      </c>
      <c r="Y628" s="3">
        <v>0</v>
      </c>
      <c r="Z628" s="3">
        <v>0</v>
      </c>
      <c r="AA628" s="3">
        <v>1809625.1399999857</v>
      </c>
      <c r="AB628" s="3">
        <v>1809625.1399999857</v>
      </c>
      <c r="AC628" s="3">
        <f t="shared" si="46"/>
        <v>-665591058.34000003</v>
      </c>
      <c r="AD628" s="3">
        <f t="shared" si="47"/>
        <v>-665591058.34000003</v>
      </c>
      <c r="AE628" s="3">
        <f t="shared" si="48"/>
        <v>-665591058.34000003</v>
      </c>
      <c r="AF628" s="3">
        <f t="shared" si="49"/>
        <v>-665591058.34000003</v>
      </c>
    </row>
    <row r="629" spans="1:32" x14ac:dyDescent="0.2">
      <c r="A629" t="s">
        <v>138</v>
      </c>
      <c r="B629" t="s">
        <v>104</v>
      </c>
      <c r="C629" t="s">
        <v>17</v>
      </c>
      <c r="D629" t="s">
        <v>17</v>
      </c>
      <c r="E629" t="s">
        <v>33</v>
      </c>
      <c r="F629">
        <v>202203</v>
      </c>
      <c r="G629" s="3">
        <v>866805491.60000002</v>
      </c>
      <c r="H629" s="3">
        <v>875808204.04000008</v>
      </c>
      <c r="I629" s="3">
        <v>866805491.60000002</v>
      </c>
      <c r="J629" s="3">
        <v>875808204.04000008</v>
      </c>
      <c r="K629" s="10">
        <v>163</v>
      </c>
      <c r="L629" s="10">
        <v>166</v>
      </c>
      <c r="M629" s="10">
        <v>0</v>
      </c>
      <c r="N629" s="10">
        <v>132681.56912442396</v>
      </c>
      <c r="O629" s="3">
        <v>2386800390.2599945</v>
      </c>
      <c r="P629" s="3">
        <v>1887976744.1789076</v>
      </c>
      <c r="Q629" s="3">
        <v>2386800390.2599945</v>
      </c>
      <c r="R629" s="3">
        <v>1887976744.1789076</v>
      </c>
      <c r="S629" s="31">
        <v>0</v>
      </c>
      <c r="T629" s="10">
        <f t="shared" si="45"/>
        <v>0</v>
      </c>
      <c r="U629" s="3">
        <v>0</v>
      </c>
      <c r="V629" s="3">
        <v>0</v>
      </c>
      <c r="W629" s="3">
        <v>0</v>
      </c>
      <c r="X629" s="3">
        <v>0</v>
      </c>
      <c r="Y629" s="3">
        <v>0</v>
      </c>
      <c r="Z629" s="3">
        <v>0</v>
      </c>
      <c r="AA629" s="3">
        <v>9002712.4400000572</v>
      </c>
      <c r="AB629" s="3">
        <v>9002712.4400000572</v>
      </c>
      <c r="AC629" s="3">
        <f t="shared" si="46"/>
        <v>-875808204.04000008</v>
      </c>
      <c r="AD629" s="3">
        <f t="shared" si="47"/>
        <v>-875808204.04000008</v>
      </c>
      <c r="AE629" s="3">
        <f t="shared" si="48"/>
        <v>-875808204.04000008</v>
      </c>
      <c r="AF629" s="3">
        <f t="shared" si="49"/>
        <v>-875808204.04000008</v>
      </c>
    </row>
    <row r="630" spans="1:32" x14ac:dyDescent="0.2">
      <c r="A630" t="s">
        <v>138</v>
      </c>
      <c r="B630" t="s">
        <v>104</v>
      </c>
      <c r="C630" t="s">
        <v>17</v>
      </c>
      <c r="D630" t="s">
        <v>17</v>
      </c>
      <c r="E630" t="s">
        <v>33</v>
      </c>
      <c r="F630">
        <v>202206</v>
      </c>
      <c r="G630" s="3">
        <v>589510700</v>
      </c>
      <c r="H630" s="3">
        <v>589812305.18000007</v>
      </c>
      <c r="I630" s="3">
        <v>589510700</v>
      </c>
      <c r="J630" s="3">
        <v>589812305.18000007</v>
      </c>
      <c r="K630" s="10">
        <v>116</v>
      </c>
      <c r="L630" s="10">
        <v>117</v>
      </c>
      <c r="M630" s="10">
        <v>0</v>
      </c>
      <c r="N630" s="10">
        <v>124081.5770609319</v>
      </c>
      <c r="O630" s="3">
        <v>1386883597.8600001</v>
      </c>
      <c r="P630" s="3">
        <v>1123163432.9609041</v>
      </c>
      <c r="Q630" s="3">
        <v>1386883597.8600001</v>
      </c>
      <c r="R630" s="3">
        <v>1123163432.9609041</v>
      </c>
      <c r="S630" s="31">
        <v>0</v>
      </c>
      <c r="T630" s="10">
        <f t="shared" si="45"/>
        <v>0</v>
      </c>
      <c r="U630" s="3">
        <v>0</v>
      </c>
      <c r="V630" s="3">
        <v>0</v>
      </c>
      <c r="W630" s="3">
        <v>0</v>
      </c>
      <c r="X630" s="3">
        <v>0</v>
      </c>
      <c r="Y630" s="3">
        <v>0</v>
      </c>
      <c r="Z630" s="3">
        <v>0</v>
      </c>
      <c r="AA630" s="3">
        <v>301605.18000006676</v>
      </c>
      <c r="AB630" s="3">
        <v>301605.18000006676</v>
      </c>
      <c r="AC630" s="3">
        <f t="shared" si="46"/>
        <v>-589812305.18000007</v>
      </c>
      <c r="AD630" s="3">
        <f t="shared" si="47"/>
        <v>-589812305.18000007</v>
      </c>
      <c r="AE630" s="3">
        <f t="shared" si="48"/>
        <v>-589812305.18000007</v>
      </c>
      <c r="AF630" s="3">
        <f t="shared" si="49"/>
        <v>-589812305.18000007</v>
      </c>
    </row>
    <row r="631" spans="1:32" x14ac:dyDescent="0.2">
      <c r="A631" t="s">
        <v>138</v>
      </c>
      <c r="B631" t="s">
        <v>104</v>
      </c>
      <c r="C631" t="s">
        <v>17</v>
      </c>
      <c r="D631" t="s">
        <v>17</v>
      </c>
      <c r="E631" t="s">
        <v>33</v>
      </c>
      <c r="F631">
        <v>202209</v>
      </c>
      <c r="G631" s="3">
        <v>663745493</v>
      </c>
      <c r="H631" s="3">
        <v>690382241.04999995</v>
      </c>
      <c r="I631" s="3">
        <v>663745493</v>
      </c>
      <c r="J631" s="3">
        <v>690382241.04999995</v>
      </c>
      <c r="K631" s="10">
        <v>155</v>
      </c>
      <c r="L631" s="10">
        <v>160</v>
      </c>
      <c r="M631" s="10">
        <v>0</v>
      </c>
      <c r="N631" s="10">
        <v>126165.55663082439</v>
      </c>
      <c r="O631" s="3">
        <v>1339189703.48</v>
      </c>
      <c r="P631" s="3">
        <v>1048551982.4385002</v>
      </c>
      <c r="Q631" s="3">
        <v>1339189703.48</v>
      </c>
      <c r="R631" s="3">
        <v>1048551982.4385002</v>
      </c>
      <c r="S631" s="31">
        <v>0</v>
      </c>
      <c r="T631" s="10">
        <f t="shared" si="45"/>
        <v>0</v>
      </c>
      <c r="U631" s="3">
        <v>0</v>
      </c>
      <c r="V631" s="3">
        <v>0</v>
      </c>
      <c r="W631" s="3">
        <v>0</v>
      </c>
      <c r="X631" s="3">
        <v>0</v>
      </c>
      <c r="Y631" s="3">
        <v>0</v>
      </c>
      <c r="Z631" s="3">
        <v>0</v>
      </c>
      <c r="AA631" s="3">
        <v>26636748.049999952</v>
      </c>
      <c r="AB631" s="3">
        <v>26636748.049999952</v>
      </c>
      <c r="AC631" s="3">
        <f t="shared" si="46"/>
        <v>-690382241.04999995</v>
      </c>
      <c r="AD631" s="3">
        <f t="shared" si="47"/>
        <v>-690382241.04999995</v>
      </c>
      <c r="AE631" s="3">
        <f t="shared" si="48"/>
        <v>-690382241.04999995</v>
      </c>
      <c r="AF631" s="3">
        <f t="shared" si="49"/>
        <v>-690382241.04999995</v>
      </c>
    </row>
    <row r="632" spans="1:32" x14ac:dyDescent="0.2">
      <c r="A632" t="s">
        <v>138</v>
      </c>
      <c r="B632" t="s">
        <v>104</v>
      </c>
      <c r="C632" t="s">
        <v>17</v>
      </c>
      <c r="D632" t="s">
        <v>17</v>
      </c>
      <c r="E632" t="s">
        <v>33</v>
      </c>
      <c r="F632">
        <v>202212</v>
      </c>
      <c r="G632" s="3">
        <v>604023606</v>
      </c>
      <c r="H632" s="3">
        <v>608587894.62999988</v>
      </c>
      <c r="I632" s="3">
        <v>604023606</v>
      </c>
      <c r="J632" s="3">
        <v>608587894.62999988</v>
      </c>
      <c r="K632" s="10">
        <v>148</v>
      </c>
      <c r="L632" s="10">
        <v>149</v>
      </c>
      <c r="M632" s="10">
        <v>0</v>
      </c>
      <c r="N632" s="10">
        <v>128578.68888888891</v>
      </c>
      <c r="O632" s="3">
        <v>1193987687.52</v>
      </c>
      <c r="P632" s="3">
        <v>1337489743.1474991</v>
      </c>
      <c r="Q632" s="3">
        <v>1193987687.52</v>
      </c>
      <c r="R632" s="3">
        <v>1337489743.1474991</v>
      </c>
      <c r="S632" s="31">
        <v>0</v>
      </c>
      <c r="T632" s="10">
        <f t="shared" si="45"/>
        <v>0</v>
      </c>
      <c r="U632" s="3">
        <v>0</v>
      </c>
      <c r="V632" s="3">
        <v>0</v>
      </c>
      <c r="W632" s="3">
        <v>0</v>
      </c>
      <c r="X632" s="3">
        <v>0</v>
      </c>
      <c r="Y632" s="3">
        <v>0</v>
      </c>
      <c r="Z632" s="3">
        <v>0</v>
      </c>
      <c r="AA632" s="3">
        <v>4564288.629999876</v>
      </c>
      <c r="AB632" s="3">
        <v>4564288.629999876</v>
      </c>
      <c r="AC632" s="3">
        <f t="shared" si="46"/>
        <v>-608587894.62999988</v>
      </c>
      <c r="AD632" s="3">
        <f t="shared" si="47"/>
        <v>-608587894.62999988</v>
      </c>
      <c r="AE632" s="3">
        <f t="shared" si="48"/>
        <v>-608587894.62999988</v>
      </c>
      <c r="AF632" s="3">
        <f t="shared" si="49"/>
        <v>-608587894.62999988</v>
      </c>
    </row>
    <row r="633" spans="1:32" x14ac:dyDescent="0.2">
      <c r="A633" t="s">
        <v>138</v>
      </c>
      <c r="B633" t="s">
        <v>104</v>
      </c>
      <c r="C633" t="s">
        <v>17</v>
      </c>
      <c r="D633" t="s">
        <v>17</v>
      </c>
      <c r="E633" t="s">
        <v>33</v>
      </c>
      <c r="F633">
        <v>202303</v>
      </c>
      <c r="G633" s="3">
        <v>531654714.80000001</v>
      </c>
      <c r="H633" s="3">
        <v>545305357.45000005</v>
      </c>
      <c r="I633" s="3">
        <v>531654714.80000001</v>
      </c>
      <c r="J633" s="3">
        <v>545305357.45000005</v>
      </c>
      <c r="K633" s="10">
        <v>121</v>
      </c>
      <c r="L633" s="10">
        <v>127</v>
      </c>
      <c r="M633" s="10">
        <v>0</v>
      </c>
      <c r="N633" s="10">
        <v>130302.57603686635</v>
      </c>
      <c r="O633" s="3">
        <v>2855374069.5099854</v>
      </c>
      <c r="P633" s="3">
        <v>2156865453.6917839</v>
      </c>
      <c r="Q633" s="3">
        <v>2855374069.5099854</v>
      </c>
      <c r="R633" s="3">
        <v>2156865453.6917839</v>
      </c>
      <c r="S633" s="31">
        <v>0</v>
      </c>
      <c r="T633" s="10">
        <f t="shared" si="45"/>
        <v>0</v>
      </c>
      <c r="U633" s="3">
        <v>0</v>
      </c>
      <c r="V633" s="3">
        <v>0</v>
      </c>
      <c r="W633" s="3">
        <v>0</v>
      </c>
      <c r="X633" s="3">
        <v>0</v>
      </c>
      <c r="Y633" s="3">
        <v>0</v>
      </c>
      <c r="Z633" s="3">
        <v>0</v>
      </c>
      <c r="AA633" s="3">
        <v>13650642.650000036</v>
      </c>
      <c r="AB633" s="3">
        <v>13650642.650000036</v>
      </c>
      <c r="AC633" s="3">
        <f t="shared" si="46"/>
        <v>-545305357.45000005</v>
      </c>
      <c r="AD633" s="3">
        <f t="shared" si="47"/>
        <v>-545305357.45000005</v>
      </c>
      <c r="AE633" s="3">
        <f t="shared" si="48"/>
        <v>-545305357.45000005</v>
      </c>
      <c r="AF633" s="3">
        <f t="shared" si="49"/>
        <v>-545305357.45000005</v>
      </c>
    </row>
    <row r="634" spans="1:32" x14ac:dyDescent="0.2">
      <c r="A634" t="s">
        <v>138</v>
      </c>
      <c r="B634" t="s">
        <v>104</v>
      </c>
      <c r="C634" t="s">
        <v>17</v>
      </c>
      <c r="D634" t="s">
        <v>17</v>
      </c>
      <c r="E634" t="s">
        <v>33</v>
      </c>
      <c r="F634">
        <v>202306</v>
      </c>
      <c r="G634" s="3">
        <v>534267228.19999999</v>
      </c>
      <c r="H634" s="3">
        <v>560835813.29000008</v>
      </c>
      <c r="I634" s="3">
        <v>534267228.19999999</v>
      </c>
      <c r="J634" s="3">
        <v>560835813.29000008</v>
      </c>
      <c r="K634" s="10">
        <v>148</v>
      </c>
      <c r="L634" s="10">
        <v>155</v>
      </c>
      <c r="M634" s="10">
        <v>0</v>
      </c>
      <c r="N634" s="10">
        <v>132651.70358422943</v>
      </c>
      <c r="O634" s="3">
        <v>1250993749.4800007</v>
      </c>
      <c r="P634" s="3">
        <v>2146364649.1152027</v>
      </c>
      <c r="Q634" s="3">
        <v>1250993749.4800007</v>
      </c>
      <c r="R634" s="3">
        <v>2146364649.1152027</v>
      </c>
      <c r="S634" s="31">
        <v>0</v>
      </c>
      <c r="T634" s="10">
        <f t="shared" si="45"/>
        <v>0</v>
      </c>
      <c r="U634" s="3">
        <v>0</v>
      </c>
      <c r="V634" s="3">
        <v>0</v>
      </c>
      <c r="W634" s="3">
        <v>0</v>
      </c>
      <c r="X634" s="3">
        <v>0</v>
      </c>
      <c r="Y634" s="3">
        <v>0</v>
      </c>
      <c r="Z634" s="3">
        <v>0</v>
      </c>
      <c r="AA634" s="3">
        <v>26568585.090000093</v>
      </c>
      <c r="AB634" s="3">
        <v>26568585.090000093</v>
      </c>
      <c r="AC634" s="3">
        <f t="shared" si="46"/>
        <v>-560835813.29000008</v>
      </c>
      <c r="AD634" s="3">
        <f t="shared" si="47"/>
        <v>-560835813.29000008</v>
      </c>
      <c r="AE634" s="3">
        <f t="shared" si="48"/>
        <v>-560835813.29000008</v>
      </c>
      <c r="AF634" s="3">
        <f t="shared" si="49"/>
        <v>-560835813.29000008</v>
      </c>
    </row>
    <row r="635" spans="1:32" x14ac:dyDescent="0.2">
      <c r="A635" t="s">
        <v>138</v>
      </c>
      <c r="B635" t="s">
        <v>104</v>
      </c>
      <c r="C635" t="s">
        <v>17</v>
      </c>
      <c r="D635" t="s">
        <v>17</v>
      </c>
      <c r="E635" t="s">
        <v>33</v>
      </c>
      <c r="F635">
        <v>202309</v>
      </c>
      <c r="G635" s="3">
        <v>669128507</v>
      </c>
      <c r="H635" s="3">
        <v>682636662.20999992</v>
      </c>
      <c r="I635" s="3">
        <v>669128507</v>
      </c>
      <c r="J635" s="3">
        <v>682636662.20999992</v>
      </c>
      <c r="K635" s="10">
        <v>148</v>
      </c>
      <c r="L635" s="10">
        <v>154</v>
      </c>
      <c r="M635" s="10">
        <v>0</v>
      </c>
      <c r="N635" s="10">
        <v>135388.40358422932</v>
      </c>
      <c r="O635" s="3">
        <v>1432359727.0000002</v>
      </c>
      <c r="P635" s="3">
        <v>1877972585.9308996</v>
      </c>
      <c r="Q635" s="3">
        <v>1432359727.0000002</v>
      </c>
      <c r="R635" s="3">
        <v>1877972585.9308996</v>
      </c>
      <c r="S635" s="31">
        <v>0</v>
      </c>
      <c r="T635" s="10">
        <f t="shared" si="45"/>
        <v>0</v>
      </c>
      <c r="U635" s="3">
        <v>0</v>
      </c>
      <c r="V635" s="3">
        <v>0</v>
      </c>
      <c r="W635" s="3">
        <v>0</v>
      </c>
      <c r="X635" s="3">
        <v>0</v>
      </c>
      <c r="Y635" s="3">
        <v>0</v>
      </c>
      <c r="Z635" s="3">
        <v>0</v>
      </c>
      <c r="AA635" s="3">
        <v>13508155.209999919</v>
      </c>
      <c r="AB635" s="3">
        <v>13508155.209999919</v>
      </c>
      <c r="AC635" s="3">
        <f t="shared" si="46"/>
        <v>-682636662.20999992</v>
      </c>
      <c r="AD635" s="3">
        <f t="shared" si="47"/>
        <v>-682636662.20999992</v>
      </c>
      <c r="AE635" s="3">
        <f t="shared" si="48"/>
        <v>-682636662.20999992</v>
      </c>
      <c r="AF635" s="3">
        <f t="shared" si="49"/>
        <v>-682636662.20999992</v>
      </c>
    </row>
    <row r="636" spans="1:32" x14ac:dyDescent="0.2">
      <c r="A636" t="s">
        <v>138</v>
      </c>
      <c r="B636" t="s">
        <v>104</v>
      </c>
      <c r="C636" t="s">
        <v>17</v>
      </c>
      <c r="D636" t="s">
        <v>17</v>
      </c>
      <c r="E636" t="s">
        <v>33</v>
      </c>
      <c r="F636">
        <v>202312</v>
      </c>
      <c r="G636" s="3">
        <v>723323941</v>
      </c>
      <c r="H636" s="3">
        <v>745519417.48999989</v>
      </c>
      <c r="I636" s="3">
        <v>723323941</v>
      </c>
      <c r="J636" s="3">
        <v>745519417.48999989</v>
      </c>
      <c r="K636" s="10">
        <v>127</v>
      </c>
      <c r="L636" s="10">
        <v>131</v>
      </c>
      <c r="M636" s="10">
        <v>0</v>
      </c>
      <c r="N636" s="10">
        <v>138396.26559139785</v>
      </c>
      <c r="O636" s="3">
        <v>1337866243.0100002</v>
      </c>
      <c r="P636" s="3">
        <v>1659038104.0099998</v>
      </c>
      <c r="Q636" s="3">
        <v>1337866243.0100002</v>
      </c>
      <c r="R636" s="3">
        <v>1659038104.0099998</v>
      </c>
      <c r="S636" s="31">
        <v>0</v>
      </c>
      <c r="T636" s="10">
        <f t="shared" si="45"/>
        <v>0</v>
      </c>
      <c r="U636" s="3">
        <v>0</v>
      </c>
      <c r="V636" s="3">
        <v>0</v>
      </c>
      <c r="W636" s="3">
        <v>0</v>
      </c>
      <c r="X636" s="3">
        <v>0</v>
      </c>
      <c r="Y636" s="3">
        <v>0</v>
      </c>
      <c r="Z636" s="3">
        <v>0</v>
      </c>
      <c r="AA636" s="3">
        <v>22195476.48999989</v>
      </c>
      <c r="AB636" s="3">
        <v>22195476.48999989</v>
      </c>
      <c r="AC636" s="3">
        <f t="shared" si="46"/>
        <v>-745519417.48999989</v>
      </c>
      <c r="AD636" s="3">
        <f t="shared" si="47"/>
        <v>-745519417.48999989</v>
      </c>
      <c r="AE636" s="3">
        <f t="shared" si="48"/>
        <v>-745519417.48999989</v>
      </c>
      <c r="AF636" s="3">
        <f t="shared" si="49"/>
        <v>-745519417.48999989</v>
      </c>
    </row>
    <row r="637" spans="1:32" x14ac:dyDescent="0.2">
      <c r="A637" t="s">
        <v>138</v>
      </c>
      <c r="B637" t="s">
        <v>104</v>
      </c>
      <c r="C637" t="s">
        <v>17</v>
      </c>
      <c r="D637" t="s">
        <v>17</v>
      </c>
      <c r="E637" t="s">
        <v>33</v>
      </c>
      <c r="F637">
        <v>202403</v>
      </c>
      <c r="G637" s="3">
        <v>660708784</v>
      </c>
      <c r="H637" s="3">
        <v>747415199.00999999</v>
      </c>
      <c r="I637" s="3">
        <v>660708784</v>
      </c>
      <c r="J637" s="3">
        <v>747415199.00999999</v>
      </c>
      <c r="K637" s="10">
        <v>146</v>
      </c>
      <c r="L637" s="10">
        <v>164</v>
      </c>
      <c r="M637" s="10">
        <v>0</v>
      </c>
      <c r="N637" s="10">
        <v>131768.32072673342</v>
      </c>
      <c r="O637" s="3">
        <v>3194332533.9099884</v>
      </c>
      <c r="P637" s="3">
        <v>2032679730.9099889</v>
      </c>
      <c r="Q637" s="3">
        <v>3194332533.9099884</v>
      </c>
      <c r="R637" s="3">
        <v>2032679730.9099889</v>
      </c>
      <c r="S637" s="31">
        <v>0</v>
      </c>
      <c r="T637" s="10">
        <f t="shared" si="45"/>
        <v>0</v>
      </c>
      <c r="U637" s="3">
        <v>0</v>
      </c>
      <c r="V637" s="3">
        <v>0</v>
      </c>
      <c r="W637" s="3">
        <v>0</v>
      </c>
      <c r="X637" s="3">
        <v>0</v>
      </c>
      <c r="Y637" s="3">
        <v>0</v>
      </c>
      <c r="Z637" s="3">
        <v>0</v>
      </c>
      <c r="AA637" s="3">
        <v>86706415.00999999</v>
      </c>
      <c r="AB637" s="3">
        <v>86706415.00999999</v>
      </c>
      <c r="AC637" s="3">
        <f t="shared" si="46"/>
        <v>-747415199.00999999</v>
      </c>
      <c r="AD637" s="3">
        <f t="shared" si="47"/>
        <v>-747415199.00999999</v>
      </c>
      <c r="AE637" s="3">
        <f t="shared" si="48"/>
        <v>-747415199.00999999</v>
      </c>
      <c r="AF637" s="3">
        <f t="shared" si="49"/>
        <v>-747415199.00999999</v>
      </c>
    </row>
    <row r="638" spans="1:32" x14ac:dyDescent="0.2">
      <c r="A638" t="s">
        <v>138</v>
      </c>
      <c r="B638" t="s">
        <v>104</v>
      </c>
      <c r="C638" t="s">
        <v>17</v>
      </c>
      <c r="D638" t="s">
        <v>17</v>
      </c>
      <c r="E638" t="s">
        <v>36</v>
      </c>
      <c r="F638">
        <v>202404</v>
      </c>
      <c r="G638" s="3">
        <v>177503231</v>
      </c>
      <c r="H638" s="3">
        <v>200606676.75999999</v>
      </c>
      <c r="I638" s="3">
        <v>177503231</v>
      </c>
      <c r="J638" s="3">
        <v>200606676.75999999</v>
      </c>
      <c r="K638" s="10">
        <v>29</v>
      </c>
      <c r="L638" s="10">
        <v>37</v>
      </c>
      <c r="M638" s="10">
        <v>0</v>
      </c>
      <c r="N638" s="10">
        <v>130276.8666666667</v>
      </c>
      <c r="O638" s="3">
        <v>767693126.04000068</v>
      </c>
      <c r="P638" s="3">
        <v>658545630.04000056</v>
      </c>
      <c r="Q638" s="3">
        <v>767693126.04000068</v>
      </c>
      <c r="R638" s="3">
        <v>658545630.04000056</v>
      </c>
      <c r="S638" s="31">
        <v>0</v>
      </c>
      <c r="T638" s="10">
        <f t="shared" si="45"/>
        <v>0</v>
      </c>
      <c r="U638" s="3">
        <v>0</v>
      </c>
      <c r="V638" s="3">
        <v>0</v>
      </c>
      <c r="W638" s="3">
        <v>0</v>
      </c>
      <c r="X638" s="3">
        <v>0</v>
      </c>
      <c r="Y638" s="3">
        <v>0</v>
      </c>
      <c r="Z638" s="3">
        <v>0</v>
      </c>
      <c r="AA638" s="3">
        <v>23103445.75999999</v>
      </c>
      <c r="AB638" s="3">
        <v>23103445.75999999</v>
      </c>
      <c r="AC638" s="3">
        <f t="shared" si="46"/>
        <v>-200606676.75999999</v>
      </c>
      <c r="AD638" s="3">
        <f t="shared" si="47"/>
        <v>-200606676.75999999</v>
      </c>
      <c r="AE638" s="3">
        <f t="shared" si="48"/>
        <v>-200606676.75999999</v>
      </c>
      <c r="AF638" s="3">
        <f t="shared" si="49"/>
        <v>-200606676.75999999</v>
      </c>
    </row>
    <row r="639" spans="1:32" x14ac:dyDescent="0.2">
      <c r="A639" t="s">
        <v>138</v>
      </c>
      <c r="B639" t="s">
        <v>104</v>
      </c>
      <c r="C639" t="s">
        <v>17</v>
      </c>
      <c r="D639" t="s">
        <v>17</v>
      </c>
      <c r="E639" t="s">
        <v>36</v>
      </c>
      <c r="F639">
        <v>202405</v>
      </c>
      <c r="G639" s="3">
        <v>100683352</v>
      </c>
      <c r="H639" s="3">
        <v>215377049.61000001</v>
      </c>
      <c r="I639" s="3">
        <v>100683352</v>
      </c>
      <c r="J639" s="3">
        <v>215377049.61000001</v>
      </c>
      <c r="K639" s="10">
        <v>11</v>
      </c>
      <c r="L639" s="10">
        <v>25</v>
      </c>
      <c r="M639" s="10">
        <v>0</v>
      </c>
      <c r="N639" s="10">
        <v>132246.5806451613</v>
      </c>
      <c r="O639" s="3">
        <v>391519354.45999992</v>
      </c>
      <c r="P639" s="3">
        <v>536339117.45999992</v>
      </c>
      <c r="Q639" s="3">
        <v>391519354.45999992</v>
      </c>
      <c r="R639" s="3">
        <v>536339117.45999992</v>
      </c>
      <c r="S639" s="31">
        <v>0</v>
      </c>
      <c r="T639" s="10">
        <f t="shared" si="45"/>
        <v>0</v>
      </c>
      <c r="U639" s="3">
        <v>0</v>
      </c>
      <c r="V639" s="3">
        <v>0</v>
      </c>
      <c r="W639" s="3">
        <v>0</v>
      </c>
      <c r="X639" s="3">
        <v>0</v>
      </c>
      <c r="Y639" s="3">
        <v>0</v>
      </c>
      <c r="Z639" s="3">
        <v>0</v>
      </c>
      <c r="AA639" s="3">
        <v>114693697.61000001</v>
      </c>
      <c r="AB639" s="3">
        <v>114693697.61000001</v>
      </c>
      <c r="AC639" s="3">
        <f t="shared" si="46"/>
        <v>-215377049.61000001</v>
      </c>
      <c r="AD639" s="3">
        <f t="shared" si="47"/>
        <v>-215377049.61000001</v>
      </c>
      <c r="AE639" s="3">
        <f t="shared" si="48"/>
        <v>-215377049.61000001</v>
      </c>
      <c r="AF639" s="3">
        <f t="shared" si="49"/>
        <v>-215377049.61000001</v>
      </c>
    </row>
    <row r="640" spans="1:32" x14ac:dyDescent="0.2">
      <c r="A640" t="s">
        <v>139</v>
      </c>
      <c r="B640" t="s">
        <v>105</v>
      </c>
      <c r="C640" t="s">
        <v>17</v>
      </c>
      <c r="D640" t="s">
        <v>17</v>
      </c>
      <c r="E640" t="s">
        <v>33</v>
      </c>
      <c r="F640">
        <v>201906</v>
      </c>
      <c r="G640" s="3">
        <v>4630062260</v>
      </c>
      <c r="H640" s="3">
        <v>3900251929.6700006</v>
      </c>
      <c r="I640" s="3">
        <v>2247675210.6199999</v>
      </c>
      <c r="J640" s="3">
        <v>482935847.5800004</v>
      </c>
      <c r="K640" s="10">
        <v>37</v>
      </c>
      <c r="L640" s="10">
        <v>37</v>
      </c>
      <c r="M640" s="10">
        <v>0</v>
      </c>
      <c r="N640" s="10">
        <v>37395.095698924728</v>
      </c>
      <c r="O640" s="3">
        <v>4278138026.2800016</v>
      </c>
      <c r="P640" s="3">
        <v>3910451431.2844028</v>
      </c>
      <c r="Q640" s="3">
        <v>2864685318.1799998</v>
      </c>
      <c r="R640" s="3">
        <v>2496998723.1843996</v>
      </c>
      <c r="S640" s="31">
        <v>0</v>
      </c>
      <c r="T640" s="10">
        <f t="shared" si="45"/>
        <v>0</v>
      </c>
      <c r="U640" s="3">
        <v>0</v>
      </c>
      <c r="V640" s="3">
        <v>0</v>
      </c>
      <c r="W640" s="3">
        <v>0</v>
      </c>
      <c r="X640" s="3">
        <v>0</v>
      </c>
      <c r="Y640" s="3">
        <v>0</v>
      </c>
      <c r="Z640" s="3">
        <v>0</v>
      </c>
      <c r="AA640" s="3">
        <v>-729810330.32999945</v>
      </c>
      <c r="AB640" s="3">
        <v>-1764739363.0399995</v>
      </c>
      <c r="AC640" s="3">
        <f t="shared" si="46"/>
        <v>-3900251929.6700006</v>
      </c>
      <c r="AD640" s="3">
        <f t="shared" si="47"/>
        <v>-3900251929.6700006</v>
      </c>
      <c r="AE640" s="3">
        <f t="shared" si="48"/>
        <v>-482935847.5800004</v>
      </c>
      <c r="AF640" s="3">
        <f t="shared" si="49"/>
        <v>-482935847.5800004</v>
      </c>
    </row>
    <row r="641" spans="1:32" x14ac:dyDescent="0.2">
      <c r="A641" t="s">
        <v>139</v>
      </c>
      <c r="B641" t="s">
        <v>105</v>
      </c>
      <c r="C641" t="s">
        <v>17</v>
      </c>
      <c r="D641" t="s">
        <v>17</v>
      </c>
      <c r="E641" t="s">
        <v>33</v>
      </c>
      <c r="F641">
        <v>201909</v>
      </c>
      <c r="G641" s="3">
        <v>1013088480</v>
      </c>
      <c r="H641" s="3">
        <v>1013088479.5300001</v>
      </c>
      <c r="I641" s="3">
        <v>543365506.01999998</v>
      </c>
      <c r="J641" s="3">
        <v>543365508.71999991</v>
      </c>
      <c r="K641" s="10">
        <v>12</v>
      </c>
      <c r="L641" s="10">
        <v>12</v>
      </c>
      <c r="M641" s="10">
        <v>0</v>
      </c>
      <c r="N641" s="10">
        <v>38065.371684587815</v>
      </c>
      <c r="O641" s="3">
        <v>4360645060.8900013</v>
      </c>
      <c r="P641" s="3">
        <v>4113627989.0735011</v>
      </c>
      <c r="Q641" s="3">
        <v>2929066363.8399992</v>
      </c>
      <c r="R641" s="3">
        <v>2682049292.023499</v>
      </c>
      <c r="S641" s="31">
        <v>0</v>
      </c>
      <c r="T641" s="10">
        <f t="shared" si="45"/>
        <v>0</v>
      </c>
      <c r="U641" s="3">
        <v>0</v>
      </c>
      <c r="V641" s="3">
        <v>0</v>
      </c>
      <c r="W641" s="3">
        <v>0</v>
      </c>
      <c r="X641" s="3">
        <v>0</v>
      </c>
      <c r="Y641" s="3">
        <v>0</v>
      </c>
      <c r="Z641" s="3">
        <v>0</v>
      </c>
      <c r="AA641" s="3">
        <v>-0.46999990940093994</v>
      </c>
      <c r="AB641" s="3">
        <v>2.6999999284744263</v>
      </c>
      <c r="AC641" s="3">
        <f t="shared" si="46"/>
        <v>-1013088479.5300001</v>
      </c>
      <c r="AD641" s="3">
        <f t="shared" si="47"/>
        <v>-1013088479.5300001</v>
      </c>
      <c r="AE641" s="3">
        <f t="shared" si="48"/>
        <v>-543365508.71999991</v>
      </c>
      <c r="AF641" s="3">
        <f t="shared" si="49"/>
        <v>-543365508.71999991</v>
      </c>
    </row>
    <row r="642" spans="1:32" x14ac:dyDescent="0.2">
      <c r="A642" t="s">
        <v>139</v>
      </c>
      <c r="B642" t="s">
        <v>105</v>
      </c>
      <c r="C642" t="s">
        <v>17</v>
      </c>
      <c r="D642" t="s">
        <v>17</v>
      </c>
      <c r="E642" t="s">
        <v>33</v>
      </c>
      <c r="F642">
        <v>201912</v>
      </c>
      <c r="G642" s="3">
        <v>713796631</v>
      </c>
      <c r="H642" s="3">
        <v>713796633.33999979</v>
      </c>
      <c r="I642" s="3">
        <v>367339046</v>
      </c>
      <c r="J642" s="3">
        <v>367339047.84000003</v>
      </c>
      <c r="K642" s="10">
        <v>7</v>
      </c>
      <c r="L642" s="10">
        <v>7</v>
      </c>
      <c r="M642" s="10">
        <v>0</v>
      </c>
      <c r="N642" s="10">
        <v>38683.630107526871</v>
      </c>
      <c r="O642" s="3">
        <v>4592388109.4399977</v>
      </c>
      <c r="P642" s="3">
        <v>4531468044.432497</v>
      </c>
      <c r="Q642" s="3">
        <v>3295655916.4399986</v>
      </c>
      <c r="R642" s="3">
        <v>3234735851.4324989</v>
      </c>
      <c r="S642" s="31">
        <v>0</v>
      </c>
      <c r="T642" s="10">
        <f t="shared" ref="T642:T705" si="50">$S642 * $N642</f>
        <v>0</v>
      </c>
      <c r="U642" s="3">
        <v>0</v>
      </c>
      <c r="V642" s="3">
        <v>0</v>
      </c>
      <c r="W642" s="3">
        <v>0</v>
      </c>
      <c r="X642" s="3">
        <v>0</v>
      </c>
      <c r="Y642" s="3">
        <v>0</v>
      </c>
      <c r="Z642" s="3">
        <v>0</v>
      </c>
      <c r="AA642" s="3">
        <v>2.339999794960022</v>
      </c>
      <c r="AB642" s="3">
        <v>1.8400000333786011</v>
      </c>
      <c r="AC642" s="3">
        <f t="shared" ref="AC642:AC705" si="51">$W642 - $H642</f>
        <v>-713796633.33999979</v>
      </c>
      <c r="AD642" s="3">
        <f t="shared" ref="AD642:AD705" si="52">$X642 - $H642</f>
        <v>-713796633.33999979</v>
      </c>
      <c r="AE642" s="3">
        <f t="shared" ref="AE642:AE705" si="53">$Y642 - $J642</f>
        <v>-367339047.84000003</v>
      </c>
      <c r="AF642" s="3">
        <f t="shared" ref="AF642:AF705" si="54">$Z642 - $J642</f>
        <v>-367339047.84000003</v>
      </c>
    </row>
    <row r="643" spans="1:32" x14ac:dyDescent="0.2">
      <c r="A643" t="s">
        <v>139</v>
      </c>
      <c r="B643" t="s">
        <v>105</v>
      </c>
      <c r="C643" t="s">
        <v>17</v>
      </c>
      <c r="D643" t="s">
        <v>17</v>
      </c>
      <c r="E643" t="s">
        <v>33</v>
      </c>
      <c r="F643">
        <v>202003</v>
      </c>
      <c r="G643" s="3">
        <v>2012764923</v>
      </c>
      <c r="H643" s="3">
        <v>2012764922.6599998</v>
      </c>
      <c r="I643" s="3">
        <v>797229098.25</v>
      </c>
      <c r="J643" s="3">
        <v>797229099.18999994</v>
      </c>
      <c r="K643" s="10">
        <v>6</v>
      </c>
      <c r="L643" s="10">
        <v>6</v>
      </c>
      <c r="M643" s="10">
        <v>0</v>
      </c>
      <c r="N643" s="10">
        <v>37637.948832035596</v>
      </c>
      <c r="O643" s="3">
        <v>2948799071.3099995</v>
      </c>
      <c r="P643" s="3">
        <v>3666598076.7397003</v>
      </c>
      <c r="Q643" s="3">
        <v>1706740321.3100009</v>
      </c>
      <c r="R643" s="3">
        <v>2424539326.7397003</v>
      </c>
      <c r="S643" s="31">
        <v>0</v>
      </c>
      <c r="T643" s="10">
        <f t="shared" si="50"/>
        <v>0</v>
      </c>
      <c r="U643" s="3">
        <v>0</v>
      </c>
      <c r="V643" s="3">
        <v>0</v>
      </c>
      <c r="W643" s="3">
        <v>0</v>
      </c>
      <c r="X643" s="3">
        <v>0</v>
      </c>
      <c r="Y643" s="3">
        <v>0</v>
      </c>
      <c r="Z643" s="3">
        <v>0</v>
      </c>
      <c r="AA643" s="3">
        <v>-0.34000015258789062</v>
      </c>
      <c r="AB643" s="3">
        <v>0.93999993801116943</v>
      </c>
      <c r="AC643" s="3">
        <f t="shared" si="51"/>
        <v>-2012764922.6599998</v>
      </c>
      <c r="AD643" s="3">
        <f t="shared" si="52"/>
        <v>-2012764922.6599998</v>
      </c>
      <c r="AE643" s="3">
        <f t="shared" si="53"/>
        <v>-797229099.18999994</v>
      </c>
      <c r="AF643" s="3">
        <f t="shared" si="54"/>
        <v>-797229099.18999994</v>
      </c>
    </row>
    <row r="644" spans="1:32" x14ac:dyDescent="0.2">
      <c r="A644" t="s">
        <v>139</v>
      </c>
      <c r="B644" t="s">
        <v>105</v>
      </c>
      <c r="C644" t="s">
        <v>17</v>
      </c>
      <c r="D644" t="s">
        <v>17</v>
      </c>
      <c r="E644" t="s">
        <v>33</v>
      </c>
      <c r="F644">
        <v>202006</v>
      </c>
      <c r="G644" s="3">
        <v>672255532</v>
      </c>
      <c r="H644" s="3">
        <v>672255531.38</v>
      </c>
      <c r="I644" s="3">
        <v>347127767.16999996</v>
      </c>
      <c r="J644" s="3">
        <v>347127766.76999992</v>
      </c>
      <c r="K644" s="10">
        <v>6</v>
      </c>
      <c r="L644" s="10">
        <v>6</v>
      </c>
      <c r="M644" s="10">
        <v>0</v>
      </c>
      <c r="N644" s="10">
        <v>34794.52759856631</v>
      </c>
      <c r="O644" s="3">
        <v>4068652993.3900003</v>
      </c>
      <c r="P644" s="3">
        <v>4071395637.3817</v>
      </c>
      <c r="Q644" s="3">
        <v>2721310423.3899999</v>
      </c>
      <c r="R644" s="3">
        <v>2724053067.3816991</v>
      </c>
      <c r="S644" s="31">
        <v>0</v>
      </c>
      <c r="T644" s="10">
        <f t="shared" si="50"/>
        <v>0</v>
      </c>
      <c r="U644" s="3">
        <v>0</v>
      </c>
      <c r="V644" s="3">
        <v>0</v>
      </c>
      <c r="W644" s="3">
        <v>0</v>
      </c>
      <c r="X644" s="3">
        <v>0</v>
      </c>
      <c r="Y644" s="3">
        <v>0</v>
      </c>
      <c r="Z644" s="3">
        <v>0</v>
      </c>
      <c r="AA644" s="3">
        <v>-0.62000000476837158</v>
      </c>
      <c r="AB644" s="3">
        <v>-0.40000003576278687</v>
      </c>
      <c r="AC644" s="3">
        <f t="shared" si="51"/>
        <v>-672255531.38</v>
      </c>
      <c r="AD644" s="3">
        <f t="shared" si="52"/>
        <v>-672255531.38</v>
      </c>
      <c r="AE644" s="3">
        <f t="shared" si="53"/>
        <v>-347127766.76999992</v>
      </c>
      <c r="AF644" s="3">
        <f t="shared" si="54"/>
        <v>-347127766.76999992</v>
      </c>
    </row>
    <row r="645" spans="1:32" x14ac:dyDescent="0.2">
      <c r="A645" t="s">
        <v>139</v>
      </c>
      <c r="B645" t="s">
        <v>105</v>
      </c>
      <c r="C645" t="s">
        <v>17</v>
      </c>
      <c r="D645" t="s">
        <v>17</v>
      </c>
      <c r="E645" t="s">
        <v>33</v>
      </c>
      <c r="F645">
        <v>202009</v>
      </c>
      <c r="G645" s="3">
        <v>685716896</v>
      </c>
      <c r="H645" s="3">
        <v>685716896.08000016</v>
      </c>
      <c r="I645" s="3">
        <v>415057489.53999996</v>
      </c>
      <c r="J645" s="3">
        <v>415057489.62</v>
      </c>
      <c r="K645" s="10">
        <v>10</v>
      </c>
      <c r="L645" s="10">
        <v>10</v>
      </c>
      <c r="M645" s="10">
        <v>0</v>
      </c>
      <c r="N645" s="10">
        <v>32433.656989247316</v>
      </c>
      <c r="O645" s="3">
        <v>4127299824.2199984</v>
      </c>
      <c r="P645" s="3">
        <v>4055293778.9423995</v>
      </c>
      <c r="Q645" s="3">
        <v>2840682623.2199998</v>
      </c>
      <c r="R645" s="3">
        <v>2768676577.9424</v>
      </c>
      <c r="S645" s="31">
        <v>0</v>
      </c>
      <c r="T645" s="10">
        <f t="shared" si="50"/>
        <v>0</v>
      </c>
      <c r="U645" s="3">
        <v>0</v>
      </c>
      <c r="V645" s="3">
        <v>0</v>
      </c>
      <c r="W645" s="3">
        <v>0</v>
      </c>
      <c r="X645" s="3">
        <v>0</v>
      </c>
      <c r="Y645" s="3">
        <v>0</v>
      </c>
      <c r="Z645" s="3">
        <v>0</v>
      </c>
      <c r="AA645" s="3">
        <v>8.0000162124633789E-2</v>
      </c>
      <c r="AB645" s="3">
        <v>8.0000042915344238E-2</v>
      </c>
      <c r="AC645" s="3">
        <f t="shared" si="51"/>
        <v>-685716896.08000016</v>
      </c>
      <c r="AD645" s="3">
        <f t="shared" si="52"/>
        <v>-685716896.08000016</v>
      </c>
      <c r="AE645" s="3">
        <f t="shared" si="53"/>
        <v>-415057489.62</v>
      </c>
      <c r="AF645" s="3">
        <f t="shared" si="54"/>
        <v>-415057489.62</v>
      </c>
    </row>
    <row r="646" spans="1:32" x14ac:dyDescent="0.2">
      <c r="A646" t="s">
        <v>139</v>
      </c>
      <c r="B646" t="s">
        <v>105</v>
      </c>
      <c r="C646" t="s">
        <v>17</v>
      </c>
      <c r="D646" t="s">
        <v>17</v>
      </c>
      <c r="E646" t="s">
        <v>33</v>
      </c>
      <c r="F646">
        <v>202012</v>
      </c>
      <c r="G646" s="3">
        <v>937417002</v>
      </c>
      <c r="H646" s="3">
        <v>937417002.35000002</v>
      </c>
      <c r="I646" s="3">
        <v>475036933.27999997</v>
      </c>
      <c r="J646" s="3">
        <v>475036933.63</v>
      </c>
      <c r="K646" s="10">
        <v>9</v>
      </c>
      <c r="L646" s="10">
        <v>9</v>
      </c>
      <c r="M646" s="10">
        <v>0</v>
      </c>
      <c r="N646" s="10">
        <v>30349.100358422944</v>
      </c>
      <c r="O646" s="3">
        <v>4185896773.7700009</v>
      </c>
      <c r="P646" s="3">
        <v>4414396355.2990007</v>
      </c>
      <c r="Q646" s="3">
        <v>2943190246.7699995</v>
      </c>
      <c r="R646" s="3">
        <v>3171689828.2989998</v>
      </c>
      <c r="S646" s="31">
        <v>0</v>
      </c>
      <c r="T646" s="10">
        <f t="shared" si="50"/>
        <v>0</v>
      </c>
      <c r="U646" s="3">
        <v>0</v>
      </c>
      <c r="V646" s="3">
        <v>0</v>
      </c>
      <c r="W646" s="3">
        <v>0</v>
      </c>
      <c r="X646" s="3">
        <v>0</v>
      </c>
      <c r="Y646" s="3">
        <v>0</v>
      </c>
      <c r="Z646" s="3">
        <v>0</v>
      </c>
      <c r="AA646" s="3">
        <v>0.35000002384185791</v>
      </c>
      <c r="AB646" s="3">
        <v>0.35000002384185791</v>
      </c>
      <c r="AC646" s="3">
        <f t="shared" si="51"/>
        <v>-937417002.35000002</v>
      </c>
      <c r="AD646" s="3">
        <f t="shared" si="52"/>
        <v>-937417002.35000002</v>
      </c>
      <c r="AE646" s="3">
        <f t="shared" si="53"/>
        <v>-475036933.63</v>
      </c>
      <c r="AF646" s="3">
        <f t="shared" si="54"/>
        <v>-475036933.63</v>
      </c>
    </row>
    <row r="647" spans="1:32" x14ac:dyDescent="0.2">
      <c r="A647" t="s">
        <v>139</v>
      </c>
      <c r="B647" t="s">
        <v>105</v>
      </c>
      <c r="C647" t="s">
        <v>17</v>
      </c>
      <c r="D647" t="s">
        <v>17</v>
      </c>
      <c r="E647" t="s">
        <v>33</v>
      </c>
      <c r="F647">
        <v>202103</v>
      </c>
      <c r="G647" s="3">
        <v>1244386784</v>
      </c>
      <c r="H647" s="3">
        <v>1244386784.0699997</v>
      </c>
      <c r="I647" s="3">
        <v>633507908</v>
      </c>
      <c r="J647" s="3">
        <v>654765757.07000017</v>
      </c>
      <c r="K647" s="10">
        <v>11</v>
      </c>
      <c r="L647" s="10">
        <v>11</v>
      </c>
      <c r="M647" s="10">
        <v>0</v>
      </c>
      <c r="N647" s="10">
        <v>28807.676651305683</v>
      </c>
      <c r="O647" s="3">
        <v>3227304715.0400004</v>
      </c>
      <c r="P647" s="3">
        <v>3527750107.1652994</v>
      </c>
      <c r="Q647" s="3">
        <v>2214210966.0400004</v>
      </c>
      <c r="R647" s="3">
        <v>2514656358.1652999</v>
      </c>
      <c r="S647" s="31">
        <v>0</v>
      </c>
      <c r="T647" s="10">
        <f t="shared" si="50"/>
        <v>0</v>
      </c>
      <c r="U647" s="3">
        <v>0</v>
      </c>
      <c r="V647" s="3">
        <v>0</v>
      </c>
      <c r="W647" s="3">
        <v>0</v>
      </c>
      <c r="X647" s="3">
        <v>0</v>
      </c>
      <c r="Y647" s="3">
        <v>0</v>
      </c>
      <c r="Z647" s="3">
        <v>0</v>
      </c>
      <c r="AA647" s="3">
        <v>6.999969482421875E-2</v>
      </c>
      <c r="AB647" s="3">
        <v>21257849.070000172</v>
      </c>
      <c r="AC647" s="3">
        <f t="shared" si="51"/>
        <v>-1244386784.0699997</v>
      </c>
      <c r="AD647" s="3">
        <f t="shared" si="52"/>
        <v>-1244386784.0699997</v>
      </c>
      <c r="AE647" s="3">
        <f t="shared" si="53"/>
        <v>-654765757.07000017</v>
      </c>
      <c r="AF647" s="3">
        <f t="shared" si="54"/>
        <v>-654765757.07000017</v>
      </c>
    </row>
    <row r="648" spans="1:32" x14ac:dyDescent="0.2">
      <c r="A648" t="s">
        <v>139</v>
      </c>
      <c r="B648" t="s">
        <v>105</v>
      </c>
      <c r="C648" t="s">
        <v>17</v>
      </c>
      <c r="D648" t="s">
        <v>17</v>
      </c>
      <c r="E648" t="s">
        <v>33</v>
      </c>
      <c r="F648">
        <v>202106</v>
      </c>
      <c r="G648" s="3">
        <v>2007641468</v>
      </c>
      <c r="H648" s="3">
        <v>2007641467.2899997</v>
      </c>
      <c r="I648" s="3">
        <v>891433200.71000004</v>
      </c>
      <c r="J648" s="3">
        <v>891433201.49999988</v>
      </c>
      <c r="K648" s="10">
        <v>12</v>
      </c>
      <c r="L648" s="10">
        <v>12</v>
      </c>
      <c r="M648" s="10">
        <v>0</v>
      </c>
      <c r="N648" s="10">
        <v>27654.758064516125</v>
      </c>
      <c r="O648" s="3">
        <v>4188441924.2599978</v>
      </c>
      <c r="P648" s="3">
        <v>4131843661.8256989</v>
      </c>
      <c r="Q648" s="3">
        <v>2847327623.2599993</v>
      </c>
      <c r="R648" s="3">
        <v>2790729360.8256998</v>
      </c>
      <c r="S648" s="31">
        <v>0</v>
      </c>
      <c r="T648" s="10">
        <f t="shared" si="50"/>
        <v>0</v>
      </c>
      <c r="U648" s="3">
        <v>0</v>
      </c>
      <c r="V648" s="3">
        <v>0</v>
      </c>
      <c r="W648" s="3">
        <v>0</v>
      </c>
      <c r="X648" s="3">
        <v>0</v>
      </c>
      <c r="Y648" s="3">
        <v>0</v>
      </c>
      <c r="Z648" s="3">
        <v>0</v>
      </c>
      <c r="AA648" s="3">
        <v>-0.71000027656555176</v>
      </c>
      <c r="AB648" s="3">
        <v>0.78999984264373779</v>
      </c>
      <c r="AC648" s="3">
        <f t="shared" si="51"/>
        <v>-2007641467.2899997</v>
      </c>
      <c r="AD648" s="3">
        <f t="shared" si="52"/>
        <v>-2007641467.2899997</v>
      </c>
      <c r="AE648" s="3">
        <f t="shared" si="53"/>
        <v>-891433201.49999988</v>
      </c>
      <c r="AF648" s="3">
        <f t="shared" si="54"/>
        <v>-891433201.49999988</v>
      </c>
    </row>
    <row r="649" spans="1:32" x14ac:dyDescent="0.2">
      <c r="A649" t="s">
        <v>139</v>
      </c>
      <c r="B649" t="s">
        <v>105</v>
      </c>
      <c r="C649" t="s">
        <v>17</v>
      </c>
      <c r="D649" t="s">
        <v>17</v>
      </c>
      <c r="E649" t="s">
        <v>33</v>
      </c>
      <c r="F649">
        <v>202109</v>
      </c>
      <c r="G649" s="3">
        <v>1615514252</v>
      </c>
      <c r="H649" s="3">
        <v>1615514252.4400001</v>
      </c>
      <c r="I649" s="3">
        <v>748341071.88</v>
      </c>
      <c r="J649" s="3">
        <v>748341070.82000029</v>
      </c>
      <c r="K649" s="10">
        <v>12</v>
      </c>
      <c r="L649" s="10">
        <v>12</v>
      </c>
      <c r="M649" s="10">
        <v>0</v>
      </c>
      <c r="N649" s="10">
        <v>26778.398207885304</v>
      </c>
      <c r="O649" s="3">
        <v>4530616007.7900009</v>
      </c>
      <c r="P649" s="3">
        <v>4356904232.8238001</v>
      </c>
      <c r="Q649" s="3">
        <v>3072074955.79</v>
      </c>
      <c r="R649" s="3">
        <v>2898363180.8238001</v>
      </c>
      <c r="S649" s="31">
        <v>0</v>
      </c>
      <c r="T649" s="10">
        <f t="shared" si="50"/>
        <v>0</v>
      </c>
      <c r="U649" s="3">
        <v>0</v>
      </c>
      <c r="V649" s="3">
        <v>0</v>
      </c>
      <c r="W649" s="3">
        <v>0</v>
      </c>
      <c r="X649" s="3">
        <v>0</v>
      </c>
      <c r="Y649" s="3">
        <v>0</v>
      </c>
      <c r="Z649" s="3">
        <v>0</v>
      </c>
      <c r="AA649" s="3">
        <v>0.44000005722045898</v>
      </c>
      <c r="AB649" s="3">
        <v>-1.0599997043609619</v>
      </c>
      <c r="AC649" s="3">
        <f t="shared" si="51"/>
        <v>-1615514252.4400001</v>
      </c>
      <c r="AD649" s="3">
        <f t="shared" si="52"/>
        <v>-1615514252.4400001</v>
      </c>
      <c r="AE649" s="3">
        <f t="shared" si="53"/>
        <v>-748341070.82000029</v>
      </c>
      <c r="AF649" s="3">
        <f t="shared" si="54"/>
        <v>-748341070.82000029</v>
      </c>
    </row>
    <row r="650" spans="1:32" x14ac:dyDescent="0.2">
      <c r="A650" t="s">
        <v>139</v>
      </c>
      <c r="B650" t="s">
        <v>105</v>
      </c>
      <c r="C650" t="s">
        <v>17</v>
      </c>
      <c r="D650" t="s">
        <v>17</v>
      </c>
      <c r="E650" t="s">
        <v>33</v>
      </c>
      <c r="F650">
        <v>202112</v>
      </c>
      <c r="G650" s="3">
        <v>1612097277</v>
      </c>
      <c r="H650" s="3">
        <v>1656546006.8299997</v>
      </c>
      <c r="I650" s="3">
        <v>691489996.5</v>
      </c>
      <c r="J650" s="3">
        <v>714888415.33000004</v>
      </c>
      <c r="K650" s="10">
        <v>8</v>
      </c>
      <c r="L650" s="10">
        <v>9</v>
      </c>
      <c r="M650" s="10">
        <v>0</v>
      </c>
      <c r="N650" s="10">
        <v>26283.829749103945</v>
      </c>
      <c r="O650" s="3">
        <v>4330166021.2299986</v>
      </c>
      <c r="P650" s="3">
        <v>4276414230.0713997</v>
      </c>
      <c r="Q650" s="3">
        <v>2911547063.2299995</v>
      </c>
      <c r="R650" s="3">
        <v>2857795272.0714006</v>
      </c>
      <c r="S650" s="31">
        <v>0</v>
      </c>
      <c r="T650" s="10">
        <f t="shared" si="50"/>
        <v>0</v>
      </c>
      <c r="U650" s="3">
        <v>0</v>
      </c>
      <c r="V650" s="3">
        <v>0</v>
      </c>
      <c r="W650" s="3">
        <v>0</v>
      </c>
      <c r="X650" s="3">
        <v>0</v>
      </c>
      <c r="Y650" s="3">
        <v>0</v>
      </c>
      <c r="Z650" s="3">
        <v>0</v>
      </c>
      <c r="AA650" s="3">
        <v>44448729.829999685</v>
      </c>
      <c r="AB650" s="3">
        <v>23398418.830000043</v>
      </c>
      <c r="AC650" s="3">
        <f t="shared" si="51"/>
        <v>-1656546006.8299997</v>
      </c>
      <c r="AD650" s="3">
        <f t="shared" si="52"/>
        <v>-1656546006.8299997</v>
      </c>
      <c r="AE650" s="3">
        <f t="shared" si="53"/>
        <v>-714888415.33000004</v>
      </c>
      <c r="AF650" s="3">
        <f t="shared" si="54"/>
        <v>-714888415.33000004</v>
      </c>
    </row>
    <row r="651" spans="1:32" x14ac:dyDescent="0.2">
      <c r="A651" t="s">
        <v>139</v>
      </c>
      <c r="B651" t="s">
        <v>105</v>
      </c>
      <c r="C651" t="s">
        <v>17</v>
      </c>
      <c r="D651" t="s">
        <v>17</v>
      </c>
      <c r="E651" t="s">
        <v>33</v>
      </c>
      <c r="F651">
        <v>202203</v>
      </c>
      <c r="G651" s="3">
        <v>974770655</v>
      </c>
      <c r="H651" s="3">
        <v>974770655.10000014</v>
      </c>
      <c r="I651" s="3">
        <v>437596880.5</v>
      </c>
      <c r="J651" s="3">
        <v>437596882.38999993</v>
      </c>
      <c r="K651" s="10">
        <v>6</v>
      </c>
      <c r="L651" s="10">
        <v>6</v>
      </c>
      <c r="M651" s="10">
        <v>0</v>
      </c>
      <c r="N651" s="10">
        <v>26053.279185867897</v>
      </c>
      <c r="O651" s="3">
        <v>3218227011.1899991</v>
      </c>
      <c r="P651" s="3">
        <v>3552598778.1111002</v>
      </c>
      <c r="Q651" s="3">
        <v>2159327027.1899991</v>
      </c>
      <c r="R651" s="3">
        <v>2493698794.1111007</v>
      </c>
      <c r="S651" s="31">
        <v>0</v>
      </c>
      <c r="T651" s="10">
        <f t="shared" si="50"/>
        <v>0</v>
      </c>
      <c r="U651" s="3">
        <v>0</v>
      </c>
      <c r="V651" s="3">
        <v>0</v>
      </c>
      <c r="W651" s="3">
        <v>0</v>
      </c>
      <c r="X651" s="3">
        <v>0</v>
      </c>
      <c r="Y651" s="3">
        <v>0</v>
      </c>
      <c r="Z651" s="3">
        <v>0</v>
      </c>
      <c r="AA651" s="3">
        <v>0.10000014305114746</v>
      </c>
      <c r="AB651" s="3">
        <v>1.8899999260902405</v>
      </c>
      <c r="AC651" s="3">
        <f t="shared" si="51"/>
        <v>-974770655.10000014</v>
      </c>
      <c r="AD651" s="3">
        <f t="shared" si="52"/>
        <v>-974770655.10000014</v>
      </c>
      <c r="AE651" s="3">
        <f t="shared" si="53"/>
        <v>-437596882.38999993</v>
      </c>
      <c r="AF651" s="3">
        <f t="shared" si="54"/>
        <v>-437596882.38999993</v>
      </c>
    </row>
    <row r="652" spans="1:32" x14ac:dyDescent="0.2">
      <c r="A652" t="s">
        <v>139</v>
      </c>
      <c r="B652" t="s">
        <v>105</v>
      </c>
      <c r="C652" t="s">
        <v>17</v>
      </c>
      <c r="D652" t="s">
        <v>17</v>
      </c>
      <c r="E652" t="s">
        <v>33</v>
      </c>
      <c r="F652">
        <v>202206</v>
      </c>
      <c r="G652" s="3">
        <v>1336158946</v>
      </c>
      <c r="H652" s="3">
        <v>1336158946.6700003</v>
      </c>
      <c r="I652" s="3">
        <v>675695329</v>
      </c>
      <c r="J652" s="3">
        <v>781395824.88</v>
      </c>
      <c r="K652" s="10">
        <v>8</v>
      </c>
      <c r="L652" s="10">
        <v>8</v>
      </c>
      <c r="M652" s="10">
        <v>0</v>
      </c>
      <c r="N652" s="10">
        <v>25458.42544802868</v>
      </c>
      <c r="O652" s="3">
        <v>4512344966.2400026</v>
      </c>
      <c r="P652" s="3">
        <v>4375304896.4438992</v>
      </c>
      <c r="Q652" s="3">
        <v>2895416079.2400002</v>
      </c>
      <c r="R652" s="3">
        <v>2758376009.4438996</v>
      </c>
      <c r="S652" s="31">
        <v>0</v>
      </c>
      <c r="T652" s="10">
        <f t="shared" si="50"/>
        <v>0</v>
      </c>
      <c r="U652" s="3">
        <v>0</v>
      </c>
      <c r="V652" s="3">
        <v>0</v>
      </c>
      <c r="W652" s="3">
        <v>0</v>
      </c>
      <c r="X652" s="3">
        <v>0</v>
      </c>
      <c r="Y652" s="3">
        <v>0</v>
      </c>
      <c r="Z652" s="3">
        <v>0</v>
      </c>
      <c r="AA652" s="3">
        <v>0.67000031471252441</v>
      </c>
      <c r="AB652" s="3">
        <v>105700495.88</v>
      </c>
      <c r="AC652" s="3">
        <f t="shared" si="51"/>
        <v>-1336158946.6700003</v>
      </c>
      <c r="AD652" s="3">
        <f t="shared" si="52"/>
        <v>-1336158946.6700003</v>
      </c>
      <c r="AE652" s="3">
        <f t="shared" si="53"/>
        <v>-781395824.88</v>
      </c>
      <c r="AF652" s="3">
        <f t="shared" si="54"/>
        <v>-781395824.88</v>
      </c>
    </row>
    <row r="653" spans="1:32" x14ac:dyDescent="0.2">
      <c r="A653" t="s">
        <v>139</v>
      </c>
      <c r="B653" t="s">
        <v>105</v>
      </c>
      <c r="C653" t="s">
        <v>17</v>
      </c>
      <c r="D653" t="s">
        <v>17</v>
      </c>
      <c r="E653" t="s">
        <v>33</v>
      </c>
      <c r="F653">
        <v>202209</v>
      </c>
      <c r="G653" s="3">
        <v>1061931533</v>
      </c>
      <c r="H653" s="3">
        <v>1061931532.3800007</v>
      </c>
      <c r="I653" s="3">
        <v>536259802.56</v>
      </c>
      <c r="J653" s="3">
        <v>536259812.32000011</v>
      </c>
      <c r="K653" s="10">
        <v>10</v>
      </c>
      <c r="L653" s="10">
        <v>10</v>
      </c>
      <c r="M653" s="10">
        <v>0</v>
      </c>
      <c r="N653" s="10">
        <v>24946.001433691752</v>
      </c>
      <c r="O653" s="3">
        <v>4921279777.6299973</v>
      </c>
      <c r="P653" s="3">
        <v>4642995389.7967978</v>
      </c>
      <c r="Q653" s="3">
        <v>3162378736.6299992</v>
      </c>
      <c r="R653" s="3">
        <v>2884094348.7968006</v>
      </c>
      <c r="S653" s="31">
        <v>0</v>
      </c>
      <c r="T653" s="10">
        <f t="shared" si="50"/>
        <v>0</v>
      </c>
      <c r="U653" s="3">
        <v>0</v>
      </c>
      <c r="V653" s="3">
        <v>0</v>
      </c>
      <c r="W653" s="3">
        <v>0</v>
      </c>
      <c r="X653" s="3">
        <v>0</v>
      </c>
      <c r="Y653" s="3">
        <v>0</v>
      </c>
      <c r="Z653" s="3">
        <v>0</v>
      </c>
      <c r="AA653" s="3">
        <v>-0.61999928951263428</v>
      </c>
      <c r="AB653" s="3">
        <v>9.7600001096725464</v>
      </c>
      <c r="AC653" s="3">
        <f t="shared" si="51"/>
        <v>-1061931532.3800007</v>
      </c>
      <c r="AD653" s="3">
        <f t="shared" si="52"/>
        <v>-1061931532.3800007</v>
      </c>
      <c r="AE653" s="3">
        <f t="shared" si="53"/>
        <v>-536259812.32000011</v>
      </c>
      <c r="AF653" s="3">
        <f t="shared" si="54"/>
        <v>-536259812.32000011</v>
      </c>
    </row>
    <row r="654" spans="1:32" x14ac:dyDescent="0.2">
      <c r="A654" t="s">
        <v>139</v>
      </c>
      <c r="B654" t="s">
        <v>105</v>
      </c>
      <c r="C654" t="s">
        <v>17</v>
      </c>
      <c r="D654" t="s">
        <v>17</v>
      </c>
      <c r="E654" t="s">
        <v>33</v>
      </c>
      <c r="F654">
        <v>202212</v>
      </c>
      <c r="G654" s="3">
        <v>761860638</v>
      </c>
      <c r="H654" s="3">
        <v>761860638.31999969</v>
      </c>
      <c r="I654" s="3">
        <v>347326508.19999999</v>
      </c>
      <c r="J654" s="3">
        <v>347326502.06999987</v>
      </c>
      <c r="K654" s="10">
        <v>6</v>
      </c>
      <c r="L654" s="10">
        <v>6</v>
      </c>
      <c r="M654" s="10">
        <v>0</v>
      </c>
      <c r="N654" s="10">
        <v>24834.978494623661</v>
      </c>
      <c r="O654" s="3">
        <v>4809668464.7399998</v>
      </c>
      <c r="P654" s="3">
        <v>4623283088.2089968</v>
      </c>
      <c r="Q654" s="3">
        <v>3118715361.7400007</v>
      </c>
      <c r="R654" s="3">
        <v>2932329985.2089996</v>
      </c>
      <c r="S654" s="31">
        <v>0</v>
      </c>
      <c r="T654" s="10">
        <f t="shared" si="50"/>
        <v>0</v>
      </c>
      <c r="U654" s="3">
        <v>0</v>
      </c>
      <c r="V654" s="3">
        <v>0</v>
      </c>
      <c r="W654" s="3">
        <v>0</v>
      </c>
      <c r="X654" s="3">
        <v>0</v>
      </c>
      <c r="Y654" s="3">
        <v>0</v>
      </c>
      <c r="Z654" s="3">
        <v>0</v>
      </c>
      <c r="AA654" s="3">
        <v>0.31999969482421875</v>
      </c>
      <c r="AB654" s="3">
        <v>-6.130000114440918</v>
      </c>
      <c r="AC654" s="3">
        <f t="shared" si="51"/>
        <v>-761860638.31999969</v>
      </c>
      <c r="AD654" s="3">
        <f t="shared" si="52"/>
        <v>-761860638.31999969</v>
      </c>
      <c r="AE654" s="3">
        <f t="shared" si="53"/>
        <v>-347326502.06999987</v>
      </c>
      <c r="AF654" s="3">
        <f t="shared" si="54"/>
        <v>-347326502.06999987</v>
      </c>
    </row>
    <row r="655" spans="1:32" x14ac:dyDescent="0.2">
      <c r="A655" t="s">
        <v>139</v>
      </c>
      <c r="B655" t="s">
        <v>105</v>
      </c>
      <c r="C655" t="s">
        <v>17</v>
      </c>
      <c r="D655" t="s">
        <v>17</v>
      </c>
      <c r="E655" t="s">
        <v>33</v>
      </c>
      <c r="F655">
        <v>202303</v>
      </c>
      <c r="G655" s="3">
        <v>4191783726</v>
      </c>
      <c r="H655" s="3">
        <v>4191783725.8699989</v>
      </c>
      <c r="I655" s="3">
        <v>1716963192.21</v>
      </c>
      <c r="J655" s="3">
        <v>1716963201.99</v>
      </c>
      <c r="K655" s="10">
        <v>19</v>
      </c>
      <c r="L655" s="10">
        <v>19</v>
      </c>
      <c r="M655" s="10">
        <v>0</v>
      </c>
      <c r="N655" s="10">
        <v>24763.861367127494</v>
      </c>
      <c r="O655" s="3">
        <v>3577253257.8700008</v>
      </c>
      <c r="P655" s="3">
        <v>3887926977.6159992</v>
      </c>
      <c r="Q655" s="3">
        <v>2306925613.8699994</v>
      </c>
      <c r="R655" s="3">
        <v>2617599333.6160002</v>
      </c>
      <c r="S655" s="31">
        <v>0</v>
      </c>
      <c r="T655" s="10">
        <f t="shared" si="50"/>
        <v>0</v>
      </c>
      <c r="U655" s="3">
        <v>0</v>
      </c>
      <c r="V655" s="3">
        <v>0</v>
      </c>
      <c r="W655" s="3">
        <v>0</v>
      </c>
      <c r="X655" s="3">
        <v>0</v>
      </c>
      <c r="Y655" s="3">
        <v>0</v>
      </c>
      <c r="Z655" s="3">
        <v>0</v>
      </c>
      <c r="AA655" s="3">
        <v>-0.13000106811523438</v>
      </c>
      <c r="AB655" s="3">
        <v>9.7799999713897705</v>
      </c>
      <c r="AC655" s="3">
        <f t="shared" si="51"/>
        <v>-4191783725.8699989</v>
      </c>
      <c r="AD655" s="3">
        <f t="shared" si="52"/>
        <v>-4191783725.8699989</v>
      </c>
      <c r="AE655" s="3">
        <f t="shared" si="53"/>
        <v>-1716963201.99</v>
      </c>
      <c r="AF655" s="3">
        <f t="shared" si="54"/>
        <v>-1716963201.99</v>
      </c>
    </row>
    <row r="656" spans="1:32" x14ac:dyDescent="0.2">
      <c r="A656" t="s">
        <v>139</v>
      </c>
      <c r="B656" t="s">
        <v>105</v>
      </c>
      <c r="C656" t="s">
        <v>17</v>
      </c>
      <c r="D656" t="s">
        <v>17</v>
      </c>
      <c r="E656" t="s">
        <v>33</v>
      </c>
      <c r="F656">
        <v>202306</v>
      </c>
      <c r="G656" s="3">
        <v>1179637985</v>
      </c>
      <c r="H656" s="3">
        <v>1179637985.7899995</v>
      </c>
      <c r="I656" s="3">
        <v>536685530.53000003</v>
      </c>
      <c r="J656" s="3">
        <v>893184294.25</v>
      </c>
      <c r="K656" s="10">
        <v>11</v>
      </c>
      <c r="L656" s="10">
        <v>11</v>
      </c>
      <c r="M656" s="10">
        <v>0</v>
      </c>
      <c r="N656" s="10">
        <v>24350.119713261651</v>
      </c>
      <c r="O656" s="3">
        <v>5182280845.6600008</v>
      </c>
      <c r="P656" s="3">
        <v>4915328230.6687012</v>
      </c>
      <c r="Q656" s="3">
        <v>3218983487.6599998</v>
      </c>
      <c r="R656" s="3">
        <v>2952030872.6686993</v>
      </c>
      <c r="S656" s="31">
        <v>0</v>
      </c>
      <c r="T656" s="10">
        <f t="shared" si="50"/>
        <v>0</v>
      </c>
      <c r="U656" s="3">
        <v>0</v>
      </c>
      <c r="V656" s="3">
        <v>0</v>
      </c>
      <c r="W656" s="3">
        <v>0</v>
      </c>
      <c r="X656" s="3">
        <v>0</v>
      </c>
      <c r="Y656" s="3">
        <v>0</v>
      </c>
      <c r="Z656" s="3">
        <v>0</v>
      </c>
      <c r="AA656" s="3">
        <v>0.78999948501586914</v>
      </c>
      <c r="AB656" s="3">
        <v>356498763.71999997</v>
      </c>
      <c r="AC656" s="3">
        <f t="shared" si="51"/>
        <v>-1179637985.7899995</v>
      </c>
      <c r="AD656" s="3">
        <f t="shared" si="52"/>
        <v>-1179637985.7899995</v>
      </c>
      <c r="AE656" s="3">
        <f t="shared" si="53"/>
        <v>-893184294.25</v>
      </c>
      <c r="AF656" s="3">
        <f t="shared" si="54"/>
        <v>-893184294.25</v>
      </c>
    </row>
    <row r="657" spans="1:32" x14ac:dyDescent="0.2">
      <c r="A657" t="s">
        <v>139</v>
      </c>
      <c r="B657" t="s">
        <v>105</v>
      </c>
      <c r="C657" t="s">
        <v>17</v>
      </c>
      <c r="D657" t="s">
        <v>17</v>
      </c>
      <c r="E657" t="s">
        <v>33</v>
      </c>
      <c r="F657">
        <v>202309</v>
      </c>
      <c r="G657" s="3">
        <v>1567172095</v>
      </c>
      <c r="H657" s="3">
        <v>1567172094.71</v>
      </c>
      <c r="I657" s="3">
        <v>736231455.72000003</v>
      </c>
      <c r="J657" s="3">
        <v>888615203.52999997</v>
      </c>
      <c r="K657" s="10">
        <v>10</v>
      </c>
      <c r="L657" s="10">
        <v>10</v>
      </c>
      <c r="M657" s="10">
        <v>0</v>
      </c>
      <c r="N657" s="10">
        <v>24078.583870967745</v>
      </c>
      <c r="O657" s="3">
        <v>5062491645.5099993</v>
      </c>
      <c r="P657" s="3">
        <v>4669999901.5127993</v>
      </c>
      <c r="Q657" s="3">
        <v>3574560304.5099993</v>
      </c>
      <c r="R657" s="3">
        <v>3182068560.5127993</v>
      </c>
      <c r="S657" s="31">
        <v>0</v>
      </c>
      <c r="T657" s="10">
        <f t="shared" si="50"/>
        <v>0</v>
      </c>
      <c r="U657" s="3">
        <v>0</v>
      </c>
      <c r="V657" s="3">
        <v>0</v>
      </c>
      <c r="W657" s="3">
        <v>0</v>
      </c>
      <c r="X657" s="3">
        <v>0</v>
      </c>
      <c r="Y657" s="3">
        <v>0</v>
      </c>
      <c r="Z657" s="3">
        <v>0</v>
      </c>
      <c r="AA657" s="3">
        <v>-0.28999996185302734</v>
      </c>
      <c r="AB657" s="3">
        <v>152383747.80999994</v>
      </c>
      <c r="AC657" s="3">
        <f t="shared" si="51"/>
        <v>-1567172094.71</v>
      </c>
      <c r="AD657" s="3">
        <f t="shared" si="52"/>
        <v>-1567172094.71</v>
      </c>
      <c r="AE657" s="3">
        <f t="shared" si="53"/>
        <v>-888615203.52999997</v>
      </c>
      <c r="AF657" s="3">
        <f t="shared" si="54"/>
        <v>-888615203.52999997</v>
      </c>
    </row>
    <row r="658" spans="1:32" x14ac:dyDescent="0.2">
      <c r="A658" t="s">
        <v>139</v>
      </c>
      <c r="B658" t="s">
        <v>105</v>
      </c>
      <c r="C658" t="s">
        <v>17</v>
      </c>
      <c r="D658" t="s">
        <v>17</v>
      </c>
      <c r="E658" t="s">
        <v>33</v>
      </c>
      <c r="F658">
        <v>202312</v>
      </c>
      <c r="G658" s="3">
        <v>2040972897</v>
      </c>
      <c r="H658" s="3">
        <v>2040972897.1800003</v>
      </c>
      <c r="I658" s="3">
        <v>1406065699.6300001</v>
      </c>
      <c r="J658" s="3">
        <v>1406065787.48</v>
      </c>
      <c r="K658" s="10">
        <v>13</v>
      </c>
      <c r="L658" s="10">
        <v>13</v>
      </c>
      <c r="M658" s="10">
        <v>0</v>
      </c>
      <c r="N658" s="10">
        <v>23678.336559139789</v>
      </c>
      <c r="O658" s="3">
        <v>5074299967.5699997</v>
      </c>
      <c r="P658" s="3">
        <v>4805611330.5699997</v>
      </c>
      <c r="Q658" s="3">
        <v>3494510814.5700006</v>
      </c>
      <c r="R658" s="3">
        <v>3225822177.5700011</v>
      </c>
      <c r="S658" s="31">
        <v>0</v>
      </c>
      <c r="T658" s="10">
        <f t="shared" si="50"/>
        <v>0</v>
      </c>
      <c r="U658" s="3">
        <v>0</v>
      </c>
      <c r="V658" s="3">
        <v>0</v>
      </c>
      <c r="W658" s="3">
        <v>0</v>
      </c>
      <c r="X658" s="3">
        <v>0</v>
      </c>
      <c r="Y658" s="3">
        <v>0</v>
      </c>
      <c r="Z658" s="3">
        <v>0</v>
      </c>
      <c r="AA658" s="3">
        <v>0.18000030517578125</v>
      </c>
      <c r="AB658" s="3">
        <v>87.849999904632568</v>
      </c>
      <c r="AC658" s="3">
        <f t="shared" si="51"/>
        <v>-2040972897.1800003</v>
      </c>
      <c r="AD658" s="3">
        <f t="shared" si="52"/>
        <v>-2040972897.1800003</v>
      </c>
      <c r="AE658" s="3">
        <f t="shared" si="53"/>
        <v>-1406065787.48</v>
      </c>
      <c r="AF658" s="3">
        <f t="shared" si="54"/>
        <v>-1406065787.48</v>
      </c>
    </row>
    <row r="659" spans="1:32" x14ac:dyDescent="0.2">
      <c r="A659" t="s">
        <v>139</v>
      </c>
      <c r="B659" t="s">
        <v>105</v>
      </c>
      <c r="C659" t="s">
        <v>17</v>
      </c>
      <c r="D659" t="s">
        <v>17</v>
      </c>
      <c r="E659" t="s">
        <v>33</v>
      </c>
      <c r="F659">
        <v>202403</v>
      </c>
      <c r="G659" s="3">
        <v>782887266</v>
      </c>
      <c r="H659" s="3">
        <v>1143930939.4100001</v>
      </c>
      <c r="I659" s="3">
        <v>359230227.12</v>
      </c>
      <c r="J659" s="3">
        <v>593829361.83000004</v>
      </c>
      <c r="K659" s="10">
        <v>4</v>
      </c>
      <c r="L659" s="10">
        <v>7</v>
      </c>
      <c r="M659" s="10">
        <v>0</v>
      </c>
      <c r="N659" s="10">
        <v>23229.671116054873</v>
      </c>
      <c r="O659" s="3">
        <v>3917213875.52</v>
      </c>
      <c r="P659" s="3">
        <v>4282357280.52</v>
      </c>
      <c r="Q659" s="3">
        <v>2722056652.5200009</v>
      </c>
      <c r="R659" s="3">
        <v>3087200057.5200009</v>
      </c>
      <c r="S659" s="31">
        <v>0</v>
      </c>
      <c r="T659" s="10">
        <f t="shared" si="50"/>
        <v>0</v>
      </c>
      <c r="U659" s="3">
        <v>0</v>
      </c>
      <c r="V659" s="3">
        <v>0</v>
      </c>
      <c r="W659" s="3">
        <v>0</v>
      </c>
      <c r="X659" s="3">
        <v>0</v>
      </c>
      <c r="Y659" s="3">
        <v>0</v>
      </c>
      <c r="Z659" s="3">
        <v>0</v>
      </c>
      <c r="AA659" s="3">
        <v>361043673.41000009</v>
      </c>
      <c r="AB659" s="3">
        <v>234599134.71000004</v>
      </c>
      <c r="AC659" s="3">
        <f t="shared" si="51"/>
        <v>-1143930939.4100001</v>
      </c>
      <c r="AD659" s="3">
        <f t="shared" si="52"/>
        <v>-1143930939.4100001</v>
      </c>
      <c r="AE659" s="3">
        <f t="shared" si="53"/>
        <v>-593829361.83000004</v>
      </c>
      <c r="AF659" s="3">
        <f t="shared" si="54"/>
        <v>-593829361.83000004</v>
      </c>
    </row>
    <row r="660" spans="1:32" x14ac:dyDescent="0.2">
      <c r="A660" t="s">
        <v>139</v>
      </c>
      <c r="B660" t="s">
        <v>105</v>
      </c>
      <c r="C660" t="s">
        <v>17</v>
      </c>
      <c r="D660" t="s">
        <v>17</v>
      </c>
      <c r="E660" t="s">
        <v>36</v>
      </c>
      <c r="F660">
        <v>202404</v>
      </c>
      <c r="G660" s="3">
        <v>609394316</v>
      </c>
      <c r="H660" s="3">
        <v>1174028343.51</v>
      </c>
      <c r="I660" s="3">
        <v>402175689.75</v>
      </c>
      <c r="J660" s="3">
        <v>709230757.09000003</v>
      </c>
      <c r="K660" s="10">
        <v>3</v>
      </c>
      <c r="L660" s="10">
        <v>5</v>
      </c>
      <c r="M660" s="10">
        <v>0</v>
      </c>
      <c r="N660" s="10">
        <v>23065.899999999998</v>
      </c>
      <c r="O660" s="3">
        <v>1582247343.5699997</v>
      </c>
      <c r="P660" s="3">
        <v>1599888111.5699997</v>
      </c>
      <c r="Q660" s="3">
        <v>1126036991.5700002</v>
      </c>
      <c r="R660" s="3">
        <v>1143677759.5699999</v>
      </c>
      <c r="S660" s="31">
        <v>0</v>
      </c>
      <c r="T660" s="10">
        <f t="shared" si="50"/>
        <v>0</v>
      </c>
      <c r="U660" s="3">
        <v>0</v>
      </c>
      <c r="V660" s="3">
        <v>0</v>
      </c>
      <c r="W660" s="3">
        <v>0</v>
      </c>
      <c r="X660" s="3">
        <v>0</v>
      </c>
      <c r="Y660" s="3">
        <v>0</v>
      </c>
      <c r="Z660" s="3">
        <v>0</v>
      </c>
      <c r="AA660" s="3">
        <v>564634027.50999999</v>
      </c>
      <c r="AB660" s="3">
        <v>307055067.34000003</v>
      </c>
      <c r="AC660" s="3">
        <f t="shared" si="51"/>
        <v>-1174028343.51</v>
      </c>
      <c r="AD660" s="3">
        <f t="shared" si="52"/>
        <v>-1174028343.51</v>
      </c>
      <c r="AE660" s="3">
        <f t="shared" si="53"/>
        <v>-709230757.09000003</v>
      </c>
      <c r="AF660" s="3">
        <f t="shared" si="54"/>
        <v>-709230757.09000003</v>
      </c>
    </row>
    <row r="661" spans="1:32" x14ac:dyDescent="0.2">
      <c r="A661" t="s">
        <v>139</v>
      </c>
      <c r="B661" t="s">
        <v>105</v>
      </c>
      <c r="C661" t="s">
        <v>17</v>
      </c>
      <c r="D661" t="s">
        <v>17</v>
      </c>
      <c r="E661" t="s">
        <v>36</v>
      </c>
      <c r="F661">
        <v>202405</v>
      </c>
      <c r="G661" s="3">
        <v>0</v>
      </c>
      <c r="H661" s="3">
        <v>122036225.42000008</v>
      </c>
      <c r="I661" s="3">
        <v>0.12999999523162842</v>
      </c>
      <c r="J661" s="3">
        <v>122036223.42000008</v>
      </c>
      <c r="K661" s="10">
        <v>0</v>
      </c>
      <c r="L661" s="10">
        <v>2</v>
      </c>
      <c r="M661" s="10">
        <v>0</v>
      </c>
      <c r="N661" s="10">
        <v>23298.032258064519</v>
      </c>
      <c r="O661" s="3">
        <v>1664317918.4400001</v>
      </c>
      <c r="P661" s="3">
        <v>1659229103.4399998</v>
      </c>
      <c r="Q661" s="3">
        <v>1201052367.4400001</v>
      </c>
      <c r="R661" s="3">
        <v>1195963552.4400003</v>
      </c>
      <c r="S661" s="31">
        <v>0</v>
      </c>
      <c r="T661" s="10">
        <f t="shared" si="50"/>
        <v>0</v>
      </c>
      <c r="U661" s="3">
        <v>0</v>
      </c>
      <c r="V661" s="3">
        <v>0</v>
      </c>
      <c r="W661" s="3">
        <v>0</v>
      </c>
      <c r="X661" s="3">
        <v>0</v>
      </c>
      <c r="Y661" s="3">
        <v>0</v>
      </c>
      <c r="Z661" s="3">
        <v>0</v>
      </c>
      <c r="AA661" s="3">
        <v>122036225.42000008</v>
      </c>
      <c r="AB661" s="3">
        <v>122036223.29000008</v>
      </c>
      <c r="AC661" s="3">
        <f t="shared" si="51"/>
        <v>-122036225.42000008</v>
      </c>
      <c r="AD661" s="3">
        <f t="shared" si="52"/>
        <v>-122036225.42000008</v>
      </c>
      <c r="AE661" s="3">
        <f t="shared" si="53"/>
        <v>-122036223.42000008</v>
      </c>
      <c r="AF661" s="3">
        <f t="shared" si="54"/>
        <v>-122036223.42000008</v>
      </c>
    </row>
    <row r="662" spans="1:32" x14ac:dyDescent="0.2">
      <c r="A662" t="s">
        <v>140</v>
      </c>
      <c r="B662" t="s">
        <v>106</v>
      </c>
      <c r="C662" t="s">
        <v>19</v>
      </c>
      <c r="D662" t="s">
        <v>17</v>
      </c>
      <c r="E662" t="s">
        <v>33</v>
      </c>
      <c r="F662" s="9">
        <v>201906</v>
      </c>
      <c r="G662" s="3">
        <v>22335769404.73</v>
      </c>
      <c r="H662" s="3">
        <v>20398998614.989998</v>
      </c>
      <c r="I662" s="3">
        <v>22335769404.73</v>
      </c>
      <c r="J662" s="3">
        <v>20406508386.989998</v>
      </c>
      <c r="K662" s="10">
        <v>4285</v>
      </c>
      <c r="L662" s="10">
        <v>4295</v>
      </c>
      <c r="M662" s="10">
        <v>0</v>
      </c>
      <c r="N662" s="10">
        <v>401904.0777777778</v>
      </c>
      <c r="O662" s="3">
        <v>10754881254.41</v>
      </c>
      <c r="P662" s="3">
        <v>10615621644.409998</v>
      </c>
      <c r="Q662" s="3">
        <v>10754881254.41</v>
      </c>
      <c r="R662" s="3">
        <v>10615621644.409998</v>
      </c>
      <c r="S662" s="31">
        <v>0</v>
      </c>
      <c r="T662" s="10">
        <f t="shared" si="50"/>
        <v>0</v>
      </c>
      <c r="U662" s="3">
        <v>0</v>
      </c>
      <c r="V662" s="3">
        <v>0</v>
      </c>
      <c r="W662" s="3">
        <v>0</v>
      </c>
      <c r="X662" s="3">
        <v>0</v>
      </c>
      <c r="Y662" s="3">
        <v>0</v>
      </c>
      <c r="Z662" s="3">
        <v>0</v>
      </c>
      <c r="AA662" s="3">
        <v>-1936770789.7400017</v>
      </c>
      <c r="AB662" s="3">
        <v>-1929261017.7400017</v>
      </c>
      <c r="AC662" s="3">
        <f t="shared" si="51"/>
        <v>-20398998614.989998</v>
      </c>
      <c r="AD662" s="3">
        <f t="shared" si="52"/>
        <v>-20398998614.989998</v>
      </c>
      <c r="AE662" s="3">
        <f t="shared" si="53"/>
        <v>-20406508386.989998</v>
      </c>
      <c r="AF662" s="3">
        <f t="shared" si="54"/>
        <v>-20406508386.989998</v>
      </c>
    </row>
    <row r="663" spans="1:32" x14ac:dyDescent="0.2">
      <c r="A663" t="s">
        <v>140</v>
      </c>
      <c r="B663" t="s">
        <v>106</v>
      </c>
      <c r="C663" t="s">
        <v>19</v>
      </c>
      <c r="D663" t="s">
        <v>17</v>
      </c>
      <c r="E663" t="s">
        <v>33</v>
      </c>
      <c r="F663" s="9">
        <v>201909</v>
      </c>
      <c r="G663" s="3">
        <v>8738745542</v>
      </c>
      <c r="H663" s="3">
        <v>8738745541.960001</v>
      </c>
      <c r="I663" s="3">
        <v>8738745542</v>
      </c>
      <c r="J663" s="3">
        <v>8738745541.960001</v>
      </c>
      <c r="K663" s="10">
        <v>2301</v>
      </c>
      <c r="L663" s="10">
        <v>2301</v>
      </c>
      <c r="M663" s="10">
        <v>0</v>
      </c>
      <c r="N663" s="10">
        <v>386104.90358422947</v>
      </c>
      <c r="O663" s="3">
        <v>12886868347.719997</v>
      </c>
      <c r="P663" s="3">
        <v>10634374711.719997</v>
      </c>
      <c r="Q663" s="3">
        <v>12886868347.719997</v>
      </c>
      <c r="R663" s="3">
        <v>10634374711.719997</v>
      </c>
      <c r="S663" s="31">
        <v>0</v>
      </c>
      <c r="T663" s="10">
        <f t="shared" si="50"/>
        <v>0</v>
      </c>
      <c r="U663" s="3">
        <v>0</v>
      </c>
      <c r="V663" s="3">
        <v>0</v>
      </c>
      <c r="W663" s="3">
        <v>0</v>
      </c>
      <c r="X663" s="3">
        <v>0</v>
      </c>
      <c r="Y663" s="3">
        <v>0</v>
      </c>
      <c r="Z663" s="3">
        <v>0</v>
      </c>
      <c r="AA663" s="3">
        <v>-3.9999008178710938E-2</v>
      </c>
      <c r="AB663" s="3">
        <v>-3.9999008178710938E-2</v>
      </c>
      <c r="AC663" s="3">
        <f t="shared" si="51"/>
        <v>-8738745541.960001</v>
      </c>
      <c r="AD663" s="3">
        <f t="shared" si="52"/>
        <v>-8738745541.960001</v>
      </c>
      <c r="AE663" s="3">
        <f t="shared" si="53"/>
        <v>-8738745541.960001</v>
      </c>
      <c r="AF663" s="3">
        <f t="shared" si="54"/>
        <v>-8738745541.960001</v>
      </c>
    </row>
    <row r="664" spans="1:32" x14ac:dyDescent="0.2">
      <c r="A664" t="s">
        <v>140</v>
      </c>
      <c r="B664" t="s">
        <v>106</v>
      </c>
      <c r="C664" t="s">
        <v>19</v>
      </c>
      <c r="D664" t="s">
        <v>17</v>
      </c>
      <c r="E664" t="s">
        <v>33</v>
      </c>
      <c r="F664" s="9">
        <v>201912</v>
      </c>
      <c r="G664" s="3">
        <v>5628333444</v>
      </c>
      <c r="H664" s="3">
        <v>5628333443.9999981</v>
      </c>
      <c r="I664" s="3">
        <v>5628333444</v>
      </c>
      <c r="J664" s="3">
        <v>5628333443.9999981</v>
      </c>
      <c r="K664" s="10">
        <v>2276</v>
      </c>
      <c r="L664" s="10">
        <v>2276</v>
      </c>
      <c r="M664" s="10">
        <v>0</v>
      </c>
      <c r="N664" s="10">
        <v>368762.66200716858</v>
      </c>
      <c r="O664" s="3">
        <v>8905106471.2299995</v>
      </c>
      <c r="P664" s="3">
        <v>10943321171.23</v>
      </c>
      <c r="Q664" s="3">
        <v>8905106471.2299995</v>
      </c>
      <c r="R664" s="3">
        <v>10943321171.23</v>
      </c>
      <c r="S664" s="31">
        <v>0</v>
      </c>
      <c r="T664" s="10">
        <f t="shared" si="50"/>
        <v>0</v>
      </c>
      <c r="U664" s="3">
        <v>0</v>
      </c>
      <c r="V664" s="3">
        <v>0</v>
      </c>
      <c r="W664" s="3">
        <v>0</v>
      </c>
      <c r="X664" s="3">
        <v>0</v>
      </c>
      <c r="Y664" s="3">
        <v>0</v>
      </c>
      <c r="Z664" s="3">
        <v>0</v>
      </c>
      <c r="AA664" s="3">
        <v>-1.9073486328125E-6</v>
      </c>
      <c r="AB664" s="3">
        <v>-1.9073486328125E-6</v>
      </c>
      <c r="AC664" s="3">
        <f t="shared" si="51"/>
        <v>-5628333443.9999981</v>
      </c>
      <c r="AD664" s="3">
        <f t="shared" si="52"/>
        <v>-5628333443.9999981</v>
      </c>
      <c r="AE664" s="3">
        <f t="shared" si="53"/>
        <v>-5628333443.9999981</v>
      </c>
      <c r="AF664" s="3">
        <f t="shared" si="54"/>
        <v>-5628333443.9999981</v>
      </c>
    </row>
    <row r="665" spans="1:32" x14ac:dyDescent="0.2">
      <c r="A665" t="s">
        <v>140</v>
      </c>
      <c r="B665" t="s">
        <v>106</v>
      </c>
      <c r="C665" t="s">
        <v>19</v>
      </c>
      <c r="D665" t="s">
        <v>17</v>
      </c>
      <c r="E665" t="s">
        <v>33</v>
      </c>
      <c r="F665" s="9">
        <v>202003</v>
      </c>
      <c r="G665" s="3">
        <v>5925866039</v>
      </c>
      <c r="H665" s="3">
        <v>5925866038.9899998</v>
      </c>
      <c r="I665" s="3">
        <v>5925866039</v>
      </c>
      <c r="J665" s="3">
        <v>5925866038.9899998</v>
      </c>
      <c r="K665" s="10">
        <v>1947</v>
      </c>
      <c r="L665" s="10">
        <v>1947</v>
      </c>
      <c r="M665" s="10">
        <v>0</v>
      </c>
      <c r="N665" s="10">
        <v>362137.66777901381</v>
      </c>
      <c r="O665" s="3">
        <v>8574853046.6599979</v>
      </c>
      <c r="P665" s="3">
        <v>10003180387.659998</v>
      </c>
      <c r="Q665" s="3">
        <v>8574853046.6599979</v>
      </c>
      <c r="R665" s="3">
        <v>10003180387.659998</v>
      </c>
      <c r="S665" s="31">
        <v>0</v>
      </c>
      <c r="T665" s="10">
        <f t="shared" si="50"/>
        <v>0</v>
      </c>
      <c r="U665" s="3">
        <v>0</v>
      </c>
      <c r="V665" s="3">
        <v>0</v>
      </c>
      <c r="W665" s="3">
        <v>0</v>
      </c>
      <c r="X665" s="3">
        <v>0</v>
      </c>
      <c r="Y665" s="3">
        <v>0</v>
      </c>
      <c r="Z665" s="3">
        <v>0</v>
      </c>
      <c r="AA665" s="3">
        <v>-1.0000228881835938E-2</v>
      </c>
      <c r="AB665" s="3">
        <v>-1.0000228881835938E-2</v>
      </c>
      <c r="AC665" s="3">
        <f t="shared" si="51"/>
        <v>-5925866038.9899998</v>
      </c>
      <c r="AD665" s="3">
        <f t="shared" si="52"/>
        <v>-5925866038.9899998</v>
      </c>
      <c r="AE665" s="3">
        <f t="shared" si="53"/>
        <v>-5925866038.9899998</v>
      </c>
      <c r="AF665" s="3">
        <f t="shared" si="54"/>
        <v>-5925866038.9899998</v>
      </c>
    </row>
    <row r="666" spans="1:32" x14ac:dyDescent="0.2">
      <c r="A666" t="s">
        <v>140</v>
      </c>
      <c r="B666" t="s">
        <v>106</v>
      </c>
      <c r="C666" t="s">
        <v>19</v>
      </c>
      <c r="D666" t="s">
        <v>17</v>
      </c>
      <c r="E666" t="s">
        <v>33</v>
      </c>
      <c r="F666" s="9">
        <v>202006</v>
      </c>
      <c r="G666" s="3">
        <v>5360127501.3000002</v>
      </c>
      <c r="H666" s="3">
        <v>5360127501.4599981</v>
      </c>
      <c r="I666" s="3">
        <v>5360127501.3000002</v>
      </c>
      <c r="J666" s="3">
        <v>5360127501.4599981</v>
      </c>
      <c r="K666" s="10">
        <v>1562</v>
      </c>
      <c r="L666" s="10">
        <v>1562</v>
      </c>
      <c r="M666" s="10">
        <v>0</v>
      </c>
      <c r="N666" s="10">
        <v>345944.66236559144</v>
      </c>
      <c r="O666" s="3">
        <v>7857545997.8500023</v>
      </c>
      <c r="P666" s="3">
        <v>9526200849.8500004</v>
      </c>
      <c r="Q666" s="3">
        <v>7857545997.8500023</v>
      </c>
      <c r="R666" s="3">
        <v>9526200849.8500004</v>
      </c>
      <c r="S666" s="31">
        <v>0</v>
      </c>
      <c r="T666" s="10">
        <f t="shared" si="50"/>
        <v>0</v>
      </c>
      <c r="U666" s="3">
        <v>0</v>
      </c>
      <c r="V666" s="3">
        <v>0</v>
      </c>
      <c r="W666" s="3">
        <v>0</v>
      </c>
      <c r="X666" s="3">
        <v>0</v>
      </c>
      <c r="Y666" s="3">
        <v>0</v>
      </c>
      <c r="Z666" s="3">
        <v>0</v>
      </c>
      <c r="AA666" s="3">
        <v>0.15999794006347656</v>
      </c>
      <c r="AB666" s="3">
        <v>0.15999794006347656</v>
      </c>
      <c r="AC666" s="3">
        <f t="shared" si="51"/>
        <v>-5360127501.4599981</v>
      </c>
      <c r="AD666" s="3">
        <f t="shared" si="52"/>
        <v>-5360127501.4599981</v>
      </c>
      <c r="AE666" s="3">
        <f t="shared" si="53"/>
        <v>-5360127501.4599981</v>
      </c>
      <c r="AF666" s="3">
        <f t="shared" si="54"/>
        <v>-5360127501.4599981</v>
      </c>
    </row>
    <row r="667" spans="1:32" x14ac:dyDescent="0.2">
      <c r="A667" t="s">
        <v>140</v>
      </c>
      <c r="B667" t="s">
        <v>106</v>
      </c>
      <c r="C667" t="s">
        <v>19</v>
      </c>
      <c r="D667" t="s">
        <v>17</v>
      </c>
      <c r="E667" t="s">
        <v>33</v>
      </c>
      <c r="F667" s="9">
        <v>202009</v>
      </c>
      <c r="G667" s="3">
        <v>4741178419</v>
      </c>
      <c r="H667" s="3">
        <v>4741178419</v>
      </c>
      <c r="I667" s="3">
        <v>4741178419</v>
      </c>
      <c r="J667" s="3">
        <v>4741178419</v>
      </c>
      <c r="K667" s="10">
        <v>2095</v>
      </c>
      <c r="L667" s="10">
        <v>2095</v>
      </c>
      <c r="M667" s="10">
        <v>0</v>
      </c>
      <c r="N667" s="10">
        <v>338968.39175627247</v>
      </c>
      <c r="O667" s="3">
        <v>14058970215.190002</v>
      </c>
      <c r="P667" s="3">
        <v>11426420448.190001</v>
      </c>
      <c r="Q667" s="3">
        <v>14058970215.190002</v>
      </c>
      <c r="R667" s="3">
        <v>11426420448.190001</v>
      </c>
      <c r="S667" s="31">
        <v>0</v>
      </c>
      <c r="T667" s="10">
        <f t="shared" si="50"/>
        <v>0</v>
      </c>
      <c r="U667" s="3">
        <v>0</v>
      </c>
      <c r="V667" s="3">
        <v>0</v>
      </c>
      <c r="W667" s="3">
        <v>0</v>
      </c>
      <c r="X667" s="3">
        <v>0</v>
      </c>
      <c r="Y667" s="3">
        <v>0</v>
      </c>
      <c r="Z667" s="3">
        <v>0</v>
      </c>
      <c r="AA667" s="3">
        <v>0</v>
      </c>
      <c r="AB667" s="3">
        <v>0</v>
      </c>
      <c r="AC667" s="3">
        <f t="shared" si="51"/>
        <v>-4741178419</v>
      </c>
      <c r="AD667" s="3">
        <f t="shared" si="52"/>
        <v>-4741178419</v>
      </c>
      <c r="AE667" s="3">
        <f t="shared" si="53"/>
        <v>-4741178419</v>
      </c>
      <c r="AF667" s="3">
        <f t="shared" si="54"/>
        <v>-4741178419</v>
      </c>
    </row>
    <row r="668" spans="1:32" x14ac:dyDescent="0.2">
      <c r="A668" t="s">
        <v>140</v>
      </c>
      <c r="B668" t="s">
        <v>106</v>
      </c>
      <c r="C668" t="s">
        <v>19</v>
      </c>
      <c r="D668" t="s">
        <v>17</v>
      </c>
      <c r="E668" t="s">
        <v>33</v>
      </c>
      <c r="F668" s="9">
        <v>202012</v>
      </c>
      <c r="G668" s="3">
        <v>4508845168</v>
      </c>
      <c r="H668" s="3">
        <v>4541267582.6000013</v>
      </c>
      <c r="I668" s="3">
        <v>4508845168</v>
      </c>
      <c r="J668" s="3">
        <v>4541267582.6000013</v>
      </c>
      <c r="K668" s="10">
        <v>1926</v>
      </c>
      <c r="L668" s="10">
        <v>1927</v>
      </c>
      <c r="M668" s="10">
        <v>0</v>
      </c>
      <c r="N668" s="10">
        <v>341428.32939068094</v>
      </c>
      <c r="O668" s="3">
        <v>7809458042.0299988</v>
      </c>
      <c r="P668" s="3">
        <v>9194291202.0299988</v>
      </c>
      <c r="Q668" s="3">
        <v>7809458042.0299988</v>
      </c>
      <c r="R668" s="3">
        <v>9194291202.0299988</v>
      </c>
      <c r="S668" s="31">
        <v>0</v>
      </c>
      <c r="T668" s="10">
        <f t="shared" si="50"/>
        <v>0</v>
      </c>
      <c r="U668" s="3">
        <v>0</v>
      </c>
      <c r="V668" s="3">
        <v>0</v>
      </c>
      <c r="W668" s="3">
        <v>0</v>
      </c>
      <c r="X668" s="3">
        <v>0</v>
      </c>
      <c r="Y668" s="3">
        <v>0</v>
      </c>
      <c r="Z668" s="3">
        <v>0</v>
      </c>
      <c r="AA668" s="3">
        <v>32422414.600001335</v>
      </c>
      <c r="AB668" s="3">
        <v>32422414.600001335</v>
      </c>
      <c r="AC668" s="3">
        <f t="shared" si="51"/>
        <v>-4541267582.6000013</v>
      </c>
      <c r="AD668" s="3">
        <f t="shared" si="52"/>
        <v>-4541267582.6000013</v>
      </c>
      <c r="AE668" s="3">
        <f t="shared" si="53"/>
        <v>-4541267582.6000013</v>
      </c>
      <c r="AF668" s="3">
        <f t="shared" si="54"/>
        <v>-4541267582.6000013</v>
      </c>
    </row>
    <row r="669" spans="1:32" x14ac:dyDescent="0.2">
      <c r="A669" t="s">
        <v>140</v>
      </c>
      <c r="B669" t="s">
        <v>106</v>
      </c>
      <c r="C669" t="s">
        <v>19</v>
      </c>
      <c r="D669" t="s">
        <v>17</v>
      </c>
      <c r="E669" t="s">
        <v>33</v>
      </c>
      <c r="F669" s="9">
        <v>202103</v>
      </c>
      <c r="G669" s="3">
        <v>3589547487.73</v>
      </c>
      <c r="H669" s="3">
        <v>3611718671.2400007</v>
      </c>
      <c r="I669" s="3">
        <v>3589547487.73</v>
      </c>
      <c r="J669" s="3">
        <v>3611718671.2400007</v>
      </c>
      <c r="K669" s="10">
        <v>2036</v>
      </c>
      <c r="L669" s="10">
        <v>2037</v>
      </c>
      <c r="M669" s="10">
        <v>0</v>
      </c>
      <c r="N669" s="10">
        <v>341630.98271889414</v>
      </c>
      <c r="O669" s="3">
        <v>9835582827.4999981</v>
      </c>
      <c r="P669" s="3">
        <v>10044330745.499998</v>
      </c>
      <c r="Q669" s="3">
        <v>9835582827.4999981</v>
      </c>
      <c r="R669" s="3">
        <v>10044330745.499998</v>
      </c>
      <c r="S669" s="31">
        <v>0</v>
      </c>
      <c r="T669" s="10">
        <f t="shared" si="50"/>
        <v>0</v>
      </c>
      <c r="U669" s="3">
        <v>0</v>
      </c>
      <c r="V669" s="3">
        <v>0</v>
      </c>
      <c r="W669" s="3">
        <v>0</v>
      </c>
      <c r="X669" s="3">
        <v>0</v>
      </c>
      <c r="Y669" s="3">
        <v>0</v>
      </c>
      <c r="Z669" s="3">
        <v>0</v>
      </c>
      <c r="AA669" s="3">
        <v>22171183.510000706</v>
      </c>
      <c r="AB669" s="3">
        <v>22171183.510000706</v>
      </c>
      <c r="AC669" s="3">
        <f t="shared" si="51"/>
        <v>-3611718671.2400007</v>
      </c>
      <c r="AD669" s="3">
        <f t="shared" si="52"/>
        <v>-3611718671.2400007</v>
      </c>
      <c r="AE669" s="3">
        <f t="shared" si="53"/>
        <v>-3611718671.2400007</v>
      </c>
      <c r="AF669" s="3">
        <f t="shared" si="54"/>
        <v>-3611718671.2400007</v>
      </c>
    </row>
    <row r="670" spans="1:32" x14ac:dyDescent="0.2">
      <c r="A670" t="s">
        <v>140</v>
      </c>
      <c r="B670" t="s">
        <v>106</v>
      </c>
      <c r="C670" t="s">
        <v>19</v>
      </c>
      <c r="D670" t="s">
        <v>17</v>
      </c>
      <c r="E670" t="s">
        <v>33</v>
      </c>
      <c r="F670" s="9">
        <v>202106</v>
      </c>
      <c r="G670" s="3">
        <v>4406195188.8100004</v>
      </c>
      <c r="H670" s="3">
        <v>4406195188.8099985</v>
      </c>
      <c r="I670" s="3">
        <v>4406195188.8100004</v>
      </c>
      <c r="J670" s="3">
        <v>4406195188.8099985</v>
      </c>
      <c r="K670" s="10">
        <v>2361</v>
      </c>
      <c r="L670" s="10">
        <v>2361</v>
      </c>
      <c r="M670" s="10">
        <v>0</v>
      </c>
      <c r="N670" s="10">
        <v>344775.9028673835</v>
      </c>
      <c r="O670" s="3">
        <v>9471443277.1500034</v>
      </c>
      <c r="P670" s="3">
        <v>9944551363.1500034</v>
      </c>
      <c r="Q670" s="3">
        <v>9471443277.1500034</v>
      </c>
      <c r="R670" s="3">
        <v>9944551363.1500034</v>
      </c>
      <c r="S670" s="31">
        <v>0</v>
      </c>
      <c r="T670" s="10">
        <f t="shared" si="50"/>
        <v>0</v>
      </c>
      <c r="U670" s="3">
        <v>0</v>
      </c>
      <c r="V670" s="3">
        <v>0</v>
      </c>
      <c r="W670" s="3">
        <v>0</v>
      </c>
      <c r="X670" s="3">
        <v>0</v>
      </c>
      <c r="Y670" s="3">
        <v>0</v>
      </c>
      <c r="Z670" s="3">
        <v>0</v>
      </c>
      <c r="AA670" s="3">
        <v>-1.9073486328125E-6</v>
      </c>
      <c r="AB670" s="3">
        <v>-1.9073486328125E-6</v>
      </c>
      <c r="AC670" s="3">
        <f t="shared" si="51"/>
        <v>-4406195188.8099985</v>
      </c>
      <c r="AD670" s="3">
        <f t="shared" si="52"/>
        <v>-4406195188.8099985</v>
      </c>
      <c r="AE670" s="3">
        <f t="shared" si="53"/>
        <v>-4406195188.8099985</v>
      </c>
      <c r="AF670" s="3">
        <f t="shared" si="54"/>
        <v>-4406195188.8099985</v>
      </c>
    </row>
    <row r="671" spans="1:32" x14ac:dyDescent="0.2">
      <c r="A671" t="s">
        <v>140</v>
      </c>
      <c r="B671" t="s">
        <v>106</v>
      </c>
      <c r="C671" t="s">
        <v>19</v>
      </c>
      <c r="D671" t="s">
        <v>17</v>
      </c>
      <c r="E671" t="s">
        <v>33</v>
      </c>
      <c r="F671" s="9">
        <v>202109</v>
      </c>
      <c r="G671" s="3">
        <v>6595825455.7999992</v>
      </c>
      <c r="H671" s="3">
        <v>6596500790.3399982</v>
      </c>
      <c r="I671" s="3">
        <v>6595825455.7999992</v>
      </c>
      <c r="J671" s="3">
        <v>6596500790.3399982</v>
      </c>
      <c r="K671" s="10">
        <v>2095</v>
      </c>
      <c r="L671" s="10">
        <v>2096</v>
      </c>
      <c r="M671" s="10">
        <v>0</v>
      </c>
      <c r="N671" s="10">
        <v>349430.03118279582</v>
      </c>
      <c r="O671" s="3">
        <v>14459630641.84</v>
      </c>
      <c r="P671" s="3">
        <v>11864978364.839998</v>
      </c>
      <c r="Q671" s="3">
        <v>14459630641.84</v>
      </c>
      <c r="R671" s="3">
        <v>11864978364.839998</v>
      </c>
      <c r="S671" s="31">
        <v>0</v>
      </c>
      <c r="T671" s="10">
        <f t="shared" si="50"/>
        <v>0</v>
      </c>
      <c r="U671" s="3">
        <v>0</v>
      </c>
      <c r="V671" s="3">
        <v>0</v>
      </c>
      <c r="W671" s="3">
        <v>0</v>
      </c>
      <c r="X671" s="3">
        <v>0</v>
      </c>
      <c r="Y671" s="3">
        <v>0</v>
      </c>
      <c r="Z671" s="3">
        <v>0</v>
      </c>
      <c r="AA671" s="3">
        <v>675334.53999900818</v>
      </c>
      <c r="AB671" s="3">
        <v>675334.53999900818</v>
      </c>
      <c r="AC671" s="3">
        <f t="shared" si="51"/>
        <v>-6596500790.3399982</v>
      </c>
      <c r="AD671" s="3">
        <f t="shared" si="52"/>
        <v>-6596500790.3399982</v>
      </c>
      <c r="AE671" s="3">
        <f t="shared" si="53"/>
        <v>-6596500790.3399982</v>
      </c>
      <c r="AF671" s="3">
        <f t="shared" si="54"/>
        <v>-6596500790.3399982</v>
      </c>
    </row>
    <row r="672" spans="1:32" x14ac:dyDescent="0.2">
      <c r="A672" t="s">
        <v>140</v>
      </c>
      <c r="B672" t="s">
        <v>106</v>
      </c>
      <c r="C672" t="s">
        <v>19</v>
      </c>
      <c r="D672" t="s">
        <v>17</v>
      </c>
      <c r="E672" t="s">
        <v>33</v>
      </c>
      <c r="F672" s="9">
        <v>202112</v>
      </c>
      <c r="G672" s="3">
        <v>6348822675.2200003</v>
      </c>
      <c r="H672" s="3">
        <v>6426447338.5200024</v>
      </c>
      <c r="I672" s="3">
        <v>6348822675.2200003</v>
      </c>
      <c r="J672" s="3">
        <v>6426447338.5200024</v>
      </c>
      <c r="K672" s="10">
        <v>1950</v>
      </c>
      <c r="L672" s="10">
        <v>1951</v>
      </c>
      <c r="M672" s="10">
        <v>0</v>
      </c>
      <c r="N672" s="10">
        <v>353295.93584229378</v>
      </c>
      <c r="O672" s="3">
        <v>8200679190.8499966</v>
      </c>
      <c r="P672" s="3">
        <v>9721705029.8499985</v>
      </c>
      <c r="Q672" s="3">
        <v>8200679190.8499966</v>
      </c>
      <c r="R672" s="3">
        <v>9721705029.8499985</v>
      </c>
      <c r="S672" s="31">
        <v>0</v>
      </c>
      <c r="T672" s="10">
        <f t="shared" si="50"/>
        <v>0</v>
      </c>
      <c r="U672" s="3">
        <v>0</v>
      </c>
      <c r="V672" s="3">
        <v>0</v>
      </c>
      <c r="W672" s="3">
        <v>0</v>
      </c>
      <c r="X672" s="3">
        <v>0</v>
      </c>
      <c r="Y672" s="3">
        <v>0</v>
      </c>
      <c r="Z672" s="3">
        <v>0</v>
      </c>
      <c r="AA672" s="3">
        <v>77624663.300002098</v>
      </c>
      <c r="AB672" s="3">
        <v>77624663.300002098</v>
      </c>
      <c r="AC672" s="3">
        <f t="shared" si="51"/>
        <v>-6426447338.5200024</v>
      </c>
      <c r="AD672" s="3">
        <f t="shared" si="52"/>
        <v>-6426447338.5200024</v>
      </c>
      <c r="AE672" s="3">
        <f t="shared" si="53"/>
        <v>-6426447338.5200024</v>
      </c>
      <c r="AF672" s="3">
        <f t="shared" si="54"/>
        <v>-6426447338.5200024</v>
      </c>
    </row>
    <row r="673" spans="1:32" x14ac:dyDescent="0.2">
      <c r="A673" t="s">
        <v>140</v>
      </c>
      <c r="B673" t="s">
        <v>106</v>
      </c>
      <c r="C673" t="s">
        <v>19</v>
      </c>
      <c r="D673" t="s">
        <v>17</v>
      </c>
      <c r="E673" t="s">
        <v>33</v>
      </c>
      <c r="F673" s="9">
        <v>202203</v>
      </c>
      <c r="G673" s="3">
        <v>4714829773.3400002</v>
      </c>
      <c r="H673" s="3">
        <v>4739934774.96</v>
      </c>
      <c r="I673" s="3">
        <v>4714829773.3400002</v>
      </c>
      <c r="J673" s="3">
        <v>4739934774.96</v>
      </c>
      <c r="K673" s="10">
        <v>2108</v>
      </c>
      <c r="L673" s="10">
        <v>2109</v>
      </c>
      <c r="M673" s="10">
        <v>0</v>
      </c>
      <c r="N673" s="10">
        <v>353402.37672811066</v>
      </c>
      <c r="O673" s="3">
        <v>10034199852.810005</v>
      </c>
      <c r="P673" s="3">
        <v>10094518168.810005</v>
      </c>
      <c r="Q673" s="3">
        <v>10034199852.810005</v>
      </c>
      <c r="R673" s="3">
        <v>10094518168.810005</v>
      </c>
      <c r="S673" s="31">
        <v>0</v>
      </c>
      <c r="T673" s="10">
        <f t="shared" si="50"/>
        <v>0</v>
      </c>
      <c r="U673" s="3">
        <v>0</v>
      </c>
      <c r="V673" s="3">
        <v>0</v>
      </c>
      <c r="W673" s="3">
        <v>0</v>
      </c>
      <c r="X673" s="3">
        <v>0</v>
      </c>
      <c r="Y673" s="3">
        <v>0</v>
      </c>
      <c r="Z673" s="3">
        <v>0</v>
      </c>
      <c r="AA673" s="3">
        <v>25105001.619999886</v>
      </c>
      <c r="AB673" s="3">
        <v>25105001.619999886</v>
      </c>
      <c r="AC673" s="3">
        <f t="shared" si="51"/>
        <v>-4739934774.96</v>
      </c>
      <c r="AD673" s="3">
        <f t="shared" si="52"/>
        <v>-4739934774.96</v>
      </c>
      <c r="AE673" s="3">
        <f t="shared" si="53"/>
        <v>-4739934774.96</v>
      </c>
      <c r="AF673" s="3">
        <f t="shared" si="54"/>
        <v>-4739934774.96</v>
      </c>
    </row>
    <row r="674" spans="1:32" x14ac:dyDescent="0.2">
      <c r="A674" t="s">
        <v>140</v>
      </c>
      <c r="B674" t="s">
        <v>106</v>
      </c>
      <c r="C674" t="s">
        <v>19</v>
      </c>
      <c r="D674" t="s">
        <v>17</v>
      </c>
      <c r="E674" t="s">
        <v>33</v>
      </c>
      <c r="F674" s="9">
        <v>202206</v>
      </c>
      <c r="G674" s="3">
        <v>4756027105.1999998</v>
      </c>
      <c r="H674" s="3">
        <v>4782105558.3300009</v>
      </c>
      <c r="I674" s="3">
        <v>4756027105.1999998</v>
      </c>
      <c r="J674" s="3">
        <v>4782105558.3300009</v>
      </c>
      <c r="K674" s="10">
        <v>1992</v>
      </c>
      <c r="L674" s="10">
        <v>1995</v>
      </c>
      <c r="M674" s="10">
        <v>0</v>
      </c>
      <c r="N674" s="10">
        <v>354720.70250896056</v>
      </c>
      <c r="O674" s="3">
        <v>11447009650.239998</v>
      </c>
      <c r="P674" s="3">
        <v>11258161655.239998</v>
      </c>
      <c r="Q674" s="3">
        <v>11447009650.239998</v>
      </c>
      <c r="R674" s="3">
        <v>11258161655.239998</v>
      </c>
      <c r="S674" s="31">
        <v>0</v>
      </c>
      <c r="T674" s="10">
        <f t="shared" si="50"/>
        <v>0</v>
      </c>
      <c r="U674" s="3">
        <v>0</v>
      </c>
      <c r="V674" s="3">
        <v>0</v>
      </c>
      <c r="W674" s="3">
        <v>0</v>
      </c>
      <c r="X674" s="3">
        <v>0</v>
      </c>
      <c r="Y674" s="3">
        <v>0</v>
      </c>
      <c r="Z674" s="3">
        <v>0</v>
      </c>
      <c r="AA674" s="3">
        <v>26078453.130001068</v>
      </c>
      <c r="AB674" s="3">
        <v>26078453.130001068</v>
      </c>
      <c r="AC674" s="3">
        <f t="shared" si="51"/>
        <v>-4782105558.3300009</v>
      </c>
      <c r="AD674" s="3">
        <f t="shared" si="52"/>
        <v>-4782105558.3300009</v>
      </c>
      <c r="AE674" s="3">
        <f t="shared" si="53"/>
        <v>-4782105558.3300009</v>
      </c>
      <c r="AF674" s="3">
        <f t="shared" si="54"/>
        <v>-4782105558.3300009</v>
      </c>
    </row>
    <row r="675" spans="1:32" x14ac:dyDescent="0.2">
      <c r="A675" t="s">
        <v>140</v>
      </c>
      <c r="B675" t="s">
        <v>106</v>
      </c>
      <c r="C675" t="s">
        <v>19</v>
      </c>
      <c r="D675" t="s">
        <v>17</v>
      </c>
      <c r="E675" t="s">
        <v>33</v>
      </c>
      <c r="F675" s="9">
        <v>202209</v>
      </c>
      <c r="G675" s="3">
        <v>4784229914.2600002</v>
      </c>
      <c r="H675" s="3">
        <v>4858598947.2399998</v>
      </c>
      <c r="I675" s="3">
        <v>4784229914.2600002</v>
      </c>
      <c r="J675" s="3">
        <v>4858598947.2399998</v>
      </c>
      <c r="K675" s="10">
        <v>1942</v>
      </c>
      <c r="L675" s="10">
        <v>1947</v>
      </c>
      <c r="M675" s="10">
        <v>0</v>
      </c>
      <c r="N675" s="10">
        <v>356534.74659498216</v>
      </c>
      <c r="O675" s="3">
        <v>14704313268.33</v>
      </c>
      <c r="P675" s="3">
        <v>11538847907.330002</v>
      </c>
      <c r="Q675" s="3">
        <v>14704313268.33</v>
      </c>
      <c r="R675" s="3">
        <v>11538847907.330002</v>
      </c>
      <c r="S675" s="31">
        <v>0</v>
      </c>
      <c r="T675" s="10">
        <f t="shared" si="50"/>
        <v>0</v>
      </c>
      <c r="U675" s="3">
        <v>0</v>
      </c>
      <c r="V675" s="3">
        <v>0</v>
      </c>
      <c r="W675" s="3">
        <v>0</v>
      </c>
      <c r="X675" s="3">
        <v>0</v>
      </c>
      <c r="Y675" s="3">
        <v>0</v>
      </c>
      <c r="Z675" s="3">
        <v>0</v>
      </c>
      <c r="AA675" s="3">
        <v>74369032.979999542</v>
      </c>
      <c r="AB675" s="3">
        <v>74369032.979999542</v>
      </c>
      <c r="AC675" s="3">
        <f t="shared" si="51"/>
        <v>-4858598947.2399998</v>
      </c>
      <c r="AD675" s="3">
        <f t="shared" si="52"/>
        <v>-4858598947.2399998</v>
      </c>
      <c r="AE675" s="3">
        <f t="shared" si="53"/>
        <v>-4858598947.2399998</v>
      </c>
      <c r="AF675" s="3">
        <f t="shared" si="54"/>
        <v>-4858598947.2399998</v>
      </c>
    </row>
    <row r="676" spans="1:32" x14ac:dyDescent="0.2">
      <c r="A676" t="s">
        <v>140</v>
      </c>
      <c r="B676" t="s">
        <v>106</v>
      </c>
      <c r="C676" t="s">
        <v>19</v>
      </c>
      <c r="D676" t="s">
        <v>17</v>
      </c>
      <c r="E676" t="s">
        <v>33</v>
      </c>
      <c r="F676" s="9">
        <v>202212</v>
      </c>
      <c r="G676" s="3">
        <v>4709501103.4799995</v>
      </c>
      <c r="H676" s="3">
        <v>4735808846.0200005</v>
      </c>
      <c r="I676" s="3">
        <v>4709501103.4799995</v>
      </c>
      <c r="J676" s="3">
        <v>4735808846.0200005</v>
      </c>
      <c r="K676" s="10">
        <v>1866</v>
      </c>
      <c r="L676" s="10">
        <v>1870</v>
      </c>
      <c r="M676" s="10">
        <v>0</v>
      </c>
      <c r="N676" s="10">
        <v>357756.52867383516</v>
      </c>
      <c r="O676" s="3">
        <v>9153174896.3799973</v>
      </c>
      <c r="P676" s="3">
        <v>10428755470.379997</v>
      </c>
      <c r="Q676" s="3">
        <v>9153174896.3799973</v>
      </c>
      <c r="R676" s="3">
        <v>10428755470.379997</v>
      </c>
      <c r="S676" s="31">
        <v>0</v>
      </c>
      <c r="T676" s="10">
        <f t="shared" si="50"/>
        <v>0</v>
      </c>
      <c r="U676" s="3">
        <v>0</v>
      </c>
      <c r="V676" s="3">
        <v>0</v>
      </c>
      <c r="W676" s="3">
        <v>0</v>
      </c>
      <c r="X676" s="3">
        <v>0</v>
      </c>
      <c r="Y676" s="3">
        <v>0</v>
      </c>
      <c r="Z676" s="3">
        <v>0</v>
      </c>
      <c r="AA676" s="3">
        <v>26307742.540000916</v>
      </c>
      <c r="AB676" s="3">
        <v>26307742.540000916</v>
      </c>
      <c r="AC676" s="3">
        <f t="shared" si="51"/>
        <v>-4735808846.0200005</v>
      </c>
      <c r="AD676" s="3">
        <f t="shared" si="52"/>
        <v>-4735808846.0200005</v>
      </c>
      <c r="AE676" s="3">
        <f t="shared" si="53"/>
        <v>-4735808846.0200005</v>
      </c>
      <c r="AF676" s="3">
        <f t="shared" si="54"/>
        <v>-4735808846.0200005</v>
      </c>
    </row>
    <row r="677" spans="1:32" x14ac:dyDescent="0.2">
      <c r="A677" t="s">
        <v>140</v>
      </c>
      <c r="B677" t="s">
        <v>106</v>
      </c>
      <c r="C677" t="s">
        <v>19</v>
      </c>
      <c r="D677" t="s">
        <v>17</v>
      </c>
      <c r="E677" t="s">
        <v>33</v>
      </c>
      <c r="F677" s="9">
        <v>202303</v>
      </c>
      <c r="G677" s="3">
        <v>3507097405</v>
      </c>
      <c r="H677" s="3">
        <v>3556468905.6699991</v>
      </c>
      <c r="I677" s="3">
        <v>3507097405</v>
      </c>
      <c r="J677" s="3">
        <v>3556468905.6699991</v>
      </c>
      <c r="K677" s="10">
        <v>2024</v>
      </c>
      <c r="L677" s="10">
        <v>2039</v>
      </c>
      <c r="M677" s="10">
        <v>0</v>
      </c>
      <c r="N677" s="10">
        <v>356270.86213517661</v>
      </c>
      <c r="O677" s="3">
        <v>11271196089.730003</v>
      </c>
      <c r="P677" s="3">
        <v>11025417546.730001</v>
      </c>
      <c r="Q677" s="3">
        <v>11271196089.730003</v>
      </c>
      <c r="R677" s="3">
        <v>11025417546.730001</v>
      </c>
      <c r="S677" s="31">
        <v>0</v>
      </c>
      <c r="T677" s="10">
        <f t="shared" si="50"/>
        <v>0</v>
      </c>
      <c r="U677" s="3">
        <v>0</v>
      </c>
      <c r="V677" s="3">
        <v>0</v>
      </c>
      <c r="W677" s="3">
        <v>0</v>
      </c>
      <c r="X677" s="3">
        <v>0</v>
      </c>
      <c r="Y677" s="3">
        <v>0</v>
      </c>
      <c r="Z677" s="3">
        <v>0</v>
      </c>
      <c r="AA677" s="3">
        <v>49371500.669999123</v>
      </c>
      <c r="AB677" s="3">
        <v>49371500.669999123</v>
      </c>
      <c r="AC677" s="3">
        <f t="shared" si="51"/>
        <v>-3556468905.6699991</v>
      </c>
      <c r="AD677" s="3">
        <f t="shared" si="52"/>
        <v>-3556468905.6699991</v>
      </c>
      <c r="AE677" s="3">
        <f t="shared" si="53"/>
        <v>-3556468905.6699991</v>
      </c>
      <c r="AF677" s="3">
        <f t="shared" si="54"/>
        <v>-3556468905.6699991</v>
      </c>
    </row>
    <row r="678" spans="1:32" x14ac:dyDescent="0.2">
      <c r="A678" t="s">
        <v>140</v>
      </c>
      <c r="B678" t="s">
        <v>106</v>
      </c>
      <c r="C678" t="s">
        <v>19</v>
      </c>
      <c r="D678" t="s">
        <v>17</v>
      </c>
      <c r="E678" t="s">
        <v>33</v>
      </c>
      <c r="F678" s="9">
        <v>202306</v>
      </c>
      <c r="G678" s="3">
        <v>3253368112</v>
      </c>
      <c r="H678" s="3">
        <v>3329895300.1799998</v>
      </c>
      <c r="I678" s="3">
        <v>3253368112</v>
      </c>
      <c r="J678" s="3">
        <v>3329895300.1799998</v>
      </c>
      <c r="K678" s="10">
        <v>1943</v>
      </c>
      <c r="L678" s="10">
        <v>1946</v>
      </c>
      <c r="M678" s="10">
        <v>0</v>
      </c>
      <c r="N678" s="10">
        <v>356937.05483870971</v>
      </c>
      <c r="O678" s="3">
        <v>11075454068.85</v>
      </c>
      <c r="P678" s="3">
        <v>11126959024.85</v>
      </c>
      <c r="Q678" s="3">
        <v>11075454068.85</v>
      </c>
      <c r="R678" s="3">
        <v>11126959024.85</v>
      </c>
      <c r="S678" s="31">
        <v>0</v>
      </c>
      <c r="T678" s="10">
        <f t="shared" si="50"/>
        <v>0</v>
      </c>
      <c r="U678" s="3">
        <v>0</v>
      </c>
      <c r="V678" s="3">
        <v>0</v>
      </c>
      <c r="W678" s="3">
        <v>0</v>
      </c>
      <c r="X678" s="3">
        <v>0</v>
      </c>
      <c r="Y678" s="3">
        <v>0</v>
      </c>
      <c r="Z678" s="3">
        <v>0</v>
      </c>
      <c r="AA678" s="3">
        <v>76527188.179999828</v>
      </c>
      <c r="AB678" s="3">
        <v>76527188.179999828</v>
      </c>
      <c r="AC678" s="3">
        <f t="shared" si="51"/>
        <v>-3329895300.1799998</v>
      </c>
      <c r="AD678" s="3">
        <f t="shared" si="52"/>
        <v>-3329895300.1799998</v>
      </c>
      <c r="AE678" s="3">
        <f t="shared" si="53"/>
        <v>-3329895300.1799998</v>
      </c>
      <c r="AF678" s="3">
        <f t="shared" si="54"/>
        <v>-3329895300.1799998</v>
      </c>
    </row>
    <row r="679" spans="1:32" x14ac:dyDescent="0.2">
      <c r="A679" t="s">
        <v>140</v>
      </c>
      <c r="B679" t="s">
        <v>106</v>
      </c>
      <c r="C679" t="s">
        <v>19</v>
      </c>
      <c r="D679" t="s">
        <v>17</v>
      </c>
      <c r="E679" t="s">
        <v>33</v>
      </c>
      <c r="F679" s="9">
        <v>202309</v>
      </c>
      <c r="G679" s="3">
        <v>4346968253</v>
      </c>
      <c r="H679" s="3">
        <v>4458646728.3999996</v>
      </c>
      <c r="I679" s="3">
        <v>4346968253</v>
      </c>
      <c r="J679" s="3">
        <v>4458646728.3999996</v>
      </c>
      <c r="K679" s="10">
        <v>1788</v>
      </c>
      <c r="L679" s="10">
        <v>1795</v>
      </c>
      <c r="M679" s="10">
        <v>0</v>
      </c>
      <c r="N679" s="10">
        <v>356054.32473118271</v>
      </c>
      <c r="O679" s="3">
        <v>16286785930.869995</v>
      </c>
      <c r="P679" s="3">
        <v>13126347903.869999</v>
      </c>
      <c r="Q679" s="3">
        <v>16286785930.869995</v>
      </c>
      <c r="R679" s="3">
        <v>13126347903.869999</v>
      </c>
      <c r="S679" s="31">
        <v>0</v>
      </c>
      <c r="T679" s="10">
        <f t="shared" si="50"/>
        <v>0</v>
      </c>
      <c r="U679" s="3">
        <v>0</v>
      </c>
      <c r="V679" s="3">
        <v>0</v>
      </c>
      <c r="W679" s="3">
        <v>0</v>
      </c>
      <c r="X679" s="3">
        <v>0</v>
      </c>
      <c r="Y679" s="3">
        <v>0</v>
      </c>
      <c r="Z679" s="3">
        <v>0</v>
      </c>
      <c r="AA679" s="3">
        <v>111678475.39999962</v>
      </c>
      <c r="AB679" s="3">
        <v>111678475.39999962</v>
      </c>
      <c r="AC679" s="3">
        <f t="shared" si="51"/>
        <v>-4458646728.3999996</v>
      </c>
      <c r="AD679" s="3">
        <f t="shared" si="52"/>
        <v>-4458646728.3999996</v>
      </c>
      <c r="AE679" s="3">
        <f t="shared" si="53"/>
        <v>-4458646728.3999996</v>
      </c>
      <c r="AF679" s="3">
        <f t="shared" si="54"/>
        <v>-4458646728.3999996</v>
      </c>
    </row>
    <row r="680" spans="1:32" x14ac:dyDescent="0.2">
      <c r="A680" t="s">
        <v>140</v>
      </c>
      <c r="B680" t="s">
        <v>106</v>
      </c>
      <c r="C680" t="s">
        <v>19</v>
      </c>
      <c r="D680" t="s">
        <v>17</v>
      </c>
      <c r="E680" t="s">
        <v>33</v>
      </c>
      <c r="F680" s="9">
        <v>202312</v>
      </c>
      <c r="G680" s="3">
        <v>3104982322</v>
      </c>
      <c r="H680" s="3">
        <v>3450714074.7399998</v>
      </c>
      <c r="I680" s="3">
        <v>3104982322</v>
      </c>
      <c r="J680" s="3">
        <v>3450714074.7399998</v>
      </c>
      <c r="K680" s="10">
        <v>1442</v>
      </c>
      <c r="L680" s="10">
        <v>1444</v>
      </c>
      <c r="M680" s="10">
        <v>0</v>
      </c>
      <c r="N680" s="10">
        <v>354356.1021505376</v>
      </c>
      <c r="O680" s="3">
        <v>8876184087.8800011</v>
      </c>
      <c r="P680" s="3">
        <v>10863975862.880005</v>
      </c>
      <c r="Q680" s="3">
        <v>8876184087.8800011</v>
      </c>
      <c r="R680" s="3">
        <v>10863975862.880005</v>
      </c>
      <c r="S680" s="31">
        <v>0</v>
      </c>
      <c r="T680" s="10">
        <f t="shared" si="50"/>
        <v>0</v>
      </c>
      <c r="U680" s="3">
        <v>0</v>
      </c>
      <c r="V680" s="3">
        <v>0</v>
      </c>
      <c r="W680" s="3">
        <v>0</v>
      </c>
      <c r="X680" s="3">
        <v>0</v>
      </c>
      <c r="Y680" s="3">
        <v>0</v>
      </c>
      <c r="Z680" s="3">
        <v>0</v>
      </c>
      <c r="AA680" s="3">
        <v>345731752.73999977</v>
      </c>
      <c r="AB680" s="3">
        <v>345731752.73999977</v>
      </c>
      <c r="AC680" s="3">
        <f t="shared" si="51"/>
        <v>-3450714074.7399998</v>
      </c>
      <c r="AD680" s="3">
        <f t="shared" si="52"/>
        <v>-3450714074.7399998</v>
      </c>
      <c r="AE680" s="3">
        <f t="shared" si="53"/>
        <v>-3450714074.7399998</v>
      </c>
      <c r="AF680" s="3">
        <f t="shared" si="54"/>
        <v>-3450714074.7399998</v>
      </c>
    </row>
    <row r="681" spans="1:32" x14ac:dyDescent="0.2">
      <c r="A681" t="s">
        <v>140</v>
      </c>
      <c r="B681" t="s">
        <v>106</v>
      </c>
      <c r="C681" t="s">
        <v>19</v>
      </c>
      <c r="D681" t="s">
        <v>17</v>
      </c>
      <c r="E681" t="s">
        <v>33</v>
      </c>
      <c r="F681" s="9">
        <v>202403</v>
      </c>
      <c r="G681" s="3">
        <v>2018929179</v>
      </c>
      <c r="H681" s="3">
        <v>3660675905.1599998</v>
      </c>
      <c r="I681" s="3">
        <v>2018929179</v>
      </c>
      <c r="J681" s="3">
        <v>3660675905.1599998</v>
      </c>
      <c r="K681" s="10">
        <v>1247</v>
      </c>
      <c r="L681" s="10">
        <v>1274</v>
      </c>
      <c r="M681" s="10">
        <v>0</v>
      </c>
      <c r="N681" s="10">
        <v>352359.95439377078</v>
      </c>
      <c r="O681" s="3">
        <v>11200825795.169994</v>
      </c>
      <c r="P681" s="3">
        <v>11623432217.169994</v>
      </c>
      <c r="Q681" s="3">
        <v>11200825795.169994</v>
      </c>
      <c r="R681" s="3">
        <v>11623432217.169994</v>
      </c>
      <c r="S681" s="31">
        <v>0</v>
      </c>
      <c r="T681" s="10">
        <f t="shared" si="50"/>
        <v>0</v>
      </c>
      <c r="U681" s="3">
        <v>0</v>
      </c>
      <c r="V681" s="3">
        <v>0</v>
      </c>
      <c r="W681" s="3">
        <v>0</v>
      </c>
      <c r="X681" s="3">
        <v>0</v>
      </c>
      <c r="Y681" s="3">
        <v>0</v>
      </c>
      <c r="Z681" s="3">
        <v>0</v>
      </c>
      <c r="AA681" s="3">
        <v>1641746726.1599998</v>
      </c>
      <c r="AB681" s="3">
        <v>1641746726.1599998</v>
      </c>
      <c r="AC681" s="3">
        <f t="shared" si="51"/>
        <v>-3660675905.1599998</v>
      </c>
      <c r="AD681" s="3">
        <f t="shared" si="52"/>
        <v>-3660675905.1599998</v>
      </c>
      <c r="AE681" s="3">
        <f t="shared" si="53"/>
        <v>-3660675905.1599998</v>
      </c>
      <c r="AF681" s="3">
        <f t="shared" si="54"/>
        <v>-3660675905.1599998</v>
      </c>
    </row>
    <row r="682" spans="1:32" x14ac:dyDescent="0.2">
      <c r="A682" t="s">
        <v>140</v>
      </c>
      <c r="B682" t="s">
        <v>106</v>
      </c>
      <c r="C682" t="s">
        <v>19</v>
      </c>
      <c r="D682" t="s">
        <v>17</v>
      </c>
      <c r="E682" t="s">
        <v>36</v>
      </c>
      <c r="F682" s="9">
        <v>202404</v>
      </c>
      <c r="G682" s="3">
        <v>548416100</v>
      </c>
      <c r="H682" s="3">
        <v>550873039.99000001</v>
      </c>
      <c r="I682" s="3">
        <v>548416100</v>
      </c>
      <c r="J682" s="3">
        <v>550873039.99000001</v>
      </c>
      <c r="K682" s="10">
        <v>431</v>
      </c>
      <c r="L682" s="10">
        <v>435</v>
      </c>
      <c r="M682" s="10">
        <v>0</v>
      </c>
      <c r="N682" s="10">
        <v>362347.8000000001</v>
      </c>
      <c r="O682" s="3">
        <v>3435025331.9700031</v>
      </c>
      <c r="P682" s="3">
        <v>3710129453.9700022</v>
      </c>
      <c r="Q682" s="3">
        <v>3435025331.9700031</v>
      </c>
      <c r="R682" s="3">
        <v>3710129453.9700022</v>
      </c>
      <c r="S682" s="31">
        <v>0</v>
      </c>
      <c r="T682" s="10">
        <f t="shared" si="50"/>
        <v>0</v>
      </c>
      <c r="U682" s="3">
        <v>0</v>
      </c>
      <c r="V682" s="3">
        <v>0</v>
      </c>
      <c r="W682" s="3">
        <v>0</v>
      </c>
      <c r="X682" s="3">
        <v>0</v>
      </c>
      <c r="Y682" s="3">
        <v>0</v>
      </c>
      <c r="Z682" s="3">
        <v>0</v>
      </c>
      <c r="AA682" s="3">
        <v>2456939.9900000095</v>
      </c>
      <c r="AB682" s="3">
        <v>2456939.9900000095</v>
      </c>
      <c r="AC682" s="3">
        <f t="shared" si="51"/>
        <v>-550873039.99000001</v>
      </c>
      <c r="AD682" s="3">
        <f t="shared" si="52"/>
        <v>-550873039.99000001</v>
      </c>
      <c r="AE682" s="3">
        <f t="shared" si="53"/>
        <v>-550873039.99000001</v>
      </c>
      <c r="AF682" s="3">
        <f t="shared" si="54"/>
        <v>-550873039.99000001</v>
      </c>
    </row>
    <row r="683" spans="1:32" x14ac:dyDescent="0.2">
      <c r="A683" t="s">
        <v>140</v>
      </c>
      <c r="B683" t="s">
        <v>106</v>
      </c>
      <c r="C683" t="s">
        <v>19</v>
      </c>
      <c r="D683" t="s">
        <v>17</v>
      </c>
      <c r="E683" t="s">
        <v>36</v>
      </c>
      <c r="F683" s="9">
        <v>202405</v>
      </c>
      <c r="G683" s="3">
        <v>234497797</v>
      </c>
      <c r="H683" s="3">
        <v>301706846.72000003</v>
      </c>
      <c r="I683" s="3">
        <v>234497797</v>
      </c>
      <c r="J683" s="3">
        <v>301706846.72000003</v>
      </c>
      <c r="K683" s="10">
        <v>189</v>
      </c>
      <c r="L683" s="10">
        <v>196</v>
      </c>
      <c r="M683" s="10">
        <v>0</v>
      </c>
      <c r="N683" s="10">
        <v>375134.41935483861</v>
      </c>
      <c r="O683" s="3">
        <v>4033338398.7699971</v>
      </c>
      <c r="P683" s="3">
        <v>4029208366.7699971</v>
      </c>
      <c r="Q683" s="3">
        <v>4033338398.7699971</v>
      </c>
      <c r="R683" s="3">
        <v>4029208366.7699971</v>
      </c>
      <c r="S683" s="31">
        <v>0</v>
      </c>
      <c r="T683" s="10">
        <f t="shared" si="50"/>
        <v>0</v>
      </c>
      <c r="U683" s="3">
        <v>0</v>
      </c>
      <c r="V683" s="3">
        <v>0</v>
      </c>
      <c r="W683" s="3">
        <v>0</v>
      </c>
      <c r="X683" s="3">
        <v>0</v>
      </c>
      <c r="Y683" s="3">
        <v>0</v>
      </c>
      <c r="Z683" s="3">
        <v>0</v>
      </c>
      <c r="AA683" s="3">
        <v>67209049.720000029</v>
      </c>
      <c r="AB683" s="3">
        <v>67209049.720000029</v>
      </c>
      <c r="AC683" s="3">
        <f t="shared" si="51"/>
        <v>-301706846.72000003</v>
      </c>
      <c r="AD683" s="3">
        <f t="shared" si="52"/>
        <v>-301706846.72000003</v>
      </c>
      <c r="AE683" s="3">
        <f t="shared" si="53"/>
        <v>-301706846.72000003</v>
      </c>
      <c r="AF683" s="3">
        <f t="shared" si="54"/>
        <v>-301706846.72000003</v>
      </c>
    </row>
    <row r="684" spans="1:32" x14ac:dyDescent="0.2">
      <c r="A684" t="s">
        <v>141</v>
      </c>
      <c r="B684" t="s">
        <v>106</v>
      </c>
      <c r="C684" t="s">
        <v>18</v>
      </c>
      <c r="D684" t="s">
        <v>17</v>
      </c>
      <c r="E684" t="s">
        <v>33</v>
      </c>
      <c r="F684" s="9">
        <v>201906</v>
      </c>
      <c r="G684" s="3">
        <v>4343409035</v>
      </c>
      <c r="H684" s="3">
        <v>3595062799.6899981</v>
      </c>
      <c r="I684" s="3">
        <v>4343372163.0300007</v>
      </c>
      <c r="J684" s="3">
        <v>3595025927.7199979</v>
      </c>
      <c r="K684" s="10">
        <v>1058</v>
      </c>
      <c r="L684" s="10">
        <v>1060</v>
      </c>
      <c r="M684" s="10">
        <v>0</v>
      </c>
      <c r="N684" s="10">
        <v>152958.11469534051</v>
      </c>
      <c r="O684" s="3">
        <v>3821333828.8300009</v>
      </c>
      <c r="P684" s="3">
        <v>4466922335.5846014</v>
      </c>
      <c r="Q684" s="3">
        <v>3820814829.7000008</v>
      </c>
      <c r="R684" s="3">
        <v>4466403336.4546013</v>
      </c>
      <c r="S684" s="31">
        <v>0</v>
      </c>
      <c r="T684" s="10">
        <f t="shared" si="50"/>
        <v>0</v>
      </c>
      <c r="U684" s="3">
        <v>0</v>
      </c>
      <c r="V684" s="3">
        <v>0</v>
      </c>
      <c r="W684" s="3">
        <v>0</v>
      </c>
      <c r="X684" s="3">
        <v>0</v>
      </c>
      <c r="Y684" s="3">
        <v>0</v>
      </c>
      <c r="Z684" s="3">
        <v>0</v>
      </c>
      <c r="AA684" s="3">
        <v>-748346235.31000185</v>
      </c>
      <c r="AB684" s="3">
        <v>-748346235.3100028</v>
      </c>
      <c r="AC684" s="3">
        <f t="shared" si="51"/>
        <v>-3595062799.6899981</v>
      </c>
      <c r="AD684" s="3">
        <f t="shared" si="52"/>
        <v>-3595062799.6899981</v>
      </c>
      <c r="AE684" s="3">
        <f t="shared" si="53"/>
        <v>-3595025927.7199979</v>
      </c>
      <c r="AF684" s="3">
        <f t="shared" si="54"/>
        <v>-3595025927.7199979</v>
      </c>
    </row>
    <row r="685" spans="1:32" x14ac:dyDescent="0.2">
      <c r="A685" t="s">
        <v>141</v>
      </c>
      <c r="B685" t="s">
        <v>106</v>
      </c>
      <c r="C685" t="s">
        <v>18</v>
      </c>
      <c r="D685" t="s">
        <v>17</v>
      </c>
      <c r="E685" t="s">
        <v>33</v>
      </c>
      <c r="F685" s="9">
        <v>201909</v>
      </c>
      <c r="G685" s="3">
        <v>1384959870.0900002</v>
      </c>
      <c r="H685" s="3">
        <v>1384959870.0900002</v>
      </c>
      <c r="I685" s="3">
        <v>1384959870.0900002</v>
      </c>
      <c r="J685" s="3">
        <v>1384959870.0900002</v>
      </c>
      <c r="K685" s="10">
        <v>648</v>
      </c>
      <c r="L685" s="10">
        <v>648</v>
      </c>
      <c r="M685" s="10">
        <v>0</v>
      </c>
      <c r="N685" s="10">
        <v>151701.75197132619</v>
      </c>
      <c r="O685" s="3">
        <v>3465450836.3500013</v>
      </c>
      <c r="P685" s="3">
        <v>4116783607.6288013</v>
      </c>
      <c r="Q685" s="3">
        <v>3464423527.3500013</v>
      </c>
      <c r="R685" s="3">
        <v>4115756298.6288013</v>
      </c>
      <c r="S685" s="31">
        <v>0</v>
      </c>
      <c r="T685" s="10">
        <f t="shared" si="50"/>
        <v>0</v>
      </c>
      <c r="U685" s="3">
        <v>0</v>
      </c>
      <c r="V685" s="3">
        <v>0</v>
      </c>
      <c r="W685" s="3">
        <v>0</v>
      </c>
      <c r="X685" s="3">
        <v>0</v>
      </c>
      <c r="Y685" s="3">
        <v>0</v>
      </c>
      <c r="Z685" s="3">
        <v>0</v>
      </c>
      <c r="AA685" s="3">
        <v>0</v>
      </c>
      <c r="AB685" s="3">
        <v>0</v>
      </c>
      <c r="AC685" s="3">
        <f t="shared" si="51"/>
        <v>-1384959870.0900002</v>
      </c>
      <c r="AD685" s="3">
        <f t="shared" si="52"/>
        <v>-1384959870.0900002</v>
      </c>
      <c r="AE685" s="3">
        <f t="shared" si="53"/>
        <v>-1384959870.0900002</v>
      </c>
      <c r="AF685" s="3">
        <f t="shared" si="54"/>
        <v>-1384959870.0900002</v>
      </c>
    </row>
    <row r="686" spans="1:32" x14ac:dyDescent="0.2">
      <c r="A686" t="s">
        <v>141</v>
      </c>
      <c r="B686" t="s">
        <v>106</v>
      </c>
      <c r="C686" t="s">
        <v>18</v>
      </c>
      <c r="D686" t="s">
        <v>17</v>
      </c>
      <c r="E686" t="s">
        <v>33</v>
      </c>
      <c r="F686" s="9">
        <v>201912</v>
      </c>
      <c r="G686" s="3">
        <v>1000720067.16</v>
      </c>
      <c r="H686" s="3">
        <v>1000720067.4800003</v>
      </c>
      <c r="I686" s="3">
        <v>1000720067.16</v>
      </c>
      <c r="J686" s="3">
        <v>1000720067.4800003</v>
      </c>
      <c r="K686" s="10">
        <v>624</v>
      </c>
      <c r="L686" s="10">
        <v>624</v>
      </c>
      <c r="M686" s="10">
        <v>0</v>
      </c>
      <c r="N686" s="10">
        <v>150368.95340501794</v>
      </c>
      <c r="O686" s="3">
        <v>5697043006.1099987</v>
      </c>
      <c r="P686" s="3">
        <v>5507942021.1257</v>
      </c>
      <c r="Q686" s="3">
        <v>5546656417.1099977</v>
      </c>
      <c r="R686" s="3">
        <v>5357555432.1257</v>
      </c>
      <c r="S686" s="31">
        <v>0</v>
      </c>
      <c r="T686" s="10">
        <f t="shared" si="50"/>
        <v>0</v>
      </c>
      <c r="U686" s="3">
        <v>0</v>
      </c>
      <c r="V686" s="3">
        <v>0</v>
      </c>
      <c r="W686" s="3">
        <v>0</v>
      </c>
      <c r="X686" s="3">
        <v>0</v>
      </c>
      <c r="Y686" s="3">
        <v>0</v>
      </c>
      <c r="Z686" s="3">
        <v>0</v>
      </c>
      <c r="AA686" s="3">
        <v>0.3200002908706665</v>
      </c>
      <c r="AB686" s="3">
        <v>0.3200002908706665</v>
      </c>
      <c r="AC686" s="3">
        <f t="shared" si="51"/>
        <v>-1000720067.4800003</v>
      </c>
      <c r="AD686" s="3">
        <f t="shared" si="52"/>
        <v>-1000720067.4800003</v>
      </c>
      <c r="AE686" s="3">
        <f t="shared" si="53"/>
        <v>-1000720067.4800003</v>
      </c>
      <c r="AF686" s="3">
        <f t="shared" si="54"/>
        <v>-1000720067.4800003</v>
      </c>
    </row>
    <row r="687" spans="1:32" x14ac:dyDescent="0.2">
      <c r="A687" t="s">
        <v>141</v>
      </c>
      <c r="B687" t="s">
        <v>106</v>
      </c>
      <c r="C687" t="s">
        <v>18</v>
      </c>
      <c r="D687" t="s">
        <v>17</v>
      </c>
      <c r="E687" t="s">
        <v>33</v>
      </c>
      <c r="F687" s="9">
        <v>202003</v>
      </c>
      <c r="G687" s="3">
        <v>992924571.77999997</v>
      </c>
      <c r="H687" s="3">
        <v>992924572.24000013</v>
      </c>
      <c r="I687" s="3">
        <v>992924571.77999997</v>
      </c>
      <c r="J687" s="3">
        <v>992924572.24000013</v>
      </c>
      <c r="K687" s="10">
        <v>591</v>
      </c>
      <c r="L687" s="10">
        <v>591</v>
      </c>
      <c r="M687" s="10">
        <v>0</v>
      </c>
      <c r="N687" s="10">
        <v>158230.00037078231</v>
      </c>
      <c r="O687" s="3">
        <v>4457999710.920002</v>
      </c>
      <c r="P687" s="3">
        <v>4949638537.5581026</v>
      </c>
      <c r="Q687" s="3">
        <v>4340093129.920002</v>
      </c>
      <c r="R687" s="3">
        <v>4831731956.5581026</v>
      </c>
      <c r="S687" s="31">
        <v>0</v>
      </c>
      <c r="T687" s="10">
        <f t="shared" si="50"/>
        <v>0</v>
      </c>
      <c r="U687" s="3">
        <v>0</v>
      </c>
      <c r="V687" s="3">
        <v>0</v>
      </c>
      <c r="W687" s="3">
        <v>0</v>
      </c>
      <c r="X687" s="3">
        <v>0</v>
      </c>
      <c r="Y687" s="3">
        <v>0</v>
      </c>
      <c r="Z687" s="3">
        <v>0</v>
      </c>
      <c r="AA687" s="3">
        <v>0.46000015735626221</v>
      </c>
      <c r="AB687" s="3">
        <v>0.46000015735626221</v>
      </c>
      <c r="AC687" s="3">
        <f t="shared" si="51"/>
        <v>-992924572.24000013</v>
      </c>
      <c r="AD687" s="3">
        <f t="shared" si="52"/>
        <v>-992924572.24000013</v>
      </c>
      <c r="AE687" s="3">
        <f t="shared" si="53"/>
        <v>-992924572.24000013</v>
      </c>
      <c r="AF687" s="3">
        <f t="shared" si="54"/>
        <v>-992924572.24000013</v>
      </c>
    </row>
    <row r="688" spans="1:32" x14ac:dyDescent="0.2">
      <c r="A688" t="s">
        <v>141</v>
      </c>
      <c r="B688" t="s">
        <v>106</v>
      </c>
      <c r="C688" t="s">
        <v>18</v>
      </c>
      <c r="D688" t="s">
        <v>17</v>
      </c>
      <c r="E688" t="s">
        <v>33</v>
      </c>
      <c r="F688" s="9">
        <v>202006</v>
      </c>
      <c r="G688" s="3">
        <v>906302999.58999991</v>
      </c>
      <c r="H688" s="3">
        <v>927075880.78999996</v>
      </c>
      <c r="I688" s="3">
        <v>906302999.58999991</v>
      </c>
      <c r="J688" s="3">
        <v>927075880.78999996</v>
      </c>
      <c r="K688" s="10">
        <v>433</v>
      </c>
      <c r="L688" s="10">
        <v>434</v>
      </c>
      <c r="M688" s="10">
        <v>0</v>
      </c>
      <c r="N688" s="10">
        <v>156506.88243727598</v>
      </c>
      <c r="O688" s="3">
        <v>3495651037.6999998</v>
      </c>
      <c r="P688" s="3">
        <v>4180089176.6000009</v>
      </c>
      <c r="Q688" s="3">
        <v>3402244019.6999998</v>
      </c>
      <c r="R688" s="3">
        <v>4086682158.6000004</v>
      </c>
      <c r="S688" s="31">
        <v>0</v>
      </c>
      <c r="T688" s="10">
        <f t="shared" si="50"/>
        <v>0</v>
      </c>
      <c r="U688" s="3">
        <v>0</v>
      </c>
      <c r="V688" s="3">
        <v>0</v>
      </c>
      <c r="W688" s="3">
        <v>0</v>
      </c>
      <c r="X688" s="3">
        <v>0</v>
      </c>
      <c r="Y688" s="3">
        <v>0</v>
      </c>
      <c r="Z688" s="3">
        <v>0</v>
      </c>
      <c r="AA688" s="3">
        <v>20772881.200000048</v>
      </c>
      <c r="AB688" s="3">
        <v>20772881.200000048</v>
      </c>
      <c r="AC688" s="3">
        <f t="shared" si="51"/>
        <v>-927075880.78999996</v>
      </c>
      <c r="AD688" s="3">
        <f t="shared" si="52"/>
        <v>-927075880.78999996</v>
      </c>
      <c r="AE688" s="3">
        <f t="shared" si="53"/>
        <v>-927075880.78999996</v>
      </c>
      <c r="AF688" s="3">
        <f t="shared" si="54"/>
        <v>-927075880.78999996</v>
      </c>
    </row>
    <row r="689" spans="1:32" x14ac:dyDescent="0.2">
      <c r="A689" t="s">
        <v>141</v>
      </c>
      <c r="B689" t="s">
        <v>106</v>
      </c>
      <c r="C689" t="s">
        <v>18</v>
      </c>
      <c r="D689" t="s">
        <v>17</v>
      </c>
      <c r="E689" t="s">
        <v>33</v>
      </c>
      <c r="F689" s="9">
        <v>202009</v>
      </c>
      <c r="G689" s="3">
        <v>1943835224.01</v>
      </c>
      <c r="H689" s="3">
        <v>1943835224.9700003</v>
      </c>
      <c r="I689" s="3">
        <v>1943835224.01</v>
      </c>
      <c r="J689" s="3">
        <v>1943835224.9700003</v>
      </c>
      <c r="K689" s="10">
        <v>637</v>
      </c>
      <c r="L689" s="10">
        <v>637</v>
      </c>
      <c r="M689" s="10">
        <v>0</v>
      </c>
      <c r="N689" s="10">
        <v>160723.8035842294</v>
      </c>
      <c r="O689" s="3">
        <v>5003266022.5199995</v>
      </c>
      <c r="P689" s="3">
        <v>5891057509.999999</v>
      </c>
      <c r="Q689" s="3">
        <v>4854076237.5200005</v>
      </c>
      <c r="R689" s="3">
        <v>5741867724.9999981</v>
      </c>
      <c r="S689" s="31">
        <v>0</v>
      </c>
      <c r="T689" s="10">
        <f t="shared" si="50"/>
        <v>0</v>
      </c>
      <c r="U689" s="3">
        <v>0</v>
      </c>
      <c r="V689" s="3">
        <v>0</v>
      </c>
      <c r="W689" s="3">
        <v>0</v>
      </c>
      <c r="X689" s="3">
        <v>0</v>
      </c>
      <c r="Y689" s="3">
        <v>0</v>
      </c>
      <c r="Z689" s="3">
        <v>0</v>
      </c>
      <c r="AA689" s="3">
        <v>0.96000027656555176</v>
      </c>
      <c r="AB689" s="3">
        <v>0.96000027656555176</v>
      </c>
      <c r="AC689" s="3">
        <f t="shared" si="51"/>
        <v>-1943835224.9700003</v>
      </c>
      <c r="AD689" s="3">
        <f t="shared" si="52"/>
        <v>-1943835224.9700003</v>
      </c>
      <c r="AE689" s="3">
        <f t="shared" si="53"/>
        <v>-1943835224.9700003</v>
      </c>
      <c r="AF689" s="3">
        <f t="shared" si="54"/>
        <v>-1943835224.9700003</v>
      </c>
    </row>
    <row r="690" spans="1:32" x14ac:dyDescent="0.2">
      <c r="A690" t="s">
        <v>141</v>
      </c>
      <c r="B690" t="s">
        <v>106</v>
      </c>
      <c r="C690" t="s">
        <v>18</v>
      </c>
      <c r="D690" t="s">
        <v>17</v>
      </c>
      <c r="E690" t="s">
        <v>33</v>
      </c>
      <c r="F690" s="9">
        <v>202012</v>
      </c>
      <c r="G690" s="3">
        <v>2088986210.29</v>
      </c>
      <c r="H690" s="3">
        <v>2088986210.29</v>
      </c>
      <c r="I690" s="3">
        <v>1841369279.29</v>
      </c>
      <c r="J690" s="3">
        <v>1841369279.2899995</v>
      </c>
      <c r="K690" s="10">
        <v>669</v>
      </c>
      <c r="L690" s="10">
        <v>669</v>
      </c>
      <c r="M690" s="10">
        <v>0</v>
      </c>
      <c r="N690" s="10">
        <v>167840.03046594979</v>
      </c>
      <c r="O690" s="3">
        <v>5777687413.1399994</v>
      </c>
      <c r="P690" s="3">
        <v>8366316362.1299992</v>
      </c>
      <c r="Q690" s="3">
        <v>5619339980.1399994</v>
      </c>
      <c r="R690" s="3">
        <v>8207968929.1300001</v>
      </c>
      <c r="S690" s="31">
        <v>0</v>
      </c>
      <c r="T690" s="10">
        <f t="shared" si="50"/>
        <v>0</v>
      </c>
      <c r="U690" s="3">
        <v>0</v>
      </c>
      <c r="V690" s="3">
        <v>0</v>
      </c>
      <c r="W690" s="3">
        <v>0</v>
      </c>
      <c r="X690" s="3">
        <v>0</v>
      </c>
      <c r="Y690" s="3">
        <v>0</v>
      </c>
      <c r="Z690" s="3">
        <v>0</v>
      </c>
      <c r="AA690" s="3">
        <v>0</v>
      </c>
      <c r="AB690" s="3">
        <v>-4.76837158203125E-7</v>
      </c>
      <c r="AC690" s="3">
        <f t="shared" si="51"/>
        <v>-2088986210.29</v>
      </c>
      <c r="AD690" s="3">
        <f t="shared" si="52"/>
        <v>-2088986210.29</v>
      </c>
      <c r="AE690" s="3">
        <f t="shared" si="53"/>
        <v>-1841369279.2899995</v>
      </c>
      <c r="AF690" s="3">
        <f t="shared" si="54"/>
        <v>-1841369279.2899995</v>
      </c>
    </row>
    <row r="691" spans="1:32" x14ac:dyDescent="0.2">
      <c r="A691" t="s">
        <v>141</v>
      </c>
      <c r="B691" t="s">
        <v>106</v>
      </c>
      <c r="C691" t="s">
        <v>18</v>
      </c>
      <c r="D691" t="s">
        <v>17</v>
      </c>
      <c r="E691" t="s">
        <v>33</v>
      </c>
      <c r="F691" s="9">
        <v>202103</v>
      </c>
      <c r="G691" s="3">
        <v>1835279737.1599998</v>
      </c>
      <c r="H691" s="3">
        <v>1831267737.0599997</v>
      </c>
      <c r="I691" s="3">
        <v>1628725853.1599998</v>
      </c>
      <c r="J691" s="3">
        <v>1627913852.5600002</v>
      </c>
      <c r="K691" s="10">
        <v>754</v>
      </c>
      <c r="L691" s="10">
        <v>754</v>
      </c>
      <c r="M691" s="10">
        <v>0</v>
      </c>
      <c r="N691" s="10">
        <v>180490.76267281105</v>
      </c>
      <c r="O691" s="3">
        <v>6663065851.4799995</v>
      </c>
      <c r="P691" s="3">
        <v>2977433935.3800011</v>
      </c>
      <c r="Q691" s="3">
        <v>6382026066.4800014</v>
      </c>
      <c r="R691" s="3">
        <v>2696394150.3800011</v>
      </c>
      <c r="S691" s="31">
        <v>0</v>
      </c>
      <c r="T691" s="10">
        <f t="shared" si="50"/>
        <v>0</v>
      </c>
      <c r="U691" s="3">
        <v>0</v>
      </c>
      <c r="V691" s="3">
        <v>0</v>
      </c>
      <c r="W691" s="3">
        <v>0</v>
      </c>
      <c r="X691" s="3">
        <v>0</v>
      </c>
      <c r="Y691" s="3">
        <v>0</v>
      </c>
      <c r="Z691" s="3">
        <v>0</v>
      </c>
      <c r="AA691" s="3">
        <v>-4012000.1000001431</v>
      </c>
      <c r="AB691" s="3">
        <v>-812000.59999966621</v>
      </c>
      <c r="AC691" s="3">
        <f t="shared" si="51"/>
        <v>-1831267737.0599997</v>
      </c>
      <c r="AD691" s="3">
        <f t="shared" si="52"/>
        <v>-1831267737.0599997</v>
      </c>
      <c r="AE691" s="3">
        <f t="shared" si="53"/>
        <v>-1627913852.5600002</v>
      </c>
      <c r="AF691" s="3">
        <f t="shared" si="54"/>
        <v>-1627913852.5600002</v>
      </c>
    </row>
    <row r="692" spans="1:32" x14ac:dyDescent="0.2">
      <c r="A692" t="s">
        <v>141</v>
      </c>
      <c r="B692" t="s">
        <v>106</v>
      </c>
      <c r="C692" t="s">
        <v>18</v>
      </c>
      <c r="D692" t="s">
        <v>17</v>
      </c>
      <c r="E692" t="s">
        <v>33</v>
      </c>
      <c r="F692" s="9">
        <v>202106</v>
      </c>
      <c r="G692" s="3">
        <v>2673101392.6100001</v>
      </c>
      <c r="H692" s="3">
        <v>2669595639.6899991</v>
      </c>
      <c r="I692" s="3">
        <v>2509508414.5100002</v>
      </c>
      <c r="J692" s="3">
        <v>2509730994.7899995</v>
      </c>
      <c r="K692" s="10">
        <v>1148</v>
      </c>
      <c r="L692" s="10">
        <v>1148</v>
      </c>
      <c r="M692" s="10">
        <v>0</v>
      </c>
      <c r="N692" s="10">
        <v>193882.74444444446</v>
      </c>
      <c r="O692" s="3">
        <v>5156925281.8299961</v>
      </c>
      <c r="P692" s="3">
        <v>5745092373.0199966</v>
      </c>
      <c r="Q692" s="3">
        <v>4625674562.8299961</v>
      </c>
      <c r="R692" s="3">
        <v>5213841654.0199986</v>
      </c>
      <c r="S692" s="31">
        <v>0</v>
      </c>
      <c r="T692" s="10">
        <f t="shared" si="50"/>
        <v>0</v>
      </c>
      <c r="U692" s="3">
        <v>0</v>
      </c>
      <c r="V692" s="3">
        <v>0</v>
      </c>
      <c r="W692" s="3">
        <v>0</v>
      </c>
      <c r="X692" s="3">
        <v>0</v>
      </c>
      <c r="Y692" s="3">
        <v>0</v>
      </c>
      <c r="Z692" s="3">
        <v>0</v>
      </c>
      <c r="AA692" s="3">
        <v>-3505752.92000103</v>
      </c>
      <c r="AB692" s="3">
        <v>222580.27999925613</v>
      </c>
      <c r="AC692" s="3">
        <f t="shared" si="51"/>
        <v>-2669595639.6899991</v>
      </c>
      <c r="AD692" s="3">
        <f t="shared" si="52"/>
        <v>-2669595639.6899991</v>
      </c>
      <c r="AE692" s="3">
        <f t="shared" si="53"/>
        <v>-2509730994.7899995</v>
      </c>
      <c r="AF692" s="3">
        <f t="shared" si="54"/>
        <v>-2509730994.7899995</v>
      </c>
    </row>
    <row r="693" spans="1:32" x14ac:dyDescent="0.2">
      <c r="A693" t="s">
        <v>141</v>
      </c>
      <c r="B693" t="s">
        <v>106</v>
      </c>
      <c r="C693" t="s">
        <v>18</v>
      </c>
      <c r="D693" t="s">
        <v>17</v>
      </c>
      <c r="E693" t="s">
        <v>33</v>
      </c>
      <c r="F693" s="9">
        <v>202109</v>
      </c>
      <c r="G693" s="3">
        <v>2745540187.3400002</v>
      </c>
      <c r="H693" s="3">
        <v>2840866953.9600015</v>
      </c>
      <c r="I693" s="3">
        <v>2537700797.3400002</v>
      </c>
      <c r="J693" s="3">
        <v>2637089963.9600015</v>
      </c>
      <c r="K693" s="10">
        <v>955</v>
      </c>
      <c r="L693" s="10">
        <v>955</v>
      </c>
      <c r="M693" s="10">
        <v>0</v>
      </c>
      <c r="N693" s="10">
        <v>207883.23655913971</v>
      </c>
      <c r="O693" s="3">
        <v>6102179915.2999973</v>
      </c>
      <c r="P693" s="3">
        <v>7694717654.1999979</v>
      </c>
      <c r="Q693" s="3">
        <v>6071271009.2999983</v>
      </c>
      <c r="R693" s="3">
        <v>7663808748.1999979</v>
      </c>
      <c r="S693" s="31">
        <v>0</v>
      </c>
      <c r="T693" s="10">
        <f t="shared" si="50"/>
        <v>0</v>
      </c>
      <c r="U693" s="3">
        <v>0</v>
      </c>
      <c r="V693" s="3">
        <v>0</v>
      </c>
      <c r="W693" s="3">
        <v>0</v>
      </c>
      <c r="X693" s="3">
        <v>0</v>
      </c>
      <c r="Y693" s="3">
        <v>0</v>
      </c>
      <c r="Z693" s="3">
        <v>0</v>
      </c>
      <c r="AA693" s="3">
        <v>95326766.620001316</v>
      </c>
      <c r="AB693" s="3">
        <v>99389166.620001316</v>
      </c>
      <c r="AC693" s="3">
        <f t="shared" si="51"/>
        <v>-2840866953.9600015</v>
      </c>
      <c r="AD693" s="3">
        <f t="shared" si="52"/>
        <v>-2840866953.9600015</v>
      </c>
      <c r="AE693" s="3">
        <f t="shared" si="53"/>
        <v>-2637089963.9600015</v>
      </c>
      <c r="AF693" s="3">
        <f t="shared" si="54"/>
        <v>-2637089963.9600015</v>
      </c>
    </row>
    <row r="694" spans="1:32" x14ac:dyDescent="0.2">
      <c r="A694" t="s">
        <v>141</v>
      </c>
      <c r="B694" t="s">
        <v>106</v>
      </c>
      <c r="C694" t="s">
        <v>18</v>
      </c>
      <c r="D694" t="s">
        <v>17</v>
      </c>
      <c r="E694" t="s">
        <v>33</v>
      </c>
      <c r="F694" s="9">
        <v>202112</v>
      </c>
      <c r="G694" s="3">
        <v>3328801393.0799999</v>
      </c>
      <c r="H694" s="3">
        <v>3320782191.8799996</v>
      </c>
      <c r="I694" s="3">
        <v>3268801393.0799999</v>
      </c>
      <c r="J694" s="3">
        <v>3263982191.8799996</v>
      </c>
      <c r="K694" s="10">
        <v>864</v>
      </c>
      <c r="L694" s="10">
        <v>865</v>
      </c>
      <c r="M694" s="10">
        <v>0</v>
      </c>
      <c r="N694" s="10">
        <v>226909.70645161279</v>
      </c>
      <c r="O694" s="3">
        <v>6447230043.619997</v>
      </c>
      <c r="P694" s="3">
        <v>7560025753.5099964</v>
      </c>
      <c r="Q694" s="3">
        <v>6232479235.619997</v>
      </c>
      <c r="R694" s="3">
        <v>7345274945.5099974</v>
      </c>
      <c r="S694" s="31">
        <v>0</v>
      </c>
      <c r="T694" s="10">
        <f t="shared" si="50"/>
        <v>0</v>
      </c>
      <c r="U694" s="3">
        <v>0</v>
      </c>
      <c r="V694" s="3">
        <v>0</v>
      </c>
      <c r="W694" s="3">
        <v>0</v>
      </c>
      <c r="X694" s="3">
        <v>0</v>
      </c>
      <c r="Y694" s="3">
        <v>0</v>
      </c>
      <c r="Z694" s="3">
        <v>0</v>
      </c>
      <c r="AA694" s="3">
        <v>-8019201.2000002861</v>
      </c>
      <c r="AB694" s="3">
        <v>-4819201.2000002861</v>
      </c>
      <c r="AC694" s="3">
        <f t="shared" si="51"/>
        <v>-3320782191.8799996</v>
      </c>
      <c r="AD694" s="3">
        <f t="shared" si="52"/>
        <v>-3320782191.8799996</v>
      </c>
      <c r="AE694" s="3">
        <f t="shared" si="53"/>
        <v>-3263982191.8799996</v>
      </c>
      <c r="AF694" s="3">
        <f t="shared" si="54"/>
        <v>-3263982191.8799996</v>
      </c>
    </row>
    <row r="695" spans="1:32" x14ac:dyDescent="0.2">
      <c r="A695" t="s">
        <v>141</v>
      </c>
      <c r="B695" t="s">
        <v>106</v>
      </c>
      <c r="C695" t="s">
        <v>18</v>
      </c>
      <c r="D695" t="s">
        <v>17</v>
      </c>
      <c r="E695" t="s">
        <v>33</v>
      </c>
      <c r="F695" s="9">
        <v>202203</v>
      </c>
      <c r="G695" s="3">
        <v>1787561100.1700001</v>
      </c>
      <c r="H695" s="3">
        <v>1905263240.0800002</v>
      </c>
      <c r="I695" s="3">
        <v>1708561180.1700001</v>
      </c>
      <c r="J695" s="3">
        <v>1832829400.0800002</v>
      </c>
      <c r="K695" s="10">
        <v>976</v>
      </c>
      <c r="L695" s="10">
        <v>977</v>
      </c>
      <c r="M695" s="10">
        <v>0</v>
      </c>
      <c r="N695" s="10">
        <v>251243.15937019963</v>
      </c>
      <c r="O695" s="3">
        <v>8462002509.5900021</v>
      </c>
      <c r="P695" s="3">
        <v>6668347634.2100048</v>
      </c>
      <c r="Q695" s="3">
        <v>8245710982.5900021</v>
      </c>
      <c r="R695" s="3">
        <v>6452056107.2100048</v>
      </c>
      <c r="S695" s="31">
        <v>0</v>
      </c>
      <c r="T695" s="10">
        <f t="shared" si="50"/>
        <v>0</v>
      </c>
      <c r="U695" s="3">
        <v>0</v>
      </c>
      <c r="V695" s="3">
        <v>0</v>
      </c>
      <c r="W695" s="3">
        <v>0</v>
      </c>
      <c r="X695" s="3">
        <v>0</v>
      </c>
      <c r="Y695" s="3">
        <v>0</v>
      </c>
      <c r="Z695" s="3">
        <v>0</v>
      </c>
      <c r="AA695" s="3">
        <v>117702139.91000009</v>
      </c>
      <c r="AB695" s="3">
        <v>124268219.91000009</v>
      </c>
      <c r="AC695" s="3">
        <f t="shared" si="51"/>
        <v>-1905263240.0800002</v>
      </c>
      <c r="AD695" s="3">
        <f t="shared" si="52"/>
        <v>-1905263240.0800002</v>
      </c>
      <c r="AE695" s="3">
        <f t="shared" si="53"/>
        <v>-1832829400.0800002</v>
      </c>
      <c r="AF695" s="3">
        <f t="shared" si="54"/>
        <v>-1832829400.0800002</v>
      </c>
    </row>
    <row r="696" spans="1:32" x14ac:dyDescent="0.2">
      <c r="A696" t="s">
        <v>141</v>
      </c>
      <c r="B696" t="s">
        <v>106</v>
      </c>
      <c r="C696" t="s">
        <v>18</v>
      </c>
      <c r="D696" t="s">
        <v>17</v>
      </c>
      <c r="E696" t="s">
        <v>33</v>
      </c>
      <c r="F696" s="9">
        <v>202206</v>
      </c>
      <c r="G696" s="3">
        <v>2322961751.3099999</v>
      </c>
      <c r="H696" s="3">
        <v>2354309592.0900002</v>
      </c>
      <c r="I696" s="3">
        <v>2258393001.3099999</v>
      </c>
      <c r="J696" s="3">
        <v>2289740842.0900002</v>
      </c>
      <c r="K696" s="10">
        <v>1052</v>
      </c>
      <c r="L696" s="10">
        <v>1056</v>
      </c>
      <c r="M696" s="10">
        <v>0</v>
      </c>
      <c r="N696" s="10">
        <v>283159.20537634409</v>
      </c>
      <c r="O696" s="3">
        <v>8658746618.6499958</v>
      </c>
      <c r="P696" s="3">
        <v>6971103594.7799997</v>
      </c>
      <c r="Q696" s="3">
        <v>8398681895.6499968</v>
      </c>
      <c r="R696" s="3">
        <v>6711038871.7799988</v>
      </c>
      <c r="S696" s="31">
        <v>0</v>
      </c>
      <c r="T696" s="10">
        <f t="shared" si="50"/>
        <v>0</v>
      </c>
      <c r="U696" s="3">
        <v>0</v>
      </c>
      <c r="V696" s="3">
        <v>0</v>
      </c>
      <c r="W696" s="3">
        <v>0</v>
      </c>
      <c r="X696" s="3">
        <v>0</v>
      </c>
      <c r="Y696" s="3">
        <v>0</v>
      </c>
      <c r="Z696" s="3">
        <v>0</v>
      </c>
      <c r="AA696" s="3">
        <v>31347840.78000021</v>
      </c>
      <c r="AB696" s="3">
        <v>31347840.78000021</v>
      </c>
      <c r="AC696" s="3">
        <f t="shared" si="51"/>
        <v>-2354309592.0900002</v>
      </c>
      <c r="AD696" s="3">
        <f t="shared" si="52"/>
        <v>-2354309592.0900002</v>
      </c>
      <c r="AE696" s="3">
        <f t="shared" si="53"/>
        <v>-2289740842.0900002</v>
      </c>
      <c r="AF696" s="3">
        <f t="shared" si="54"/>
        <v>-2289740842.0900002</v>
      </c>
    </row>
    <row r="697" spans="1:32" x14ac:dyDescent="0.2">
      <c r="A697" t="s">
        <v>141</v>
      </c>
      <c r="B697" t="s">
        <v>106</v>
      </c>
      <c r="C697" t="s">
        <v>18</v>
      </c>
      <c r="D697" t="s">
        <v>17</v>
      </c>
      <c r="E697" t="s">
        <v>33</v>
      </c>
      <c r="F697" s="9">
        <v>202209</v>
      </c>
      <c r="G697" s="3">
        <v>2829192841</v>
      </c>
      <c r="H697" s="3">
        <v>2816763503.2399998</v>
      </c>
      <c r="I697" s="3">
        <v>2674321903.4000001</v>
      </c>
      <c r="J697" s="3">
        <v>2681887743.2399988</v>
      </c>
      <c r="K697" s="10">
        <v>1163</v>
      </c>
      <c r="L697" s="10">
        <v>1164</v>
      </c>
      <c r="M697" s="10">
        <v>0</v>
      </c>
      <c r="N697" s="10">
        <v>311025.8741935484</v>
      </c>
      <c r="O697" s="3">
        <v>9056901055.2400017</v>
      </c>
      <c r="P697" s="3">
        <v>8005928284.7600002</v>
      </c>
      <c r="Q697" s="3">
        <v>8783202061.2400017</v>
      </c>
      <c r="R697" s="3">
        <v>7732229290.7600002</v>
      </c>
      <c r="S697" s="31">
        <v>0</v>
      </c>
      <c r="T697" s="10">
        <f t="shared" si="50"/>
        <v>0</v>
      </c>
      <c r="U697" s="3">
        <v>0</v>
      </c>
      <c r="V697" s="3">
        <v>0</v>
      </c>
      <c r="W697" s="3">
        <v>0</v>
      </c>
      <c r="X697" s="3">
        <v>0</v>
      </c>
      <c r="Y697" s="3">
        <v>0</v>
      </c>
      <c r="Z697" s="3">
        <v>0</v>
      </c>
      <c r="AA697" s="3">
        <v>-12429337.760000229</v>
      </c>
      <c r="AB697" s="3">
        <v>7565839.8399987221</v>
      </c>
      <c r="AC697" s="3">
        <f t="shared" si="51"/>
        <v>-2816763503.2399998</v>
      </c>
      <c r="AD697" s="3">
        <f t="shared" si="52"/>
        <v>-2816763503.2399998</v>
      </c>
      <c r="AE697" s="3">
        <f t="shared" si="53"/>
        <v>-2681887743.2399988</v>
      </c>
      <c r="AF697" s="3">
        <f t="shared" si="54"/>
        <v>-2681887743.2399988</v>
      </c>
    </row>
    <row r="698" spans="1:32" x14ac:dyDescent="0.2">
      <c r="A698" t="s">
        <v>141</v>
      </c>
      <c r="B698" t="s">
        <v>106</v>
      </c>
      <c r="C698" t="s">
        <v>18</v>
      </c>
      <c r="D698" t="s">
        <v>17</v>
      </c>
      <c r="E698" t="s">
        <v>33</v>
      </c>
      <c r="F698" s="9">
        <v>202212</v>
      </c>
      <c r="G698" s="3">
        <v>1484061301</v>
      </c>
      <c r="H698" s="3">
        <v>1504152855.7799997</v>
      </c>
      <c r="I698" s="3">
        <v>1450379209.4000001</v>
      </c>
      <c r="J698" s="3">
        <v>1497048505.2799997</v>
      </c>
      <c r="K698" s="10">
        <v>1084</v>
      </c>
      <c r="L698" s="10">
        <v>1086</v>
      </c>
      <c r="M698" s="10">
        <v>0</v>
      </c>
      <c r="N698" s="10">
        <v>336330.18602150527</v>
      </c>
      <c r="O698" s="3">
        <v>9104544115.6200047</v>
      </c>
      <c r="P698" s="3">
        <v>8717492159.0700035</v>
      </c>
      <c r="Q698" s="3">
        <v>-5657672843.380002</v>
      </c>
      <c r="R698" s="3">
        <v>-6044724799.9300041</v>
      </c>
      <c r="S698" s="31">
        <v>0</v>
      </c>
      <c r="T698" s="10">
        <f t="shared" si="50"/>
        <v>0</v>
      </c>
      <c r="U698" s="3">
        <v>0</v>
      </c>
      <c r="V698" s="3">
        <v>0</v>
      </c>
      <c r="W698" s="3">
        <v>0</v>
      </c>
      <c r="X698" s="3">
        <v>0</v>
      </c>
      <c r="Y698" s="3">
        <v>0</v>
      </c>
      <c r="Z698" s="3">
        <v>0</v>
      </c>
      <c r="AA698" s="3">
        <v>20091554.779999733</v>
      </c>
      <c r="AB698" s="3">
        <v>46669295.879999638</v>
      </c>
      <c r="AC698" s="3">
        <f t="shared" si="51"/>
        <v>-1504152855.7799997</v>
      </c>
      <c r="AD698" s="3">
        <f t="shared" si="52"/>
        <v>-1504152855.7799997</v>
      </c>
      <c r="AE698" s="3">
        <f t="shared" si="53"/>
        <v>-1497048505.2799997</v>
      </c>
      <c r="AF698" s="3">
        <f t="shared" si="54"/>
        <v>-1497048505.2799997</v>
      </c>
    </row>
    <row r="699" spans="1:32" x14ac:dyDescent="0.2">
      <c r="A699" t="s">
        <v>141</v>
      </c>
      <c r="B699" t="s">
        <v>106</v>
      </c>
      <c r="C699" t="s">
        <v>18</v>
      </c>
      <c r="D699" t="s">
        <v>17</v>
      </c>
      <c r="E699" t="s">
        <v>33</v>
      </c>
      <c r="F699" s="9">
        <v>202303</v>
      </c>
      <c r="G699" s="3">
        <v>2149102398</v>
      </c>
      <c r="H699" s="3">
        <v>2305206010.3299994</v>
      </c>
      <c r="I699" s="3">
        <v>2114117685.1999998</v>
      </c>
      <c r="J699" s="3">
        <v>2270221297.5299988</v>
      </c>
      <c r="K699" s="10">
        <v>1184</v>
      </c>
      <c r="L699" s="10">
        <v>1190</v>
      </c>
      <c r="M699" s="10">
        <v>0</v>
      </c>
      <c r="N699" s="10">
        <v>334570.54800307221</v>
      </c>
      <c r="O699" s="3">
        <v>9529356248.7600002</v>
      </c>
      <c r="P699" s="3">
        <v>5996568122.3799992</v>
      </c>
      <c r="Q699" s="3">
        <v>10197148748.760002</v>
      </c>
      <c r="R699" s="3">
        <v>6664360622.3800001</v>
      </c>
      <c r="S699" s="31">
        <v>0</v>
      </c>
      <c r="T699" s="10">
        <f t="shared" si="50"/>
        <v>0</v>
      </c>
      <c r="U699" s="3">
        <v>0</v>
      </c>
      <c r="V699" s="3">
        <v>0</v>
      </c>
      <c r="W699" s="3">
        <v>0</v>
      </c>
      <c r="X699" s="3">
        <v>0</v>
      </c>
      <c r="Y699" s="3">
        <v>0</v>
      </c>
      <c r="Z699" s="3">
        <v>0</v>
      </c>
      <c r="AA699" s="3">
        <v>156103612.32999945</v>
      </c>
      <c r="AB699" s="3">
        <v>156103612.32999897</v>
      </c>
      <c r="AC699" s="3">
        <f t="shared" si="51"/>
        <v>-2305206010.3299994</v>
      </c>
      <c r="AD699" s="3">
        <f t="shared" si="52"/>
        <v>-2305206010.3299994</v>
      </c>
      <c r="AE699" s="3">
        <f t="shared" si="53"/>
        <v>-2270221297.5299988</v>
      </c>
      <c r="AF699" s="3">
        <f t="shared" si="54"/>
        <v>-2270221297.5299988</v>
      </c>
    </row>
    <row r="700" spans="1:32" x14ac:dyDescent="0.2">
      <c r="A700" t="s">
        <v>141</v>
      </c>
      <c r="B700" t="s">
        <v>106</v>
      </c>
      <c r="C700" t="s">
        <v>18</v>
      </c>
      <c r="D700" t="s">
        <v>17</v>
      </c>
      <c r="E700" t="s">
        <v>33</v>
      </c>
      <c r="F700" s="9">
        <v>202306</v>
      </c>
      <c r="G700" s="3">
        <v>2025867303</v>
      </c>
      <c r="H700" s="3">
        <v>2030469966.3299997</v>
      </c>
      <c r="I700" s="3">
        <v>1979466276.5999999</v>
      </c>
      <c r="J700" s="3">
        <v>1980402210.7299998</v>
      </c>
      <c r="K700" s="10">
        <v>1009</v>
      </c>
      <c r="L700" s="10">
        <v>1010</v>
      </c>
      <c r="M700" s="10">
        <v>0</v>
      </c>
      <c r="N700" s="10">
        <v>319333.53763440863</v>
      </c>
      <c r="O700" s="3">
        <v>7579046670.2700014</v>
      </c>
      <c r="P700" s="3">
        <v>8080754322.5100021</v>
      </c>
      <c r="Q700" s="3">
        <v>7318094644.2700005</v>
      </c>
      <c r="R700" s="3">
        <v>7819802296.5100012</v>
      </c>
      <c r="S700" s="31">
        <v>0</v>
      </c>
      <c r="T700" s="10">
        <f t="shared" si="50"/>
        <v>0</v>
      </c>
      <c r="U700" s="3">
        <v>0</v>
      </c>
      <c r="V700" s="3">
        <v>0</v>
      </c>
      <c r="W700" s="3">
        <v>0</v>
      </c>
      <c r="X700" s="3">
        <v>0</v>
      </c>
      <c r="Y700" s="3">
        <v>0</v>
      </c>
      <c r="Z700" s="3">
        <v>0</v>
      </c>
      <c r="AA700" s="3">
        <v>4602663.3299996853</v>
      </c>
      <c r="AB700" s="3">
        <v>935934.12999987602</v>
      </c>
      <c r="AC700" s="3">
        <f t="shared" si="51"/>
        <v>-2030469966.3299997</v>
      </c>
      <c r="AD700" s="3">
        <f t="shared" si="52"/>
        <v>-2030469966.3299997</v>
      </c>
      <c r="AE700" s="3">
        <f t="shared" si="53"/>
        <v>-1980402210.7299998</v>
      </c>
      <c r="AF700" s="3">
        <f t="shared" si="54"/>
        <v>-1980402210.7299998</v>
      </c>
    </row>
    <row r="701" spans="1:32" x14ac:dyDescent="0.2">
      <c r="A701" t="s">
        <v>141</v>
      </c>
      <c r="B701" t="s">
        <v>106</v>
      </c>
      <c r="C701" t="s">
        <v>18</v>
      </c>
      <c r="D701" t="s">
        <v>17</v>
      </c>
      <c r="E701" t="s">
        <v>33</v>
      </c>
      <c r="F701" s="9">
        <v>202309</v>
      </c>
      <c r="G701" s="3">
        <v>1670816060</v>
      </c>
      <c r="H701" s="3">
        <v>2028557308.0800004</v>
      </c>
      <c r="I701" s="3">
        <v>1640538060.4000001</v>
      </c>
      <c r="J701" s="3">
        <v>1985973302.8800001</v>
      </c>
      <c r="K701" s="10">
        <v>862</v>
      </c>
      <c r="L701" s="10">
        <v>872</v>
      </c>
      <c r="M701" s="10">
        <v>0</v>
      </c>
      <c r="N701" s="10">
        <v>299841.73835125449</v>
      </c>
      <c r="O701" s="3">
        <v>8716483705.6299992</v>
      </c>
      <c r="P701" s="3">
        <v>7534427684.1699982</v>
      </c>
      <c r="Q701" s="3">
        <v>8423599496.6299992</v>
      </c>
      <c r="R701" s="3">
        <v>7241543475.1699972</v>
      </c>
      <c r="S701" s="31">
        <v>0</v>
      </c>
      <c r="T701" s="10">
        <f t="shared" si="50"/>
        <v>0</v>
      </c>
      <c r="U701" s="3">
        <v>0</v>
      </c>
      <c r="V701" s="3">
        <v>0</v>
      </c>
      <c r="W701" s="3">
        <v>0</v>
      </c>
      <c r="X701" s="3">
        <v>0</v>
      </c>
      <c r="Y701" s="3">
        <v>0</v>
      </c>
      <c r="Z701" s="3">
        <v>0</v>
      </c>
      <c r="AA701" s="3">
        <v>357741248.0800004</v>
      </c>
      <c r="AB701" s="3">
        <v>345435242.48000002</v>
      </c>
      <c r="AC701" s="3">
        <f t="shared" si="51"/>
        <v>-2028557308.0800004</v>
      </c>
      <c r="AD701" s="3">
        <f t="shared" si="52"/>
        <v>-2028557308.0800004</v>
      </c>
      <c r="AE701" s="3">
        <f t="shared" si="53"/>
        <v>-1985973302.8800001</v>
      </c>
      <c r="AF701" s="3">
        <f t="shared" si="54"/>
        <v>-1985973302.8800001</v>
      </c>
    </row>
    <row r="702" spans="1:32" x14ac:dyDescent="0.2">
      <c r="A702" t="s">
        <v>141</v>
      </c>
      <c r="B702" t="s">
        <v>106</v>
      </c>
      <c r="C702" t="s">
        <v>18</v>
      </c>
      <c r="D702" t="s">
        <v>17</v>
      </c>
      <c r="E702" t="s">
        <v>33</v>
      </c>
      <c r="F702" s="9">
        <v>202312</v>
      </c>
      <c r="G702" s="3">
        <v>1493252085</v>
      </c>
      <c r="H702" s="3">
        <v>1747975817.1300001</v>
      </c>
      <c r="I702" s="3">
        <v>1453248845</v>
      </c>
      <c r="J702" s="3">
        <v>1682881084.3299999</v>
      </c>
      <c r="K702" s="10">
        <v>665</v>
      </c>
      <c r="L702" s="10">
        <v>675</v>
      </c>
      <c r="M702" s="10">
        <v>0</v>
      </c>
      <c r="N702" s="10">
        <v>277057.60681003588</v>
      </c>
      <c r="O702" s="3">
        <v>8258658538.079999</v>
      </c>
      <c r="P702" s="3">
        <v>7902815400.1900005</v>
      </c>
      <c r="Q702" s="3">
        <v>7996883132.0799999</v>
      </c>
      <c r="R702" s="3">
        <v>7641039994.1900005</v>
      </c>
      <c r="S702" s="31">
        <v>0</v>
      </c>
      <c r="T702" s="10">
        <f t="shared" si="50"/>
        <v>0</v>
      </c>
      <c r="U702" s="3">
        <v>0</v>
      </c>
      <c r="V702" s="3">
        <v>0</v>
      </c>
      <c r="W702" s="3">
        <v>0</v>
      </c>
      <c r="X702" s="3">
        <v>0</v>
      </c>
      <c r="Y702" s="3">
        <v>0</v>
      </c>
      <c r="Z702" s="3">
        <v>0</v>
      </c>
      <c r="AA702" s="3">
        <v>254723732.13000011</v>
      </c>
      <c r="AB702" s="3">
        <v>229632239.32999992</v>
      </c>
      <c r="AC702" s="3">
        <f t="shared" si="51"/>
        <v>-1747975817.1300001</v>
      </c>
      <c r="AD702" s="3">
        <f t="shared" si="52"/>
        <v>-1747975817.1300001</v>
      </c>
      <c r="AE702" s="3">
        <f t="shared" si="53"/>
        <v>-1682881084.3299999</v>
      </c>
      <c r="AF702" s="3">
        <f t="shared" si="54"/>
        <v>-1682881084.3299999</v>
      </c>
    </row>
    <row r="703" spans="1:32" x14ac:dyDescent="0.2">
      <c r="A703" t="s">
        <v>141</v>
      </c>
      <c r="B703" t="s">
        <v>106</v>
      </c>
      <c r="C703" t="s">
        <v>18</v>
      </c>
      <c r="D703" t="s">
        <v>17</v>
      </c>
      <c r="E703" t="s">
        <v>33</v>
      </c>
      <c r="F703" s="9">
        <v>202403</v>
      </c>
      <c r="G703" s="3">
        <v>769221103</v>
      </c>
      <c r="H703" s="3">
        <v>1347952144.73</v>
      </c>
      <c r="I703" s="3">
        <v>734590131.79999995</v>
      </c>
      <c r="J703" s="3">
        <v>1274370915.9300001</v>
      </c>
      <c r="K703" s="10">
        <v>503</v>
      </c>
      <c r="L703" s="10">
        <v>530</v>
      </c>
      <c r="M703" s="10">
        <v>0</v>
      </c>
      <c r="N703" s="10">
        <v>255596.11457174621</v>
      </c>
      <c r="O703" s="3">
        <v>7865631197.6600046</v>
      </c>
      <c r="P703" s="3">
        <v>6314952684.9500036</v>
      </c>
      <c r="Q703" s="3">
        <v>7515913919.6600037</v>
      </c>
      <c r="R703" s="3">
        <v>5965235406.9500036</v>
      </c>
      <c r="S703" s="31">
        <v>0</v>
      </c>
      <c r="T703" s="10">
        <f t="shared" si="50"/>
        <v>0</v>
      </c>
      <c r="U703" s="3">
        <v>0</v>
      </c>
      <c r="V703" s="3">
        <v>0</v>
      </c>
      <c r="W703" s="3">
        <v>0</v>
      </c>
      <c r="X703" s="3">
        <v>0</v>
      </c>
      <c r="Y703" s="3">
        <v>0</v>
      </c>
      <c r="Z703" s="3">
        <v>0</v>
      </c>
      <c r="AA703" s="3">
        <v>578731041.73000002</v>
      </c>
      <c r="AB703" s="3">
        <v>539780784.13000011</v>
      </c>
      <c r="AC703" s="3">
        <f t="shared" si="51"/>
        <v>-1347952144.73</v>
      </c>
      <c r="AD703" s="3">
        <f t="shared" si="52"/>
        <v>-1347952144.73</v>
      </c>
      <c r="AE703" s="3">
        <f t="shared" si="53"/>
        <v>-1274370915.9300001</v>
      </c>
      <c r="AF703" s="3">
        <f t="shared" si="54"/>
        <v>-1274370915.9300001</v>
      </c>
    </row>
    <row r="704" spans="1:32" x14ac:dyDescent="0.2">
      <c r="A704" t="s">
        <v>141</v>
      </c>
      <c r="B704" t="s">
        <v>106</v>
      </c>
      <c r="C704" t="s">
        <v>18</v>
      </c>
      <c r="D704" t="s">
        <v>17</v>
      </c>
      <c r="E704" t="s">
        <v>36</v>
      </c>
      <c r="F704" s="9">
        <v>202404</v>
      </c>
      <c r="G704" s="3">
        <v>290304491</v>
      </c>
      <c r="H704" s="3">
        <v>356722006.86000001</v>
      </c>
      <c r="I704" s="3">
        <v>290304491</v>
      </c>
      <c r="J704" s="3">
        <v>353274326.86000001</v>
      </c>
      <c r="K704" s="10">
        <v>130</v>
      </c>
      <c r="L704" s="10">
        <v>138</v>
      </c>
      <c r="M704" s="10">
        <v>0</v>
      </c>
      <c r="N704" s="10">
        <v>246613.06666666656</v>
      </c>
      <c r="O704" s="3">
        <v>3618332160.1000004</v>
      </c>
      <c r="P704" s="3">
        <v>2549653979.3099995</v>
      </c>
      <c r="Q704" s="3">
        <v>3521590222.0999999</v>
      </c>
      <c r="R704" s="3">
        <v>2452912041.3099995</v>
      </c>
      <c r="S704" s="31">
        <v>0</v>
      </c>
      <c r="T704" s="10">
        <f t="shared" si="50"/>
        <v>0</v>
      </c>
      <c r="U704" s="3">
        <v>0</v>
      </c>
      <c r="V704" s="3">
        <v>0</v>
      </c>
      <c r="W704" s="3">
        <v>0</v>
      </c>
      <c r="X704" s="3">
        <v>0</v>
      </c>
      <c r="Y704" s="3">
        <v>0</v>
      </c>
      <c r="Z704" s="3">
        <v>0</v>
      </c>
      <c r="AA704" s="3">
        <v>66417515.860000014</v>
      </c>
      <c r="AB704" s="3">
        <v>62969835.860000014</v>
      </c>
      <c r="AC704" s="3">
        <f t="shared" si="51"/>
        <v>-356722006.86000001</v>
      </c>
      <c r="AD704" s="3">
        <f t="shared" si="52"/>
        <v>-356722006.86000001</v>
      </c>
      <c r="AE704" s="3">
        <f t="shared" si="53"/>
        <v>-353274326.86000001</v>
      </c>
      <c r="AF704" s="3">
        <f t="shared" si="54"/>
        <v>-353274326.86000001</v>
      </c>
    </row>
    <row r="705" spans="1:32" x14ac:dyDescent="0.2">
      <c r="A705" t="s">
        <v>141</v>
      </c>
      <c r="B705" t="s">
        <v>106</v>
      </c>
      <c r="C705" t="s">
        <v>18</v>
      </c>
      <c r="D705" t="s">
        <v>17</v>
      </c>
      <c r="E705" t="s">
        <v>36</v>
      </c>
      <c r="F705" s="9">
        <v>202405</v>
      </c>
      <c r="G705" s="3">
        <v>33477468</v>
      </c>
      <c r="H705" s="3">
        <v>61988582.859999999</v>
      </c>
      <c r="I705" s="3">
        <v>33477468</v>
      </c>
      <c r="J705" s="3">
        <v>46516146.060000002</v>
      </c>
      <c r="K705" s="10">
        <v>56</v>
      </c>
      <c r="L705" s="10">
        <v>64</v>
      </c>
      <c r="M705" s="10">
        <v>0</v>
      </c>
      <c r="N705" s="10">
        <v>247811.38709677412</v>
      </c>
      <c r="O705" s="3">
        <v>2917938208.6400013</v>
      </c>
      <c r="P705" s="3">
        <v>2332418586.170001</v>
      </c>
      <c r="Q705" s="3">
        <v>2821782882.6400013</v>
      </c>
      <c r="R705" s="3">
        <v>2236263260.170001</v>
      </c>
      <c r="S705" s="31">
        <v>0</v>
      </c>
      <c r="T705" s="10">
        <f t="shared" si="50"/>
        <v>0</v>
      </c>
      <c r="U705" s="3">
        <v>0</v>
      </c>
      <c r="V705" s="3">
        <v>0</v>
      </c>
      <c r="W705" s="3">
        <v>0</v>
      </c>
      <c r="X705" s="3">
        <v>0</v>
      </c>
      <c r="Y705" s="3">
        <v>0</v>
      </c>
      <c r="Z705" s="3">
        <v>0</v>
      </c>
      <c r="AA705" s="3">
        <v>28511114.859999999</v>
      </c>
      <c r="AB705" s="3">
        <v>13038678.060000002</v>
      </c>
      <c r="AC705" s="3">
        <f t="shared" si="51"/>
        <v>-61988582.859999999</v>
      </c>
      <c r="AD705" s="3">
        <f t="shared" si="52"/>
        <v>-61988582.859999999</v>
      </c>
      <c r="AE705" s="3">
        <f t="shared" si="53"/>
        <v>-46516146.060000002</v>
      </c>
      <c r="AF705" s="3">
        <f t="shared" si="54"/>
        <v>-46516146.060000002</v>
      </c>
    </row>
    <row r="706" spans="1:32" x14ac:dyDescent="0.2">
      <c r="A706" t="s">
        <v>142</v>
      </c>
      <c r="B706" t="s">
        <v>106</v>
      </c>
      <c r="C706" t="s">
        <v>15</v>
      </c>
      <c r="D706" t="s">
        <v>17</v>
      </c>
      <c r="E706" t="s">
        <v>33</v>
      </c>
      <c r="F706" s="9">
        <v>201906</v>
      </c>
      <c r="G706" s="3">
        <v>67147300792.649994</v>
      </c>
      <c r="H706" s="3">
        <v>52775255944.939995</v>
      </c>
      <c r="I706" s="3">
        <v>46529870766.890007</v>
      </c>
      <c r="J706" s="3">
        <v>35399001515.350006</v>
      </c>
      <c r="K706" s="10">
        <v>5892</v>
      </c>
      <c r="L706" s="10">
        <v>5903</v>
      </c>
      <c r="M706" s="10">
        <v>0</v>
      </c>
      <c r="N706" s="10">
        <v>388101.97204301058</v>
      </c>
      <c r="O706" s="3">
        <v>56867809228.238297</v>
      </c>
      <c r="P706" s="3">
        <v>54307593997.845016</v>
      </c>
      <c r="Q706" s="3">
        <v>43698008328.801086</v>
      </c>
      <c r="R706" s="3">
        <v>41137793098.407799</v>
      </c>
      <c r="S706" s="31">
        <v>0</v>
      </c>
      <c r="T706" s="10">
        <f t="shared" ref="T706:T727" si="55">$S706 * $N706</f>
        <v>0</v>
      </c>
      <c r="U706" s="3">
        <v>0</v>
      </c>
      <c r="V706" s="3">
        <v>0</v>
      </c>
      <c r="W706" s="3">
        <v>0</v>
      </c>
      <c r="X706" s="3">
        <v>0</v>
      </c>
      <c r="Y706" s="3">
        <v>0</v>
      </c>
      <c r="Z706" s="3">
        <v>0</v>
      </c>
      <c r="AA706" s="3">
        <v>-14372044847.709999</v>
      </c>
      <c r="AB706" s="3">
        <v>-11130869251.540001</v>
      </c>
      <c r="AC706" s="3">
        <f t="shared" ref="AC706:AC727" si="56">$W706 - $H706</f>
        <v>-52775255944.939995</v>
      </c>
      <c r="AD706" s="3">
        <f t="shared" ref="AD706:AD727" si="57">$X706 - $H706</f>
        <v>-52775255944.939995</v>
      </c>
      <c r="AE706" s="3">
        <f t="shared" ref="AE706:AE727" si="58">$Y706 - $J706</f>
        <v>-35399001515.350006</v>
      </c>
      <c r="AF706" s="3">
        <f t="shared" ref="AF706:AF727" si="59">$Z706 - $J706</f>
        <v>-35399001515.350006</v>
      </c>
    </row>
    <row r="707" spans="1:32" x14ac:dyDescent="0.2">
      <c r="A707" t="s">
        <v>142</v>
      </c>
      <c r="B707" t="s">
        <v>106</v>
      </c>
      <c r="C707" t="s">
        <v>15</v>
      </c>
      <c r="D707" t="s">
        <v>17</v>
      </c>
      <c r="E707" t="s">
        <v>33</v>
      </c>
      <c r="F707" s="9">
        <v>201909</v>
      </c>
      <c r="G707" s="3">
        <v>33586459238.910004</v>
      </c>
      <c r="H707" s="3">
        <v>33968069907.069984</v>
      </c>
      <c r="I707" s="3">
        <v>21666349504.470001</v>
      </c>
      <c r="J707" s="3">
        <v>22000512464.470001</v>
      </c>
      <c r="K707" s="10">
        <v>3988</v>
      </c>
      <c r="L707" s="10">
        <v>3988</v>
      </c>
      <c r="M707" s="10">
        <v>0</v>
      </c>
      <c r="N707" s="10">
        <v>399448.68387096771</v>
      </c>
      <c r="O707" s="3">
        <v>64849754224.055824</v>
      </c>
      <c r="P707" s="3">
        <v>58717622686.862305</v>
      </c>
      <c r="Q707" s="3">
        <v>50890571676.499008</v>
      </c>
      <c r="R707" s="3">
        <v>44758440139.305489</v>
      </c>
      <c r="S707" s="31">
        <v>0</v>
      </c>
      <c r="T707" s="10">
        <f t="shared" si="55"/>
        <v>0</v>
      </c>
      <c r="U707" s="3">
        <v>0</v>
      </c>
      <c r="V707" s="3">
        <v>0</v>
      </c>
      <c r="W707" s="3">
        <v>0</v>
      </c>
      <c r="X707" s="3">
        <v>0</v>
      </c>
      <c r="Y707" s="3">
        <v>0</v>
      </c>
      <c r="Z707" s="3">
        <v>0</v>
      </c>
      <c r="AA707" s="3">
        <v>381610668.15998077</v>
      </c>
      <c r="AB707" s="3">
        <v>334162960</v>
      </c>
      <c r="AC707" s="3">
        <f t="shared" si="56"/>
        <v>-33968069907.069984</v>
      </c>
      <c r="AD707" s="3">
        <f t="shared" si="57"/>
        <v>-33968069907.069984</v>
      </c>
      <c r="AE707" s="3">
        <f t="shared" si="58"/>
        <v>-22000512464.470001</v>
      </c>
      <c r="AF707" s="3">
        <f t="shared" si="59"/>
        <v>-22000512464.470001</v>
      </c>
    </row>
    <row r="708" spans="1:32" x14ac:dyDescent="0.2">
      <c r="A708" t="s">
        <v>142</v>
      </c>
      <c r="B708" t="s">
        <v>106</v>
      </c>
      <c r="C708" t="s">
        <v>15</v>
      </c>
      <c r="D708" t="s">
        <v>17</v>
      </c>
      <c r="E708" t="s">
        <v>33</v>
      </c>
      <c r="F708" s="9">
        <v>201912</v>
      </c>
      <c r="G708" s="3">
        <v>31020147414.469997</v>
      </c>
      <c r="H708" s="3">
        <v>30755580237.350006</v>
      </c>
      <c r="I708" s="3">
        <v>20005259773.234001</v>
      </c>
      <c r="J708" s="3">
        <v>19740698700.229595</v>
      </c>
      <c r="K708" s="10">
        <v>3980</v>
      </c>
      <c r="L708" s="10">
        <v>3980</v>
      </c>
      <c r="M708" s="10">
        <v>0</v>
      </c>
      <c r="N708" s="10">
        <v>414328.57060931902</v>
      </c>
      <c r="O708" s="3">
        <v>62272100079.262131</v>
      </c>
      <c r="P708" s="3">
        <v>58932066456.434784</v>
      </c>
      <c r="Q708" s="3">
        <v>48468514862.356506</v>
      </c>
      <c r="R708" s="3">
        <v>45128481239.529175</v>
      </c>
      <c r="S708" s="31">
        <v>0</v>
      </c>
      <c r="T708" s="10">
        <f t="shared" si="55"/>
        <v>0</v>
      </c>
      <c r="U708" s="3">
        <v>0</v>
      </c>
      <c r="V708" s="3">
        <v>0</v>
      </c>
      <c r="W708" s="3">
        <v>0</v>
      </c>
      <c r="X708" s="3">
        <v>0</v>
      </c>
      <c r="Y708" s="3">
        <v>0</v>
      </c>
      <c r="Z708" s="3">
        <v>0</v>
      </c>
      <c r="AA708" s="3">
        <v>-264567177.1199913</v>
      </c>
      <c r="AB708" s="3">
        <v>-264561073.00440598</v>
      </c>
      <c r="AC708" s="3">
        <f t="shared" si="56"/>
        <v>-30755580237.350006</v>
      </c>
      <c r="AD708" s="3">
        <f t="shared" si="57"/>
        <v>-30755580237.350006</v>
      </c>
      <c r="AE708" s="3">
        <f t="shared" si="58"/>
        <v>-19740698700.229595</v>
      </c>
      <c r="AF708" s="3">
        <f t="shared" si="59"/>
        <v>-19740698700.229595</v>
      </c>
    </row>
    <row r="709" spans="1:32" x14ac:dyDescent="0.2">
      <c r="A709" t="s">
        <v>142</v>
      </c>
      <c r="B709" t="s">
        <v>106</v>
      </c>
      <c r="C709" t="s">
        <v>15</v>
      </c>
      <c r="D709" t="s">
        <v>17</v>
      </c>
      <c r="E709" t="s">
        <v>33</v>
      </c>
      <c r="F709" s="9">
        <v>202003</v>
      </c>
      <c r="G709" s="3">
        <v>25597381243.190002</v>
      </c>
      <c r="H709" s="3">
        <v>25600390307.329998</v>
      </c>
      <c r="I709" s="3">
        <v>17517069490.360008</v>
      </c>
      <c r="J709" s="3">
        <v>17521044319.550011</v>
      </c>
      <c r="K709" s="10">
        <v>3967</v>
      </c>
      <c r="L709" s="10">
        <v>3967</v>
      </c>
      <c r="M709" s="10">
        <v>0</v>
      </c>
      <c r="N709" s="10">
        <v>415189.5487578793</v>
      </c>
      <c r="O709" s="3">
        <v>50105983294.328781</v>
      </c>
      <c r="P709" s="3">
        <v>54862911647.741699</v>
      </c>
      <c r="Q709" s="3">
        <v>39488711266.675179</v>
      </c>
      <c r="R709" s="3">
        <v>44245639620.088081</v>
      </c>
      <c r="S709" s="31">
        <v>0</v>
      </c>
      <c r="T709" s="10">
        <f t="shared" si="55"/>
        <v>0</v>
      </c>
      <c r="U709" s="3">
        <v>0</v>
      </c>
      <c r="V709" s="3">
        <v>0</v>
      </c>
      <c r="W709" s="3">
        <v>0</v>
      </c>
      <c r="X709" s="3">
        <v>0</v>
      </c>
      <c r="Y709" s="3">
        <v>0</v>
      </c>
      <c r="Z709" s="3">
        <v>0</v>
      </c>
      <c r="AA709" s="3">
        <v>3009064.139995575</v>
      </c>
      <c r="AB709" s="3">
        <v>3974829.1900024414</v>
      </c>
      <c r="AC709" s="3">
        <f t="shared" si="56"/>
        <v>-25600390307.329998</v>
      </c>
      <c r="AD709" s="3">
        <f t="shared" si="57"/>
        <v>-25600390307.329998</v>
      </c>
      <c r="AE709" s="3">
        <f t="shared" si="58"/>
        <v>-17521044319.550011</v>
      </c>
      <c r="AF709" s="3">
        <f t="shared" si="59"/>
        <v>-17521044319.550011</v>
      </c>
    </row>
    <row r="710" spans="1:32" x14ac:dyDescent="0.2">
      <c r="A710" t="s">
        <v>142</v>
      </c>
      <c r="B710" t="s">
        <v>106</v>
      </c>
      <c r="C710" t="s">
        <v>15</v>
      </c>
      <c r="D710" t="s">
        <v>17</v>
      </c>
      <c r="E710" t="s">
        <v>33</v>
      </c>
      <c r="F710" s="9">
        <v>202006</v>
      </c>
      <c r="G710" s="3">
        <v>22182099864.189999</v>
      </c>
      <c r="H710" s="3">
        <v>22182863321.82</v>
      </c>
      <c r="I710" s="3">
        <v>15029639918.049999</v>
      </c>
      <c r="J710" s="3">
        <v>15267889126.729998</v>
      </c>
      <c r="K710" s="10">
        <v>2629</v>
      </c>
      <c r="L710" s="10">
        <v>2629</v>
      </c>
      <c r="M710" s="10">
        <v>0</v>
      </c>
      <c r="N710" s="10">
        <v>390666.18709677417</v>
      </c>
      <c r="O710" s="3">
        <v>55373241666.174606</v>
      </c>
      <c r="P710" s="3">
        <v>57678775624.925797</v>
      </c>
      <c r="Q710" s="3">
        <v>42855728703.278</v>
      </c>
      <c r="R710" s="3">
        <v>45161262662.029175</v>
      </c>
      <c r="S710" s="31">
        <v>0</v>
      </c>
      <c r="T710" s="10">
        <f t="shared" si="55"/>
        <v>0</v>
      </c>
      <c r="U710" s="3">
        <v>0</v>
      </c>
      <c r="V710" s="3">
        <v>0</v>
      </c>
      <c r="W710" s="3">
        <v>0</v>
      </c>
      <c r="X710" s="3">
        <v>0</v>
      </c>
      <c r="Y710" s="3">
        <v>0</v>
      </c>
      <c r="Z710" s="3">
        <v>0</v>
      </c>
      <c r="AA710" s="3">
        <v>763457.63000106812</v>
      </c>
      <c r="AB710" s="3">
        <v>238249208.6799984</v>
      </c>
      <c r="AC710" s="3">
        <f t="shared" si="56"/>
        <v>-22182863321.82</v>
      </c>
      <c r="AD710" s="3">
        <f t="shared" si="57"/>
        <v>-22182863321.82</v>
      </c>
      <c r="AE710" s="3">
        <f t="shared" si="58"/>
        <v>-15267889126.729998</v>
      </c>
      <c r="AF710" s="3">
        <f t="shared" si="59"/>
        <v>-15267889126.729998</v>
      </c>
    </row>
    <row r="711" spans="1:32" x14ac:dyDescent="0.2">
      <c r="A711" t="s">
        <v>142</v>
      </c>
      <c r="B711" t="s">
        <v>106</v>
      </c>
      <c r="C711" t="s">
        <v>15</v>
      </c>
      <c r="D711" t="s">
        <v>17</v>
      </c>
      <c r="E711" t="s">
        <v>33</v>
      </c>
      <c r="F711" s="9">
        <v>202009</v>
      </c>
      <c r="G711" s="3">
        <v>26247533250.560001</v>
      </c>
      <c r="H711" s="3">
        <v>26275164567.98</v>
      </c>
      <c r="I711" s="3">
        <v>17525800829.389996</v>
      </c>
      <c r="J711" s="3">
        <v>17618001957.219994</v>
      </c>
      <c r="K711" s="10">
        <v>3816</v>
      </c>
      <c r="L711" s="10">
        <v>3816</v>
      </c>
      <c r="M711" s="10">
        <v>0</v>
      </c>
      <c r="N711" s="10">
        <v>372002.10501792119</v>
      </c>
      <c r="O711" s="3">
        <v>61773201968.225731</v>
      </c>
      <c r="P711" s="3">
        <v>60441690890.7827</v>
      </c>
      <c r="Q711" s="3">
        <v>48647360205.376297</v>
      </c>
      <c r="R711" s="3">
        <v>47315849127.933289</v>
      </c>
      <c r="S711" s="31">
        <v>0</v>
      </c>
      <c r="T711" s="10">
        <f t="shared" si="55"/>
        <v>0</v>
      </c>
      <c r="U711" s="3">
        <v>0</v>
      </c>
      <c r="V711" s="3">
        <v>0</v>
      </c>
      <c r="W711" s="3">
        <v>0</v>
      </c>
      <c r="X711" s="3">
        <v>0</v>
      </c>
      <c r="Y711" s="3">
        <v>0</v>
      </c>
      <c r="Z711" s="3">
        <v>0</v>
      </c>
      <c r="AA711" s="3">
        <v>27631317.419998169</v>
      </c>
      <c r="AB711" s="3">
        <v>92201127.829998016</v>
      </c>
      <c r="AC711" s="3">
        <f t="shared" si="56"/>
        <v>-26275164567.98</v>
      </c>
      <c r="AD711" s="3">
        <f t="shared" si="57"/>
        <v>-26275164567.98</v>
      </c>
      <c r="AE711" s="3">
        <f t="shared" si="58"/>
        <v>-17618001957.219994</v>
      </c>
      <c r="AF711" s="3">
        <f t="shared" si="59"/>
        <v>-17618001957.219994</v>
      </c>
    </row>
    <row r="712" spans="1:32" x14ac:dyDescent="0.2">
      <c r="A712" t="s">
        <v>142</v>
      </c>
      <c r="B712" t="s">
        <v>106</v>
      </c>
      <c r="C712" t="s">
        <v>15</v>
      </c>
      <c r="D712" t="s">
        <v>17</v>
      </c>
      <c r="E712" t="s">
        <v>33</v>
      </c>
      <c r="F712" s="9">
        <v>202012</v>
      </c>
      <c r="G712" s="3">
        <v>29437770797.020004</v>
      </c>
      <c r="H712" s="3">
        <v>28976086473.810005</v>
      </c>
      <c r="I712" s="3">
        <v>20814571794.880005</v>
      </c>
      <c r="J712" s="3">
        <v>20213781590.260002</v>
      </c>
      <c r="K712" s="10">
        <v>4185</v>
      </c>
      <c r="L712" s="10">
        <v>4188</v>
      </c>
      <c r="M712" s="10">
        <v>0</v>
      </c>
      <c r="N712" s="10">
        <v>359542.86272401427</v>
      </c>
      <c r="O712" s="3">
        <v>63172663475.940704</v>
      </c>
      <c r="P712" s="3">
        <v>61757112560.696396</v>
      </c>
      <c r="Q712" s="3">
        <v>49899961529.06601</v>
      </c>
      <c r="R712" s="3">
        <v>48484410613.821686</v>
      </c>
      <c r="S712" s="31">
        <v>0</v>
      </c>
      <c r="T712" s="10">
        <f t="shared" si="55"/>
        <v>0</v>
      </c>
      <c r="U712" s="3">
        <v>0</v>
      </c>
      <c r="V712" s="3">
        <v>0</v>
      </c>
      <c r="W712" s="3">
        <v>0</v>
      </c>
      <c r="X712" s="3">
        <v>0</v>
      </c>
      <c r="Y712" s="3">
        <v>0</v>
      </c>
      <c r="Z712" s="3">
        <v>0</v>
      </c>
      <c r="AA712" s="3">
        <v>-461684323.20999908</v>
      </c>
      <c r="AB712" s="3">
        <v>-600790204.62000275</v>
      </c>
      <c r="AC712" s="3">
        <f t="shared" si="56"/>
        <v>-28976086473.810005</v>
      </c>
      <c r="AD712" s="3">
        <f t="shared" si="57"/>
        <v>-28976086473.810005</v>
      </c>
      <c r="AE712" s="3">
        <f t="shared" si="58"/>
        <v>-20213781590.260002</v>
      </c>
      <c r="AF712" s="3">
        <f t="shared" si="59"/>
        <v>-20213781590.260002</v>
      </c>
    </row>
    <row r="713" spans="1:32" x14ac:dyDescent="0.2">
      <c r="A713" t="s">
        <v>142</v>
      </c>
      <c r="B713" t="s">
        <v>106</v>
      </c>
      <c r="C713" t="s">
        <v>15</v>
      </c>
      <c r="D713" t="s">
        <v>17</v>
      </c>
      <c r="E713" t="s">
        <v>33</v>
      </c>
      <c r="F713" s="9">
        <v>202103</v>
      </c>
      <c r="G713" s="3">
        <v>26581957774.870003</v>
      </c>
      <c r="H713" s="3">
        <v>27486114143.749989</v>
      </c>
      <c r="I713" s="3">
        <v>18899281052.099998</v>
      </c>
      <c r="J713" s="3">
        <v>19753642293.559998</v>
      </c>
      <c r="K713" s="10">
        <v>4184</v>
      </c>
      <c r="L713" s="10">
        <v>4189</v>
      </c>
      <c r="M713" s="10">
        <v>0</v>
      </c>
      <c r="N713" s="10">
        <v>347968.10330261127</v>
      </c>
      <c r="O713" s="3">
        <v>51436159477.720795</v>
      </c>
      <c r="P713" s="3">
        <v>55324873491.803497</v>
      </c>
      <c r="Q713" s="3">
        <v>40662477582.710899</v>
      </c>
      <c r="R713" s="3">
        <v>44551191596.793594</v>
      </c>
      <c r="S713" s="31">
        <v>0</v>
      </c>
      <c r="T713" s="10">
        <f t="shared" si="55"/>
        <v>0</v>
      </c>
      <c r="U713" s="3">
        <v>0</v>
      </c>
      <c r="V713" s="3">
        <v>0</v>
      </c>
      <c r="W713" s="3">
        <v>0</v>
      </c>
      <c r="X713" s="3">
        <v>0</v>
      </c>
      <c r="Y713" s="3">
        <v>0</v>
      </c>
      <c r="Z713" s="3">
        <v>0</v>
      </c>
      <c r="AA713" s="3">
        <v>904156368.87998581</v>
      </c>
      <c r="AB713" s="3">
        <v>854361241.45999908</v>
      </c>
      <c r="AC713" s="3">
        <f t="shared" si="56"/>
        <v>-27486114143.749989</v>
      </c>
      <c r="AD713" s="3">
        <f t="shared" si="57"/>
        <v>-27486114143.749989</v>
      </c>
      <c r="AE713" s="3">
        <f t="shared" si="58"/>
        <v>-19753642293.559998</v>
      </c>
      <c r="AF713" s="3">
        <f t="shared" si="59"/>
        <v>-19753642293.559998</v>
      </c>
    </row>
    <row r="714" spans="1:32" x14ac:dyDescent="0.2">
      <c r="A714" t="s">
        <v>142</v>
      </c>
      <c r="B714" t="s">
        <v>106</v>
      </c>
      <c r="C714" t="s">
        <v>15</v>
      </c>
      <c r="D714" t="s">
        <v>17</v>
      </c>
      <c r="E714" t="s">
        <v>33</v>
      </c>
      <c r="F714" s="9">
        <v>202106</v>
      </c>
      <c r="G714" s="3">
        <v>30194438139.479996</v>
      </c>
      <c r="H714" s="3">
        <v>30174492139.049999</v>
      </c>
      <c r="I714" s="3">
        <v>19890707470.975998</v>
      </c>
      <c r="J714" s="3">
        <v>20072550281.5704</v>
      </c>
      <c r="K714" s="10">
        <v>4150</v>
      </c>
      <c r="L714" s="10">
        <v>4151</v>
      </c>
      <c r="M714" s="10">
        <v>0</v>
      </c>
      <c r="N714" s="10">
        <v>342340.7928315411</v>
      </c>
      <c r="O714" s="3">
        <v>60397711705.311226</v>
      </c>
      <c r="P714" s="3">
        <v>60398749563.250961</v>
      </c>
      <c r="Q714" s="3">
        <v>47339214134.725403</v>
      </c>
      <c r="R714" s="3">
        <v>47340251992.665161</v>
      </c>
      <c r="S714" s="31">
        <v>0</v>
      </c>
      <c r="T714" s="10">
        <f t="shared" si="55"/>
        <v>0</v>
      </c>
      <c r="U714" s="3">
        <v>0</v>
      </c>
      <c r="V714" s="3">
        <v>0</v>
      </c>
      <c r="W714" s="3">
        <v>0</v>
      </c>
      <c r="X714" s="3">
        <v>0</v>
      </c>
      <c r="Y714" s="3">
        <v>0</v>
      </c>
      <c r="Z714" s="3">
        <v>0</v>
      </c>
      <c r="AA714" s="3">
        <v>-19946000.42999649</v>
      </c>
      <c r="AB714" s="3">
        <v>181842810.59440231</v>
      </c>
      <c r="AC714" s="3">
        <f t="shared" si="56"/>
        <v>-30174492139.049999</v>
      </c>
      <c r="AD714" s="3">
        <f t="shared" si="57"/>
        <v>-30174492139.049999</v>
      </c>
      <c r="AE714" s="3">
        <f t="shared" si="58"/>
        <v>-20072550281.5704</v>
      </c>
      <c r="AF714" s="3">
        <f t="shared" si="59"/>
        <v>-20072550281.5704</v>
      </c>
    </row>
    <row r="715" spans="1:32" x14ac:dyDescent="0.2">
      <c r="A715" t="s">
        <v>142</v>
      </c>
      <c r="B715" t="s">
        <v>106</v>
      </c>
      <c r="C715" t="s">
        <v>15</v>
      </c>
      <c r="D715" t="s">
        <v>17</v>
      </c>
      <c r="E715" t="s">
        <v>33</v>
      </c>
      <c r="F715" s="9">
        <v>202109</v>
      </c>
      <c r="G715" s="3">
        <v>30844294104.09</v>
      </c>
      <c r="H715" s="3">
        <v>32904998262.329998</v>
      </c>
      <c r="I715" s="3">
        <v>21277207166.540005</v>
      </c>
      <c r="J715" s="3">
        <v>23355669552.780003</v>
      </c>
      <c r="K715" s="10">
        <v>4361</v>
      </c>
      <c r="L715" s="10">
        <v>4361</v>
      </c>
      <c r="M715" s="10">
        <v>0</v>
      </c>
      <c r="N715" s="10">
        <v>339447.41505376349</v>
      </c>
      <c r="O715" s="3">
        <v>69187919020.810028</v>
      </c>
      <c r="P715" s="3">
        <v>65539546608.153778</v>
      </c>
      <c r="Q715" s="3">
        <v>51813294169.979996</v>
      </c>
      <c r="R715" s="3">
        <v>48164921757.323776</v>
      </c>
      <c r="S715" s="31">
        <v>0</v>
      </c>
      <c r="T715" s="10">
        <f t="shared" si="55"/>
        <v>0</v>
      </c>
      <c r="U715" s="3">
        <v>0</v>
      </c>
      <c r="V715" s="3">
        <v>0</v>
      </c>
      <c r="W715" s="3">
        <v>0</v>
      </c>
      <c r="X715" s="3">
        <v>0</v>
      </c>
      <c r="Y715" s="3">
        <v>0</v>
      </c>
      <c r="Z715" s="3">
        <v>0</v>
      </c>
      <c r="AA715" s="3">
        <v>2060704158.2399979</v>
      </c>
      <c r="AB715" s="3">
        <v>2078462386.2399979</v>
      </c>
      <c r="AC715" s="3">
        <f t="shared" si="56"/>
        <v>-32904998262.329998</v>
      </c>
      <c r="AD715" s="3">
        <f t="shared" si="57"/>
        <v>-32904998262.329998</v>
      </c>
      <c r="AE715" s="3">
        <f t="shared" si="58"/>
        <v>-23355669552.780003</v>
      </c>
      <c r="AF715" s="3">
        <f t="shared" si="59"/>
        <v>-23355669552.780003</v>
      </c>
    </row>
    <row r="716" spans="1:32" x14ac:dyDescent="0.2">
      <c r="A716" t="s">
        <v>142</v>
      </c>
      <c r="B716" t="s">
        <v>106</v>
      </c>
      <c r="C716" t="s">
        <v>15</v>
      </c>
      <c r="D716" t="s">
        <v>17</v>
      </c>
      <c r="E716" t="s">
        <v>33</v>
      </c>
      <c r="F716" s="9">
        <v>202112</v>
      </c>
      <c r="G716" s="3">
        <v>35902541094.520004</v>
      </c>
      <c r="H716" s="3">
        <v>35970229582.520004</v>
      </c>
      <c r="I716" s="3">
        <v>23140444590.460003</v>
      </c>
      <c r="J716" s="3">
        <v>25027502574.66</v>
      </c>
      <c r="K716" s="10">
        <v>4431</v>
      </c>
      <c r="L716" s="10">
        <v>4434</v>
      </c>
      <c r="M716" s="10">
        <v>0</v>
      </c>
      <c r="N716" s="10">
        <v>337682.17096774193</v>
      </c>
      <c r="O716" s="3">
        <v>65802464785.639435</v>
      </c>
      <c r="P716" s="3">
        <v>64531515679.748428</v>
      </c>
      <c r="Q716" s="3">
        <v>50764678256.530319</v>
      </c>
      <c r="R716" s="3">
        <v>49493729150.639297</v>
      </c>
      <c r="S716" s="31">
        <v>0</v>
      </c>
      <c r="T716" s="10">
        <f t="shared" si="55"/>
        <v>0</v>
      </c>
      <c r="U716" s="3">
        <v>0</v>
      </c>
      <c r="V716" s="3">
        <v>0</v>
      </c>
      <c r="W716" s="3">
        <v>0</v>
      </c>
      <c r="X716" s="3">
        <v>0</v>
      </c>
      <c r="Y716" s="3">
        <v>0</v>
      </c>
      <c r="Z716" s="3">
        <v>0</v>
      </c>
      <c r="AA716" s="3">
        <v>67688488</v>
      </c>
      <c r="AB716" s="3">
        <v>1887057984.1999969</v>
      </c>
      <c r="AC716" s="3">
        <f t="shared" si="56"/>
        <v>-35970229582.520004</v>
      </c>
      <c r="AD716" s="3">
        <f t="shared" si="57"/>
        <v>-35970229582.520004</v>
      </c>
      <c r="AE716" s="3">
        <f t="shared" si="58"/>
        <v>-25027502574.66</v>
      </c>
      <c r="AF716" s="3">
        <f t="shared" si="59"/>
        <v>-25027502574.66</v>
      </c>
    </row>
    <row r="717" spans="1:32" x14ac:dyDescent="0.2">
      <c r="A717" t="s">
        <v>142</v>
      </c>
      <c r="B717" t="s">
        <v>106</v>
      </c>
      <c r="C717" t="s">
        <v>15</v>
      </c>
      <c r="D717" t="s">
        <v>17</v>
      </c>
      <c r="E717" t="s">
        <v>33</v>
      </c>
      <c r="F717" s="9">
        <v>202203</v>
      </c>
      <c r="G717" s="3">
        <v>34300742750.289993</v>
      </c>
      <c r="H717" s="3">
        <v>34318584855.909992</v>
      </c>
      <c r="I717" s="3">
        <v>23742971227.07</v>
      </c>
      <c r="J717" s="3">
        <v>23715812009.069996</v>
      </c>
      <c r="K717" s="10">
        <v>4238</v>
      </c>
      <c r="L717" s="10">
        <v>4240</v>
      </c>
      <c r="M717" s="10">
        <v>0</v>
      </c>
      <c r="N717" s="10">
        <v>333056.31029185856</v>
      </c>
      <c r="O717" s="3">
        <v>54031338931.6968</v>
      </c>
      <c r="P717" s="3">
        <v>57366701838.171509</v>
      </c>
      <c r="Q717" s="3">
        <v>41880581987.124794</v>
      </c>
      <c r="R717" s="3">
        <v>45215944893.59948</v>
      </c>
      <c r="S717" s="31">
        <v>0</v>
      </c>
      <c r="T717" s="10">
        <f t="shared" si="55"/>
        <v>0</v>
      </c>
      <c r="U717" s="3">
        <v>0</v>
      </c>
      <c r="V717" s="3">
        <v>0</v>
      </c>
      <c r="W717" s="3">
        <v>0</v>
      </c>
      <c r="X717" s="3">
        <v>0</v>
      </c>
      <c r="Y717" s="3">
        <v>0</v>
      </c>
      <c r="Z717" s="3">
        <v>0</v>
      </c>
      <c r="AA717" s="3">
        <v>17842105.619998932</v>
      </c>
      <c r="AB717" s="3">
        <v>-27159218.000003815</v>
      </c>
      <c r="AC717" s="3">
        <f t="shared" si="56"/>
        <v>-34318584855.909992</v>
      </c>
      <c r="AD717" s="3">
        <f t="shared" si="57"/>
        <v>-34318584855.909992</v>
      </c>
      <c r="AE717" s="3">
        <f t="shared" si="58"/>
        <v>-23715812009.069996</v>
      </c>
      <c r="AF717" s="3">
        <f t="shared" si="59"/>
        <v>-23715812009.069996</v>
      </c>
    </row>
    <row r="718" spans="1:32" x14ac:dyDescent="0.2">
      <c r="A718" t="s">
        <v>142</v>
      </c>
      <c r="B718" t="s">
        <v>106</v>
      </c>
      <c r="C718" t="s">
        <v>15</v>
      </c>
      <c r="D718" t="s">
        <v>17</v>
      </c>
      <c r="E718" t="s">
        <v>33</v>
      </c>
      <c r="F718" s="9">
        <v>202206</v>
      </c>
      <c r="G718" s="3">
        <v>30452127947.209999</v>
      </c>
      <c r="H718" s="3">
        <v>30592092547.230003</v>
      </c>
      <c r="I718" s="3">
        <v>18483195292.010006</v>
      </c>
      <c r="J718" s="3">
        <v>18915555626.210003</v>
      </c>
      <c r="K718" s="10">
        <v>3852</v>
      </c>
      <c r="L718" s="10">
        <v>3856</v>
      </c>
      <c r="M718" s="10">
        <v>0</v>
      </c>
      <c r="N718" s="10">
        <v>321256.73799283156</v>
      </c>
      <c r="O718" s="3">
        <v>64864253978.719589</v>
      </c>
      <c r="P718" s="3">
        <v>62889817634.7836</v>
      </c>
      <c r="Q718" s="3">
        <v>49991617197.517189</v>
      </c>
      <c r="R718" s="3">
        <v>48017180853.581184</v>
      </c>
      <c r="S718" s="31">
        <v>0</v>
      </c>
      <c r="T718" s="10">
        <f t="shared" si="55"/>
        <v>0</v>
      </c>
      <c r="U718" s="3">
        <v>0</v>
      </c>
      <c r="V718" s="3">
        <v>0</v>
      </c>
      <c r="W718" s="3">
        <v>0</v>
      </c>
      <c r="X718" s="3">
        <v>0</v>
      </c>
      <c r="Y718" s="3">
        <v>0</v>
      </c>
      <c r="Z718" s="3">
        <v>0</v>
      </c>
      <c r="AA718" s="3">
        <v>139964600.02000427</v>
      </c>
      <c r="AB718" s="3">
        <v>432360334.19999695</v>
      </c>
      <c r="AC718" s="3">
        <f t="shared" si="56"/>
        <v>-30592092547.230003</v>
      </c>
      <c r="AD718" s="3">
        <f t="shared" si="57"/>
        <v>-30592092547.230003</v>
      </c>
      <c r="AE718" s="3">
        <f t="shared" si="58"/>
        <v>-18915555626.210003</v>
      </c>
      <c r="AF718" s="3">
        <f t="shared" si="59"/>
        <v>-18915555626.210003</v>
      </c>
    </row>
    <row r="719" spans="1:32" x14ac:dyDescent="0.2">
      <c r="A719" t="s">
        <v>142</v>
      </c>
      <c r="B719" t="s">
        <v>106</v>
      </c>
      <c r="C719" t="s">
        <v>15</v>
      </c>
      <c r="D719" t="s">
        <v>17</v>
      </c>
      <c r="E719" t="s">
        <v>33</v>
      </c>
      <c r="F719" s="9">
        <v>202209</v>
      </c>
      <c r="G719" s="3">
        <v>31003275949.449997</v>
      </c>
      <c r="H719" s="3">
        <v>32163575614.150005</v>
      </c>
      <c r="I719" s="3">
        <v>21284666744.780003</v>
      </c>
      <c r="J719" s="3">
        <v>22237146964.130009</v>
      </c>
      <c r="K719" s="10">
        <v>4095</v>
      </c>
      <c r="L719" s="10">
        <v>4101</v>
      </c>
      <c r="M719" s="10">
        <v>0</v>
      </c>
      <c r="N719" s="10">
        <v>308179.01290322584</v>
      </c>
      <c r="O719" s="3">
        <v>73186632238.652023</v>
      </c>
      <c r="P719" s="3">
        <v>67477998833.057617</v>
      </c>
      <c r="Q719" s="3">
        <v>57259303704.842934</v>
      </c>
      <c r="R719" s="3">
        <v>51550670299.248474</v>
      </c>
      <c r="S719" s="31">
        <v>0</v>
      </c>
      <c r="T719" s="10">
        <f t="shared" si="55"/>
        <v>0</v>
      </c>
      <c r="U719" s="3">
        <v>0</v>
      </c>
      <c r="V719" s="3">
        <v>0</v>
      </c>
      <c r="W719" s="3">
        <v>0</v>
      </c>
      <c r="X719" s="3">
        <v>0</v>
      </c>
      <c r="Y719" s="3">
        <v>0</v>
      </c>
      <c r="Z719" s="3">
        <v>0</v>
      </c>
      <c r="AA719" s="3">
        <v>1160299664.7000084</v>
      </c>
      <c r="AB719" s="3">
        <v>952480219.3500061</v>
      </c>
      <c r="AC719" s="3">
        <f t="shared" si="56"/>
        <v>-32163575614.150005</v>
      </c>
      <c r="AD719" s="3">
        <f t="shared" si="57"/>
        <v>-32163575614.150005</v>
      </c>
      <c r="AE719" s="3">
        <f t="shared" si="58"/>
        <v>-22237146964.130009</v>
      </c>
      <c r="AF719" s="3">
        <f t="shared" si="59"/>
        <v>-22237146964.130009</v>
      </c>
    </row>
    <row r="720" spans="1:32" x14ac:dyDescent="0.2">
      <c r="A720" t="s">
        <v>142</v>
      </c>
      <c r="B720" t="s">
        <v>106</v>
      </c>
      <c r="C720" t="s">
        <v>15</v>
      </c>
      <c r="D720" t="s">
        <v>17</v>
      </c>
      <c r="E720" t="s">
        <v>33</v>
      </c>
      <c r="F720" s="9">
        <v>202212</v>
      </c>
      <c r="G720" s="3">
        <v>30488771581.599998</v>
      </c>
      <c r="H720" s="3">
        <v>31498840949.479992</v>
      </c>
      <c r="I720" s="3">
        <v>19573510396.91</v>
      </c>
      <c r="J720" s="3">
        <v>20438918046.459995</v>
      </c>
      <c r="K720" s="10">
        <v>3672</v>
      </c>
      <c r="L720" s="10">
        <v>3680</v>
      </c>
      <c r="M720" s="10">
        <v>0</v>
      </c>
      <c r="N720" s="10">
        <v>291499.44946236553</v>
      </c>
      <c r="O720" s="3">
        <v>69927907690.459869</v>
      </c>
      <c r="P720" s="3">
        <v>67696870154.108986</v>
      </c>
      <c r="Q720" s="3">
        <v>54614589843.205437</v>
      </c>
      <c r="R720" s="3">
        <v>52383552306.854584</v>
      </c>
      <c r="S720" s="31">
        <v>0</v>
      </c>
      <c r="T720" s="10">
        <f t="shared" si="55"/>
        <v>0</v>
      </c>
      <c r="U720" s="3">
        <v>0</v>
      </c>
      <c r="V720" s="3">
        <v>0</v>
      </c>
      <c r="W720" s="3">
        <v>0</v>
      </c>
      <c r="X720" s="3">
        <v>0</v>
      </c>
      <c r="Y720" s="3">
        <v>0</v>
      </c>
      <c r="Z720" s="3">
        <v>0</v>
      </c>
      <c r="AA720" s="3">
        <v>1010069367.8799934</v>
      </c>
      <c r="AB720" s="3">
        <v>865407649.54999542</v>
      </c>
      <c r="AC720" s="3">
        <f t="shared" si="56"/>
        <v>-31498840949.479992</v>
      </c>
      <c r="AD720" s="3">
        <f t="shared" si="57"/>
        <v>-31498840949.479992</v>
      </c>
      <c r="AE720" s="3">
        <f t="shared" si="58"/>
        <v>-20438918046.459995</v>
      </c>
      <c r="AF720" s="3">
        <f t="shared" si="59"/>
        <v>-20438918046.459995</v>
      </c>
    </row>
    <row r="721" spans="1:32" x14ac:dyDescent="0.2">
      <c r="A721" t="s">
        <v>142</v>
      </c>
      <c r="B721" t="s">
        <v>106</v>
      </c>
      <c r="C721" t="s">
        <v>15</v>
      </c>
      <c r="D721" t="s">
        <v>17</v>
      </c>
      <c r="E721" t="s">
        <v>33</v>
      </c>
      <c r="F721" s="9">
        <v>202303</v>
      </c>
      <c r="G721" s="3">
        <v>27672976746</v>
      </c>
      <c r="H721" s="3">
        <v>29784919562.93</v>
      </c>
      <c r="I721" s="3">
        <v>19687108570.48</v>
      </c>
      <c r="J721" s="3">
        <v>21295709995.110001</v>
      </c>
      <c r="K721" s="10">
        <v>3582</v>
      </c>
      <c r="L721" s="10">
        <v>3621</v>
      </c>
      <c r="M721" s="10">
        <v>0</v>
      </c>
      <c r="N721" s="10">
        <v>272422.23195084493</v>
      </c>
      <c r="O721" s="3">
        <v>56691031954.680603</v>
      </c>
      <c r="P721" s="3">
        <v>60299495540.483307</v>
      </c>
      <c r="Q721" s="3">
        <v>44155966472.955269</v>
      </c>
      <c r="R721" s="3">
        <v>47764430058.757988</v>
      </c>
      <c r="S721" s="31">
        <v>0</v>
      </c>
      <c r="T721" s="10">
        <f t="shared" si="55"/>
        <v>0</v>
      </c>
      <c r="U721" s="3">
        <v>0</v>
      </c>
      <c r="V721" s="3">
        <v>0</v>
      </c>
      <c r="W721" s="3">
        <v>0</v>
      </c>
      <c r="X721" s="3">
        <v>0</v>
      </c>
      <c r="Y721" s="3">
        <v>0</v>
      </c>
      <c r="Z721" s="3">
        <v>0</v>
      </c>
      <c r="AA721" s="3">
        <v>2111942816.9300003</v>
      </c>
      <c r="AB721" s="3">
        <v>1608601424.6300011</v>
      </c>
      <c r="AC721" s="3">
        <f t="shared" si="56"/>
        <v>-29784919562.93</v>
      </c>
      <c r="AD721" s="3">
        <f t="shared" si="57"/>
        <v>-29784919562.93</v>
      </c>
      <c r="AE721" s="3">
        <f t="shared" si="58"/>
        <v>-21295709995.110001</v>
      </c>
      <c r="AF721" s="3">
        <f t="shared" si="59"/>
        <v>-21295709995.110001</v>
      </c>
    </row>
    <row r="722" spans="1:32" x14ac:dyDescent="0.2">
      <c r="A722" t="s">
        <v>142</v>
      </c>
      <c r="B722" t="s">
        <v>106</v>
      </c>
      <c r="C722" t="s">
        <v>15</v>
      </c>
      <c r="D722" t="s">
        <v>17</v>
      </c>
      <c r="E722" t="s">
        <v>33</v>
      </c>
      <c r="F722" s="9">
        <v>202306</v>
      </c>
      <c r="G722" s="3">
        <v>22025424528</v>
      </c>
      <c r="H722" s="3">
        <v>23052700239.299999</v>
      </c>
      <c r="I722" s="3">
        <v>15927024576.84</v>
      </c>
      <c r="J722" s="3">
        <v>16655130177.339998</v>
      </c>
      <c r="K722" s="10">
        <v>3475</v>
      </c>
      <c r="L722" s="10">
        <v>3489</v>
      </c>
      <c r="M722" s="10">
        <v>0</v>
      </c>
      <c r="N722" s="10">
        <v>264876.85806451621</v>
      </c>
      <c r="O722" s="3">
        <v>67245309045.004501</v>
      </c>
      <c r="P722" s="3">
        <v>65844099241.672516</v>
      </c>
      <c r="Q722" s="3">
        <v>52298322011.191612</v>
      </c>
      <c r="R722" s="3">
        <v>50897112207.859573</v>
      </c>
      <c r="S722" s="31">
        <v>0</v>
      </c>
      <c r="T722" s="10">
        <f t="shared" si="55"/>
        <v>0</v>
      </c>
      <c r="U722" s="3">
        <v>0</v>
      </c>
      <c r="V722" s="3">
        <v>0</v>
      </c>
      <c r="W722" s="3">
        <v>0</v>
      </c>
      <c r="X722" s="3">
        <v>0</v>
      </c>
      <c r="Y722" s="3">
        <v>0</v>
      </c>
      <c r="Z722" s="3">
        <v>0</v>
      </c>
      <c r="AA722" s="3">
        <v>1027275711.2999992</v>
      </c>
      <c r="AB722" s="3">
        <v>728105600.49999809</v>
      </c>
      <c r="AC722" s="3">
        <f t="shared" si="56"/>
        <v>-23052700239.299999</v>
      </c>
      <c r="AD722" s="3">
        <f t="shared" si="57"/>
        <v>-23052700239.299999</v>
      </c>
      <c r="AE722" s="3">
        <f t="shared" si="58"/>
        <v>-16655130177.339998</v>
      </c>
      <c r="AF722" s="3">
        <f t="shared" si="59"/>
        <v>-16655130177.339998</v>
      </c>
    </row>
    <row r="723" spans="1:32" x14ac:dyDescent="0.2">
      <c r="A723" t="s">
        <v>142</v>
      </c>
      <c r="B723" t="s">
        <v>106</v>
      </c>
      <c r="C723" t="s">
        <v>15</v>
      </c>
      <c r="D723" t="s">
        <v>17</v>
      </c>
      <c r="E723" t="s">
        <v>33</v>
      </c>
      <c r="F723" s="9">
        <v>202309</v>
      </c>
      <c r="G723" s="3">
        <v>28327818492</v>
      </c>
      <c r="H723" s="3">
        <v>29074893122.98</v>
      </c>
      <c r="I723" s="3">
        <v>19841813823.230003</v>
      </c>
      <c r="J723" s="3">
        <v>20257071413.849995</v>
      </c>
      <c r="K723" s="10">
        <v>3510</v>
      </c>
      <c r="L723" s="10">
        <v>3524</v>
      </c>
      <c r="M723" s="10">
        <v>0</v>
      </c>
      <c r="N723" s="10">
        <v>261156.56057347672</v>
      </c>
      <c r="O723" s="3">
        <v>78369496222.290482</v>
      </c>
      <c r="P723" s="3">
        <v>69590336113.209335</v>
      </c>
      <c r="Q723" s="3">
        <v>65968942839.887665</v>
      </c>
      <c r="R723" s="3">
        <v>57189782730.806534</v>
      </c>
      <c r="S723" s="31">
        <v>0</v>
      </c>
      <c r="T723" s="10">
        <f t="shared" si="55"/>
        <v>0</v>
      </c>
      <c r="U723" s="3">
        <v>0</v>
      </c>
      <c r="V723" s="3">
        <v>0</v>
      </c>
      <c r="W723" s="3">
        <v>0</v>
      </c>
      <c r="X723" s="3">
        <v>0</v>
      </c>
      <c r="Y723" s="3">
        <v>0</v>
      </c>
      <c r="Z723" s="3">
        <v>0</v>
      </c>
      <c r="AA723" s="3">
        <v>747074630.97999954</v>
      </c>
      <c r="AB723" s="3">
        <v>415257590.6199913</v>
      </c>
      <c r="AC723" s="3">
        <f t="shared" si="56"/>
        <v>-29074893122.98</v>
      </c>
      <c r="AD723" s="3">
        <f t="shared" si="57"/>
        <v>-29074893122.98</v>
      </c>
      <c r="AE723" s="3">
        <f t="shared" si="58"/>
        <v>-20257071413.849995</v>
      </c>
      <c r="AF723" s="3">
        <f t="shared" si="59"/>
        <v>-20257071413.849995</v>
      </c>
    </row>
    <row r="724" spans="1:32" x14ac:dyDescent="0.2">
      <c r="A724" t="s">
        <v>142</v>
      </c>
      <c r="B724" t="s">
        <v>106</v>
      </c>
      <c r="C724" t="s">
        <v>15</v>
      </c>
      <c r="D724" t="s">
        <v>17</v>
      </c>
      <c r="E724" t="s">
        <v>33</v>
      </c>
      <c r="F724" s="9">
        <v>202312</v>
      </c>
      <c r="G724" s="3">
        <v>20540025762</v>
      </c>
      <c r="H724" s="3">
        <v>24262502633.68</v>
      </c>
      <c r="I724" s="3">
        <v>16480116983.460001</v>
      </c>
      <c r="J724" s="3">
        <v>18453015974.41</v>
      </c>
      <c r="K724" s="10">
        <v>3154</v>
      </c>
      <c r="L724" s="10">
        <v>3184</v>
      </c>
      <c r="M724" s="10">
        <v>0</v>
      </c>
      <c r="N724" s="10">
        <v>258279.09318996416</v>
      </c>
      <c r="O724" s="3">
        <v>75200386600.32225</v>
      </c>
      <c r="P724" s="3">
        <v>70972537721.475311</v>
      </c>
      <c r="Q724" s="3">
        <v>61925606990.446228</v>
      </c>
      <c r="R724" s="3">
        <v>57697758111.599289</v>
      </c>
      <c r="S724" s="31">
        <v>0</v>
      </c>
      <c r="T724" s="10">
        <f t="shared" si="55"/>
        <v>0</v>
      </c>
      <c r="U724" s="3">
        <v>0</v>
      </c>
      <c r="V724" s="3">
        <v>0</v>
      </c>
      <c r="W724" s="3">
        <v>0</v>
      </c>
      <c r="X724" s="3">
        <v>0</v>
      </c>
      <c r="Y724" s="3">
        <v>0</v>
      </c>
      <c r="Z724" s="3">
        <v>0</v>
      </c>
      <c r="AA724" s="3">
        <v>3722476871.6800003</v>
      </c>
      <c r="AB724" s="3">
        <v>1972898990.9499989</v>
      </c>
      <c r="AC724" s="3">
        <f t="shared" si="56"/>
        <v>-24262502633.68</v>
      </c>
      <c r="AD724" s="3">
        <f t="shared" si="57"/>
        <v>-24262502633.68</v>
      </c>
      <c r="AE724" s="3">
        <f t="shared" si="58"/>
        <v>-18453015974.41</v>
      </c>
      <c r="AF724" s="3">
        <f t="shared" si="59"/>
        <v>-18453015974.41</v>
      </c>
    </row>
    <row r="725" spans="1:32" x14ac:dyDescent="0.2">
      <c r="A725" t="s">
        <v>142</v>
      </c>
      <c r="B725" t="s">
        <v>106</v>
      </c>
      <c r="C725" t="s">
        <v>15</v>
      </c>
      <c r="D725" t="s">
        <v>17</v>
      </c>
      <c r="E725" t="s">
        <v>33</v>
      </c>
      <c r="F725" s="9">
        <v>202403</v>
      </c>
      <c r="G725" s="3">
        <v>18418721021</v>
      </c>
      <c r="H725" s="3">
        <v>25758817224.149998</v>
      </c>
      <c r="I725" s="3">
        <v>14577493420.559998</v>
      </c>
      <c r="J725" s="3">
        <v>15774123325.049999</v>
      </c>
      <c r="K725" s="10">
        <v>3168</v>
      </c>
      <c r="L725" s="10">
        <v>3300</v>
      </c>
      <c r="M725" s="10">
        <v>0</v>
      </c>
      <c r="N725" s="10">
        <v>254594.4530960327</v>
      </c>
      <c r="O725" s="3">
        <v>63676720957.855804</v>
      </c>
      <c r="P725" s="3">
        <v>66064080336.896217</v>
      </c>
      <c r="Q725" s="3">
        <v>53458475671.900009</v>
      </c>
      <c r="R725" s="3">
        <v>55845835050.940407</v>
      </c>
      <c r="S725" s="31">
        <v>0</v>
      </c>
      <c r="T725" s="10">
        <f t="shared" si="55"/>
        <v>0</v>
      </c>
      <c r="U725" s="3">
        <v>0</v>
      </c>
      <c r="V725" s="3">
        <v>0</v>
      </c>
      <c r="W725" s="3">
        <v>0</v>
      </c>
      <c r="X725" s="3">
        <v>0</v>
      </c>
      <c r="Y725" s="3">
        <v>0</v>
      </c>
      <c r="Z725" s="3">
        <v>0</v>
      </c>
      <c r="AA725" s="3">
        <v>7340096203.1499977</v>
      </c>
      <c r="AB725" s="3">
        <v>1196629904.4900017</v>
      </c>
      <c r="AC725" s="3">
        <f t="shared" si="56"/>
        <v>-25758817224.149998</v>
      </c>
      <c r="AD725" s="3">
        <f t="shared" si="57"/>
        <v>-25758817224.149998</v>
      </c>
      <c r="AE725" s="3">
        <f t="shared" si="58"/>
        <v>-15774123325.049999</v>
      </c>
      <c r="AF725" s="3">
        <f t="shared" si="59"/>
        <v>-15774123325.049999</v>
      </c>
    </row>
    <row r="726" spans="1:32" x14ac:dyDescent="0.2">
      <c r="A726" t="s">
        <v>142</v>
      </c>
      <c r="B726" t="s">
        <v>106</v>
      </c>
      <c r="C726" t="s">
        <v>15</v>
      </c>
      <c r="D726" t="s">
        <v>17</v>
      </c>
      <c r="E726" t="s">
        <v>36</v>
      </c>
      <c r="F726" s="9">
        <v>202404</v>
      </c>
      <c r="G726" s="3">
        <v>3896011453</v>
      </c>
      <c r="H726" s="3">
        <v>7746776746.0500011</v>
      </c>
      <c r="I726" s="3">
        <v>2880720700.46</v>
      </c>
      <c r="J726" s="3">
        <v>5558462980.6600018</v>
      </c>
      <c r="K726" s="10">
        <v>932</v>
      </c>
      <c r="L726" s="10">
        <v>1091</v>
      </c>
      <c r="M726" s="10">
        <v>0</v>
      </c>
      <c r="N726" s="10">
        <v>255048.90000000005</v>
      </c>
      <c r="O726" s="3">
        <v>24433151101.439995</v>
      </c>
      <c r="P726" s="3">
        <v>23592390033.237991</v>
      </c>
      <c r="Q726" s="3">
        <v>21762176559.799995</v>
      </c>
      <c r="R726" s="3">
        <v>20921415491.597984</v>
      </c>
      <c r="S726" s="31">
        <v>0</v>
      </c>
      <c r="T726" s="10">
        <f t="shared" si="55"/>
        <v>0</v>
      </c>
      <c r="U726" s="3">
        <v>0</v>
      </c>
      <c r="V726" s="3">
        <v>0</v>
      </c>
      <c r="W726" s="3">
        <v>0</v>
      </c>
      <c r="X726" s="3">
        <v>0</v>
      </c>
      <c r="Y726" s="3">
        <v>0</v>
      </c>
      <c r="Z726" s="3">
        <v>0</v>
      </c>
      <c r="AA726" s="3">
        <v>3850765293.0500011</v>
      </c>
      <c r="AB726" s="3">
        <v>2677742280.2000017</v>
      </c>
      <c r="AC726" s="3">
        <f t="shared" si="56"/>
        <v>-7746776746.0500011</v>
      </c>
      <c r="AD726" s="3">
        <f t="shared" si="57"/>
        <v>-7746776746.0500011</v>
      </c>
      <c r="AE726" s="3">
        <f t="shared" si="58"/>
        <v>-5558462980.6600018</v>
      </c>
      <c r="AF726" s="3">
        <f t="shared" si="59"/>
        <v>-5558462980.6600018</v>
      </c>
    </row>
    <row r="727" spans="1:32" x14ac:dyDescent="0.2">
      <c r="A727" t="s">
        <v>142</v>
      </c>
      <c r="B727" t="s">
        <v>106</v>
      </c>
      <c r="C727" t="s">
        <v>15</v>
      </c>
      <c r="D727" t="s">
        <v>17</v>
      </c>
      <c r="E727" t="s">
        <v>36</v>
      </c>
      <c r="F727" s="9">
        <v>202405</v>
      </c>
      <c r="G727" s="3">
        <v>1744478961</v>
      </c>
      <c r="H727" s="3">
        <v>3894763958.940001</v>
      </c>
      <c r="I727" s="3">
        <v>1280125859.2800007</v>
      </c>
      <c r="J727" s="3">
        <v>3766742213.6100025</v>
      </c>
      <c r="K727" s="10">
        <v>610</v>
      </c>
      <c r="L727" s="10">
        <v>778</v>
      </c>
      <c r="M727" s="10">
        <v>0</v>
      </c>
      <c r="N727" s="10">
        <v>256035.41935483881</v>
      </c>
      <c r="O727" s="3">
        <v>26984494186.430027</v>
      </c>
      <c r="P727" s="3">
        <v>25609377265.951694</v>
      </c>
      <c r="Q727" s="3">
        <v>22513979784.430023</v>
      </c>
      <c r="R727" s="3">
        <v>21138862863.951683</v>
      </c>
      <c r="S727" s="31">
        <v>0</v>
      </c>
      <c r="T727" s="10">
        <f t="shared" si="55"/>
        <v>0</v>
      </c>
      <c r="U727" s="3">
        <v>0</v>
      </c>
      <c r="V727" s="3">
        <v>0</v>
      </c>
      <c r="W727" s="3">
        <v>0</v>
      </c>
      <c r="X727" s="3">
        <v>0</v>
      </c>
      <c r="Y727" s="3">
        <v>0</v>
      </c>
      <c r="Z727" s="3">
        <v>0</v>
      </c>
      <c r="AA727" s="3">
        <v>2150284997.940001</v>
      </c>
      <c r="AB727" s="3">
        <v>2486616354.3300018</v>
      </c>
      <c r="AC727" s="3">
        <f t="shared" si="56"/>
        <v>-3894763958.940001</v>
      </c>
      <c r="AD727" s="3">
        <f t="shared" si="57"/>
        <v>-3894763958.940001</v>
      </c>
      <c r="AE727" s="3">
        <f t="shared" si="58"/>
        <v>-3766742213.6100025</v>
      </c>
      <c r="AF727" s="3">
        <f t="shared" si="59"/>
        <v>-3766742213.6100025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AC0B-B025-9740-BEEC-D11B2E073F90}">
  <sheetPr codeName="Hoja5">
    <tabColor theme="9" tint="0.79998168889431442"/>
  </sheetPr>
  <dimension ref="A1:G2903"/>
  <sheetViews>
    <sheetView workbookViewId="0">
      <selection activeCell="D15" sqref="D15"/>
    </sheetView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7" width="12" style="10" bestFit="1" customWidth="1"/>
  </cols>
  <sheetData>
    <row r="1" spans="1:7" x14ac:dyDescent="0.2">
      <c r="A1" s="6" t="s">
        <v>77</v>
      </c>
      <c r="B1" s="6" t="s">
        <v>78</v>
      </c>
      <c r="C1" s="6" t="s">
        <v>79</v>
      </c>
      <c r="D1" s="6" t="s">
        <v>80</v>
      </c>
      <c r="E1" s="6" t="s">
        <v>81</v>
      </c>
      <c r="F1" s="11" t="s">
        <v>89</v>
      </c>
      <c r="G1" s="11" t="s">
        <v>94</v>
      </c>
    </row>
    <row r="2" spans="1:7" x14ac:dyDescent="0.2">
      <c r="A2" t="s">
        <v>95</v>
      </c>
      <c r="B2" t="s">
        <v>17</v>
      </c>
      <c r="C2" t="s">
        <v>17</v>
      </c>
      <c r="D2" t="s">
        <v>35</v>
      </c>
      <c r="E2">
        <v>2019</v>
      </c>
      <c r="F2">
        <v>5259.6646356033452</v>
      </c>
      <c r="G2">
        <v>5817.333333333333</v>
      </c>
    </row>
    <row r="3" spans="1:7" x14ac:dyDescent="0.2">
      <c r="A3" t="s">
        <v>95</v>
      </c>
      <c r="B3" t="s">
        <v>17</v>
      </c>
      <c r="C3" t="s">
        <v>17</v>
      </c>
      <c r="D3" t="s">
        <v>35</v>
      </c>
      <c r="E3">
        <v>2020</v>
      </c>
      <c r="F3">
        <v>3533.06428130021</v>
      </c>
      <c r="G3">
        <v>3700</v>
      </c>
    </row>
    <row r="4" spans="1:7" x14ac:dyDescent="0.2">
      <c r="A4" t="s">
        <v>95</v>
      </c>
      <c r="B4" t="s">
        <v>17</v>
      </c>
      <c r="C4" t="s">
        <v>17</v>
      </c>
      <c r="D4" t="s">
        <v>35</v>
      </c>
      <c r="E4">
        <v>2021</v>
      </c>
      <c r="F4">
        <v>1622.4518241167434</v>
      </c>
      <c r="G4">
        <v>1725.5</v>
      </c>
    </row>
    <row r="5" spans="1:7" x14ac:dyDescent="0.2">
      <c r="A5" t="s">
        <v>95</v>
      </c>
      <c r="B5" t="s">
        <v>17</v>
      </c>
      <c r="C5" t="s">
        <v>17</v>
      </c>
      <c r="D5" t="s">
        <v>35</v>
      </c>
      <c r="E5">
        <v>2022</v>
      </c>
      <c r="F5">
        <v>114.91285202252946</v>
      </c>
      <c r="G5">
        <v>151.41666666666666</v>
      </c>
    </row>
    <row r="6" spans="1:7" x14ac:dyDescent="0.2">
      <c r="A6" t="s">
        <v>95</v>
      </c>
      <c r="B6" t="s">
        <v>17</v>
      </c>
      <c r="C6" t="s">
        <v>17</v>
      </c>
      <c r="D6" t="s">
        <v>35</v>
      </c>
      <c r="E6">
        <v>2023</v>
      </c>
      <c r="F6">
        <v>36.29032258064516</v>
      </c>
      <c r="G6">
        <v>45</v>
      </c>
    </row>
    <row r="7" spans="1:7" x14ac:dyDescent="0.2">
      <c r="A7" t="s">
        <v>95</v>
      </c>
      <c r="B7" t="s">
        <v>17</v>
      </c>
      <c r="C7" t="s">
        <v>17</v>
      </c>
      <c r="D7" t="s">
        <v>36</v>
      </c>
      <c r="E7">
        <v>201904</v>
      </c>
      <c r="F7">
        <v>5936.2333333333345</v>
      </c>
      <c r="G7">
        <v>7780</v>
      </c>
    </row>
    <row r="8" spans="1:7" x14ac:dyDescent="0.2">
      <c r="A8" t="s">
        <v>95</v>
      </c>
      <c r="B8" t="s">
        <v>17</v>
      </c>
      <c r="C8" t="s">
        <v>17</v>
      </c>
      <c r="D8" t="s">
        <v>36</v>
      </c>
      <c r="E8">
        <v>201905</v>
      </c>
      <c r="F8">
        <v>5836.8709677419374</v>
      </c>
      <c r="G8">
        <v>6356</v>
      </c>
    </row>
    <row r="9" spans="1:7" x14ac:dyDescent="0.2">
      <c r="A9" t="s">
        <v>95</v>
      </c>
      <c r="B9" t="s">
        <v>17</v>
      </c>
      <c r="C9" t="s">
        <v>17</v>
      </c>
      <c r="D9" t="s">
        <v>36</v>
      </c>
      <c r="E9">
        <v>201906</v>
      </c>
      <c r="F9">
        <v>5762.133333333335</v>
      </c>
      <c r="G9">
        <v>6025</v>
      </c>
    </row>
    <row r="10" spans="1:7" x14ac:dyDescent="0.2">
      <c r="A10" t="s">
        <v>95</v>
      </c>
      <c r="B10" t="s">
        <v>17</v>
      </c>
      <c r="C10" t="s">
        <v>17</v>
      </c>
      <c r="D10" t="s">
        <v>36</v>
      </c>
      <c r="E10">
        <v>201907</v>
      </c>
      <c r="F10">
        <v>5652.8709677419356</v>
      </c>
      <c r="G10">
        <v>5978</v>
      </c>
    </row>
    <row r="11" spans="1:7" x14ac:dyDescent="0.2">
      <c r="A11" t="s">
        <v>95</v>
      </c>
      <c r="B11" t="s">
        <v>17</v>
      </c>
      <c r="C11" t="s">
        <v>17</v>
      </c>
      <c r="D11" t="s">
        <v>36</v>
      </c>
      <c r="E11">
        <v>201908</v>
      </c>
      <c r="F11">
        <v>5606.5483870967737</v>
      </c>
      <c r="G11">
        <v>5895</v>
      </c>
    </row>
    <row r="12" spans="1:7" x14ac:dyDescent="0.2">
      <c r="A12" t="s">
        <v>95</v>
      </c>
      <c r="B12" t="s">
        <v>17</v>
      </c>
      <c r="C12" t="s">
        <v>17</v>
      </c>
      <c r="D12" t="s">
        <v>36</v>
      </c>
      <c r="E12">
        <v>201909</v>
      </c>
      <c r="F12">
        <v>5553.0333333333328</v>
      </c>
      <c r="G12">
        <v>5824</v>
      </c>
    </row>
    <row r="13" spans="1:7" x14ac:dyDescent="0.2">
      <c r="A13" t="s">
        <v>95</v>
      </c>
      <c r="B13" t="s">
        <v>17</v>
      </c>
      <c r="C13" t="s">
        <v>17</v>
      </c>
      <c r="D13" t="s">
        <v>36</v>
      </c>
      <c r="E13">
        <v>201910</v>
      </c>
      <c r="F13">
        <v>4770.9032258064517</v>
      </c>
      <c r="G13">
        <v>5718</v>
      </c>
    </row>
    <row r="14" spans="1:7" x14ac:dyDescent="0.2">
      <c r="A14" t="s">
        <v>95</v>
      </c>
      <c r="B14" t="s">
        <v>17</v>
      </c>
      <c r="C14" t="s">
        <v>17</v>
      </c>
      <c r="D14" t="s">
        <v>36</v>
      </c>
      <c r="E14">
        <v>201911</v>
      </c>
      <c r="F14">
        <v>4033.0333333333333</v>
      </c>
      <c r="G14">
        <v>4297</v>
      </c>
    </row>
    <row r="15" spans="1:7" x14ac:dyDescent="0.2">
      <c r="A15" t="s">
        <v>95</v>
      </c>
      <c r="B15" t="s">
        <v>17</v>
      </c>
      <c r="C15" t="s">
        <v>17</v>
      </c>
      <c r="D15" t="s">
        <v>36</v>
      </c>
      <c r="E15">
        <v>201912</v>
      </c>
      <c r="F15">
        <v>4185.3548387096771</v>
      </c>
      <c r="G15">
        <v>4483</v>
      </c>
    </row>
    <row r="16" spans="1:7" x14ac:dyDescent="0.2">
      <c r="A16" t="s">
        <v>95</v>
      </c>
      <c r="B16" t="s">
        <v>17</v>
      </c>
      <c r="C16" t="s">
        <v>17</v>
      </c>
      <c r="D16" t="s">
        <v>36</v>
      </c>
      <c r="E16">
        <v>202001</v>
      </c>
      <c r="F16">
        <v>4346.8387096774195</v>
      </c>
      <c r="G16">
        <v>4589</v>
      </c>
    </row>
    <row r="17" spans="1:7" x14ac:dyDescent="0.2">
      <c r="A17" t="s">
        <v>95</v>
      </c>
      <c r="B17" t="s">
        <v>17</v>
      </c>
      <c r="C17" t="s">
        <v>17</v>
      </c>
      <c r="D17" t="s">
        <v>36</v>
      </c>
      <c r="E17">
        <v>202002</v>
      </c>
      <c r="F17">
        <v>4400.6896551724149</v>
      </c>
      <c r="G17">
        <v>4609</v>
      </c>
    </row>
    <row r="18" spans="1:7" x14ac:dyDescent="0.2">
      <c r="A18" t="s">
        <v>95</v>
      </c>
      <c r="B18" t="s">
        <v>17</v>
      </c>
      <c r="C18" t="s">
        <v>17</v>
      </c>
      <c r="D18" t="s">
        <v>36</v>
      </c>
      <c r="E18">
        <v>202003</v>
      </c>
      <c r="F18">
        <v>4291.8387096774204</v>
      </c>
      <c r="G18">
        <v>4603</v>
      </c>
    </row>
    <row r="19" spans="1:7" x14ac:dyDescent="0.2">
      <c r="A19" t="s">
        <v>95</v>
      </c>
      <c r="B19" t="s">
        <v>17</v>
      </c>
      <c r="C19" t="s">
        <v>17</v>
      </c>
      <c r="D19" t="s">
        <v>36</v>
      </c>
      <c r="E19">
        <v>202004</v>
      </c>
      <c r="F19">
        <v>4103.9333333333334</v>
      </c>
      <c r="G19">
        <v>4299</v>
      </c>
    </row>
    <row r="20" spans="1:7" x14ac:dyDescent="0.2">
      <c r="A20" t="s">
        <v>95</v>
      </c>
      <c r="B20" t="s">
        <v>17</v>
      </c>
      <c r="C20" t="s">
        <v>17</v>
      </c>
      <c r="D20" t="s">
        <v>36</v>
      </c>
      <c r="E20">
        <v>202005</v>
      </c>
      <c r="F20">
        <v>3763.9032258064517</v>
      </c>
      <c r="G20">
        <v>4013</v>
      </c>
    </row>
    <row r="21" spans="1:7" x14ac:dyDescent="0.2">
      <c r="A21" t="s">
        <v>95</v>
      </c>
      <c r="B21" t="s">
        <v>17</v>
      </c>
      <c r="C21" t="s">
        <v>17</v>
      </c>
      <c r="D21" t="s">
        <v>36</v>
      </c>
      <c r="E21">
        <v>202006</v>
      </c>
      <c r="F21">
        <v>3541.2333333333336</v>
      </c>
      <c r="G21">
        <v>3669</v>
      </c>
    </row>
    <row r="22" spans="1:7" x14ac:dyDescent="0.2">
      <c r="A22" t="s">
        <v>95</v>
      </c>
      <c r="B22" t="s">
        <v>17</v>
      </c>
      <c r="C22" t="s">
        <v>17</v>
      </c>
      <c r="D22" t="s">
        <v>36</v>
      </c>
      <c r="E22">
        <v>202007</v>
      </c>
      <c r="F22">
        <v>3353.8064516129029</v>
      </c>
      <c r="G22">
        <v>3495</v>
      </c>
    </row>
    <row r="23" spans="1:7" x14ac:dyDescent="0.2">
      <c r="A23" t="s">
        <v>95</v>
      </c>
      <c r="B23" t="s">
        <v>17</v>
      </c>
      <c r="C23" t="s">
        <v>17</v>
      </c>
      <c r="D23" t="s">
        <v>36</v>
      </c>
      <c r="E23">
        <v>202008</v>
      </c>
      <c r="F23">
        <v>3186.2580645161293</v>
      </c>
      <c r="G23">
        <v>3334</v>
      </c>
    </row>
    <row r="24" spans="1:7" x14ac:dyDescent="0.2">
      <c r="A24" t="s">
        <v>95</v>
      </c>
      <c r="B24" t="s">
        <v>17</v>
      </c>
      <c r="C24" t="s">
        <v>17</v>
      </c>
      <c r="D24" t="s">
        <v>36</v>
      </c>
      <c r="E24">
        <v>202009</v>
      </c>
      <c r="F24">
        <v>3035.9999999999995</v>
      </c>
      <c r="G24">
        <v>3133</v>
      </c>
    </row>
    <row r="25" spans="1:7" x14ac:dyDescent="0.2">
      <c r="A25" t="s">
        <v>95</v>
      </c>
      <c r="B25" t="s">
        <v>17</v>
      </c>
      <c r="C25" t="s">
        <v>17</v>
      </c>
      <c r="D25" t="s">
        <v>36</v>
      </c>
      <c r="E25">
        <v>202010</v>
      </c>
      <c r="F25">
        <v>2915.8064516129034</v>
      </c>
      <c r="G25">
        <v>3004</v>
      </c>
    </row>
    <row r="26" spans="1:7" x14ac:dyDescent="0.2">
      <c r="A26" t="s">
        <v>95</v>
      </c>
      <c r="B26" t="s">
        <v>17</v>
      </c>
      <c r="C26" t="s">
        <v>17</v>
      </c>
      <c r="D26" t="s">
        <v>36</v>
      </c>
      <c r="E26">
        <v>202011</v>
      </c>
      <c r="F26">
        <v>2783.3666666666663</v>
      </c>
      <c r="G26">
        <v>2884</v>
      </c>
    </row>
    <row r="27" spans="1:7" x14ac:dyDescent="0.2">
      <c r="A27" t="s">
        <v>95</v>
      </c>
      <c r="B27" t="s">
        <v>17</v>
      </c>
      <c r="C27" t="s">
        <v>17</v>
      </c>
      <c r="D27" t="s">
        <v>36</v>
      </c>
      <c r="E27">
        <v>202012</v>
      </c>
      <c r="F27">
        <v>2673.0967741935478</v>
      </c>
      <c r="G27">
        <v>2768</v>
      </c>
    </row>
    <row r="28" spans="1:7" x14ac:dyDescent="0.2">
      <c r="A28" t="s">
        <v>95</v>
      </c>
      <c r="B28" t="s">
        <v>17</v>
      </c>
      <c r="C28" t="s">
        <v>17</v>
      </c>
      <c r="D28" t="s">
        <v>36</v>
      </c>
      <c r="E28">
        <v>202101</v>
      </c>
      <c r="F28">
        <v>2568.8709677419356</v>
      </c>
      <c r="G28">
        <v>2639</v>
      </c>
    </row>
    <row r="29" spans="1:7" x14ac:dyDescent="0.2">
      <c r="A29" t="s">
        <v>95</v>
      </c>
      <c r="B29" t="s">
        <v>17</v>
      </c>
      <c r="C29" t="s">
        <v>17</v>
      </c>
      <c r="D29" t="s">
        <v>36</v>
      </c>
      <c r="E29">
        <v>202102</v>
      </c>
      <c r="F29">
        <v>2476.8928571428573</v>
      </c>
      <c r="G29">
        <v>2546</v>
      </c>
    </row>
    <row r="30" spans="1:7" x14ac:dyDescent="0.2">
      <c r="A30" t="s">
        <v>95</v>
      </c>
      <c r="B30" t="s">
        <v>17</v>
      </c>
      <c r="C30" t="s">
        <v>17</v>
      </c>
      <c r="D30" t="s">
        <v>36</v>
      </c>
      <c r="E30">
        <v>202103</v>
      </c>
      <c r="F30">
        <v>2334.1935483870966</v>
      </c>
      <c r="G30">
        <v>2450</v>
      </c>
    </row>
    <row r="31" spans="1:7" x14ac:dyDescent="0.2">
      <c r="A31" t="s">
        <v>95</v>
      </c>
      <c r="B31" t="s">
        <v>17</v>
      </c>
      <c r="C31" t="s">
        <v>17</v>
      </c>
      <c r="D31" t="s">
        <v>36</v>
      </c>
      <c r="E31">
        <v>202104</v>
      </c>
      <c r="F31">
        <v>2146.5666666666666</v>
      </c>
      <c r="G31">
        <v>2307</v>
      </c>
    </row>
    <row r="32" spans="1:7" x14ac:dyDescent="0.2">
      <c r="A32" t="s">
        <v>95</v>
      </c>
      <c r="B32" t="s">
        <v>17</v>
      </c>
      <c r="C32" t="s">
        <v>17</v>
      </c>
      <c r="D32" t="s">
        <v>36</v>
      </c>
      <c r="E32">
        <v>202105</v>
      </c>
      <c r="F32">
        <v>1946.7096774193546</v>
      </c>
      <c r="G32">
        <v>1996</v>
      </c>
    </row>
    <row r="33" spans="1:7" x14ac:dyDescent="0.2">
      <c r="A33" t="s">
        <v>95</v>
      </c>
      <c r="B33" t="s">
        <v>17</v>
      </c>
      <c r="C33" t="s">
        <v>17</v>
      </c>
      <c r="D33" t="s">
        <v>36</v>
      </c>
      <c r="E33">
        <v>202106</v>
      </c>
      <c r="F33">
        <v>1601.0666666666668</v>
      </c>
      <c r="G33">
        <v>1803</v>
      </c>
    </row>
    <row r="34" spans="1:7" x14ac:dyDescent="0.2">
      <c r="A34" t="s">
        <v>95</v>
      </c>
      <c r="B34" t="s">
        <v>17</v>
      </c>
      <c r="C34" t="s">
        <v>17</v>
      </c>
      <c r="D34" t="s">
        <v>36</v>
      </c>
      <c r="E34">
        <v>202107</v>
      </c>
      <c r="F34">
        <v>1441.0967741935485</v>
      </c>
      <c r="G34">
        <v>1577</v>
      </c>
    </row>
    <row r="35" spans="1:7" x14ac:dyDescent="0.2">
      <c r="A35" t="s">
        <v>95</v>
      </c>
      <c r="B35" t="s">
        <v>17</v>
      </c>
      <c r="C35" t="s">
        <v>17</v>
      </c>
      <c r="D35" t="s">
        <v>36</v>
      </c>
      <c r="E35">
        <v>202108</v>
      </c>
      <c r="F35">
        <v>1351.6451612903229</v>
      </c>
      <c r="G35">
        <v>1448</v>
      </c>
    </row>
    <row r="36" spans="1:7" x14ac:dyDescent="0.2">
      <c r="A36" t="s">
        <v>95</v>
      </c>
      <c r="B36" t="s">
        <v>17</v>
      </c>
      <c r="C36" t="s">
        <v>17</v>
      </c>
      <c r="D36" t="s">
        <v>36</v>
      </c>
      <c r="E36">
        <v>202109</v>
      </c>
      <c r="F36">
        <v>1172.4000000000003</v>
      </c>
      <c r="G36">
        <v>1267</v>
      </c>
    </row>
    <row r="37" spans="1:7" x14ac:dyDescent="0.2">
      <c r="A37" t="s">
        <v>95</v>
      </c>
      <c r="B37" t="s">
        <v>17</v>
      </c>
      <c r="C37" t="s">
        <v>17</v>
      </c>
      <c r="D37" t="s">
        <v>36</v>
      </c>
      <c r="E37">
        <v>202110</v>
      </c>
      <c r="F37">
        <v>997.45161290322574</v>
      </c>
      <c r="G37">
        <v>1030</v>
      </c>
    </row>
    <row r="38" spans="1:7" x14ac:dyDescent="0.2">
      <c r="A38" t="s">
        <v>95</v>
      </c>
      <c r="B38" t="s">
        <v>17</v>
      </c>
      <c r="C38" t="s">
        <v>17</v>
      </c>
      <c r="D38" t="s">
        <v>36</v>
      </c>
      <c r="E38">
        <v>202111</v>
      </c>
      <c r="F38">
        <v>812.36666666666667</v>
      </c>
      <c r="G38">
        <v>841</v>
      </c>
    </row>
    <row r="39" spans="1:7" x14ac:dyDescent="0.2">
      <c r="A39" t="s">
        <v>95</v>
      </c>
      <c r="B39" t="s">
        <v>17</v>
      </c>
      <c r="C39" t="s">
        <v>17</v>
      </c>
      <c r="D39" t="s">
        <v>36</v>
      </c>
      <c r="E39">
        <v>202112</v>
      </c>
      <c r="F39">
        <v>620.16129032258084</v>
      </c>
      <c r="G39">
        <v>802</v>
      </c>
    </row>
    <row r="40" spans="1:7" x14ac:dyDescent="0.2">
      <c r="A40" t="s">
        <v>95</v>
      </c>
      <c r="B40" t="s">
        <v>17</v>
      </c>
      <c r="C40" t="s">
        <v>17</v>
      </c>
      <c r="D40" t="s">
        <v>36</v>
      </c>
      <c r="E40">
        <v>202201</v>
      </c>
      <c r="F40">
        <v>474.22580645161293</v>
      </c>
      <c r="G40">
        <v>561</v>
      </c>
    </row>
    <row r="41" spans="1:7" x14ac:dyDescent="0.2">
      <c r="A41" t="s">
        <v>95</v>
      </c>
      <c r="B41" t="s">
        <v>17</v>
      </c>
      <c r="C41" t="s">
        <v>17</v>
      </c>
      <c r="D41" t="s">
        <v>36</v>
      </c>
      <c r="E41">
        <v>202202</v>
      </c>
      <c r="F41">
        <v>276.57142857142856</v>
      </c>
      <c r="G41">
        <v>456</v>
      </c>
    </row>
    <row r="42" spans="1:7" x14ac:dyDescent="0.2">
      <c r="A42" t="s">
        <v>95</v>
      </c>
      <c r="B42" t="s">
        <v>17</v>
      </c>
      <c r="C42" t="s">
        <v>17</v>
      </c>
      <c r="D42" t="s">
        <v>36</v>
      </c>
      <c r="E42">
        <v>202203</v>
      </c>
      <c r="F42">
        <v>118.0967741935484</v>
      </c>
      <c r="G42">
        <v>227</v>
      </c>
    </row>
    <row r="43" spans="1:7" x14ac:dyDescent="0.2">
      <c r="A43" t="s">
        <v>95</v>
      </c>
      <c r="B43" t="s">
        <v>17</v>
      </c>
      <c r="C43" t="s">
        <v>17</v>
      </c>
      <c r="D43" t="s">
        <v>36</v>
      </c>
      <c r="E43">
        <v>202204</v>
      </c>
      <c r="F43">
        <v>87</v>
      </c>
      <c r="G43">
        <v>87</v>
      </c>
    </row>
    <row r="44" spans="1:7" x14ac:dyDescent="0.2">
      <c r="A44" t="s">
        <v>95</v>
      </c>
      <c r="B44" t="s">
        <v>17</v>
      </c>
      <c r="C44" t="s">
        <v>17</v>
      </c>
      <c r="D44" t="s">
        <v>36</v>
      </c>
      <c r="E44">
        <v>202205</v>
      </c>
      <c r="F44">
        <v>85.41935483870968</v>
      </c>
      <c r="G44">
        <v>87</v>
      </c>
    </row>
    <row r="45" spans="1:7" x14ac:dyDescent="0.2">
      <c r="A45" t="s">
        <v>95</v>
      </c>
      <c r="B45" t="s">
        <v>17</v>
      </c>
      <c r="C45" t="s">
        <v>17</v>
      </c>
      <c r="D45" t="s">
        <v>36</v>
      </c>
      <c r="E45">
        <v>202206</v>
      </c>
      <c r="F45">
        <v>60.133333333333333</v>
      </c>
      <c r="G45">
        <v>93</v>
      </c>
    </row>
    <row r="46" spans="1:7" x14ac:dyDescent="0.2">
      <c r="A46" t="s">
        <v>95</v>
      </c>
      <c r="B46" t="s">
        <v>17</v>
      </c>
      <c r="C46" t="s">
        <v>17</v>
      </c>
      <c r="D46" t="s">
        <v>36</v>
      </c>
      <c r="E46">
        <v>202207</v>
      </c>
      <c r="F46">
        <v>51.096774193548391</v>
      </c>
      <c r="G46">
        <v>65</v>
      </c>
    </row>
    <row r="47" spans="1:7" x14ac:dyDescent="0.2">
      <c r="A47" t="s">
        <v>95</v>
      </c>
      <c r="B47" t="s">
        <v>17</v>
      </c>
      <c r="C47" t="s">
        <v>17</v>
      </c>
      <c r="D47" t="s">
        <v>36</v>
      </c>
      <c r="E47">
        <v>202208</v>
      </c>
      <c r="F47">
        <v>46.677419354838712</v>
      </c>
      <c r="G47">
        <v>56</v>
      </c>
    </row>
    <row r="48" spans="1:7" x14ac:dyDescent="0.2">
      <c r="A48" t="s">
        <v>95</v>
      </c>
      <c r="B48" t="s">
        <v>17</v>
      </c>
      <c r="C48" t="s">
        <v>17</v>
      </c>
      <c r="D48" t="s">
        <v>36</v>
      </c>
      <c r="E48">
        <v>202209</v>
      </c>
      <c r="F48">
        <v>44.733333333333334</v>
      </c>
      <c r="G48">
        <v>50</v>
      </c>
    </row>
    <row r="49" spans="1:7" x14ac:dyDescent="0.2">
      <c r="A49" t="s">
        <v>95</v>
      </c>
      <c r="B49" t="s">
        <v>17</v>
      </c>
      <c r="C49" t="s">
        <v>17</v>
      </c>
      <c r="D49" t="s">
        <v>36</v>
      </c>
      <c r="E49">
        <v>202210</v>
      </c>
      <c r="F49">
        <v>45</v>
      </c>
      <c r="G49">
        <v>45</v>
      </c>
    </row>
    <row r="50" spans="1:7" x14ac:dyDescent="0.2">
      <c r="A50" t="s">
        <v>95</v>
      </c>
      <c r="B50" t="s">
        <v>17</v>
      </c>
      <c r="C50" t="s">
        <v>17</v>
      </c>
      <c r="D50" t="s">
        <v>36</v>
      </c>
      <c r="E50">
        <v>202211</v>
      </c>
      <c r="F50">
        <v>45</v>
      </c>
      <c r="G50">
        <v>45</v>
      </c>
    </row>
    <row r="51" spans="1:7" x14ac:dyDescent="0.2">
      <c r="A51" t="s">
        <v>95</v>
      </c>
      <c r="B51" t="s">
        <v>17</v>
      </c>
      <c r="C51" t="s">
        <v>17</v>
      </c>
      <c r="D51" t="s">
        <v>36</v>
      </c>
      <c r="E51">
        <v>202212</v>
      </c>
      <c r="F51">
        <v>45</v>
      </c>
      <c r="G51">
        <v>45</v>
      </c>
    </row>
    <row r="52" spans="1:7" x14ac:dyDescent="0.2">
      <c r="A52" t="s">
        <v>95</v>
      </c>
      <c r="B52" t="s">
        <v>17</v>
      </c>
      <c r="C52" t="s">
        <v>17</v>
      </c>
      <c r="D52" t="s">
        <v>36</v>
      </c>
      <c r="E52">
        <v>202301</v>
      </c>
      <c r="F52">
        <v>45</v>
      </c>
      <c r="G52">
        <v>45</v>
      </c>
    </row>
    <row r="53" spans="1:7" x14ac:dyDescent="0.2">
      <c r="A53" t="s">
        <v>95</v>
      </c>
      <c r="B53" t="s">
        <v>17</v>
      </c>
      <c r="C53" t="s">
        <v>17</v>
      </c>
      <c r="D53" t="s">
        <v>36</v>
      </c>
      <c r="E53">
        <v>202302</v>
      </c>
      <c r="F53">
        <v>45</v>
      </c>
      <c r="G53">
        <v>45</v>
      </c>
    </row>
    <row r="54" spans="1:7" x14ac:dyDescent="0.2">
      <c r="A54" t="s">
        <v>95</v>
      </c>
      <c r="B54" t="s">
        <v>17</v>
      </c>
      <c r="C54" t="s">
        <v>17</v>
      </c>
      <c r="D54" t="s">
        <v>36</v>
      </c>
      <c r="E54">
        <v>202303</v>
      </c>
      <c r="F54">
        <v>45</v>
      </c>
      <c r="G54">
        <v>45</v>
      </c>
    </row>
    <row r="55" spans="1:7" x14ac:dyDescent="0.2">
      <c r="A55" t="s">
        <v>95</v>
      </c>
      <c r="B55" t="s">
        <v>17</v>
      </c>
      <c r="C55" t="s">
        <v>17</v>
      </c>
      <c r="D55" t="s">
        <v>36</v>
      </c>
      <c r="E55">
        <v>202304</v>
      </c>
      <c r="F55">
        <v>45</v>
      </c>
      <c r="G55">
        <v>45</v>
      </c>
    </row>
    <row r="56" spans="1:7" x14ac:dyDescent="0.2">
      <c r="A56" t="s">
        <v>95</v>
      </c>
      <c r="B56" t="s">
        <v>17</v>
      </c>
      <c r="C56" t="s">
        <v>17</v>
      </c>
      <c r="D56" t="s">
        <v>36</v>
      </c>
      <c r="E56">
        <v>202305</v>
      </c>
      <c r="F56">
        <v>1.4516129032258056</v>
      </c>
      <c r="G56">
        <v>45</v>
      </c>
    </row>
    <row r="57" spans="1:7" x14ac:dyDescent="0.2">
      <c r="A57" t="s">
        <v>95</v>
      </c>
      <c r="B57" t="s">
        <v>17</v>
      </c>
      <c r="C57" t="s">
        <v>17</v>
      </c>
      <c r="D57" t="s">
        <v>37</v>
      </c>
      <c r="E57">
        <v>201906</v>
      </c>
      <c r="F57">
        <v>5845.0792114695359</v>
      </c>
      <c r="G57">
        <v>6720.333333333333</v>
      </c>
    </row>
    <row r="58" spans="1:7" x14ac:dyDescent="0.2">
      <c r="A58" t="s">
        <v>95</v>
      </c>
      <c r="B58" t="s">
        <v>17</v>
      </c>
      <c r="C58" t="s">
        <v>17</v>
      </c>
      <c r="D58" t="s">
        <v>37</v>
      </c>
      <c r="E58">
        <v>201912</v>
      </c>
      <c r="F58">
        <v>4966.9573476702508</v>
      </c>
      <c r="G58">
        <v>5365.833333333333</v>
      </c>
    </row>
    <row r="59" spans="1:7" x14ac:dyDescent="0.2">
      <c r="A59" t="s">
        <v>95</v>
      </c>
      <c r="B59" t="s">
        <v>17</v>
      </c>
      <c r="C59" t="s">
        <v>17</v>
      </c>
      <c r="D59" t="s">
        <v>37</v>
      </c>
      <c r="E59">
        <v>202006</v>
      </c>
      <c r="F59">
        <v>4074.7394945000619</v>
      </c>
      <c r="G59">
        <v>4297</v>
      </c>
    </row>
    <row r="60" spans="1:7" x14ac:dyDescent="0.2">
      <c r="A60" t="s">
        <v>95</v>
      </c>
      <c r="B60" t="s">
        <v>17</v>
      </c>
      <c r="C60" t="s">
        <v>17</v>
      </c>
      <c r="D60" t="s">
        <v>37</v>
      </c>
      <c r="E60">
        <v>202012</v>
      </c>
      <c r="F60">
        <v>2991.3890681003581</v>
      </c>
      <c r="G60">
        <v>3103</v>
      </c>
    </row>
    <row r="61" spans="1:7" x14ac:dyDescent="0.2">
      <c r="A61" t="s">
        <v>95</v>
      </c>
      <c r="B61" t="s">
        <v>17</v>
      </c>
      <c r="C61" t="s">
        <v>17</v>
      </c>
      <c r="D61" t="s">
        <v>37</v>
      </c>
      <c r="E61">
        <v>202106</v>
      </c>
      <c r="F61">
        <v>2179.0500640040959</v>
      </c>
      <c r="G61">
        <v>2290.1666666666665</v>
      </c>
    </row>
    <row r="62" spans="1:7" x14ac:dyDescent="0.2">
      <c r="A62" t="s">
        <v>95</v>
      </c>
      <c r="B62" t="s">
        <v>17</v>
      </c>
      <c r="C62" t="s">
        <v>17</v>
      </c>
      <c r="D62" t="s">
        <v>37</v>
      </c>
      <c r="E62">
        <v>202112</v>
      </c>
      <c r="F62">
        <v>1065.8535842293907</v>
      </c>
      <c r="G62">
        <v>1160.8333333333333</v>
      </c>
    </row>
    <row r="63" spans="1:7" x14ac:dyDescent="0.2">
      <c r="A63" t="s">
        <v>95</v>
      </c>
      <c r="B63" t="s">
        <v>17</v>
      </c>
      <c r="C63" t="s">
        <v>17</v>
      </c>
      <c r="D63" t="s">
        <v>37</v>
      </c>
      <c r="E63">
        <v>202206</v>
      </c>
      <c r="F63">
        <v>183.57444956477218</v>
      </c>
      <c r="G63">
        <v>251.83333333333334</v>
      </c>
    </row>
    <row r="64" spans="1:7" x14ac:dyDescent="0.2">
      <c r="A64" t="s">
        <v>95</v>
      </c>
      <c r="B64" t="s">
        <v>17</v>
      </c>
      <c r="C64" t="s">
        <v>17</v>
      </c>
      <c r="D64" t="s">
        <v>37</v>
      </c>
      <c r="E64">
        <v>202212</v>
      </c>
      <c r="F64">
        <v>46.25125448028674</v>
      </c>
      <c r="G64">
        <v>51</v>
      </c>
    </row>
    <row r="65" spans="1:7" x14ac:dyDescent="0.2">
      <c r="A65" t="s">
        <v>95</v>
      </c>
      <c r="B65" t="s">
        <v>17</v>
      </c>
      <c r="C65" t="s">
        <v>17</v>
      </c>
      <c r="D65" t="s">
        <v>37</v>
      </c>
      <c r="E65">
        <v>202306</v>
      </c>
      <c r="F65">
        <v>36.29032258064516</v>
      </c>
      <c r="G65">
        <v>45</v>
      </c>
    </row>
    <row r="66" spans="1:7" x14ac:dyDescent="0.2">
      <c r="A66" t="s">
        <v>95</v>
      </c>
      <c r="B66" t="s">
        <v>17</v>
      </c>
      <c r="C66" t="s">
        <v>17</v>
      </c>
      <c r="D66" t="s">
        <v>33</v>
      </c>
      <c r="E66">
        <v>201906</v>
      </c>
      <c r="F66">
        <v>5845.0792114695359</v>
      </c>
      <c r="G66">
        <v>6720.333333333333</v>
      </c>
    </row>
    <row r="67" spans="1:7" x14ac:dyDescent="0.2">
      <c r="A67" t="s">
        <v>95</v>
      </c>
      <c r="B67" t="s">
        <v>17</v>
      </c>
      <c r="C67" t="s">
        <v>17</v>
      </c>
      <c r="D67" t="s">
        <v>33</v>
      </c>
      <c r="E67">
        <v>201909</v>
      </c>
      <c r="F67">
        <v>5604.1508960573474</v>
      </c>
      <c r="G67">
        <v>5899</v>
      </c>
    </row>
    <row r="68" spans="1:7" x14ac:dyDescent="0.2">
      <c r="A68" t="s">
        <v>95</v>
      </c>
      <c r="B68" t="s">
        <v>17</v>
      </c>
      <c r="C68" t="s">
        <v>17</v>
      </c>
      <c r="D68" t="s">
        <v>33</v>
      </c>
      <c r="E68">
        <v>201912</v>
      </c>
      <c r="F68">
        <v>4329.7637992831542</v>
      </c>
      <c r="G68">
        <v>4832.666666666667</v>
      </c>
    </row>
    <row r="69" spans="1:7" x14ac:dyDescent="0.2">
      <c r="A69" t="s">
        <v>95</v>
      </c>
      <c r="B69" t="s">
        <v>17</v>
      </c>
      <c r="C69" t="s">
        <v>17</v>
      </c>
      <c r="D69" t="s">
        <v>33</v>
      </c>
      <c r="E69">
        <v>202003</v>
      </c>
      <c r="F69">
        <v>4346.4556915090843</v>
      </c>
      <c r="G69">
        <v>4600.333333333333</v>
      </c>
    </row>
    <row r="70" spans="1:7" x14ac:dyDescent="0.2">
      <c r="A70" t="s">
        <v>95</v>
      </c>
      <c r="B70" t="s">
        <v>17</v>
      </c>
      <c r="C70" t="s">
        <v>17</v>
      </c>
      <c r="D70" t="s">
        <v>33</v>
      </c>
      <c r="E70">
        <v>202006</v>
      </c>
      <c r="F70">
        <v>3803.0232974910396</v>
      </c>
      <c r="G70">
        <v>3993.6666666666665</v>
      </c>
    </row>
    <row r="71" spans="1:7" x14ac:dyDescent="0.2">
      <c r="A71" t="s">
        <v>95</v>
      </c>
      <c r="B71" t="s">
        <v>17</v>
      </c>
      <c r="C71" t="s">
        <v>17</v>
      </c>
      <c r="D71" t="s">
        <v>33</v>
      </c>
      <c r="E71">
        <v>202009</v>
      </c>
      <c r="F71">
        <v>3192.0215053763441</v>
      </c>
      <c r="G71">
        <v>3320.6666666666665</v>
      </c>
    </row>
    <row r="72" spans="1:7" x14ac:dyDescent="0.2">
      <c r="A72" t="s">
        <v>95</v>
      </c>
      <c r="B72" t="s">
        <v>17</v>
      </c>
      <c r="C72" t="s">
        <v>17</v>
      </c>
      <c r="D72" t="s">
        <v>33</v>
      </c>
      <c r="E72">
        <v>202012</v>
      </c>
      <c r="F72">
        <v>2790.7566308243727</v>
      </c>
      <c r="G72">
        <v>2885.3333333333335</v>
      </c>
    </row>
    <row r="73" spans="1:7" x14ac:dyDescent="0.2">
      <c r="A73" t="s">
        <v>95</v>
      </c>
      <c r="B73" t="s">
        <v>17</v>
      </c>
      <c r="C73" t="s">
        <v>17</v>
      </c>
      <c r="D73" t="s">
        <v>33</v>
      </c>
      <c r="E73">
        <v>202103</v>
      </c>
      <c r="F73">
        <v>2459.9857910906298</v>
      </c>
      <c r="G73">
        <v>2545</v>
      </c>
    </row>
    <row r="74" spans="1:7" x14ac:dyDescent="0.2">
      <c r="A74" t="s">
        <v>95</v>
      </c>
      <c r="B74" t="s">
        <v>17</v>
      </c>
      <c r="C74" t="s">
        <v>17</v>
      </c>
      <c r="D74" t="s">
        <v>33</v>
      </c>
      <c r="E74">
        <v>202106</v>
      </c>
      <c r="F74">
        <v>1898.1143369175627</v>
      </c>
      <c r="G74">
        <v>2035.3333333333333</v>
      </c>
    </row>
    <row r="75" spans="1:7" x14ac:dyDescent="0.2">
      <c r="A75" t="s">
        <v>95</v>
      </c>
      <c r="B75" t="s">
        <v>17</v>
      </c>
      <c r="C75" t="s">
        <v>17</v>
      </c>
      <c r="D75" t="s">
        <v>33</v>
      </c>
      <c r="E75">
        <v>202109</v>
      </c>
      <c r="F75">
        <v>1321.7139784946239</v>
      </c>
      <c r="G75">
        <v>1430.6666666666667</v>
      </c>
    </row>
    <row r="76" spans="1:7" x14ac:dyDescent="0.2">
      <c r="A76" t="s">
        <v>95</v>
      </c>
      <c r="B76" t="s">
        <v>17</v>
      </c>
      <c r="C76" t="s">
        <v>17</v>
      </c>
      <c r="D76" t="s">
        <v>33</v>
      </c>
      <c r="E76">
        <v>202112</v>
      </c>
      <c r="F76">
        <v>809.99318996415775</v>
      </c>
      <c r="G76">
        <v>891</v>
      </c>
    </row>
    <row r="77" spans="1:7" x14ac:dyDescent="0.2">
      <c r="A77" t="s">
        <v>95</v>
      </c>
      <c r="B77" t="s">
        <v>17</v>
      </c>
      <c r="C77" t="s">
        <v>17</v>
      </c>
      <c r="D77" t="s">
        <v>33</v>
      </c>
      <c r="E77">
        <v>202203</v>
      </c>
      <c r="F77">
        <v>289.63133640552996</v>
      </c>
      <c r="G77">
        <v>414.66666666666669</v>
      </c>
    </row>
    <row r="78" spans="1:7" x14ac:dyDescent="0.2">
      <c r="A78" t="s">
        <v>95</v>
      </c>
      <c r="B78" t="s">
        <v>17</v>
      </c>
      <c r="C78" t="s">
        <v>17</v>
      </c>
      <c r="D78" t="s">
        <v>33</v>
      </c>
      <c r="E78">
        <v>202206</v>
      </c>
      <c r="F78">
        <v>77.51756272401434</v>
      </c>
      <c r="G78">
        <v>89</v>
      </c>
    </row>
    <row r="79" spans="1:7" x14ac:dyDescent="0.2">
      <c r="A79" t="s">
        <v>95</v>
      </c>
      <c r="B79" t="s">
        <v>17</v>
      </c>
      <c r="C79" t="s">
        <v>17</v>
      </c>
      <c r="D79" t="s">
        <v>33</v>
      </c>
      <c r="E79">
        <v>202209</v>
      </c>
      <c r="F79">
        <v>47.502508960573472</v>
      </c>
      <c r="G79">
        <v>57</v>
      </c>
    </row>
    <row r="80" spans="1:7" x14ac:dyDescent="0.2">
      <c r="A80" t="s">
        <v>95</v>
      </c>
      <c r="B80" t="s">
        <v>17</v>
      </c>
      <c r="C80" t="s">
        <v>17</v>
      </c>
      <c r="D80" t="s">
        <v>33</v>
      </c>
      <c r="E80">
        <v>202212</v>
      </c>
      <c r="F80">
        <v>45</v>
      </c>
      <c r="G80">
        <v>45</v>
      </c>
    </row>
    <row r="81" spans="1:7" x14ac:dyDescent="0.2">
      <c r="A81" t="s">
        <v>95</v>
      </c>
      <c r="B81" t="s">
        <v>17</v>
      </c>
      <c r="C81" t="s">
        <v>17</v>
      </c>
      <c r="D81" t="s">
        <v>33</v>
      </c>
      <c r="E81">
        <v>202303</v>
      </c>
      <c r="F81">
        <v>45</v>
      </c>
      <c r="G81">
        <v>45</v>
      </c>
    </row>
    <row r="82" spans="1:7" x14ac:dyDescent="0.2">
      <c r="A82" t="s">
        <v>95</v>
      </c>
      <c r="B82" t="s">
        <v>17</v>
      </c>
      <c r="C82" t="s">
        <v>17</v>
      </c>
      <c r="D82" t="s">
        <v>33</v>
      </c>
      <c r="E82">
        <v>202306</v>
      </c>
      <c r="F82">
        <v>23.225806451612904</v>
      </c>
      <c r="G82">
        <v>45</v>
      </c>
    </row>
    <row r="83" spans="1:7" x14ac:dyDescent="0.2">
      <c r="A83" t="s">
        <v>96</v>
      </c>
      <c r="B83" t="s">
        <v>17</v>
      </c>
      <c r="C83" t="s">
        <v>17</v>
      </c>
      <c r="D83" t="s">
        <v>35</v>
      </c>
      <c r="E83">
        <v>2019</v>
      </c>
      <c r="F83">
        <v>83340.274790919924</v>
      </c>
      <c r="G83">
        <v>89682.555555555562</v>
      </c>
    </row>
    <row r="84" spans="1:7" x14ac:dyDescent="0.2">
      <c r="A84" t="s">
        <v>96</v>
      </c>
      <c r="B84" t="s">
        <v>17</v>
      </c>
      <c r="C84" t="s">
        <v>17</v>
      </c>
      <c r="D84" t="s">
        <v>35</v>
      </c>
      <c r="E84">
        <v>2020</v>
      </c>
      <c r="F84">
        <v>53083.43219935731</v>
      </c>
      <c r="G84">
        <v>55065.25</v>
      </c>
    </row>
    <row r="85" spans="1:7" x14ac:dyDescent="0.2">
      <c r="A85" t="s">
        <v>96</v>
      </c>
      <c r="B85" t="s">
        <v>17</v>
      </c>
      <c r="C85" t="s">
        <v>17</v>
      </c>
      <c r="D85" t="s">
        <v>35</v>
      </c>
      <c r="E85">
        <v>2021</v>
      </c>
      <c r="F85">
        <v>38588.912263184851</v>
      </c>
      <c r="G85">
        <v>39440.416666666664</v>
      </c>
    </row>
    <row r="86" spans="1:7" x14ac:dyDescent="0.2">
      <c r="A86" t="s">
        <v>96</v>
      </c>
      <c r="B86" t="s">
        <v>17</v>
      </c>
      <c r="C86" t="s">
        <v>17</v>
      </c>
      <c r="D86" t="s">
        <v>35</v>
      </c>
      <c r="E86">
        <v>2022</v>
      </c>
      <c r="F86">
        <v>22781.131054787507</v>
      </c>
      <c r="G86">
        <v>23077.583333333332</v>
      </c>
    </row>
    <row r="87" spans="1:7" x14ac:dyDescent="0.2">
      <c r="A87" t="s">
        <v>96</v>
      </c>
      <c r="B87" t="s">
        <v>17</v>
      </c>
      <c r="C87" t="s">
        <v>17</v>
      </c>
      <c r="D87" t="s">
        <v>35</v>
      </c>
      <c r="E87">
        <v>2023</v>
      </c>
      <c r="F87">
        <v>14730.442972350231</v>
      </c>
      <c r="G87">
        <v>14999.75</v>
      </c>
    </row>
    <row r="88" spans="1:7" x14ac:dyDescent="0.2">
      <c r="A88" t="s">
        <v>96</v>
      </c>
      <c r="B88" t="s">
        <v>17</v>
      </c>
      <c r="C88" t="s">
        <v>17</v>
      </c>
      <c r="D88" t="s">
        <v>35</v>
      </c>
      <c r="E88">
        <v>2024</v>
      </c>
      <c r="F88">
        <v>9502.8156099369698</v>
      </c>
      <c r="G88">
        <v>9575.7999999999993</v>
      </c>
    </row>
    <row r="89" spans="1:7" x14ac:dyDescent="0.2">
      <c r="A89" t="s">
        <v>96</v>
      </c>
      <c r="B89" t="s">
        <v>17</v>
      </c>
      <c r="C89" t="s">
        <v>17</v>
      </c>
      <c r="D89" t="s">
        <v>36</v>
      </c>
      <c r="E89">
        <v>201904</v>
      </c>
      <c r="F89">
        <v>88472.93333333332</v>
      </c>
      <c r="G89">
        <v>92057</v>
      </c>
    </row>
    <row r="90" spans="1:7" x14ac:dyDescent="0.2">
      <c r="A90" t="s">
        <v>96</v>
      </c>
      <c r="B90" t="s">
        <v>17</v>
      </c>
      <c r="C90" t="s">
        <v>17</v>
      </c>
      <c r="D90" t="s">
        <v>36</v>
      </c>
      <c r="E90">
        <v>201905</v>
      </c>
      <c r="F90">
        <v>88304.580645161303</v>
      </c>
      <c r="G90">
        <v>91912</v>
      </c>
    </row>
    <row r="91" spans="1:7" x14ac:dyDescent="0.2">
      <c r="A91" t="s">
        <v>96</v>
      </c>
      <c r="B91" t="s">
        <v>17</v>
      </c>
      <c r="C91" t="s">
        <v>17</v>
      </c>
      <c r="D91" t="s">
        <v>36</v>
      </c>
      <c r="E91">
        <v>201906</v>
      </c>
      <c r="F91">
        <v>88370.133333333317</v>
      </c>
      <c r="G91">
        <v>91942</v>
      </c>
    </row>
    <row r="92" spans="1:7" x14ac:dyDescent="0.2">
      <c r="A92" t="s">
        <v>96</v>
      </c>
      <c r="B92" t="s">
        <v>17</v>
      </c>
      <c r="C92" t="s">
        <v>17</v>
      </c>
      <c r="D92" t="s">
        <v>36</v>
      </c>
      <c r="E92">
        <v>201907</v>
      </c>
      <c r="F92">
        <v>88878.161290322547</v>
      </c>
      <c r="G92">
        <v>92827</v>
      </c>
    </row>
    <row r="93" spans="1:7" x14ac:dyDescent="0.2">
      <c r="A93" t="s">
        <v>96</v>
      </c>
      <c r="B93" t="s">
        <v>17</v>
      </c>
      <c r="C93" t="s">
        <v>17</v>
      </c>
      <c r="D93" t="s">
        <v>36</v>
      </c>
      <c r="E93">
        <v>201908</v>
      </c>
      <c r="F93">
        <v>90387.709677419363</v>
      </c>
      <c r="G93">
        <v>95291</v>
      </c>
    </row>
    <row r="94" spans="1:7" x14ac:dyDescent="0.2">
      <c r="A94" t="s">
        <v>96</v>
      </c>
      <c r="B94" t="s">
        <v>17</v>
      </c>
      <c r="C94" t="s">
        <v>17</v>
      </c>
      <c r="D94" t="s">
        <v>36</v>
      </c>
      <c r="E94">
        <v>201909</v>
      </c>
      <c r="F94">
        <v>90869.066666666695</v>
      </c>
      <c r="G94">
        <v>94811</v>
      </c>
    </row>
    <row r="95" spans="1:7" x14ac:dyDescent="0.2">
      <c r="A95" t="s">
        <v>96</v>
      </c>
      <c r="B95" t="s">
        <v>17</v>
      </c>
      <c r="C95" t="s">
        <v>17</v>
      </c>
      <c r="D95" t="s">
        <v>36</v>
      </c>
      <c r="E95">
        <v>201910</v>
      </c>
      <c r="F95">
        <v>92552.935483870955</v>
      </c>
      <c r="G95">
        <v>96169</v>
      </c>
    </row>
    <row r="96" spans="1:7" x14ac:dyDescent="0.2">
      <c r="A96" t="s">
        <v>96</v>
      </c>
      <c r="B96" t="s">
        <v>17</v>
      </c>
      <c r="C96" t="s">
        <v>17</v>
      </c>
      <c r="D96" t="s">
        <v>36</v>
      </c>
      <c r="E96">
        <v>201911</v>
      </c>
      <c r="F96">
        <v>72066.53333333334</v>
      </c>
      <c r="G96">
        <v>98625</v>
      </c>
    </row>
    <row r="97" spans="1:7" x14ac:dyDescent="0.2">
      <c r="A97" t="s">
        <v>96</v>
      </c>
      <c r="B97" t="s">
        <v>17</v>
      </c>
      <c r="C97" t="s">
        <v>17</v>
      </c>
      <c r="D97" t="s">
        <v>36</v>
      </c>
      <c r="E97">
        <v>201912</v>
      </c>
      <c r="F97">
        <v>50160.419354838719</v>
      </c>
      <c r="G97">
        <v>53509</v>
      </c>
    </row>
    <row r="98" spans="1:7" x14ac:dyDescent="0.2">
      <c r="A98" t="s">
        <v>96</v>
      </c>
      <c r="B98" t="s">
        <v>17</v>
      </c>
      <c r="C98" t="s">
        <v>17</v>
      </c>
      <c r="D98" t="s">
        <v>36</v>
      </c>
      <c r="E98">
        <v>202001</v>
      </c>
      <c r="F98">
        <v>53566.774193548386</v>
      </c>
      <c r="G98">
        <v>56712</v>
      </c>
    </row>
    <row r="99" spans="1:7" x14ac:dyDescent="0.2">
      <c r="A99" t="s">
        <v>96</v>
      </c>
      <c r="B99" t="s">
        <v>17</v>
      </c>
      <c r="C99" t="s">
        <v>17</v>
      </c>
      <c r="D99" t="s">
        <v>36</v>
      </c>
      <c r="E99">
        <v>202002</v>
      </c>
      <c r="F99">
        <v>56857.172413793101</v>
      </c>
      <c r="G99">
        <v>61300</v>
      </c>
    </row>
    <row r="100" spans="1:7" x14ac:dyDescent="0.2">
      <c r="A100" t="s">
        <v>96</v>
      </c>
      <c r="B100" t="s">
        <v>17</v>
      </c>
      <c r="C100" t="s">
        <v>17</v>
      </c>
      <c r="D100" t="s">
        <v>36</v>
      </c>
      <c r="E100">
        <v>202003</v>
      </c>
      <c r="F100">
        <v>58012.741935483835</v>
      </c>
      <c r="G100">
        <v>61257</v>
      </c>
    </row>
    <row r="101" spans="1:7" x14ac:dyDescent="0.2">
      <c r="A101" t="s">
        <v>96</v>
      </c>
      <c r="B101" t="s">
        <v>17</v>
      </c>
      <c r="C101" t="s">
        <v>17</v>
      </c>
      <c r="D101" t="s">
        <v>36</v>
      </c>
      <c r="E101">
        <v>202004</v>
      </c>
      <c r="F101">
        <v>56695.700000000004</v>
      </c>
      <c r="G101">
        <v>59163</v>
      </c>
    </row>
    <row r="102" spans="1:7" x14ac:dyDescent="0.2">
      <c r="A102" t="s">
        <v>96</v>
      </c>
      <c r="B102" t="s">
        <v>17</v>
      </c>
      <c r="C102" t="s">
        <v>17</v>
      </c>
      <c r="D102" t="s">
        <v>36</v>
      </c>
      <c r="E102">
        <v>202005</v>
      </c>
      <c r="F102">
        <v>55494.483870967742</v>
      </c>
      <c r="G102">
        <v>57346</v>
      </c>
    </row>
    <row r="103" spans="1:7" x14ac:dyDescent="0.2">
      <c r="A103" t="s">
        <v>96</v>
      </c>
      <c r="B103" t="s">
        <v>17</v>
      </c>
      <c r="C103" t="s">
        <v>17</v>
      </c>
      <c r="D103" t="s">
        <v>36</v>
      </c>
      <c r="E103">
        <v>202006</v>
      </c>
      <c r="F103">
        <v>53540.566666666658</v>
      </c>
      <c r="G103">
        <v>55881</v>
      </c>
    </row>
    <row r="104" spans="1:7" x14ac:dyDescent="0.2">
      <c r="A104" t="s">
        <v>96</v>
      </c>
      <c r="B104" t="s">
        <v>17</v>
      </c>
      <c r="C104" t="s">
        <v>17</v>
      </c>
      <c r="D104" t="s">
        <v>36</v>
      </c>
      <c r="E104">
        <v>202007</v>
      </c>
      <c r="F104">
        <v>52277.096774193546</v>
      </c>
      <c r="G104">
        <v>53767</v>
      </c>
    </row>
    <row r="105" spans="1:7" x14ac:dyDescent="0.2">
      <c r="A105" t="s">
        <v>96</v>
      </c>
      <c r="B105" t="s">
        <v>17</v>
      </c>
      <c r="C105" t="s">
        <v>17</v>
      </c>
      <c r="D105" t="s">
        <v>36</v>
      </c>
      <c r="E105">
        <v>202008</v>
      </c>
      <c r="F105">
        <v>51460</v>
      </c>
      <c r="G105">
        <v>52572</v>
      </c>
    </row>
    <row r="106" spans="1:7" x14ac:dyDescent="0.2">
      <c r="A106" t="s">
        <v>96</v>
      </c>
      <c r="B106" t="s">
        <v>17</v>
      </c>
      <c r="C106" t="s">
        <v>17</v>
      </c>
      <c r="D106" t="s">
        <v>36</v>
      </c>
      <c r="E106">
        <v>202009</v>
      </c>
      <c r="F106">
        <v>50538.033333333326</v>
      </c>
      <c r="G106">
        <v>51513</v>
      </c>
    </row>
    <row r="107" spans="1:7" x14ac:dyDescent="0.2">
      <c r="A107" t="s">
        <v>96</v>
      </c>
      <c r="B107" t="s">
        <v>17</v>
      </c>
      <c r="C107" t="s">
        <v>17</v>
      </c>
      <c r="D107" t="s">
        <v>36</v>
      </c>
      <c r="E107">
        <v>202010</v>
      </c>
      <c r="F107">
        <v>50226.709677419363</v>
      </c>
      <c r="G107">
        <v>51112</v>
      </c>
    </row>
    <row r="108" spans="1:7" x14ac:dyDescent="0.2">
      <c r="A108" t="s">
        <v>96</v>
      </c>
      <c r="B108" t="s">
        <v>17</v>
      </c>
      <c r="C108" t="s">
        <v>17</v>
      </c>
      <c r="D108" t="s">
        <v>36</v>
      </c>
      <c r="E108">
        <v>202011</v>
      </c>
      <c r="F108">
        <v>49242.133333333331</v>
      </c>
      <c r="G108">
        <v>50180</v>
      </c>
    </row>
    <row r="109" spans="1:7" x14ac:dyDescent="0.2">
      <c r="A109" t="s">
        <v>96</v>
      </c>
      <c r="B109" t="s">
        <v>17</v>
      </c>
      <c r="C109" t="s">
        <v>17</v>
      </c>
      <c r="D109" t="s">
        <v>36</v>
      </c>
      <c r="E109">
        <v>202012</v>
      </c>
      <c r="F109">
        <v>49089.774193548408</v>
      </c>
      <c r="G109">
        <v>49980</v>
      </c>
    </row>
    <row r="110" spans="1:7" x14ac:dyDescent="0.2">
      <c r="A110" t="s">
        <v>96</v>
      </c>
      <c r="B110" t="s">
        <v>17</v>
      </c>
      <c r="C110" t="s">
        <v>17</v>
      </c>
      <c r="D110" t="s">
        <v>36</v>
      </c>
      <c r="E110">
        <v>202101</v>
      </c>
      <c r="F110">
        <v>48493.38709677419</v>
      </c>
      <c r="G110">
        <v>49446</v>
      </c>
    </row>
    <row r="111" spans="1:7" x14ac:dyDescent="0.2">
      <c r="A111" t="s">
        <v>96</v>
      </c>
      <c r="B111" t="s">
        <v>17</v>
      </c>
      <c r="C111" t="s">
        <v>17</v>
      </c>
      <c r="D111" t="s">
        <v>36</v>
      </c>
      <c r="E111">
        <v>202102</v>
      </c>
      <c r="F111">
        <v>47626.642857142877</v>
      </c>
      <c r="G111">
        <v>48687</v>
      </c>
    </row>
    <row r="112" spans="1:7" x14ac:dyDescent="0.2">
      <c r="A112" t="s">
        <v>96</v>
      </c>
      <c r="B112" t="s">
        <v>17</v>
      </c>
      <c r="C112" t="s">
        <v>17</v>
      </c>
      <c r="D112" t="s">
        <v>36</v>
      </c>
      <c r="E112">
        <v>202103</v>
      </c>
      <c r="F112">
        <v>46380.387096774197</v>
      </c>
      <c r="G112">
        <v>47698</v>
      </c>
    </row>
    <row r="113" spans="1:7" x14ac:dyDescent="0.2">
      <c r="A113" t="s">
        <v>96</v>
      </c>
      <c r="B113" t="s">
        <v>17</v>
      </c>
      <c r="C113" t="s">
        <v>17</v>
      </c>
      <c r="D113" t="s">
        <v>36</v>
      </c>
      <c r="E113">
        <v>202104</v>
      </c>
      <c r="F113">
        <v>45486.933333333342</v>
      </c>
      <c r="G113">
        <v>46149</v>
      </c>
    </row>
    <row r="114" spans="1:7" x14ac:dyDescent="0.2">
      <c r="A114" t="s">
        <v>96</v>
      </c>
      <c r="B114" t="s">
        <v>17</v>
      </c>
      <c r="C114" t="s">
        <v>17</v>
      </c>
      <c r="D114" t="s">
        <v>36</v>
      </c>
      <c r="E114">
        <v>202105</v>
      </c>
      <c r="F114">
        <v>44755.516129032279</v>
      </c>
      <c r="G114">
        <v>45436</v>
      </c>
    </row>
    <row r="115" spans="1:7" x14ac:dyDescent="0.2">
      <c r="A115" t="s">
        <v>96</v>
      </c>
      <c r="B115" t="s">
        <v>17</v>
      </c>
      <c r="C115" t="s">
        <v>17</v>
      </c>
      <c r="D115" t="s">
        <v>36</v>
      </c>
      <c r="E115">
        <v>202106</v>
      </c>
      <c r="F115">
        <v>44671.433333333356</v>
      </c>
      <c r="G115">
        <v>45253</v>
      </c>
    </row>
    <row r="116" spans="1:7" x14ac:dyDescent="0.2">
      <c r="A116" t="s">
        <v>96</v>
      </c>
      <c r="B116" t="s">
        <v>17</v>
      </c>
      <c r="C116" t="s">
        <v>17</v>
      </c>
      <c r="D116" t="s">
        <v>36</v>
      </c>
      <c r="E116">
        <v>202107</v>
      </c>
      <c r="F116">
        <v>45155.419354838705</v>
      </c>
      <c r="G116">
        <v>45710</v>
      </c>
    </row>
    <row r="117" spans="1:7" x14ac:dyDescent="0.2">
      <c r="A117" t="s">
        <v>96</v>
      </c>
      <c r="B117" t="s">
        <v>17</v>
      </c>
      <c r="C117" t="s">
        <v>17</v>
      </c>
      <c r="D117" t="s">
        <v>36</v>
      </c>
      <c r="E117">
        <v>202108</v>
      </c>
      <c r="F117">
        <v>30145.451612903227</v>
      </c>
      <c r="G117">
        <v>31822</v>
      </c>
    </row>
    <row r="118" spans="1:7" x14ac:dyDescent="0.2">
      <c r="A118" t="s">
        <v>96</v>
      </c>
      <c r="B118" t="s">
        <v>17</v>
      </c>
      <c r="C118" t="s">
        <v>17</v>
      </c>
      <c r="D118" t="s">
        <v>36</v>
      </c>
      <c r="E118">
        <v>202109</v>
      </c>
      <c r="F118">
        <v>28428.666666666672</v>
      </c>
      <c r="G118">
        <v>30051</v>
      </c>
    </row>
    <row r="119" spans="1:7" x14ac:dyDescent="0.2">
      <c r="A119" t="s">
        <v>96</v>
      </c>
      <c r="B119" t="s">
        <v>17</v>
      </c>
      <c r="C119" t="s">
        <v>17</v>
      </c>
      <c r="D119" t="s">
        <v>36</v>
      </c>
      <c r="E119">
        <v>202110</v>
      </c>
      <c r="F119">
        <v>27900.93548387097</v>
      </c>
      <c r="G119">
        <v>28337</v>
      </c>
    </row>
    <row r="120" spans="1:7" x14ac:dyDescent="0.2">
      <c r="A120" t="s">
        <v>96</v>
      </c>
      <c r="B120" t="s">
        <v>17</v>
      </c>
      <c r="C120" t="s">
        <v>17</v>
      </c>
      <c r="D120" t="s">
        <v>36</v>
      </c>
      <c r="E120">
        <v>202111</v>
      </c>
      <c r="F120">
        <v>27310.399999999994</v>
      </c>
      <c r="G120">
        <v>27664</v>
      </c>
    </row>
    <row r="121" spans="1:7" x14ac:dyDescent="0.2">
      <c r="A121" t="s">
        <v>96</v>
      </c>
      <c r="B121" t="s">
        <v>17</v>
      </c>
      <c r="C121" t="s">
        <v>17</v>
      </c>
      <c r="D121" t="s">
        <v>36</v>
      </c>
      <c r="E121">
        <v>202112</v>
      </c>
      <c r="F121">
        <v>26711.774193548386</v>
      </c>
      <c r="G121">
        <v>27032</v>
      </c>
    </row>
    <row r="122" spans="1:7" x14ac:dyDescent="0.2">
      <c r="A122" t="s">
        <v>96</v>
      </c>
      <c r="B122" t="s">
        <v>17</v>
      </c>
      <c r="C122" t="s">
        <v>17</v>
      </c>
      <c r="D122" t="s">
        <v>36</v>
      </c>
      <c r="E122">
        <v>202201</v>
      </c>
      <c r="F122">
        <v>26160.354838709685</v>
      </c>
      <c r="G122">
        <v>26489</v>
      </c>
    </row>
    <row r="123" spans="1:7" x14ac:dyDescent="0.2">
      <c r="A123" t="s">
        <v>96</v>
      </c>
      <c r="B123" t="s">
        <v>17</v>
      </c>
      <c r="C123" t="s">
        <v>17</v>
      </c>
      <c r="D123" t="s">
        <v>36</v>
      </c>
      <c r="E123">
        <v>202202</v>
      </c>
      <c r="F123">
        <v>25551.428571428576</v>
      </c>
      <c r="G123">
        <v>25858</v>
      </c>
    </row>
    <row r="124" spans="1:7" x14ac:dyDescent="0.2">
      <c r="A124" t="s">
        <v>96</v>
      </c>
      <c r="B124" t="s">
        <v>17</v>
      </c>
      <c r="C124" t="s">
        <v>17</v>
      </c>
      <c r="D124" t="s">
        <v>36</v>
      </c>
      <c r="E124">
        <v>202203</v>
      </c>
      <c r="F124">
        <v>24635.032258064515</v>
      </c>
      <c r="G124">
        <v>25307</v>
      </c>
    </row>
    <row r="125" spans="1:7" x14ac:dyDescent="0.2">
      <c r="A125" t="s">
        <v>96</v>
      </c>
      <c r="B125" t="s">
        <v>17</v>
      </c>
      <c r="C125" t="s">
        <v>17</v>
      </c>
      <c r="D125" t="s">
        <v>36</v>
      </c>
      <c r="E125">
        <v>202204</v>
      </c>
      <c r="F125">
        <v>23777.166666666664</v>
      </c>
      <c r="G125">
        <v>24091</v>
      </c>
    </row>
    <row r="126" spans="1:7" x14ac:dyDescent="0.2">
      <c r="A126" t="s">
        <v>96</v>
      </c>
      <c r="B126" t="s">
        <v>17</v>
      </c>
      <c r="C126" t="s">
        <v>17</v>
      </c>
      <c r="D126" t="s">
        <v>36</v>
      </c>
      <c r="E126">
        <v>202205</v>
      </c>
      <c r="F126">
        <v>23378.774193548383</v>
      </c>
      <c r="G126">
        <v>23576</v>
      </c>
    </row>
    <row r="127" spans="1:7" x14ac:dyDescent="0.2">
      <c r="A127" t="s">
        <v>96</v>
      </c>
      <c r="B127" t="s">
        <v>17</v>
      </c>
      <c r="C127" t="s">
        <v>17</v>
      </c>
      <c r="D127" t="s">
        <v>36</v>
      </c>
      <c r="E127">
        <v>202206</v>
      </c>
      <c r="F127">
        <v>22946.000000000004</v>
      </c>
      <c r="G127">
        <v>23196</v>
      </c>
    </row>
    <row r="128" spans="1:7" x14ac:dyDescent="0.2">
      <c r="A128" t="s">
        <v>96</v>
      </c>
      <c r="B128" t="s">
        <v>17</v>
      </c>
      <c r="C128" t="s">
        <v>17</v>
      </c>
      <c r="D128" t="s">
        <v>36</v>
      </c>
      <c r="E128">
        <v>202207</v>
      </c>
      <c r="F128">
        <v>22538.903225806444</v>
      </c>
      <c r="G128">
        <v>22784</v>
      </c>
    </row>
    <row r="129" spans="1:7" x14ac:dyDescent="0.2">
      <c r="A129" t="s">
        <v>96</v>
      </c>
      <c r="B129" t="s">
        <v>17</v>
      </c>
      <c r="C129" t="s">
        <v>17</v>
      </c>
      <c r="D129" t="s">
        <v>36</v>
      </c>
      <c r="E129">
        <v>202208</v>
      </c>
      <c r="F129">
        <v>21868.903225806444</v>
      </c>
      <c r="G129">
        <v>22311</v>
      </c>
    </row>
    <row r="130" spans="1:7" x14ac:dyDescent="0.2">
      <c r="A130" t="s">
        <v>96</v>
      </c>
      <c r="B130" t="s">
        <v>17</v>
      </c>
      <c r="C130" t="s">
        <v>17</v>
      </c>
      <c r="D130" t="s">
        <v>36</v>
      </c>
      <c r="E130">
        <v>202209</v>
      </c>
      <c r="F130">
        <v>21189.599999999999</v>
      </c>
      <c r="G130">
        <v>21446</v>
      </c>
    </row>
    <row r="131" spans="1:7" x14ac:dyDescent="0.2">
      <c r="A131" t="s">
        <v>96</v>
      </c>
      <c r="B131" t="s">
        <v>17</v>
      </c>
      <c r="C131" t="s">
        <v>17</v>
      </c>
      <c r="D131" t="s">
        <v>36</v>
      </c>
      <c r="E131">
        <v>202210</v>
      </c>
      <c r="F131">
        <v>20766.354838709674</v>
      </c>
      <c r="G131">
        <v>20946</v>
      </c>
    </row>
    <row r="132" spans="1:7" x14ac:dyDescent="0.2">
      <c r="A132" t="s">
        <v>96</v>
      </c>
      <c r="B132" t="s">
        <v>17</v>
      </c>
      <c r="C132" t="s">
        <v>17</v>
      </c>
      <c r="D132" t="s">
        <v>36</v>
      </c>
      <c r="E132">
        <v>202211</v>
      </c>
      <c r="F132">
        <v>20470.700000000008</v>
      </c>
      <c r="G132">
        <v>20624</v>
      </c>
    </row>
    <row r="133" spans="1:7" x14ac:dyDescent="0.2">
      <c r="A133" t="s">
        <v>96</v>
      </c>
      <c r="B133" t="s">
        <v>17</v>
      </c>
      <c r="C133" t="s">
        <v>17</v>
      </c>
      <c r="D133" t="s">
        <v>36</v>
      </c>
      <c r="E133">
        <v>202212</v>
      </c>
      <c r="F133">
        <v>20090.354838709678</v>
      </c>
      <c r="G133">
        <v>20303</v>
      </c>
    </row>
    <row r="134" spans="1:7" x14ac:dyDescent="0.2">
      <c r="A134" t="s">
        <v>96</v>
      </c>
      <c r="B134" t="s">
        <v>17</v>
      </c>
      <c r="C134" t="s">
        <v>17</v>
      </c>
      <c r="D134" t="s">
        <v>36</v>
      </c>
      <c r="E134">
        <v>202301</v>
      </c>
      <c r="F134">
        <v>19773.483870967739</v>
      </c>
      <c r="G134">
        <v>19927</v>
      </c>
    </row>
    <row r="135" spans="1:7" x14ac:dyDescent="0.2">
      <c r="A135" t="s">
        <v>96</v>
      </c>
      <c r="B135" t="s">
        <v>17</v>
      </c>
      <c r="C135" t="s">
        <v>17</v>
      </c>
      <c r="D135" t="s">
        <v>36</v>
      </c>
      <c r="E135">
        <v>202302</v>
      </c>
      <c r="F135">
        <v>19443.428571428576</v>
      </c>
      <c r="G135">
        <v>19611</v>
      </c>
    </row>
    <row r="136" spans="1:7" x14ac:dyDescent="0.2">
      <c r="A136" t="s">
        <v>96</v>
      </c>
      <c r="B136" t="s">
        <v>17</v>
      </c>
      <c r="C136" t="s">
        <v>17</v>
      </c>
      <c r="D136" t="s">
        <v>36</v>
      </c>
      <c r="E136">
        <v>202303</v>
      </c>
      <c r="F136">
        <v>19105.032258064515</v>
      </c>
      <c r="G136">
        <v>19298</v>
      </c>
    </row>
    <row r="137" spans="1:7" x14ac:dyDescent="0.2">
      <c r="A137" t="s">
        <v>96</v>
      </c>
      <c r="B137" t="s">
        <v>17</v>
      </c>
      <c r="C137" t="s">
        <v>17</v>
      </c>
      <c r="D137" t="s">
        <v>36</v>
      </c>
      <c r="E137">
        <v>202304</v>
      </c>
      <c r="F137">
        <v>18443.100000000002</v>
      </c>
      <c r="G137">
        <v>18727</v>
      </c>
    </row>
    <row r="138" spans="1:7" x14ac:dyDescent="0.2">
      <c r="A138" t="s">
        <v>96</v>
      </c>
      <c r="B138" t="s">
        <v>17</v>
      </c>
      <c r="C138" t="s">
        <v>17</v>
      </c>
      <c r="D138" t="s">
        <v>36</v>
      </c>
      <c r="E138">
        <v>202305</v>
      </c>
      <c r="F138">
        <v>17984.387096774193</v>
      </c>
      <c r="G138">
        <v>18234</v>
      </c>
    </row>
    <row r="139" spans="1:7" x14ac:dyDescent="0.2">
      <c r="A139" t="s">
        <v>96</v>
      </c>
      <c r="B139" t="s">
        <v>17</v>
      </c>
      <c r="C139" t="s">
        <v>17</v>
      </c>
      <c r="D139" t="s">
        <v>36</v>
      </c>
      <c r="E139">
        <v>202306</v>
      </c>
      <c r="F139">
        <v>13889.1</v>
      </c>
      <c r="G139">
        <v>14237</v>
      </c>
    </row>
    <row r="140" spans="1:7" x14ac:dyDescent="0.2">
      <c r="A140" t="s">
        <v>96</v>
      </c>
      <c r="B140" t="s">
        <v>17</v>
      </c>
      <c r="C140" t="s">
        <v>17</v>
      </c>
      <c r="D140" t="s">
        <v>36</v>
      </c>
      <c r="E140">
        <v>202307</v>
      </c>
      <c r="F140">
        <v>13139.225806451614</v>
      </c>
      <c r="G140">
        <v>13529</v>
      </c>
    </row>
    <row r="141" spans="1:7" x14ac:dyDescent="0.2">
      <c r="A141" t="s">
        <v>96</v>
      </c>
      <c r="B141" t="s">
        <v>17</v>
      </c>
      <c r="C141" t="s">
        <v>17</v>
      </c>
      <c r="D141" t="s">
        <v>36</v>
      </c>
      <c r="E141">
        <v>202308</v>
      </c>
      <c r="F141">
        <v>12353.000000000002</v>
      </c>
      <c r="G141">
        <v>12731</v>
      </c>
    </row>
    <row r="142" spans="1:7" x14ac:dyDescent="0.2">
      <c r="A142" t="s">
        <v>96</v>
      </c>
      <c r="B142" t="s">
        <v>17</v>
      </c>
      <c r="C142" t="s">
        <v>17</v>
      </c>
      <c r="D142" t="s">
        <v>36</v>
      </c>
      <c r="E142">
        <v>202309</v>
      </c>
      <c r="F142">
        <v>11647.133333333333</v>
      </c>
      <c r="G142">
        <v>11962</v>
      </c>
    </row>
    <row r="143" spans="1:7" x14ac:dyDescent="0.2">
      <c r="A143" t="s">
        <v>96</v>
      </c>
      <c r="B143" t="s">
        <v>17</v>
      </c>
      <c r="C143" t="s">
        <v>17</v>
      </c>
      <c r="D143" t="s">
        <v>36</v>
      </c>
      <c r="E143">
        <v>202310</v>
      </c>
      <c r="F143">
        <v>10930.290322580644</v>
      </c>
      <c r="G143">
        <v>11276</v>
      </c>
    </row>
    <row r="144" spans="1:7" x14ac:dyDescent="0.2">
      <c r="A144" t="s">
        <v>96</v>
      </c>
      <c r="B144" t="s">
        <v>17</v>
      </c>
      <c r="C144" t="s">
        <v>17</v>
      </c>
      <c r="D144" t="s">
        <v>36</v>
      </c>
      <c r="E144">
        <v>202311</v>
      </c>
      <c r="F144">
        <v>10170.166666666668</v>
      </c>
      <c r="G144">
        <v>10508</v>
      </c>
    </row>
    <row r="145" spans="1:7" x14ac:dyDescent="0.2">
      <c r="A145" t="s">
        <v>96</v>
      </c>
      <c r="B145" t="s">
        <v>17</v>
      </c>
      <c r="C145" t="s">
        <v>17</v>
      </c>
      <c r="D145" t="s">
        <v>36</v>
      </c>
      <c r="E145">
        <v>202312</v>
      </c>
      <c r="F145">
        <v>9886.9677419354812</v>
      </c>
      <c r="G145">
        <v>9957</v>
      </c>
    </row>
    <row r="146" spans="1:7" x14ac:dyDescent="0.2">
      <c r="A146" t="s">
        <v>96</v>
      </c>
      <c r="B146" t="s">
        <v>17</v>
      </c>
      <c r="C146" t="s">
        <v>17</v>
      </c>
      <c r="D146" t="s">
        <v>36</v>
      </c>
      <c r="E146">
        <v>202401</v>
      </c>
      <c r="F146">
        <v>9777.5161290322576</v>
      </c>
      <c r="G146">
        <v>9839</v>
      </c>
    </row>
    <row r="147" spans="1:7" x14ac:dyDescent="0.2">
      <c r="A147" t="s">
        <v>96</v>
      </c>
      <c r="B147" t="s">
        <v>17</v>
      </c>
      <c r="C147" t="s">
        <v>17</v>
      </c>
      <c r="D147" t="s">
        <v>36</v>
      </c>
      <c r="E147">
        <v>202402</v>
      </c>
      <c r="F147">
        <v>9661.7931034482754</v>
      </c>
      <c r="G147">
        <v>9727</v>
      </c>
    </row>
    <row r="148" spans="1:7" x14ac:dyDescent="0.2">
      <c r="A148" t="s">
        <v>96</v>
      </c>
      <c r="B148" t="s">
        <v>17</v>
      </c>
      <c r="C148" t="s">
        <v>17</v>
      </c>
      <c r="D148" t="s">
        <v>36</v>
      </c>
      <c r="E148">
        <v>202403</v>
      </c>
      <c r="F148">
        <v>9540.8387096774204</v>
      </c>
      <c r="G148">
        <v>9604</v>
      </c>
    </row>
    <row r="149" spans="1:7" x14ac:dyDescent="0.2">
      <c r="A149" t="s">
        <v>96</v>
      </c>
      <c r="B149" t="s">
        <v>17</v>
      </c>
      <c r="C149" t="s">
        <v>17</v>
      </c>
      <c r="D149" t="s">
        <v>36</v>
      </c>
      <c r="E149">
        <v>202404</v>
      </c>
      <c r="F149">
        <v>9352.8333333333376</v>
      </c>
      <c r="G149">
        <v>9475</v>
      </c>
    </row>
    <row r="150" spans="1:7" x14ac:dyDescent="0.2">
      <c r="A150" t="s">
        <v>96</v>
      </c>
      <c r="B150" t="s">
        <v>17</v>
      </c>
      <c r="C150" t="s">
        <v>17</v>
      </c>
      <c r="D150" t="s">
        <v>36</v>
      </c>
      <c r="E150">
        <v>202405</v>
      </c>
      <c r="F150">
        <v>9181.0967741935492</v>
      </c>
      <c r="G150">
        <v>9234</v>
      </c>
    </row>
    <row r="151" spans="1:7" x14ac:dyDescent="0.2">
      <c r="A151" t="s">
        <v>96</v>
      </c>
      <c r="B151" t="s">
        <v>17</v>
      </c>
      <c r="C151" t="s">
        <v>17</v>
      </c>
      <c r="D151" t="s">
        <v>37</v>
      </c>
      <c r="E151">
        <v>201906</v>
      </c>
      <c r="F151">
        <v>88382.549103942642</v>
      </c>
      <c r="G151">
        <v>91970.333333333328</v>
      </c>
    </row>
    <row r="152" spans="1:7" x14ac:dyDescent="0.2">
      <c r="A152" t="s">
        <v>96</v>
      </c>
      <c r="B152" t="s">
        <v>17</v>
      </c>
      <c r="C152" t="s">
        <v>17</v>
      </c>
      <c r="D152" t="s">
        <v>37</v>
      </c>
      <c r="E152">
        <v>201912</v>
      </c>
      <c r="F152">
        <v>80819.137634408602</v>
      </c>
      <c r="G152">
        <v>88538.666666666672</v>
      </c>
    </row>
    <row r="153" spans="1:7" x14ac:dyDescent="0.2">
      <c r="A153" t="s">
        <v>96</v>
      </c>
      <c r="B153" t="s">
        <v>17</v>
      </c>
      <c r="C153" t="s">
        <v>17</v>
      </c>
      <c r="D153" t="s">
        <v>37</v>
      </c>
      <c r="E153">
        <v>202006</v>
      </c>
      <c r="F153">
        <v>55694.57318007663</v>
      </c>
      <c r="G153">
        <v>58609.833333333336</v>
      </c>
    </row>
    <row r="154" spans="1:7" x14ac:dyDescent="0.2">
      <c r="A154" t="s">
        <v>96</v>
      </c>
      <c r="B154" t="s">
        <v>17</v>
      </c>
      <c r="C154" t="s">
        <v>17</v>
      </c>
      <c r="D154" t="s">
        <v>37</v>
      </c>
      <c r="E154">
        <v>202012</v>
      </c>
      <c r="F154">
        <v>50472.291218637991</v>
      </c>
      <c r="G154">
        <v>51520.666666666664</v>
      </c>
    </row>
    <row r="155" spans="1:7" x14ac:dyDescent="0.2">
      <c r="A155" t="s">
        <v>96</v>
      </c>
      <c r="B155" t="s">
        <v>17</v>
      </c>
      <c r="C155" t="s">
        <v>17</v>
      </c>
      <c r="D155" t="s">
        <v>37</v>
      </c>
      <c r="E155">
        <v>202106</v>
      </c>
      <c r="F155">
        <v>46235.716641065046</v>
      </c>
      <c r="G155">
        <v>47111.5</v>
      </c>
    </row>
    <row r="156" spans="1:7" x14ac:dyDescent="0.2">
      <c r="A156" t="s">
        <v>96</v>
      </c>
      <c r="B156" t="s">
        <v>17</v>
      </c>
      <c r="C156" t="s">
        <v>17</v>
      </c>
      <c r="D156" t="s">
        <v>37</v>
      </c>
      <c r="E156">
        <v>202112</v>
      </c>
      <c r="F156">
        <v>30942.107885304664</v>
      </c>
      <c r="G156">
        <v>31769.333333333332</v>
      </c>
    </row>
    <row r="157" spans="1:7" x14ac:dyDescent="0.2">
      <c r="A157" t="s">
        <v>96</v>
      </c>
      <c r="B157" t="s">
        <v>17</v>
      </c>
      <c r="C157" t="s">
        <v>17</v>
      </c>
      <c r="D157" t="s">
        <v>37</v>
      </c>
      <c r="E157">
        <v>202206</v>
      </c>
      <c r="F157">
        <v>24408.126088069639</v>
      </c>
      <c r="G157">
        <v>24752.833333333332</v>
      </c>
    </row>
    <row r="158" spans="1:7" x14ac:dyDescent="0.2">
      <c r="A158" t="s">
        <v>96</v>
      </c>
      <c r="B158" t="s">
        <v>17</v>
      </c>
      <c r="C158" t="s">
        <v>17</v>
      </c>
      <c r="D158" t="s">
        <v>37</v>
      </c>
      <c r="E158">
        <v>202212</v>
      </c>
      <c r="F158">
        <v>21154.136021505376</v>
      </c>
      <c r="G158">
        <v>21402.333333333332</v>
      </c>
    </row>
    <row r="159" spans="1:7" x14ac:dyDescent="0.2">
      <c r="A159" t="s">
        <v>96</v>
      </c>
      <c r="B159" t="s">
        <v>17</v>
      </c>
      <c r="C159" t="s">
        <v>17</v>
      </c>
      <c r="D159" t="s">
        <v>37</v>
      </c>
      <c r="E159">
        <v>202306</v>
      </c>
      <c r="F159">
        <v>18106.421966205839</v>
      </c>
      <c r="G159">
        <v>18339</v>
      </c>
    </row>
    <row r="160" spans="1:7" x14ac:dyDescent="0.2">
      <c r="A160" t="s">
        <v>96</v>
      </c>
      <c r="B160" t="s">
        <v>17</v>
      </c>
      <c r="C160" t="s">
        <v>17</v>
      </c>
      <c r="D160" t="s">
        <v>37</v>
      </c>
      <c r="E160">
        <v>202312</v>
      </c>
      <c r="F160">
        <v>11354.463978494625</v>
      </c>
      <c r="G160">
        <v>11660.5</v>
      </c>
    </row>
    <row r="161" spans="1:7" x14ac:dyDescent="0.2">
      <c r="A161" t="s">
        <v>96</v>
      </c>
      <c r="B161" t="s">
        <v>17</v>
      </c>
      <c r="C161" t="s">
        <v>17</v>
      </c>
      <c r="D161" t="s">
        <v>37</v>
      </c>
      <c r="E161">
        <v>202406</v>
      </c>
      <c r="F161">
        <v>9502.8156099369698</v>
      </c>
      <c r="G161">
        <v>9575.7999999999993</v>
      </c>
    </row>
    <row r="162" spans="1:7" x14ac:dyDescent="0.2">
      <c r="A162" t="s">
        <v>96</v>
      </c>
      <c r="B162" t="s">
        <v>17</v>
      </c>
      <c r="C162" t="s">
        <v>17</v>
      </c>
      <c r="D162" t="s">
        <v>33</v>
      </c>
      <c r="E162">
        <v>201906</v>
      </c>
      <c r="F162">
        <v>88382.549103942642</v>
      </c>
      <c r="G162">
        <v>91970.333333333328</v>
      </c>
    </row>
    <row r="163" spans="1:7" x14ac:dyDescent="0.2">
      <c r="A163" t="s">
        <v>96</v>
      </c>
      <c r="B163" t="s">
        <v>17</v>
      </c>
      <c r="C163" t="s">
        <v>17</v>
      </c>
      <c r="D163" t="s">
        <v>33</v>
      </c>
      <c r="E163">
        <v>201909</v>
      </c>
      <c r="F163">
        <v>90044.97921146953</v>
      </c>
      <c r="G163">
        <v>94309.666666666672</v>
      </c>
    </row>
    <row r="164" spans="1:7" x14ac:dyDescent="0.2">
      <c r="A164" t="s">
        <v>96</v>
      </c>
      <c r="B164" t="s">
        <v>17</v>
      </c>
      <c r="C164" t="s">
        <v>17</v>
      </c>
      <c r="D164" t="s">
        <v>33</v>
      </c>
      <c r="E164">
        <v>201912</v>
      </c>
      <c r="F164">
        <v>71593.296057347674</v>
      </c>
      <c r="G164">
        <v>82767.666666666672</v>
      </c>
    </row>
    <row r="165" spans="1:7" x14ac:dyDescent="0.2">
      <c r="A165" t="s">
        <v>96</v>
      </c>
      <c r="B165" t="s">
        <v>17</v>
      </c>
      <c r="C165" t="s">
        <v>17</v>
      </c>
      <c r="D165" t="s">
        <v>33</v>
      </c>
      <c r="E165">
        <v>202003</v>
      </c>
      <c r="F165">
        <v>56145.562847608446</v>
      </c>
      <c r="G165">
        <v>59756.333333333336</v>
      </c>
    </row>
    <row r="166" spans="1:7" x14ac:dyDescent="0.2">
      <c r="A166" t="s">
        <v>96</v>
      </c>
      <c r="B166" t="s">
        <v>17</v>
      </c>
      <c r="C166" t="s">
        <v>17</v>
      </c>
      <c r="D166" t="s">
        <v>33</v>
      </c>
      <c r="E166">
        <v>202006</v>
      </c>
      <c r="F166">
        <v>55243.583512544799</v>
      </c>
      <c r="G166">
        <v>57463.333333333336</v>
      </c>
    </row>
    <row r="167" spans="1:7" x14ac:dyDescent="0.2">
      <c r="A167" t="s">
        <v>96</v>
      </c>
      <c r="B167" t="s">
        <v>17</v>
      </c>
      <c r="C167" t="s">
        <v>17</v>
      </c>
      <c r="D167" t="s">
        <v>33</v>
      </c>
      <c r="E167">
        <v>202009</v>
      </c>
      <c r="F167">
        <v>51425.043369175626</v>
      </c>
      <c r="G167">
        <v>52617.333333333336</v>
      </c>
    </row>
    <row r="168" spans="1:7" x14ac:dyDescent="0.2">
      <c r="A168" t="s">
        <v>96</v>
      </c>
      <c r="B168" t="s">
        <v>17</v>
      </c>
      <c r="C168" t="s">
        <v>17</v>
      </c>
      <c r="D168" t="s">
        <v>33</v>
      </c>
      <c r="E168">
        <v>202012</v>
      </c>
      <c r="F168">
        <v>49519.53906810037</v>
      </c>
      <c r="G168">
        <v>50424</v>
      </c>
    </row>
    <row r="169" spans="1:7" x14ac:dyDescent="0.2">
      <c r="A169" t="s">
        <v>96</v>
      </c>
      <c r="B169" t="s">
        <v>17</v>
      </c>
      <c r="C169" t="s">
        <v>17</v>
      </c>
      <c r="D169" t="s">
        <v>33</v>
      </c>
      <c r="E169">
        <v>202103</v>
      </c>
      <c r="F169">
        <v>47500.13901689709</v>
      </c>
      <c r="G169">
        <v>48610.333333333336</v>
      </c>
    </row>
    <row r="170" spans="1:7" x14ac:dyDescent="0.2">
      <c r="A170" t="s">
        <v>96</v>
      </c>
      <c r="B170" t="s">
        <v>17</v>
      </c>
      <c r="C170" t="s">
        <v>17</v>
      </c>
      <c r="D170" t="s">
        <v>33</v>
      </c>
      <c r="E170">
        <v>202106</v>
      </c>
      <c r="F170">
        <v>44971.294265232988</v>
      </c>
      <c r="G170">
        <v>45612.666666666664</v>
      </c>
    </row>
    <row r="171" spans="1:7" x14ac:dyDescent="0.2">
      <c r="A171" t="s">
        <v>96</v>
      </c>
      <c r="B171" t="s">
        <v>17</v>
      </c>
      <c r="C171" t="s">
        <v>17</v>
      </c>
      <c r="D171" t="s">
        <v>33</v>
      </c>
      <c r="E171">
        <v>202109</v>
      </c>
      <c r="F171">
        <v>34576.51254480287</v>
      </c>
      <c r="G171">
        <v>35861</v>
      </c>
    </row>
    <row r="172" spans="1:7" x14ac:dyDescent="0.2">
      <c r="A172" t="s">
        <v>96</v>
      </c>
      <c r="B172" t="s">
        <v>17</v>
      </c>
      <c r="C172" t="s">
        <v>17</v>
      </c>
      <c r="D172" t="s">
        <v>33</v>
      </c>
      <c r="E172">
        <v>202112</v>
      </c>
      <c r="F172">
        <v>27307.703225806454</v>
      </c>
      <c r="G172">
        <v>27677.666666666668</v>
      </c>
    </row>
    <row r="173" spans="1:7" x14ac:dyDescent="0.2">
      <c r="A173" t="s">
        <v>96</v>
      </c>
      <c r="B173" t="s">
        <v>17</v>
      </c>
      <c r="C173" t="s">
        <v>17</v>
      </c>
      <c r="D173" t="s">
        <v>33</v>
      </c>
      <c r="E173">
        <v>202203</v>
      </c>
      <c r="F173">
        <v>25448.938556067591</v>
      </c>
      <c r="G173">
        <v>25884.666666666668</v>
      </c>
    </row>
    <row r="174" spans="1:7" x14ac:dyDescent="0.2">
      <c r="A174" t="s">
        <v>96</v>
      </c>
      <c r="B174" t="s">
        <v>17</v>
      </c>
      <c r="C174" t="s">
        <v>17</v>
      </c>
      <c r="D174" t="s">
        <v>33</v>
      </c>
      <c r="E174">
        <v>202206</v>
      </c>
      <c r="F174">
        <v>23367.313620071684</v>
      </c>
      <c r="G174">
        <v>23621</v>
      </c>
    </row>
    <row r="175" spans="1:7" x14ac:dyDescent="0.2">
      <c r="A175" t="s">
        <v>96</v>
      </c>
      <c r="B175" t="s">
        <v>17</v>
      </c>
      <c r="C175" t="s">
        <v>17</v>
      </c>
      <c r="D175" t="s">
        <v>33</v>
      </c>
      <c r="E175">
        <v>202209</v>
      </c>
      <c r="F175">
        <v>21865.802150537627</v>
      </c>
      <c r="G175">
        <v>22180.333333333332</v>
      </c>
    </row>
    <row r="176" spans="1:7" x14ac:dyDescent="0.2">
      <c r="A176" t="s">
        <v>96</v>
      </c>
      <c r="B176" t="s">
        <v>17</v>
      </c>
      <c r="C176" t="s">
        <v>17</v>
      </c>
      <c r="D176" t="s">
        <v>33</v>
      </c>
      <c r="E176">
        <v>202212</v>
      </c>
      <c r="F176">
        <v>20442.46989247312</v>
      </c>
      <c r="G176">
        <v>20624.333333333332</v>
      </c>
    </row>
    <row r="177" spans="1:7" x14ac:dyDescent="0.2">
      <c r="A177" t="s">
        <v>96</v>
      </c>
      <c r="B177" t="s">
        <v>17</v>
      </c>
      <c r="C177" t="s">
        <v>17</v>
      </c>
      <c r="D177" t="s">
        <v>33</v>
      </c>
      <c r="E177">
        <v>202303</v>
      </c>
      <c r="F177">
        <v>19440.648233486943</v>
      </c>
      <c r="G177">
        <v>19612</v>
      </c>
    </row>
    <row r="178" spans="1:7" x14ac:dyDescent="0.2">
      <c r="A178" t="s">
        <v>96</v>
      </c>
      <c r="B178" t="s">
        <v>17</v>
      </c>
      <c r="C178" t="s">
        <v>17</v>
      </c>
      <c r="D178" t="s">
        <v>33</v>
      </c>
      <c r="E178">
        <v>202306</v>
      </c>
      <c r="F178">
        <v>16772.19569892473</v>
      </c>
      <c r="G178">
        <v>17066</v>
      </c>
    </row>
    <row r="179" spans="1:7" x14ac:dyDescent="0.2">
      <c r="A179" t="s">
        <v>96</v>
      </c>
      <c r="B179" t="s">
        <v>17</v>
      </c>
      <c r="C179" t="s">
        <v>17</v>
      </c>
      <c r="D179" t="s">
        <v>33</v>
      </c>
      <c r="E179">
        <v>202309</v>
      </c>
      <c r="F179">
        <v>12379.786379928315</v>
      </c>
      <c r="G179">
        <v>12740.666666666666</v>
      </c>
    </row>
    <row r="180" spans="1:7" x14ac:dyDescent="0.2">
      <c r="A180" t="s">
        <v>96</v>
      </c>
      <c r="B180" t="s">
        <v>17</v>
      </c>
      <c r="C180" t="s">
        <v>17</v>
      </c>
      <c r="D180" t="s">
        <v>33</v>
      </c>
      <c r="E180">
        <v>202312</v>
      </c>
      <c r="F180">
        <v>10329.141577060931</v>
      </c>
      <c r="G180">
        <v>10580.333333333334</v>
      </c>
    </row>
    <row r="181" spans="1:7" x14ac:dyDescent="0.2">
      <c r="A181" t="s">
        <v>96</v>
      </c>
      <c r="B181" t="s">
        <v>17</v>
      </c>
      <c r="C181" t="s">
        <v>17</v>
      </c>
      <c r="D181" t="s">
        <v>33</v>
      </c>
      <c r="E181">
        <v>202403</v>
      </c>
      <c r="F181">
        <v>9660.0493140526505</v>
      </c>
      <c r="G181">
        <v>9723.3333333333339</v>
      </c>
    </row>
    <row r="182" spans="1:7" x14ac:dyDescent="0.2">
      <c r="A182" t="s">
        <v>96</v>
      </c>
      <c r="B182" t="s">
        <v>17</v>
      </c>
      <c r="C182" t="s">
        <v>17</v>
      </c>
      <c r="D182" t="s">
        <v>33</v>
      </c>
      <c r="E182">
        <v>202406</v>
      </c>
      <c r="F182">
        <v>9266.9650537634443</v>
      </c>
      <c r="G182">
        <v>9354.5</v>
      </c>
    </row>
    <row r="183" spans="1:7" x14ac:dyDescent="0.2">
      <c r="A183" t="s">
        <v>97</v>
      </c>
      <c r="B183" t="s">
        <v>17</v>
      </c>
      <c r="C183" t="s">
        <v>17</v>
      </c>
      <c r="D183" t="s">
        <v>35</v>
      </c>
      <c r="E183">
        <v>2019</v>
      </c>
      <c r="F183">
        <v>164733.55412186377</v>
      </c>
      <c r="G183">
        <v>176507.33333333334</v>
      </c>
    </row>
    <row r="184" spans="1:7" x14ac:dyDescent="0.2">
      <c r="A184" t="s">
        <v>97</v>
      </c>
      <c r="B184" t="s">
        <v>17</v>
      </c>
      <c r="C184" t="s">
        <v>17</v>
      </c>
      <c r="D184" t="s">
        <v>35</v>
      </c>
      <c r="E184">
        <v>2020</v>
      </c>
      <c r="F184">
        <v>59336.337897046091</v>
      </c>
      <c r="G184">
        <v>61507.666666666664</v>
      </c>
    </row>
    <row r="185" spans="1:7" x14ac:dyDescent="0.2">
      <c r="A185" t="s">
        <v>97</v>
      </c>
      <c r="B185" t="s">
        <v>17</v>
      </c>
      <c r="C185" t="s">
        <v>17</v>
      </c>
      <c r="D185" t="s">
        <v>35</v>
      </c>
      <c r="E185">
        <v>2021</v>
      </c>
      <c r="F185">
        <v>45279.235925499233</v>
      </c>
      <c r="G185">
        <v>48035.333333333336</v>
      </c>
    </row>
    <row r="186" spans="1:7" x14ac:dyDescent="0.2">
      <c r="A186" t="s">
        <v>97</v>
      </c>
      <c r="B186" t="s">
        <v>17</v>
      </c>
      <c r="C186" t="s">
        <v>17</v>
      </c>
      <c r="D186" t="s">
        <v>35</v>
      </c>
      <c r="E186">
        <v>2022</v>
      </c>
      <c r="F186">
        <v>34603.592396313361</v>
      </c>
      <c r="G186">
        <v>38543.833333333336</v>
      </c>
    </row>
    <row r="187" spans="1:7" x14ac:dyDescent="0.2">
      <c r="A187" t="s">
        <v>97</v>
      </c>
      <c r="B187" t="s">
        <v>17</v>
      </c>
      <c r="C187" t="s">
        <v>17</v>
      </c>
      <c r="D187" t="s">
        <v>35</v>
      </c>
      <c r="E187">
        <v>2023</v>
      </c>
      <c r="F187">
        <v>23602.22288786482</v>
      </c>
      <c r="G187">
        <v>25612.75</v>
      </c>
    </row>
    <row r="188" spans="1:7" x14ac:dyDescent="0.2">
      <c r="A188" t="s">
        <v>97</v>
      </c>
      <c r="B188" t="s">
        <v>17</v>
      </c>
      <c r="C188" t="s">
        <v>17</v>
      </c>
      <c r="D188" t="s">
        <v>35</v>
      </c>
      <c r="E188">
        <v>2024</v>
      </c>
      <c r="F188">
        <v>17046.238197997776</v>
      </c>
      <c r="G188">
        <v>18955.599999999999</v>
      </c>
    </row>
    <row r="189" spans="1:7" x14ac:dyDescent="0.2">
      <c r="A189" t="s">
        <v>97</v>
      </c>
      <c r="B189" t="s">
        <v>17</v>
      </c>
      <c r="C189" t="s">
        <v>17</v>
      </c>
      <c r="D189" t="s">
        <v>36</v>
      </c>
      <c r="E189">
        <v>201904</v>
      </c>
      <c r="F189">
        <v>186870.63333333333</v>
      </c>
      <c r="G189">
        <v>195267</v>
      </c>
    </row>
    <row r="190" spans="1:7" x14ac:dyDescent="0.2">
      <c r="A190" t="s">
        <v>97</v>
      </c>
      <c r="B190" t="s">
        <v>17</v>
      </c>
      <c r="C190" t="s">
        <v>17</v>
      </c>
      <c r="D190" t="s">
        <v>36</v>
      </c>
      <c r="E190">
        <v>201905</v>
      </c>
      <c r="F190">
        <v>184589.12903225806</v>
      </c>
      <c r="G190">
        <v>194758</v>
      </c>
    </row>
    <row r="191" spans="1:7" x14ac:dyDescent="0.2">
      <c r="A191" t="s">
        <v>97</v>
      </c>
      <c r="B191" t="s">
        <v>17</v>
      </c>
      <c r="C191" t="s">
        <v>17</v>
      </c>
      <c r="D191" t="s">
        <v>36</v>
      </c>
      <c r="E191">
        <v>201906</v>
      </c>
      <c r="F191">
        <v>183048.13333333333</v>
      </c>
      <c r="G191">
        <v>191239</v>
      </c>
    </row>
    <row r="192" spans="1:7" x14ac:dyDescent="0.2">
      <c r="A192" t="s">
        <v>97</v>
      </c>
      <c r="B192" t="s">
        <v>17</v>
      </c>
      <c r="C192" t="s">
        <v>17</v>
      </c>
      <c r="D192" t="s">
        <v>36</v>
      </c>
      <c r="E192">
        <v>201907</v>
      </c>
      <c r="F192">
        <v>181970.06451612897</v>
      </c>
      <c r="G192">
        <v>190137</v>
      </c>
    </row>
    <row r="193" spans="1:7" x14ac:dyDescent="0.2">
      <c r="A193" t="s">
        <v>97</v>
      </c>
      <c r="B193" t="s">
        <v>17</v>
      </c>
      <c r="C193" t="s">
        <v>17</v>
      </c>
      <c r="D193" t="s">
        <v>36</v>
      </c>
      <c r="E193">
        <v>201908</v>
      </c>
      <c r="F193">
        <v>179998.67741935485</v>
      </c>
      <c r="G193">
        <v>188401</v>
      </c>
    </row>
    <row r="194" spans="1:7" x14ac:dyDescent="0.2">
      <c r="A194" t="s">
        <v>97</v>
      </c>
      <c r="B194" t="s">
        <v>17</v>
      </c>
      <c r="C194" t="s">
        <v>17</v>
      </c>
      <c r="D194" t="s">
        <v>36</v>
      </c>
      <c r="E194">
        <v>201909</v>
      </c>
      <c r="F194">
        <v>179823.39999999997</v>
      </c>
      <c r="G194">
        <v>186536</v>
      </c>
    </row>
    <row r="195" spans="1:7" x14ac:dyDescent="0.2">
      <c r="A195" t="s">
        <v>97</v>
      </c>
      <c r="B195" t="s">
        <v>17</v>
      </c>
      <c r="C195" t="s">
        <v>17</v>
      </c>
      <c r="D195" t="s">
        <v>36</v>
      </c>
      <c r="E195">
        <v>201910</v>
      </c>
      <c r="F195">
        <v>181286.22580645158</v>
      </c>
      <c r="G195">
        <v>188857</v>
      </c>
    </row>
    <row r="196" spans="1:7" x14ac:dyDescent="0.2">
      <c r="A196" t="s">
        <v>97</v>
      </c>
      <c r="B196" t="s">
        <v>17</v>
      </c>
      <c r="C196" t="s">
        <v>17</v>
      </c>
      <c r="D196" t="s">
        <v>36</v>
      </c>
      <c r="E196">
        <v>201911</v>
      </c>
      <c r="F196">
        <v>141560.43333333332</v>
      </c>
      <c r="G196">
        <v>186631</v>
      </c>
    </row>
    <row r="197" spans="1:7" x14ac:dyDescent="0.2">
      <c r="A197" t="s">
        <v>97</v>
      </c>
      <c r="B197" t="s">
        <v>17</v>
      </c>
      <c r="C197" t="s">
        <v>17</v>
      </c>
      <c r="D197" t="s">
        <v>36</v>
      </c>
      <c r="E197">
        <v>201912</v>
      </c>
      <c r="F197">
        <v>63455.290322580644</v>
      </c>
      <c r="G197">
        <v>66740</v>
      </c>
    </row>
    <row r="198" spans="1:7" x14ac:dyDescent="0.2">
      <c r="A198" t="s">
        <v>97</v>
      </c>
      <c r="B198" t="s">
        <v>17</v>
      </c>
      <c r="C198" t="s">
        <v>17</v>
      </c>
      <c r="D198" t="s">
        <v>36</v>
      </c>
      <c r="E198">
        <v>202001</v>
      </c>
      <c r="F198">
        <v>64565.322580645159</v>
      </c>
      <c r="G198">
        <v>67699</v>
      </c>
    </row>
    <row r="199" spans="1:7" x14ac:dyDescent="0.2">
      <c r="A199" t="s">
        <v>97</v>
      </c>
      <c r="B199" t="s">
        <v>17</v>
      </c>
      <c r="C199" t="s">
        <v>17</v>
      </c>
      <c r="D199" t="s">
        <v>36</v>
      </c>
      <c r="E199">
        <v>202002</v>
      </c>
      <c r="F199">
        <v>64932.965517241384</v>
      </c>
      <c r="G199">
        <v>67978</v>
      </c>
    </row>
    <row r="200" spans="1:7" x14ac:dyDescent="0.2">
      <c r="A200" t="s">
        <v>97</v>
      </c>
      <c r="B200" t="s">
        <v>17</v>
      </c>
      <c r="C200" t="s">
        <v>17</v>
      </c>
      <c r="D200" t="s">
        <v>36</v>
      </c>
      <c r="E200">
        <v>202003</v>
      </c>
      <c r="F200">
        <v>64835.548387096773</v>
      </c>
      <c r="G200">
        <v>66818</v>
      </c>
    </row>
    <row r="201" spans="1:7" x14ac:dyDescent="0.2">
      <c r="A201" t="s">
        <v>97</v>
      </c>
      <c r="B201" t="s">
        <v>17</v>
      </c>
      <c r="C201" t="s">
        <v>17</v>
      </c>
      <c r="D201" t="s">
        <v>36</v>
      </c>
      <c r="E201">
        <v>202004</v>
      </c>
      <c r="F201">
        <v>63795.100000000006</v>
      </c>
      <c r="G201">
        <v>65854</v>
      </c>
    </row>
    <row r="202" spans="1:7" x14ac:dyDescent="0.2">
      <c r="A202" t="s">
        <v>97</v>
      </c>
      <c r="B202" t="s">
        <v>17</v>
      </c>
      <c r="C202" t="s">
        <v>17</v>
      </c>
      <c r="D202" t="s">
        <v>36</v>
      </c>
      <c r="E202">
        <v>202005</v>
      </c>
      <c r="F202">
        <v>61954.741935483842</v>
      </c>
      <c r="G202">
        <v>63860</v>
      </c>
    </row>
    <row r="203" spans="1:7" x14ac:dyDescent="0.2">
      <c r="A203" t="s">
        <v>97</v>
      </c>
      <c r="B203" t="s">
        <v>17</v>
      </c>
      <c r="C203" t="s">
        <v>17</v>
      </c>
      <c r="D203" t="s">
        <v>36</v>
      </c>
      <c r="E203">
        <v>202006</v>
      </c>
      <c r="F203">
        <v>60698.333333333328</v>
      </c>
      <c r="G203">
        <v>62917</v>
      </c>
    </row>
    <row r="204" spans="1:7" x14ac:dyDescent="0.2">
      <c r="A204" t="s">
        <v>97</v>
      </c>
      <c r="B204" t="s">
        <v>17</v>
      </c>
      <c r="C204" t="s">
        <v>17</v>
      </c>
      <c r="D204" t="s">
        <v>36</v>
      </c>
      <c r="E204">
        <v>202007</v>
      </c>
      <c r="F204">
        <v>60013.032258064537</v>
      </c>
      <c r="G204">
        <v>61659</v>
      </c>
    </row>
    <row r="205" spans="1:7" x14ac:dyDescent="0.2">
      <c r="A205" t="s">
        <v>97</v>
      </c>
      <c r="B205" t="s">
        <v>17</v>
      </c>
      <c r="C205" t="s">
        <v>17</v>
      </c>
      <c r="D205" t="s">
        <v>36</v>
      </c>
      <c r="E205">
        <v>202008</v>
      </c>
      <c r="F205">
        <v>57254.322580645166</v>
      </c>
      <c r="G205">
        <v>59508</v>
      </c>
    </row>
    <row r="206" spans="1:7" x14ac:dyDescent="0.2">
      <c r="A206" t="s">
        <v>97</v>
      </c>
      <c r="B206" t="s">
        <v>17</v>
      </c>
      <c r="C206" t="s">
        <v>17</v>
      </c>
      <c r="D206" t="s">
        <v>36</v>
      </c>
      <c r="E206">
        <v>202009</v>
      </c>
      <c r="F206">
        <v>55861.966666666667</v>
      </c>
      <c r="G206">
        <v>57579</v>
      </c>
    </row>
    <row r="207" spans="1:7" x14ac:dyDescent="0.2">
      <c r="A207" t="s">
        <v>97</v>
      </c>
      <c r="B207" t="s">
        <v>17</v>
      </c>
      <c r="C207" t="s">
        <v>17</v>
      </c>
      <c r="D207" t="s">
        <v>36</v>
      </c>
      <c r="E207">
        <v>202010</v>
      </c>
      <c r="F207">
        <v>54511.03225806453</v>
      </c>
      <c r="G207">
        <v>56317</v>
      </c>
    </row>
    <row r="208" spans="1:7" x14ac:dyDescent="0.2">
      <c r="A208" t="s">
        <v>97</v>
      </c>
      <c r="B208" t="s">
        <v>17</v>
      </c>
      <c r="C208" t="s">
        <v>17</v>
      </c>
      <c r="D208" t="s">
        <v>36</v>
      </c>
      <c r="E208">
        <v>202011</v>
      </c>
      <c r="F208">
        <v>52820.366666666654</v>
      </c>
      <c r="G208">
        <v>54878</v>
      </c>
    </row>
    <row r="209" spans="1:7" x14ac:dyDescent="0.2">
      <c r="A209" t="s">
        <v>97</v>
      </c>
      <c r="B209" t="s">
        <v>17</v>
      </c>
      <c r="C209" t="s">
        <v>17</v>
      </c>
      <c r="D209" t="s">
        <v>36</v>
      </c>
      <c r="E209">
        <v>202012</v>
      </c>
      <c r="F209">
        <v>50793.322580645145</v>
      </c>
      <c r="G209">
        <v>53025</v>
      </c>
    </row>
    <row r="210" spans="1:7" x14ac:dyDescent="0.2">
      <c r="A210" t="s">
        <v>97</v>
      </c>
      <c r="B210" t="s">
        <v>17</v>
      </c>
      <c r="C210" t="s">
        <v>17</v>
      </c>
      <c r="D210" t="s">
        <v>36</v>
      </c>
      <c r="E210">
        <v>202101</v>
      </c>
      <c r="F210">
        <v>49494.096774193531</v>
      </c>
      <c r="G210">
        <v>51739</v>
      </c>
    </row>
    <row r="211" spans="1:7" x14ac:dyDescent="0.2">
      <c r="A211" t="s">
        <v>97</v>
      </c>
      <c r="B211" t="s">
        <v>17</v>
      </c>
      <c r="C211" t="s">
        <v>17</v>
      </c>
      <c r="D211" t="s">
        <v>36</v>
      </c>
      <c r="E211">
        <v>202102</v>
      </c>
      <c r="F211">
        <v>48342.821428571428</v>
      </c>
      <c r="G211">
        <v>50355</v>
      </c>
    </row>
    <row r="212" spans="1:7" x14ac:dyDescent="0.2">
      <c r="A212" t="s">
        <v>97</v>
      </c>
      <c r="B212" t="s">
        <v>17</v>
      </c>
      <c r="C212" t="s">
        <v>17</v>
      </c>
      <c r="D212" t="s">
        <v>36</v>
      </c>
      <c r="E212">
        <v>202103</v>
      </c>
      <c r="F212">
        <v>47272.419354838712</v>
      </c>
      <c r="G212">
        <v>49576</v>
      </c>
    </row>
    <row r="213" spans="1:7" x14ac:dyDescent="0.2">
      <c r="A213" t="s">
        <v>97</v>
      </c>
      <c r="B213" t="s">
        <v>17</v>
      </c>
      <c r="C213" t="s">
        <v>17</v>
      </c>
      <c r="D213" t="s">
        <v>36</v>
      </c>
      <c r="E213">
        <v>202104</v>
      </c>
      <c r="F213">
        <v>46499.8</v>
      </c>
      <c r="G213">
        <v>48258</v>
      </c>
    </row>
    <row r="214" spans="1:7" x14ac:dyDescent="0.2">
      <c r="A214" t="s">
        <v>97</v>
      </c>
      <c r="B214" t="s">
        <v>17</v>
      </c>
      <c r="C214" t="s">
        <v>17</v>
      </c>
      <c r="D214" t="s">
        <v>36</v>
      </c>
      <c r="E214">
        <v>202105</v>
      </c>
      <c r="F214">
        <v>45753.741935483864</v>
      </c>
      <c r="G214">
        <v>47868</v>
      </c>
    </row>
    <row r="215" spans="1:7" x14ac:dyDescent="0.2">
      <c r="A215" t="s">
        <v>97</v>
      </c>
      <c r="B215" t="s">
        <v>17</v>
      </c>
      <c r="C215" t="s">
        <v>17</v>
      </c>
      <c r="D215" t="s">
        <v>36</v>
      </c>
      <c r="E215">
        <v>202106</v>
      </c>
      <c r="F215">
        <v>45169.366666666654</v>
      </c>
      <c r="G215">
        <v>47443</v>
      </c>
    </row>
    <row r="216" spans="1:7" x14ac:dyDescent="0.2">
      <c r="A216" t="s">
        <v>97</v>
      </c>
      <c r="B216" t="s">
        <v>17</v>
      </c>
      <c r="C216" t="s">
        <v>17</v>
      </c>
      <c r="D216" t="s">
        <v>36</v>
      </c>
      <c r="E216">
        <v>202107</v>
      </c>
      <c r="F216">
        <v>45093.032258064544</v>
      </c>
      <c r="G216">
        <v>47559</v>
      </c>
    </row>
    <row r="217" spans="1:7" x14ac:dyDescent="0.2">
      <c r="A217" t="s">
        <v>97</v>
      </c>
      <c r="B217" t="s">
        <v>17</v>
      </c>
      <c r="C217" t="s">
        <v>17</v>
      </c>
      <c r="D217" t="s">
        <v>36</v>
      </c>
      <c r="E217">
        <v>202108</v>
      </c>
      <c r="F217">
        <v>44571.838709677424</v>
      </c>
      <c r="G217">
        <v>47293</v>
      </c>
    </row>
    <row r="218" spans="1:7" x14ac:dyDescent="0.2">
      <c r="A218" t="s">
        <v>97</v>
      </c>
      <c r="B218" t="s">
        <v>17</v>
      </c>
      <c r="C218" t="s">
        <v>17</v>
      </c>
      <c r="D218" t="s">
        <v>36</v>
      </c>
      <c r="E218">
        <v>202109</v>
      </c>
      <c r="F218">
        <v>44076.533333333362</v>
      </c>
      <c r="G218">
        <v>46883</v>
      </c>
    </row>
    <row r="219" spans="1:7" x14ac:dyDescent="0.2">
      <c r="A219" t="s">
        <v>97</v>
      </c>
      <c r="B219" t="s">
        <v>17</v>
      </c>
      <c r="C219" t="s">
        <v>17</v>
      </c>
      <c r="D219" t="s">
        <v>36</v>
      </c>
      <c r="E219">
        <v>202110</v>
      </c>
      <c r="F219">
        <v>43384.193548387098</v>
      </c>
      <c r="G219">
        <v>46971</v>
      </c>
    </row>
    <row r="220" spans="1:7" x14ac:dyDescent="0.2">
      <c r="A220" t="s">
        <v>97</v>
      </c>
      <c r="B220" t="s">
        <v>17</v>
      </c>
      <c r="C220" t="s">
        <v>17</v>
      </c>
      <c r="D220" t="s">
        <v>36</v>
      </c>
      <c r="E220">
        <v>202111</v>
      </c>
      <c r="F220">
        <v>42467.600000000006</v>
      </c>
      <c r="G220">
        <v>46531</v>
      </c>
    </row>
    <row r="221" spans="1:7" x14ac:dyDescent="0.2">
      <c r="A221" t="s">
        <v>97</v>
      </c>
      <c r="B221" t="s">
        <v>17</v>
      </c>
      <c r="C221" t="s">
        <v>17</v>
      </c>
      <c r="D221" t="s">
        <v>36</v>
      </c>
      <c r="E221">
        <v>202112</v>
      </c>
      <c r="F221">
        <v>41225.387096774204</v>
      </c>
      <c r="G221">
        <v>45948</v>
      </c>
    </row>
    <row r="222" spans="1:7" x14ac:dyDescent="0.2">
      <c r="A222" t="s">
        <v>97</v>
      </c>
      <c r="B222" t="s">
        <v>17</v>
      </c>
      <c r="C222" t="s">
        <v>17</v>
      </c>
      <c r="D222" t="s">
        <v>36</v>
      </c>
      <c r="E222">
        <v>202201</v>
      </c>
      <c r="F222">
        <v>39466.96774193547</v>
      </c>
      <c r="G222">
        <v>43112</v>
      </c>
    </row>
    <row r="223" spans="1:7" x14ac:dyDescent="0.2">
      <c r="A223" t="s">
        <v>97</v>
      </c>
      <c r="B223" t="s">
        <v>17</v>
      </c>
      <c r="C223" t="s">
        <v>17</v>
      </c>
      <c r="D223" t="s">
        <v>36</v>
      </c>
      <c r="E223">
        <v>202202</v>
      </c>
      <c r="F223">
        <v>38103.357142857152</v>
      </c>
      <c r="G223">
        <v>40403</v>
      </c>
    </row>
    <row r="224" spans="1:7" x14ac:dyDescent="0.2">
      <c r="A224" t="s">
        <v>97</v>
      </c>
      <c r="B224" t="s">
        <v>17</v>
      </c>
      <c r="C224" t="s">
        <v>17</v>
      </c>
      <c r="D224" t="s">
        <v>36</v>
      </c>
      <c r="E224">
        <v>202203</v>
      </c>
      <c r="F224">
        <v>37299.48387096775</v>
      </c>
      <c r="G224">
        <v>40512</v>
      </c>
    </row>
    <row r="225" spans="1:7" x14ac:dyDescent="0.2">
      <c r="A225" t="s">
        <v>97</v>
      </c>
      <c r="B225" t="s">
        <v>17</v>
      </c>
      <c r="C225" t="s">
        <v>17</v>
      </c>
      <c r="D225" t="s">
        <v>36</v>
      </c>
      <c r="E225">
        <v>202204</v>
      </c>
      <c r="F225">
        <v>36435.766666666612</v>
      </c>
      <c r="G225">
        <v>40013</v>
      </c>
    </row>
    <row r="226" spans="1:7" x14ac:dyDescent="0.2">
      <c r="A226" t="s">
        <v>97</v>
      </c>
      <c r="B226" t="s">
        <v>17</v>
      </c>
      <c r="C226" t="s">
        <v>17</v>
      </c>
      <c r="D226" t="s">
        <v>36</v>
      </c>
      <c r="E226">
        <v>202205</v>
      </c>
      <c r="F226">
        <v>35269.806451612923</v>
      </c>
      <c r="G226">
        <v>39452</v>
      </c>
    </row>
    <row r="227" spans="1:7" x14ac:dyDescent="0.2">
      <c r="A227" t="s">
        <v>97</v>
      </c>
      <c r="B227" t="s">
        <v>17</v>
      </c>
      <c r="C227" t="s">
        <v>17</v>
      </c>
      <c r="D227" t="s">
        <v>36</v>
      </c>
      <c r="E227">
        <v>202206</v>
      </c>
      <c r="F227">
        <v>34789.866666666647</v>
      </c>
      <c r="G227">
        <v>40026</v>
      </c>
    </row>
    <row r="228" spans="1:7" x14ac:dyDescent="0.2">
      <c r="A228" t="s">
        <v>97</v>
      </c>
      <c r="B228" t="s">
        <v>17</v>
      </c>
      <c r="C228" t="s">
        <v>17</v>
      </c>
      <c r="D228" t="s">
        <v>36</v>
      </c>
      <c r="E228">
        <v>202207</v>
      </c>
      <c r="F228">
        <v>33959.129032258061</v>
      </c>
      <c r="G228">
        <v>37966</v>
      </c>
    </row>
    <row r="229" spans="1:7" x14ac:dyDescent="0.2">
      <c r="A229" t="s">
        <v>97</v>
      </c>
      <c r="B229" t="s">
        <v>17</v>
      </c>
      <c r="C229" t="s">
        <v>17</v>
      </c>
      <c r="D229" t="s">
        <v>36</v>
      </c>
      <c r="E229">
        <v>202208</v>
      </c>
      <c r="F229">
        <v>33312.741935483864</v>
      </c>
      <c r="G229">
        <v>37824</v>
      </c>
    </row>
    <row r="230" spans="1:7" x14ac:dyDescent="0.2">
      <c r="A230" t="s">
        <v>97</v>
      </c>
      <c r="B230" t="s">
        <v>17</v>
      </c>
      <c r="C230" t="s">
        <v>17</v>
      </c>
      <c r="D230" t="s">
        <v>36</v>
      </c>
      <c r="E230">
        <v>202209</v>
      </c>
      <c r="F230">
        <v>32491.9</v>
      </c>
      <c r="G230">
        <v>36363</v>
      </c>
    </row>
    <row r="231" spans="1:7" x14ac:dyDescent="0.2">
      <c r="A231" t="s">
        <v>97</v>
      </c>
      <c r="B231" t="s">
        <v>17</v>
      </c>
      <c r="C231" t="s">
        <v>17</v>
      </c>
      <c r="D231" t="s">
        <v>36</v>
      </c>
      <c r="E231">
        <v>202210</v>
      </c>
      <c r="F231">
        <v>31783.387096774193</v>
      </c>
      <c r="G231">
        <v>36315</v>
      </c>
    </row>
    <row r="232" spans="1:7" x14ac:dyDescent="0.2">
      <c r="A232" t="s">
        <v>97</v>
      </c>
      <c r="B232" t="s">
        <v>17</v>
      </c>
      <c r="C232" t="s">
        <v>17</v>
      </c>
      <c r="D232" t="s">
        <v>36</v>
      </c>
      <c r="E232">
        <v>202211</v>
      </c>
      <c r="F232">
        <v>31327.766666666706</v>
      </c>
      <c r="G232">
        <v>35598</v>
      </c>
    </row>
    <row r="233" spans="1:7" x14ac:dyDescent="0.2">
      <c r="A233" t="s">
        <v>97</v>
      </c>
      <c r="B233" t="s">
        <v>17</v>
      </c>
      <c r="C233" t="s">
        <v>17</v>
      </c>
      <c r="D233" t="s">
        <v>36</v>
      </c>
      <c r="E233">
        <v>202212</v>
      </c>
      <c r="F233">
        <v>31002.935483870941</v>
      </c>
      <c r="G233">
        <v>34942</v>
      </c>
    </row>
    <row r="234" spans="1:7" x14ac:dyDescent="0.2">
      <c r="A234" t="s">
        <v>97</v>
      </c>
      <c r="B234" t="s">
        <v>17</v>
      </c>
      <c r="C234" t="s">
        <v>17</v>
      </c>
      <c r="D234" t="s">
        <v>36</v>
      </c>
      <c r="E234">
        <v>202301</v>
      </c>
      <c r="F234">
        <v>30503.806451612912</v>
      </c>
      <c r="G234">
        <v>33220</v>
      </c>
    </row>
    <row r="235" spans="1:7" x14ac:dyDescent="0.2">
      <c r="A235" t="s">
        <v>97</v>
      </c>
      <c r="B235" t="s">
        <v>17</v>
      </c>
      <c r="C235" t="s">
        <v>17</v>
      </c>
      <c r="D235" t="s">
        <v>36</v>
      </c>
      <c r="E235">
        <v>202302</v>
      </c>
      <c r="F235">
        <v>29529.071428571417</v>
      </c>
      <c r="G235">
        <v>31377</v>
      </c>
    </row>
    <row r="236" spans="1:7" x14ac:dyDescent="0.2">
      <c r="A236" t="s">
        <v>97</v>
      </c>
      <c r="B236" t="s">
        <v>17</v>
      </c>
      <c r="C236" t="s">
        <v>17</v>
      </c>
      <c r="D236" t="s">
        <v>36</v>
      </c>
      <c r="E236">
        <v>202303</v>
      </c>
      <c r="F236">
        <v>28512.967741935507</v>
      </c>
      <c r="G236">
        <v>29708</v>
      </c>
    </row>
    <row r="237" spans="1:7" x14ac:dyDescent="0.2">
      <c r="A237" t="s">
        <v>97</v>
      </c>
      <c r="B237" t="s">
        <v>17</v>
      </c>
      <c r="C237" t="s">
        <v>17</v>
      </c>
      <c r="D237" t="s">
        <v>36</v>
      </c>
      <c r="E237">
        <v>202304</v>
      </c>
      <c r="F237">
        <v>27057.36666666665</v>
      </c>
      <c r="G237">
        <v>27669</v>
      </c>
    </row>
    <row r="238" spans="1:7" x14ac:dyDescent="0.2">
      <c r="A238" t="s">
        <v>97</v>
      </c>
      <c r="B238" t="s">
        <v>17</v>
      </c>
      <c r="C238" t="s">
        <v>17</v>
      </c>
      <c r="D238" t="s">
        <v>36</v>
      </c>
      <c r="E238">
        <v>202305</v>
      </c>
      <c r="F238">
        <v>26163.903225806451</v>
      </c>
      <c r="G238">
        <v>26996</v>
      </c>
    </row>
    <row r="239" spans="1:7" x14ac:dyDescent="0.2">
      <c r="A239" t="s">
        <v>97</v>
      </c>
      <c r="B239" t="s">
        <v>17</v>
      </c>
      <c r="C239" t="s">
        <v>17</v>
      </c>
      <c r="D239" t="s">
        <v>36</v>
      </c>
      <c r="E239">
        <v>202306</v>
      </c>
      <c r="F239">
        <v>22408.63333333332</v>
      </c>
      <c r="G239">
        <v>23268</v>
      </c>
    </row>
    <row r="240" spans="1:7" x14ac:dyDescent="0.2">
      <c r="A240" t="s">
        <v>97</v>
      </c>
      <c r="B240" t="s">
        <v>17</v>
      </c>
      <c r="C240" t="s">
        <v>17</v>
      </c>
      <c r="D240" t="s">
        <v>36</v>
      </c>
      <c r="E240">
        <v>202307</v>
      </c>
      <c r="F240">
        <v>21528.290322580637</v>
      </c>
      <c r="G240">
        <v>23451</v>
      </c>
    </row>
    <row r="241" spans="1:7" x14ac:dyDescent="0.2">
      <c r="A241" t="s">
        <v>97</v>
      </c>
      <c r="B241" t="s">
        <v>17</v>
      </c>
      <c r="C241" t="s">
        <v>17</v>
      </c>
      <c r="D241" t="s">
        <v>36</v>
      </c>
      <c r="E241">
        <v>202308</v>
      </c>
      <c r="F241">
        <v>20807.225806451614</v>
      </c>
      <c r="G241">
        <v>23391</v>
      </c>
    </row>
    <row r="242" spans="1:7" x14ac:dyDescent="0.2">
      <c r="A242" t="s">
        <v>97</v>
      </c>
      <c r="B242" t="s">
        <v>17</v>
      </c>
      <c r="C242" t="s">
        <v>17</v>
      </c>
      <c r="D242" t="s">
        <v>36</v>
      </c>
      <c r="E242">
        <v>202309</v>
      </c>
      <c r="F242">
        <v>20058.433333333323</v>
      </c>
      <c r="G242">
        <v>22727</v>
      </c>
    </row>
    <row r="243" spans="1:7" x14ac:dyDescent="0.2">
      <c r="A243" t="s">
        <v>97</v>
      </c>
      <c r="B243" t="s">
        <v>17</v>
      </c>
      <c r="C243" t="s">
        <v>17</v>
      </c>
      <c r="D243" t="s">
        <v>36</v>
      </c>
      <c r="E243">
        <v>202310</v>
      </c>
      <c r="F243">
        <v>19482.838709677417</v>
      </c>
      <c r="G243">
        <v>22262</v>
      </c>
    </row>
    <row r="244" spans="1:7" x14ac:dyDescent="0.2">
      <c r="A244" t="s">
        <v>97</v>
      </c>
      <c r="B244" t="s">
        <v>17</v>
      </c>
      <c r="C244" t="s">
        <v>17</v>
      </c>
      <c r="D244" t="s">
        <v>36</v>
      </c>
      <c r="E244">
        <v>202311</v>
      </c>
      <c r="F244">
        <v>18828.266666666663</v>
      </c>
      <c r="G244">
        <v>21901</v>
      </c>
    </row>
    <row r="245" spans="1:7" x14ac:dyDescent="0.2">
      <c r="A245" t="s">
        <v>97</v>
      </c>
      <c r="B245" t="s">
        <v>17</v>
      </c>
      <c r="C245" t="s">
        <v>17</v>
      </c>
      <c r="D245" t="s">
        <v>36</v>
      </c>
      <c r="E245">
        <v>202312</v>
      </c>
      <c r="F245">
        <v>18345.870967741928</v>
      </c>
      <c r="G245">
        <v>21383</v>
      </c>
    </row>
    <row r="246" spans="1:7" x14ac:dyDescent="0.2">
      <c r="A246" t="s">
        <v>97</v>
      </c>
      <c r="B246" t="s">
        <v>17</v>
      </c>
      <c r="C246" t="s">
        <v>17</v>
      </c>
      <c r="D246" t="s">
        <v>36</v>
      </c>
      <c r="E246">
        <v>202401</v>
      </c>
      <c r="F246">
        <v>17832.193548387102</v>
      </c>
      <c r="G246">
        <v>20010</v>
      </c>
    </row>
    <row r="247" spans="1:7" x14ac:dyDescent="0.2">
      <c r="A247" t="s">
        <v>97</v>
      </c>
      <c r="B247" t="s">
        <v>17</v>
      </c>
      <c r="C247" t="s">
        <v>17</v>
      </c>
      <c r="D247" t="s">
        <v>36</v>
      </c>
      <c r="E247">
        <v>202402</v>
      </c>
      <c r="F247">
        <v>17227.310344827583</v>
      </c>
      <c r="G247">
        <v>18851</v>
      </c>
    </row>
    <row r="248" spans="1:7" x14ac:dyDescent="0.2">
      <c r="A248" t="s">
        <v>97</v>
      </c>
      <c r="B248" t="s">
        <v>17</v>
      </c>
      <c r="C248" t="s">
        <v>17</v>
      </c>
      <c r="D248" t="s">
        <v>36</v>
      </c>
      <c r="E248">
        <v>202403</v>
      </c>
      <c r="F248">
        <v>16990.83870967742</v>
      </c>
      <c r="G248">
        <v>18668</v>
      </c>
    </row>
    <row r="249" spans="1:7" x14ac:dyDescent="0.2">
      <c r="A249" t="s">
        <v>97</v>
      </c>
      <c r="B249" t="s">
        <v>17</v>
      </c>
      <c r="C249" t="s">
        <v>17</v>
      </c>
      <c r="D249" t="s">
        <v>36</v>
      </c>
      <c r="E249">
        <v>202404</v>
      </c>
      <c r="F249">
        <v>16739.299999999992</v>
      </c>
      <c r="G249">
        <v>18804</v>
      </c>
    </row>
    <row r="250" spans="1:7" x14ac:dyDescent="0.2">
      <c r="A250" t="s">
        <v>97</v>
      </c>
      <c r="B250" t="s">
        <v>17</v>
      </c>
      <c r="C250" t="s">
        <v>17</v>
      </c>
      <c r="D250" t="s">
        <v>36</v>
      </c>
      <c r="E250">
        <v>202405</v>
      </c>
      <c r="F250">
        <v>16441.54838709678</v>
      </c>
      <c r="G250">
        <v>18445</v>
      </c>
    </row>
    <row r="251" spans="1:7" x14ac:dyDescent="0.2">
      <c r="A251" t="s">
        <v>97</v>
      </c>
      <c r="B251" t="s">
        <v>17</v>
      </c>
      <c r="C251" t="s">
        <v>17</v>
      </c>
      <c r="D251" t="s">
        <v>37</v>
      </c>
      <c r="E251">
        <v>201906</v>
      </c>
      <c r="F251">
        <v>184835.96523297488</v>
      </c>
      <c r="G251">
        <v>193754.66666666666</v>
      </c>
    </row>
    <row r="252" spans="1:7" x14ac:dyDescent="0.2">
      <c r="A252" t="s">
        <v>97</v>
      </c>
      <c r="B252" t="s">
        <v>17</v>
      </c>
      <c r="C252" t="s">
        <v>17</v>
      </c>
      <c r="D252" t="s">
        <v>37</v>
      </c>
      <c r="E252">
        <v>201912</v>
      </c>
      <c r="F252">
        <v>154682.34856630824</v>
      </c>
      <c r="G252">
        <v>167883.66666666666</v>
      </c>
    </row>
    <row r="253" spans="1:7" x14ac:dyDescent="0.2">
      <c r="A253" t="s">
        <v>97</v>
      </c>
      <c r="B253" t="s">
        <v>17</v>
      </c>
      <c r="C253" t="s">
        <v>17</v>
      </c>
      <c r="D253" t="s">
        <v>37</v>
      </c>
      <c r="E253">
        <v>202006</v>
      </c>
      <c r="F253">
        <v>63463.668625633414</v>
      </c>
      <c r="G253">
        <v>65854.333333333328</v>
      </c>
    </row>
    <row r="254" spans="1:7" x14ac:dyDescent="0.2">
      <c r="A254" t="s">
        <v>97</v>
      </c>
      <c r="B254" t="s">
        <v>17</v>
      </c>
      <c r="C254" t="s">
        <v>17</v>
      </c>
      <c r="D254" t="s">
        <v>37</v>
      </c>
      <c r="E254">
        <v>202012</v>
      </c>
      <c r="F254">
        <v>55209.007168458782</v>
      </c>
      <c r="G254">
        <v>57161</v>
      </c>
    </row>
    <row r="255" spans="1:7" x14ac:dyDescent="0.2">
      <c r="A255" t="s">
        <v>97</v>
      </c>
      <c r="B255" t="s">
        <v>17</v>
      </c>
      <c r="C255" t="s">
        <v>17</v>
      </c>
      <c r="D255" t="s">
        <v>37</v>
      </c>
      <c r="E255">
        <v>202106</v>
      </c>
      <c r="F255">
        <v>47088.707693292359</v>
      </c>
      <c r="G255">
        <v>49206.5</v>
      </c>
    </row>
    <row r="256" spans="1:7" x14ac:dyDescent="0.2">
      <c r="A256" t="s">
        <v>97</v>
      </c>
      <c r="B256" t="s">
        <v>17</v>
      </c>
      <c r="C256" t="s">
        <v>17</v>
      </c>
      <c r="D256" t="s">
        <v>37</v>
      </c>
      <c r="E256">
        <v>202112</v>
      </c>
      <c r="F256">
        <v>43469.764157706108</v>
      </c>
      <c r="G256">
        <v>46864.166666666664</v>
      </c>
    </row>
    <row r="257" spans="1:7" x14ac:dyDescent="0.2">
      <c r="A257" t="s">
        <v>97</v>
      </c>
      <c r="B257" t="s">
        <v>17</v>
      </c>
      <c r="C257" t="s">
        <v>17</v>
      </c>
      <c r="D257" t="s">
        <v>37</v>
      </c>
      <c r="E257">
        <v>202206</v>
      </c>
      <c r="F257">
        <v>36894.208090117754</v>
      </c>
      <c r="G257">
        <v>40586.333333333336</v>
      </c>
    </row>
    <row r="258" spans="1:7" x14ac:dyDescent="0.2">
      <c r="A258" t="s">
        <v>97</v>
      </c>
      <c r="B258" t="s">
        <v>17</v>
      </c>
      <c r="C258" t="s">
        <v>17</v>
      </c>
      <c r="D258" t="s">
        <v>37</v>
      </c>
      <c r="E258">
        <v>202212</v>
      </c>
      <c r="F258">
        <v>32312.976702508957</v>
      </c>
      <c r="G258">
        <v>36501.333333333336</v>
      </c>
    </row>
    <row r="259" spans="1:7" x14ac:dyDescent="0.2">
      <c r="A259" t="s">
        <v>97</v>
      </c>
      <c r="B259" t="s">
        <v>17</v>
      </c>
      <c r="C259" t="s">
        <v>17</v>
      </c>
      <c r="D259" t="s">
        <v>37</v>
      </c>
      <c r="E259">
        <v>202306</v>
      </c>
      <c r="F259">
        <v>27362.624807987711</v>
      </c>
      <c r="G259">
        <v>28706.333333333332</v>
      </c>
    </row>
    <row r="260" spans="1:7" x14ac:dyDescent="0.2">
      <c r="A260" t="s">
        <v>97</v>
      </c>
      <c r="B260" t="s">
        <v>17</v>
      </c>
      <c r="C260" t="s">
        <v>17</v>
      </c>
      <c r="D260" t="s">
        <v>37</v>
      </c>
      <c r="E260">
        <v>202312</v>
      </c>
      <c r="F260">
        <v>19841.820967741929</v>
      </c>
      <c r="G260">
        <v>22519.166666666668</v>
      </c>
    </row>
    <row r="261" spans="1:7" x14ac:dyDescent="0.2">
      <c r="A261" t="s">
        <v>97</v>
      </c>
      <c r="B261" t="s">
        <v>17</v>
      </c>
      <c r="C261" t="s">
        <v>17</v>
      </c>
      <c r="D261" t="s">
        <v>37</v>
      </c>
      <c r="E261">
        <v>202406</v>
      </c>
      <c r="F261">
        <v>17046.238197997776</v>
      </c>
      <c r="G261">
        <v>18955.599999999999</v>
      </c>
    </row>
    <row r="262" spans="1:7" x14ac:dyDescent="0.2">
      <c r="A262" t="s">
        <v>97</v>
      </c>
      <c r="B262" t="s">
        <v>17</v>
      </c>
      <c r="C262" t="s">
        <v>17</v>
      </c>
      <c r="D262" t="s">
        <v>33</v>
      </c>
      <c r="E262">
        <v>201906</v>
      </c>
      <c r="F262">
        <v>184835.96523297488</v>
      </c>
      <c r="G262">
        <v>193754.66666666666</v>
      </c>
    </row>
    <row r="263" spans="1:7" x14ac:dyDescent="0.2">
      <c r="A263" t="s">
        <v>97</v>
      </c>
      <c r="B263" t="s">
        <v>17</v>
      </c>
      <c r="C263" t="s">
        <v>17</v>
      </c>
      <c r="D263" t="s">
        <v>33</v>
      </c>
      <c r="E263">
        <v>201909</v>
      </c>
      <c r="F263">
        <v>180597.38064516126</v>
      </c>
      <c r="G263">
        <v>188358</v>
      </c>
    </row>
    <row r="264" spans="1:7" x14ac:dyDescent="0.2">
      <c r="A264" t="s">
        <v>97</v>
      </c>
      <c r="B264" t="s">
        <v>17</v>
      </c>
      <c r="C264" t="s">
        <v>17</v>
      </c>
      <c r="D264" t="s">
        <v>33</v>
      </c>
      <c r="E264">
        <v>201912</v>
      </c>
      <c r="F264">
        <v>128767.31648745517</v>
      </c>
      <c r="G264">
        <v>147409.33333333334</v>
      </c>
    </row>
    <row r="265" spans="1:7" x14ac:dyDescent="0.2">
      <c r="A265" t="s">
        <v>97</v>
      </c>
      <c r="B265" t="s">
        <v>17</v>
      </c>
      <c r="C265" t="s">
        <v>17</v>
      </c>
      <c r="D265" t="s">
        <v>33</v>
      </c>
      <c r="E265">
        <v>202003</v>
      </c>
      <c r="F265">
        <v>64777.945494994441</v>
      </c>
      <c r="G265">
        <v>67498.333333333328</v>
      </c>
    </row>
    <row r="266" spans="1:7" x14ac:dyDescent="0.2">
      <c r="A266" t="s">
        <v>97</v>
      </c>
      <c r="B266" t="s">
        <v>17</v>
      </c>
      <c r="C266" t="s">
        <v>17</v>
      </c>
      <c r="D266" t="s">
        <v>33</v>
      </c>
      <c r="E266">
        <v>202006</v>
      </c>
      <c r="F266">
        <v>62149.391756272387</v>
      </c>
      <c r="G266">
        <v>64210.333333333336</v>
      </c>
    </row>
    <row r="267" spans="1:7" x14ac:dyDescent="0.2">
      <c r="A267" t="s">
        <v>97</v>
      </c>
      <c r="B267" t="s">
        <v>17</v>
      </c>
      <c r="C267" t="s">
        <v>17</v>
      </c>
      <c r="D267" t="s">
        <v>33</v>
      </c>
      <c r="E267">
        <v>202009</v>
      </c>
      <c r="F267">
        <v>57709.773835125459</v>
      </c>
      <c r="G267">
        <v>59582</v>
      </c>
    </row>
    <row r="268" spans="1:7" x14ac:dyDescent="0.2">
      <c r="A268" t="s">
        <v>97</v>
      </c>
      <c r="B268" t="s">
        <v>17</v>
      </c>
      <c r="C268" t="s">
        <v>17</v>
      </c>
      <c r="D268" t="s">
        <v>33</v>
      </c>
      <c r="E268">
        <v>202012</v>
      </c>
      <c r="F268">
        <v>52708.240501792112</v>
      </c>
      <c r="G268">
        <v>54740</v>
      </c>
    </row>
    <row r="269" spans="1:7" x14ac:dyDescent="0.2">
      <c r="A269" t="s">
        <v>97</v>
      </c>
      <c r="B269" t="s">
        <v>17</v>
      </c>
      <c r="C269" t="s">
        <v>17</v>
      </c>
      <c r="D269" t="s">
        <v>33</v>
      </c>
      <c r="E269">
        <v>202103</v>
      </c>
      <c r="F269">
        <v>48369.77918586789</v>
      </c>
      <c r="G269">
        <v>50556.666666666664</v>
      </c>
    </row>
    <row r="270" spans="1:7" x14ac:dyDescent="0.2">
      <c r="A270" t="s">
        <v>97</v>
      </c>
      <c r="B270" t="s">
        <v>17</v>
      </c>
      <c r="C270" t="s">
        <v>17</v>
      </c>
      <c r="D270" t="s">
        <v>33</v>
      </c>
      <c r="E270">
        <v>202106</v>
      </c>
      <c r="F270">
        <v>45807.636200716835</v>
      </c>
      <c r="G270">
        <v>47856.333333333336</v>
      </c>
    </row>
    <row r="271" spans="1:7" x14ac:dyDescent="0.2">
      <c r="A271" t="s">
        <v>97</v>
      </c>
      <c r="B271" t="s">
        <v>17</v>
      </c>
      <c r="C271" t="s">
        <v>17</v>
      </c>
      <c r="D271" t="s">
        <v>33</v>
      </c>
      <c r="E271">
        <v>202109</v>
      </c>
      <c r="F271">
        <v>44580.468100358441</v>
      </c>
      <c r="G271">
        <v>47245</v>
      </c>
    </row>
    <row r="272" spans="1:7" x14ac:dyDescent="0.2">
      <c r="A272" t="s">
        <v>97</v>
      </c>
      <c r="B272" t="s">
        <v>17</v>
      </c>
      <c r="C272" t="s">
        <v>17</v>
      </c>
      <c r="D272" t="s">
        <v>33</v>
      </c>
      <c r="E272">
        <v>202112</v>
      </c>
      <c r="F272">
        <v>42359.060215053767</v>
      </c>
      <c r="G272">
        <v>46483.333333333336</v>
      </c>
    </row>
    <row r="273" spans="1:7" x14ac:dyDescent="0.2">
      <c r="A273" t="s">
        <v>97</v>
      </c>
      <c r="B273" t="s">
        <v>17</v>
      </c>
      <c r="C273" t="s">
        <v>17</v>
      </c>
      <c r="D273" t="s">
        <v>33</v>
      </c>
      <c r="E273">
        <v>202203</v>
      </c>
      <c r="F273">
        <v>38289.936251920124</v>
      </c>
      <c r="G273">
        <v>41342.333333333336</v>
      </c>
    </row>
    <row r="274" spans="1:7" x14ac:dyDescent="0.2">
      <c r="A274" t="s">
        <v>97</v>
      </c>
      <c r="B274" t="s">
        <v>17</v>
      </c>
      <c r="C274" t="s">
        <v>17</v>
      </c>
      <c r="D274" t="s">
        <v>33</v>
      </c>
      <c r="E274">
        <v>202206</v>
      </c>
      <c r="F274">
        <v>35498.479928315392</v>
      </c>
      <c r="G274">
        <v>39830.333333333336</v>
      </c>
    </row>
    <row r="275" spans="1:7" x14ac:dyDescent="0.2">
      <c r="A275" t="s">
        <v>97</v>
      </c>
      <c r="B275" t="s">
        <v>17</v>
      </c>
      <c r="C275" t="s">
        <v>17</v>
      </c>
      <c r="D275" t="s">
        <v>33</v>
      </c>
      <c r="E275">
        <v>202209</v>
      </c>
      <c r="F275">
        <v>33254.590322580647</v>
      </c>
      <c r="G275">
        <v>37384.333333333336</v>
      </c>
    </row>
    <row r="276" spans="1:7" x14ac:dyDescent="0.2">
      <c r="A276" t="s">
        <v>97</v>
      </c>
      <c r="B276" t="s">
        <v>17</v>
      </c>
      <c r="C276" t="s">
        <v>17</v>
      </c>
      <c r="D276" t="s">
        <v>33</v>
      </c>
      <c r="E276">
        <v>202212</v>
      </c>
      <c r="F276">
        <v>31371.363082437281</v>
      </c>
      <c r="G276">
        <v>35618.333333333336</v>
      </c>
    </row>
    <row r="277" spans="1:7" x14ac:dyDescent="0.2">
      <c r="A277" t="s">
        <v>97</v>
      </c>
      <c r="B277" t="s">
        <v>17</v>
      </c>
      <c r="C277" t="s">
        <v>17</v>
      </c>
      <c r="D277" t="s">
        <v>33</v>
      </c>
      <c r="E277">
        <v>202303</v>
      </c>
      <c r="F277">
        <v>29515.281874039949</v>
      </c>
      <c r="G277">
        <v>31435</v>
      </c>
    </row>
    <row r="278" spans="1:7" x14ac:dyDescent="0.2">
      <c r="A278" t="s">
        <v>97</v>
      </c>
      <c r="B278" t="s">
        <v>17</v>
      </c>
      <c r="C278" t="s">
        <v>17</v>
      </c>
      <c r="D278" t="s">
        <v>33</v>
      </c>
      <c r="E278">
        <v>202306</v>
      </c>
      <c r="F278">
        <v>25209.967741935474</v>
      </c>
      <c r="G278">
        <v>25977.666666666668</v>
      </c>
    </row>
    <row r="279" spans="1:7" x14ac:dyDescent="0.2">
      <c r="A279" t="s">
        <v>97</v>
      </c>
      <c r="B279" t="s">
        <v>17</v>
      </c>
      <c r="C279" t="s">
        <v>17</v>
      </c>
      <c r="D279" t="s">
        <v>33</v>
      </c>
      <c r="E279">
        <v>202309</v>
      </c>
      <c r="F279">
        <v>20797.983154121859</v>
      </c>
      <c r="G279">
        <v>23189.666666666668</v>
      </c>
    </row>
    <row r="280" spans="1:7" x14ac:dyDescent="0.2">
      <c r="A280" t="s">
        <v>97</v>
      </c>
      <c r="B280" t="s">
        <v>17</v>
      </c>
      <c r="C280" t="s">
        <v>17</v>
      </c>
      <c r="D280" t="s">
        <v>33</v>
      </c>
      <c r="E280">
        <v>202312</v>
      </c>
      <c r="F280">
        <v>18885.658781362003</v>
      </c>
      <c r="G280">
        <v>21848.666666666668</v>
      </c>
    </row>
    <row r="281" spans="1:7" x14ac:dyDescent="0.2">
      <c r="A281" t="s">
        <v>97</v>
      </c>
      <c r="B281" t="s">
        <v>17</v>
      </c>
      <c r="C281" t="s">
        <v>17</v>
      </c>
      <c r="D281" t="s">
        <v>33</v>
      </c>
      <c r="E281">
        <v>202403</v>
      </c>
      <c r="F281">
        <v>17350.114200964035</v>
      </c>
      <c r="G281">
        <v>19176.333333333332</v>
      </c>
    </row>
    <row r="282" spans="1:7" x14ac:dyDescent="0.2">
      <c r="A282" t="s">
        <v>97</v>
      </c>
      <c r="B282" t="s">
        <v>17</v>
      </c>
      <c r="C282" t="s">
        <v>17</v>
      </c>
      <c r="D282" t="s">
        <v>33</v>
      </c>
      <c r="E282">
        <v>202406</v>
      </c>
      <c r="F282">
        <v>16590.424193548388</v>
      </c>
      <c r="G282">
        <v>18624.5</v>
      </c>
    </row>
    <row r="283" spans="1:7" x14ac:dyDescent="0.2">
      <c r="A283" t="s">
        <v>98</v>
      </c>
      <c r="B283" t="s">
        <v>17</v>
      </c>
      <c r="C283" t="s">
        <v>17</v>
      </c>
      <c r="D283" t="s">
        <v>35</v>
      </c>
      <c r="E283">
        <v>2019</v>
      </c>
      <c r="F283">
        <v>524.57108721624854</v>
      </c>
      <c r="G283">
        <v>530.66666666666663</v>
      </c>
    </row>
    <row r="284" spans="1:7" x14ac:dyDescent="0.2">
      <c r="A284" t="s">
        <v>98</v>
      </c>
      <c r="B284" t="s">
        <v>17</v>
      </c>
      <c r="C284" t="s">
        <v>17</v>
      </c>
      <c r="D284" t="s">
        <v>35</v>
      </c>
      <c r="E284">
        <v>2020</v>
      </c>
      <c r="F284">
        <v>412.10053763440868</v>
      </c>
      <c r="G284">
        <v>422</v>
      </c>
    </row>
    <row r="285" spans="1:7" x14ac:dyDescent="0.2">
      <c r="A285" t="s">
        <v>98</v>
      </c>
      <c r="B285" t="s">
        <v>17</v>
      </c>
      <c r="C285" t="s">
        <v>17</v>
      </c>
      <c r="D285" t="s">
        <v>35</v>
      </c>
      <c r="E285">
        <v>2021</v>
      </c>
      <c r="F285">
        <v>156.58317332309264</v>
      </c>
      <c r="G285">
        <v>161.91666666666666</v>
      </c>
    </row>
    <row r="286" spans="1:7" x14ac:dyDescent="0.2">
      <c r="A286" t="s">
        <v>98</v>
      </c>
      <c r="B286" t="s">
        <v>17</v>
      </c>
      <c r="C286" t="s">
        <v>17</v>
      </c>
      <c r="D286" t="s">
        <v>35</v>
      </c>
      <c r="E286">
        <v>2022</v>
      </c>
      <c r="F286">
        <v>88.686847158218129</v>
      </c>
      <c r="G286">
        <v>90.333333333333329</v>
      </c>
    </row>
    <row r="287" spans="1:7" x14ac:dyDescent="0.2">
      <c r="A287" t="s">
        <v>98</v>
      </c>
      <c r="B287" t="s">
        <v>17</v>
      </c>
      <c r="C287" t="s">
        <v>17</v>
      </c>
      <c r="D287" t="s">
        <v>35</v>
      </c>
      <c r="E287">
        <v>2023</v>
      </c>
      <c r="F287">
        <v>44.962124204520521</v>
      </c>
      <c r="G287">
        <v>48</v>
      </c>
    </row>
    <row r="288" spans="1:7" x14ac:dyDescent="0.2">
      <c r="A288" t="s">
        <v>98</v>
      </c>
      <c r="B288" t="s">
        <v>17</v>
      </c>
      <c r="C288" t="s">
        <v>17</v>
      </c>
      <c r="D288" t="s">
        <v>36</v>
      </c>
      <c r="E288">
        <v>201904</v>
      </c>
      <c r="F288">
        <v>594.20000000000005</v>
      </c>
      <c r="G288">
        <v>601</v>
      </c>
    </row>
    <row r="289" spans="1:7" x14ac:dyDescent="0.2">
      <c r="A289" t="s">
        <v>98</v>
      </c>
      <c r="B289" t="s">
        <v>17</v>
      </c>
      <c r="C289" t="s">
        <v>17</v>
      </c>
      <c r="D289" t="s">
        <v>36</v>
      </c>
      <c r="E289">
        <v>201905</v>
      </c>
      <c r="F289">
        <v>556.29032258064501</v>
      </c>
      <c r="G289">
        <v>583</v>
      </c>
    </row>
    <row r="290" spans="1:7" x14ac:dyDescent="0.2">
      <c r="A290" t="s">
        <v>98</v>
      </c>
      <c r="B290" t="s">
        <v>17</v>
      </c>
      <c r="C290" t="s">
        <v>17</v>
      </c>
      <c r="D290" t="s">
        <v>36</v>
      </c>
      <c r="E290">
        <v>201906</v>
      </c>
      <c r="F290">
        <v>531</v>
      </c>
      <c r="G290">
        <v>531</v>
      </c>
    </row>
    <row r="291" spans="1:7" x14ac:dyDescent="0.2">
      <c r="A291" t="s">
        <v>98</v>
      </c>
      <c r="B291" t="s">
        <v>17</v>
      </c>
      <c r="C291" t="s">
        <v>17</v>
      </c>
      <c r="D291" t="s">
        <v>36</v>
      </c>
      <c r="E291">
        <v>201907</v>
      </c>
      <c r="F291">
        <v>528.22580645161293</v>
      </c>
      <c r="G291">
        <v>531</v>
      </c>
    </row>
    <row r="292" spans="1:7" x14ac:dyDescent="0.2">
      <c r="A292" t="s">
        <v>98</v>
      </c>
      <c r="B292" t="s">
        <v>17</v>
      </c>
      <c r="C292" t="s">
        <v>17</v>
      </c>
      <c r="D292" t="s">
        <v>36</v>
      </c>
      <c r="E292">
        <v>201908</v>
      </c>
      <c r="F292">
        <v>519.9677419354839</v>
      </c>
      <c r="G292">
        <v>525</v>
      </c>
    </row>
    <row r="293" spans="1:7" x14ac:dyDescent="0.2">
      <c r="A293" t="s">
        <v>98</v>
      </c>
      <c r="B293" t="s">
        <v>17</v>
      </c>
      <c r="C293" t="s">
        <v>17</v>
      </c>
      <c r="D293" t="s">
        <v>36</v>
      </c>
      <c r="E293">
        <v>201909</v>
      </c>
      <c r="F293">
        <v>508.73333333333329</v>
      </c>
      <c r="G293">
        <v>515</v>
      </c>
    </row>
    <row r="294" spans="1:7" x14ac:dyDescent="0.2">
      <c r="A294" t="s">
        <v>98</v>
      </c>
      <c r="B294" t="s">
        <v>17</v>
      </c>
      <c r="C294" t="s">
        <v>17</v>
      </c>
      <c r="D294" t="s">
        <v>36</v>
      </c>
      <c r="E294">
        <v>201910</v>
      </c>
      <c r="F294">
        <v>499.32258064516128</v>
      </c>
      <c r="G294">
        <v>505</v>
      </c>
    </row>
    <row r="295" spans="1:7" x14ac:dyDescent="0.2">
      <c r="A295" t="s">
        <v>98</v>
      </c>
      <c r="B295" t="s">
        <v>17</v>
      </c>
      <c r="C295" t="s">
        <v>17</v>
      </c>
      <c r="D295" t="s">
        <v>36</v>
      </c>
      <c r="E295">
        <v>201911</v>
      </c>
      <c r="F295">
        <v>492.40000000000003</v>
      </c>
      <c r="G295">
        <v>494</v>
      </c>
    </row>
    <row r="296" spans="1:7" x14ac:dyDescent="0.2">
      <c r="A296" t="s">
        <v>98</v>
      </c>
      <c r="B296" t="s">
        <v>17</v>
      </c>
      <c r="C296" t="s">
        <v>17</v>
      </c>
      <c r="D296" t="s">
        <v>36</v>
      </c>
      <c r="E296">
        <v>201912</v>
      </c>
      <c r="F296">
        <v>491</v>
      </c>
      <c r="G296">
        <v>491</v>
      </c>
    </row>
    <row r="297" spans="1:7" x14ac:dyDescent="0.2">
      <c r="A297" t="s">
        <v>98</v>
      </c>
      <c r="B297" t="s">
        <v>17</v>
      </c>
      <c r="C297" t="s">
        <v>17</v>
      </c>
      <c r="D297" t="s">
        <v>36</v>
      </c>
      <c r="E297">
        <v>202001</v>
      </c>
      <c r="F297">
        <v>491</v>
      </c>
      <c r="G297">
        <v>491</v>
      </c>
    </row>
    <row r="298" spans="1:7" x14ac:dyDescent="0.2">
      <c r="A298" t="s">
        <v>98</v>
      </c>
      <c r="B298" t="s">
        <v>17</v>
      </c>
      <c r="C298" t="s">
        <v>17</v>
      </c>
      <c r="D298" t="s">
        <v>36</v>
      </c>
      <c r="E298">
        <v>202002</v>
      </c>
      <c r="F298">
        <v>491</v>
      </c>
      <c r="G298">
        <v>491</v>
      </c>
    </row>
    <row r="299" spans="1:7" x14ac:dyDescent="0.2">
      <c r="A299" t="s">
        <v>98</v>
      </c>
      <c r="B299" t="s">
        <v>17</v>
      </c>
      <c r="C299" t="s">
        <v>17</v>
      </c>
      <c r="D299" t="s">
        <v>36</v>
      </c>
      <c r="E299">
        <v>202003</v>
      </c>
      <c r="F299">
        <v>491</v>
      </c>
      <c r="G299">
        <v>491</v>
      </c>
    </row>
    <row r="300" spans="1:7" x14ac:dyDescent="0.2">
      <c r="A300" t="s">
        <v>98</v>
      </c>
      <c r="B300" t="s">
        <v>17</v>
      </c>
      <c r="C300" t="s">
        <v>17</v>
      </c>
      <c r="D300" t="s">
        <v>36</v>
      </c>
      <c r="E300">
        <v>202004</v>
      </c>
      <c r="F300">
        <v>491</v>
      </c>
      <c r="G300">
        <v>491</v>
      </c>
    </row>
    <row r="301" spans="1:7" x14ac:dyDescent="0.2">
      <c r="A301" t="s">
        <v>98</v>
      </c>
      <c r="B301" t="s">
        <v>17</v>
      </c>
      <c r="C301" t="s">
        <v>17</v>
      </c>
      <c r="D301" t="s">
        <v>36</v>
      </c>
      <c r="E301">
        <v>202005</v>
      </c>
      <c r="F301">
        <v>491</v>
      </c>
      <c r="G301">
        <v>491</v>
      </c>
    </row>
    <row r="302" spans="1:7" x14ac:dyDescent="0.2">
      <c r="A302" t="s">
        <v>98</v>
      </c>
      <c r="B302" t="s">
        <v>17</v>
      </c>
      <c r="C302" t="s">
        <v>17</v>
      </c>
      <c r="D302" t="s">
        <v>36</v>
      </c>
      <c r="E302">
        <v>202006</v>
      </c>
      <c r="F302">
        <v>490.9</v>
      </c>
      <c r="G302">
        <v>491</v>
      </c>
    </row>
    <row r="303" spans="1:7" x14ac:dyDescent="0.2">
      <c r="A303" t="s">
        <v>98</v>
      </c>
      <c r="B303" t="s">
        <v>17</v>
      </c>
      <c r="C303" t="s">
        <v>17</v>
      </c>
      <c r="D303" t="s">
        <v>36</v>
      </c>
      <c r="E303">
        <v>202007</v>
      </c>
      <c r="F303">
        <v>439.38709677419354</v>
      </c>
      <c r="G303">
        <v>484</v>
      </c>
    </row>
    <row r="304" spans="1:7" x14ac:dyDescent="0.2">
      <c r="A304" t="s">
        <v>98</v>
      </c>
      <c r="B304" t="s">
        <v>17</v>
      </c>
      <c r="C304" t="s">
        <v>17</v>
      </c>
      <c r="D304" t="s">
        <v>36</v>
      </c>
      <c r="E304">
        <v>202008</v>
      </c>
      <c r="F304">
        <v>384.77419354838707</v>
      </c>
      <c r="G304">
        <v>401</v>
      </c>
    </row>
    <row r="305" spans="1:7" x14ac:dyDescent="0.2">
      <c r="A305" t="s">
        <v>98</v>
      </c>
      <c r="B305" t="s">
        <v>17</v>
      </c>
      <c r="C305" t="s">
        <v>17</v>
      </c>
      <c r="D305" t="s">
        <v>36</v>
      </c>
      <c r="E305">
        <v>202009</v>
      </c>
      <c r="F305">
        <v>355.29999999999995</v>
      </c>
      <c r="G305">
        <v>365</v>
      </c>
    </row>
    <row r="306" spans="1:7" x14ac:dyDescent="0.2">
      <c r="A306" t="s">
        <v>98</v>
      </c>
      <c r="B306" t="s">
        <v>17</v>
      </c>
      <c r="C306" t="s">
        <v>17</v>
      </c>
      <c r="D306" t="s">
        <v>36</v>
      </c>
      <c r="E306">
        <v>202010</v>
      </c>
      <c r="F306">
        <v>308.12903225806457</v>
      </c>
      <c r="G306">
        <v>335</v>
      </c>
    </row>
    <row r="307" spans="1:7" x14ac:dyDescent="0.2">
      <c r="A307" t="s">
        <v>98</v>
      </c>
      <c r="B307" t="s">
        <v>17</v>
      </c>
      <c r="C307" t="s">
        <v>17</v>
      </c>
      <c r="D307" t="s">
        <v>36</v>
      </c>
      <c r="E307">
        <v>202011</v>
      </c>
      <c r="F307">
        <v>269.2</v>
      </c>
      <c r="G307">
        <v>282</v>
      </c>
    </row>
    <row r="308" spans="1:7" x14ac:dyDescent="0.2">
      <c r="A308" t="s">
        <v>98</v>
      </c>
      <c r="B308" t="s">
        <v>17</v>
      </c>
      <c r="C308" t="s">
        <v>17</v>
      </c>
      <c r="D308" t="s">
        <v>36</v>
      </c>
      <c r="E308">
        <v>202012</v>
      </c>
      <c r="F308">
        <v>242.51612903225808</v>
      </c>
      <c r="G308">
        <v>251</v>
      </c>
    </row>
    <row r="309" spans="1:7" x14ac:dyDescent="0.2">
      <c r="A309" t="s">
        <v>98</v>
      </c>
      <c r="B309" t="s">
        <v>17</v>
      </c>
      <c r="C309" t="s">
        <v>17</v>
      </c>
      <c r="D309" t="s">
        <v>36</v>
      </c>
      <c r="E309">
        <v>202101</v>
      </c>
      <c r="F309">
        <v>225.35483870967741</v>
      </c>
      <c r="G309">
        <v>231</v>
      </c>
    </row>
    <row r="310" spans="1:7" x14ac:dyDescent="0.2">
      <c r="A310" t="s">
        <v>98</v>
      </c>
      <c r="B310" t="s">
        <v>17</v>
      </c>
      <c r="C310" t="s">
        <v>17</v>
      </c>
      <c r="D310" t="s">
        <v>36</v>
      </c>
      <c r="E310">
        <v>202102</v>
      </c>
      <c r="F310">
        <v>211.03571428571425</v>
      </c>
      <c r="G310">
        <v>220</v>
      </c>
    </row>
    <row r="311" spans="1:7" x14ac:dyDescent="0.2">
      <c r="A311" t="s">
        <v>98</v>
      </c>
      <c r="B311" t="s">
        <v>17</v>
      </c>
      <c r="C311" t="s">
        <v>17</v>
      </c>
      <c r="D311" t="s">
        <v>36</v>
      </c>
      <c r="E311">
        <v>202103</v>
      </c>
      <c r="F311">
        <v>190.64516129032259</v>
      </c>
      <c r="G311">
        <v>197</v>
      </c>
    </row>
    <row r="312" spans="1:7" x14ac:dyDescent="0.2">
      <c r="A312" t="s">
        <v>98</v>
      </c>
      <c r="B312" t="s">
        <v>17</v>
      </c>
      <c r="C312" t="s">
        <v>17</v>
      </c>
      <c r="D312" t="s">
        <v>36</v>
      </c>
      <c r="E312">
        <v>202104</v>
      </c>
      <c r="F312">
        <v>186.03333333333333</v>
      </c>
      <c r="G312">
        <v>188</v>
      </c>
    </row>
    <row r="313" spans="1:7" x14ac:dyDescent="0.2">
      <c r="A313" t="s">
        <v>98</v>
      </c>
      <c r="B313" t="s">
        <v>17</v>
      </c>
      <c r="C313" t="s">
        <v>17</v>
      </c>
      <c r="D313" t="s">
        <v>36</v>
      </c>
      <c r="E313">
        <v>202105</v>
      </c>
      <c r="F313">
        <v>175.25806451612902</v>
      </c>
      <c r="G313">
        <v>185</v>
      </c>
    </row>
    <row r="314" spans="1:7" x14ac:dyDescent="0.2">
      <c r="A314" t="s">
        <v>98</v>
      </c>
      <c r="B314" t="s">
        <v>17</v>
      </c>
      <c r="C314" t="s">
        <v>17</v>
      </c>
      <c r="D314" t="s">
        <v>36</v>
      </c>
      <c r="E314">
        <v>202106</v>
      </c>
      <c r="F314">
        <v>151.66666666666669</v>
      </c>
      <c r="G314">
        <v>164</v>
      </c>
    </row>
    <row r="315" spans="1:7" x14ac:dyDescent="0.2">
      <c r="A315" t="s">
        <v>98</v>
      </c>
      <c r="B315" t="s">
        <v>17</v>
      </c>
      <c r="C315" t="s">
        <v>17</v>
      </c>
      <c r="D315" t="s">
        <v>36</v>
      </c>
      <c r="E315">
        <v>202107</v>
      </c>
      <c r="F315">
        <v>139.06451612903228</v>
      </c>
      <c r="G315">
        <v>143</v>
      </c>
    </row>
    <row r="316" spans="1:7" x14ac:dyDescent="0.2">
      <c r="A316" t="s">
        <v>98</v>
      </c>
      <c r="B316" t="s">
        <v>17</v>
      </c>
      <c r="C316" t="s">
        <v>17</v>
      </c>
      <c r="D316" t="s">
        <v>36</v>
      </c>
      <c r="E316">
        <v>202108</v>
      </c>
      <c r="F316">
        <v>129.87096774193546</v>
      </c>
      <c r="G316">
        <v>135</v>
      </c>
    </row>
    <row r="317" spans="1:7" x14ac:dyDescent="0.2">
      <c r="A317" t="s">
        <v>98</v>
      </c>
      <c r="B317" t="s">
        <v>17</v>
      </c>
      <c r="C317" t="s">
        <v>17</v>
      </c>
      <c r="D317" t="s">
        <v>36</v>
      </c>
      <c r="E317">
        <v>202109</v>
      </c>
      <c r="F317">
        <v>125.03333333333333</v>
      </c>
      <c r="G317">
        <v>127</v>
      </c>
    </row>
    <row r="318" spans="1:7" x14ac:dyDescent="0.2">
      <c r="A318" t="s">
        <v>98</v>
      </c>
      <c r="B318" t="s">
        <v>17</v>
      </c>
      <c r="C318" t="s">
        <v>17</v>
      </c>
      <c r="D318" t="s">
        <v>36</v>
      </c>
      <c r="E318">
        <v>202110</v>
      </c>
      <c r="F318">
        <v>118.61290322580645</v>
      </c>
      <c r="G318">
        <v>122</v>
      </c>
    </row>
    <row r="319" spans="1:7" x14ac:dyDescent="0.2">
      <c r="A319" t="s">
        <v>98</v>
      </c>
      <c r="B319" t="s">
        <v>17</v>
      </c>
      <c r="C319" t="s">
        <v>17</v>
      </c>
      <c r="D319" t="s">
        <v>36</v>
      </c>
      <c r="E319">
        <v>202111</v>
      </c>
      <c r="F319">
        <v>115.1</v>
      </c>
      <c r="G319">
        <v>116</v>
      </c>
    </row>
    <row r="320" spans="1:7" x14ac:dyDescent="0.2">
      <c r="A320" t="s">
        <v>98</v>
      </c>
      <c r="B320" t="s">
        <v>17</v>
      </c>
      <c r="C320" t="s">
        <v>17</v>
      </c>
      <c r="D320" t="s">
        <v>36</v>
      </c>
      <c r="E320">
        <v>202112</v>
      </c>
      <c r="F320">
        <v>111.3225806451613</v>
      </c>
      <c r="G320">
        <v>115</v>
      </c>
    </row>
    <row r="321" spans="1:7" x14ac:dyDescent="0.2">
      <c r="A321" t="s">
        <v>98</v>
      </c>
      <c r="B321" t="s">
        <v>17</v>
      </c>
      <c r="C321" t="s">
        <v>17</v>
      </c>
      <c r="D321" t="s">
        <v>36</v>
      </c>
      <c r="E321">
        <v>202201</v>
      </c>
      <c r="F321">
        <v>108</v>
      </c>
      <c r="G321">
        <v>108</v>
      </c>
    </row>
    <row r="322" spans="1:7" x14ac:dyDescent="0.2">
      <c r="A322" t="s">
        <v>98</v>
      </c>
      <c r="B322" t="s">
        <v>17</v>
      </c>
      <c r="C322" t="s">
        <v>17</v>
      </c>
      <c r="D322" t="s">
        <v>36</v>
      </c>
      <c r="E322">
        <v>202202</v>
      </c>
      <c r="F322">
        <v>105.53571428571428</v>
      </c>
      <c r="G322">
        <v>108</v>
      </c>
    </row>
    <row r="323" spans="1:7" x14ac:dyDescent="0.2">
      <c r="A323" t="s">
        <v>98</v>
      </c>
      <c r="B323" t="s">
        <v>17</v>
      </c>
      <c r="C323" t="s">
        <v>17</v>
      </c>
      <c r="D323" t="s">
        <v>36</v>
      </c>
      <c r="E323">
        <v>202203</v>
      </c>
      <c r="F323">
        <v>98.741935483870961</v>
      </c>
      <c r="G323">
        <v>103</v>
      </c>
    </row>
    <row r="324" spans="1:7" x14ac:dyDescent="0.2">
      <c r="A324" t="s">
        <v>98</v>
      </c>
      <c r="B324" t="s">
        <v>17</v>
      </c>
      <c r="C324" t="s">
        <v>17</v>
      </c>
      <c r="D324" t="s">
        <v>36</v>
      </c>
      <c r="E324">
        <v>202204</v>
      </c>
      <c r="F324">
        <v>93.566666666666663</v>
      </c>
      <c r="G324">
        <v>94</v>
      </c>
    </row>
    <row r="325" spans="1:7" x14ac:dyDescent="0.2">
      <c r="A325" t="s">
        <v>98</v>
      </c>
      <c r="B325" t="s">
        <v>17</v>
      </c>
      <c r="C325" t="s">
        <v>17</v>
      </c>
      <c r="D325" t="s">
        <v>36</v>
      </c>
      <c r="E325">
        <v>202205</v>
      </c>
      <c r="F325">
        <v>90.387096774193552</v>
      </c>
      <c r="G325">
        <v>93</v>
      </c>
    </row>
    <row r="326" spans="1:7" x14ac:dyDescent="0.2">
      <c r="A326" t="s">
        <v>98</v>
      </c>
      <c r="B326" t="s">
        <v>17</v>
      </c>
      <c r="C326" t="s">
        <v>17</v>
      </c>
      <c r="D326" t="s">
        <v>36</v>
      </c>
      <c r="E326">
        <v>202206</v>
      </c>
      <c r="F326">
        <v>89</v>
      </c>
      <c r="G326">
        <v>89</v>
      </c>
    </row>
    <row r="327" spans="1:7" x14ac:dyDescent="0.2">
      <c r="A327" t="s">
        <v>98</v>
      </c>
      <c r="B327" t="s">
        <v>17</v>
      </c>
      <c r="C327" t="s">
        <v>17</v>
      </c>
      <c r="D327" t="s">
        <v>36</v>
      </c>
      <c r="E327">
        <v>202207</v>
      </c>
      <c r="F327">
        <v>88.387096774193552</v>
      </c>
      <c r="G327">
        <v>89</v>
      </c>
    </row>
    <row r="328" spans="1:7" x14ac:dyDescent="0.2">
      <c r="A328" t="s">
        <v>98</v>
      </c>
      <c r="B328" t="s">
        <v>17</v>
      </c>
      <c r="C328" t="s">
        <v>17</v>
      </c>
      <c r="D328" t="s">
        <v>36</v>
      </c>
      <c r="E328">
        <v>202208</v>
      </c>
      <c r="F328">
        <v>87.354838709677423</v>
      </c>
      <c r="G328">
        <v>88</v>
      </c>
    </row>
    <row r="329" spans="1:7" x14ac:dyDescent="0.2">
      <c r="A329" t="s">
        <v>98</v>
      </c>
      <c r="B329" t="s">
        <v>17</v>
      </c>
      <c r="C329" t="s">
        <v>17</v>
      </c>
      <c r="D329" t="s">
        <v>36</v>
      </c>
      <c r="E329">
        <v>202209</v>
      </c>
      <c r="F329">
        <v>83.033333333333346</v>
      </c>
      <c r="G329">
        <v>85</v>
      </c>
    </row>
    <row r="330" spans="1:7" x14ac:dyDescent="0.2">
      <c r="A330" t="s">
        <v>98</v>
      </c>
      <c r="B330" t="s">
        <v>17</v>
      </c>
      <c r="C330" t="s">
        <v>17</v>
      </c>
      <c r="D330" t="s">
        <v>36</v>
      </c>
      <c r="E330">
        <v>202210</v>
      </c>
      <c r="F330">
        <v>79.290322580645167</v>
      </c>
      <c r="G330">
        <v>80</v>
      </c>
    </row>
    <row r="331" spans="1:7" x14ac:dyDescent="0.2">
      <c r="A331" t="s">
        <v>98</v>
      </c>
      <c r="B331" t="s">
        <v>17</v>
      </c>
      <c r="C331" t="s">
        <v>17</v>
      </c>
      <c r="D331" t="s">
        <v>36</v>
      </c>
      <c r="E331">
        <v>202211</v>
      </c>
      <c r="F331">
        <v>74.3</v>
      </c>
      <c r="G331">
        <v>78</v>
      </c>
    </row>
    <row r="332" spans="1:7" x14ac:dyDescent="0.2">
      <c r="A332" t="s">
        <v>98</v>
      </c>
      <c r="B332" t="s">
        <v>17</v>
      </c>
      <c r="C332" t="s">
        <v>17</v>
      </c>
      <c r="D332" t="s">
        <v>36</v>
      </c>
      <c r="E332">
        <v>202212</v>
      </c>
      <c r="F332">
        <v>66.645161290322577</v>
      </c>
      <c r="G332">
        <v>69</v>
      </c>
    </row>
    <row r="333" spans="1:7" x14ac:dyDescent="0.2">
      <c r="A333" t="s">
        <v>98</v>
      </c>
      <c r="B333" t="s">
        <v>17</v>
      </c>
      <c r="C333" t="s">
        <v>17</v>
      </c>
      <c r="D333" t="s">
        <v>36</v>
      </c>
      <c r="E333">
        <v>202301</v>
      </c>
      <c r="F333">
        <v>63.258064516129032</v>
      </c>
      <c r="G333">
        <v>65</v>
      </c>
    </row>
    <row r="334" spans="1:7" x14ac:dyDescent="0.2">
      <c r="A334" t="s">
        <v>98</v>
      </c>
      <c r="B334" t="s">
        <v>17</v>
      </c>
      <c r="C334" t="s">
        <v>17</v>
      </c>
      <c r="D334" t="s">
        <v>36</v>
      </c>
      <c r="E334">
        <v>202302</v>
      </c>
      <c r="F334">
        <v>61.571428571428577</v>
      </c>
      <c r="G334">
        <v>62</v>
      </c>
    </row>
    <row r="335" spans="1:7" x14ac:dyDescent="0.2">
      <c r="A335" t="s">
        <v>98</v>
      </c>
      <c r="B335" t="s">
        <v>17</v>
      </c>
      <c r="C335" t="s">
        <v>17</v>
      </c>
      <c r="D335" t="s">
        <v>36</v>
      </c>
      <c r="E335">
        <v>202303</v>
      </c>
      <c r="F335">
        <v>59.322580645161288</v>
      </c>
      <c r="G335">
        <v>60</v>
      </c>
    </row>
    <row r="336" spans="1:7" x14ac:dyDescent="0.2">
      <c r="A336" t="s">
        <v>98</v>
      </c>
      <c r="B336" t="s">
        <v>17</v>
      </c>
      <c r="C336" t="s">
        <v>17</v>
      </c>
      <c r="D336" t="s">
        <v>36</v>
      </c>
      <c r="E336">
        <v>202304</v>
      </c>
      <c r="F336">
        <v>57.93333333333333</v>
      </c>
      <c r="G336">
        <v>59</v>
      </c>
    </row>
    <row r="337" spans="1:7" x14ac:dyDescent="0.2">
      <c r="A337" t="s">
        <v>98</v>
      </c>
      <c r="B337" t="s">
        <v>17</v>
      </c>
      <c r="C337" t="s">
        <v>17</v>
      </c>
      <c r="D337" t="s">
        <v>36</v>
      </c>
      <c r="E337">
        <v>202305</v>
      </c>
      <c r="F337">
        <v>53.645161290322584</v>
      </c>
      <c r="G337">
        <v>56</v>
      </c>
    </row>
    <row r="338" spans="1:7" x14ac:dyDescent="0.2">
      <c r="A338" t="s">
        <v>98</v>
      </c>
      <c r="B338" t="s">
        <v>17</v>
      </c>
      <c r="C338" t="s">
        <v>17</v>
      </c>
      <c r="D338" t="s">
        <v>36</v>
      </c>
      <c r="E338">
        <v>202306</v>
      </c>
      <c r="F338">
        <v>17.133333333333329</v>
      </c>
      <c r="G338">
        <v>29</v>
      </c>
    </row>
    <row r="339" spans="1:7" x14ac:dyDescent="0.2">
      <c r="A339" t="s">
        <v>98</v>
      </c>
      <c r="B339" t="s">
        <v>17</v>
      </c>
      <c r="C339" t="s">
        <v>17</v>
      </c>
      <c r="D339" t="s">
        <v>36</v>
      </c>
      <c r="E339">
        <v>202307</v>
      </c>
      <c r="F339">
        <v>1.870967741935484</v>
      </c>
      <c r="G339">
        <v>5</v>
      </c>
    </row>
    <row r="340" spans="1:7" x14ac:dyDescent="0.2">
      <c r="A340" t="s">
        <v>98</v>
      </c>
      <c r="B340" t="s">
        <v>17</v>
      </c>
      <c r="C340" t="s">
        <v>17</v>
      </c>
      <c r="D340" t="s">
        <v>37</v>
      </c>
      <c r="E340">
        <v>201906</v>
      </c>
      <c r="F340">
        <v>560.49677419354839</v>
      </c>
      <c r="G340">
        <v>571.66666666666663</v>
      </c>
    </row>
    <row r="341" spans="1:7" x14ac:dyDescent="0.2">
      <c r="A341" t="s">
        <v>98</v>
      </c>
      <c r="B341" t="s">
        <v>17</v>
      </c>
      <c r="C341" t="s">
        <v>17</v>
      </c>
      <c r="D341" t="s">
        <v>37</v>
      </c>
      <c r="E341">
        <v>201912</v>
      </c>
      <c r="F341">
        <v>506.60824372759862</v>
      </c>
      <c r="G341">
        <v>510.16666666666669</v>
      </c>
    </row>
    <row r="342" spans="1:7" x14ac:dyDescent="0.2">
      <c r="A342" t="s">
        <v>98</v>
      </c>
      <c r="B342" t="s">
        <v>17</v>
      </c>
      <c r="C342" t="s">
        <v>17</v>
      </c>
      <c r="D342" t="s">
        <v>37</v>
      </c>
      <c r="E342">
        <v>202006</v>
      </c>
      <c r="F342">
        <v>490.98333333333335</v>
      </c>
      <c r="G342">
        <v>491</v>
      </c>
    </row>
    <row r="343" spans="1:7" x14ac:dyDescent="0.2">
      <c r="A343" t="s">
        <v>98</v>
      </c>
      <c r="B343" t="s">
        <v>17</v>
      </c>
      <c r="C343" t="s">
        <v>17</v>
      </c>
      <c r="D343" t="s">
        <v>37</v>
      </c>
      <c r="E343">
        <v>202012</v>
      </c>
      <c r="F343">
        <v>333.2177419354839</v>
      </c>
      <c r="G343">
        <v>353</v>
      </c>
    </row>
    <row r="344" spans="1:7" x14ac:dyDescent="0.2">
      <c r="A344" t="s">
        <v>98</v>
      </c>
      <c r="B344" t="s">
        <v>17</v>
      </c>
      <c r="C344" t="s">
        <v>17</v>
      </c>
      <c r="D344" t="s">
        <v>37</v>
      </c>
      <c r="E344">
        <v>202106</v>
      </c>
      <c r="F344">
        <v>189.99896313364056</v>
      </c>
      <c r="G344">
        <v>197.5</v>
      </c>
    </row>
    <row r="345" spans="1:7" x14ac:dyDescent="0.2">
      <c r="A345" t="s">
        <v>98</v>
      </c>
      <c r="B345" t="s">
        <v>17</v>
      </c>
      <c r="C345" t="s">
        <v>17</v>
      </c>
      <c r="D345" t="s">
        <v>37</v>
      </c>
      <c r="E345">
        <v>202112</v>
      </c>
      <c r="F345">
        <v>123.16738351254482</v>
      </c>
      <c r="G345">
        <v>126.33333333333333</v>
      </c>
    </row>
    <row r="346" spans="1:7" x14ac:dyDescent="0.2">
      <c r="A346" t="s">
        <v>98</v>
      </c>
      <c r="B346" t="s">
        <v>17</v>
      </c>
      <c r="C346" t="s">
        <v>17</v>
      </c>
      <c r="D346" t="s">
        <v>37</v>
      </c>
      <c r="E346">
        <v>202206</v>
      </c>
      <c r="F346">
        <v>97.53856886840758</v>
      </c>
      <c r="G346">
        <v>99.166666666666671</v>
      </c>
    </row>
    <row r="347" spans="1:7" x14ac:dyDescent="0.2">
      <c r="A347" t="s">
        <v>98</v>
      </c>
      <c r="B347" t="s">
        <v>17</v>
      </c>
      <c r="C347" t="s">
        <v>17</v>
      </c>
      <c r="D347" t="s">
        <v>37</v>
      </c>
      <c r="E347">
        <v>202212</v>
      </c>
      <c r="F347">
        <v>79.835125448028677</v>
      </c>
      <c r="G347">
        <v>81.5</v>
      </c>
    </row>
    <row r="348" spans="1:7" x14ac:dyDescent="0.2">
      <c r="A348" t="s">
        <v>98</v>
      </c>
      <c r="B348" t="s">
        <v>17</v>
      </c>
      <c r="C348" t="s">
        <v>17</v>
      </c>
      <c r="D348" t="s">
        <v>37</v>
      </c>
      <c r="E348">
        <v>202306</v>
      </c>
      <c r="F348">
        <v>52.14398361495136</v>
      </c>
      <c r="G348">
        <v>55.166666666666664</v>
      </c>
    </row>
    <row r="349" spans="1:7" x14ac:dyDescent="0.2">
      <c r="A349" t="s">
        <v>98</v>
      </c>
      <c r="B349" t="s">
        <v>17</v>
      </c>
      <c r="C349" t="s">
        <v>17</v>
      </c>
      <c r="D349" t="s">
        <v>37</v>
      </c>
      <c r="E349">
        <v>202312</v>
      </c>
      <c r="F349">
        <v>1.870967741935484</v>
      </c>
      <c r="G349">
        <v>5</v>
      </c>
    </row>
    <row r="350" spans="1:7" x14ac:dyDescent="0.2">
      <c r="A350" t="s">
        <v>98</v>
      </c>
      <c r="B350" t="s">
        <v>17</v>
      </c>
      <c r="C350" t="s">
        <v>17</v>
      </c>
      <c r="D350" t="s">
        <v>33</v>
      </c>
      <c r="E350">
        <v>201906</v>
      </c>
      <c r="F350">
        <v>560.49677419354839</v>
      </c>
      <c r="G350">
        <v>571.66666666666663</v>
      </c>
    </row>
    <row r="351" spans="1:7" x14ac:dyDescent="0.2">
      <c r="A351" t="s">
        <v>98</v>
      </c>
      <c r="B351" t="s">
        <v>17</v>
      </c>
      <c r="C351" t="s">
        <v>17</v>
      </c>
      <c r="D351" t="s">
        <v>33</v>
      </c>
      <c r="E351">
        <v>201909</v>
      </c>
      <c r="F351">
        <v>518.97562724014335</v>
      </c>
      <c r="G351">
        <v>523.66666666666663</v>
      </c>
    </row>
    <row r="352" spans="1:7" x14ac:dyDescent="0.2">
      <c r="A352" t="s">
        <v>98</v>
      </c>
      <c r="B352" t="s">
        <v>17</v>
      </c>
      <c r="C352" t="s">
        <v>17</v>
      </c>
      <c r="D352" t="s">
        <v>33</v>
      </c>
      <c r="E352">
        <v>201912</v>
      </c>
      <c r="F352">
        <v>494.24086021505377</v>
      </c>
      <c r="G352">
        <v>496.66666666666669</v>
      </c>
    </row>
    <row r="353" spans="1:7" x14ac:dyDescent="0.2">
      <c r="A353" t="s">
        <v>98</v>
      </c>
      <c r="B353" t="s">
        <v>17</v>
      </c>
      <c r="C353" t="s">
        <v>17</v>
      </c>
      <c r="D353" t="s">
        <v>33</v>
      </c>
      <c r="E353">
        <v>202003</v>
      </c>
      <c r="F353">
        <v>491</v>
      </c>
      <c r="G353">
        <v>491</v>
      </c>
    </row>
    <row r="354" spans="1:7" x14ac:dyDescent="0.2">
      <c r="A354" t="s">
        <v>98</v>
      </c>
      <c r="B354" t="s">
        <v>17</v>
      </c>
      <c r="C354" t="s">
        <v>17</v>
      </c>
      <c r="D354" t="s">
        <v>33</v>
      </c>
      <c r="E354">
        <v>202006</v>
      </c>
      <c r="F354">
        <v>490.9666666666667</v>
      </c>
      <c r="G354">
        <v>491</v>
      </c>
    </row>
    <row r="355" spans="1:7" x14ac:dyDescent="0.2">
      <c r="A355" t="s">
        <v>98</v>
      </c>
      <c r="B355" t="s">
        <v>17</v>
      </c>
      <c r="C355" t="s">
        <v>17</v>
      </c>
      <c r="D355" t="s">
        <v>33</v>
      </c>
      <c r="E355">
        <v>202009</v>
      </c>
      <c r="F355">
        <v>393.15376344086025</v>
      </c>
      <c r="G355">
        <v>416.66666666666669</v>
      </c>
    </row>
    <row r="356" spans="1:7" x14ac:dyDescent="0.2">
      <c r="A356" t="s">
        <v>98</v>
      </c>
      <c r="B356" t="s">
        <v>17</v>
      </c>
      <c r="C356" t="s">
        <v>17</v>
      </c>
      <c r="D356" t="s">
        <v>33</v>
      </c>
      <c r="E356">
        <v>202012</v>
      </c>
      <c r="F356">
        <v>273.28172043010755</v>
      </c>
      <c r="G356">
        <v>289.33333333333331</v>
      </c>
    </row>
    <row r="357" spans="1:7" x14ac:dyDescent="0.2">
      <c r="A357" t="s">
        <v>98</v>
      </c>
      <c r="B357" t="s">
        <v>17</v>
      </c>
      <c r="C357" t="s">
        <v>17</v>
      </c>
      <c r="D357" t="s">
        <v>33</v>
      </c>
      <c r="E357">
        <v>202103</v>
      </c>
      <c r="F357">
        <v>209.01190476190473</v>
      </c>
      <c r="G357">
        <v>216</v>
      </c>
    </row>
    <row r="358" spans="1:7" x14ac:dyDescent="0.2">
      <c r="A358" t="s">
        <v>98</v>
      </c>
      <c r="B358" t="s">
        <v>17</v>
      </c>
      <c r="C358" t="s">
        <v>17</v>
      </c>
      <c r="D358" t="s">
        <v>33</v>
      </c>
      <c r="E358">
        <v>202106</v>
      </c>
      <c r="F358">
        <v>170.98602150537636</v>
      </c>
      <c r="G358">
        <v>179</v>
      </c>
    </row>
    <row r="359" spans="1:7" x14ac:dyDescent="0.2">
      <c r="A359" t="s">
        <v>98</v>
      </c>
      <c r="B359" t="s">
        <v>17</v>
      </c>
      <c r="C359" t="s">
        <v>17</v>
      </c>
      <c r="D359" t="s">
        <v>33</v>
      </c>
      <c r="E359">
        <v>202109</v>
      </c>
      <c r="F359">
        <v>131.32293906810037</v>
      </c>
      <c r="G359">
        <v>135</v>
      </c>
    </row>
    <row r="360" spans="1:7" x14ac:dyDescent="0.2">
      <c r="A360" t="s">
        <v>98</v>
      </c>
      <c r="B360" t="s">
        <v>17</v>
      </c>
      <c r="C360" t="s">
        <v>17</v>
      </c>
      <c r="D360" t="s">
        <v>33</v>
      </c>
      <c r="E360">
        <v>202112</v>
      </c>
      <c r="F360">
        <v>115.01182795698924</v>
      </c>
      <c r="G360">
        <v>117.66666666666667</v>
      </c>
    </row>
    <row r="361" spans="1:7" x14ac:dyDescent="0.2">
      <c r="A361" t="s">
        <v>98</v>
      </c>
      <c r="B361" t="s">
        <v>17</v>
      </c>
      <c r="C361" t="s">
        <v>17</v>
      </c>
      <c r="D361" t="s">
        <v>33</v>
      </c>
      <c r="E361">
        <v>202203</v>
      </c>
      <c r="F361">
        <v>104.09254992319508</v>
      </c>
      <c r="G361">
        <v>106.33333333333333</v>
      </c>
    </row>
    <row r="362" spans="1:7" x14ac:dyDescent="0.2">
      <c r="A362" t="s">
        <v>98</v>
      </c>
      <c r="B362" t="s">
        <v>17</v>
      </c>
      <c r="C362" t="s">
        <v>17</v>
      </c>
      <c r="D362" t="s">
        <v>33</v>
      </c>
      <c r="E362">
        <v>202206</v>
      </c>
      <c r="F362">
        <v>90.984587813620067</v>
      </c>
      <c r="G362">
        <v>92</v>
      </c>
    </row>
    <row r="363" spans="1:7" x14ac:dyDescent="0.2">
      <c r="A363" t="s">
        <v>98</v>
      </c>
      <c r="B363" t="s">
        <v>17</v>
      </c>
      <c r="C363" t="s">
        <v>17</v>
      </c>
      <c r="D363" t="s">
        <v>33</v>
      </c>
      <c r="E363">
        <v>202209</v>
      </c>
      <c r="F363">
        <v>86.258422939068112</v>
      </c>
      <c r="G363">
        <v>87.333333333333329</v>
      </c>
    </row>
    <row r="364" spans="1:7" x14ac:dyDescent="0.2">
      <c r="A364" t="s">
        <v>98</v>
      </c>
      <c r="B364" t="s">
        <v>17</v>
      </c>
      <c r="C364" t="s">
        <v>17</v>
      </c>
      <c r="D364" t="s">
        <v>33</v>
      </c>
      <c r="E364">
        <v>202212</v>
      </c>
      <c r="F364">
        <v>73.411827956989256</v>
      </c>
      <c r="G364">
        <v>75.666666666666671</v>
      </c>
    </row>
    <row r="365" spans="1:7" x14ac:dyDescent="0.2">
      <c r="A365" t="s">
        <v>98</v>
      </c>
      <c r="B365" t="s">
        <v>17</v>
      </c>
      <c r="C365" t="s">
        <v>17</v>
      </c>
      <c r="D365" t="s">
        <v>33</v>
      </c>
      <c r="E365">
        <v>202303</v>
      </c>
      <c r="F365">
        <v>61.384024577572966</v>
      </c>
      <c r="G365">
        <v>62.333333333333336</v>
      </c>
    </row>
    <row r="366" spans="1:7" x14ac:dyDescent="0.2">
      <c r="A366" t="s">
        <v>98</v>
      </c>
      <c r="B366" t="s">
        <v>17</v>
      </c>
      <c r="C366" t="s">
        <v>17</v>
      </c>
      <c r="D366" t="s">
        <v>33</v>
      </c>
      <c r="E366">
        <v>202306</v>
      </c>
      <c r="F366">
        <v>42.903942652329754</v>
      </c>
      <c r="G366">
        <v>48</v>
      </c>
    </row>
    <row r="367" spans="1:7" x14ac:dyDescent="0.2">
      <c r="A367" t="s">
        <v>98</v>
      </c>
      <c r="B367" t="s">
        <v>17</v>
      </c>
      <c r="C367" t="s">
        <v>17</v>
      </c>
      <c r="D367" t="s">
        <v>33</v>
      </c>
      <c r="E367">
        <v>202309</v>
      </c>
      <c r="F367">
        <v>1.870967741935484</v>
      </c>
      <c r="G367">
        <v>5</v>
      </c>
    </row>
    <row r="368" spans="1:7" x14ac:dyDescent="0.2">
      <c r="A368" t="s">
        <v>99</v>
      </c>
      <c r="B368" t="s">
        <v>17</v>
      </c>
      <c r="C368" t="s">
        <v>17</v>
      </c>
      <c r="D368" t="s">
        <v>35</v>
      </c>
      <c r="E368">
        <v>2019</v>
      </c>
      <c r="F368">
        <v>267557.81589008356</v>
      </c>
      <c r="G368">
        <v>280401.77777777775</v>
      </c>
    </row>
    <row r="369" spans="1:7" x14ac:dyDescent="0.2">
      <c r="A369" t="s">
        <v>99</v>
      </c>
      <c r="B369" t="s">
        <v>17</v>
      </c>
      <c r="C369" t="s">
        <v>17</v>
      </c>
      <c r="D369" t="s">
        <v>35</v>
      </c>
      <c r="E369">
        <v>2020</v>
      </c>
      <c r="F369">
        <v>241922.13816586338</v>
      </c>
      <c r="G369">
        <v>266763.75</v>
      </c>
    </row>
    <row r="370" spans="1:7" x14ac:dyDescent="0.2">
      <c r="A370" t="s">
        <v>99</v>
      </c>
      <c r="B370" t="s">
        <v>17</v>
      </c>
      <c r="C370" t="s">
        <v>17</v>
      </c>
      <c r="D370" t="s">
        <v>35</v>
      </c>
      <c r="E370">
        <v>2021</v>
      </c>
      <c r="F370">
        <v>143366.79080901179</v>
      </c>
      <c r="G370">
        <v>172950.08333333334</v>
      </c>
    </row>
    <row r="371" spans="1:7" x14ac:dyDescent="0.2">
      <c r="A371" t="s">
        <v>99</v>
      </c>
      <c r="B371" t="s">
        <v>17</v>
      </c>
      <c r="C371" t="s">
        <v>17</v>
      </c>
      <c r="D371" t="s">
        <v>35</v>
      </c>
      <c r="E371">
        <v>2022</v>
      </c>
      <c r="F371">
        <v>144755.28106118776</v>
      </c>
      <c r="G371">
        <v>177186.33333333334</v>
      </c>
    </row>
    <row r="372" spans="1:7" x14ac:dyDescent="0.2">
      <c r="A372" t="s">
        <v>99</v>
      </c>
      <c r="B372" t="s">
        <v>17</v>
      </c>
      <c r="C372" t="s">
        <v>17</v>
      </c>
      <c r="D372" t="s">
        <v>35</v>
      </c>
      <c r="E372">
        <v>2023</v>
      </c>
      <c r="F372">
        <v>222023.40870455711</v>
      </c>
      <c r="G372">
        <v>239482.41666666666</v>
      </c>
    </row>
    <row r="373" spans="1:7" x14ac:dyDescent="0.2">
      <c r="A373" t="s">
        <v>99</v>
      </c>
      <c r="B373" t="s">
        <v>17</v>
      </c>
      <c r="C373" t="s">
        <v>17</v>
      </c>
      <c r="D373" t="s">
        <v>35</v>
      </c>
      <c r="E373">
        <v>2024</v>
      </c>
      <c r="F373">
        <v>187766.23266592511</v>
      </c>
      <c r="G373">
        <v>265897.2</v>
      </c>
    </row>
    <row r="374" spans="1:7" x14ac:dyDescent="0.2">
      <c r="A374" t="s">
        <v>99</v>
      </c>
      <c r="B374" t="s">
        <v>17</v>
      </c>
      <c r="C374" t="s">
        <v>17</v>
      </c>
      <c r="D374" t="s">
        <v>36</v>
      </c>
      <c r="E374">
        <v>201904</v>
      </c>
      <c r="F374">
        <v>230773.93333333326</v>
      </c>
      <c r="G374">
        <v>239993</v>
      </c>
    </row>
    <row r="375" spans="1:7" x14ac:dyDescent="0.2">
      <c r="A375" t="s">
        <v>99</v>
      </c>
      <c r="B375" t="s">
        <v>17</v>
      </c>
      <c r="C375" t="s">
        <v>17</v>
      </c>
      <c r="D375" t="s">
        <v>36</v>
      </c>
      <c r="E375">
        <v>201905</v>
      </c>
      <c r="F375">
        <v>246511.87096774188</v>
      </c>
      <c r="G375">
        <v>255853</v>
      </c>
    </row>
    <row r="376" spans="1:7" x14ac:dyDescent="0.2">
      <c r="A376" t="s">
        <v>99</v>
      </c>
      <c r="B376" t="s">
        <v>17</v>
      </c>
      <c r="C376" t="s">
        <v>17</v>
      </c>
      <c r="D376" t="s">
        <v>36</v>
      </c>
      <c r="E376">
        <v>201906</v>
      </c>
      <c r="F376">
        <v>247300.56666666665</v>
      </c>
      <c r="G376">
        <v>249767</v>
      </c>
    </row>
    <row r="377" spans="1:7" x14ac:dyDescent="0.2">
      <c r="A377" t="s">
        <v>99</v>
      </c>
      <c r="B377" t="s">
        <v>17</v>
      </c>
      <c r="C377" t="s">
        <v>17</v>
      </c>
      <c r="D377" t="s">
        <v>36</v>
      </c>
      <c r="E377">
        <v>201907</v>
      </c>
      <c r="F377">
        <v>265335.77419354842</v>
      </c>
      <c r="G377">
        <v>283522</v>
      </c>
    </row>
    <row r="378" spans="1:7" x14ac:dyDescent="0.2">
      <c r="A378" t="s">
        <v>99</v>
      </c>
      <c r="B378" t="s">
        <v>17</v>
      </c>
      <c r="C378" t="s">
        <v>17</v>
      </c>
      <c r="D378" t="s">
        <v>36</v>
      </c>
      <c r="E378">
        <v>201908</v>
      </c>
      <c r="F378">
        <v>273464.87096774182</v>
      </c>
      <c r="G378">
        <v>287362</v>
      </c>
    </row>
    <row r="379" spans="1:7" x14ac:dyDescent="0.2">
      <c r="A379" t="s">
        <v>99</v>
      </c>
      <c r="B379" t="s">
        <v>17</v>
      </c>
      <c r="C379" t="s">
        <v>17</v>
      </c>
      <c r="D379" t="s">
        <v>36</v>
      </c>
      <c r="E379">
        <v>201909</v>
      </c>
      <c r="F379">
        <v>276134.49999999988</v>
      </c>
      <c r="G379">
        <v>293824</v>
      </c>
    </row>
    <row r="380" spans="1:7" x14ac:dyDescent="0.2">
      <c r="A380" t="s">
        <v>99</v>
      </c>
      <c r="B380" t="s">
        <v>17</v>
      </c>
      <c r="C380" t="s">
        <v>17</v>
      </c>
      <c r="D380" t="s">
        <v>36</v>
      </c>
      <c r="E380">
        <v>201910</v>
      </c>
      <c r="F380">
        <v>284271.87096774188</v>
      </c>
      <c r="G380">
        <v>296963</v>
      </c>
    </row>
    <row r="381" spans="1:7" x14ac:dyDescent="0.2">
      <c r="A381" t="s">
        <v>99</v>
      </c>
      <c r="B381" t="s">
        <v>17</v>
      </c>
      <c r="C381" t="s">
        <v>17</v>
      </c>
      <c r="D381" t="s">
        <v>36</v>
      </c>
      <c r="E381">
        <v>201911</v>
      </c>
      <c r="F381">
        <v>287983.63333333324</v>
      </c>
      <c r="G381">
        <v>302942</v>
      </c>
    </row>
    <row r="382" spans="1:7" x14ac:dyDescent="0.2">
      <c r="A382" t="s">
        <v>99</v>
      </c>
      <c r="B382" t="s">
        <v>17</v>
      </c>
      <c r="C382" t="s">
        <v>17</v>
      </c>
      <c r="D382" t="s">
        <v>36</v>
      </c>
      <c r="E382">
        <v>201912</v>
      </c>
      <c r="F382">
        <v>296243.32258064538</v>
      </c>
      <c r="G382">
        <v>313390</v>
      </c>
    </row>
    <row r="383" spans="1:7" x14ac:dyDescent="0.2">
      <c r="A383" t="s">
        <v>99</v>
      </c>
      <c r="B383" t="s">
        <v>17</v>
      </c>
      <c r="C383" t="s">
        <v>17</v>
      </c>
      <c r="D383" t="s">
        <v>36</v>
      </c>
      <c r="E383">
        <v>202001</v>
      </c>
      <c r="F383">
        <v>293418.3870967743</v>
      </c>
      <c r="G383">
        <v>313497</v>
      </c>
    </row>
    <row r="384" spans="1:7" x14ac:dyDescent="0.2">
      <c r="A384" t="s">
        <v>99</v>
      </c>
      <c r="B384" t="s">
        <v>17</v>
      </c>
      <c r="C384" t="s">
        <v>17</v>
      </c>
      <c r="D384" t="s">
        <v>36</v>
      </c>
      <c r="E384">
        <v>202002</v>
      </c>
      <c r="F384">
        <v>289910.96551724157</v>
      </c>
      <c r="G384">
        <v>311501</v>
      </c>
    </row>
    <row r="385" spans="1:7" x14ac:dyDescent="0.2">
      <c r="A385" t="s">
        <v>99</v>
      </c>
      <c r="B385" t="s">
        <v>17</v>
      </c>
      <c r="C385" t="s">
        <v>17</v>
      </c>
      <c r="D385" t="s">
        <v>36</v>
      </c>
      <c r="E385">
        <v>202003</v>
      </c>
      <c r="F385">
        <v>285010.48387096793</v>
      </c>
      <c r="G385">
        <v>303574</v>
      </c>
    </row>
    <row r="386" spans="1:7" x14ac:dyDescent="0.2">
      <c r="A386" t="s">
        <v>99</v>
      </c>
      <c r="B386" t="s">
        <v>17</v>
      </c>
      <c r="C386" t="s">
        <v>17</v>
      </c>
      <c r="D386" t="s">
        <v>36</v>
      </c>
      <c r="E386">
        <v>202004</v>
      </c>
      <c r="F386">
        <v>275447.96666666662</v>
      </c>
      <c r="G386">
        <v>288298</v>
      </c>
    </row>
    <row r="387" spans="1:7" x14ac:dyDescent="0.2">
      <c r="A387" t="s">
        <v>99</v>
      </c>
      <c r="B387" t="s">
        <v>17</v>
      </c>
      <c r="C387" t="s">
        <v>17</v>
      </c>
      <c r="D387" t="s">
        <v>36</v>
      </c>
      <c r="E387">
        <v>202005</v>
      </c>
      <c r="F387">
        <v>263062.06451612891</v>
      </c>
      <c r="G387">
        <v>276564</v>
      </c>
    </row>
    <row r="388" spans="1:7" x14ac:dyDescent="0.2">
      <c r="A388" t="s">
        <v>99</v>
      </c>
      <c r="B388" t="s">
        <v>17</v>
      </c>
      <c r="C388" t="s">
        <v>17</v>
      </c>
      <c r="D388" t="s">
        <v>36</v>
      </c>
      <c r="E388">
        <v>202006</v>
      </c>
      <c r="F388">
        <v>257954.93333333338</v>
      </c>
      <c r="G388">
        <v>268040</v>
      </c>
    </row>
    <row r="389" spans="1:7" x14ac:dyDescent="0.2">
      <c r="A389" t="s">
        <v>99</v>
      </c>
      <c r="B389" t="s">
        <v>17</v>
      </c>
      <c r="C389" t="s">
        <v>17</v>
      </c>
      <c r="D389" t="s">
        <v>36</v>
      </c>
      <c r="E389">
        <v>202007</v>
      </c>
      <c r="F389">
        <v>249611.35483870964</v>
      </c>
      <c r="G389">
        <v>264300</v>
      </c>
    </row>
    <row r="390" spans="1:7" x14ac:dyDescent="0.2">
      <c r="A390" t="s">
        <v>99</v>
      </c>
      <c r="B390" t="s">
        <v>17</v>
      </c>
      <c r="C390" t="s">
        <v>17</v>
      </c>
      <c r="D390" t="s">
        <v>36</v>
      </c>
      <c r="E390">
        <v>202008</v>
      </c>
      <c r="F390">
        <v>236588.32258064512</v>
      </c>
      <c r="G390">
        <v>262946</v>
      </c>
    </row>
    <row r="391" spans="1:7" x14ac:dyDescent="0.2">
      <c r="A391" t="s">
        <v>99</v>
      </c>
      <c r="B391" t="s">
        <v>17</v>
      </c>
      <c r="C391" t="s">
        <v>17</v>
      </c>
      <c r="D391" t="s">
        <v>36</v>
      </c>
      <c r="E391">
        <v>202009</v>
      </c>
      <c r="F391">
        <v>222738.6</v>
      </c>
      <c r="G391">
        <v>224254</v>
      </c>
    </row>
    <row r="392" spans="1:7" x14ac:dyDescent="0.2">
      <c r="A392" t="s">
        <v>99</v>
      </c>
      <c r="B392" t="s">
        <v>17</v>
      </c>
      <c r="C392" t="s">
        <v>17</v>
      </c>
      <c r="D392" t="s">
        <v>36</v>
      </c>
      <c r="E392">
        <v>202010</v>
      </c>
      <c r="F392">
        <v>212903.90322580643</v>
      </c>
      <c r="G392">
        <v>224514</v>
      </c>
    </row>
    <row r="393" spans="1:7" x14ac:dyDescent="0.2">
      <c r="A393" t="s">
        <v>99</v>
      </c>
      <c r="B393" t="s">
        <v>17</v>
      </c>
      <c r="C393" t="s">
        <v>17</v>
      </c>
      <c r="D393" t="s">
        <v>36</v>
      </c>
      <c r="E393">
        <v>202011</v>
      </c>
      <c r="F393">
        <v>177525.9666666667</v>
      </c>
      <c r="G393">
        <v>244049</v>
      </c>
    </row>
    <row r="394" spans="1:7" x14ac:dyDescent="0.2">
      <c r="A394" t="s">
        <v>99</v>
      </c>
      <c r="B394" t="s">
        <v>17</v>
      </c>
      <c r="C394" t="s">
        <v>17</v>
      </c>
      <c r="D394" t="s">
        <v>36</v>
      </c>
      <c r="E394">
        <v>202012</v>
      </c>
      <c r="F394">
        <v>138892.70967741939</v>
      </c>
      <c r="G394">
        <v>219628</v>
      </c>
    </row>
    <row r="395" spans="1:7" x14ac:dyDescent="0.2">
      <c r="A395" t="s">
        <v>99</v>
      </c>
      <c r="B395" t="s">
        <v>17</v>
      </c>
      <c r="C395" t="s">
        <v>17</v>
      </c>
      <c r="D395" t="s">
        <v>36</v>
      </c>
      <c r="E395">
        <v>202101</v>
      </c>
      <c r="F395">
        <v>127240.54838709682</v>
      </c>
      <c r="G395">
        <v>144929</v>
      </c>
    </row>
    <row r="396" spans="1:7" x14ac:dyDescent="0.2">
      <c r="A396" t="s">
        <v>99</v>
      </c>
      <c r="B396" t="s">
        <v>17</v>
      </c>
      <c r="C396" t="s">
        <v>17</v>
      </c>
      <c r="D396" t="s">
        <v>36</v>
      </c>
      <c r="E396">
        <v>202102</v>
      </c>
      <c r="F396">
        <v>131033.07142857143</v>
      </c>
      <c r="G396">
        <v>167262</v>
      </c>
    </row>
    <row r="397" spans="1:7" x14ac:dyDescent="0.2">
      <c r="A397" t="s">
        <v>99</v>
      </c>
      <c r="B397" t="s">
        <v>17</v>
      </c>
      <c r="C397" t="s">
        <v>17</v>
      </c>
      <c r="D397" t="s">
        <v>36</v>
      </c>
      <c r="E397">
        <v>202103</v>
      </c>
      <c r="F397">
        <v>135731.48387096767</v>
      </c>
      <c r="G397">
        <v>140060</v>
      </c>
    </row>
    <row r="398" spans="1:7" x14ac:dyDescent="0.2">
      <c r="A398" t="s">
        <v>99</v>
      </c>
      <c r="B398" t="s">
        <v>17</v>
      </c>
      <c r="C398" t="s">
        <v>17</v>
      </c>
      <c r="D398" t="s">
        <v>36</v>
      </c>
      <c r="E398">
        <v>202104</v>
      </c>
      <c r="F398">
        <v>137914.60000000003</v>
      </c>
      <c r="G398">
        <v>142476</v>
      </c>
    </row>
    <row r="399" spans="1:7" x14ac:dyDescent="0.2">
      <c r="A399" t="s">
        <v>99</v>
      </c>
      <c r="B399" t="s">
        <v>17</v>
      </c>
      <c r="C399" t="s">
        <v>17</v>
      </c>
      <c r="D399" t="s">
        <v>36</v>
      </c>
      <c r="E399">
        <v>202105</v>
      </c>
      <c r="F399">
        <v>138772.5161290323</v>
      </c>
      <c r="G399">
        <v>144410</v>
      </c>
    </row>
    <row r="400" spans="1:7" x14ac:dyDescent="0.2">
      <c r="A400" t="s">
        <v>99</v>
      </c>
      <c r="B400" t="s">
        <v>17</v>
      </c>
      <c r="C400" t="s">
        <v>17</v>
      </c>
      <c r="D400" t="s">
        <v>36</v>
      </c>
      <c r="E400">
        <v>202106</v>
      </c>
      <c r="F400">
        <v>137342.4666666667</v>
      </c>
      <c r="G400">
        <v>142556</v>
      </c>
    </row>
    <row r="401" spans="1:7" x14ac:dyDescent="0.2">
      <c r="A401" t="s">
        <v>99</v>
      </c>
      <c r="B401" t="s">
        <v>17</v>
      </c>
      <c r="C401" t="s">
        <v>17</v>
      </c>
      <c r="D401" t="s">
        <v>36</v>
      </c>
      <c r="E401">
        <v>202107</v>
      </c>
      <c r="F401">
        <v>170251.87096774197</v>
      </c>
      <c r="G401">
        <v>232785</v>
      </c>
    </row>
    <row r="402" spans="1:7" x14ac:dyDescent="0.2">
      <c r="A402" t="s">
        <v>99</v>
      </c>
      <c r="B402" t="s">
        <v>17</v>
      </c>
      <c r="C402" t="s">
        <v>17</v>
      </c>
      <c r="D402" t="s">
        <v>36</v>
      </c>
      <c r="E402">
        <v>202108</v>
      </c>
      <c r="F402">
        <v>172237.16129032255</v>
      </c>
      <c r="G402">
        <v>180770</v>
      </c>
    </row>
    <row r="403" spans="1:7" x14ac:dyDescent="0.2">
      <c r="A403" t="s">
        <v>99</v>
      </c>
      <c r="B403" t="s">
        <v>17</v>
      </c>
      <c r="C403" t="s">
        <v>17</v>
      </c>
      <c r="D403" t="s">
        <v>36</v>
      </c>
      <c r="E403">
        <v>202109</v>
      </c>
      <c r="F403">
        <v>171055.3</v>
      </c>
      <c r="G403">
        <v>182787</v>
      </c>
    </row>
    <row r="404" spans="1:7" x14ac:dyDescent="0.2">
      <c r="A404" t="s">
        <v>99</v>
      </c>
      <c r="B404" t="s">
        <v>17</v>
      </c>
      <c r="C404" t="s">
        <v>17</v>
      </c>
      <c r="D404" t="s">
        <v>36</v>
      </c>
      <c r="E404">
        <v>202110</v>
      </c>
      <c r="F404">
        <v>169985.80645161294</v>
      </c>
      <c r="G404">
        <v>202131</v>
      </c>
    </row>
    <row r="405" spans="1:7" x14ac:dyDescent="0.2">
      <c r="A405" t="s">
        <v>99</v>
      </c>
      <c r="B405" t="s">
        <v>17</v>
      </c>
      <c r="C405" t="s">
        <v>17</v>
      </c>
      <c r="D405" t="s">
        <v>36</v>
      </c>
      <c r="E405">
        <v>202111</v>
      </c>
      <c r="F405">
        <v>64974.600000000028</v>
      </c>
      <c r="G405">
        <v>201283</v>
      </c>
    </row>
    <row r="406" spans="1:7" x14ac:dyDescent="0.2">
      <c r="A406" t="s">
        <v>99</v>
      </c>
      <c r="B406" t="s">
        <v>17</v>
      </c>
      <c r="C406" t="s">
        <v>17</v>
      </c>
      <c r="D406" t="s">
        <v>36</v>
      </c>
      <c r="E406">
        <v>202112</v>
      </c>
      <c r="F406">
        <v>163862.06451612909</v>
      </c>
      <c r="G406">
        <v>193952</v>
      </c>
    </row>
    <row r="407" spans="1:7" x14ac:dyDescent="0.2">
      <c r="A407" t="s">
        <v>99</v>
      </c>
      <c r="B407" t="s">
        <v>17</v>
      </c>
      <c r="C407" t="s">
        <v>17</v>
      </c>
      <c r="D407" t="s">
        <v>36</v>
      </c>
      <c r="E407">
        <v>202201</v>
      </c>
      <c r="F407">
        <v>138766.129032258</v>
      </c>
      <c r="G407">
        <v>179163</v>
      </c>
    </row>
    <row r="408" spans="1:7" x14ac:dyDescent="0.2">
      <c r="A408" t="s">
        <v>99</v>
      </c>
      <c r="B408" t="s">
        <v>17</v>
      </c>
      <c r="C408" t="s">
        <v>17</v>
      </c>
      <c r="D408" t="s">
        <v>36</v>
      </c>
      <c r="E408">
        <v>202202</v>
      </c>
      <c r="F408">
        <v>157960.60714285719</v>
      </c>
      <c r="G408">
        <v>177663</v>
      </c>
    </row>
    <row r="409" spans="1:7" x14ac:dyDescent="0.2">
      <c r="A409" t="s">
        <v>99</v>
      </c>
      <c r="B409" t="s">
        <v>17</v>
      </c>
      <c r="C409" t="s">
        <v>17</v>
      </c>
      <c r="D409" t="s">
        <v>36</v>
      </c>
      <c r="E409">
        <v>202203</v>
      </c>
      <c r="F409">
        <v>134633.77419354834</v>
      </c>
      <c r="G409">
        <v>183161</v>
      </c>
    </row>
    <row r="410" spans="1:7" x14ac:dyDescent="0.2">
      <c r="A410" t="s">
        <v>99</v>
      </c>
      <c r="B410" t="s">
        <v>17</v>
      </c>
      <c r="C410" t="s">
        <v>17</v>
      </c>
      <c r="D410" t="s">
        <v>36</v>
      </c>
      <c r="E410">
        <v>202204</v>
      </c>
      <c r="F410">
        <v>168391.66666666666</v>
      </c>
      <c r="G410">
        <v>189051</v>
      </c>
    </row>
    <row r="411" spans="1:7" x14ac:dyDescent="0.2">
      <c r="A411" t="s">
        <v>99</v>
      </c>
      <c r="B411" t="s">
        <v>17</v>
      </c>
      <c r="C411" t="s">
        <v>17</v>
      </c>
      <c r="D411" t="s">
        <v>36</v>
      </c>
      <c r="E411">
        <v>202205</v>
      </c>
      <c r="F411">
        <v>172279.09677419352</v>
      </c>
      <c r="G411">
        <v>200701</v>
      </c>
    </row>
    <row r="412" spans="1:7" x14ac:dyDescent="0.2">
      <c r="A412" t="s">
        <v>99</v>
      </c>
      <c r="B412" t="s">
        <v>17</v>
      </c>
      <c r="C412" t="s">
        <v>17</v>
      </c>
      <c r="D412" t="s">
        <v>36</v>
      </c>
      <c r="E412">
        <v>202206</v>
      </c>
      <c r="F412">
        <v>177100.43333333335</v>
      </c>
      <c r="G412">
        <v>219457</v>
      </c>
    </row>
    <row r="413" spans="1:7" x14ac:dyDescent="0.2">
      <c r="A413" t="s">
        <v>99</v>
      </c>
      <c r="B413" t="s">
        <v>17</v>
      </c>
      <c r="C413" t="s">
        <v>17</v>
      </c>
      <c r="D413" t="s">
        <v>36</v>
      </c>
      <c r="E413">
        <v>202207</v>
      </c>
      <c r="F413">
        <v>159734.96774193551</v>
      </c>
      <c r="G413">
        <v>169361</v>
      </c>
    </row>
    <row r="414" spans="1:7" x14ac:dyDescent="0.2">
      <c r="A414" t="s">
        <v>99</v>
      </c>
      <c r="B414" t="s">
        <v>17</v>
      </c>
      <c r="C414" t="s">
        <v>17</v>
      </c>
      <c r="D414" t="s">
        <v>36</v>
      </c>
      <c r="E414">
        <v>202208</v>
      </c>
      <c r="F414">
        <v>161955.03225806452</v>
      </c>
      <c r="G414">
        <v>173911</v>
      </c>
    </row>
    <row r="415" spans="1:7" x14ac:dyDescent="0.2">
      <c r="A415" t="s">
        <v>99</v>
      </c>
      <c r="B415" t="s">
        <v>17</v>
      </c>
      <c r="C415" t="s">
        <v>17</v>
      </c>
      <c r="D415" t="s">
        <v>36</v>
      </c>
      <c r="E415">
        <v>202209</v>
      </c>
      <c r="F415">
        <v>62268.266666666663</v>
      </c>
      <c r="G415">
        <v>171833</v>
      </c>
    </row>
    <row r="416" spans="1:7" x14ac:dyDescent="0.2">
      <c r="A416" t="s">
        <v>99</v>
      </c>
      <c r="B416" t="s">
        <v>17</v>
      </c>
      <c r="C416" t="s">
        <v>17</v>
      </c>
      <c r="D416" t="s">
        <v>36</v>
      </c>
      <c r="E416">
        <v>202210</v>
      </c>
      <c r="F416">
        <v>59952.032258064522</v>
      </c>
      <c r="G416">
        <v>60657</v>
      </c>
    </row>
    <row r="417" spans="1:7" x14ac:dyDescent="0.2">
      <c r="A417" t="s">
        <v>99</v>
      </c>
      <c r="B417" t="s">
        <v>17</v>
      </c>
      <c r="C417" t="s">
        <v>17</v>
      </c>
      <c r="D417" t="s">
        <v>36</v>
      </c>
      <c r="E417">
        <v>202211</v>
      </c>
      <c r="F417">
        <v>168722.36666666518</v>
      </c>
      <c r="G417">
        <v>216260</v>
      </c>
    </row>
    <row r="418" spans="1:7" x14ac:dyDescent="0.2">
      <c r="A418" t="s">
        <v>99</v>
      </c>
      <c r="B418" t="s">
        <v>17</v>
      </c>
      <c r="C418" t="s">
        <v>17</v>
      </c>
      <c r="D418" t="s">
        <v>36</v>
      </c>
      <c r="E418">
        <v>202212</v>
      </c>
      <c r="F418">
        <v>175299.00000000009</v>
      </c>
      <c r="G418">
        <v>185018</v>
      </c>
    </row>
    <row r="419" spans="1:7" x14ac:dyDescent="0.2">
      <c r="A419" t="s">
        <v>99</v>
      </c>
      <c r="B419" t="s">
        <v>17</v>
      </c>
      <c r="C419" t="s">
        <v>17</v>
      </c>
      <c r="D419" t="s">
        <v>36</v>
      </c>
      <c r="E419">
        <v>202301</v>
      </c>
      <c r="F419">
        <v>206712.22580645161</v>
      </c>
      <c r="G419">
        <v>220698</v>
      </c>
    </row>
    <row r="420" spans="1:7" x14ac:dyDescent="0.2">
      <c r="A420" t="s">
        <v>99</v>
      </c>
      <c r="B420" t="s">
        <v>17</v>
      </c>
      <c r="C420" t="s">
        <v>17</v>
      </c>
      <c r="D420" t="s">
        <v>36</v>
      </c>
      <c r="E420">
        <v>202302</v>
      </c>
      <c r="F420">
        <v>210214.85714285707</v>
      </c>
      <c r="G420">
        <v>232461</v>
      </c>
    </row>
    <row r="421" spans="1:7" x14ac:dyDescent="0.2">
      <c r="A421" t="s">
        <v>99</v>
      </c>
      <c r="B421" t="s">
        <v>17</v>
      </c>
      <c r="C421" t="s">
        <v>17</v>
      </c>
      <c r="D421" t="s">
        <v>36</v>
      </c>
      <c r="E421">
        <v>202303</v>
      </c>
      <c r="F421">
        <v>214459.41935483873</v>
      </c>
      <c r="G421">
        <v>224807</v>
      </c>
    </row>
    <row r="422" spans="1:7" x14ac:dyDescent="0.2">
      <c r="A422" t="s">
        <v>99</v>
      </c>
      <c r="B422" t="s">
        <v>17</v>
      </c>
      <c r="C422" t="s">
        <v>17</v>
      </c>
      <c r="D422" t="s">
        <v>36</v>
      </c>
      <c r="E422">
        <v>202304</v>
      </c>
      <c r="F422">
        <v>215711.66666666666</v>
      </c>
      <c r="G422">
        <v>225799</v>
      </c>
    </row>
    <row r="423" spans="1:7" x14ac:dyDescent="0.2">
      <c r="A423" t="s">
        <v>99</v>
      </c>
      <c r="B423" t="s">
        <v>17</v>
      </c>
      <c r="C423" t="s">
        <v>17</v>
      </c>
      <c r="D423" t="s">
        <v>36</v>
      </c>
      <c r="E423">
        <v>202305</v>
      </c>
      <c r="F423">
        <v>222145.935483871</v>
      </c>
      <c r="G423">
        <v>248032</v>
      </c>
    </row>
    <row r="424" spans="1:7" x14ac:dyDescent="0.2">
      <c r="A424" t="s">
        <v>99</v>
      </c>
      <c r="B424" t="s">
        <v>17</v>
      </c>
      <c r="C424" t="s">
        <v>17</v>
      </c>
      <c r="D424" t="s">
        <v>36</v>
      </c>
      <c r="E424">
        <v>202306</v>
      </c>
      <c r="F424">
        <v>232903.43333333335</v>
      </c>
      <c r="G424">
        <v>259974</v>
      </c>
    </row>
    <row r="425" spans="1:7" x14ac:dyDescent="0.2">
      <c r="A425" t="s">
        <v>99</v>
      </c>
      <c r="B425" t="s">
        <v>17</v>
      </c>
      <c r="C425" t="s">
        <v>17</v>
      </c>
      <c r="D425" t="s">
        <v>36</v>
      </c>
      <c r="E425">
        <v>202307</v>
      </c>
      <c r="F425">
        <v>230245.74193548391</v>
      </c>
      <c r="G425">
        <v>257068</v>
      </c>
    </row>
    <row r="426" spans="1:7" x14ac:dyDescent="0.2">
      <c r="A426" t="s">
        <v>99</v>
      </c>
      <c r="B426" t="s">
        <v>17</v>
      </c>
      <c r="C426" t="s">
        <v>17</v>
      </c>
      <c r="D426" t="s">
        <v>36</v>
      </c>
      <c r="E426">
        <v>202308</v>
      </c>
      <c r="F426">
        <v>231996.51612903218</v>
      </c>
      <c r="G426">
        <v>243975</v>
      </c>
    </row>
    <row r="427" spans="1:7" x14ac:dyDescent="0.2">
      <c r="A427" t="s">
        <v>99</v>
      </c>
      <c r="B427" t="s">
        <v>17</v>
      </c>
      <c r="C427" t="s">
        <v>17</v>
      </c>
      <c r="D427" t="s">
        <v>36</v>
      </c>
      <c r="E427">
        <v>202309</v>
      </c>
      <c r="F427">
        <v>229956.43333333335</v>
      </c>
      <c r="G427">
        <v>247088</v>
      </c>
    </row>
    <row r="428" spans="1:7" x14ac:dyDescent="0.2">
      <c r="A428" t="s">
        <v>99</v>
      </c>
      <c r="B428" t="s">
        <v>17</v>
      </c>
      <c r="C428" t="s">
        <v>17</v>
      </c>
      <c r="D428" t="s">
        <v>36</v>
      </c>
      <c r="E428">
        <v>202310</v>
      </c>
      <c r="F428">
        <v>230083.064516129</v>
      </c>
      <c r="G428">
        <v>243338</v>
      </c>
    </row>
    <row r="429" spans="1:7" x14ac:dyDescent="0.2">
      <c r="A429" t="s">
        <v>99</v>
      </c>
      <c r="B429" t="s">
        <v>17</v>
      </c>
      <c r="C429" t="s">
        <v>17</v>
      </c>
      <c r="D429" t="s">
        <v>36</v>
      </c>
      <c r="E429">
        <v>202311</v>
      </c>
      <c r="F429">
        <v>221486.93333333338</v>
      </c>
      <c r="G429">
        <v>236472</v>
      </c>
    </row>
    <row r="430" spans="1:7" x14ac:dyDescent="0.2">
      <c r="A430" t="s">
        <v>99</v>
      </c>
      <c r="B430" t="s">
        <v>17</v>
      </c>
      <c r="C430" t="s">
        <v>17</v>
      </c>
      <c r="D430" t="s">
        <v>36</v>
      </c>
      <c r="E430">
        <v>202312</v>
      </c>
      <c r="F430">
        <v>218364.67741935485</v>
      </c>
      <c r="G430">
        <v>234077</v>
      </c>
    </row>
    <row r="431" spans="1:7" x14ac:dyDescent="0.2">
      <c r="A431" t="s">
        <v>99</v>
      </c>
      <c r="B431" t="s">
        <v>17</v>
      </c>
      <c r="C431" t="s">
        <v>17</v>
      </c>
      <c r="D431" t="s">
        <v>36</v>
      </c>
      <c r="E431">
        <v>202401</v>
      </c>
      <c r="F431">
        <v>217893.03225806452</v>
      </c>
      <c r="G431">
        <v>231452</v>
      </c>
    </row>
    <row r="432" spans="1:7" x14ac:dyDescent="0.2">
      <c r="A432" t="s">
        <v>99</v>
      </c>
      <c r="B432" t="s">
        <v>17</v>
      </c>
      <c r="C432" t="s">
        <v>17</v>
      </c>
      <c r="D432" t="s">
        <v>36</v>
      </c>
      <c r="E432">
        <v>202402</v>
      </c>
      <c r="F432">
        <v>217771.44827586206</v>
      </c>
      <c r="G432">
        <v>231123</v>
      </c>
    </row>
    <row r="433" spans="1:7" x14ac:dyDescent="0.2">
      <c r="A433" t="s">
        <v>99</v>
      </c>
      <c r="B433" t="s">
        <v>17</v>
      </c>
      <c r="C433" t="s">
        <v>17</v>
      </c>
      <c r="D433" t="s">
        <v>36</v>
      </c>
      <c r="E433">
        <v>202403</v>
      </c>
      <c r="F433">
        <v>213007.87096774194</v>
      </c>
      <c r="G433">
        <v>230164</v>
      </c>
    </row>
    <row r="434" spans="1:7" x14ac:dyDescent="0.2">
      <c r="A434" t="s">
        <v>99</v>
      </c>
      <c r="B434" t="s">
        <v>17</v>
      </c>
      <c r="C434" t="s">
        <v>17</v>
      </c>
      <c r="D434" t="s">
        <v>36</v>
      </c>
      <c r="E434">
        <v>202404</v>
      </c>
      <c r="F434">
        <v>215412.16666666674</v>
      </c>
      <c r="G434">
        <v>392007</v>
      </c>
    </row>
    <row r="435" spans="1:7" x14ac:dyDescent="0.2">
      <c r="A435" t="s">
        <v>99</v>
      </c>
      <c r="B435" t="s">
        <v>17</v>
      </c>
      <c r="C435" t="s">
        <v>17</v>
      </c>
      <c r="D435" t="s">
        <v>36</v>
      </c>
      <c r="E435">
        <v>202405</v>
      </c>
      <c r="F435">
        <v>74746.645161290333</v>
      </c>
      <c r="G435">
        <v>244740</v>
      </c>
    </row>
    <row r="436" spans="1:7" x14ac:dyDescent="0.2">
      <c r="A436" t="s">
        <v>99</v>
      </c>
      <c r="B436" t="s">
        <v>17</v>
      </c>
      <c r="C436" t="s">
        <v>17</v>
      </c>
      <c r="D436" t="s">
        <v>37</v>
      </c>
      <c r="E436">
        <v>201906</v>
      </c>
      <c r="F436">
        <v>241528.79032258061</v>
      </c>
      <c r="G436">
        <v>248537.66666666666</v>
      </c>
    </row>
    <row r="437" spans="1:7" x14ac:dyDescent="0.2">
      <c r="A437" t="s">
        <v>99</v>
      </c>
      <c r="B437" t="s">
        <v>17</v>
      </c>
      <c r="C437" t="s">
        <v>17</v>
      </c>
      <c r="D437" t="s">
        <v>37</v>
      </c>
      <c r="E437">
        <v>201912</v>
      </c>
      <c r="F437">
        <v>280572.32867383509</v>
      </c>
      <c r="G437">
        <v>296333.83333333331</v>
      </c>
    </row>
    <row r="438" spans="1:7" x14ac:dyDescent="0.2">
      <c r="A438" t="s">
        <v>99</v>
      </c>
      <c r="B438" t="s">
        <v>17</v>
      </c>
      <c r="C438" t="s">
        <v>17</v>
      </c>
      <c r="D438" t="s">
        <v>37</v>
      </c>
      <c r="E438">
        <v>202006</v>
      </c>
      <c r="F438">
        <v>277467.46683351876</v>
      </c>
      <c r="G438">
        <v>293579</v>
      </c>
    </row>
    <row r="439" spans="1:7" x14ac:dyDescent="0.2">
      <c r="A439" t="s">
        <v>99</v>
      </c>
      <c r="B439" t="s">
        <v>17</v>
      </c>
      <c r="C439" t="s">
        <v>17</v>
      </c>
      <c r="D439" t="s">
        <v>37</v>
      </c>
      <c r="E439">
        <v>202012</v>
      </c>
      <c r="F439">
        <v>206376.80949820788</v>
      </c>
      <c r="G439">
        <v>239948.5</v>
      </c>
    </row>
    <row r="440" spans="1:7" x14ac:dyDescent="0.2">
      <c r="A440" t="s">
        <v>99</v>
      </c>
      <c r="B440" t="s">
        <v>17</v>
      </c>
      <c r="C440" t="s">
        <v>17</v>
      </c>
      <c r="D440" t="s">
        <v>37</v>
      </c>
      <c r="E440">
        <v>202106</v>
      </c>
      <c r="F440">
        <v>134672.44774705582</v>
      </c>
      <c r="G440">
        <v>146948.83333333334</v>
      </c>
    </row>
    <row r="441" spans="1:7" x14ac:dyDescent="0.2">
      <c r="A441" t="s">
        <v>99</v>
      </c>
      <c r="B441" t="s">
        <v>17</v>
      </c>
      <c r="C441" t="s">
        <v>17</v>
      </c>
      <c r="D441" t="s">
        <v>37</v>
      </c>
      <c r="E441">
        <v>202112</v>
      </c>
      <c r="F441">
        <v>152061.13387096775</v>
      </c>
      <c r="G441">
        <v>198951.33333333334</v>
      </c>
    </row>
    <row r="442" spans="1:7" x14ac:dyDescent="0.2">
      <c r="A442" t="s">
        <v>99</v>
      </c>
      <c r="B442" t="s">
        <v>17</v>
      </c>
      <c r="C442" t="s">
        <v>17</v>
      </c>
      <c r="D442" t="s">
        <v>37</v>
      </c>
      <c r="E442">
        <v>202206</v>
      </c>
      <c r="F442">
        <v>158188.61785714285</v>
      </c>
      <c r="G442">
        <v>191532.66666666666</v>
      </c>
    </row>
    <row r="443" spans="1:7" x14ac:dyDescent="0.2">
      <c r="A443" t="s">
        <v>99</v>
      </c>
      <c r="B443" t="s">
        <v>17</v>
      </c>
      <c r="C443" t="s">
        <v>17</v>
      </c>
      <c r="D443" t="s">
        <v>37</v>
      </c>
      <c r="E443">
        <v>202212</v>
      </c>
      <c r="F443">
        <v>131321.94426523274</v>
      </c>
      <c r="G443">
        <v>162840</v>
      </c>
    </row>
    <row r="444" spans="1:7" x14ac:dyDescent="0.2">
      <c r="A444" t="s">
        <v>99</v>
      </c>
      <c r="B444" t="s">
        <v>17</v>
      </c>
      <c r="C444" t="s">
        <v>17</v>
      </c>
      <c r="D444" t="s">
        <v>37</v>
      </c>
      <c r="E444">
        <v>202306</v>
      </c>
      <c r="F444">
        <v>217024.58963133639</v>
      </c>
      <c r="G444">
        <v>235295.16666666666</v>
      </c>
    </row>
    <row r="445" spans="1:7" x14ac:dyDescent="0.2">
      <c r="A445" t="s">
        <v>99</v>
      </c>
      <c r="B445" t="s">
        <v>17</v>
      </c>
      <c r="C445" t="s">
        <v>17</v>
      </c>
      <c r="D445" t="s">
        <v>37</v>
      </c>
      <c r="E445">
        <v>202312</v>
      </c>
      <c r="F445">
        <v>227022.22777777779</v>
      </c>
      <c r="G445">
        <v>243669.66666666666</v>
      </c>
    </row>
    <row r="446" spans="1:7" x14ac:dyDescent="0.2">
      <c r="A446" t="s">
        <v>99</v>
      </c>
      <c r="B446" t="s">
        <v>17</v>
      </c>
      <c r="C446" t="s">
        <v>17</v>
      </c>
      <c r="D446" t="s">
        <v>37</v>
      </c>
      <c r="E446">
        <v>202406</v>
      </c>
      <c r="F446">
        <v>187766.23266592511</v>
      </c>
      <c r="G446">
        <v>265897.2</v>
      </c>
    </row>
    <row r="447" spans="1:7" x14ac:dyDescent="0.2">
      <c r="A447" t="s">
        <v>99</v>
      </c>
      <c r="B447" t="s">
        <v>17</v>
      </c>
      <c r="C447" t="s">
        <v>17</v>
      </c>
      <c r="D447" t="s">
        <v>33</v>
      </c>
      <c r="E447">
        <v>201906</v>
      </c>
      <c r="F447">
        <v>241528.79032258061</v>
      </c>
      <c r="G447">
        <v>248537.66666666666</v>
      </c>
    </row>
    <row r="448" spans="1:7" x14ac:dyDescent="0.2">
      <c r="A448" t="s">
        <v>99</v>
      </c>
      <c r="B448" t="s">
        <v>17</v>
      </c>
      <c r="C448" t="s">
        <v>17</v>
      </c>
      <c r="D448" t="s">
        <v>33</v>
      </c>
      <c r="E448">
        <v>201909</v>
      </c>
      <c r="F448">
        <v>271645.04838709667</v>
      </c>
      <c r="G448">
        <v>288236</v>
      </c>
    </row>
    <row r="449" spans="1:7" x14ac:dyDescent="0.2">
      <c r="A449" t="s">
        <v>99</v>
      </c>
      <c r="B449" t="s">
        <v>17</v>
      </c>
      <c r="C449" t="s">
        <v>17</v>
      </c>
      <c r="D449" t="s">
        <v>33</v>
      </c>
      <c r="E449">
        <v>201912</v>
      </c>
      <c r="F449">
        <v>289499.6089605735</v>
      </c>
      <c r="G449">
        <v>304431.66666666669</v>
      </c>
    </row>
    <row r="450" spans="1:7" x14ac:dyDescent="0.2">
      <c r="A450" t="s">
        <v>99</v>
      </c>
      <c r="B450" t="s">
        <v>17</v>
      </c>
      <c r="C450" t="s">
        <v>17</v>
      </c>
      <c r="D450" t="s">
        <v>33</v>
      </c>
      <c r="E450">
        <v>202003</v>
      </c>
      <c r="F450">
        <v>289446.61216166127</v>
      </c>
      <c r="G450">
        <v>309524</v>
      </c>
    </row>
    <row r="451" spans="1:7" x14ac:dyDescent="0.2">
      <c r="A451" t="s">
        <v>99</v>
      </c>
      <c r="B451" t="s">
        <v>17</v>
      </c>
      <c r="C451" t="s">
        <v>17</v>
      </c>
      <c r="D451" t="s">
        <v>33</v>
      </c>
      <c r="E451">
        <v>202006</v>
      </c>
      <c r="F451">
        <v>265488.32150537631</v>
      </c>
      <c r="G451">
        <v>277634</v>
      </c>
    </row>
    <row r="452" spans="1:7" x14ac:dyDescent="0.2">
      <c r="A452" t="s">
        <v>99</v>
      </c>
      <c r="B452" t="s">
        <v>17</v>
      </c>
      <c r="C452" t="s">
        <v>17</v>
      </c>
      <c r="D452" t="s">
        <v>33</v>
      </c>
      <c r="E452">
        <v>202009</v>
      </c>
      <c r="F452">
        <v>236312.75913978493</v>
      </c>
      <c r="G452">
        <v>250500</v>
      </c>
    </row>
    <row r="453" spans="1:7" x14ac:dyDescent="0.2">
      <c r="A453" t="s">
        <v>99</v>
      </c>
      <c r="B453" t="s">
        <v>17</v>
      </c>
      <c r="C453" t="s">
        <v>17</v>
      </c>
      <c r="D453" t="s">
        <v>33</v>
      </c>
      <c r="E453">
        <v>202012</v>
      </c>
      <c r="F453">
        <v>176440.85985663082</v>
      </c>
      <c r="G453">
        <v>229397</v>
      </c>
    </row>
    <row r="454" spans="1:7" x14ac:dyDescent="0.2">
      <c r="A454" t="s">
        <v>99</v>
      </c>
      <c r="B454" t="s">
        <v>17</v>
      </c>
      <c r="C454" t="s">
        <v>17</v>
      </c>
      <c r="D454" t="s">
        <v>33</v>
      </c>
      <c r="E454">
        <v>202103</v>
      </c>
      <c r="F454">
        <v>131335.03456221198</v>
      </c>
      <c r="G454">
        <v>150750.33333333334</v>
      </c>
    </row>
    <row r="455" spans="1:7" x14ac:dyDescent="0.2">
      <c r="A455" t="s">
        <v>99</v>
      </c>
      <c r="B455" t="s">
        <v>17</v>
      </c>
      <c r="C455" t="s">
        <v>17</v>
      </c>
      <c r="D455" t="s">
        <v>33</v>
      </c>
      <c r="E455">
        <v>202106</v>
      </c>
      <c r="F455">
        <v>138009.86093189966</v>
      </c>
      <c r="G455">
        <v>143147.33333333334</v>
      </c>
    </row>
    <row r="456" spans="1:7" x14ac:dyDescent="0.2">
      <c r="A456" t="s">
        <v>99</v>
      </c>
      <c r="B456" t="s">
        <v>17</v>
      </c>
      <c r="C456" t="s">
        <v>17</v>
      </c>
      <c r="D456" t="s">
        <v>33</v>
      </c>
      <c r="E456">
        <v>202109</v>
      </c>
      <c r="F456">
        <v>171181.44408602148</v>
      </c>
      <c r="G456">
        <v>198780.66666666666</v>
      </c>
    </row>
    <row r="457" spans="1:7" x14ac:dyDescent="0.2">
      <c r="A457" t="s">
        <v>99</v>
      </c>
      <c r="B457" t="s">
        <v>17</v>
      </c>
      <c r="C457" t="s">
        <v>17</v>
      </c>
      <c r="D457" t="s">
        <v>33</v>
      </c>
      <c r="E457">
        <v>202112</v>
      </c>
      <c r="F457">
        <v>132940.82365591402</v>
      </c>
      <c r="G457">
        <v>199122</v>
      </c>
    </row>
    <row r="458" spans="1:7" x14ac:dyDescent="0.2">
      <c r="A458" t="s">
        <v>99</v>
      </c>
      <c r="B458" t="s">
        <v>17</v>
      </c>
      <c r="C458" t="s">
        <v>17</v>
      </c>
      <c r="D458" t="s">
        <v>33</v>
      </c>
      <c r="E458">
        <v>202203</v>
      </c>
      <c r="F458">
        <v>143786.83678955454</v>
      </c>
      <c r="G458">
        <v>179995.66666666666</v>
      </c>
    </row>
    <row r="459" spans="1:7" x14ac:dyDescent="0.2">
      <c r="A459" t="s">
        <v>99</v>
      </c>
      <c r="B459" t="s">
        <v>17</v>
      </c>
      <c r="C459" t="s">
        <v>17</v>
      </c>
      <c r="D459" t="s">
        <v>33</v>
      </c>
      <c r="E459">
        <v>202206</v>
      </c>
      <c r="F459">
        <v>172590.39892473118</v>
      </c>
      <c r="G459">
        <v>203069.66666666666</v>
      </c>
    </row>
    <row r="460" spans="1:7" x14ac:dyDescent="0.2">
      <c r="A460" t="s">
        <v>99</v>
      </c>
      <c r="B460" t="s">
        <v>17</v>
      </c>
      <c r="C460" t="s">
        <v>17</v>
      </c>
      <c r="D460" t="s">
        <v>33</v>
      </c>
      <c r="E460">
        <v>202209</v>
      </c>
      <c r="F460">
        <v>127986.08888888889</v>
      </c>
      <c r="G460">
        <v>171701.66666666666</v>
      </c>
    </row>
    <row r="461" spans="1:7" x14ac:dyDescent="0.2">
      <c r="A461" t="s">
        <v>99</v>
      </c>
      <c r="B461" t="s">
        <v>17</v>
      </c>
      <c r="C461" t="s">
        <v>17</v>
      </c>
      <c r="D461" t="s">
        <v>33</v>
      </c>
      <c r="E461">
        <v>202212</v>
      </c>
      <c r="F461">
        <v>134657.7996415766</v>
      </c>
      <c r="G461">
        <v>153978.33333333334</v>
      </c>
    </row>
    <row r="462" spans="1:7" x14ac:dyDescent="0.2">
      <c r="A462" t="s">
        <v>99</v>
      </c>
      <c r="B462" t="s">
        <v>17</v>
      </c>
      <c r="C462" t="s">
        <v>17</v>
      </c>
      <c r="D462" t="s">
        <v>33</v>
      </c>
      <c r="E462">
        <v>202303</v>
      </c>
      <c r="F462">
        <v>210462.16743471581</v>
      </c>
      <c r="G462">
        <v>225988.66666666666</v>
      </c>
    </row>
    <row r="463" spans="1:7" x14ac:dyDescent="0.2">
      <c r="A463" t="s">
        <v>99</v>
      </c>
      <c r="B463" t="s">
        <v>17</v>
      </c>
      <c r="C463" t="s">
        <v>17</v>
      </c>
      <c r="D463" t="s">
        <v>33</v>
      </c>
      <c r="E463">
        <v>202306</v>
      </c>
      <c r="F463">
        <v>223587.011827957</v>
      </c>
      <c r="G463">
        <v>244601.66666666666</v>
      </c>
    </row>
    <row r="464" spans="1:7" x14ac:dyDescent="0.2">
      <c r="A464" t="s">
        <v>99</v>
      </c>
      <c r="B464" t="s">
        <v>17</v>
      </c>
      <c r="C464" t="s">
        <v>17</v>
      </c>
      <c r="D464" t="s">
        <v>33</v>
      </c>
      <c r="E464">
        <v>202309</v>
      </c>
      <c r="F464">
        <v>230732.89713261649</v>
      </c>
      <c r="G464">
        <v>249377</v>
      </c>
    </row>
    <row r="465" spans="1:7" x14ac:dyDescent="0.2">
      <c r="A465" t="s">
        <v>99</v>
      </c>
      <c r="B465" t="s">
        <v>17</v>
      </c>
      <c r="C465" t="s">
        <v>17</v>
      </c>
      <c r="D465" t="s">
        <v>33</v>
      </c>
      <c r="E465">
        <v>202312</v>
      </c>
      <c r="F465">
        <v>223311.55842293907</v>
      </c>
      <c r="G465">
        <v>237962.33333333334</v>
      </c>
    </row>
    <row r="466" spans="1:7" x14ac:dyDescent="0.2">
      <c r="A466" t="s">
        <v>99</v>
      </c>
      <c r="B466" t="s">
        <v>17</v>
      </c>
      <c r="C466" t="s">
        <v>17</v>
      </c>
      <c r="D466" t="s">
        <v>33</v>
      </c>
      <c r="E466">
        <v>202403</v>
      </c>
      <c r="F466">
        <v>216224.11716722287</v>
      </c>
      <c r="G466">
        <v>230913</v>
      </c>
    </row>
    <row r="467" spans="1:7" x14ac:dyDescent="0.2">
      <c r="A467" t="s">
        <v>99</v>
      </c>
      <c r="B467" t="s">
        <v>17</v>
      </c>
      <c r="C467" t="s">
        <v>17</v>
      </c>
      <c r="D467" t="s">
        <v>33</v>
      </c>
      <c r="E467">
        <v>202406</v>
      </c>
      <c r="F467">
        <v>145079.40591397852</v>
      </c>
      <c r="G467">
        <v>318373.5</v>
      </c>
    </row>
    <row r="468" spans="1:7" x14ac:dyDescent="0.2">
      <c r="A468" t="s">
        <v>100</v>
      </c>
      <c r="B468" t="s">
        <v>18</v>
      </c>
      <c r="C468" t="s">
        <v>17</v>
      </c>
      <c r="D468" t="s">
        <v>35</v>
      </c>
      <c r="E468">
        <v>2019</v>
      </c>
      <c r="F468">
        <v>154617.48494623654</v>
      </c>
      <c r="G468">
        <v>165313.88888888888</v>
      </c>
    </row>
    <row r="469" spans="1:7" x14ac:dyDescent="0.2">
      <c r="A469" t="s">
        <v>100</v>
      </c>
      <c r="B469" t="s">
        <v>18</v>
      </c>
      <c r="C469" t="s">
        <v>17</v>
      </c>
      <c r="D469" t="s">
        <v>35</v>
      </c>
      <c r="E469">
        <v>2020</v>
      </c>
      <c r="F469">
        <v>165123.11646891601</v>
      </c>
      <c r="G469">
        <v>172615.08333333334</v>
      </c>
    </row>
    <row r="470" spans="1:7" x14ac:dyDescent="0.2">
      <c r="A470" t="s">
        <v>100</v>
      </c>
      <c r="B470" t="s">
        <v>18</v>
      </c>
      <c r="C470" t="s">
        <v>17</v>
      </c>
      <c r="D470" t="s">
        <v>35</v>
      </c>
      <c r="E470">
        <v>2021</v>
      </c>
      <c r="F470">
        <v>211197.10296338963</v>
      </c>
      <c r="G470">
        <v>222396.33333333334</v>
      </c>
    </row>
    <row r="471" spans="1:7" x14ac:dyDescent="0.2">
      <c r="A471" t="s">
        <v>100</v>
      </c>
      <c r="B471" t="s">
        <v>18</v>
      </c>
      <c r="C471" t="s">
        <v>17</v>
      </c>
      <c r="D471" t="s">
        <v>35</v>
      </c>
      <c r="E471">
        <v>2022</v>
      </c>
      <c r="F471">
        <v>303013.31839477731</v>
      </c>
      <c r="G471">
        <v>316463.25</v>
      </c>
    </row>
    <row r="472" spans="1:7" x14ac:dyDescent="0.2">
      <c r="A472" t="s">
        <v>100</v>
      </c>
      <c r="B472" t="s">
        <v>18</v>
      </c>
      <c r="C472" t="s">
        <v>17</v>
      </c>
      <c r="D472" t="s">
        <v>35</v>
      </c>
      <c r="E472">
        <v>2023</v>
      </c>
      <c r="F472">
        <v>312207.22019969282</v>
      </c>
      <c r="G472">
        <v>326016.08333333331</v>
      </c>
    </row>
    <row r="473" spans="1:7" x14ac:dyDescent="0.2">
      <c r="A473" t="s">
        <v>100</v>
      </c>
      <c r="B473" t="s">
        <v>18</v>
      </c>
      <c r="C473" t="s">
        <v>17</v>
      </c>
      <c r="D473" t="s">
        <v>35</v>
      </c>
      <c r="E473">
        <v>2024</v>
      </c>
      <c r="F473">
        <v>256532.6376640712</v>
      </c>
      <c r="G473">
        <v>268442.40000000002</v>
      </c>
    </row>
    <row r="474" spans="1:7" x14ac:dyDescent="0.2">
      <c r="A474" t="s">
        <v>100</v>
      </c>
      <c r="B474" t="s">
        <v>18</v>
      </c>
      <c r="C474" t="s">
        <v>17</v>
      </c>
      <c r="D474" t="s">
        <v>36</v>
      </c>
      <c r="E474">
        <v>201904</v>
      </c>
      <c r="F474">
        <v>157128.56666666659</v>
      </c>
      <c r="G474">
        <v>170334</v>
      </c>
    </row>
    <row r="475" spans="1:7" x14ac:dyDescent="0.2">
      <c r="A475" t="s">
        <v>100</v>
      </c>
      <c r="B475" t="s">
        <v>18</v>
      </c>
      <c r="C475" t="s">
        <v>17</v>
      </c>
      <c r="D475" t="s">
        <v>36</v>
      </c>
      <c r="E475">
        <v>201905</v>
      </c>
      <c r="F475">
        <v>155711.29032258061</v>
      </c>
      <c r="G475">
        <v>168178</v>
      </c>
    </row>
    <row r="476" spans="1:7" x14ac:dyDescent="0.2">
      <c r="A476" t="s">
        <v>100</v>
      </c>
      <c r="B476" t="s">
        <v>18</v>
      </c>
      <c r="C476" t="s">
        <v>17</v>
      </c>
      <c r="D476" t="s">
        <v>36</v>
      </c>
      <c r="E476">
        <v>201906</v>
      </c>
      <c r="F476">
        <v>154910.39999999994</v>
      </c>
      <c r="G476">
        <v>165033</v>
      </c>
    </row>
    <row r="477" spans="1:7" x14ac:dyDescent="0.2">
      <c r="A477" t="s">
        <v>100</v>
      </c>
      <c r="B477" t="s">
        <v>18</v>
      </c>
      <c r="C477" t="s">
        <v>17</v>
      </c>
      <c r="D477" t="s">
        <v>36</v>
      </c>
      <c r="E477">
        <v>201907</v>
      </c>
      <c r="F477">
        <v>155461.58064516127</v>
      </c>
      <c r="G477">
        <v>165519</v>
      </c>
    </row>
    <row r="478" spans="1:7" x14ac:dyDescent="0.2">
      <c r="A478" t="s">
        <v>100</v>
      </c>
      <c r="B478" t="s">
        <v>18</v>
      </c>
      <c r="C478" t="s">
        <v>17</v>
      </c>
      <c r="D478" t="s">
        <v>36</v>
      </c>
      <c r="E478">
        <v>201908</v>
      </c>
      <c r="F478">
        <v>154618.22580645152</v>
      </c>
      <c r="G478">
        <v>165415</v>
      </c>
    </row>
    <row r="479" spans="1:7" x14ac:dyDescent="0.2">
      <c r="A479" t="s">
        <v>100</v>
      </c>
      <c r="B479" t="s">
        <v>18</v>
      </c>
      <c r="C479" t="s">
        <v>17</v>
      </c>
      <c r="D479" t="s">
        <v>36</v>
      </c>
      <c r="E479">
        <v>201909</v>
      </c>
      <c r="F479">
        <v>153953.56666666671</v>
      </c>
      <c r="G479">
        <v>164267</v>
      </c>
    </row>
    <row r="480" spans="1:7" x14ac:dyDescent="0.2">
      <c r="A480" t="s">
        <v>100</v>
      </c>
      <c r="B480" t="s">
        <v>18</v>
      </c>
      <c r="C480" t="s">
        <v>17</v>
      </c>
      <c r="D480" t="s">
        <v>36</v>
      </c>
      <c r="E480">
        <v>201910</v>
      </c>
      <c r="F480">
        <v>152701.64516129039</v>
      </c>
      <c r="G480">
        <v>163367</v>
      </c>
    </row>
    <row r="481" spans="1:7" x14ac:dyDescent="0.2">
      <c r="A481" t="s">
        <v>100</v>
      </c>
      <c r="B481" t="s">
        <v>18</v>
      </c>
      <c r="C481" t="s">
        <v>17</v>
      </c>
      <c r="D481" t="s">
        <v>36</v>
      </c>
      <c r="E481">
        <v>201911</v>
      </c>
      <c r="F481">
        <v>151708.76666666666</v>
      </c>
      <c r="G481">
        <v>161198</v>
      </c>
    </row>
    <row r="482" spans="1:7" x14ac:dyDescent="0.2">
      <c r="A482" t="s">
        <v>100</v>
      </c>
      <c r="B482" t="s">
        <v>18</v>
      </c>
      <c r="C482" t="s">
        <v>17</v>
      </c>
      <c r="D482" t="s">
        <v>36</v>
      </c>
      <c r="E482">
        <v>201912</v>
      </c>
      <c r="F482">
        <v>155363.32258064515</v>
      </c>
      <c r="G482">
        <v>164514</v>
      </c>
    </row>
    <row r="483" spans="1:7" x14ac:dyDescent="0.2">
      <c r="A483" t="s">
        <v>100</v>
      </c>
      <c r="B483" t="s">
        <v>18</v>
      </c>
      <c r="C483" t="s">
        <v>17</v>
      </c>
      <c r="D483" t="s">
        <v>36</v>
      </c>
      <c r="E483">
        <v>202001</v>
      </c>
      <c r="F483">
        <v>157273.4838709677</v>
      </c>
      <c r="G483">
        <v>166290</v>
      </c>
    </row>
    <row r="484" spans="1:7" x14ac:dyDescent="0.2">
      <c r="A484" t="s">
        <v>100</v>
      </c>
      <c r="B484" t="s">
        <v>18</v>
      </c>
      <c r="C484" t="s">
        <v>17</v>
      </c>
      <c r="D484" t="s">
        <v>36</v>
      </c>
      <c r="E484">
        <v>202002</v>
      </c>
      <c r="F484">
        <v>161548.896551724</v>
      </c>
      <c r="G484">
        <v>170194</v>
      </c>
    </row>
    <row r="485" spans="1:7" x14ac:dyDescent="0.2">
      <c r="A485" t="s">
        <v>100</v>
      </c>
      <c r="B485" t="s">
        <v>18</v>
      </c>
      <c r="C485" t="s">
        <v>17</v>
      </c>
      <c r="D485" t="s">
        <v>36</v>
      </c>
      <c r="E485">
        <v>202003</v>
      </c>
      <c r="F485">
        <v>164366.09677419346</v>
      </c>
      <c r="G485">
        <v>170979</v>
      </c>
    </row>
    <row r="486" spans="1:7" x14ac:dyDescent="0.2">
      <c r="A486" t="s">
        <v>100</v>
      </c>
      <c r="B486" t="s">
        <v>18</v>
      </c>
      <c r="C486" t="s">
        <v>17</v>
      </c>
      <c r="D486" t="s">
        <v>36</v>
      </c>
      <c r="E486">
        <v>202004</v>
      </c>
      <c r="F486">
        <v>160532.76666666663</v>
      </c>
      <c r="G486">
        <v>164120</v>
      </c>
    </row>
    <row r="487" spans="1:7" x14ac:dyDescent="0.2">
      <c r="A487" t="s">
        <v>100</v>
      </c>
      <c r="B487" t="s">
        <v>18</v>
      </c>
      <c r="C487" t="s">
        <v>17</v>
      </c>
      <c r="D487" t="s">
        <v>36</v>
      </c>
      <c r="E487">
        <v>202005</v>
      </c>
      <c r="F487">
        <v>157593.6451612903</v>
      </c>
      <c r="G487">
        <v>164193</v>
      </c>
    </row>
    <row r="488" spans="1:7" x14ac:dyDescent="0.2">
      <c r="A488" t="s">
        <v>100</v>
      </c>
      <c r="B488" t="s">
        <v>18</v>
      </c>
      <c r="C488" t="s">
        <v>17</v>
      </c>
      <c r="D488" t="s">
        <v>36</v>
      </c>
      <c r="E488">
        <v>202006</v>
      </c>
      <c r="F488">
        <v>160269.33333333326</v>
      </c>
      <c r="G488">
        <v>166523</v>
      </c>
    </row>
    <row r="489" spans="1:7" x14ac:dyDescent="0.2">
      <c r="A489" t="s">
        <v>100</v>
      </c>
      <c r="B489" t="s">
        <v>18</v>
      </c>
      <c r="C489" t="s">
        <v>17</v>
      </c>
      <c r="D489" t="s">
        <v>36</v>
      </c>
      <c r="E489">
        <v>202007</v>
      </c>
      <c r="F489">
        <v>162939.06451612886</v>
      </c>
      <c r="G489">
        <v>170120</v>
      </c>
    </row>
    <row r="490" spans="1:7" x14ac:dyDescent="0.2">
      <c r="A490" t="s">
        <v>100</v>
      </c>
      <c r="B490" t="s">
        <v>18</v>
      </c>
      <c r="C490" t="s">
        <v>17</v>
      </c>
      <c r="D490" t="s">
        <v>36</v>
      </c>
      <c r="E490">
        <v>202008</v>
      </c>
      <c r="F490">
        <v>165195.61290322582</v>
      </c>
      <c r="G490">
        <v>172862</v>
      </c>
    </row>
    <row r="491" spans="1:7" x14ac:dyDescent="0.2">
      <c r="A491" t="s">
        <v>100</v>
      </c>
      <c r="B491" t="s">
        <v>18</v>
      </c>
      <c r="C491" t="s">
        <v>17</v>
      </c>
      <c r="D491" t="s">
        <v>36</v>
      </c>
      <c r="E491">
        <v>202009</v>
      </c>
      <c r="F491">
        <v>168195.3666666667</v>
      </c>
      <c r="G491">
        <v>176344</v>
      </c>
    </row>
    <row r="492" spans="1:7" x14ac:dyDescent="0.2">
      <c r="A492" t="s">
        <v>100</v>
      </c>
      <c r="B492" t="s">
        <v>18</v>
      </c>
      <c r="C492" t="s">
        <v>17</v>
      </c>
      <c r="D492" t="s">
        <v>36</v>
      </c>
      <c r="E492">
        <v>202010</v>
      </c>
      <c r="F492">
        <v>170541.51612903224</v>
      </c>
      <c r="G492">
        <v>179015</v>
      </c>
    </row>
    <row r="493" spans="1:7" x14ac:dyDescent="0.2">
      <c r="A493" t="s">
        <v>100</v>
      </c>
      <c r="B493" t="s">
        <v>18</v>
      </c>
      <c r="C493" t="s">
        <v>17</v>
      </c>
      <c r="D493" t="s">
        <v>36</v>
      </c>
      <c r="E493">
        <v>202011</v>
      </c>
      <c r="F493">
        <v>173552.06666666665</v>
      </c>
      <c r="G493">
        <v>182428</v>
      </c>
    </row>
    <row r="494" spans="1:7" x14ac:dyDescent="0.2">
      <c r="A494" t="s">
        <v>100</v>
      </c>
      <c r="B494" t="s">
        <v>18</v>
      </c>
      <c r="C494" t="s">
        <v>17</v>
      </c>
      <c r="D494" t="s">
        <v>36</v>
      </c>
      <c r="E494">
        <v>202012</v>
      </c>
      <c r="F494">
        <v>179469.54838709667</v>
      </c>
      <c r="G494">
        <v>188313</v>
      </c>
    </row>
    <row r="495" spans="1:7" x14ac:dyDescent="0.2">
      <c r="A495" t="s">
        <v>100</v>
      </c>
      <c r="B495" t="s">
        <v>18</v>
      </c>
      <c r="C495" t="s">
        <v>17</v>
      </c>
      <c r="D495" t="s">
        <v>36</v>
      </c>
      <c r="E495">
        <v>202101</v>
      </c>
      <c r="F495">
        <v>183053.48387096782</v>
      </c>
      <c r="G495">
        <v>194426</v>
      </c>
    </row>
    <row r="496" spans="1:7" x14ac:dyDescent="0.2">
      <c r="A496" t="s">
        <v>100</v>
      </c>
      <c r="B496" t="s">
        <v>18</v>
      </c>
      <c r="C496" t="s">
        <v>17</v>
      </c>
      <c r="D496" t="s">
        <v>36</v>
      </c>
      <c r="E496">
        <v>202102</v>
      </c>
      <c r="F496">
        <v>190167.67857142855</v>
      </c>
      <c r="G496">
        <v>201066</v>
      </c>
    </row>
    <row r="497" spans="1:7" x14ac:dyDescent="0.2">
      <c r="A497" t="s">
        <v>100</v>
      </c>
      <c r="B497" t="s">
        <v>18</v>
      </c>
      <c r="C497" t="s">
        <v>17</v>
      </c>
      <c r="D497" t="s">
        <v>36</v>
      </c>
      <c r="E497">
        <v>202103</v>
      </c>
      <c r="F497">
        <v>195730.29032258058</v>
      </c>
      <c r="G497">
        <v>207292</v>
      </c>
    </row>
    <row r="498" spans="1:7" x14ac:dyDescent="0.2">
      <c r="A498" t="s">
        <v>100</v>
      </c>
      <c r="B498" t="s">
        <v>18</v>
      </c>
      <c r="C498" t="s">
        <v>17</v>
      </c>
      <c r="D498" t="s">
        <v>36</v>
      </c>
      <c r="E498">
        <v>202104</v>
      </c>
      <c r="F498">
        <v>200477.06666666668</v>
      </c>
      <c r="G498">
        <v>210568</v>
      </c>
    </row>
    <row r="499" spans="1:7" x14ac:dyDescent="0.2">
      <c r="A499" t="s">
        <v>100</v>
      </c>
      <c r="B499" t="s">
        <v>18</v>
      </c>
      <c r="C499" t="s">
        <v>17</v>
      </c>
      <c r="D499" t="s">
        <v>36</v>
      </c>
      <c r="E499">
        <v>202105</v>
      </c>
      <c r="F499">
        <v>203685.32258064501</v>
      </c>
      <c r="G499">
        <v>214043</v>
      </c>
    </row>
    <row r="500" spans="1:7" x14ac:dyDescent="0.2">
      <c r="A500" t="s">
        <v>100</v>
      </c>
      <c r="B500" t="s">
        <v>18</v>
      </c>
      <c r="C500" t="s">
        <v>17</v>
      </c>
      <c r="D500" t="s">
        <v>36</v>
      </c>
      <c r="E500">
        <v>202106</v>
      </c>
      <c r="F500">
        <v>206155.86666666673</v>
      </c>
      <c r="G500">
        <v>216398</v>
      </c>
    </row>
    <row r="501" spans="1:7" x14ac:dyDescent="0.2">
      <c r="A501" t="s">
        <v>100</v>
      </c>
      <c r="B501" t="s">
        <v>18</v>
      </c>
      <c r="C501" t="s">
        <v>17</v>
      </c>
      <c r="D501" t="s">
        <v>36</v>
      </c>
      <c r="E501">
        <v>202107</v>
      </c>
      <c r="F501">
        <v>210615.67741935482</v>
      </c>
      <c r="G501">
        <v>221226</v>
      </c>
    </row>
    <row r="502" spans="1:7" x14ac:dyDescent="0.2">
      <c r="A502" t="s">
        <v>100</v>
      </c>
      <c r="B502" t="s">
        <v>18</v>
      </c>
      <c r="C502" t="s">
        <v>17</v>
      </c>
      <c r="D502" t="s">
        <v>36</v>
      </c>
      <c r="E502">
        <v>202108</v>
      </c>
      <c r="F502">
        <v>216143.064516129</v>
      </c>
      <c r="G502">
        <v>227300</v>
      </c>
    </row>
    <row r="503" spans="1:7" x14ac:dyDescent="0.2">
      <c r="A503" t="s">
        <v>100</v>
      </c>
      <c r="B503" t="s">
        <v>18</v>
      </c>
      <c r="C503" t="s">
        <v>17</v>
      </c>
      <c r="D503" t="s">
        <v>36</v>
      </c>
      <c r="E503">
        <v>202109</v>
      </c>
      <c r="F503">
        <v>222619.50000000003</v>
      </c>
      <c r="G503">
        <v>234693</v>
      </c>
    </row>
    <row r="504" spans="1:7" x14ac:dyDescent="0.2">
      <c r="A504" t="s">
        <v>100</v>
      </c>
      <c r="B504" t="s">
        <v>18</v>
      </c>
      <c r="C504" t="s">
        <v>17</v>
      </c>
      <c r="D504" t="s">
        <v>36</v>
      </c>
      <c r="E504">
        <v>202110</v>
      </c>
      <c r="F504">
        <v>229073.80645161288</v>
      </c>
      <c r="G504">
        <v>241921</v>
      </c>
    </row>
    <row r="505" spans="1:7" x14ac:dyDescent="0.2">
      <c r="A505" t="s">
        <v>100</v>
      </c>
      <c r="B505" t="s">
        <v>18</v>
      </c>
      <c r="C505" t="s">
        <v>17</v>
      </c>
      <c r="D505" t="s">
        <v>36</v>
      </c>
      <c r="E505">
        <v>202111</v>
      </c>
      <c r="F505">
        <v>234962.83333333328</v>
      </c>
      <c r="G505">
        <v>247006</v>
      </c>
    </row>
    <row r="506" spans="1:7" x14ac:dyDescent="0.2">
      <c r="A506" t="s">
        <v>100</v>
      </c>
      <c r="B506" t="s">
        <v>18</v>
      </c>
      <c r="C506" t="s">
        <v>17</v>
      </c>
      <c r="D506" t="s">
        <v>36</v>
      </c>
      <c r="E506">
        <v>202112</v>
      </c>
      <c r="F506">
        <v>241680.64516129016</v>
      </c>
      <c r="G506">
        <v>252817</v>
      </c>
    </row>
    <row r="507" spans="1:7" x14ac:dyDescent="0.2">
      <c r="A507" t="s">
        <v>100</v>
      </c>
      <c r="B507" t="s">
        <v>18</v>
      </c>
      <c r="C507" t="s">
        <v>17</v>
      </c>
      <c r="D507" t="s">
        <v>36</v>
      </c>
      <c r="E507">
        <v>202201</v>
      </c>
      <c r="F507">
        <v>248957.87096774185</v>
      </c>
      <c r="G507">
        <v>263565</v>
      </c>
    </row>
    <row r="508" spans="1:7" x14ac:dyDescent="0.2">
      <c r="A508" t="s">
        <v>100</v>
      </c>
      <c r="B508" t="s">
        <v>18</v>
      </c>
      <c r="C508" t="s">
        <v>17</v>
      </c>
      <c r="D508" t="s">
        <v>36</v>
      </c>
      <c r="E508">
        <v>202202</v>
      </c>
      <c r="F508">
        <v>260055.21428571435</v>
      </c>
      <c r="G508">
        <v>273412</v>
      </c>
    </row>
    <row r="509" spans="1:7" x14ac:dyDescent="0.2">
      <c r="A509" t="s">
        <v>100</v>
      </c>
      <c r="B509" t="s">
        <v>18</v>
      </c>
      <c r="C509" t="s">
        <v>17</v>
      </c>
      <c r="D509" t="s">
        <v>36</v>
      </c>
      <c r="E509">
        <v>202203</v>
      </c>
      <c r="F509">
        <v>270252.06451612903</v>
      </c>
      <c r="G509">
        <v>284609</v>
      </c>
    </row>
    <row r="510" spans="1:7" x14ac:dyDescent="0.2">
      <c r="A510" t="s">
        <v>100</v>
      </c>
      <c r="B510" t="s">
        <v>18</v>
      </c>
      <c r="C510" t="s">
        <v>17</v>
      </c>
      <c r="D510" t="s">
        <v>36</v>
      </c>
      <c r="E510">
        <v>202204</v>
      </c>
      <c r="F510">
        <v>281112.80000000005</v>
      </c>
      <c r="G510">
        <v>293868</v>
      </c>
    </row>
    <row r="511" spans="1:7" x14ac:dyDescent="0.2">
      <c r="A511" t="s">
        <v>100</v>
      </c>
      <c r="B511" t="s">
        <v>18</v>
      </c>
      <c r="C511" t="s">
        <v>17</v>
      </c>
      <c r="D511" t="s">
        <v>36</v>
      </c>
      <c r="E511">
        <v>202205</v>
      </c>
      <c r="F511">
        <v>291942.58064516133</v>
      </c>
      <c r="G511">
        <v>305571</v>
      </c>
    </row>
    <row r="512" spans="1:7" x14ac:dyDescent="0.2">
      <c r="A512" t="s">
        <v>100</v>
      </c>
      <c r="B512" t="s">
        <v>18</v>
      </c>
      <c r="C512" t="s">
        <v>17</v>
      </c>
      <c r="D512" t="s">
        <v>36</v>
      </c>
      <c r="E512">
        <v>202206</v>
      </c>
      <c r="F512">
        <v>302036.73333333322</v>
      </c>
      <c r="G512">
        <v>315439</v>
      </c>
    </row>
    <row r="513" spans="1:7" x14ac:dyDescent="0.2">
      <c r="A513" t="s">
        <v>100</v>
      </c>
      <c r="B513" t="s">
        <v>18</v>
      </c>
      <c r="C513" t="s">
        <v>17</v>
      </c>
      <c r="D513" t="s">
        <v>36</v>
      </c>
      <c r="E513">
        <v>202207</v>
      </c>
      <c r="F513">
        <v>309942.12903225812</v>
      </c>
      <c r="G513">
        <v>323200</v>
      </c>
    </row>
    <row r="514" spans="1:7" x14ac:dyDescent="0.2">
      <c r="A514" t="s">
        <v>100</v>
      </c>
      <c r="B514" t="s">
        <v>18</v>
      </c>
      <c r="C514" t="s">
        <v>17</v>
      </c>
      <c r="D514" t="s">
        <v>36</v>
      </c>
      <c r="E514">
        <v>202208</v>
      </c>
      <c r="F514">
        <v>318301.03225806449</v>
      </c>
      <c r="G514">
        <v>332025</v>
      </c>
    </row>
    <row r="515" spans="1:7" x14ac:dyDescent="0.2">
      <c r="A515" t="s">
        <v>100</v>
      </c>
      <c r="B515" t="s">
        <v>18</v>
      </c>
      <c r="C515" t="s">
        <v>17</v>
      </c>
      <c r="D515" t="s">
        <v>36</v>
      </c>
      <c r="E515">
        <v>202209</v>
      </c>
      <c r="F515">
        <v>327316.30000000022</v>
      </c>
      <c r="G515">
        <v>342233</v>
      </c>
    </row>
    <row r="516" spans="1:7" x14ac:dyDescent="0.2">
      <c r="A516" t="s">
        <v>100</v>
      </c>
      <c r="B516" t="s">
        <v>18</v>
      </c>
      <c r="C516" t="s">
        <v>17</v>
      </c>
      <c r="D516" t="s">
        <v>36</v>
      </c>
      <c r="E516">
        <v>202210</v>
      </c>
      <c r="F516">
        <v>336532.41935483878</v>
      </c>
      <c r="G516">
        <v>349910</v>
      </c>
    </row>
    <row r="517" spans="1:7" x14ac:dyDescent="0.2">
      <c r="A517" t="s">
        <v>100</v>
      </c>
      <c r="B517" t="s">
        <v>18</v>
      </c>
      <c r="C517" t="s">
        <v>17</v>
      </c>
      <c r="D517" t="s">
        <v>36</v>
      </c>
      <c r="E517">
        <v>202211</v>
      </c>
      <c r="F517">
        <v>342571.96666666691</v>
      </c>
      <c r="G517">
        <v>355478</v>
      </c>
    </row>
    <row r="518" spans="1:7" x14ac:dyDescent="0.2">
      <c r="A518" t="s">
        <v>100</v>
      </c>
      <c r="B518" t="s">
        <v>18</v>
      </c>
      <c r="C518" t="s">
        <v>17</v>
      </c>
      <c r="D518" t="s">
        <v>36</v>
      </c>
      <c r="E518">
        <v>202212</v>
      </c>
      <c r="F518">
        <v>347138.70967741939</v>
      </c>
      <c r="G518">
        <v>358249</v>
      </c>
    </row>
    <row r="519" spans="1:7" x14ac:dyDescent="0.2">
      <c r="A519" t="s">
        <v>100</v>
      </c>
      <c r="B519" t="s">
        <v>18</v>
      </c>
      <c r="C519" t="s">
        <v>17</v>
      </c>
      <c r="D519" t="s">
        <v>36</v>
      </c>
      <c r="E519">
        <v>202301</v>
      </c>
      <c r="F519">
        <v>344631.64516129025</v>
      </c>
      <c r="G519">
        <v>362873</v>
      </c>
    </row>
    <row r="520" spans="1:7" x14ac:dyDescent="0.2">
      <c r="A520" t="s">
        <v>100</v>
      </c>
      <c r="B520" t="s">
        <v>18</v>
      </c>
      <c r="C520" t="s">
        <v>17</v>
      </c>
      <c r="D520" t="s">
        <v>36</v>
      </c>
      <c r="E520">
        <v>202302</v>
      </c>
      <c r="F520">
        <v>339669.5714285713</v>
      </c>
      <c r="G520">
        <v>354194</v>
      </c>
    </row>
    <row r="521" spans="1:7" x14ac:dyDescent="0.2">
      <c r="A521" t="s">
        <v>100</v>
      </c>
      <c r="B521" t="s">
        <v>18</v>
      </c>
      <c r="C521" t="s">
        <v>17</v>
      </c>
      <c r="D521" t="s">
        <v>36</v>
      </c>
      <c r="E521">
        <v>202303</v>
      </c>
      <c r="F521">
        <v>333468.12903225818</v>
      </c>
      <c r="G521">
        <v>348926</v>
      </c>
    </row>
    <row r="522" spans="1:7" x14ac:dyDescent="0.2">
      <c r="A522" t="s">
        <v>100</v>
      </c>
      <c r="B522" t="s">
        <v>18</v>
      </c>
      <c r="C522" t="s">
        <v>17</v>
      </c>
      <c r="D522" t="s">
        <v>36</v>
      </c>
      <c r="E522">
        <v>202304</v>
      </c>
      <c r="F522">
        <v>329115.26666666655</v>
      </c>
      <c r="G522">
        <v>343357</v>
      </c>
    </row>
    <row r="523" spans="1:7" x14ac:dyDescent="0.2">
      <c r="A523" t="s">
        <v>100</v>
      </c>
      <c r="B523" t="s">
        <v>18</v>
      </c>
      <c r="C523" t="s">
        <v>17</v>
      </c>
      <c r="D523" t="s">
        <v>36</v>
      </c>
      <c r="E523">
        <v>202305</v>
      </c>
      <c r="F523">
        <v>324231.87096774206</v>
      </c>
      <c r="G523">
        <v>339173</v>
      </c>
    </row>
    <row r="524" spans="1:7" x14ac:dyDescent="0.2">
      <c r="A524" t="s">
        <v>100</v>
      </c>
      <c r="B524" t="s">
        <v>18</v>
      </c>
      <c r="C524" t="s">
        <v>17</v>
      </c>
      <c r="D524" t="s">
        <v>36</v>
      </c>
      <c r="E524">
        <v>202306</v>
      </c>
      <c r="F524">
        <v>317775.86666666664</v>
      </c>
      <c r="G524">
        <v>330678</v>
      </c>
    </row>
    <row r="525" spans="1:7" x14ac:dyDescent="0.2">
      <c r="A525" t="s">
        <v>100</v>
      </c>
      <c r="B525" t="s">
        <v>18</v>
      </c>
      <c r="C525" t="s">
        <v>17</v>
      </c>
      <c r="D525" t="s">
        <v>36</v>
      </c>
      <c r="E525">
        <v>202307</v>
      </c>
      <c r="F525">
        <v>310888.16129032272</v>
      </c>
      <c r="G525">
        <v>323801</v>
      </c>
    </row>
    <row r="526" spans="1:7" x14ac:dyDescent="0.2">
      <c r="A526" t="s">
        <v>100</v>
      </c>
      <c r="B526" t="s">
        <v>18</v>
      </c>
      <c r="C526" t="s">
        <v>17</v>
      </c>
      <c r="D526" t="s">
        <v>36</v>
      </c>
      <c r="E526">
        <v>202308</v>
      </c>
      <c r="F526">
        <v>304791.87096774176</v>
      </c>
      <c r="G526">
        <v>318422</v>
      </c>
    </row>
    <row r="527" spans="1:7" x14ac:dyDescent="0.2">
      <c r="A527" t="s">
        <v>100</v>
      </c>
      <c r="B527" t="s">
        <v>18</v>
      </c>
      <c r="C527" t="s">
        <v>17</v>
      </c>
      <c r="D527" t="s">
        <v>36</v>
      </c>
      <c r="E527">
        <v>202309</v>
      </c>
      <c r="F527">
        <v>297025.3000000001</v>
      </c>
      <c r="G527">
        <v>310134</v>
      </c>
    </row>
    <row r="528" spans="1:7" x14ac:dyDescent="0.2">
      <c r="A528" t="s">
        <v>100</v>
      </c>
      <c r="B528" t="s">
        <v>18</v>
      </c>
      <c r="C528" t="s">
        <v>17</v>
      </c>
      <c r="D528" t="s">
        <v>36</v>
      </c>
      <c r="E528">
        <v>202310</v>
      </c>
      <c r="F528">
        <v>288573.09677419363</v>
      </c>
      <c r="G528">
        <v>301367</v>
      </c>
    </row>
    <row r="529" spans="1:7" x14ac:dyDescent="0.2">
      <c r="A529" t="s">
        <v>100</v>
      </c>
      <c r="B529" t="s">
        <v>18</v>
      </c>
      <c r="C529" t="s">
        <v>17</v>
      </c>
      <c r="D529" t="s">
        <v>36</v>
      </c>
      <c r="E529">
        <v>202311</v>
      </c>
      <c r="F529">
        <v>281708.76666666655</v>
      </c>
      <c r="G529">
        <v>293897</v>
      </c>
    </row>
    <row r="530" spans="1:7" x14ac:dyDescent="0.2">
      <c r="A530" t="s">
        <v>100</v>
      </c>
      <c r="B530" t="s">
        <v>18</v>
      </c>
      <c r="C530" t="s">
        <v>17</v>
      </c>
      <c r="D530" t="s">
        <v>36</v>
      </c>
      <c r="E530">
        <v>202312</v>
      </c>
      <c r="F530">
        <v>274607.09677419381</v>
      </c>
      <c r="G530">
        <v>285371</v>
      </c>
    </row>
    <row r="531" spans="1:7" x14ac:dyDescent="0.2">
      <c r="A531" t="s">
        <v>100</v>
      </c>
      <c r="B531" t="s">
        <v>18</v>
      </c>
      <c r="C531" t="s">
        <v>17</v>
      </c>
      <c r="D531" t="s">
        <v>36</v>
      </c>
      <c r="E531">
        <v>202401</v>
      </c>
      <c r="F531">
        <v>266295.22580645146</v>
      </c>
      <c r="G531">
        <v>278904</v>
      </c>
    </row>
    <row r="532" spans="1:7" x14ac:dyDescent="0.2">
      <c r="A532" t="s">
        <v>100</v>
      </c>
      <c r="B532" t="s">
        <v>18</v>
      </c>
      <c r="C532" t="s">
        <v>17</v>
      </c>
      <c r="D532" t="s">
        <v>36</v>
      </c>
      <c r="E532">
        <v>202402</v>
      </c>
      <c r="F532">
        <v>259812.06896551725</v>
      </c>
      <c r="G532">
        <v>273275</v>
      </c>
    </row>
    <row r="533" spans="1:7" x14ac:dyDescent="0.2">
      <c r="A533" t="s">
        <v>100</v>
      </c>
      <c r="B533" t="s">
        <v>18</v>
      </c>
      <c r="C533" t="s">
        <v>17</v>
      </c>
      <c r="D533" t="s">
        <v>36</v>
      </c>
      <c r="E533">
        <v>202403</v>
      </c>
      <c r="F533">
        <v>253632.19354838697</v>
      </c>
      <c r="G533">
        <v>266203</v>
      </c>
    </row>
    <row r="534" spans="1:7" x14ac:dyDescent="0.2">
      <c r="A534" t="s">
        <v>100</v>
      </c>
      <c r="B534" t="s">
        <v>18</v>
      </c>
      <c r="C534" t="s">
        <v>17</v>
      </c>
      <c r="D534" t="s">
        <v>36</v>
      </c>
      <c r="E534">
        <v>202404</v>
      </c>
      <c r="F534">
        <v>250845.70000000016</v>
      </c>
      <c r="G534">
        <v>261754</v>
      </c>
    </row>
    <row r="535" spans="1:7" x14ac:dyDescent="0.2">
      <c r="A535" t="s">
        <v>100</v>
      </c>
      <c r="B535" t="s">
        <v>18</v>
      </c>
      <c r="C535" t="s">
        <v>17</v>
      </c>
      <c r="D535" t="s">
        <v>36</v>
      </c>
      <c r="E535">
        <v>202405</v>
      </c>
      <c r="F535">
        <v>252077.99999999994</v>
      </c>
      <c r="G535">
        <v>262076</v>
      </c>
    </row>
    <row r="536" spans="1:7" x14ac:dyDescent="0.2">
      <c r="A536" t="s">
        <v>100</v>
      </c>
      <c r="B536" t="s">
        <v>18</v>
      </c>
      <c r="C536" t="s">
        <v>17</v>
      </c>
      <c r="D536" t="s">
        <v>37</v>
      </c>
      <c r="E536">
        <v>201906</v>
      </c>
      <c r="F536">
        <v>155916.75232974906</v>
      </c>
      <c r="G536">
        <v>167848.33333333334</v>
      </c>
    </row>
    <row r="537" spans="1:7" x14ac:dyDescent="0.2">
      <c r="A537" t="s">
        <v>100</v>
      </c>
      <c r="B537" t="s">
        <v>18</v>
      </c>
      <c r="C537" t="s">
        <v>17</v>
      </c>
      <c r="D537" t="s">
        <v>37</v>
      </c>
      <c r="E537">
        <v>201912</v>
      </c>
      <c r="F537">
        <v>153967.85125448028</v>
      </c>
      <c r="G537">
        <v>164046.66666666666</v>
      </c>
    </row>
    <row r="538" spans="1:7" x14ac:dyDescent="0.2">
      <c r="A538" t="s">
        <v>100</v>
      </c>
      <c r="B538" t="s">
        <v>18</v>
      </c>
      <c r="C538" t="s">
        <v>17</v>
      </c>
      <c r="D538" t="s">
        <v>37</v>
      </c>
      <c r="E538">
        <v>202006</v>
      </c>
      <c r="F538">
        <v>160264.0370596959</v>
      </c>
      <c r="G538">
        <v>167049.83333333334</v>
      </c>
    </row>
    <row r="539" spans="1:7" x14ac:dyDescent="0.2">
      <c r="A539" t="s">
        <v>100</v>
      </c>
      <c r="B539" t="s">
        <v>18</v>
      </c>
      <c r="C539" t="s">
        <v>17</v>
      </c>
      <c r="D539" t="s">
        <v>37</v>
      </c>
      <c r="E539">
        <v>202012</v>
      </c>
      <c r="F539">
        <v>169982.19587813618</v>
      </c>
      <c r="G539">
        <v>178180.33333333334</v>
      </c>
    </row>
    <row r="540" spans="1:7" x14ac:dyDescent="0.2">
      <c r="A540" t="s">
        <v>100</v>
      </c>
      <c r="B540" t="s">
        <v>18</v>
      </c>
      <c r="C540" t="s">
        <v>17</v>
      </c>
      <c r="D540" t="s">
        <v>37</v>
      </c>
      <c r="E540">
        <v>202106</v>
      </c>
      <c r="F540">
        <v>196544.95144649257</v>
      </c>
      <c r="G540">
        <v>207298.83333333334</v>
      </c>
    </row>
    <row r="541" spans="1:7" x14ac:dyDescent="0.2">
      <c r="A541" t="s">
        <v>100</v>
      </c>
      <c r="B541" t="s">
        <v>18</v>
      </c>
      <c r="C541" t="s">
        <v>17</v>
      </c>
      <c r="D541" t="s">
        <v>37</v>
      </c>
      <c r="E541">
        <v>202112</v>
      </c>
      <c r="F541">
        <v>225849.25448028671</v>
      </c>
      <c r="G541">
        <v>237493.83333333334</v>
      </c>
    </row>
    <row r="542" spans="1:7" x14ac:dyDescent="0.2">
      <c r="A542" t="s">
        <v>100</v>
      </c>
      <c r="B542" t="s">
        <v>18</v>
      </c>
      <c r="C542" t="s">
        <v>17</v>
      </c>
      <c r="D542" t="s">
        <v>37</v>
      </c>
      <c r="E542">
        <v>202206</v>
      </c>
      <c r="F542">
        <v>275726.21062467998</v>
      </c>
      <c r="G542">
        <v>289410.66666666669</v>
      </c>
    </row>
    <row r="543" spans="1:7" x14ac:dyDescent="0.2">
      <c r="A543" t="s">
        <v>100</v>
      </c>
      <c r="B543" t="s">
        <v>18</v>
      </c>
      <c r="C543" t="s">
        <v>17</v>
      </c>
      <c r="D543" t="s">
        <v>37</v>
      </c>
      <c r="E543">
        <v>202212</v>
      </c>
      <c r="F543">
        <v>330300.42616487469</v>
      </c>
      <c r="G543">
        <v>343515.83333333331</v>
      </c>
    </row>
    <row r="544" spans="1:7" x14ac:dyDescent="0.2">
      <c r="A544" t="s">
        <v>100</v>
      </c>
      <c r="B544" t="s">
        <v>18</v>
      </c>
      <c r="C544" t="s">
        <v>17</v>
      </c>
      <c r="D544" t="s">
        <v>37</v>
      </c>
      <c r="E544">
        <v>202306</v>
      </c>
      <c r="F544">
        <v>331482.05832053249</v>
      </c>
      <c r="G544">
        <v>346533.5</v>
      </c>
    </row>
    <row r="545" spans="1:7" x14ac:dyDescent="0.2">
      <c r="A545" t="s">
        <v>100</v>
      </c>
      <c r="B545" t="s">
        <v>18</v>
      </c>
      <c r="C545" t="s">
        <v>17</v>
      </c>
      <c r="D545" t="s">
        <v>37</v>
      </c>
      <c r="E545">
        <v>202312</v>
      </c>
      <c r="F545">
        <v>292932.38207885314</v>
      </c>
      <c r="G545">
        <v>305498.66666666669</v>
      </c>
    </row>
    <row r="546" spans="1:7" x14ac:dyDescent="0.2">
      <c r="A546" t="s">
        <v>100</v>
      </c>
      <c r="B546" t="s">
        <v>18</v>
      </c>
      <c r="C546" t="s">
        <v>17</v>
      </c>
      <c r="D546" t="s">
        <v>37</v>
      </c>
      <c r="E546">
        <v>202406</v>
      </c>
      <c r="F546">
        <v>256532.6376640712</v>
      </c>
      <c r="G546">
        <v>268442.40000000002</v>
      </c>
    </row>
    <row r="547" spans="1:7" x14ac:dyDescent="0.2">
      <c r="A547" t="s">
        <v>100</v>
      </c>
      <c r="B547" t="s">
        <v>18</v>
      </c>
      <c r="C547" t="s">
        <v>17</v>
      </c>
      <c r="D547" t="s">
        <v>33</v>
      </c>
      <c r="E547">
        <v>201906</v>
      </c>
      <c r="F547">
        <v>155916.75232974906</v>
      </c>
      <c r="G547">
        <v>167848.33333333334</v>
      </c>
    </row>
    <row r="548" spans="1:7" x14ac:dyDescent="0.2">
      <c r="A548" t="s">
        <v>100</v>
      </c>
      <c r="B548" t="s">
        <v>18</v>
      </c>
      <c r="C548" t="s">
        <v>17</v>
      </c>
      <c r="D548" t="s">
        <v>33</v>
      </c>
      <c r="E548">
        <v>201909</v>
      </c>
      <c r="F548">
        <v>154677.79103942649</v>
      </c>
      <c r="G548">
        <v>165067</v>
      </c>
    </row>
    <row r="549" spans="1:7" x14ac:dyDescent="0.2">
      <c r="A549" t="s">
        <v>100</v>
      </c>
      <c r="B549" t="s">
        <v>18</v>
      </c>
      <c r="C549" t="s">
        <v>17</v>
      </c>
      <c r="D549" t="s">
        <v>33</v>
      </c>
      <c r="E549">
        <v>201912</v>
      </c>
      <c r="F549">
        <v>153257.91146953407</v>
      </c>
      <c r="G549">
        <v>163026.33333333334</v>
      </c>
    </row>
    <row r="550" spans="1:7" x14ac:dyDescent="0.2">
      <c r="A550" t="s">
        <v>100</v>
      </c>
      <c r="B550" t="s">
        <v>18</v>
      </c>
      <c r="C550" t="s">
        <v>17</v>
      </c>
      <c r="D550" t="s">
        <v>33</v>
      </c>
      <c r="E550">
        <v>202003</v>
      </c>
      <c r="F550">
        <v>161062.82573229505</v>
      </c>
      <c r="G550">
        <v>169154.33333333334</v>
      </c>
    </row>
    <row r="551" spans="1:7" x14ac:dyDescent="0.2">
      <c r="A551" t="s">
        <v>100</v>
      </c>
      <c r="B551" t="s">
        <v>18</v>
      </c>
      <c r="C551" t="s">
        <v>17</v>
      </c>
      <c r="D551" t="s">
        <v>33</v>
      </c>
      <c r="E551">
        <v>202006</v>
      </c>
      <c r="F551">
        <v>159465.24838709671</v>
      </c>
      <c r="G551">
        <v>164945.33333333334</v>
      </c>
    </row>
    <row r="552" spans="1:7" x14ac:dyDescent="0.2">
      <c r="A552" t="s">
        <v>100</v>
      </c>
      <c r="B552" t="s">
        <v>18</v>
      </c>
      <c r="C552" t="s">
        <v>17</v>
      </c>
      <c r="D552" t="s">
        <v>33</v>
      </c>
      <c r="E552">
        <v>202009</v>
      </c>
      <c r="F552">
        <v>165443.34802867379</v>
      </c>
      <c r="G552">
        <v>173108.66666666666</v>
      </c>
    </row>
    <row r="553" spans="1:7" x14ac:dyDescent="0.2">
      <c r="A553" t="s">
        <v>100</v>
      </c>
      <c r="B553" t="s">
        <v>18</v>
      </c>
      <c r="C553" t="s">
        <v>17</v>
      </c>
      <c r="D553" t="s">
        <v>33</v>
      </c>
      <c r="E553">
        <v>202012</v>
      </c>
      <c r="F553">
        <v>174521.04372759853</v>
      </c>
      <c r="G553">
        <v>183252</v>
      </c>
    </row>
    <row r="554" spans="1:7" x14ac:dyDescent="0.2">
      <c r="A554" t="s">
        <v>100</v>
      </c>
      <c r="B554" t="s">
        <v>18</v>
      </c>
      <c r="C554" t="s">
        <v>17</v>
      </c>
      <c r="D554" t="s">
        <v>33</v>
      </c>
      <c r="E554">
        <v>202103</v>
      </c>
      <c r="F554">
        <v>189650.48425499233</v>
      </c>
      <c r="G554">
        <v>200928</v>
      </c>
    </row>
    <row r="555" spans="1:7" x14ac:dyDescent="0.2">
      <c r="A555" t="s">
        <v>100</v>
      </c>
      <c r="B555" t="s">
        <v>18</v>
      </c>
      <c r="C555" t="s">
        <v>17</v>
      </c>
      <c r="D555" t="s">
        <v>33</v>
      </c>
      <c r="E555">
        <v>202106</v>
      </c>
      <c r="F555">
        <v>203439.41863799281</v>
      </c>
      <c r="G555">
        <v>213669.66666666666</v>
      </c>
    </row>
    <row r="556" spans="1:7" x14ac:dyDescent="0.2">
      <c r="A556" t="s">
        <v>100</v>
      </c>
      <c r="B556" t="s">
        <v>18</v>
      </c>
      <c r="C556" t="s">
        <v>17</v>
      </c>
      <c r="D556" t="s">
        <v>33</v>
      </c>
      <c r="E556">
        <v>202109</v>
      </c>
      <c r="F556">
        <v>216459.41397849462</v>
      </c>
      <c r="G556">
        <v>227739.66666666666</v>
      </c>
    </row>
    <row r="557" spans="1:7" x14ac:dyDescent="0.2">
      <c r="A557" t="s">
        <v>100</v>
      </c>
      <c r="B557" t="s">
        <v>18</v>
      </c>
      <c r="C557" t="s">
        <v>17</v>
      </c>
      <c r="D557" t="s">
        <v>33</v>
      </c>
      <c r="E557">
        <v>202112</v>
      </c>
      <c r="F557">
        <v>235239.09498207876</v>
      </c>
      <c r="G557">
        <v>247248</v>
      </c>
    </row>
    <row r="558" spans="1:7" x14ac:dyDescent="0.2">
      <c r="A558" t="s">
        <v>100</v>
      </c>
      <c r="B558" t="s">
        <v>18</v>
      </c>
      <c r="C558" t="s">
        <v>17</v>
      </c>
      <c r="D558" t="s">
        <v>33</v>
      </c>
      <c r="E558">
        <v>202203</v>
      </c>
      <c r="F558">
        <v>259755.04992319507</v>
      </c>
      <c r="G558">
        <v>273862</v>
      </c>
    </row>
    <row r="559" spans="1:7" x14ac:dyDescent="0.2">
      <c r="A559" t="s">
        <v>100</v>
      </c>
      <c r="B559" t="s">
        <v>18</v>
      </c>
      <c r="C559" t="s">
        <v>17</v>
      </c>
      <c r="D559" t="s">
        <v>33</v>
      </c>
      <c r="E559">
        <v>202206</v>
      </c>
      <c r="F559">
        <v>291697.37132616487</v>
      </c>
      <c r="G559">
        <v>304959.33333333331</v>
      </c>
    </row>
    <row r="560" spans="1:7" x14ac:dyDescent="0.2">
      <c r="A560" t="s">
        <v>100</v>
      </c>
      <c r="B560" t="s">
        <v>18</v>
      </c>
      <c r="C560" t="s">
        <v>17</v>
      </c>
      <c r="D560" t="s">
        <v>33</v>
      </c>
      <c r="E560">
        <v>202209</v>
      </c>
      <c r="F560">
        <v>318519.82043010765</v>
      </c>
      <c r="G560">
        <v>332486</v>
      </c>
    </row>
    <row r="561" spans="1:7" x14ac:dyDescent="0.2">
      <c r="A561" t="s">
        <v>100</v>
      </c>
      <c r="B561" t="s">
        <v>18</v>
      </c>
      <c r="C561" t="s">
        <v>17</v>
      </c>
      <c r="D561" t="s">
        <v>33</v>
      </c>
      <c r="E561">
        <v>202212</v>
      </c>
      <c r="F561">
        <v>342081.03189964168</v>
      </c>
      <c r="G561">
        <v>354545.66666666669</v>
      </c>
    </row>
    <row r="562" spans="1:7" x14ac:dyDescent="0.2">
      <c r="A562" t="s">
        <v>100</v>
      </c>
      <c r="B562" t="s">
        <v>18</v>
      </c>
      <c r="C562" t="s">
        <v>17</v>
      </c>
      <c r="D562" t="s">
        <v>33</v>
      </c>
      <c r="E562">
        <v>202303</v>
      </c>
      <c r="F562">
        <v>339256.44854070659</v>
      </c>
      <c r="G562">
        <v>355331</v>
      </c>
    </row>
    <row r="563" spans="1:7" x14ac:dyDescent="0.2">
      <c r="A563" t="s">
        <v>100</v>
      </c>
      <c r="B563" t="s">
        <v>18</v>
      </c>
      <c r="C563" t="s">
        <v>17</v>
      </c>
      <c r="D563" t="s">
        <v>33</v>
      </c>
      <c r="E563">
        <v>202306</v>
      </c>
      <c r="F563">
        <v>323707.66810035845</v>
      </c>
      <c r="G563">
        <v>337736</v>
      </c>
    </row>
    <row r="564" spans="1:7" x14ac:dyDescent="0.2">
      <c r="A564" t="s">
        <v>100</v>
      </c>
      <c r="B564" t="s">
        <v>18</v>
      </c>
      <c r="C564" t="s">
        <v>17</v>
      </c>
      <c r="D564" t="s">
        <v>33</v>
      </c>
      <c r="E564">
        <v>202309</v>
      </c>
      <c r="F564">
        <v>304235.1107526882</v>
      </c>
      <c r="G564">
        <v>317452.33333333331</v>
      </c>
    </row>
    <row r="565" spans="1:7" x14ac:dyDescent="0.2">
      <c r="A565" t="s">
        <v>100</v>
      </c>
      <c r="B565" t="s">
        <v>18</v>
      </c>
      <c r="C565" t="s">
        <v>17</v>
      </c>
      <c r="D565" t="s">
        <v>33</v>
      </c>
      <c r="E565">
        <v>202312</v>
      </c>
      <c r="F565">
        <v>281629.65340501798</v>
      </c>
      <c r="G565">
        <v>293545</v>
      </c>
    </row>
    <row r="566" spans="1:7" x14ac:dyDescent="0.2">
      <c r="A566" t="s">
        <v>100</v>
      </c>
      <c r="B566" t="s">
        <v>18</v>
      </c>
      <c r="C566" t="s">
        <v>17</v>
      </c>
      <c r="D566" t="s">
        <v>33</v>
      </c>
      <c r="E566">
        <v>202403</v>
      </c>
      <c r="F566">
        <v>259913.16277345191</v>
      </c>
      <c r="G566">
        <v>272794</v>
      </c>
    </row>
    <row r="567" spans="1:7" x14ac:dyDescent="0.2">
      <c r="A567" t="s">
        <v>100</v>
      </c>
      <c r="B567" t="s">
        <v>18</v>
      </c>
      <c r="C567" t="s">
        <v>17</v>
      </c>
      <c r="D567" t="s">
        <v>33</v>
      </c>
      <c r="E567">
        <v>202406</v>
      </c>
      <c r="F567">
        <v>251461.85000000003</v>
      </c>
      <c r="G567">
        <v>261915</v>
      </c>
    </row>
    <row r="568" spans="1:7" x14ac:dyDescent="0.2">
      <c r="A568" t="s">
        <v>100</v>
      </c>
      <c r="B568" t="s">
        <v>19</v>
      </c>
      <c r="C568" t="s">
        <v>17</v>
      </c>
      <c r="D568" t="s">
        <v>35</v>
      </c>
      <c r="E568">
        <v>2023</v>
      </c>
      <c r="F568">
        <v>0.23333333333333331</v>
      </c>
      <c r="G568">
        <v>7</v>
      </c>
    </row>
    <row r="569" spans="1:7" x14ac:dyDescent="0.2">
      <c r="A569" t="s">
        <v>100</v>
      </c>
      <c r="B569" t="s">
        <v>19</v>
      </c>
      <c r="C569" t="s">
        <v>17</v>
      </c>
      <c r="D569" t="s">
        <v>35</v>
      </c>
      <c r="E569">
        <v>2024</v>
      </c>
      <c r="F569">
        <v>9812.7566833518758</v>
      </c>
      <c r="G569">
        <v>13581.25</v>
      </c>
    </row>
    <row r="570" spans="1:7" x14ac:dyDescent="0.2">
      <c r="A570" t="s">
        <v>100</v>
      </c>
      <c r="B570" t="s">
        <v>19</v>
      </c>
      <c r="C570" t="s">
        <v>17</v>
      </c>
      <c r="D570" t="s">
        <v>36</v>
      </c>
      <c r="E570">
        <v>202311</v>
      </c>
      <c r="F570">
        <v>0.23333333333333331</v>
      </c>
      <c r="G570">
        <v>7</v>
      </c>
    </row>
    <row r="571" spans="1:7" x14ac:dyDescent="0.2">
      <c r="A571" t="s">
        <v>100</v>
      </c>
      <c r="B571" t="s">
        <v>19</v>
      </c>
      <c r="C571" t="s">
        <v>17</v>
      </c>
      <c r="D571" t="s">
        <v>36</v>
      </c>
      <c r="E571">
        <v>202402</v>
      </c>
      <c r="F571">
        <v>642.93103448275826</v>
      </c>
      <c r="G571">
        <v>3429</v>
      </c>
    </row>
    <row r="572" spans="1:7" x14ac:dyDescent="0.2">
      <c r="A572" t="s">
        <v>100</v>
      </c>
      <c r="B572" t="s">
        <v>19</v>
      </c>
      <c r="C572" t="s">
        <v>17</v>
      </c>
      <c r="D572" t="s">
        <v>36</v>
      </c>
      <c r="E572">
        <v>202403</v>
      </c>
      <c r="F572">
        <v>6843.806451612907</v>
      </c>
      <c r="G572">
        <v>10274</v>
      </c>
    </row>
    <row r="573" spans="1:7" x14ac:dyDescent="0.2">
      <c r="A573" t="s">
        <v>100</v>
      </c>
      <c r="B573" t="s">
        <v>19</v>
      </c>
      <c r="C573" t="s">
        <v>17</v>
      </c>
      <c r="D573" t="s">
        <v>36</v>
      </c>
      <c r="E573">
        <v>202404</v>
      </c>
      <c r="F573">
        <v>12804.966666666674</v>
      </c>
      <c r="G573">
        <v>17414</v>
      </c>
    </row>
    <row r="574" spans="1:7" x14ac:dyDescent="0.2">
      <c r="A574" t="s">
        <v>100</v>
      </c>
      <c r="B574" t="s">
        <v>19</v>
      </c>
      <c r="C574" t="s">
        <v>17</v>
      </c>
      <c r="D574" t="s">
        <v>36</v>
      </c>
      <c r="E574">
        <v>202405</v>
      </c>
      <c r="F574">
        <v>18959.322580645166</v>
      </c>
      <c r="G574">
        <v>23208</v>
      </c>
    </row>
    <row r="575" spans="1:7" x14ac:dyDescent="0.2">
      <c r="A575" t="s">
        <v>100</v>
      </c>
      <c r="B575" t="s">
        <v>19</v>
      </c>
      <c r="C575" t="s">
        <v>17</v>
      </c>
      <c r="D575" t="s">
        <v>37</v>
      </c>
      <c r="E575">
        <v>202312</v>
      </c>
      <c r="F575">
        <v>0.23333333333333331</v>
      </c>
      <c r="G575">
        <v>7</v>
      </c>
    </row>
    <row r="576" spans="1:7" x14ac:dyDescent="0.2">
      <c r="A576" t="s">
        <v>100</v>
      </c>
      <c r="B576" t="s">
        <v>19</v>
      </c>
      <c r="C576" t="s">
        <v>17</v>
      </c>
      <c r="D576" t="s">
        <v>37</v>
      </c>
      <c r="E576">
        <v>202406</v>
      </c>
      <c r="F576">
        <v>9812.7566833518758</v>
      </c>
      <c r="G576">
        <v>13581.25</v>
      </c>
    </row>
    <row r="577" spans="1:7" x14ac:dyDescent="0.2">
      <c r="A577" t="s">
        <v>100</v>
      </c>
      <c r="B577" t="s">
        <v>19</v>
      </c>
      <c r="C577" t="s">
        <v>17</v>
      </c>
      <c r="D577" t="s">
        <v>33</v>
      </c>
      <c r="E577">
        <v>202312</v>
      </c>
      <c r="F577">
        <v>0.23333333333333331</v>
      </c>
      <c r="G577">
        <v>7</v>
      </c>
    </row>
    <row r="578" spans="1:7" x14ac:dyDescent="0.2">
      <c r="A578" t="s">
        <v>100</v>
      </c>
      <c r="B578" t="s">
        <v>19</v>
      </c>
      <c r="C578" t="s">
        <v>17</v>
      </c>
      <c r="D578" t="s">
        <v>33</v>
      </c>
      <c r="E578">
        <v>202403</v>
      </c>
      <c r="F578">
        <v>3743.3687430478326</v>
      </c>
      <c r="G578">
        <v>6851.5</v>
      </c>
    </row>
    <row r="579" spans="1:7" x14ac:dyDescent="0.2">
      <c r="A579" t="s">
        <v>100</v>
      </c>
      <c r="B579" t="s">
        <v>19</v>
      </c>
      <c r="C579" t="s">
        <v>17</v>
      </c>
      <c r="D579" t="s">
        <v>33</v>
      </c>
      <c r="E579">
        <v>202406</v>
      </c>
      <c r="F579">
        <v>15882.14462365592</v>
      </c>
      <c r="G579">
        <v>20311</v>
      </c>
    </row>
    <row r="580" spans="1:7" x14ac:dyDescent="0.2">
      <c r="A580" t="s">
        <v>100</v>
      </c>
      <c r="B580" t="s">
        <v>19</v>
      </c>
      <c r="C580" t="s">
        <v>16</v>
      </c>
      <c r="D580" t="s">
        <v>35</v>
      </c>
      <c r="E580">
        <v>2019</v>
      </c>
      <c r="F580">
        <v>596920.16810035857</v>
      </c>
      <c r="G580">
        <v>613560.5555555555</v>
      </c>
    </row>
    <row r="581" spans="1:7" x14ac:dyDescent="0.2">
      <c r="A581" t="s">
        <v>100</v>
      </c>
      <c r="B581" t="s">
        <v>19</v>
      </c>
      <c r="C581" t="s">
        <v>16</v>
      </c>
      <c r="D581" t="s">
        <v>35</v>
      </c>
      <c r="E581">
        <v>2020</v>
      </c>
      <c r="F581">
        <v>517835.04731491773</v>
      </c>
      <c r="G581">
        <v>527918.08333333337</v>
      </c>
    </row>
    <row r="582" spans="1:7" x14ac:dyDescent="0.2">
      <c r="A582" t="s">
        <v>100</v>
      </c>
      <c r="B582" t="s">
        <v>19</v>
      </c>
      <c r="C582" t="s">
        <v>16</v>
      </c>
      <c r="D582" t="s">
        <v>35</v>
      </c>
      <c r="E582">
        <v>2021</v>
      </c>
      <c r="F582">
        <v>490363.67853942659</v>
      </c>
      <c r="G582">
        <v>501877.16666666669</v>
      </c>
    </row>
    <row r="583" spans="1:7" x14ac:dyDescent="0.2">
      <c r="A583" t="s">
        <v>100</v>
      </c>
      <c r="B583" t="s">
        <v>19</v>
      </c>
      <c r="C583" t="s">
        <v>16</v>
      </c>
      <c r="D583" t="s">
        <v>35</v>
      </c>
      <c r="E583">
        <v>2022</v>
      </c>
      <c r="F583">
        <v>482495.94230670755</v>
      </c>
      <c r="G583">
        <v>494818</v>
      </c>
    </row>
    <row r="584" spans="1:7" x14ac:dyDescent="0.2">
      <c r="A584" t="s">
        <v>100</v>
      </c>
      <c r="B584" t="s">
        <v>19</v>
      </c>
      <c r="C584" t="s">
        <v>16</v>
      </c>
      <c r="D584" t="s">
        <v>35</v>
      </c>
      <c r="E584">
        <v>2023</v>
      </c>
      <c r="F584">
        <v>468349.24107782886</v>
      </c>
      <c r="G584">
        <v>483047.08333333331</v>
      </c>
    </row>
    <row r="585" spans="1:7" x14ac:dyDescent="0.2">
      <c r="A585" t="s">
        <v>100</v>
      </c>
      <c r="B585" t="s">
        <v>19</v>
      </c>
      <c r="C585" t="s">
        <v>16</v>
      </c>
      <c r="D585" t="s">
        <v>35</v>
      </c>
      <c r="E585">
        <v>2024</v>
      </c>
      <c r="F585">
        <v>461417.3702113459</v>
      </c>
      <c r="G585">
        <v>478456.8</v>
      </c>
    </row>
    <row r="586" spans="1:7" x14ac:dyDescent="0.2">
      <c r="A586" t="s">
        <v>100</v>
      </c>
      <c r="B586" t="s">
        <v>19</v>
      </c>
      <c r="C586" t="s">
        <v>16</v>
      </c>
      <c r="D586" t="s">
        <v>36</v>
      </c>
      <c r="E586">
        <v>201904</v>
      </c>
      <c r="F586">
        <v>629300.3666666667</v>
      </c>
      <c r="G586">
        <v>651291</v>
      </c>
    </row>
    <row r="587" spans="1:7" x14ac:dyDescent="0.2">
      <c r="A587" t="s">
        <v>100</v>
      </c>
      <c r="B587" t="s">
        <v>19</v>
      </c>
      <c r="C587" t="s">
        <v>16</v>
      </c>
      <c r="D587" t="s">
        <v>36</v>
      </c>
      <c r="E587">
        <v>201905</v>
      </c>
      <c r="F587">
        <v>624087.74193548423</v>
      </c>
      <c r="G587">
        <v>647958</v>
      </c>
    </row>
    <row r="588" spans="1:7" x14ac:dyDescent="0.2">
      <c r="A588" t="s">
        <v>100</v>
      </c>
      <c r="B588" t="s">
        <v>19</v>
      </c>
      <c r="C588" t="s">
        <v>16</v>
      </c>
      <c r="D588" t="s">
        <v>36</v>
      </c>
      <c r="E588">
        <v>201906</v>
      </c>
      <c r="F588">
        <v>618078.36666666635</v>
      </c>
      <c r="G588">
        <v>634064</v>
      </c>
    </row>
    <row r="589" spans="1:7" x14ac:dyDescent="0.2">
      <c r="A589" t="s">
        <v>100</v>
      </c>
      <c r="B589" t="s">
        <v>19</v>
      </c>
      <c r="C589" t="s">
        <v>16</v>
      </c>
      <c r="D589" t="s">
        <v>36</v>
      </c>
      <c r="E589">
        <v>201907</v>
      </c>
      <c r="F589">
        <v>607611.64516129112</v>
      </c>
      <c r="G589">
        <v>624533</v>
      </c>
    </row>
    <row r="590" spans="1:7" x14ac:dyDescent="0.2">
      <c r="A590" t="s">
        <v>100</v>
      </c>
      <c r="B590" t="s">
        <v>19</v>
      </c>
      <c r="C590" t="s">
        <v>16</v>
      </c>
      <c r="D590" t="s">
        <v>36</v>
      </c>
      <c r="E590">
        <v>201908</v>
      </c>
      <c r="F590">
        <v>597218.45161290327</v>
      </c>
      <c r="G590">
        <v>613077</v>
      </c>
    </row>
    <row r="591" spans="1:7" x14ac:dyDescent="0.2">
      <c r="A591" t="s">
        <v>100</v>
      </c>
      <c r="B591" t="s">
        <v>19</v>
      </c>
      <c r="C591" t="s">
        <v>16</v>
      </c>
      <c r="D591" t="s">
        <v>36</v>
      </c>
      <c r="E591">
        <v>201909</v>
      </c>
      <c r="F591">
        <v>587286.90000000014</v>
      </c>
      <c r="G591">
        <v>601612</v>
      </c>
    </row>
    <row r="592" spans="1:7" x14ac:dyDescent="0.2">
      <c r="A592" t="s">
        <v>100</v>
      </c>
      <c r="B592" t="s">
        <v>19</v>
      </c>
      <c r="C592" t="s">
        <v>16</v>
      </c>
      <c r="D592" t="s">
        <v>36</v>
      </c>
      <c r="E592">
        <v>201910</v>
      </c>
      <c r="F592">
        <v>577697.74193548423</v>
      </c>
      <c r="G592">
        <v>591757</v>
      </c>
    </row>
    <row r="593" spans="1:7" x14ac:dyDescent="0.2">
      <c r="A593" t="s">
        <v>100</v>
      </c>
      <c r="B593" t="s">
        <v>19</v>
      </c>
      <c r="C593" t="s">
        <v>16</v>
      </c>
      <c r="D593" t="s">
        <v>36</v>
      </c>
      <c r="E593">
        <v>201911</v>
      </c>
      <c r="F593">
        <v>569013.26666666707</v>
      </c>
      <c r="G593">
        <v>582251</v>
      </c>
    </row>
    <row r="594" spans="1:7" x14ac:dyDescent="0.2">
      <c r="A594" t="s">
        <v>100</v>
      </c>
      <c r="B594" t="s">
        <v>19</v>
      </c>
      <c r="C594" t="s">
        <v>16</v>
      </c>
      <c r="D594" t="s">
        <v>36</v>
      </c>
      <c r="E594">
        <v>201912</v>
      </c>
      <c r="F594">
        <v>561987.03225806449</v>
      </c>
      <c r="G594">
        <v>575502</v>
      </c>
    </row>
    <row r="595" spans="1:7" x14ac:dyDescent="0.2">
      <c r="A595" t="s">
        <v>100</v>
      </c>
      <c r="B595" t="s">
        <v>19</v>
      </c>
      <c r="C595" t="s">
        <v>16</v>
      </c>
      <c r="D595" t="s">
        <v>36</v>
      </c>
      <c r="E595">
        <v>202001</v>
      </c>
      <c r="F595">
        <v>554274.93548387079</v>
      </c>
      <c r="G595">
        <v>568984</v>
      </c>
    </row>
    <row r="596" spans="1:7" x14ac:dyDescent="0.2">
      <c r="A596" t="s">
        <v>100</v>
      </c>
      <c r="B596" t="s">
        <v>19</v>
      </c>
      <c r="C596" t="s">
        <v>16</v>
      </c>
      <c r="D596" t="s">
        <v>36</v>
      </c>
      <c r="E596">
        <v>202002</v>
      </c>
      <c r="F596">
        <v>549756.51724137971</v>
      </c>
      <c r="G596">
        <v>563275</v>
      </c>
    </row>
    <row r="597" spans="1:7" x14ac:dyDescent="0.2">
      <c r="A597" t="s">
        <v>100</v>
      </c>
      <c r="B597" t="s">
        <v>19</v>
      </c>
      <c r="C597" t="s">
        <v>16</v>
      </c>
      <c r="D597" t="s">
        <v>36</v>
      </c>
      <c r="E597">
        <v>202003</v>
      </c>
      <c r="F597">
        <v>543274.96774193575</v>
      </c>
      <c r="G597">
        <v>554419</v>
      </c>
    </row>
    <row r="598" spans="1:7" x14ac:dyDescent="0.2">
      <c r="A598" t="s">
        <v>100</v>
      </c>
      <c r="B598" t="s">
        <v>19</v>
      </c>
      <c r="C598" t="s">
        <v>16</v>
      </c>
      <c r="D598" t="s">
        <v>36</v>
      </c>
      <c r="E598">
        <v>202004</v>
      </c>
      <c r="F598">
        <v>530443.13333333319</v>
      </c>
      <c r="G598">
        <v>537907</v>
      </c>
    </row>
    <row r="599" spans="1:7" x14ac:dyDescent="0.2">
      <c r="A599" t="s">
        <v>100</v>
      </c>
      <c r="B599" t="s">
        <v>19</v>
      </c>
      <c r="C599" t="s">
        <v>16</v>
      </c>
      <c r="D599" t="s">
        <v>36</v>
      </c>
      <c r="E599">
        <v>202005</v>
      </c>
      <c r="F599">
        <v>518400.64516129042</v>
      </c>
      <c r="G599">
        <v>525392</v>
      </c>
    </row>
    <row r="600" spans="1:7" x14ac:dyDescent="0.2">
      <c r="A600" t="s">
        <v>100</v>
      </c>
      <c r="B600" t="s">
        <v>19</v>
      </c>
      <c r="C600" t="s">
        <v>16</v>
      </c>
      <c r="D600" t="s">
        <v>36</v>
      </c>
      <c r="E600">
        <v>202006</v>
      </c>
      <c r="F600">
        <v>510618.53333333344</v>
      </c>
      <c r="G600">
        <v>518032</v>
      </c>
    </row>
    <row r="601" spans="1:7" x14ac:dyDescent="0.2">
      <c r="A601" t="s">
        <v>100</v>
      </c>
      <c r="B601" t="s">
        <v>19</v>
      </c>
      <c r="C601" t="s">
        <v>16</v>
      </c>
      <c r="D601" t="s">
        <v>36</v>
      </c>
      <c r="E601">
        <v>202007</v>
      </c>
      <c r="F601">
        <v>506243.19354838709</v>
      </c>
      <c r="G601">
        <v>515688</v>
      </c>
    </row>
    <row r="602" spans="1:7" x14ac:dyDescent="0.2">
      <c r="A602" t="s">
        <v>100</v>
      </c>
      <c r="B602" t="s">
        <v>19</v>
      </c>
      <c r="C602" t="s">
        <v>16</v>
      </c>
      <c r="D602" t="s">
        <v>36</v>
      </c>
      <c r="E602">
        <v>202008</v>
      </c>
      <c r="F602">
        <v>503520.4838709677</v>
      </c>
      <c r="G602">
        <v>513923</v>
      </c>
    </row>
    <row r="603" spans="1:7" x14ac:dyDescent="0.2">
      <c r="A603" t="s">
        <v>100</v>
      </c>
      <c r="B603" t="s">
        <v>19</v>
      </c>
      <c r="C603" t="s">
        <v>16</v>
      </c>
      <c r="D603" t="s">
        <v>36</v>
      </c>
      <c r="E603">
        <v>202009</v>
      </c>
      <c r="F603">
        <v>501860.76666666684</v>
      </c>
      <c r="G603">
        <v>513121</v>
      </c>
    </row>
    <row r="604" spans="1:7" x14ac:dyDescent="0.2">
      <c r="A604" t="s">
        <v>100</v>
      </c>
      <c r="B604" t="s">
        <v>19</v>
      </c>
      <c r="C604" t="s">
        <v>16</v>
      </c>
      <c r="D604" t="s">
        <v>36</v>
      </c>
      <c r="E604">
        <v>202010</v>
      </c>
      <c r="F604">
        <v>500177.58064516127</v>
      </c>
      <c r="G604">
        <v>511305</v>
      </c>
    </row>
    <row r="605" spans="1:7" x14ac:dyDescent="0.2">
      <c r="A605" t="s">
        <v>100</v>
      </c>
      <c r="B605" t="s">
        <v>19</v>
      </c>
      <c r="C605" t="s">
        <v>16</v>
      </c>
      <c r="D605" t="s">
        <v>36</v>
      </c>
      <c r="E605">
        <v>202011</v>
      </c>
      <c r="F605">
        <v>498863.13333333319</v>
      </c>
      <c r="G605">
        <v>508062</v>
      </c>
    </row>
    <row r="606" spans="1:7" x14ac:dyDescent="0.2">
      <c r="A606" t="s">
        <v>100</v>
      </c>
      <c r="B606" t="s">
        <v>19</v>
      </c>
      <c r="C606" t="s">
        <v>16</v>
      </c>
      <c r="D606" t="s">
        <v>36</v>
      </c>
      <c r="E606">
        <v>202012</v>
      </c>
      <c r="F606">
        <v>496586.67741935462</v>
      </c>
      <c r="G606">
        <v>504909</v>
      </c>
    </row>
    <row r="607" spans="1:7" x14ac:dyDescent="0.2">
      <c r="A607" t="s">
        <v>100</v>
      </c>
      <c r="B607" t="s">
        <v>19</v>
      </c>
      <c r="C607" t="s">
        <v>16</v>
      </c>
      <c r="D607" t="s">
        <v>36</v>
      </c>
      <c r="E607">
        <v>202101</v>
      </c>
      <c r="F607">
        <v>492767.90322580637</v>
      </c>
      <c r="G607">
        <v>503713</v>
      </c>
    </row>
    <row r="608" spans="1:7" x14ac:dyDescent="0.2">
      <c r="A608" t="s">
        <v>100</v>
      </c>
      <c r="B608" t="s">
        <v>19</v>
      </c>
      <c r="C608" t="s">
        <v>16</v>
      </c>
      <c r="D608" t="s">
        <v>36</v>
      </c>
      <c r="E608">
        <v>202102</v>
      </c>
      <c r="F608">
        <v>492546.75000000006</v>
      </c>
      <c r="G608">
        <v>503839</v>
      </c>
    </row>
    <row r="609" spans="1:7" x14ac:dyDescent="0.2">
      <c r="A609" t="s">
        <v>100</v>
      </c>
      <c r="B609" t="s">
        <v>19</v>
      </c>
      <c r="C609" t="s">
        <v>16</v>
      </c>
      <c r="D609" t="s">
        <v>36</v>
      </c>
      <c r="E609">
        <v>202103</v>
      </c>
      <c r="F609">
        <v>491953.96774193557</v>
      </c>
      <c r="G609">
        <v>504588</v>
      </c>
    </row>
    <row r="610" spans="1:7" x14ac:dyDescent="0.2">
      <c r="A610" t="s">
        <v>100</v>
      </c>
      <c r="B610" t="s">
        <v>19</v>
      </c>
      <c r="C610" t="s">
        <v>16</v>
      </c>
      <c r="D610" t="s">
        <v>36</v>
      </c>
      <c r="E610">
        <v>202104</v>
      </c>
      <c r="F610">
        <v>491334.03333333344</v>
      </c>
      <c r="G610">
        <v>502799</v>
      </c>
    </row>
    <row r="611" spans="1:7" x14ac:dyDescent="0.2">
      <c r="A611" t="s">
        <v>100</v>
      </c>
      <c r="B611" t="s">
        <v>19</v>
      </c>
      <c r="C611" t="s">
        <v>16</v>
      </c>
      <c r="D611" t="s">
        <v>36</v>
      </c>
      <c r="E611">
        <v>202105</v>
      </c>
      <c r="F611">
        <v>489251.38709677424</v>
      </c>
      <c r="G611">
        <v>501028</v>
      </c>
    </row>
    <row r="612" spans="1:7" x14ac:dyDescent="0.2">
      <c r="A612" t="s">
        <v>100</v>
      </c>
      <c r="B612" t="s">
        <v>19</v>
      </c>
      <c r="C612" t="s">
        <v>16</v>
      </c>
      <c r="D612" t="s">
        <v>36</v>
      </c>
      <c r="E612">
        <v>202106</v>
      </c>
      <c r="F612">
        <v>489300.70000000024</v>
      </c>
      <c r="G612">
        <v>500951</v>
      </c>
    </row>
    <row r="613" spans="1:7" x14ac:dyDescent="0.2">
      <c r="A613" t="s">
        <v>100</v>
      </c>
      <c r="B613" t="s">
        <v>19</v>
      </c>
      <c r="C613" t="s">
        <v>16</v>
      </c>
      <c r="D613" t="s">
        <v>36</v>
      </c>
      <c r="E613">
        <v>202107</v>
      </c>
      <c r="F613">
        <v>489672.25806451624</v>
      </c>
      <c r="G613">
        <v>501251</v>
      </c>
    </row>
    <row r="614" spans="1:7" x14ac:dyDescent="0.2">
      <c r="A614" t="s">
        <v>100</v>
      </c>
      <c r="B614" t="s">
        <v>19</v>
      </c>
      <c r="C614" t="s">
        <v>16</v>
      </c>
      <c r="D614" t="s">
        <v>36</v>
      </c>
      <c r="E614">
        <v>202108</v>
      </c>
      <c r="F614">
        <v>489768.38709677418</v>
      </c>
      <c r="G614">
        <v>501572</v>
      </c>
    </row>
    <row r="615" spans="1:7" x14ac:dyDescent="0.2">
      <c r="A615" t="s">
        <v>100</v>
      </c>
      <c r="B615" t="s">
        <v>19</v>
      </c>
      <c r="C615" t="s">
        <v>16</v>
      </c>
      <c r="D615" t="s">
        <v>36</v>
      </c>
      <c r="E615">
        <v>202109</v>
      </c>
      <c r="F615">
        <v>489798.29999999993</v>
      </c>
      <c r="G615">
        <v>501681</v>
      </c>
    </row>
    <row r="616" spans="1:7" x14ac:dyDescent="0.2">
      <c r="A616" t="s">
        <v>100</v>
      </c>
      <c r="B616" t="s">
        <v>19</v>
      </c>
      <c r="C616" t="s">
        <v>16</v>
      </c>
      <c r="D616" t="s">
        <v>36</v>
      </c>
      <c r="E616">
        <v>202110</v>
      </c>
      <c r="F616">
        <v>489681.83870967763</v>
      </c>
      <c r="G616">
        <v>501757</v>
      </c>
    </row>
    <row r="617" spans="1:7" x14ac:dyDescent="0.2">
      <c r="A617" t="s">
        <v>100</v>
      </c>
      <c r="B617" t="s">
        <v>19</v>
      </c>
      <c r="C617" t="s">
        <v>16</v>
      </c>
      <c r="D617" t="s">
        <v>36</v>
      </c>
      <c r="E617">
        <v>202111</v>
      </c>
      <c r="F617">
        <v>489685.13333333336</v>
      </c>
      <c r="G617">
        <v>500580</v>
      </c>
    </row>
    <row r="618" spans="1:7" x14ac:dyDescent="0.2">
      <c r="A618" t="s">
        <v>100</v>
      </c>
      <c r="B618" t="s">
        <v>19</v>
      </c>
      <c r="C618" t="s">
        <v>16</v>
      </c>
      <c r="D618" t="s">
        <v>36</v>
      </c>
      <c r="E618">
        <v>202112</v>
      </c>
      <c r="F618">
        <v>488603.48387096764</v>
      </c>
      <c r="G618">
        <v>498767</v>
      </c>
    </row>
    <row r="619" spans="1:7" x14ac:dyDescent="0.2">
      <c r="A619" t="s">
        <v>100</v>
      </c>
      <c r="B619" t="s">
        <v>19</v>
      </c>
      <c r="C619" t="s">
        <v>16</v>
      </c>
      <c r="D619" t="s">
        <v>36</v>
      </c>
      <c r="E619">
        <v>202201</v>
      </c>
      <c r="F619">
        <v>486197.32258064492</v>
      </c>
      <c r="G619">
        <v>497993</v>
      </c>
    </row>
    <row r="620" spans="1:7" x14ac:dyDescent="0.2">
      <c r="A620" t="s">
        <v>100</v>
      </c>
      <c r="B620" t="s">
        <v>19</v>
      </c>
      <c r="C620" t="s">
        <v>16</v>
      </c>
      <c r="D620" t="s">
        <v>36</v>
      </c>
      <c r="E620">
        <v>202202</v>
      </c>
      <c r="F620">
        <v>485834.35714285704</v>
      </c>
      <c r="G620">
        <v>496964</v>
      </c>
    </row>
    <row r="621" spans="1:7" x14ac:dyDescent="0.2">
      <c r="A621" t="s">
        <v>100</v>
      </c>
      <c r="B621" t="s">
        <v>19</v>
      </c>
      <c r="C621" t="s">
        <v>16</v>
      </c>
      <c r="D621" t="s">
        <v>36</v>
      </c>
      <c r="E621">
        <v>202203</v>
      </c>
      <c r="F621">
        <v>484707.96774193563</v>
      </c>
      <c r="G621">
        <v>497065</v>
      </c>
    </row>
    <row r="622" spans="1:7" x14ac:dyDescent="0.2">
      <c r="A622" t="s">
        <v>100</v>
      </c>
      <c r="B622" t="s">
        <v>19</v>
      </c>
      <c r="C622" t="s">
        <v>16</v>
      </c>
      <c r="D622" t="s">
        <v>36</v>
      </c>
      <c r="E622">
        <v>202204</v>
      </c>
      <c r="F622">
        <v>483547.5</v>
      </c>
      <c r="G622">
        <v>494649</v>
      </c>
    </row>
    <row r="623" spans="1:7" x14ac:dyDescent="0.2">
      <c r="A623" t="s">
        <v>100</v>
      </c>
      <c r="B623" t="s">
        <v>19</v>
      </c>
      <c r="C623" t="s">
        <v>16</v>
      </c>
      <c r="D623" t="s">
        <v>36</v>
      </c>
      <c r="E623">
        <v>202205</v>
      </c>
      <c r="F623">
        <v>483411.38709677418</v>
      </c>
      <c r="G623">
        <v>495133</v>
      </c>
    </row>
    <row r="624" spans="1:7" x14ac:dyDescent="0.2">
      <c r="A624" t="s">
        <v>100</v>
      </c>
      <c r="B624" t="s">
        <v>19</v>
      </c>
      <c r="C624" t="s">
        <v>16</v>
      </c>
      <c r="D624" t="s">
        <v>36</v>
      </c>
      <c r="E624">
        <v>202206</v>
      </c>
      <c r="F624">
        <v>483118.36666666676</v>
      </c>
      <c r="G624">
        <v>494978</v>
      </c>
    </row>
    <row r="625" spans="1:7" x14ac:dyDescent="0.2">
      <c r="A625" t="s">
        <v>100</v>
      </c>
      <c r="B625" t="s">
        <v>19</v>
      </c>
      <c r="C625" t="s">
        <v>16</v>
      </c>
      <c r="D625" t="s">
        <v>36</v>
      </c>
      <c r="E625">
        <v>202207</v>
      </c>
      <c r="F625">
        <v>481733.67741935479</v>
      </c>
      <c r="G625">
        <v>494172</v>
      </c>
    </row>
    <row r="626" spans="1:7" x14ac:dyDescent="0.2">
      <c r="A626" t="s">
        <v>100</v>
      </c>
      <c r="B626" t="s">
        <v>19</v>
      </c>
      <c r="C626" t="s">
        <v>16</v>
      </c>
      <c r="D626" t="s">
        <v>36</v>
      </c>
      <c r="E626">
        <v>202208</v>
      </c>
      <c r="F626">
        <v>481950.70967741928</v>
      </c>
      <c r="G626">
        <v>495489</v>
      </c>
    </row>
    <row r="627" spans="1:7" x14ac:dyDescent="0.2">
      <c r="A627" t="s">
        <v>100</v>
      </c>
      <c r="B627" t="s">
        <v>19</v>
      </c>
      <c r="C627" t="s">
        <v>16</v>
      </c>
      <c r="D627" t="s">
        <v>36</v>
      </c>
      <c r="E627">
        <v>202209</v>
      </c>
      <c r="F627">
        <v>481646.76666666684</v>
      </c>
      <c r="G627">
        <v>495503</v>
      </c>
    </row>
    <row r="628" spans="1:7" x14ac:dyDescent="0.2">
      <c r="A628" t="s">
        <v>100</v>
      </c>
      <c r="B628" t="s">
        <v>19</v>
      </c>
      <c r="C628" t="s">
        <v>16</v>
      </c>
      <c r="D628" t="s">
        <v>36</v>
      </c>
      <c r="E628">
        <v>202210</v>
      </c>
      <c r="F628">
        <v>480542.4516129031</v>
      </c>
      <c r="G628">
        <v>494226</v>
      </c>
    </row>
    <row r="629" spans="1:7" x14ac:dyDescent="0.2">
      <c r="A629" t="s">
        <v>100</v>
      </c>
      <c r="B629" t="s">
        <v>19</v>
      </c>
      <c r="C629" t="s">
        <v>16</v>
      </c>
      <c r="D629" t="s">
        <v>36</v>
      </c>
      <c r="E629">
        <v>202211</v>
      </c>
      <c r="F629">
        <v>479713.83333333326</v>
      </c>
      <c r="G629">
        <v>492478</v>
      </c>
    </row>
    <row r="630" spans="1:7" x14ac:dyDescent="0.2">
      <c r="A630" t="s">
        <v>100</v>
      </c>
      <c r="B630" t="s">
        <v>19</v>
      </c>
      <c r="C630" t="s">
        <v>16</v>
      </c>
      <c r="D630" t="s">
        <v>36</v>
      </c>
      <c r="E630">
        <v>202212</v>
      </c>
      <c r="F630">
        <v>477546.96774193551</v>
      </c>
      <c r="G630">
        <v>489166</v>
      </c>
    </row>
    <row r="631" spans="1:7" x14ac:dyDescent="0.2">
      <c r="A631" t="s">
        <v>100</v>
      </c>
      <c r="B631" t="s">
        <v>19</v>
      </c>
      <c r="C631" t="s">
        <v>16</v>
      </c>
      <c r="D631" t="s">
        <v>36</v>
      </c>
      <c r="E631">
        <v>202301</v>
      </c>
      <c r="F631">
        <v>474162.22580645134</v>
      </c>
      <c r="G631">
        <v>489388</v>
      </c>
    </row>
    <row r="632" spans="1:7" x14ac:dyDescent="0.2">
      <c r="A632" t="s">
        <v>100</v>
      </c>
      <c r="B632" t="s">
        <v>19</v>
      </c>
      <c r="C632" t="s">
        <v>16</v>
      </c>
      <c r="D632" t="s">
        <v>36</v>
      </c>
      <c r="E632">
        <v>202302</v>
      </c>
      <c r="F632">
        <v>474462.57142857119</v>
      </c>
      <c r="G632">
        <v>488946</v>
      </c>
    </row>
    <row r="633" spans="1:7" x14ac:dyDescent="0.2">
      <c r="A633" t="s">
        <v>100</v>
      </c>
      <c r="B633" t="s">
        <v>19</v>
      </c>
      <c r="C633" t="s">
        <v>16</v>
      </c>
      <c r="D633" t="s">
        <v>36</v>
      </c>
      <c r="E633">
        <v>202303</v>
      </c>
      <c r="F633">
        <v>473952.12903225806</v>
      </c>
      <c r="G633">
        <v>489387</v>
      </c>
    </row>
    <row r="634" spans="1:7" x14ac:dyDescent="0.2">
      <c r="A634" t="s">
        <v>100</v>
      </c>
      <c r="B634" t="s">
        <v>19</v>
      </c>
      <c r="C634" t="s">
        <v>16</v>
      </c>
      <c r="D634" t="s">
        <v>36</v>
      </c>
      <c r="E634">
        <v>202304</v>
      </c>
      <c r="F634">
        <v>472624.06666666653</v>
      </c>
      <c r="G634">
        <v>486972</v>
      </c>
    </row>
    <row r="635" spans="1:7" x14ac:dyDescent="0.2">
      <c r="A635" t="s">
        <v>100</v>
      </c>
      <c r="B635" t="s">
        <v>19</v>
      </c>
      <c r="C635" t="s">
        <v>16</v>
      </c>
      <c r="D635" t="s">
        <v>36</v>
      </c>
      <c r="E635">
        <v>202305</v>
      </c>
      <c r="F635">
        <v>471682.54838709644</v>
      </c>
      <c r="G635">
        <v>486592</v>
      </c>
    </row>
    <row r="636" spans="1:7" x14ac:dyDescent="0.2">
      <c r="A636" t="s">
        <v>100</v>
      </c>
      <c r="B636" t="s">
        <v>19</v>
      </c>
      <c r="C636" t="s">
        <v>16</v>
      </c>
      <c r="D636" t="s">
        <v>36</v>
      </c>
      <c r="E636">
        <v>202306</v>
      </c>
      <c r="F636">
        <v>469491.20000000001</v>
      </c>
      <c r="G636">
        <v>484711</v>
      </c>
    </row>
    <row r="637" spans="1:7" x14ac:dyDescent="0.2">
      <c r="A637" t="s">
        <v>100</v>
      </c>
      <c r="B637" t="s">
        <v>19</v>
      </c>
      <c r="C637" t="s">
        <v>16</v>
      </c>
      <c r="D637" t="s">
        <v>36</v>
      </c>
      <c r="E637">
        <v>202307</v>
      </c>
      <c r="F637">
        <v>467622.80645161285</v>
      </c>
      <c r="G637">
        <v>482944</v>
      </c>
    </row>
    <row r="638" spans="1:7" x14ac:dyDescent="0.2">
      <c r="A638" t="s">
        <v>100</v>
      </c>
      <c r="B638" t="s">
        <v>19</v>
      </c>
      <c r="C638" t="s">
        <v>16</v>
      </c>
      <c r="D638" t="s">
        <v>36</v>
      </c>
      <c r="E638">
        <v>202308</v>
      </c>
      <c r="F638">
        <v>467078.35483870946</v>
      </c>
      <c r="G638">
        <v>482364</v>
      </c>
    </row>
    <row r="639" spans="1:7" x14ac:dyDescent="0.2">
      <c r="A639" t="s">
        <v>100</v>
      </c>
      <c r="B639" t="s">
        <v>19</v>
      </c>
      <c r="C639" t="s">
        <v>16</v>
      </c>
      <c r="D639" t="s">
        <v>36</v>
      </c>
      <c r="E639">
        <v>202309</v>
      </c>
      <c r="F639">
        <v>465321.3666666667</v>
      </c>
      <c r="G639">
        <v>481183</v>
      </c>
    </row>
    <row r="640" spans="1:7" x14ac:dyDescent="0.2">
      <c r="A640" t="s">
        <v>100</v>
      </c>
      <c r="B640" t="s">
        <v>19</v>
      </c>
      <c r="C640" t="s">
        <v>16</v>
      </c>
      <c r="D640" t="s">
        <v>36</v>
      </c>
      <c r="E640">
        <v>202310</v>
      </c>
      <c r="F640">
        <v>463522.25806451606</v>
      </c>
      <c r="G640">
        <v>477858</v>
      </c>
    </row>
    <row r="641" spans="1:7" x14ac:dyDescent="0.2">
      <c r="A641" t="s">
        <v>100</v>
      </c>
      <c r="B641" t="s">
        <v>19</v>
      </c>
      <c r="C641" t="s">
        <v>16</v>
      </c>
      <c r="D641" t="s">
        <v>36</v>
      </c>
      <c r="E641">
        <v>202311</v>
      </c>
      <c r="F641">
        <v>461581.33333333343</v>
      </c>
      <c r="G641">
        <v>475570</v>
      </c>
    </row>
    <row r="642" spans="1:7" x14ac:dyDescent="0.2">
      <c r="A642" t="s">
        <v>100</v>
      </c>
      <c r="B642" t="s">
        <v>19</v>
      </c>
      <c r="C642" t="s">
        <v>16</v>
      </c>
      <c r="D642" t="s">
        <v>36</v>
      </c>
      <c r="E642">
        <v>202312</v>
      </c>
      <c r="F642">
        <v>458690.0322580646</v>
      </c>
      <c r="G642">
        <v>470650</v>
      </c>
    </row>
    <row r="643" spans="1:7" x14ac:dyDescent="0.2">
      <c r="A643" t="s">
        <v>100</v>
      </c>
      <c r="B643" t="s">
        <v>19</v>
      </c>
      <c r="C643" t="s">
        <v>16</v>
      </c>
      <c r="D643" t="s">
        <v>36</v>
      </c>
      <c r="E643">
        <v>202401</v>
      </c>
      <c r="F643">
        <v>454850.51612903248</v>
      </c>
      <c r="G643">
        <v>471847</v>
      </c>
    </row>
    <row r="644" spans="1:7" x14ac:dyDescent="0.2">
      <c r="A644" t="s">
        <v>100</v>
      </c>
      <c r="B644" t="s">
        <v>19</v>
      </c>
      <c r="C644" t="s">
        <v>16</v>
      </c>
      <c r="D644" t="s">
        <v>36</v>
      </c>
      <c r="E644">
        <v>202402</v>
      </c>
      <c r="F644">
        <v>454956.24137931014</v>
      </c>
      <c r="G644">
        <v>474078</v>
      </c>
    </row>
    <row r="645" spans="1:7" x14ac:dyDescent="0.2">
      <c r="A645" t="s">
        <v>100</v>
      </c>
      <c r="B645" t="s">
        <v>19</v>
      </c>
      <c r="C645" t="s">
        <v>16</v>
      </c>
      <c r="D645" t="s">
        <v>36</v>
      </c>
      <c r="E645">
        <v>202403</v>
      </c>
      <c r="F645">
        <v>457809.32258064527</v>
      </c>
      <c r="G645">
        <v>474243</v>
      </c>
    </row>
    <row r="646" spans="1:7" x14ac:dyDescent="0.2">
      <c r="A646" t="s">
        <v>100</v>
      </c>
      <c r="B646" t="s">
        <v>19</v>
      </c>
      <c r="C646" t="s">
        <v>16</v>
      </c>
      <c r="D646" t="s">
        <v>36</v>
      </c>
      <c r="E646">
        <v>202404</v>
      </c>
      <c r="F646">
        <v>463657.89999999991</v>
      </c>
      <c r="G646">
        <v>479799</v>
      </c>
    </row>
    <row r="647" spans="1:7" x14ac:dyDescent="0.2">
      <c r="A647" t="s">
        <v>100</v>
      </c>
      <c r="B647" t="s">
        <v>19</v>
      </c>
      <c r="C647" t="s">
        <v>16</v>
      </c>
      <c r="D647" t="s">
        <v>36</v>
      </c>
      <c r="E647">
        <v>202405</v>
      </c>
      <c r="F647">
        <v>475812.87096774182</v>
      </c>
      <c r="G647">
        <v>492317</v>
      </c>
    </row>
    <row r="648" spans="1:7" x14ac:dyDescent="0.2">
      <c r="A648" t="s">
        <v>100</v>
      </c>
      <c r="B648" t="s">
        <v>19</v>
      </c>
      <c r="C648" t="s">
        <v>16</v>
      </c>
      <c r="D648" t="s">
        <v>37</v>
      </c>
      <c r="E648">
        <v>201906</v>
      </c>
      <c r="F648">
        <v>623822.15842293901</v>
      </c>
      <c r="G648">
        <v>644437.66666666663</v>
      </c>
    </row>
    <row r="649" spans="1:7" x14ac:dyDescent="0.2">
      <c r="A649" t="s">
        <v>100</v>
      </c>
      <c r="B649" t="s">
        <v>19</v>
      </c>
      <c r="C649" t="s">
        <v>16</v>
      </c>
      <c r="D649" t="s">
        <v>37</v>
      </c>
      <c r="E649">
        <v>201912</v>
      </c>
      <c r="F649">
        <v>583469.1729390684</v>
      </c>
      <c r="G649">
        <v>598122</v>
      </c>
    </row>
    <row r="650" spans="1:7" x14ac:dyDescent="0.2">
      <c r="A650" t="s">
        <v>100</v>
      </c>
      <c r="B650" t="s">
        <v>19</v>
      </c>
      <c r="C650" t="s">
        <v>16</v>
      </c>
      <c r="D650" t="s">
        <v>37</v>
      </c>
      <c r="E650">
        <v>202006</v>
      </c>
      <c r="F650">
        <v>534461.45538252394</v>
      </c>
      <c r="G650">
        <v>544668.16666666663</v>
      </c>
    </row>
    <row r="651" spans="1:7" x14ac:dyDescent="0.2">
      <c r="A651" t="s">
        <v>100</v>
      </c>
      <c r="B651" t="s">
        <v>19</v>
      </c>
      <c r="C651" t="s">
        <v>16</v>
      </c>
      <c r="D651" t="s">
        <v>37</v>
      </c>
      <c r="E651">
        <v>202012</v>
      </c>
      <c r="F651">
        <v>501208.6392473118</v>
      </c>
      <c r="G651">
        <v>511168</v>
      </c>
    </row>
    <row r="652" spans="1:7" x14ac:dyDescent="0.2">
      <c r="A652" t="s">
        <v>100</v>
      </c>
      <c r="B652" t="s">
        <v>19</v>
      </c>
      <c r="C652" t="s">
        <v>16</v>
      </c>
      <c r="D652" t="s">
        <v>37</v>
      </c>
      <c r="E652">
        <v>202106</v>
      </c>
      <c r="F652">
        <v>491192.45689964161</v>
      </c>
      <c r="G652">
        <v>502819.66666666669</v>
      </c>
    </row>
    <row r="653" spans="1:7" x14ac:dyDescent="0.2">
      <c r="A653" t="s">
        <v>100</v>
      </c>
      <c r="B653" t="s">
        <v>19</v>
      </c>
      <c r="C653" t="s">
        <v>16</v>
      </c>
      <c r="D653" t="s">
        <v>37</v>
      </c>
      <c r="E653">
        <v>202112</v>
      </c>
      <c r="F653">
        <v>489534.90017921152</v>
      </c>
      <c r="G653">
        <v>500934.66666666669</v>
      </c>
    </row>
    <row r="654" spans="1:7" x14ac:dyDescent="0.2">
      <c r="A654" t="s">
        <v>100</v>
      </c>
      <c r="B654" t="s">
        <v>19</v>
      </c>
      <c r="C654" t="s">
        <v>16</v>
      </c>
      <c r="D654" t="s">
        <v>37</v>
      </c>
      <c r="E654">
        <v>202206</v>
      </c>
      <c r="F654">
        <v>484469.48353814642</v>
      </c>
      <c r="G654">
        <v>496130.33333333331</v>
      </c>
    </row>
    <row r="655" spans="1:7" x14ac:dyDescent="0.2">
      <c r="A655" t="s">
        <v>100</v>
      </c>
      <c r="B655" t="s">
        <v>19</v>
      </c>
      <c r="C655" t="s">
        <v>16</v>
      </c>
      <c r="D655" t="s">
        <v>37</v>
      </c>
      <c r="E655">
        <v>202212</v>
      </c>
      <c r="F655">
        <v>480522.4010752688</v>
      </c>
      <c r="G655">
        <v>493505.66666666669</v>
      </c>
    </row>
    <row r="656" spans="1:7" x14ac:dyDescent="0.2">
      <c r="A656" t="s">
        <v>100</v>
      </c>
      <c r="B656" t="s">
        <v>19</v>
      </c>
      <c r="C656" t="s">
        <v>16</v>
      </c>
      <c r="D656" t="s">
        <v>37</v>
      </c>
      <c r="E656">
        <v>202306</v>
      </c>
      <c r="F656">
        <v>472729.12355350726</v>
      </c>
      <c r="G656">
        <v>487666</v>
      </c>
    </row>
    <row r="657" spans="1:7" x14ac:dyDescent="0.2">
      <c r="A657" t="s">
        <v>100</v>
      </c>
      <c r="B657" t="s">
        <v>19</v>
      </c>
      <c r="C657" t="s">
        <v>16</v>
      </c>
      <c r="D657" t="s">
        <v>37</v>
      </c>
      <c r="E657">
        <v>202312</v>
      </c>
      <c r="F657">
        <v>463969.35860215052</v>
      </c>
      <c r="G657">
        <v>478428.16666666669</v>
      </c>
    </row>
    <row r="658" spans="1:7" x14ac:dyDescent="0.2">
      <c r="A658" t="s">
        <v>100</v>
      </c>
      <c r="B658" t="s">
        <v>19</v>
      </c>
      <c r="C658" t="s">
        <v>16</v>
      </c>
      <c r="D658" t="s">
        <v>37</v>
      </c>
      <c r="E658">
        <v>202406</v>
      </c>
      <c r="F658">
        <v>461417.3702113459</v>
      </c>
      <c r="G658">
        <v>478456.8</v>
      </c>
    </row>
    <row r="659" spans="1:7" x14ac:dyDescent="0.2">
      <c r="A659" t="s">
        <v>100</v>
      </c>
      <c r="B659" t="s">
        <v>19</v>
      </c>
      <c r="C659" t="s">
        <v>16</v>
      </c>
      <c r="D659" t="s">
        <v>33</v>
      </c>
      <c r="E659">
        <v>201906</v>
      </c>
      <c r="F659">
        <v>623822.15842293901</v>
      </c>
      <c r="G659">
        <v>644437.66666666663</v>
      </c>
    </row>
    <row r="660" spans="1:7" x14ac:dyDescent="0.2">
      <c r="A660" t="s">
        <v>100</v>
      </c>
      <c r="B660" t="s">
        <v>19</v>
      </c>
      <c r="C660" t="s">
        <v>16</v>
      </c>
      <c r="D660" t="s">
        <v>33</v>
      </c>
      <c r="E660">
        <v>201909</v>
      </c>
      <c r="F660">
        <v>597372.33225806488</v>
      </c>
      <c r="G660">
        <v>613074</v>
      </c>
    </row>
    <row r="661" spans="1:7" x14ac:dyDescent="0.2">
      <c r="A661" t="s">
        <v>100</v>
      </c>
      <c r="B661" t="s">
        <v>19</v>
      </c>
      <c r="C661" t="s">
        <v>16</v>
      </c>
      <c r="D661" t="s">
        <v>33</v>
      </c>
      <c r="E661">
        <v>201912</v>
      </c>
      <c r="F661">
        <v>569566.01362007193</v>
      </c>
      <c r="G661">
        <v>583170</v>
      </c>
    </row>
    <row r="662" spans="1:7" x14ac:dyDescent="0.2">
      <c r="A662" t="s">
        <v>100</v>
      </c>
      <c r="B662" t="s">
        <v>19</v>
      </c>
      <c r="C662" t="s">
        <v>16</v>
      </c>
      <c r="D662" t="s">
        <v>33</v>
      </c>
      <c r="E662">
        <v>202003</v>
      </c>
      <c r="F662">
        <v>549102.14015572879</v>
      </c>
      <c r="G662">
        <v>562226</v>
      </c>
    </row>
    <row r="663" spans="1:7" x14ac:dyDescent="0.2">
      <c r="A663" t="s">
        <v>100</v>
      </c>
      <c r="B663" t="s">
        <v>19</v>
      </c>
      <c r="C663" t="s">
        <v>16</v>
      </c>
      <c r="D663" t="s">
        <v>33</v>
      </c>
      <c r="E663">
        <v>202006</v>
      </c>
      <c r="F663">
        <v>519820.77060931898</v>
      </c>
      <c r="G663">
        <v>527110.33333333337</v>
      </c>
    </row>
    <row r="664" spans="1:7" x14ac:dyDescent="0.2">
      <c r="A664" t="s">
        <v>100</v>
      </c>
      <c r="B664" t="s">
        <v>19</v>
      </c>
      <c r="C664" t="s">
        <v>16</v>
      </c>
      <c r="D664" t="s">
        <v>33</v>
      </c>
      <c r="E664">
        <v>202009</v>
      </c>
      <c r="F664">
        <v>503874.81469534058</v>
      </c>
      <c r="G664">
        <v>514244</v>
      </c>
    </row>
    <row r="665" spans="1:7" x14ac:dyDescent="0.2">
      <c r="A665" t="s">
        <v>100</v>
      </c>
      <c r="B665" t="s">
        <v>19</v>
      </c>
      <c r="C665" t="s">
        <v>16</v>
      </c>
      <c r="D665" t="s">
        <v>33</v>
      </c>
      <c r="E665">
        <v>202012</v>
      </c>
      <c r="F665">
        <v>498542.46379928308</v>
      </c>
      <c r="G665">
        <v>508092</v>
      </c>
    </row>
    <row r="666" spans="1:7" x14ac:dyDescent="0.2">
      <c r="A666" t="s">
        <v>100</v>
      </c>
      <c r="B666" t="s">
        <v>19</v>
      </c>
      <c r="C666" t="s">
        <v>16</v>
      </c>
      <c r="D666" t="s">
        <v>33</v>
      </c>
      <c r="E666">
        <v>202103</v>
      </c>
      <c r="F666">
        <v>492422.87365591404</v>
      </c>
      <c r="G666">
        <v>504046.66666666669</v>
      </c>
    </row>
    <row r="667" spans="1:7" x14ac:dyDescent="0.2">
      <c r="A667" t="s">
        <v>100</v>
      </c>
      <c r="B667" t="s">
        <v>19</v>
      </c>
      <c r="C667" t="s">
        <v>16</v>
      </c>
      <c r="D667" t="s">
        <v>33</v>
      </c>
      <c r="E667">
        <v>202106</v>
      </c>
      <c r="F667">
        <v>489962.04014336929</v>
      </c>
      <c r="G667">
        <v>501592.66666666669</v>
      </c>
    </row>
    <row r="668" spans="1:7" x14ac:dyDescent="0.2">
      <c r="A668" t="s">
        <v>100</v>
      </c>
      <c r="B668" t="s">
        <v>19</v>
      </c>
      <c r="C668" t="s">
        <v>16</v>
      </c>
      <c r="D668" t="s">
        <v>33</v>
      </c>
      <c r="E668">
        <v>202109</v>
      </c>
      <c r="F668">
        <v>489746.31505376351</v>
      </c>
      <c r="G668">
        <v>501501.33333333331</v>
      </c>
    </row>
    <row r="669" spans="1:7" x14ac:dyDescent="0.2">
      <c r="A669" t="s">
        <v>100</v>
      </c>
      <c r="B669" t="s">
        <v>19</v>
      </c>
      <c r="C669" t="s">
        <v>16</v>
      </c>
      <c r="D669" t="s">
        <v>33</v>
      </c>
      <c r="E669">
        <v>202112</v>
      </c>
      <c r="F669">
        <v>489323.48530465952</v>
      </c>
      <c r="G669">
        <v>500368</v>
      </c>
    </row>
    <row r="670" spans="1:7" x14ac:dyDescent="0.2">
      <c r="A670" t="s">
        <v>100</v>
      </c>
      <c r="B670" t="s">
        <v>19</v>
      </c>
      <c r="C670" t="s">
        <v>16</v>
      </c>
      <c r="D670" t="s">
        <v>33</v>
      </c>
      <c r="E670">
        <v>202203</v>
      </c>
      <c r="F670">
        <v>485579.8824884792</v>
      </c>
      <c r="G670">
        <v>497340.66666666669</v>
      </c>
    </row>
    <row r="671" spans="1:7" x14ac:dyDescent="0.2">
      <c r="A671" t="s">
        <v>100</v>
      </c>
      <c r="B671" t="s">
        <v>19</v>
      </c>
      <c r="C671" t="s">
        <v>16</v>
      </c>
      <c r="D671" t="s">
        <v>33</v>
      </c>
      <c r="E671">
        <v>202206</v>
      </c>
      <c r="F671">
        <v>483359.08458781365</v>
      </c>
      <c r="G671">
        <v>494920</v>
      </c>
    </row>
    <row r="672" spans="1:7" x14ac:dyDescent="0.2">
      <c r="A672" t="s">
        <v>100</v>
      </c>
      <c r="B672" t="s">
        <v>19</v>
      </c>
      <c r="C672" t="s">
        <v>16</v>
      </c>
      <c r="D672" t="s">
        <v>33</v>
      </c>
      <c r="E672">
        <v>202209</v>
      </c>
      <c r="F672">
        <v>481777.05125448032</v>
      </c>
      <c r="G672">
        <v>495054.66666666669</v>
      </c>
    </row>
    <row r="673" spans="1:7" x14ac:dyDescent="0.2">
      <c r="A673" t="s">
        <v>100</v>
      </c>
      <c r="B673" t="s">
        <v>19</v>
      </c>
      <c r="C673" t="s">
        <v>16</v>
      </c>
      <c r="D673" t="s">
        <v>33</v>
      </c>
      <c r="E673">
        <v>202212</v>
      </c>
      <c r="F673">
        <v>479267.75089605729</v>
      </c>
      <c r="G673">
        <v>491956.66666666669</v>
      </c>
    </row>
    <row r="674" spans="1:7" x14ac:dyDescent="0.2">
      <c r="A674" t="s">
        <v>100</v>
      </c>
      <c r="B674" t="s">
        <v>19</v>
      </c>
      <c r="C674" t="s">
        <v>16</v>
      </c>
      <c r="D674" t="s">
        <v>33</v>
      </c>
      <c r="E674">
        <v>202303</v>
      </c>
      <c r="F674">
        <v>474192.30875576026</v>
      </c>
      <c r="G674">
        <v>489240.33333333331</v>
      </c>
    </row>
    <row r="675" spans="1:7" x14ac:dyDescent="0.2">
      <c r="A675" t="s">
        <v>100</v>
      </c>
      <c r="B675" t="s">
        <v>19</v>
      </c>
      <c r="C675" t="s">
        <v>16</v>
      </c>
      <c r="D675" t="s">
        <v>33</v>
      </c>
      <c r="E675">
        <v>202306</v>
      </c>
      <c r="F675">
        <v>471265.93835125427</v>
      </c>
      <c r="G675">
        <v>486091.66666666669</v>
      </c>
    </row>
    <row r="676" spans="1:7" x14ac:dyDescent="0.2">
      <c r="A676" t="s">
        <v>100</v>
      </c>
      <c r="B676" t="s">
        <v>19</v>
      </c>
      <c r="C676" t="s">
        <v>16</v>
      </c>
      <c r="D676" t="s">
        <v>33</v>
      </c>
      <c r="E676">
        <v>202309</v>
      </c>
      <c r="F676">
        <v>466674.17598566302</v>
      </c>
      <c r="G676">
        <v>482163.66666666669</v>
      </c>
    </row>
    <row r="677" spans="1:7" x14ac:dyDescent="0.2">
      <c r="A677" t="s">
        <v>100</v>
      </c>
      <c r="B677" t="s">
        <v>19</v>
      </c>
      <c r="C677" t="s">
        <v>16</v>
      </c>
      <c r="D677" t="s">
        <v>33</v>
      </c>
      <c r="E677">
        <v>202312</v>
      </c>
      <c r="F677">
        <v>461264.54121863801</v>
      </c>
      <c r="G677">
        <v>474692.66666666669</v>
      </c>
    </row>
    <row r="678" spans="1:7" x14ac:dyDescent="0.2">
      <c r="A678" t="s">
        <v>100</v>
      </c>
      <c r="B678" t="s">
        <v>19</v>
      </c>
      <c r="C678" t="s">
        <v>16</v>
      </c>
      <c r="D678" t="s">
        <v>33</v>
      </c>
      <c r="E678">
        <v>202403</v>
      </c>
      <c r="F678">
        <v>455872.0266963293</v>
      </c>
      <c r="G678">
        <v>473389.33333333331</v>
      </c>
    </row>
    <row r="679" spans="1:7" x14ac:dyDescent="0.2">
      <c r="A679" t="s">
        <v>100</v>
      </c>
      <c r="B679" t="s">
        <v>19</v>
      </c>
      <c r="C679" t="s">
        <v>16</v>
      </c>
      <c r="D679" t="s">
        <v>33</v>
      </c>
      <c r="E679">
        <v>202406</v>
      </c>
      <c r="F679">
        <v>469735.38548387086</v>
      </c>
      <c r="G679">
        <v>486058</v>
      </c>
    </row>
    <row r="680" spans="1:7" x14ac:dyDescent="0.2">
      <c r="A680" t="s">
        <v>100</v>
      </c>
      <c r="B680" t="s">
        <v>15</v>
      </c>
      <c r="C680" t="s">
        <v>17</v>
      </c>
      <c r="D680" t="s">
        <v>35</v>
      </c>
      <c r="E680">
        <v>2020</v>
      </c>
      <c r="F680">
        <v>20.671182795698929</v>
      </c>
      <c r="G680">
        <v>25.8</v>
      </c>
    </row>
    <row r="681" spans="1:7" x14ac:dyDescent="0.2">
      <c r="A681" t="s">
        <v>100</v>
      </c>
      <c r="B681" t="s">
        <v>15</v>
      </c>
      <c r="C681" t="s">
        <v>17</v>
      </c>
      <c r="D681" t="s">
        <v>35</v>
      </c>
      <c r="E681">
        <v>2021</v>
      </c>
      <c r="F681">
        <v>164.45039042498721</v>
      </c>
      <c r="G681">
        <v>198.83333333333334</v>
      </c>
    </row>
    <row r="682" spans="1:7" x14ac:dyDescent="0.2">
      <c r="A682" t="s">
        <v>100</v>
      </c>
      <c r="B682" t="s">
        <v>15</v>
      </c>
      <c r="C682" t="s">
        <v>17</v>
      </c>
      <c r="D682" t="s">
        <v>35</v>
      </c>
      <c r="E682">
        <v>2022</v>
      </c>
      <c r="F682">
        <v>448.28764720942144</v>
      </c>
      <c r="G682">
        <v>510.91666666666669</v>
      </c>
    </row>
    <row r="683" spans="1:7" x14ac:dyDescent="0.2">
      <c r="A683" t="s">
        <v>100</v>
      </c>
      <c r="B683" t="s">
        <v>15</v>
      </c>
      <c r="C683" t="s">
        <v>17</v>
      </c>
      <c r="D683" t="s">
        <v>35</v>
      </c>
      <c r="E683">
        <v>2023</v>
      </c>
      <c r="F683">
        <v>429.879691500256</v>
      </c>
      <c r="G683">
        <v>460.5</v>
      </c>
    </row>
    <row r="684" spans="1:7" x14ac:dyDescent="0.2">
      <c r="A684" t="s">
        <v>100</v>
      </c>
      <c r="B684" t="s">
        <v>15</v>
      </c>
      <c r="C684" t="s">
        <v>17</v>
      </c>
      <c r="D684" t="s">
        <v>35</v>
      </c>
      <c r="E684">
        <v>2024</v>
      </c>
      <c r="F684">
        <v>308.25523173896926</v>
      </c>
      <c r="G684">
        <v>317</v>
      </c>
    </row>
    <row r="685" spans="1:7" x14ac:dyDescent="0.2">
      <c r="A685" t="s">
        <v>100</v>
      </c>
      <c r="B685" t="s">
        <v>15</v>
      </c>
      <c r="C685" t="s">
        <v>17</v>
      </c>
      <c r="D685" t="s">
        <v>36</v>
      </c>
      <c r="E685">
        <v>202008</v>
      </c>
      <c r="F685">
        <v>2</v>
      </c>
      <c r="G685">
        <v>9</v>
      </c>
    </row>
    <row r="686" spans="1:7" x14ac:dyDescent="0.2">
      <c r="A686" t="s">
        <v>100</v>
      </c>
      <c r="B686" t="s">
        <v>15</v>
      </c>
      <c r="C686" t="s">
        <v>17</v>
      </c>
      <c r="D686" t="s">
        <v>36</v>
      </c>
      <c r="E686">
        <v>202009</v>
      </c>
      <c r="F686">
        <v>16.033333333333331</v>
      </c>
      <c r="G686">
        <v>19</v>
      </c>
    </row>
    <row r="687" spans="1:7" x14ac:dyDescent="0.2">
      <c r="A687" t="s">
        <v>100</v>
      </c>
      <c r="B687" t="s">
        <v>15</v>
      </c>
      <c r="C687" t="s">
        <v>17</v>
      </c>
      <c r="D687" t="s">
        <v>36</v>
      </c>
      <c r="E687">
        <v>202010</v>
      </c>
      <c r="F687">
        <v>20.12903225806452</v>
      </c>
      <c r="G687">
        <v>24</v>
      </c>
    </row>
    <row r="688" spans="1:7" x14ac:dyDescent="0.2">
      <c r="A688" t="s">
        <v>100</v>
      </c>
      <c r="B688" t="s">
        <v>15</v>
      </c>
      <c r="C688" t="s">
        <v>17</v>
      </c>
      <c r="D688" t="s">
        <v>36</v>
      </c>
      <c r="E688">
        <v>202011</v>
      </c>
      <c r="F688">
        <v>27.000000000000004</v>
      </c>
      <c r="G688">
        <v>34</v>
      </c>
    </row>
    <row r="689" spans="1:7" x14ac:dyDescent="0.2">
      <c r="A689" t="s">
        <v>100</v>
      </c>
      <c r="B689" t="s">
        <v>15</v>
      </c>
      <c r="C689" t="s">
        <v>17</v>
      </c>
      <c r="D689" t="s">
        <v>36</v>
      </c>
      <c r="E689">
        <v>202012</v>
      </c>
      <c r="F689">
        <v>38.193548387096783</v>
      </c>
      <c r="G689">
        <v>43</v>
      </c>
    </row>
    <row r="690" spans="1:7" x14ac:dyDescent="0.2">
      <c r="A690" t="s">
        <v>100</v>
      </c>
      <c r="B690" t="s">
        <v>15</v>
      </c>
      <c r="C690" t="s">
        <v>17</v>
      </c>
      <c r="D690" t="s">
        <v>36</v>
      </c>
      <c r="E690">
        <v>202101</v>
      </c>
      <c r="F690">
        <v>48.70967741935484</v>
      </c>
      <c r="G690">
        <v>54</v>
      </c>
    </row>
    <row r="691" spans="1:7" x14ac:dyDescent="0.2">
      <c r="A691" t="s">
        <v>100</v>
      </c>
      <c r="B691" t="s">
        <v>15</v>
      </c>
      <c r="C691" t="s">
        <v>17</v>
      </c>
      <c r="D691" t="s">
        <v>36</v>
      </c>
      <c r="E691">
        <v>202102</v>
      </c>
      <c r="F691">
        <v>58.392857142857146</v>
      </c>
      <c r="G691">
        <v>61</v>
      </c>
    </row>
    <row r="692" spans="1:7" x14ac:dyDescent="0.2">
      <c r="A692" t="s">
        <v>100</v>
      </c>
      <c r="B692" t="s">
        <v>15</v>
      </c>
      <c r="C692" t="s">
        <v>17</v>
      </c>
      <c r="D692" t="s">
        <v>36</v>
      </c>
      <c r="E692">
        <v>202103</v>
      </c>
      <c r="F692">
        <v>65.41935483870968</v>
      </c>
      <c r="G692">
        <v>72</v>
      </c>
    </row>
    <row r="693" spans="1:7" x14ac:dyDescent="0.2">
      <c r="A693" t="s">
        <v>100</v>
      </c>
      <c r="B693" t="s">
        <v>15</v>
      </c>
      <c r="C693" t="s">
        <v>17</v>
      </c>
      <c r="D693" t="s">
        <v>36</v>
      </c>
      <c r="E693">
        <v>202104</v>
      </c>
      <c r="F693">
        <v>77.63333333333334</v>
      </c>
      <c r="G693">
        <v>84</v>
      </c>
    </row>
    <row r="694" spans="1:7" x14ac:dyDescent="0.2">
      <c r="A694" t="s">
        <v>100</v>
      </c>
      <c r="B694" t="s">
        <v>15</v>
      </c>
      <c r="C694" t="s">
        <v>17</v>
      </c>
      <c r="D694" t="s">
        <v>36</v>
      </c>
      <c r="E694">
        <v>202105</v>
      </c>
      <c r="F694">
        <v>88.935483870967715</v>
      </c>
      <c r="G694">
        <v>94</v>
      </c>
    </row>
    <row r="695" spans="1:7" x14ac:dyDescent="0.2">
      <c r="A695" t="s">
        <v>100</v>
      </c>
      <c r="B695" t="s">
        <v>15</v>
      </c>
      <c r="C695" t="s">
        <v>17</v>
      </c>
      <c r="D695" t="s">
        <v>36</v>
      </c>
      <c r="E695">
        <v>202106</v>
      </c>
      <c r="F695">
        <v>93.933333333333337</v>
      </c>
      <c r="G695">
        <v>97</v>
      </c>
    </row>
    <row r="696" spans="1:7" x14ac:dyDescent="0.2">
      <c r="A696" t="s">
        <v>100</v>
      </c>
      <c r="B696" t="s">
        <v>15</v>
      </c>
      <c r="C696" t="s">
        <v>17</v>
      </c>
      <c r="D696" t="s">
        <v>36</v>
      </c>
      <c r="E696">
        <v>202107</v>
      </c>
      <c r="F696">
        <v>109.74193548387096</v>
      </c>
      <c r="G696">
        <v>141</v>
      </c>
    </row>
    <row r="697" spans="1:7" x14ac:dyDescent="0.2">
      <c r="A697" t="s">
        <v>100</v>
      </c>
      <c r="B697" t="s">
        <v>15</v>
      </c>
      <c r="C697" t="s">
        <v>17</v>
      </c>
      <c r="D697" t="s">
        <v>36</v>
      </c>
      <c r="E697">
        <v>202108</v>
      </c>
      <c r="F697">
        <v>171.35483870967747</v>
      </c>
      <c r="G697">
        <v>236</v>
      </c>
    </row>
    <row r="698" spans="1:7" x14ac:dyDescent="0.2">
      <c r="A698" t="s">
        <v>100</v>
      </c>
      <c r="B698" t="s">
        <v>15</v>
      </c>
      <c r="C698" t="s">
        <v>17</v>
      </c>
      <c r="D698" t="s">
        <v>36</v>
      </c>
      <c r="E698">
        <v>202109</v>
      </c>
      <c r="F698">
        <v>259.9666666666667</v>
      </c>
      <c r="G698">
        <v>338</v>
      </c>
    </row>
    <row r="699" spans="1:7" x14ac:dyDescent="0.2">
      <c r="A699" t="s">
        <v>100</v>
      </c>
      <c r="B699" t="s">
        <v>15</v>
      </c>
      <c r="C699" t="s">
        <v>17</v>
      </c>
      <c r="D699" t="s">
        <v>36</v>
      </c>
      <c r="E699">
        <v>202110</v>
      </c>
      <c r="F699">
        <v>300.90322580645164</v>
      </c>
      <c r="G699">
        <v>369</v>
      </c>
    </row>
    <row r="700" spans="1:7" x14ac:dyDescent="0.2">
      <c r="A700" t="s">
        <v>100</v>
      </c>
      <c r="B700" t="s">
        <v>15</v>
      </c>
      <c r="C700" t="s">
        <v>17</v>
      </c>
      <c r="D700" t="s">
        <v>36</v>
      </c>
      <c r="E700">
        <v>202111</v>
      </c>
      <c r="F700">
        <v>333.83333333333337</v>
      </c>
      <c r="G700">
        <v>407</v>
      </c>
    </row>
    <row r="701" spans="1:7" x14ac:dyDescent="0.2">
      <c r="A701" t="s">
        <v>100</v>
      </c>
      <c r="B701" t="s">
        <v>15</v>
      </c>
      <c r="C701" t="s">
        <v>17</v>
      </c>
      <c r="D701" t="s">
        <v>36</v>
      </c>
      <c r="E701">
        <v>202112</v>
      </c>
      <c r="F701">
        <v>364.58064516129036</v>
      </c>
      <c r="G701">
        <v>433</v>
      </c>
    </row>
    <row r="702" spans="1:7" x14ac:dyDescent="0.2">
      <c r="A702" t="s">
        <v>100</v>
      </c>
      <c r="B702" t="s">
        <v>15</v>
      </c>
      <c r="C702" t="s">
        <v>17</v>
      </c>
      <c r="D702" t="s">
        <v>36</v>
      </c>
      <c r="E702">
        <v>202201</v>
      </c>
      <c r="F702">
        <v>367.19354838709683</v>
      </c>
      <c r="G702">
        <v>417</v>
      </c>
    </row>
    <row r="703" spans="1:7" x14ac:dyDescent="0.2">
      <c r="A703" t="s">
        <v>100</v>
      </c>
      <c r="B703" t="s">
        <v>15</v>
      </c>
      <c r="C703" t="s">
        <v>17</v>
      </c>
      <c r="D703" t="s">
        <v>36</v>
      </c>
      <c r="E703">
        <v>202202</v>
      </c>
      <c r="F703">
        <v>370.35714285714289</v>
      </c>
      <c r="G703">
        <v>427</v>
      </c>
    </row>
    <row r="704" spans="1:7" x14ac:dyDescent="0.2">
      <c r="A704" t="s">
        <v>100</v>
      </c>
      <c r="B704" t="s">
        <v>15</v>
      </c>
      <c r="C704" t="s">
        <v>17</v>
      </c>
      <c r="D704" t="s">
        <v>36</v>
      </c>
      <c r="E704">
        <v>202203</v>
      </c>
      <c r="F704">
        <v>399.74193548387098</v>
      </c>
      <c r="G704">
        <v>459</v>
      </c>
    </row>
    <row r="705" spans="1:7" x14ac:dyDescent="0.2">
      <c r="A705" t="s">
        <v>100</v>
      </c>
      <c r="B705" t="s">
        <v>15</v>
      </c>
      <c r="C705" t="s">
        <v>17</v>
      </c>
      <c r="D705" t="s">
        <v>36</v>
      </c>
      <c r="E705">
        <v>202204</v>
      </c>
      <c r="F705">
        <v>412.36666666666673</v>
      </c>
      <c r="G705">
        <v>471</v>
      </c>
    </row>
    <row r="706" spans="1:7" x14ac:dyDescent="0.2">
      <c r="A706" t="s">
        <v>100</v>
      </c>
      <c r="B706" t="s">
        <v>15</v>
      </c>
      <c r="C706" t="s">
        <v>17</v>
      </c>
      <c r="D706" t="s">
        <v>36</v>
      </c>
      <c r="E706">
        <v>202205</v>
      </c>
      <c r="F706">
        <v>424.03225806451621</v>
      </c>
      <c r="G706">
        <v>489</v>
      </c>
    </row>
    <row r="707" spans="1:7" x14ac:dyDescent="0.2">
      <c r="A707" t="s">
        <v>100</v>
      </c>
      <c r="B707" t="s">
        <v>15</v>
      </c>
      <c r="C707" t="s">
        <v>17</v>
      </c>
      <c r="D707" t="s">
        <v>36</v>
      </c>
      <c r="E707">
        <v>202206</v>
      </c>
      <c r="F707">
        <v>469.26666666666665</v>
      </c>
      <c r="G707">
        <v>532</v>
      </c>
    </row>
    <row r="708" spans="1:7" x14ac:dyDescent="0.2">
      <c r="A708" t="s">
        <v>100</v>
      </c>
      <c r="B708" t="s">
        <v>15</v>
      </c>
      <c r="C708" t="s">
        <v>17</v>
      </c>
      <c r="D708" t="s">
        <v>36</v>
      </c>
      <c r="E708">
        <v>202207</v>
      </c>
      <c r="F708">
        <v>467.29032258064512</v>
      </c>
      <c r="G708">
        <v>552</v>
      </c>
    </row>
    <row r="709" spans="1:7" x14ac:dyDescent="0.2">
      <c r="A709" t="s">
        <v>100</v>
      </c>
      <c r="B709" t="s">
        <v>15</v>
      </c>
      <c r="C709" t="s">
        <v>17</v>
      </c>
      <c r="D709" t="s">
        <v>36</v>
      </c>
      <c r="E709">
        <v>202208</v>
      </c>
      <c r="F709">
        <v>488.77419354838713</v>
      </c>
      <c r="G709">
        <v>545</v>
      </c>
    </row>
    <row r="710" spans="1:7" x14ac:dyDescent="0.2">
      <c r="A710" t="s">
        <v>100</v>
      </c>
      <c r="B710" t="s">
        <v>15</v>
      </c>
      <c r="C710" t="s">
        <v>17</v>
      </c>
      <c r="D710" t="s">
        <v>36</v>
      </c>
      <c r="E710">
        <v>202209</v>
      </c>
      <c r="F710">
        <v>503.03333333333347</v>
      </c>
      <c r="G710">
        <v>585</v>
      </c>
    </row>
    <row r="711" spans="1:7" x14ac:dyDescent="0.2">
      <c r="A711" t="s">
        <v>100</v>
      </c>
      <c r="B711" t="s">
        <v>15</v>
      </c>
      <c r="C711" t="s">
        <v>17</v>
      </c>
      <c r="D711" t="s">
        <v>36</v>
      </c>
      <c r="E711">
        <v>202210</v>
      </c>
      <c r="F711">
        <v>501.67741935483872</v>
      </c>
      <c r="G711">
        <v>569</v>
      </c>
    </row>
    <row r="712" spans="1:7" x14ac:dyDescent="0.2">
      <c r="A712" t="s">
        <v>100</v>
      </c>
      <c r="B712" t="s">
        <v>15</v>
      </c>
      <c r="C712" t="s">
        <v>17</v>
      </c>
      <c r="D712" t="s">
        <v>36</v>
      </c>
      <c r="E712">
        <v>202211</v>
      </c>
      <c r="F712">
        <v>495.26666666666677</v>
      </c>
      <c r="G712">
        <v>554</v>
      </c>
    </row>
    <row r="713" spans="1:7" x14ac:dyDescent="0.2">
      <c r="A713" t="s">
        <v>100</v>
      </c>
      <c r="B713" t="s">
        <v>15</v>
      </c>
      <c r="C713" t="s">
        <v>17</v>
      </c>
      <c r="D713" t="s">
        <v>36</v>
      </c>
      <c r="E713">
        <v>202212</v>
      </c>
      <c r="F713">
        <v>480.45161290322585</v>
      </c>
      <c r="G713">
        <v>531</v>
      </c>
    </row>
    <row r="714" spans="1:7" x14ac:dyDescent="0.2">
      <c r="A714" t="s">
        <v>100</v>
      </c>
      <c r="B714" t="s">
        <v>15</v>
      </c>
      <c r="C714" t="s">
        <v>17</v>
      </c>
      <c r="D714" t="s">
        <v>36</v>
      </c>
      <c r="E714">
        <v>202301</v>
      </c>
      <c r="F714">
        <v>470.77419354838713</v>
      </c>
      <c r="G714">
        <v>520</v>
      </c>
    </row>
    <row r="715" spans="1:7" x14ac:dyDescent="0.2">
      <c r="A715" t="s">
        <v>100</v>
      </c>
      <c r="B715" t="s">
        <v>15</v>
      </c>
      <c r="C715" t="s">
        <v>17</v>
      </c>
      <c r="D715" t="s">
        <v>36</v>
      </c>
      <c r="E715">
        <v>202302</v>
      </c>
      <c r="F715">
        <v>463.89285714285717</v>
      </c>
      <c r="G715">
        <v>502</v>
      </c>
    </row>
    <row r="716" spans="1:7" x14ac:dyDescent="0.2">
      <c r="A716" t="s">
        <v>100</v>
      </c>
      <c r="B716" t="s">
        <v>15</v>
      </c>
      <c r="C716" t="s">
        <v>17</v>
      </c>
      <c r="D716" t="s">
        <v>36</v>
      </c>
      <c r="E716">
        <v>202303</v>
      </c>
      <c r="F716">
        <v>448.03225806451616</v>
      </c>
      <c r="G716">
        <v>487</v>
      </c>
    </row>
    <row r="717" spans="1:7" x14ac:dyDescent="0.2">
      <c r="A717" t="s">
        <v>100</v>
      </c>
      <c r="B717" t="s">
        <v>15</v>
      </c>
      <c r="C717" t="s">
        <v>17</v>
      </c>
      <c r="D717" t="s">
        <v>36</v>
      </c>
      <c r="E717">
        <v>202304</v>
      </c>
      <c r="F717">
        <v>435.3666666666665</v>
      </c>
      <c r="G717">
        <v>470</v>
      </c>
    </row>
    <row r="718" spans="1:7" x14ac:dyDescent="0.2">
      <c r="A718" t="s">
        <v>100</v>
      </c>
      <c r="B718" t="s">
        <v>15</v>
      </c>
      <c r="C718" t="s">
        <v>17</v>
      </c>
      <c r="D718" t="s">
        <v>36</v>
      </c>
      <c r="E718">
        <v>202305</v>
      </c>
      <c r="F718">
        <v>428.54838709677426</v>
      </c>
      <c r="G718">
        <v>469</v>
      </c>
    </row>
    <row r="719" spans="1:7" x14ac:dyDescent="0.2">
      <c r="A719" t="s">
        <v>100</v>
      </c>
      <c r="B719" t="s">
        <v>15</v>
      </c>
      <c r="C719" t="s">
        <v>17</v>
      </c>
      <c r="D719" t="s">
        <v>36</v>
      </c>
      <c r="E719">
        <v>202306</v>
      </c>
      <c r="F719">
        <v>437.03333333333353</v>
      </c>
      <c r="G719">
        <v>470</v>
      </c>
    </row>
    <row r="720" spans="1:7" x14ac:dyDescent="0.2">
      <c r="A720" t="s">
        <v>100</v>
      </c>
      <c r="B720" t="s">
        <v>15</v>
      </c>
      <c r="C720" t="s">
        <v>17</v>
      </c>
      <c r="D720" t="s">
        <v>36</v>
      </c>
      <c r="E720">
        <v>202307</v>
      </c>
      <c r="F720">
        <v>443.32258064516139</v>
      </c>
      <c r="G720">
        <v>470</v>
      </c>
    </row>
    <row r="721" spans="1:7" x14ac:dyDescent="0.2">
      <c r="A721" t="s">
        <v>100</v>
      </c>
      <c r="B721" t="s">
        <v>15</v>
      </c>
      <c r="C721" t="s">
        <v>17</v>
      </c>
      <c r="D721" t="s">
        <v>36</v>
      </c>
      <c r="E721">
        <v>202308</v>
      </c>
      <c r="F721">
        <v>434.00000000000006</v>
      </c>
      <c r="G721">
        <v>449</v>
      </c>
    </row>
    <row r="722" spans="1:7" x14ac:dyDescent="0.2">
      <c r="A722" t="s">
        <v>100</v>
      </c>
      <c r="B722" t="s">
        <v>15</v>
      </c>
      <c r="C722" t="s">
        <v>17</v>
      </c>
      <c r="D722" t="s">
        <v>36</v>
      </c>
      <c r="E722">
        <v>202309</v>
      </c>
      <c r="F722">
        <v>421.16666666666663</v>
      </c>
      <c r="G722">
        <v>454</v>
      </c>
    </row>
    <row r="723" spans="1:7" x14ac:dyDescent="0.2">
      <c r="A723" t="s">
        <v>100</v>
      </c>
      <c r="B723" t="s">
        <v>15</v>
      </c>
      <c r="C723" t="s">
        <v>17</v>
      </c>
      <c r="D723" t="s">
        <v>36</v>
      </c>
      <c r="E723">
        <v>202310</v>
      </c>
      <c r="F723">
        <v>413.96774193548384</v>
      </c>
      <c r="G723">
        <v>431</v>
      </c>
    </row>
    <row r="724" spans="1:7" x14ac:dyDescent="0.2">
      <c r="A724" t="s">
        <v>100</v>
      </c>
      <c r="B724" t="s">
        <v>15</v>
      </c>
      <c r="C724" t="s">
        <v>17</v>
      </c>
      <c r="D724" t="s">
        <v>36</v>
      </c>
      <c r="E724">
        <v>202311</v>
      </c>
      <c r="F724">
        <v>389.99999999999994</v>
      </c>
      <c r="G724">
        <v>416</v>
      </c>
    </row>
    <row r="725" spans="1:7" x14ac:dyDescent="0.2">
      <c r="A725" t="s">
        <v>100</v>
      </c>
      <c r="B725" t="s">
        <v>15</v>
      </c>
      <c r="C725" t="s">
        <v>17</v>
      </c>
      <c r="D725" t="s">
        <v>36</v>
      </c>
      <c r="E725">
        <v>202312</v>
      </c>
      <c r="F725">
        <v>372.45161290322585</v>
      </c>
      <c r="G725">
        <v>388</v>
      </c>
    </row>
    <row r="726" spans="1:7" x14ac:dyDescent="0.2">
      <c r="A726" t="s">
        <v>100</v>
      </c>
      <c r="B726" t="s">
        <v>15</v>
      </c>
      <c r="C726" t="s">
        <v>17</v>
      </c>
      <c r="D726" t="s">
        <v>36</v>
      </c>
      <c r="E726">
        <v>202401</v>
      </c>
      <c r="F726">
        <v>349.25806451612914</v>
      </c>
      <c r="G726">
        <v>361</v>
      </c>
    </row>
    <row r="727" spans="1:7" x14ac:dyDescent="0.2">
      <c r="A727" t="s">
        <v>100</v>
      </c>
      <c r="B727" t="s">
        <v>15</v>
      </c>
      <c r="C727" t="s">
        <v>17</v>
      </c>
      <c r="D727" t="s">
        <v>36</v>
      </c>
      <c r="E727">
        <v>202402</v>
      </c>
      <c r="F727">
        <v>324.41379310344837</v>
      </c>
      <c r="G727">
        <v>332</v>
      </c>
    </row>
    <row r="728" spans="1:7" x14ac:dyDescent="0.2">
      <c r="A728" t="s">
        <v>100</v>
      </c>
      <c r="B728" t="s">
        <v>15</v>
      </c>
      <c r="C728" t="s">
        <v>17</v>
      </c>
      <c r="D728" t="s">
        <v>36</v>
      </c>
      <c r="E728">
        <v>202403</v>
      </c>
      <c r="F728">
        <v>303.38709677419354</v>
      </c>
      <c r="G728">
        <v>316</v>
      </c>
    </row>
    <row r="729" spans="1:7" x14ac:dyDescent="0.2">
      <c r="A729" t="s">
        <v>100</v>
      </c>
      <c r="B729" t="s">
        <v>15</v>
      </c>
      <c r="C729" t="s">
        <v>17</v>
      </c>
      <c r="D729" t="s">
        <v>36</v>
      </c>
      <c r="E729">
        <v>202404</v>
      </c>
      <c r="F729">
        <v>285.73333333333335</v>
      </c>
      <c r="G729">
        <v>292</v>
      </c>
    </row>
    <row r="730" spans="1:7" x14ac:dyDescent="0.2">
      <c r="A730" t="s">
        <v>100</v>
      </c>
      <c r="B730" t="s">
        <v>15</v>
      </c>
      <c r="C730" t="s">
        <v>17</v>
      </c>
      <c r="D730" t="s">
        <v>36</v>
      </c>
      <c r="E730">
        <v>202405</v>
      </c>
      <c r="F730">
        <v>278.48387096774195</v>
      </c>
      <c r="G730">
        <v>284</v>
      </c>
    </row>
    <row r="731" spans="1:7" x14ac:dyDescent="0.2">
      <c r="A731" t="s">
        <v>100</v>
      </c>
      <c r="B731" t="s">
        <v>15</v>
      </c>
      <c r="C731" t="s">
        <v>17</v>
      </c>
      <c r="D731" t="s">
        <v>37</v>
      </c>
      <c r="E731">
        <v>202012</v>
      </c>
      <c r="F731">
        <v>20.671182795698929</v>
      </c>
      <c r="G731">
        <v>25.8</v>
      </c>
    </row>
    <row r="732" spans="1:7" x14ac:dyDescent="0.2">
      <c r="A732" t="s">
        <v>100</v>
      </c>
      <c r="B732" t="s">
        <v>15</v>
      </c>
      <c r="C732" t="s">
        <v>17</v>
      </c>
      <c r="D732" t="s">
        <v>37</v>
      </c>
      <c r="E732">
        <v>202106</v>
      </c>
      <c r="F732">
        <v>72.170673323092686</v>
      </c>
      <c r="G732">
        <v>77</v>
      </c>
    </row>
    <row r="733" spans="1:7" x14ac:dyDescent="0.2">
      <c r="A733" t="s">
        <v>100</v>
      </c>
      <c r="B733" t="s">
        <v>15</v>
      </c>
      <c r="C733" t="s">
        <v>17</v>
      </c>
      <c r="D733" t="s">
        <v>37</v>
      </c>
      <c r="E733">
        <v>202112</v>
      </c>
      <c r="F733">
        <v>256.73010752688174</v>
      </c>
      <c r="G733">
        <v>320.66666666666669</v>
      </c>
    </row>
    <row r="734" spans="1:7" x14ac:dyDescent="0.2">
      <c r="A734" t="s">
        <v>100</v>
      </c>
      <c r="B734" t="s">
        <v>15</v>
      </c>
      <c r="C734" t="s">
        <v>17</v>
      </c>
      <c r="D734" t="s">
        <v>37</v>
      </c>
      <c r="E734">
        <v>202206</v>
      </c>
      <c r="F734">
        <v>407.15970302099339</v>
      </c>
      <c r="G734">
        <v>465.83333333333331</v>
      </c>
    </row>
    <row r="735" spans="1:7" x14ac:dyDescent="0.2">
      <c r="A735" t="s">
        <v>100</v>
      </c>
      <c r="B735" t="s">
        <v>15</v>
      </c>
      <c r="C735" t="s">
        <v>17</v>
      </c>
      <c r="D735" t="s">
        <v>37</v>
      </c>
      <c r="E735">
        <v>202212</v>
      </c>
      <c r="F735">
        <v>489.41559139784954</v>
      </c>
      <c r="G735">
        <v>556</v>
      </c>
    </row>
    <row r="736" spans="1:7" x14ac:dyDescent="0.2">
      <c r="A736" t="s">
        <v>100</v>
      </c>
      <c r="B736" t="s">
        <v>15</v>
      </c>
      <c r="C736" t="s">
        <v>17</v>
      </c>
      <c r="D736" t="s">
        <v>37</v>
      </c>
      <c r="E736">
        <v>202306</v>
      </c>
      <c r="F736">
        <v>447.27461597542242</v>
      </c>
      <c r="G736">
        <v>486.33333333333331</v>
      </c>
    </row>
    <row r="737" spans="1:7" x14ac:dyDescent="0.2">
      <c r="A737" t="s">
        <v>100</v>
      </c>
      <c r="B737" t="s">
        <v>15</v>
      </c>
      <c r="C737" t="s">
        <v>17</v>
      </c>
      <c r="D737" t="s">
        <v>37</v>
      </c>
      <c r="E737">
        <v>202312</v>
      </c>
      <c r="F737">
        <v>412.48476702508964</v>
      </c>
      <c r="G737">
        <v>434.66666666666669</v>
      </c>
    </row>
    <row r="738" spans="1:7" x14ac:dyDescent="0.2">
      <c r="A738" t="s">
        <v>100</v>
      </c>
      <c r="B738" t="s">
        <v>15</v>
      </c>
      <c r="C738" t="s">
        <v>17</v>
      </c>
      <c r="D738" t="s">
        <v>37</v>
      </c>
      <c r="E738">
        <v>202406</v>
      </c>
      <c r="F738">
        <v>308.25523173896926</v>
      </c>
      <c r="G738">
        <v>317</v>
      </c>
    </row>
    <row r="739" spans="1:7" x14ac:dyDescent="0.2">
      <c r="A739" t="s">
        <v>100</v>
      </c>
      <c r="B739" t="s">
        <v>15</v>
      </c>
      <c r="C739" t="s">
        <v>17</v>
      </c>
      <c r="D739" t="s">
        <v>33</v>
      </c>
      <c r="E739">
        <v>202009</v>
      </c>
      <c r="F739">
        <v>9.0166666666666657</v>
      </c>
      <c r="G739">
        <v>14</v>
      </c>
    </row>
    <row r="740" spans="1:7" x14ac:dyDescent="0.2">
      <c r="A740" t="s">
        <v>100</v>
      </c>
      <c r="B740" t="s">
        <v>15</v>
      </c>
      <c r="C740" t="s">
        <v>17</v>
      </c>
      <c r="D740" t="s">
        <v>33</v>
      </c>
      <c r="E740">
        <v>202012</v>
      </c>
      <c r="F740">
        <v>28.440860215053771</v>
      </c>
      <c r="G740">
        <v>33.666666666666664</v>
      </c>
    </row>
    <row r="741" spans="1:7" x14ac:dyDescent="0.2">
      <c r="A741" t="s">
        <v>100</v>
      </c>
      <c r="B741" t="s">
        <v>15</v>
      </c>
      <c r="C741" t="s">
        <v>17</v>
      </c>
      <c r="D741" t="s">
        <v>33</v>
      </c>
      <c r="E741">
        <v>202103</v>
      </c>
      <c r="F741">
        <v>57.507296466973891</v>
      </c>
      <c r="G741">
        <v>62.333333333333336</v>
      </c>
    </row>
    <row r="742" spans="1:7" x14ac:dyDescent="0.2">
      <c r="A742" t="s">
        <v>100</v>
      </c>
      <c r="B742" t="s">
        <v>15</v>
      </c>
      <c r="C742" t="s">
        <v>17</v>
      </c>
      <c r="D742" t="s">
        <v>33</v>
      </c>
      <c r="E742">
        <v>202106</v>
      </c>
      <c r="F742">
        <v>86.834050179211474</v>
      </c>
      <c r="G742">
        <v>91.666666666666671</v>
      </c>
    </row>
    <row r="743" spans="1:7" x14ac:dyDescent="0.2">
      <c r="A743" t="s">
        <v>100</v>
      </c>
      <c r="B743" t="s">
        <v>15</v>
      </c>
      <c r="C743" t="s">
        <v>17</v>
      </c>
      <c r="D743" t="s">
        <v>33</v>
      </c>
      <c r="E743">
        <v>202109</v>
      </c>
      <c r="F743">
        <v>180.35448028673838</v>
      </c>
      <c r="G743">
        <v>238.33333333333334</v>
      </c>
    </row>
    <row r="744" spans="1:7" x14ac:dyDescent="0.2">
      <c r="A744" t="s">
        <v>100</v>
      </c>
      <c r="B744" t="s">
        <v>15</v>
      </c>
      <c r="C744" t="s">
        <v>17</v>
      </c>
      <c r="D744" t="s">
        <v>33</v>
      </c>
      <c r="E744">
        <v>202112</v>
      </c>
      <c r="F744">
        <v>333.10573476702513</v>
      </c>
      <c r="G744">
        <v>403</v>
      </c>
    </row>
    <row r="745" spans="1:7" x14ac:dyDescent="0.2">
      <c r="A745" t="s">
        <v>100</v>
      </c>
      <c r="B745" t="s">
        <v>15</v>
      </c>
      <c r="C745" t="s">
        <v>17</v>
      </c>
      <c r="D745" t="s">
        <v>33</v>
      </c>
      <c r="E745">
        <v>202203</v>
      </c>
      <c r="F745">
        <v>379.09754224270358</v>
      </c>
      <c r="G745">
        <v>434.33333333333331</v>
      </c>
    </row>
    <row r="746" spans="1:7" x14ac:dyDescent="0.2">
      <c r="A746" t="s">
        <v>100</v>
      </c>
      <c r="B746" t="s">
        <v>15</v>
      </c>
      <c r="C746" t="s">
        <v>17</v>
      </c>
      <c r="D746" t="s">
        <v>33</v>
      </c>
      <c r="E746">
        <v>202206</v>
      </c>
      <c r="F746">
        <v>435.2218637992832</v>
      </c>
      <c r="G746">
        <v>497.33333333333331</v>
      </c>
    </row>
    <row r="747" spans="1:7" x14ac:dyDescent="0.2">
      <c r="A747" t="s">
        <v>100</v>
      </c>
      <c r="B747" t="s">
        <v>15</v>
      </c>
      <c r="C747" t="s">
        <v>17</v>
      </c>
      <c r="D747" t="s">
        <v>33</v>
      </c>
      <c r="E747">
        <v>202209</v>
      </c>
      <c r="F747">
        <v>486.36594982078856</v>
      </c>
      <c r="G747">
        <v>560.66666666666663</v>
      </c>
    </row>
    <row r="748" spans="1:7" x14ac:dyDescent="0.2">
      <c r="A748" t="s">
        <v>100</v>
      </c>
      <c r="B748" t="s">
        <v>15</v>
      </c>
      <c r="C748" t="s">
        <v>17</v>
      </c>
      <c r="D748" t="s">
        <v>33</v>
      </c>
      <c r="E748">
        <v>202212</v>
      </c>
      <c r="F748">
        <v>492.46523297491041</v>
      </c>
      <c r="G748">
        <v>551.33333333333337</v>
      </c>
    </row>
    <row r="749" spans="1:7" x14ac:dyDescent="0.2">
      <c r="A749" t="s">
        <v>100</v>
      </c>
      <c r="B749" t="s">
        <v>15</v>
      </c>
      <c r="C749" t="s">
        <v>17</v>
      </c>
      <c r="D749" t="s">
        <v>33</v>
      </c>
      <c r="E749">
        <v>202303</v>
      </c>
      <c r="F749">
        <v>460.89976958525352</v>
      </c>
      <c r="G749">
        <v>503</v>
      </c>
    </row>
    <row r="750" spans="1:7" x14ac:dyDescent="0.2">
      <c r="A750" t="s">
        <v>100</v>
      </c>
      <c r="B750" t="s">
        <v>15</v>
      </c>
      <c r="C750" t="s">
        <v>17</v>
      </c>
      <c r="D750" t="s">
        <v>33</v>
      </c>
      <c r="E750">
        <v>202306</v>
      </c>
      <c r="F750">
        <v>433.64946236559143</v>
      </c>
      <c r="G750">
        <v>469.66666666666669</v>
      </c>
    </row>
    <row r="751" spans="1:7" x14ac:dyDescent="0.2">
      <c r="A751" t="s">
        <v>100</v>
      </c>
      <c r="B751" t="s">
        <v>15</v>
      </c>
      <c r="C751" t="s">
        <v>17</v>
      </c>
      <c r="D751" t="s">
        <v>33</v>
      </c>
      <c r="E751">
        <v>202309</v>
      </c>
      <c r="F751">
        <v>432.82974910394267</v>
      </c>
      <c r="G751">
        <v>457.66666666666669</v>
      </c>
    </row>
    <row r="752" spans="1:7" x14ac:dyDescent="0.2">
      <c r="A752" t="s">
        <v>100</v>
      </c>
      <c r="B752" t="s">
        <v>15</v>
      </c>
      <c r="C752" t="s">
        <v>17</v>
      </c>
      <c r="D752" t="s">
        <v>33</v>
      </c>
      <c r="E752">
        <v>202312</v>
      </c>
      <c r="F752">
        <v>392.1397849462366</v>
      </c>
      <c r="G752">
        <v>411.66666666666669</v>
      </c>
    </row>
    <row r="753" spans="1:7" x14ac:dyDescent="0.2">
      <c r="A753" t="s">
        <v>100</v>
      </c>
      <c r="B753" t="s">
        <v>15</v>
      </c>
      <c r="C753" t="s">
        <v>17</v>
      </c>
      <c r="D753" t="s">
        <v>33</v>
      </c>
      <c r="E753">
        <v>202403</v>
      </c>
      <c r="F753">
        <v>325.686318131257</v>
      </c>
      <c r="G753">
        <v>336.33333333333331</v>
      </c>
    </row>
    <row r="754" spans="1:7" x14ac:dyDescent="0.2">
      <c r="A754" t="s">
        <v>100</v>
      </c>
      <c r="B754" t="s">
        <v>15</v>
      </c>
      <c r="C754" t="s">
        <v>17</v>
      </c>
      <c r="D754" t="s">
        <v>33</v>
      </c>
      <c r="E754">
        <v>202406</v>
      </c>
      <c r="F754">
        <v>282.10860215053765</v>
      </c>
      <c r="G754">
        <v>288</v>
      </c>
    </row>
    <row r="755" spans="1:7" x14ac:dyDescent="0.2">
      <c r="A755" t="s">
        <v>100</v>
      </c>
      <c r="B755" t="s">
        <v>15</v>
      </c>
      <c r="C755" t="s">
        <v>16</v>
      </c>
      <c r="D755" t="s">
        <v>35</v>
      </c>
      <c r="E755">
        <v>2019</v>
      </c>
      <c r="F755">
        <v>419402.33261648746</v>
      </c>
      <c r="G755">
        <v>444597.88888888888</v>
      </c>
    </row>
    <row r="756" spans="1:7" x14ac:dyDescent="0.2">
      <c r="A756" t="s">
        <v>100</v>
      </c>
      <c r="B756" t="s">
        <v>15</v>
      </c>
      <c r="C756" t="s">
        <v>16</v>
      </c>
      <c r="D756" t="s">
        <v>35</v>
      </c>
      <c r="E756">
        <v>2020</v>
      </c>
      <c r="F756">
        <v>406384.19027314306</v>
      </c>
      <c r="G756">
        <v>424432.25</v>
      </c>
    </row>
    <row r="757" spans="1:7" x14ac:dyDescent="0.2">
      <c r="A757" t="s">
        <v>100</v>
      </c>
      <c r="B757" t="s">
        <v>15</v>
      </c>
      <c r="C757" t="s">
        <v>16</v>
      </c>
      <c r="D757" t="s">
        <v>35</v>
      </c>
      <c r="E757">
        <v>2021</v>
      </c>
      <c r="F757">
        <v>362037.07508320524</v>
      </c>
      <c r="G757">
        <v>378154.91666666669</v>
      </c>
    </row>
    <row r="758" spans="1:7" x14ac:dyDescent="0.2">
      <c r="A758" t="s">
        <v>100</v>
      </c>
      <c r="B758" t="s">
        <v>15</v>
      </c>
      <c r="C758" t="s">
        <v>16</v>
      </c>
      <c r="D758" t="s">
        <v>35</v>
      </c>
      <c r="E758">
        <v>2022</v>
      </c>
      <c r="F758">
        <v>333055.55418586789</v>
      </c>
      <c r="G758">
        <v>347336.16666666669</v>
      </c>
    </row>
    <row r="759" spans="1:7" x14ac:dyDescent="0.2">
      <c r="A759" t="s">
        <v>100</v>
      </c>
      <c r="B759" t="s">
        <v>15</v>
      </c>
      <c r="C759" t="s">
        <v>16</v>
      </c>
      <c r="D759" t="s">
        <v>35</v>
      </c>
      <c r="E759">
        <v>2023</v>
      </c>
      <c r="F759">
        <v>282660.11657066055</v>
      </c>
      <c r="G759">
        <v>291486.16666666669</v>
      </c>
    </row>
    <row r="760" spans="1:7" x14ac:dyDescent="0.2">
      <c r="A760" t="s">
        <v>100</v>
      </c>
      <c r="B760" t="s">
        <v>15</v>
      </c>
      <c r="C760" t="s">
        <v>16</v>
      </c>
      <c r="D760" t="s">
        <v>35</v>
      </c>
      <c r="E760">
        <v>2024</v>
      </c>
      <c r="F760">
        <v>273393.33132369304</v>
      </c>
      <c r="G760">
        <v>280717.8</v>
      </c>
    </row>
    <row r="761" spans="1:7" x14ac:dyDescent="0.2">
      <c r="A761" t="s">
        <v>100</v>
      </c>
      <c r="B761" t="s">
        <v>15</v>
      </c>
      <c r="C761" t="s">
        <v>16</v>
      </c>
      <c r="D761" t="s">
        <v>36</v>
      </c>
      <c r="E761">
        <v>201904</v>
      </c>
      <c r="F761">
        <v>403799.2333333334</v>
      </c>
      <c r="G761">
        <v>429379</v>
      </c>
    </row>
    <row r="762" spans="1:7" x14ac:dyDescent="0.2">
      <c r="A762" t="s">
        <v>100</v>
      </c>
      <c r="B762" t="s">
        <v>15</v>
      </c>
      <c r="C762" t="s">
        <v>16</v>
      </c>
      <c r="D762" t="s">
        <v>36</v>
      </c>
      <c r="E762">
        <v>201905</v>
      </c>
      <c r="F762">
        <v>406410.5483870969</v>
      </c>
      <c r="G762">
        <v>432697</v>
      </c>
    </row>
    <row r="763" spans="1:7" x14ac:dyDescent="0.2">
      <c r="A763" t="s">
        <v>100</v>
      </c>
      <c r="B763" t="s">
        <v>15</v>
      </c>
      <c r="C763" t="s">
        <v>16</v>
      </c>
      <c r="D763" t="s">
        <v>36</v>
      </c>
      <c r="E763">
        <v>201906</v>
      </c>
      <c r="F763">
        <v>409650.13333333336</v>
      </c>
      <c r="G763">
        <v>433713</v>
      </c>
    </row>
    <row r="764" spans="1:7" x14ac:dyDescent="0.2">
      <c r="A764" t="s">
        <v>100</v>
      </c>
      <c r="B764" t="s">
        <v>15</v>
      </c>
      <c r="C764" t="s">
        <v>16</v>
      </c>
      <c r="D764" t="s">
        <v>36</v>
      </c>
      <c r="E764">
        <v>201907</v>
      </c>
      <c r="F764">
        <v>413748.35483870975</v>
      </c>
      <c r="G764">
        <v>438490</v>
      </c>
    </row>
    <row r="765" spans="1:7" x14ac:dyDescent="0.2">
      <c r="A765" t="s">
        <v>100</v>
      </c>
      <c r="B765" t="s">
        <v>15</v>
      </c>
      <c r="C765" t="s">
        <v>16</v>
      </c>
      <c r="D765" t="s">
        <v>36</v>
      </c>
      <c r="E765">
        <v>201908</v>
      </c>
      <c r="F765">
        <v>416793.25806451624</v>
      </c>
      <c r="G765">
        <v>441895</v>
      </c>
    </row>
    <row r="766" spans="1:7" x14ac:dyDescent="0.2">
      <c r="A766" t="s">
        <v>100</v>
      </c>
      <c r="B766" t="s">
        <v>15</v>
      </c>
      <c r="C766" t="s">
        <v>16</v>
      </c>
      <c r="D766" t="s">
        <v>36</v>
      </c>
      <c r="E766">
        <v>201909</v>
      </c>
      <c r="F766">
        <v>421665.56666666665</v>
      </c>
      <c r="G766">
        <v>446672</v>
      </c>
    </row>
    <row r="767" spans="1:7" x14ac:dyDescent="0.2">
      <c r="A767" t="s">
        <v>100</v>
      </c>
      <c r="B767" t="s">
        <v>15</v>
      </c>
      <c r="C767" t="s">
        <v>16</v>
      </c>
      <c r="D767" t="s">
        <v>36</v>
      </c>
      <c r="E767">
        <v>201910</v>
      </c>
      <c r="F767">
        <v>429392.58064516127</v>
      </c>
      <c r="G767">
        <v>455381</v>
      </c>
    </row>
    <row r="768" spans="1:7" x14ac:dyDescent="0.2">
      <c r="A768" t="s">
        <v>100</v>
      </c>
      <c r="B768" t="s">
        <v>15</v>
      </c>
      <c r="C768" t="s">
        <v>16</v>
      </c>
      <c r="D768" t="s">
        <v>36</v>
      </c>
      <c r="E768">
        <v>201911</v>
      </c>
      <c r="F768">
        <v>434634.8666666667</v>
      </c>
      <c r="G768">
        <v>459116</v>
      </c>
    </row>
    <row r="769" spans="1:7" x14ac:dyDescent="0.2">
      <c r="A769" t="s">
        <v>100</v>
      </c>
      <c r="B769" t="s">
        <v>15</v>
      </c>
      <c r="C769" t="s">
        <v>16</v>
      </c>
      <c r="D769" t="s">
        <v>36</v>
      </c>
      <c r="E769">
        <v>201912</v>
      </c>
      <c r="F769">
        <v>438526.45161290315</v>
      </c>
      <c r="G769">
        <v>464038</v>
      </c>
    </row>
    <row r="770" spans="1:7" x14ac:dyDescent="0.2">
      <c r="A770" t="s">
        <v>100</v>
      </c>
      <c r="B770" t="s">
        <v>15</v>
      </c>
      <c r="C770" t="s">
        <v>16</v>
      </c>
      <c r="D770" t="s">
        <v>36</v>
      </c>
      <c r="E770">
        <v>202001</v>
      </c>
      <c r="F770">
        <v>438776.22580645169</v>
      </c>
      <c r="G770">
        <v>463459</v>
      </c>
    </row>
    <row r="771" spans="1:7" x14ac:dyDescent="0.2">
      <c r="A771" t="s">
        <v>100</v>
      </c>
      <c r="B771" t="s">
        <v>15</v>
      </c>
      <c r="C771" t="s">
        <v>16</v>
      </c>
      <c r="D771" t="s">
        <v>36</v>
      </c>
      <c r="E771">
        <v>202002</v>
      </c>
      <c r="F771">
        <v>437351.72413793101</v>
      </c>
      <c r="G771">
        <v>461773</v>
      </c>
    </row>
    <row r="772" spans="1:7" x14ac:dyDescent="0.2">
      <c r="A772" t="s">
        <v>100</v>
      </c>
      <c r="B772" t="s">
        <v>15</v>
      </c>
      <c r="C772" t="s">
        <v>16</v>
      </c>
      <c r="D772" t="s">
        <v>36</v>
      </c>
      <c r="E772">
        <v>202003</v>
      </c>
      <c r="F772">
        <v>436321.2580645163</v>
      </c>
      <c r="G772">
        <v>456304</v>
      </c>
    </row>
    <row r="773" spans="1:7" x14ac:dyDescent="0.2">
      <c r="A773" t="s">
        <v>100</v>
      </c>
      <c r="B773" t="s">
        <v>15</v>
      </c>
      <c r="C773" t="s">
        <v>16</v>
      </c>
      <c r="D773" t="s">
        <v>36</v>
      </c>
      <c r="E773">
        <v>202004</v>
      </c>
      <c r="F773">
        <v>424253.60000000003</v>
      </c>
      <c r="G773">
        <v>437501</v>
      </c>
    </row>
    <row r="774" spans="1:7" x14ac:dyDescent="0.2">
      <c r="A774" t="s">
        <v>100</v>
      </c>
      <c r="B774" t="s">
        <v>15</v>
      </c>
      <c r="C774" t="s">
        <v>16</v>
      </c>
      <c r="D774" t="s">
        <v>36</v>
      </c>
      <c r="E774">
        <v>202005</v>
      </c>
      <c r="F774">
        <v>411678.93548387091</v>
      </c>
      <c r="G774">
        <v>426696</v>
      </c>
    </row>
    <row r="775" spans="1:7" x14ac:dyDescent="0.2">
      <c r="A775" t="s">
        <v>100</v>
      </c>
      <c r="B775" t="s">
        <v>15</v>
      </c>
      <c r="C775" t="s">
        <v>16</v>
      </c>
      <c r="D775" t="s">
        <v>36</v>
      </c>
      <c r="E775">
        <v>202006</v>
      </c>
      <c r="F775">
        <v>403642.8</v>
      </c>
      <c r="G775">
        <v>419038</v>
      </c>
    </row>
    <row r="776" spans="1:7" x14ac:dyDescent="0.2">
      <c r="A776" t="s">
        <v>100</v>
      </c>
      <c r="B776" t="s">
        <v>15</v>
      </c>
      <c r="C776" t="s">
        <v>16</v>
      </c>
      <c r="D776" t="s">
        <v>36</v>
      </c>
      <c r="E776">
        <v>202007</v>
      </c>
      <c r="F776">
        <v>398831.70967741939</v>
      </c>
      <c r="G776">
        <v>415722</v>
      </c>
    </row>
    <row r="777" spans="1:7" x14ac:dyDescent="0.2">
      <c r="A777" t="s">
        <v>100</v>
      </c>
      <c r="B777" t="s">
        <v>15</v>
      </c>
      <c r="C777" t="s">
        <v>16</v>
      </c>
      <c r="D777" t="s">
        <v>36</v>
      </c>
      <c r="E777">
        <v>202008</v>
      </c>
      <c r="F777">
        <v>394329.51612903224</v>
      </c>
      <c r="G777">
        <v>410352</v>
      </c>
    </row>
    <row r="778" spans="1:7" x14ac:dyDescent="0.2">
      <c r="A778" t="s">
        <v>100</v>
      </c>
      <c r="B778" t="s">
        <v>15</v>
      </c>
      <c r="C778" t="s">
        <v>16</v>
      </c>
      <c r="D778" t="s">
        <v>36</v>
      </c>
      <c r="E778">
        <v>202009</v>
      </c>
      <c r="F778">
        <v>389106.26666666678</v>
      </c>
      <c r="G778">
        <v>407999</v>
      </c>
    </row>
    <row r="779" spans="1:7" x14ac:dyDescent="0.2">
      <c r="A779" t="s">
        <v>100</v>
      </c>
      <c r="B779" t="s">
        <v>15</v>
      </c>
      <c r="C779" t="s">
        <v>16</v>
      </c>
      <c r="D779" t="s">
        <v>36</v>
      </c>
      <c r="E779">
        <v>202010</v>
      </c>
      <c r="F779">
        <v>384042.54838709673</v>
      </c>
      <c r="G779">
        <v>403167</v>
      </c>
    </row>
    <row r="780" spans="1:7" x14ac:dyDescent="0.2">
      <c r="A780" t="s">
        <v>100</v>
      </c>
      <c r="B780" t="s">
        <v>15</v>
      </c>
      <c r="C780" t="s">
        <v>16</v>
      </c>
      <c r="D780" t="s">
        <v>36</v>
      </c>
      <c r="E780">
        <v>202011</v>
      </c>
      <c r="F780">
        <v>380625.66666666669</v>
      </c>
      <c r="G780">
        <v>397118</v>
      </c>
    </row>
    <row r="781" spans="1:7" x14ac:dyDescent="0.2">
      <c r="A781" t="s">
        <v>100</v>
      </c>
      <c r="B781" t="s">
        <v>15</v>
      </c>
      <c r="C781" t="s">
        <v>16</v>
      </c>
      <c r="D781" t="s">
        <v>36</v>
      </c>
      <c r="E781">
        <v>202012</v>
      </c>
      <c r="F781">
        <v>377650.03225806449</v>
      </c>
      <c r="G781">
        <v>394058</v>
      </c>
    </row>
    <row r="782" spans="1:7" x14ac:dyDescent="0.2">
      <c r="A782" t="s">
        <v>100</v>
      </c>
      <c r="B782" t="s">
        <v>15</v>
      </c>
      <c r="C782" t="s">
        <v>16</v>
      </c>
      <c r="D782" t="s">
        <v>36</v>
      </c>
      <c r="E782">
        <v>202101</v>
      </c>
      <c r="F782">
        <v>372434.67741935479</v>
      </c>
      <c r="G782">
        <v>387255</v>
      </c>
    </row>
    <row r="783" spans="1:7" x14ac:dyDescent="0.2">
      <c r="A783" t="s">
        <v>100</v>
      </c>
      <c r="B783" t="s">
        <v>15</v>
      </c>
      <c r="C783" t="s">
        <v>16</v>
      </c>
      <c r="D783" t="s">
        <v>36</v>
      </c>
      <c r="E783">
        <v>202102</v>
      </c>
      <c r="F783">
        <v>368163.82142857136</v>
      </c>
      <c r="G783">
        <v>384535</v>
      </c>
    </row>
    <row r="784" spans="1:7" x14ac:dyDescent="0.2">
      <c r="A784" t="s">
        <v>100</v>
      </c>
      <c r="B784" t="s">
        <v>15</v>
      </c>
      <c r="C784" t="s">
        <v>16</v>
      </c>
      <c r="D784" t="s">
        <v>36</v>
      </c>
      <c r="E784">
        <v>202103</v>
      </c>
      <c r="F784">
        <v>363896.32258064515</v>
      </c>
      <c r="G784">
        <v>382163</v>
      </c>
    </row>
    <row r="785" spans="1:7" x14ac:dyDescent="0.2">
      <c r="A785" t="s">
        <v>100</v>
      </c>
      <c r="B785" t="s">
        <v>15</v>
      </c>
      <c r="C785" t="s">
        <v>16</v>
      </c>
      <c r="D785" t="s">
        <v>36</v>
      </c>
      <c r="E785">
        <v>202104</v>
      </c>
      <c r="F785">
        <v>363449.36666666652</v>
      </c>
      <c r="G785">
        <v>376596</v>
      </c>
    </row>
    <row r="786" spans="1:7" x14ac:dyDescent="0.2">
      <c r="A786" t="s">
        <v>100</v>
      </c>
      <c r="B786" t="s">
        <v>15</v>
      </c>
      <c r="C786" t="s">
        <v>16</v>
      </c>
      <c r="D786" t="s">
        <v>36</v>
      </c>
      <c r="E786">
        <v>202105</v>
      </c>
      <c r="F786">
        <v>362704.96774193546</v>
      </c>
      <c r="G786">
        <v>376443</v>
      </c>
    </row>
    <row r="787" spans="1:7" x14ac:dyDescent="0.2">
      <c r="A787" t="s">
        <v>100</v>
      </c>
      <c r="B787" t="s">
        <v>15</v>
      </c>
      <c r="C787" t="s">
        <v>16</v>
      </c>
      <c r="D787" t="s">
        <v>36</v>
      </c>
      <c r="E787">
        <v>202106</v>
      </c>
      <c r="F787">
        <v>361051.83333333326</v>
      </c>
      <c r="G787">
        <v>376612</v>
      </c>
    </row>
    <row r="788" spans="1:7" x14ac:dyDescent="0.2">
      <c r="A788" t="s">
        <v>100</v>
      </c>
      <c r="B788" t="s">
        <v>15</v>
      </c>
      <c r="C788" t="s">
        <v>16</v>
      </c>
      <c r="D788" t="s">
        <v>36</v>
      </c>
      <c r="E788">
        <v>202107</v>
      </c>
      <c r="F788">
        <v>360277.00000000023</v>
      </c>
      <c r="G788">
        <v>376358</v>
      </c>
    </row>
    <row r="789" spans="1:7" x14ac:dyDescent="0.2">
      <c r="A789" t="s">
        <v>100</v>
      </c>
      <c r="B789" t="s">
        <v>15</v>
      </c>
      <c r="C789" t="s">
        <v>16</v>
      </c>
      <c r="D789" t="s">
        <v>36</v>
      </c>
      <c r="E789">
        <v>202108</v>
      </c>
      <c r="F789">
        <v>359370.67741935479</v>
      </c>
      <c r="G789">
        <v>375621</v>
      </c>
    </row>
    <row r="790" spans="1:7" x14ac:dyDescent="0.2">
      <c r="A790" t="s">
        <v>100</v>
      </c>
      <c r="B790" t="s">
        <v>15</v>
      </c>
      <c r="C790" t="s">
        <v>16</v>
      </c>
      <c r="D790" t="s">
        <v>36</v>
      </c>
      <c r="E790">
        <v>202109</v>
      </c>
      <c r="F790">
        <v>359300.06666666636</v>
      </c>
      <c r="G790">
        <v>376471</v>
      </c>
    </row>
    <row r="791" spans="1:7" x14ac:dyDescent="0.2">
      <c r="A791" t="s">
        <v>100</v>
      </c>
      <c r="B791" t="s">
        <v>15</v>
      </c>
      <c r="C791" t="s">
        <v>16</v>
      </c>
      <c r="D791" t="s">
        <v>36</v>
      </c>
      <c r="E791">
        <v>202110</v>
      </c>
      <c r="F791">
        <v>357846.25806451606</v>
      </c>
      <c r="G791">
        <v>375669</v>
      </c>
    </row>
    <row r="792" spans="1:7" x14ac:dyDescent="0.2">
      <c r="A792" t="s">
        <v>100</v>
      </c>
      <c r="B792" t="s">
        <v>15</v>
      </c>
      <c r="C792" t="s">
        <v>16</v>
      </c>
      <c r="D792" t="s">
        <v>36</v>
      </c>
      <c r="E792">
        <v>202111</v>
      </c>
      <c r="F792">
        <v>357320.19999999984</v>
      </c>
      <c r="G792">
        <v>373958</v>
      </c>
    </row>
    <row r="793" spans="1:7" x14ac:dyDescent="0.2">
      <c r="A793" t="s">
        <v>100</v>
      </c>
      <c r="B793" t="s">
        <v>15</v>
      </c>
      <c r="C793" t="s">
        <v>16</v>
      </c>
      <c r="D793" t="s">
        <v>36</v>
      </c>
      <c r="E793">
        <v>202112</v>
      </c>
      <c r="F793">
        <v>358629.70967741933</v>
      </c>
      <c r="G793">
        <v>376178</v>
      </c>
    </row>
    <row r="794" spans="1:7" x14ac:dyDescent="0.2">
      <c r="A794" t="s">
        <v>100</v>
      </c>
      <c r="B794" t="s">
        <v>15</v>
      </c>
      <c r="C794" t="s">
        <v>16</v>
      </c>
      <c r="D794" t="s">
        <v>36</v>
      </c>
      <c r="E794">
        <v>202201</v>
      </c>
      <c r="F794">
        <v>357326.87096774176</v>
      </c>
      <c r="G794">
        <v>371030</v>
      </c>
    </row>
    <row r="795" spans="1:7" x14ac:dyDescent="0.2">
      <c r="A795" t="s">
        <v>100</v>
      </c>
      <c r="B795" t="s">
        <v>15</v>
      </c>
      <c r="C795" t="s">
        <v>16</v>
      </c>
      <c r="D795" t="s">
        <v>36</v>
      </c>
      <c r="E795">
        <v>202202</v>
      </c>
      <c r="F795">
        <v>353081.28571428568</v>
      </c>
      <c r="G795">
        <v>368056</v>
      </c>
    </row>
    <row r="796" spans="1:7" x14ac:dyDescent="0.2">
      <c r="A796" t="s">
        <v>100</v>
      </c>
      <c r="B796" t="s">
        <v>15</v>
      </c>
      <c r="C796" t="s">
        <v>16</v>
      </c>
      <c r="D796" t="s">
        <v>36</v>
      </c>
      <c r="E796">
        <v>202203</v>
      </c>
      <c r="F796">
        <v>348753.61290322599</v>
      </c>
      <c r="G796">
        <v>365136</v>
      </c>
    </row>
    <row r="797" spans="1:7" x14ac:dyDescent="0.2">
      <c r="A797" t="s">
        <v>100</v>
      </c>
      <c r="B797" t="s">
        <v>15</v>
      </c>
      <c r="C797" t="s">
        <v>16</v>
      </c>
      <c r="D797" t="s">
        <v>36</v>
      </c>
      <c r="E797">
        <v>202204</v>
      </c>
      <c r="F797">
        <v>344886.2666666669</v>
      </c>
      <c r="G797">
        <v>357490</v>
      </c>
    </row>
    <row r="798" spans="1:7" x14ac:dyDescent="0.2">
      <c r="A798" t="s">
        <v>100</v>
      </c>
      <c r="B798" t="s">
        <v>15</v>
      </c>
      <c r="C798" t="s">
        <v>16</v>
      </c>
      <c r="D798" t="s">
        <v>36</v>
      </c>
      <c r="E798">
        <v>202205</v>
      </c>
      <c r="F798">
        <v>341042.90322580666</v>
      </c>
      <c r="G798">
        <v>355222</v>
      </c>
    </row>
    <row r="799" spans="1:7" x14ac:dyDescent="0.2">
      <c r="A799" t="s">
        <v>100</v>
      </c>
      <c r="B799" t="s">
        <v>15</v>
      </c>
      <c r="C799" t="s">
        <v>16</v>
      </c>
      <c r="D799" t="s">
        <v>36</v>
      </c>
      <c r="E799">
        <v>202206</v>
      </c>
      <c r="F799">
        <v>337540.56666666677</v>
      </c>
      <c r="G799">
        <v>351293</v>
      </c>
    </row>
    <row r="800" spans="1:7" x14ac:dyDescent="0.2">
      <c r="A800" t="s">
        <v>100</v>
      </c>
      <c r="B800" t="s">
        <v>15</v>
      </c>
      <c r="C800" t="s">
        <v>16</v>
      </c>
      <c r="D800" t="s">
        <v>36</v>
      </c>
      <c r="E800">
        <v>202207</v>
      </c>
      <c r="F800">
        <v>332457.80645161285</v>
      </c>
      <c r="G800">
        <v>346917</v>
      </c>
    </row>
    <row r="801" spans="1:7" x14ac:dyDescent="0.2">
      <c r="A801" t="s">
        <v>100</v>
      </c>
      <c r="B801" t="s">
        <v>15</v>
      </c>
      <c r="C801" t="s">
        <v>16</v>
      </c>
      <c r="D801" t="s">
        <v>36</v>
      </c>
      <c r="E801">
        <v>202208</v>
      </c>
      <c r="F801">
        <v>327411.74193548376</v>
      </c>
      <c r="G801">
        <v>342480</v>
      </c>
    </row>
    <row r="802" spans="1:7" x14ac:dyDescent="0.2">
      <c r="A802" t="s">
        <v>100</v>
      </c>
      <c r="B802" t="s">
        <v>15</v>
      </c>
      <c r="C802" t="s">
        <v>16</v>
      </c>
      <c r="D802" t="s">
        <v>36</v>
      </c>
      <c r="E802">
        <v>202209</v>
      </c>
      <c r="F802">
        <v>323262.8666666667</v>
      </c>
      <c r="G802">
        <v>337790</v>
      </c>
    </row>
    <row r="803" spans="1:7" x14ac:dyDescent="0.2">
      <c r="A803" t="s">
        <v>100</v>
      </c>
      <c r="B803" t="s">
        <v>15</v>
      </c>
      <c r="C803" t="s">
        <v>16</v>
      </c>
      <c r="D803" t="s">
        <v>36</v>
      </c>
      <c r="E803">
        <v>202210</v>
      </c>
      <c r="F803">
        <v>317332.61290322558</v>
      </c>
      <c r="G803">
        <v>331007</v>
      </c>
    </row>
    <row r="804" spans="1:7" x14ac:dyDescent="0.2">
      <c r="A804" t="s">
        <v>100</v>
      </c>
      <c r="B804" t="s">
        <v>15</v>
      </c>
      <c r="C804" t="s">
        <v>16</v>
      </c>
      <c r="D804" t="s">
        <v>36</v>
      </c>
      <c r="E804">
        <v>202211</v>
      </c>
      <c r="F804">
        <v>311100.59999999986</v>
      </c>
      <c r="G804">
        <v>324136</v>
      </c>
    </row>
    <row r="805" spans="1:7" x14ac:dyDescent="0.2">
      <c r="A805" t="s">
        <v>100</v>
      </c>
      <c r="B805" t="s">
        <v>15</v>
      </c>
      <c r="C805" t="s">
        <v>16</v>
      </c>
      <c r="D805" t="s">
        <v>36</v>
      </c>
      <c r="E805">
        <v>202212</v>
      </c>
      <c r="F805">
        <v>302469.51612903218</v>
      </c>
      <c r="G805">
        <v>317477</v>
      </c>
    </row>
    <row r="806" spans="1:7" x14ac:dyDescent="0.2">
      <c r="A806" t="s">
        <v>100</v>
      </c>
      <c r="B806" t="s">
        <v>15</v>
      </c>
      <c r="C806" t="s">
        <v>16</v>
      </c>
      <c r="D806" t="s">
        <v>36</v>
      </c>
      <c r="E806">
        <v>202301</v>
      </c>
      <c r="F806">
        <v>295157.45161290333</v>
      </c>
      <c r="G806">
        <v>305164</v>
      </c>
    </row>
    <row r="807" spans="1:7" x14ac:dyDescent="0.2">
      <c r="A807" t="s">
        <v>100</v>
      </c>
      <c r="B807" t="s">
        <v>15</v>
      </c>
      <c r="C807" t="s">
        <v>16</v>
      </c>
      <c r="D807" t="s">
        <v>36</v>
      </c>
      <c r="E807">
        <v>202302</v>
      </c>
      <c r="F807">
        <v>290850.82142857142</v>
      </c>
      <c r="G807">
        <v>300145</v>
      </c>
    </row>
    <row r="808" spans="1:7" x14ac:dyDescent="0.2">
      <c r="A808" t="s">
        <v>100</v>
      </c>
      <c r="B808" t="s">
        <v>15</v>
      </c>
      <c r="C808" t="s">
        <v>16</v>
      </c>
      <c r="D808" t="s">
        <v>36</v>
      </c>
      <c r="E808">
        <v>202303</v>
      </c>
      <c r="F808">
        <v>286692.90322580643</v>
      </c>
      <c r="G808">
        <v>297457</v>
      </c>
    </row>
    <row r="809" spans="1:7" x14ac:dyDescent="0.2">
      <c r="A809" t="s">
        <v>100</v>
      </c>
      <c r="B809" t="s">
        <v>15</v>
      </c>
      <c r="C809" t="s">
        <v>16</v>
      </c>
      <c r="D809" t="s">
        <v>36</v>
      </c>
      <c r="E809">
        <v>202304</v>
      </c>
      <c r="F809">
        <v>284363.76666666637</v>
      </c>
      <c r="G809">
        <v>293392</v>
      </c>
    </row>
    <row r="810" spans="1:7" x14ac:dyDescent="0.2">
      <c r="A810" t="s">
        <v>100</v>
      </c>
      <c r="B810" t="s">
        <v>15</v>
      </c>
      <c r="C810" t="s">
        <v>16</v>
      </c>
      <c r="D810" t="s">
        <v>36</v>
      </c>
      <c r="E810">
        <v>202305</v>
      </c>
      <c r="F810">
        <v>283153.74193548399</v>
      </c>
      <c r="G810">
        <v>292975</v>
      </c>
    </row>
    <row r="811" spans="1:7" x14ac:dyDescent="0.2">
      <c r="A811" t="s">
        <v>100</v>
      </c>
      <c r="B811" t="s">
        <v>15</v>
      </c>
      <c r="C811" t="s">
        <v>16</v>
      </c>
      <c r="D811" t="s">
        <v>36</v>
      </c>
      <c r="E811">
        <v>202306</v>
      </c>
      <c r="F811">
        <v>282369.93333333329</v>
      </c>
      <c r="G811">
        <v>290398</v>
      </c>
    </row>
    <row r="812" spans="1:7" x14ac:dyDescent="0.2">
      <c r="A812" t="s">
        <v>100</v>
      </c>
      <c r="B812" t="s">
        <v>15</v>
      </c>
      <c r="C812" t="s">
        <v>16</v>
      </c>
      <c r="D812" t="s">
        <v>36</v>
      </c>
      <c r="E812">
        <v>202307</v>
      </c>
      <c r="F812">
        <v>280617.90322580643</v>
      </c>
      <c r="G812">
        <v>289646</v>
      </c>
    </row>
    <row r="813" spans="1:7" x14ac:dyDescent="0.2">
      <c r="A813" t="s">
        <v>100</v>
      </c>
      <c r="B813" t="s">
        <v>15</v>
      </c>
      <c r="C813" t="s">
        <v>16</v>
      </c>
      <c r="D813" t="s">
        <v>36</v>
      </c>
      <c r="E813">
        <v>202308</v>
      </c>
      <c r="F813">
        <v>279731.64516129048</v>
      </c>
      <c r="G813">
        <v>289033</v>
      </c>
    </row>
    <row r="814" spans="1:7" x14ac:dyDescent="0.2">
      <c r="A814" t="s">
        <v>100</v>
      </c>
      <c r="B814" t="s">
        <v>15</v>
      </c>
      <c r="C814" t="s">
        <v>16</v>
      </c>
      <c r="D814" t="s">
        <v>36</v>
      </c>
      <c r="E814">
        <v>202309</v>
      </c>
      <c r="F814">
        <v>278627.56666666677</v>
      </c>
      <c r="G814">
        <v>288039</v>
      </c>
    </row>
    <row r="815" spans="1:7" x14ac:dyDescent="0.2">
      <c r="A815" t="s">
        <v>100</v>
      </c>
      <c r="B815" t="s">
        <v>15</v>
      </c>
      <c r="C815" t="s">
        <v>16</v>
      </c>
      <c r="D815" t="s">
        <v>36</v>
      </c>
      <c r="E815">
        <v>202310</v>
      </c>
      <c r="F815">
        <v>277954.45161290327</v>
      </c>
      <c r="G815">
        <v>286110</v>
      </c>
    </row>
    <row r="816" spans="1:7" x14ac:dyDescent="0.2">
      <c r="A816" t="s">
        <v>100</v>
      </c>
      <c r="B816" t="s">
        <v>15</v>
      </c>
      <c r="C816" t="s">
        <v>16</v>
      </c>
      <c r="D816" t="s">
        <v>36</v>
      </c>
      <c r="E816">
        <v>202311</v>
      </c>
      <c r="F816">
        <v>277479.6333333333</v>
      </c>
      <c r="G816">
        <v>284843</v>
      </c>
    </row>
    <row r="817" spans="1:7" x14ac:dyDescent="0.2">
      <c r="A817" t="s">
        <v>100</v>
      </c>
      <c r="B817" t="s">
        <v>15</v>
      </c>
      <c r="C817" t="s">
        <v>16</v>
      </c>
      <c r="D817" t="s">
        <v>36</v>
      </c>
      <c r="E817">
        <v>202312</v>
      </c>
      <c r="F817">
        <v>274921.58064516133</v>
      </c>
      <c r="G817">
        <v>280632</v>
      </c>
    </row>
    <row r="818" spans="1:7" x14ac:dyDescent="0.2">
      <c r="A818" t="s">
        <v>100</v>
      </c>
      <c r="B818" t="s">
        <v>15</v>
      </c>
      <c r="C818" t="s">
        <v>16</v>
      </c>
      <c r="D818" t="s">
        <v>36</v>
      </c>
      <c r="E818">
        <v>202401</v>
      </c>
      <c r="F818">
        <v>272008.00000000006</v>
      </c>
      <c r="G818">
        <v>279501</v>
      </c>
    </row>
    <row r="819" spans="1:7" x14ac:dyDescent="0.2">
      <c r="A819" t="s">
        <v>100</v>
      </c>
      <c r="B819" t="s">
        <v>15</v>
      </c>
      <c r="C819" t="s">
        <v>16</v>
      </c>
      <c r="D819" t="s">
        <v>36</v>
      </c>
      <c r="E819">
        <v>202402</v>
      </c>
      <c r="F819">
        <v>272971.82758620684</v>
      </c>
      <c r="G819">
        <v>281302</v>
      </c>
    </row>
    <row r="820" spans="1:7" x14ac:dyDescent="0.2">
      <c r="A820" t="s">
        <v>100</v>
      </c>
      <c r="B820" t="s">
        <v>15</v>
      </c>
      <c r="C820" t="s">
        <v>16</v>
      </c>
      <c r="D820" t="s">
        <v>36</v>
      </c>
      <c r="E820">
        <v>202403</v>
      </c>
      <c r="F820">
        <v>273619.77419354842</v>
      </c>
      <c r="G820">
        <v>278973</v>
      </c>
    </row>
    <row r="821" spans="1:7" x14ac:dyDescent="0.2">
      <c r="A821" t="s">
        <v>100</v>
      </c>
      <c r="B821" t="s">
        <v>15</v>
      </c>
      <c r="C821" t="s">
        <v>16</v>
      </c>
      <c r="D821" t="s">
        <v>36</v>
      </c>
      <c r="E821">
        <v>202404</v>
      </c>
      <c r="F821">
        <v>273575.70000000013</v>
      </c>
      <c r="G821">
        <v>281452</v>
      </c>
    </row>
    <row r="822" spans="1:7" x14ac:dyDescent="0.2">
      <c r="A822" t="s">
        <v>100</v>
      </c>
      <c r="B822" t="s">
        <v>15</v>
      </c>
      <c r="C822" t="s">
        <v>16</v>
      </c>
      <c r="D822" t="s">
        <v>36</v>
      </c>
      <c r="E822">
        <v>202405</v>
      </c>
      <c r="F822">
        <v>274791.35483870993</v>
      </c>
      <c r="G822">
        <v>282361</v>
      </c>
    </row>
    <row r="823" spans="1:7" x14ac:dyDescent="0.2">
      <c r="A823" t="s">
        <v>100</v>
      </c>
      <c r="B823" t="s">
        <v>15</v>
      </c>
      <c r="C823" t="s">
        <v>16</v>
      </c>
      <c r="D823" t="s">
        <v>37</v>
      </c>
      <c r="E823">
        <v>201906</v>
      </c>
      <c r="F823">
        <v>406619.97168458789</v>
      </c>
      <c r="G823">
        <v>431929.66666666669</v>
      </c>
    </row>
    <row r="824" spans="1:7" x14ac:dyDescent="0.2">
      <c r="A824" t="s">
        <v>100</v>
      </c>
      <c r="B824" t="s">
        <v>15</v>
      </c>
      <c r="C824" t="s">
        <v>16</v>
      </c>
      <c r="D824" t="s">
        <v>37</v>
      </c>
      <c r="E824">
        <v>201912</v>
      </c>
      <c r="F824">
        <v>425793.51308243728</v>
      </c>
      <c r="G824">
        <v>450932</v>
      </c>
    </row>
    <row r="825" spans="1:7" x14ac:dyDescent="0.2">
      <c r="A825" t="s">
        <v>100</v>
      </c>
      <c r="B825" t="s">
        <v>15</v>
      </c>
      <c r="C825" t="s">
        <v>16</v>
      </c>
      <c r="D825" t="s">
        <v>37</v>
      </c>
      <c r="E825">
        <v>202006</v>
      </c>
      <c r="F825">
        <v>425337.42391546164</v>
      </c>
      <c r="G825">
        <v>444128.5</v>
      </c>
    </row>
    <row r="826" spans="1:7" x14ac:dyDescent="0.2">
      <c r="A826" t="s">
        <v>100</v>
      </c>
      <c r="B826" t="s">
        <v>15</v>
      </c>
      <c r="C826" t="s">
        <v>16</v>
      </c>
      <c r="D826" t="s">
        <v>37</v>
      </c>
      <c r="E826">
        <v>202012</v>
      </c>
      <c r="F826">
        <v>387430.95663082442</v>
      </c>
      <c r="G826">
        <v>404736</v>
      </c>
    </row>
    <row r="827" spans="1:7" x14ac:dyDescent="0.2">
      <c r="A827" t="s">
        <v>100</v>
      </c>
      <c r="B827" t="s">
        <v>15</v>
      </c>
      <c r="C827" t="s">
        <v>16</v>
      </c>
      <c r="D827" t="s">
        <v>37</v>
      </c>
      <c r="E827">
        <v>202106</v>
      </c>
      <c r="F827">
        <v>365283.49819508445</v>
      </c>
      <c r="G827">
        <v>380600.66666666669</v>
      </c>
    </row>
    <row r="828" spans="1:7" x14ac:dyDescent="0.2">
      <c r="A828" t="s">
        <v>100</v>
      </c>
      <c r="B828" t="s">
        <v>15</v>
      </c>
      <c r="C828" t="s">
        <v>16</v>
      </c>
      <c r="D828" t="s">
        <v>37</v>
      </c>
      <c r="E828">
        <v>202112</v>
      </c>
      <c r="F828">
        <v>358790.65197132603</v>
      </c>
      <c r="G828">
        <v>375709.16666666669</v>
      </c>
    </row>
    <row r="829" spans="1:7" x14ac:dyDescent="0.2">
      <c r="A829" t="s">
        <v>100</v>
      </c>
      <c r="B829" t="s">
        <v>15</v>
      </c>
      <c r="C829" t="s">
        <v>16</v>
      </c>
      <c r="D829" t="s">
        <v>37</v>
      </c>
      <c r="E829">
        <v>202206</v>
      </c>
      <c r="F829">
        <v>347105.2510240656</v>
      </c>
      <c r="G829">
        <v>361371.16666666669</v>
      </c>
    </row>
    <row r="830" spans="1:7" x14ac:dyDescent="0.2">
      <c r="A830" t="s">
        <v>100</v>
      </c>
      <c r="B830" t="s">
        <v>15</v>
      </c>
      <c r="C830" t="s">
        <v>16</v>
      </c>
      <c r="D830" t="s">
        <v>37</v>
      </c>
      <c r="E830">
        <v>202212</v>
      </c>
      <c r="F830">
        <v>319005.85734767019</v>
      </c>
      <c r="G830">
        <v>333301.16666666669</v>
      </c>
    </row>
    <row r="831" spans="1:7" x14ac:dyDescent="0.2">
      <c r="A831" t="s">
        <v>100</v>
      </c>
      <c r="B831" t="s">
        <v>15</v>
      </c>
      <c r="C831" t="s">
        <v>16</v>
      </c>
      <c r="D831" t="s">
        <v>37</v>
      </c>
      <c r="E831">
        <v>202306</v>
      </c>
      <c r="F831">
        <v>287098.10303379415</v>
      </c>
      <c r="G831">
        <v>296588.5</v>
      </c>
    </row>
    <row r="832" spans="1:7" x14ac:dyDescent="0.2">
      <c r="A832" t="s">
        <v>100</v>
      </c>
      <c r="B832" t="s">
        <v>15</v>
      </c>
      <c r="C832" t="s">
        <v>16</v>
      </c>
      <c r="D832" t="s">
        <v>37</v>
      </c>
      <c r="E832">
        <v>202312</v>
      </c>
      <c r="F832">
        <v>278222.1301075269</v>
      </c>
      <c r="G832">
        <v>286383.83333333331</v>
      </c>
    </row>
    <row r="833" spans="1:7" x14ac:dyDescent="0.2">
      <c r="A833" t="s">
        <v>100</v>
      </c>
      <c r="B833" t="s">
        <v>15</v>
      </c>
      <c r="C833" t="s">
        <v>16</v>
      </c>
      <c r="D833" t="s">
        <v>37</v>
      </c>
      <c r="E833">
        <v>202406</v>
      </c>
      <c r="F833">
        <v>273393.33132369304</v>
      </c>
      <c r="G833">
        <v>280717.8</v>
      </c>
    </row>
    <row r="834" spans="1:7" x14ac:dyDescent="0.2">
      <c r="A834" t="s">
        <v>100</v>
      </c>
      <c r="B834" t="s">
        <v>15</v>
      </c>
      <c r="C834" t="s">
        <v>16</v>
      </c>
      <c r="D834" t="s">
        <v>33</v>
      </c>
      <c r="E834">
        <v>201906</v>
      </c>
      <c r="F834">
        <v>406619.97168458789</v>
      </c>
      <c r="G834">
        <v>431929.66666666669</v>
      </c>
    </row>
    <row r="835" spans="1:7" x14ac:dyDescent="0.2">
      <c r="A835" t="s">
        <v>100</v>
      </c>
      <c r="B835" t="s">
        <v>15</v>
      </c>
      <c r="C835" t="s">
        <v>16</v>
      </c>
      <c r="D835" t="s">
        <v>33</v>
      </c>
      <c r="E835">
        <v>201909</v>
      </c>
      <c r="F835">
        <v>417402.39318996418</v>
      </c>
      <c r="G835">
        <v>442352.33333333331</v>
      </c>
    </row>
    <row r="836" spans="1:7" x14ac:dyDescent="0.2">
      <c r="A836" t="s">
        <v>100</v>
      </c>
      <c r="B836" t="s">
        <v>15</v>
      </c>
      <c r="C836" t="s">
        <v>16</v>
      </c>
      <c r="D836" t="s">
        <v>33</v>
      </c>
      <c r="E836">
        <v>201912</v>
      </c>
      <c r="F836">
        <v>434184.63297491038</v>
      </c>
      <c r="G836">
        <v>459511.66666666669</v>
      </c>
    </row>
    <row r="837" spans="1:7" x14ac:dyDescent="0.2">
      <c r="A837" t="s">
        <v>100</v>
      </c>
      <c r="B837" t="s">
        <v>15</v>
      </c>
      <c r="C837" t="s">
        <v>16</v>
      </c>
      <c r="D837" t="s">
        <v>33</v>
      </c>
      <c r="E837">
        <v>202003</v>
      </c>
      <c r="F837">
        <v>437483.06933629973</v>
      </c>
      <c r="G837">
        <v>460512</v>
      </c>
    </row>
    <row r="838" spans="1:7" x14ac:dyDescent="0.2">
      <c r="A838" t="s">
        <v>100</v>
      </c>
      <c r="B838" t="s">
        <v>15</v>
      </c>
      <c r="C838" t="s">
        <v>16</v>
      </c>
      <c r="D838" t="s">
        <v>33</v>
      </c>
      <c r="E838">
        <v>202006</v>
      </c>
      <c r="F838">
        <v>413191.77849462366</v>
      </c>
      <c r="G838">
        <v>427745</v>
      </c>
    </row>
    <row r="839" spans="1:7" x14ac:dyDescent="0.2">
      <c r="A839" t="s">
        <v>100</v>
      </c>
      <c r="B839" t="s">
        <v>15</v>
      </c>
      <c r="C839" t="s">
        <v>16</v>
      </c>
      <c r="D839" t="s">
        <v>33</v>
      </c>
      <c r="E839">
        <v>202009</v>
      </c>
      <c r="F839">
        <v>394089.16415770614</v>
      </c>
      <c r="G839">
        <v>411357.66666666669</v>
      </c>
    </row>
    <row r="840" spans="1:7" x14ac:dyDescent="0.2">
      <c r="A840" t="s">
        <v>100</v>
      </c>
      <c r="B840" t="s">
        <v>15</v>
      </c>
      <c r="C840" t="s">
        <v>16</v>
      </c>
      <c r="D840" t="s">
        <v>33</v>
      </c>
      <c r="E840">
        <v>202012</v>
      </c>
      <c r="F840">
        <v>380772.74910394265</v>
      </c>
      <c r="G840">
        <v>398114.33333333331</v>
      </c>
    </row>
    <row r="841" spans="1:7" x14ac:dyDescent="0.2">
      <c r="A841" t="s">
        <v>100</v>
      </c>
      <c r="B841" t="s">
        <v>15</v>
      </c>
      <c r="C841" t="s">
        <v>16</v>
      </c>
      <c r="D841" t="s">
        <v>33</v>
      </c>
      <c r="E841">
        <v>202103</v>
      </c>
      <c r="F841">
        <v>368164.94047619047</v>
      </c>
      <c r="G841">
        <v>384651</v>
      </c>
    </row>
    <row r="842" spans="1:7" x14ac:dyDescent="0.2">
      <c r="A842" t="s">
        <v>100</v>
      </c>
      <c r="B842" t="s">
        <v>15</v>
      </c>
      <c r="C842" t="s">
        <v>16</v>
      </c>
      <c r="D842" t="s">
        <v>33</v>
      </c>
      <c r="E842">
        <v>202106</v>
      </c>
      <c r="F842">
        <v>362402.05591397843</v>
      </c>
      <c r="G842">
        <v>376550.33333333331</v>
      </c>
    </row>
    <row r="843" spans="1:7" x14ac:dyDescent="0.2">
      <c r="A843" t="s">
        <v>100</v>
      </c>
      <c r="B843" t="s">
        <v>15</v>
      </c>
      <c r="C843" t="s">
        <v>16</v>
      </c>
      <c r="D843" t="s">
        <v>33</v>
      </c>
      <c r="E843">
        <v>202109</v>
      </c>
      <c r="F843">
        <v>359649.24802867376</v>
      </c>
      <c r="G843">
        <v>376150</v>
      </c>
    </row>
    <row r="844" spans="1:7" x14ac:dyDescent="0.2">
      <c r="A844" t="s">
        <v>100</v>
      </c>
      <c r="B844" t="s">
        <v>15</v>
      </c>
      <c r="C844" t="s">
        <v>16</v>
      </c>
      <c r="D844" t="s">
        <v>33</v>
      </c>
      <c r="E844">
        <v>202112</v>
      </c>
      <c r="F844">
        <v>357932.05591397843</v>
      </c>
      <c r="G844">
        <v>375268.33333333331</v>
      </c>
    </row>
    <row r="845" spans="1:7" x14ac:dyDescent="0.2">
      <c r="A845" t="s">
        <v>100</v>
      </c>
      <c r="B845" t="s">
        <v>15</v>
      </c>
      <c r="C845" t="s">
        <v>16</v>
      </c>
      <c r="D845" t="s">
        <v>33</v>
      </c>
      <c r="E845">
        <v>202203</v>
      </c>
      <c r="F845">
        <v>353053.9231950845</v>
      </c>
      <c r="G845">
        <v>368074</v>
      </c>
    </row>
    <row r="846" spans="1:7" x14ac:dyDescent="0.2">
      <c r="A846" t="s">
        <v>100</v>
      </c>
      <c r="B846" t="s">
        <v>15</v>
      </c>
      <c r="C846" t="s">
        <v>16</v>
      </c>
      <c r="D846" t="s">
        <v>33</v>
      </c>
      <c r="E846">
        <v>202206</v>
      </c>
      <c r="F846">
        <v>341156.57885304681</v>
      </c>
      <c r="G846">
        <v>354668.33333333331</v>
      </c>
    </row>
    <row r="847" spans="1:7" x14ac:dyDescent="0.2">
      <c r="A847" t="s">
        <v>100</v>
      </c>
      <c r="B847" t="s">
        <v>15</v>
      </c>
      <c r="C847" t="s">
        <v>16</v>
      </c>
      <c r="D847" t="s">
        <v>33</v>
      </c>
      <c r="E847">
        <v>202209</v>
      </c>
      <c r="F847">
        <v>327710.80501792108</v>
      </c>
      <c r="G847">
        <v>342395.66666666669</v>
      </c>
    </row>
    <row r="848" spans="1:7" x14ac:dyDescent="0.2">
      <c r="A848" t="s">
        <v>100</v>
      </c>
      <c r="B848" t="s">
        <v>15</v>
      </c>
      <c r="C848" t="s">
        <v>16</v>
      </c>
      <c r="D848" t="s">
        <v>33</v>
      </c>
      <c r="E848">
        <v>202212</v>
      </c>
      <c r="F848">
        <v>310300.90967741917</v>
      </c>
      <c r="G848">
        <v>324206.66666666669</v>
      </c>
    </row>
    <row r="849" spans="1:7" x14ac:dyDescent="0.2">
      <c r="A849" t="s">
        <v>100</v>
      </c>
      <c r="B849" t="s">
        <v>15</v>
      </c>
      <c r="C849" t="s">
        <v>16</v>
      </c>
      <c r="D849" t="s">
        <v>33</v>
      </c>
      <c r="E849">
        <v>202303</v>
      </c>
      <c r="F849">
        <v>290900.39208909374</v>
      </c>
      <c r="G849">
        <v>300922</v>
      </c>
    </row>
    <row r="850" spans="1:7" x14ac:dyDescent="0.2">
      <c r="A850" t="s">
        <v>100</v>
      </c>
      <c r="B850" t="s">
        <v>15</v>
      </c>
      <c r="C850" t="s">
        <v>16</v>
      </c>
      <c r="D850" t="s">
        <v>33</v>
      </c>
      <c r="E850">
        <v>202306</v>
      </c>
      <c r="F850">
        <v>283295.81397849455</v>
      </c>
      <c r="G850">
        <v>292255</v>
      </c>
    </row>
    <row r="851" spans="1:7" x14ac:dyDescent="0.2">
      <c r="A851" t="s">
        <v>100</v>
      </c>
      <c r="B851" t="s">
        <v>15</v>
      </c>
      <c r="C851" t="s">
        <v>16</v>
      </c>
      <c r="D851" t="s">
        <v>33</v>
      </c>
      <c r="E851">
        <v>202309</v>
      </c>
      <c r="F851">
        <v>279659.0383512546</v>
      </c>
      <c r="G851">
        <v>288906</v>
      </c>
    </row>
    <row r="852" spans="1:7" x14ac:dyDescent="0.2">
      <c r="A852" t="s">
        <v>100</v>
      </c>
      <c r="B852" t="s">
        <v>15</v>
      </c>
      <c r="C852" t="s">
        <v>16</v>
      </c>
      <c r="D852" t="s">
        <v>33</v>
      </c>
      <c r="E852">
        <v>202312</v>
      </c>
      <c r="F852">
        <v>276785.22186379932</v>
      </c>
      <c r="G852">
        <v>283861.66666666669</v>
      </c>
    </row>
    <row r="853" spans="1:7" x14ac:dyDescent="0.2">
      <c r="A853" t="s">
        <v>100</v>
      </c>
      <c r="B853" t="s">
        <v>15</v>
      </c>
      <c r="C853" t="s">
        <v>16</v>
      </c>
      <c r="D853" t="s">
        <v>33</v>
      </c>
      <c r="E853">
        <v>202403</v>
      </c>
      <c r="F853">
        <v>272866.53392658505</v>
      </c>
      <c r="G853">
        <v>279925.33333333331</v>
      </c>
    </row>
    <row r="854" spans="1:7" x14ac:dyDescent="0.2">
      <c r="A854" t="s">
        <v>100</v>
      </c>
      <c r="B854" t="s">
        <v>15</v>
      </c>
      <c r="C854" t="s">
        <v>16</v>
      </c>
      <c r="D854" t="s">
        <v>33</v>
      </c>
      <c r="E854">
        <v>202406</v>
      </c>
      <c r="F854">
        <v>274183.527419355</v>
      </c>
      <c r="G854">
        <v>281906.5</v>
      </c>
    </row>
    <row r="855" spans="1:7" x14ac:dyDescent="0.2">
      <c r="A855" t="s">
        <v>101</v>
      </c>
      <c r="B855" t="s">
        <v>20</v>
      </c>
      <c r="C855" t="s">
        <v>17</v>
      </c>
      <c r="D855" t="s">
        <v>35</v>
      </c>
      <c r="E855">
        <v>2019</v>
      </c>
      <c r="F855">
        <v>308509.38578255678</v>
      </c>
      <c r="G855">
        <v>308734.77777777775</v>
      </c>
    </row>
    <row r="856" spans="1:7" x14ac:dyDescent="0.2">
      <c r="A856" t="s">
        <v>101</v>
      </c>
      <c r="B856" t="s">
        <v>20</v>
      </c>
      <c r="C856" t="s">
        <v>17</v>
      </c>
      <c r="D856" t="s">
        <v>35</v>
      </c>
      <c r="E856">
        <v>2020</v>
      </c>
      <c r="F856">
        <v>2103.3405234210854</v>
      </c>
      <c r="G856">
        <v>6174.5</v>
      </c>
    </row>
    <row r="857" spans="1:7" x14ac:dyDescent="0.2">
      <c r="A857" t="s">
        <v>101</v>
      </c>
      <c r="B857" t="s">
        <v>20</v>
      </c>
      <c r="C857" t="s">
        <v>17</v>
      </c>
      <c r="D857" t="s">
        <v>35</v>
      </c>
      <c r="E857">
        <v>2021</v>
      </c>
      <c r="F857">
        <v>34.485138248847932</v>
      </c>
      <c r="G857">
        <v>601.08333333333337</v>
      </c>
    </row>
    <row r="858" spans="1:7" x14ac:dyDescent="0.2">
      <c r="A858" t="s">
        <v>101</v>
      </c>
      <c r="B858" t="s">
        <v>20</v>
      </c>
      <c r="C858" t="s">
        <v>17</v>
      </c>
      <c r="D858" t="s">
        <v>35</v>
      </c>
      <c r="E858">
        <v>2022</v>
      </c>
      <c r="F858">
        <v>6.4516129032258016</v>
      </c>
      <c r="G858">
        <v>200</v>
      </c>
    </row>
    <row r="859" spans="1:7" x14ac:dyDescent="0.2">
      <c r="A859" t="s">
        <v>101</v>
      </c>
      <c r="B859" t="s">
        <v>20</v>
      </c>
      <c r="C859" t="s">
        <v>17</v>
      </c>
      <c r="D859" t="s">
        <v>36</v>
      </c>
      <c r="E859">
        <v>201904</v>
      </c>
      <c r="F859">
        <v>1220773.5000000002</v>
      </c>
      <c r="G859">
        <v>1222611</v>
      </c>
    </row>
    <row r="860" spans="1:7" x14ac:dyDescent="0.2">
      <c r="A860" t="s">
        <v>101</v>
      </c>
      <c r="B860" t="s">
        <v>20</v>
      </c>
      <c r="C860" t="s">
        <v>17</v>
      </c>
      <c r="D860" t="s">
        <v>36</v>
      </c>
      <c r="E860">
        <v>201905</v>
      </c>
      <c r="F860">
        <v>1221151.7419354836</v>
      </c>
      <c r="G860">
        <v>1221175</v>
      </c>
    </row>
    <row r="861" spans="1:7" x14ac:dyDescent="0.2">
      <c r="A861" t="s">
        <v>101</v>
      </c>
      <c r="B861" t="s">
        <v>20</v>
      </c>
      <c r="C861" t="s">
        <v>17</v>
      </c>
      <c r="D861" t="s">
        <v>36</v>
      </c>
      <c r="E861">
        <v>201906</v>
      </c>
      <c r="F861">
        <v>47901.73333333333</v>
      </c>
      <c r="G861">
        <v>47922</v>
      </c>
    </row>
    <row r="862" spans="1:7" x14ac:dyDescent="0.2">
      <c r="A862" t="s">
        <v>101</v>
      </c>
      <c r="B862" t="s">
        <v>20</v>
      </c>
      <c r="C862" t="s">
        <v>17</v>
      </c>
      <c r="D862" t="s">
        <v>36</v>
      </c>
      <c r="E862">
        <v>201907</v>
      </c>
      <c r="F862">
        <v>47861.258064516122</v>
      </c>
      <c r="G862">
        <v>47893</v>
      </c>
    </row>
    <row r="863" spans="1:7" x14ac:dyDescent="0.2">
      <c r="A863" t="s">
        <v>101</v>
      </c>
      <c r="B863" t="s">
        <v>20</v>
      </c>
      <c r="C863" t="s">
        <v>17</v>
      </c>
      <c r="D863" t="s">
        <v>36</v>
      </c>
      <c r="E863">
        <v>201908</v>
      </c>
      <c r="F863">
        <v>47828.322580645145</v>
      </c>
      <c r="G863">
        <v>47864</v>
      </c>
    </row>
    <row r="864" spans="1:7" x14ac:dyDescent="0.2">
      <c r="A864" t="s">
        <v>101</v>
      </c>
      <c r="B864" t="s">
        <v>20</v>
      </c>
      <c r="C864" t="s">
        <v>17</v>
      </c>
      <c r="D864" t="s">
        <v>36</v>
      </c>
      <c r="E864">
        <v>201909</v>
      </c>
      <c r="F864">
        <v>47807.5</v>
      </c>
      <c r="G864">
        <v>47836</v>
      </c>
    </row>
    <row r="865" spans="1:7" x14ac:dyDescent="0.2">
      <c r="A865" t="s">
        <v>101</v>
      </c>
      <c r="B865" t="s">
        <v>20</v>
      </c>
      <c r="C865" t="s">
        <v>17</v>
      </c>
      <c r="D865" t="s">
        <v>36</v>
      </c>
      <c r="E865">
        <v>201910</v>
      </c>
      <c r="F865">
        <v>47785.645161290318</v>
      </c>
      <c r="G865">
        <v>47799</v>
      </c>
    </row>
    <row r="866" spans="1:7" x14ac:dyDescent="0.2">
      <c r="A866" t="s">
        <v>101</v>
      </c>
      <c r="B866" t="s">
        <v>20</v>
      </c>
      <c r="C866" t="s">
        <v>17</v>
      </c>
      <c r="D866" t="s">
        <v>36</v>
      </c>
      <c r="E866">
        <v>201911</v>
      </c>
      <c r="F866">
        <v>47756.9</v>
      </c>
      <c r="G866">
        <v>47775</v>
      </c>
    </row>
    <row r="867" spans="1:7" x14ac:dyDescent="0.2">
      <c r="A867" t="s">
        <v>101</v>
      </c>
      <c r="B867" t="s">
        <v>20</v>
      </c>
      <c r="C867" t="s">
        <v>17</v>
      </c>
      <c r="D867" t="s">
        <v>36</v>
      </c>
      <c r="E867">
        <v>201912</v>
      </c>
      <c r="F867">
        <v>47717.870967741939</v>
      </c>
      <c r="G867">
        <v>47738</v>
      </c>
    </row>
    <row r="868" spans="1:7" x14ac:dyDescent="0.2">
      <c r="A868" t="s">
        <v>101</v>
      </c>
      <c r="B868" t="s">
        <v>20</v>
      </c>
      <c r="C868" t="s">
        <v>17</v>
      </c>
      <c r="D868" t="s">
        <v>36</v>
      </c>
      <c r="E868">
        <v>202001</v>
      </c>
      <c r="F868">
        <v>4294.0967741935465</v>
      </c>
      <c r="G868">
        <v>50714</v>
      </c>
    </row>
    <row r="869" spans="1:7" x14ac:dyDescent="0.2">
      <c r="A869" t="s">
        <v>101</v>
      </c>
      <c r="B869" t="s">
        <v>20</v>
      </c>
      <c r="C869" t="s">
        <v>17</v>
      </c>
      <c r="D869" t="s">
        <v>36</v>
      </c>
      <c r="E869">
        <v>202002</v>
      </c>
      <c r="F869">
        <v>2651.6206896551721</v>
      </c>
      <c r="G869">
        <v>2743</v>
      </c>
    </row>
    <row r="870" spans="1:7" x14ac:dyDescent="0.2">
      <c r="A870" t="s">
        <v>101</v>
      </c>
      <c r="B870" t="s">
        <v>20</v>
      </c>
      <c r="C870" t="s">
        <v>17</v>
      </c>
      <c r="D870" t="s">
        <v>36</v>
      </c>
      <c r="E870">
        <v>202003</v>
      </c>
      <c r="F870">
        <v>2538.1935483870961</v>
      </c>
      <c r="G870">
        <v>2644</v>
      </c>
    </row>
    <row r="871" spans="1:7" x14ac:dyDescent="0.2">
      <c r="A871" t="s">
        <v>101</v>
      </c>
      <c r="B871" t="s">
        <v>20</v>
      </c>
      <c r="C871" t="s">
        <v>17</v>
      </c>
      <c r="D871" t="s">
        <v>36</v>
      </c>
      <c r="E871">
        <v>202004</v>
      </c>
      <c r="F871">
        <v>2417</v>
      </c>
      <c r="G871">
        <v>2502</v>
      </c>
    </row>
    <row r="872" spans="1:7" x14ac:dyDescent="0.2">
      <c r="A872" t="s">
        <v>101</v>
      </c>
      <c r="B872" t="s">
        <v>20</v>
      </c>
      <c r="C872" t="s">
        <v>17</v>
      </c>
      <c r="D872" t="s">
        <v>36</v>
      </c>
      <c r="E872">
        <v>202005</v>
      </c>
      <c r="F872">
        <v>2264.8709677419347</v>
      </c>
      <c r="G872">
        <v>2387</v>
      </c>
    </row>
    <row r="873" spans="1:7" x14ac:dyDescent="0.2">
      <c r="A873" t="s">
        <v>101</v>
      </c>
      <c r="B873" t="s">
        <v>20</v>
      </c>
      <c r="C873" t="s">
        <v>17</v>
      </c>
      <c r="D873" t="s">
        <v>36</v>
      </c>
      <c r="E873">
        <v>202006</v>
      </c>
      <c r="F873">
        <v>2095.2333333333336</v>
      </c>
      <c r="G873">
        <v>2237</v>
      </c>
    </row>
    <row r="874" spans="1:7" x14ac:dyDescent="0.2">
      <c r="A874" t="s">
        <v>101</v>
      </c>
      <c r="B874" t="s">
        <v>20</v>
      </c>
      <c r="C874" t="s">
        <v>17</v>
      </c>
      <c r="D874" t="s">
        <v>36</v>
      </c>
      <c r="E874">
        <v>202007</v>
      </c>
      <c r="F874">
        <v>1900.1290322580642</v>
      </c>
      <c r="G874">
        <v>2081</v>
      </c>
    </row>
    <row r="875" spans="1:7" x14ac:dyDescent="0.2">
      <c r="A875" t="s">
        <v>101</v>
      </c>
      <c r="B875" t="s">
        <v>20</v>
      </c>
      <c r="C875" t="s">
        <v>17</v>
      </c>
      <c r="D875" t="s">
        <v>36</v>
      </c>
      <c r="E875">
        <v>202008</v>
      </c>
      <c r="F875">
        <v>1669.3225806451617</v>
      </c>
      <c r="G875">
        <v>1891</v>
      </c>
    </row>
    <row r="876" spans="1:7" x14ac:dyDescent="0.2">
      <c r="A876" t="s">
        <v>101</v>
      </c>
      <c r="B876" t="s">
        <v>20</v>
      </c>
      <c r="C876" t="s">
        <v>17</v>
      </c>
      <c r="D876" t="s">
        <v>36</v>
      </c>
      <c r="E876">
        <v>202009</v>
      </c>
      <c r="F876">
        <v>1471.3</v>
      </c>
      <c r="G876">
        <v>1719</v>
      </c>
    </row>
    <row r="877" spans="1:7" x14ac:dyDescent="0.2">
      <c r="A877" t="s">
        <v>101</v>
      </c>
      <c r="B877" t="s">
        <v>20</v>
      </c>
      <c r="C877" t="s">
        <v>17</v>
      </c>
      <c r="D877" t="s">
        <v>36</v>
      </c>
      <c r="E877">
        <v>202010</v>
      </c>
      <c r="F877">
        <v>1333.3225806451612</v>
      </c>
      <c r="G877">
        <v>1655</v>
      </c>
    </row>
    <row r="878" spans="1:7" x14ac:dyDescent="0.2">
      <c r="A878" t="s">
        <v>101</v>
      </c>
      <c r="B878" t="s">
        <v>20</v>
      </c>
      <c r="C878" t="s">
        <v>17</v>
      </c>
      <c r="D878" t="s">
        <v>36</v>
      </c>
      <c r="E878">
        <v>202011</v>
      </c>
      <c r="F878">
        <v>1303.8999999999999</v>
      </c>
      <c r="G878">
        <v>1758</v>
      </c>
    </row>
    <row r="879" spans="1:7" x14ac:dyDescent="0.2">
      <c r="A879" t="s">
        <v>101</v>
      </c>
      <c r="B879" t="s">
        <v>20</v>
      </c>
      <c r="C879" t="s">
        <v>17</v>
      </c>
      <c r="D879" t="s">
        <v>36</v>
      </c>
      <c r="E879">
        <v>202012</v>
      </c>
      <c r="F879">
        <v>1301.0967741935478</v>
      </c>
      <c r="G879">
        <v>1763</v>
      </c>
    </row>
    <row r="880" spans="1:7" x14ac:dyDescent="0.2">
      <c r="A880" t="s">
        <v>101</v>
      </c>
      <c r="B880" t="s">
        <v>20</v>
      </c>
      <c r="C880" t="s">
        <v>17</v>
      </c>
      <c r="D880" t="s">
        <v>36</v>
      </c>
      <c r="E880">
        <v>202101</v>
      </c>
      <c r="F880">
        <v>78.870967741935573</v>
      </c>
      <c r="G880">
        <v>1946</v>
      </c>
    </row>
    <row r="881" spans="1:7" x14ac:dyDescent="0.2">
      <c r="A881" t="s">
        <v>101</v>
      </c>
      <c r="B881" t="s">
        <v>20</v>
      </c>
      <c r="C881" t="s">
        <v>17</v>
      </c>
      <c r="D881" t="s">
        <v>36</v>
      </c>
      <c r="E881">
        <v>202102</v>
      </c>
      <c r="F881">
        <v>27.357142857142851</v>
      </c>
      <c r="G881">
        <v>424</v>
      </c>
    </row>
    <row r="882" spans="1:7" x14ac:dyDescent="0.2">
      <c r="A882" t="s">
        <v>101</v>
      </c>
      <c r="B882" t="s">
        <v>20</v>
      </c>
      <c r="C882" t="s">
        <v>17</v>
      </c>
      <c r="D882" t="s">
        <v>36</v>
      </c>
      <c r="E882">
        <v>202103</v>
      </c>
      <c r="F882">
        <v>23.774193548387096</v>
      </c>
      <c r="G882">
        <v>372</v>
      </c>
    </row>
    <row r="883" spans="1:7" x14ac:dyDescent="0.2">
      <c r="A883" t="s">
        <v>101</v>
      </c>
      <c r="B883" t="s">
        <v>20</v>
      </c>
      <c r="C883" t="s">
        <v>17</v>
      </c>
      <c r="D883" t="s">
        <v>36</v>
      </c>
      <c r="E883">
        <v>202104</v>
      </c>
      <c r="F883">
        <v>25.966666666666665</v>
      </c>
      <c r="G883">
        <v>458</v>
      </c>
    </row>
    <row r="884" spans="1:7" x14ac:dyDescent="0.2">
      <c r="A884" t="s">
        <v>101</v>
      </c>
      <c r="B884" t="s">
        <v>20</v>
      </c>
      <c r="C884" t="s">
        <v>17</v>
      </c>
      <c r="D884" t="s">
        <v>36</v>
      </c>
      <c r="E884">
        <v>202105</v>
      </c>
      <c r="F884">
        <v>30.032258064516125</v>
      </c>
      <c r="G884">
        <v>592</v>
      </c>
    </row>
    <row r="885" spans="1:7" x14ac:dyDescent="0.2">
      <c r="A885" t="s">
        <v>101</v>
      </c>
      <c r="B885" t="s">
        <v>20</v>
      </c>
      <c r="C885" t="s">
        <v>17</v>
      </c>
      <c r="D885" t="s">
        <v>36</v>
      </c>
      <c r="E885">
        <v>202106</v>
      </c>
      <c r="F885">
        <v>36.833333333333321</v>
      </c>
      <c r="G885">
        <v>726</v>
      </c>
    </row>
    <row r="886" spans="1:7" x14ac:dyDescent="0.2">
      <c r="A886" t="s">
        <v>101</v>
      </c>
      <c r="B886" t="s">
        <v>20</v>
      </c>
      <c r="C886" t="s">
        <v>17</v>
      </c>
      <c r="D886" t="s">
        <v>36</v>
      </c>
      <c r="E886">
        <v>202107</v>
      </c>
      <c r="F886">
        <v>34.483870967741929</v>
      </c>
      <c r="G886">
        <v>644</v>
      </c>
    </row>
    <row r="887" spans="1:7" x14ac:dyDescent="0.2">
      <c r="A887" t="s">
        <v>101</v>
      </c>
      <c r="B887" t="s">
        <v>20</v>
      </c>
      <c r="C887" t="s">
        <v>17</v>
      </c>
      <c r="D887" t="s">
        <v>36</v>
      </c>
      <c r="E887">
        <v>202108</v>
      </c>
      <c r="F887">
        <v>28.451612903225804</v>
      </c>
      <c r="G887">
        <v>376</v>
      </c>
    </row>
    <row r="888" spans="1:7" x14ac:dyDescent="0.2">
      <c r="A888" t="s">
        <v>101</v>
      </c>
      <c r="B888" t="s">
        <v>20</v>
      </c>
      <c r="C888" t="s">
        <v>17</v>
      </c>
      <c r="D888" t="s">
        <v>36</v>
      </c>
      <c r="E888">
        <v>202109</v>
      </c>
      <c r="F888">
        <v>27.899999999999988</v>
      </c>
      <c r="G888">
        <v>312</v>
      </c>
    </row>
    <row r="889" spans="1:7" x14ac:dyDescent="0.2">
      <c r="A889" t="s">
        <v>101</v>
      </c>
      <c r="B889" t="s">
        <v>20</v>
      </c>
      <c r="C889" t="s">
        <v>17</v>
      </c>
      <c r="D889" t="s">
        <v>36</v>
      </c>
      <c r="E889">
        <v>202110</v>
      </c>
      <c r="F889">
        <v>30.2258064516129</v>
      </c>
      <c r="G889">
        <v>422</v>
      </c>
    </row>
    <row r="890" spans="1:7" x14ac:dyDescent="0.2">
      <c r="A890" t="s">
        <v>101</v>
      </c>
      <c r="B890" t="s">
        <v>20</v>
      </c>
      <c r="C890" t="s">
        <v>17</v>
      </c>
      <c r="D890" t="s">
        <v>36</v>
      </c>
      <c r="E890">
        <v>202111</v>
      </c>
      <c r="F890">
        <v>32.699999999999996</v>
      </c>
      <c r="G890">
        <v>404</v>
      </c>
    </row>
    <row r="891" spans="1:7" x14ac:dyDescent="0.2">
      <c r="A891" t="s">
        <v>101</v>
      </c>
      <c r="B891" t="s">
        <v>20</v>
      </c>
      <c r="C891" t="s">
        <v>17</v>
      </c>
      <c r="D891" t="s">
        <v>36</v>
      </c>
      <c r="E891">
        <v>202112</v>
      </c>
      <c r="F891">
        <v>37.225806451612904</v>
      </c>
      <c r="G891">
        <v>537</v>
      </c>
    </row>
    <row r="892" spans="1:7" x14ac:dyDescent="0.2">
      <c r="A892" t="s">
        <v>101</v>
      </c>
      <c r="B892" t="s">
        <v>20</v>
      </c>
      <c r="C892" t="s">
        <v>17</v>
      </c>
      <c r="D892" t="s">
        <v>36</v>
      </c>
      <c r="E892">
        <v>202201</v>
      </c>
      <c r="F892">
        <v>6.4516129032258016</v>
      </c>
      <c r="G892">
        <v>200</v>
      </c>
    </row>
    <row r="893" spans="1:7" x14ac:dyDescent="0.2">
      <c r="A893" t="s">
        <v>101</v>
      </c>
      <c r="B893" t="s">
        <v>20</v>
      </c>
      <c r="C893" t="s">
        <v>17</v>
      </c>
      <c r="D893" t="s">
        <v>37</v>
      </c>
      <c r="E893">
        <v>201906</v>
      </c>
      <c r="F893">
        <v>829942.32508960587</v>
      </c>
      <c r="G893">
        <v>830569.33333333337</v>
      </c>
    </row>
    <row r="894" spans="1:7" x14ac:dyDescent="0.2">
      <c r="A894" t="s">
        <v>101</v>
      </c>
      <c r="B894" t="s">
        <v>20</v>
      </c>
      <c r="C894" t="s">
        <v>17</v>
      </c>
      <c r="D894" t="s">
        <v>37</v>
      </c>
      <c r="E894">
        <v>201912</v>
      </c>
      <c r="F894">
        <v>47792.916129032244</v>
      </c>
      <c r="G894">
        <v>47817.5</v>
      </c>
    </row>
    <row r="895" spans="1:7" x14ac:dyDescent="0.2">
      <c r="A895" t="s">
        <v>101</v>
      </c>
      <c r="B895" t="s">
        <v>20</v>
      </c>
      <c r="C895" t="s">
        <v>17</v>
      </c>
      <c r="D895" t="s">
        <v>37</v>
      </c>
      <c r="E895">
        <v>202006</v>
      </c>
      <c r="F895">
        <v>2710.1692188851807</v>
      </c>
      <c r="G895">
        <v>10537.833333333334</v>
      </c>
    </row>
    <row r="896" spans="1:7" x14ac:dyDescent="0.2">
      <c r="A896" t="s">
        <v>101</v>
      </c>
      <c r="B896" t="s">
        <v>20</v>
      </c>
      <c r="C896" t="s">
        <v>17</v>
      </c>
      <c r="D896" t="s">
        <v>37</v>
      </c>
      <c r="E896">
        <v>202012</v>
      </c>
      <c r="F896">
        <v>1496.511827956989</v>
      </c>
      <c r="G896">
        <v>1811.1666666666667</v>
      </c>
    </row>
    <row r="897" spans="1:7" x14ac:dyDescent="0.2">
      <c r="A897" t="s">
        <v>101</v>
      </c>
      <c r="B897" t="s">
        <v>20</v>
      </c>
      <c r="C897" t="s">
        <v>17</v>
      </c>
      <c r="D897" t="s">
        <v>37</v>
      </c>
      <c r="E897">
        <v>202106</v>
      </c>
      <c r="F897">
        <v>37.139093701996934</v>
      </c>
      <c r="G897">
        <v>753</v>
      </c>
    </row>
    <row r="898" spans="1:7" x14ac:dyDescent="0.2">
      <c r="A898" t="s">
        <v>101</v>
      </c>
      <c r="B898" t="s">
        <v>20</v>
      </c>
      <c r="C898" t="s">
        <v>17</v>
      </c>
      <c r="D898" t="s">
        <v>37</v>
      </c>
      <c r="E898">
        <v>202112</v>
      </c>
      <c r="F898">
        <v>31.831182795698918</v>
      </c>
      <c r="G898">
        <v>449.16666666666669</v>
      </c>
    </row>
    <row r="899" spans="1:7" x14ac:dyDescent="0.2">
      <c r="A899" t="s">
        <v>101</v>
      </c>
      <c r="B899" t="s">
        <v>20</v>
      </c>
      <c r="C899" t="s">
        <v>17</v>
      </c>
      <c r="D899" t="s">
        <v>37</v>
      </c>
      <c r="E899">
        <v>202206</v>
      </c>
      <c r="F899">
        <v>6.4516129032258016</v>
      </c>
      <c r="G899">
        <v>200</v>
      </c>
    </row>
    <row r="900" spans="1:7" x14ac:dyDescent="0.2">
      <c r="A900" t="s">
        <v>101</v>
      </c>
      <c r="B900" t="s">
        <v>20</v>
      </c>
      <c r="C900" t="s">
        <v>17</v>
      </c>
      <c r="D900" t="s">
        <v>33</v>
      </c>
      <c r="E900">
        <v>201906</v>
      </c>
      <c r="F900">
        <v>829942.32508960587</v>
      </c>
      <c r="G900">
        <v>830569.33333333337</v>
      </c>
    </row>
    <row r="901" spans="1:7" x14ac:dyDescent="0.2">
      <c r="A901" t="s">
        <v>101</v>
      </c>
      <c r="B901" t="s">
        <v>20</v>
      </c>
      <c r="C901" t="s">
        <v>17</v>
      </c>
      <c r="D901" t="s">
        <v>33</v>
      </c>
      <c r="E901">
        <v>201909</v>
      </c>
      <c r="F901">
        <v>47832.360215053755</v>
      </c>
      <c r="G901">
        <v>47864.333333333336</v>
      </c>
    </row>
    <row r="902" spans="1:7" x14ac:dyDescent="0.2">
      <c r="A902" t="s">
        <v>101</v>
      </c>
      <c r="B902" t="s">
        <v>20</v>
      </c>
      <c r="C902" t="s">
        <v>17</v>
      </c>
      <c r="D902" t="s">
        <v>33</v>
      </c>
      <c r="E902">
        <v>201912</v>
      </c>
      <c r="F902">
        <v>47753.472043010755</v>
      </c>
      <c r="G902">
        <v>47770.666666666664</v>
      </c>
    </row>
    <row r="903" spans="1:7" x14ac:dyDescent="0.2">
      <c r="A903" t="s">
        <v>101</v>
      </c>
      <c r="B903" t="s">
        <v>20</v>
      </c>
      <c r="C903" t="s">
        <v>17</v>
      </c>
      <c r="D903" t="s">
        <v>33</v>
      </c>
      <c r="E903">
        <v>202003</v>
      </c>
      <c r="F903">
        <v>3161.3036707452716</v>
      </c>
      <c r="G903">
        <v>18700.333333333332</v>
      </c>
    </row>
    <row r="904" spans="1:7" x14ac:dyDescent="0.2">
      <c r="A904" t="s">
        <v>101</v>
      </c>
      <c r="B904" t="s">
        <v>20</v>
      </c>
      <c r="C904" t="s">
        <v>17</v>
      </c>
      <c r="D904" t="s">
        <v>33</v>
      </c>
      <c r="E904">
        <v>202006</v>
      </c>
      <c r="F904">
        <v>2259.0347670250894</v>
      </c>
      <c r="G904">
        <v>2375.3333333333335</v>
      </c>
    </row>
    <row r="905" spans="1:7" x14ac:dyDescent="0.2">
      <c r="A905" t="s">
        <v>101</v>
      </c>
      <c r="B905" t="s">
        <v>20</v>
      </c>
      <c r="C905" t="s">
        <v>17</v>
      </c>
      <c r="D905" t="s">
        <v>33</v>
      </c>
      <c r="E905">
        <v>202009</v>
      </c>
      <c r="F905">
        <v>1680.2505376344086</v>
      </c>
      <c r="G905">
        <v>1897</v>
      </c>
    </row>
    <row r="906" spans="1:7" x14ac:dyDescent="0.2">
      <c r="A906" t="s">
        <v>101</v>
      </c>
      <c r="B906" t="s">
        <v>20</v>
      </c>
      <c r="C906" t="s">
        <v>17</v>
      </c>
      <c r="D906" t="s">
        <v>33</v>
      </c>
      <c r="E906">
        <v>202012</v>
      </c>
      <c r="F906">
        <v>1312.7731182795696</v>
      </c>
      <c r="G906">
        <v>1725.3333333333333</v>
      </c>
    </row>
    <row r="907" spans="1:7" x14ac:dyDescent="0.2">
      <c r="A907" t="s">
        <v>101</v>
      </c>
      <c r="B907" t="s">
        <v>20</v>
      </c>
      <c r="C907" t="s">
        <v>17</v>
      </c>
      <c r="D907" t="s">
        <v>33</v>
      </c>
      <c r="E907">
        <v>202103</v>
      </c>
      <c r="F907">
        <v>43.334101382488505</v>
      </c>
      <c r="G907">
        <v>914</v>
      </c>
    </row>
    <row r="908" spans="1:7" x14ac:dyDescent="0.2">
      <c r="A908" t="s">
        <v>101</v>
      </c>
      <c r="B908" t="s">
        <v>20</v>
      </c>
      <c r="C908" t="s">
        <v>17</v>
      </c>
      <c r="D908" t="s">
        <v>33</v>
      </c>
      <c r="E908">
        <v>202106</v>
      </c>
      <c r="F908">
        <v>30.94408602150537</v>
      </c>
      <c r="G908">
        <v>592</v>
      </c>
    </row>
    <row r="909" spans="1:7" x14ac:dyDescent="0.2">
      <c r="A909" t="s">
        <v>101</v>
      </c>
      <c r="B909" t="s">
        <v>20</v>
      </c>
      <c r="C909" t="s">
        <v>17</v>
      </c>
      <c r="D909" t="s">
        <v>33</v>
      </c>
      <c r="E909">
        <v>202109</v>
      </c>
      <c r="F909">
        <v>30.278494623655906</v>
      </c>
      <c r="G909">
        <v>444</v>
      </c>
    </row>
    <row r="910" spans="1:7" x14ac:dyDescent="0.2">
      <c r="A910" t="s">
        <v>101</v>
      </c>
      <c r="B910" t="s">
        <v>20</v>
      </c>
      <c r="C910" t="s">
        <v>17</v>
      </c>
      <c r="D910" t="s">
        <v>33</v>
      </c>
      <c r="E910">
        <v>202112</v>
      </c>
      <c r="F910">
        <v>33.383870967741935</v>
      </c>
      <c r="G910">
        <v>454.33333333333331</v>
      </c>
    </row>
    <row r="911" spans="1:7" x14ac:dyDescent="0.2">
      <c r="A911" t="s">
        <v>101</v>
      </c>
      <c r="B911" t="s">
        <v>20</v>
      </c>
      <c r="C911" t="s">
        <v>17</v>
      </c>
      <c r="D911" t="s">
        <v>33</v>
      </c>
      <c r="E911">
        <v>202203</v>
      </c>
      <c r="F911">
        <v>6.4516129032258016</v>
      </c>
      <c r="G911">
        <v>200</v>
      </c>
    </row>
    <row r="912" spans="1:7" x14ac:dyDescent="0.2">
      <c r="A912" t="s">
        <v>101</v>
      </c>
      <c r="B912" t="s">
        <v>21</v>
      </c>
      <c r="C912" t="s">
        <v>17</v>
      </c>
      <c r="D912" t="s">
        <v>35</v>
      </c>
      <c r="E912">
        <v>2021</v>
      </c>
      <c r="F912">
        <v>977.1226881720429</v>
      </c>
      <c r="G912">
        <v>1083.9000000000001</v>
      </c>
    </row>
    <row r="913" spans="1:7" x14ac:dyDescent="0.2">
      <c r="A913" t="s">
        <v>101</v>
      </c>
      <c r="B913" t="s">
        <v>21</v>
      </c>
      <c r="C913" t="s">
        <v>17</v>
      </c>
      <c r="D913" t="s">
        <v>35</v>
      </c>
      <c r="E913">
        <v>2022</v>
      </c>
      <c r="F913">
        <v>2391.8891321044548</v>
      </c>
      <c r="G913">
        <v>2442.25</v>
      </c>
    </row>
    <row r="914" spans="1:7" x14ac:dyDescent="0.2">
      <c r="A914" t="s">
        <v>101</v>
      </c>
      <c r="B914" t="s">
        <v>21</v>
      </c>
      <c r="C914" t="s">
        <v>17</v>
      </c>
      <c r="D914" t="s">
        <v>35</v>
      </c>
      <c r="E914">
        <v>2023</v>
      </c>
      <c r="F914">
        <v>2206.8682795698924</v>
      </c>
      <c r="G914">
        <v>3057.3333333333335</v>
      </c>
    </row>
    <row r="915" spans="1:7" x14ac:dyDescent="0.2">
      <c r="A915" t="s">
        <v>101</v>
      </c>
      <c r="B915" t="s">
        <v>21</v>
      </c>
      <c r="C915" t="s">
        <v>17</v>
      </c>
      <c r="D915" t="s">
        <v>36</v>
      </c>
      <c r="E915">
        <v>202103</v>
      </c>
      <c r="F915">
        <v>37.451612903225801</v>
      </c>
      <c r="G915">
        <v>165</v>
      </c>
    </row>
    <row r="916" spans="1:7" x14ac:dyDescent="0.2">
      <c r="A916" t="s">
        <v>101</v>
      </c>
      <c r="B916" t="s">
        <v>21</v>
      </c>
      <c r="C916" t="s">
        <v>17</v>
      </c>
      <c r="D916" t="s">
        <v>36</v>
      </c>
      <c r="E916">
        <v>202104</v>
      </c>
      <c r="F916">
        <v>179.83333333333323</v>
      </c>
      <c r="G916">
        <v>395</v>
      </c>
    </row>
    <row r="917" spans="1:7" x14ac:dyDescent="0.2">
      <c r="A917" t="s">
        <v>101</v>
      </c>
      <c r="B917" t="s">
        <v>21</v>
      </c>
      <c r="C917" t="s">
        <v>17</v>
      </c>
      <c r="D917" t="s">
        <v>36</v>
      </c>
      <c r="E917">
        <v>202105</v>
      </c>
      <c r="F917">
        <v>422.03225806451627</v>
      </c>
      <c r="G917">
        <v>583</v>
      </c>
    </row>
    <row r="918" spans="1:7" x14ac:dyDescent="0.2">
      <c r="A918" t="s">
        <v>101</v>
      </c>
      <c r="B918" t="s">
        <v>21</v>
      </c>
      <c r="C918" t="s">
        <v>17</v>
      </c>
      <c r="D918" t="s">
        <v>36</v>
      </c>
      <c r="E918">
        <v>202106</v>
      </c>
      <c r="F918">
        <v>703.96666666666624</v>
      </c>
      <c r="G918">
        <v>874</v>
      </c>
    </row>
    <row r="919" spans="1:7" x14ac:dyDescent="0.2">
      <c r="A919" t="s">
        <v>101</v>
      </c>
      <c r="B919" t="s">
        <v>21</v>
      </c>
      <c r="C919" t="s">
        <v>17</v>
      </c>
      <c r="D919" t="s">
        <v>36</v>
      </c>
      <c r="E919">
        <v>202107</v>
      </c>
      <c r="F919">
        <v>1049.4193548387095</v>
      </c>
      <c r="G919">
        <v>1156</v>
      </c>
    </row>
    <row r="920" spans="1:7" x14ac:dyDescent="0.2">
      <c r="A920" t="s">
        <v>101</v>
      </c>
      <c r="B920" t="s">
        <v>21</v>
      </c>
      <c r="C920" t="s">
        <v>17</v>
      </c>
      <c r="D920" t="s">
        <v>36</v>
      </c>
      <c r="E920">
        <v>202108</v>
      </c>
      <c r="F920">
        <v>1224.1935483870968</v>
      </c>
      <c r="G920">
        <v>1295</v>
      </c>
    </row>
    <row r="921" spans="1:7" x14ac:dyDescent="0.2">
      <c r="A921" t="s">
        <v>101</v>
      </c>
      <c r="B921" t="s">
        <v>21</v>
      </c>
      <c r="C921" t="s">
        <v>17</v>
      </c>
      <c r="D921" t="s">
        <v>36</v>
      </c>
      <c r="E921">
        <v>202109</v>
      </c>
      <c r="F921">
        <v>1364.2333333333333</v>
      </c>
      <c r="G921">
        <v>1418</v>
      </c>
    </row>
    <row r="922" spans="1:7" x14ac:dyDescent="0.2">
      <c r="A922" t="s">
        <v>101</v>
      </c>
      <c r="B922" t="s">
        <v>21</v>
      </c>
      <c r="C922" t="s">
        <v>17</v>
      </c>
      <c r="D922" t="s">
        <v>36</v>
      </c>
      <c r="E922">
        <v>202110</v>
      </c>
      <c r="F922">
        <v>1476.7096774193549</v>
      </c>
      <c r="G922">
        <v>1533</v>
      </c>
    </row>
    <row r="923" spans="1:7" x14ac:dyDescent="0.2">
      <c r="A923" t="s">
        <v>101</v>
      </c>
      <c r="B923" t="s">
        <v>21</v>
      </c>
      <c r="C923" t="s">
        <v>17</v>
      </c>
      <c r="D923" t="s">
        <v>36</v>
      </c>
      <c r="E923">
        <v>202111</v>
      </c>
      <c r="F923">
        <v>1598.9999999999998</v>
      </c>
      <c r="G923">
        <v>1665</v>
      </c>
    </row>
    <row r="924" spans="1:7" x14ac:dyDescent="0.2">
      <c r="A924" t="s">
        <v>101</v>
      </c>
      <c r="B924" t="s">
        <v>21</v>
      </c>
      <c r="C924" t="s">
        <v>17</v>
      </c>
      <c r="D924" t="s">
        <v>36</v>
      </c>
      <c r="E924">
        <v>202112</v>
      </c>
      <c r="F924">
        <v>1714.3870967741934</v>
      </c>
      <c r="G924">
        <v>1755</v>
      </c>
    </row>
    <row r="925" spans="1:7" x14ac:dyDescent="0.2">
      <c r="A925" t="s">
        <v>101</v>
      </c>
      <c r="B925" t="s">
        <v>21</v>
      </c>
      <c r="C925" t="s">
        <v>17</v>
      </c>
      <c r="D925" t="s">
        <v>36</v>
      </c>
      <c r="E925">
        <v>202201</v>
      </c>
      <c r="F925">
        <v>1816.3870967741932</v>
      </c>
      <c r="G925">
        <v>1908</v>
      </c>
    </row>
    <row r="926" spans="1:7" x14ac:dyDescent="0.2">
      <c r="A926" t="s">
        <v>101</v>
      </c>
      <c r="B926" t="s">
        <v>21</v>
      </c>
      <c r="C926" t="s">
        <v>17</v>
      </c>
      <c r="D926" t="s">
        <v>36</v>
      </c>
      <c r="E926">
        <v>202202</v>
      </c>
      <c r="F926">
        <v>1940.2857142857147</v>
      </c>
      <c r="G926">
        <v>1987</v>
      </c>
    </row>
    <row r="927" spans="1:7" x14ac:dyDescent="0.2">
      <c r="A927" t="s">
        <v>101</v>
      </c>
      <c r="B927" t="s">
        <v>21</v>
      </c>
      <c r="C927" t="s">
        <v>17</v>
      </c>
      <c r="D927" t="s">
        <v>36</v>
      </c>
      <c r="E927">
        <v>202203</v>
      </c>
      <c r="F927">
        <v>2051.3870967741932</v>
      </c>
      <c r="G927">
        <v>2116</v>
      </c>
    </row>
    <row r="928" spans="1:7" x14ac:dyDescent="0.2">
      <c r="A928" t="s">
        <v>101</v>
      </c>
      <c r="B928" t="s">
        <v>21</v>
      </c>
      <c r="C928" t="s">
        <v>17</v>
      </c>
      <c r="D928" t="s">
        <v>36</v>
      </c>
      <c r="E928">
        <v>202204</v>
      </c>
      <c r="F928">
        <v>2148.8000000000002</v>
      </c>
      <c r="G928">
        <v>2193</v>
      </c>
    </row>
    <row r="929" spans="1:7" x14ac:dyDescent="0.2">
      <c r="A929" t="s">
        <v>101</v>
      </c>
      <c r="B929" t="s">
        <v>21</v>
      </c>
      <c r="C929" t="s">
        <v>17</v>
      </c>
      <c r="D929" t="s">
        <v>36</v>
      </c>
      <c r="E929">
        <v>202205</v>
      </c>
      <c r="F929">
        <v>2252.0322580645156</v>
      </c>
      <c r="G929">
        <v>2302</v>
      </c>
    </row>
    <row r="930" spans="1:7" x14ac:dyDescent="0.2">
      <c r="A930" t="s">
        <v>101</v>
      </c>
      <c r="B930" t="s">
        <v>21</v>
      </c>
      <c r="C930" t="s">
        <v>17</v>
      </c>
      <c r="D930" t="s">
        <v>36</v>
      </c>
      <c r="E930">
        <v>202206</v>
      </c>
      <c r="F930">
        <v>2362.3666666666668</v>
      </c>
      <c r="G930">
        <v>2421</v>
      </c>
    </row>
    <row r="931" spans="1:7" x14ac:dyDescent="0.2">
      <c r="A931" t="s">
        <v>101</v>
      </c>
      <c r="B931" t="s">
        <v>21</v>
      </c>
      <c r="C931" t="s">
        <v>17</v>
      </c>
      <c r="D931" t="s">
        <v>36</v>
      </c>
      <c r="E931">
        <v>202207</v>
      </c>
      <c r="F931">
        <v>2477.9677419354839</v>
      </c>
      <c r="G931">
        <v>2528</v>
      </c>
    </row>
    <row r="932" spans="1:7" x14ac:dyDescent="0.2">
      <c r="A932" t="s">
        <v>101</v>
      </c>
      <c r="B932" t="s">
        <v>21</v>
      </c>
      <c r="C932" t="s">
        <v>17</v>
      </c>
      <c r="D932" t="s">
        <v>36</v>
      </c>
      <c r="E932">
        <v>202208</v>
      </c>
      <c r="F932">
        <v>2568.1935483870966</v>
      </c>
      <c r="G932">
        <v>2613</v>
      </c>
    </row>
    <row r="933" spans="1:7" x14ac:dyDescent="0.2">
      <c r="A933" t="s">
        <v>101</v>
      </c>
      <c r="B933" t="s">
        <v>21</v>
      </c>
      <c r="C933" t="s">
        <v>17</v>
      </c>
      <c r="D933" t="s">
        <v>36</v>
      </c>
      <c r="E933">
        <v>202209</v>
      </c>
      <c r="F933">
        <v>2646.0333333333333</v>
      </c>
      <c r="G933">
        <v>2676</v>
      </c>
    </row>
    <row r="934" spans="1:7" x14ac:dyDescent="0.2">
      <c r="A934" t="s">
        <v>101</v>
      </c>
      <c r="B934" t="s">
        <v>21</v>
      </c>
      <c r="C934" t="s">
        <v>17</v>
      </c>
      <c r="D934" t="s">
        <v>36</v>
      </c>
      <c r="E934">
        <v>202210</v>
      </c>
      <c r="F934">
        <v>2720.3870967741937</v>
      </c>
      <c r="G934">
        <v>2780</v>
      </c>
    </row>
    <row r="935" spans="1:7" x14ac:dyDescent="0.2">
      <c r="A935" t="s">
        <v>101</v>
      </c>
      <c r="B935" t="s">
        <v>21</v>
      </c>
      <c r="C935" t="s">
        <v>17</v>
      </c>
      <c r="D935" t="s">
        <v>36</v>
      </c>
      <c r="E935">
        <v>202211</v>
      </c>
      <c r="F935">
        <v>2820.6999999999994</v>
      </c>
      <c r="G935">
        <v>2855</v>
      </c>
    </row>
    <row r="936" spans="1:7" x14ac:dyDescent="0.2">
      <c r="A936" t="s">
        <v>101</v>
      </c>
      <c r="B936" t="s">
        <v>21</v>
      </c>
      <c r="C936" t="s">
        <v>17</v>
      </c>
      <c r="D936" t="s">
        <v>36</v>
      </c>
      <c r="E936">
        <v>202212</v>
      </c>
      <c r="F936">
        <v>2898.1290322580644</v>
      </c>
      <c r="G936">
        <v>2928</v>
      </c>
    </row>
    <row r="937" spans="1:7" x14ac:dyDescent="0.2">
      <c r="A937" t="s">
        <v>101</v>
      </c>
      <c r="B937" t="s">
        <v>21</v>
      </c>
      <c r="C937" t="s">
        <v>17</v>
      </c>
      <c r="D937" t="s">
        <v>36</v>
      </c>
      <c r="E937">
        <v>202301</v>
      </c>
      <c r="F937">
        <v>2975.9032258064517</v>
      </c>
      <c r="G937">
        <v>3010</v>
      </c>
    </row>
    <row r="938" spans="1:7" x14ac:dyDescent="0.2">
      <c r="A938" t="s">
        <v>101</v>
      </c>
      <c r="B938" t="s">
        <v>21</v>
      </c>
      <c r="C938" t="s">
        <v>17</v>
      </c>
      <c r="D938" t="s">
        <v>36</v>
      </c>
      <c r="E938">
        <v>202302</v>
      </c>
      <c r="F938">
        <v>3048.25</v>
      </c>
      <c r="G938">
        <v>3077</v>
      </c>
    </row>
    <row r="939" spans="1:7" x14ac:dyDescent="0.2">
      <c r="A939" t="s">
        <v>101</v>
      </c>
      <c r="B939" t="s">
        <v>21</v>
      </c>
      <c r="C939" t="s">
        <v>17</v>
      </c>
      <c r="D939" t="s">
        <v>36</v>
      </c>
      <c r="E939">
        <v>202303</v>
      </c>
      <c r="F939">
        <v>596.45161290322574</v>
      </c>
      <c r="G939">
        <v>3085</v>
      </c>
    </row>
    <row r="940" spans="1:7" x14ac:dyDescent="0.2">
      <c r="A940" t="s">
        <v>101</v>
      </c>
      <c r="B940" t="s">
        <v>21</v>
      </c>
      <c r="C940" t="s">
        <v>17</v>
      </c>
      <c r="D940" t="s">
        <v>37</v>
      </c>
      <c r="E940">
        <v>202106</v>
      </c>
      <c r="F940">
        <v>335.82096774193542</v>
      </c>
      <c r="G940">
        <v>504.25</v>
      </c>
    </row>
    <row r="941" spans="1:7" x14ac:dyDescent="0.2">
      <c r="A941" t="s">
        <v>101</v>
      </c>
      <c r="B941" t="s">
        <v>21</v>
      </c>
      <c r="C941" t="s">
        <v>17</v>
      </c>
      <c r="D941" t="s">
        <v>37</v>
      </c>
      <c r="E941">
        <v>202112</v>
      </c>
      <c r="F941">
        <v>1404.6571684587814</v>
      </c>
      <c r="G941">
        <v>1470.3333333333333</v>
      </c>
    </row>
    <row r="942" spans="1:7" x14ac:dyDescent="0.2">
      <c r="A942" t="s">
        <v>101</v>
      </c>
      <c r="B942" t="s">
        <v>21</v>
      </c>
      <c r="C942" t="s">
        <v>17</v>
      </c>
      <c r="D942" t="s">
        <v>37</v>
      </c>
      <c r="E942">
        <v>202206</v>
      </c>
      <c r="F942">
        <v>2095.2098054275471</v>
      </c>
      <c r="G942">
        <v>2154.5</v>
      </c>
    </row>
    <row r="943" spans="1:7" x14ac:dyDescent="0.2">
      <c r="A943" t="s">
        <v>101</v>
      </c>
      <c r="B943" t="s">
        <v>21</v>
      </c>
      <c r="C943" t="s">
        <v>17</v>
      </c>
      <c r="D943" t="s">
        <v>37</v>
      </c>
      <c r="E943">
        <v>202212</v>
      </c>
      <c r="F943">
        <v>2688.5684587813616</v>
      </c>
      <c r="G943">
        <v>2730</v>
      </c>
    </row>
    <row r="944" spans="1:7" x14ac:dyDescent="0.2">
      <c r="A944" t="s">
        <v>101</v>
      </c>
      <c r="B944" t="s">
        <v>21</v>
      </c>
      <c r="C944" t="s">
        <v>17</v>
      </c>
      <c r="D944" t="s">
        <v>37</v>
      </c>
      <c r="E944">
        <v>202306</v>
      </c>
      <c r="F944">
        <v>2206.8682795698924</v>
      </c>
      <c r="G944">
        <v>3057.3333333333335</v>
      </c>
    </row>
    <row r="945" spans="1:7" x14ac:dyDescent="0.2">
      <c r="A945" t="s">
        <v>101</v>
      </c>
      <c r="B945" t="s">
        <v>21</v>
      </c>
      <c r="C945" t="s">
        <v>17</v>
      </c>
      <c r="D945" t="s">
        <v>33</v>
      </c>
      <c r="E945">
        <v>202103</v>
      </c>
      <c r="F945">
        <v>37.451612903225801</v>
      </c>
      <c r="G945">
        <v>165</v>
      </c>
    </row>
    <row r="946" spans="1:7" x14ac:dyDescent="0.2">
      <c r="A946" t="s">
        <v>101</v>
      </c>
      <c r="B946" t="s">
        <v>21</v>
      </c>
      <c r="C946" t="s">
        <v>17</v>
      </c>
      <c r="D946" t="s">
        <v>33</v>
      </c>
      <c r="E946">
        <v>202106</v>
      </c>
      <c r="F946">
        <v>435.27741935483863</v>
      </c>
      <c r="G946">
        <v>617.33333333333337</v>
      </c>
    </row>
    <row r="947" spans="1:7" x14ac:dyDescent="0.2">
      <c r="A947" t="s">
        <v>101</v>
      </c>
      <c r="B947" t="s">
        <v>21</v>
      </c>
      <c r="C947" t="s">
        <v>17</v>
      </c>
      <c r="D947" t="s">
        <v>33</v>
      </c>
      <c r="E947">
        <v>202109</v>
      </c>
      <c r="F947">
        <v>1212.6154121863799</v>
      </c>
      <c r="G947">
        <v>1289.6666666666667</v>
      </c>
    </row>
    <row r="948" spans="1:7" x14ac:dyDescent="0.2">
      <c r="A948" t="s">
        <v>101</v>
      </c>
      <c r="B948" t="s">
        <v>21</v>
      </c>
      <c r="C948" t="s">
        <v>17</v>
      </c>
      <c r="D948" t="s">
        <v>33</v>
      </c>
      <c r="E948">
        <v>202112</v>
      </c>
      <c r="F948">
        <v>1596.6989247311828</v>
      </c>
      <c r="G948">
        <v>1651</v>
      </c>
    </row>
    <row r="949" spans="1:7" x14ac:dyDescent="0.2">
      <c r="A949" t="s">
        <v>101</v>
      </c>
      <c r="B949" t="s">
        <v>21</v>
      </c>
      <c r="C949" t="s">
        <v>17</v>
      </c>
      <c r="D949" t="s">
        <v>33</v>
      </c>
      <c r="E949">
        <v>202203</v>
      </c>
      <c r="F949">
        <v>1936.0199692780336</v>
      </c>
      <c r="G949">
        <v>2003.6666666666667</v>
      </c>
    </row>
    <row r="950" spans="1:7" x14ac:dyDescent="0.2">
      <c r="A950" t="s">
        <v>101</v>
      </c>
      <c r="B950" t="s">
        <v>21</v>
      </c>
      <c r="C950" t="s">
        <v>17</v>
      </c>
      <c r="D950" t="s">
        <v>33</v>
      </c>
      <c r="E950">
        <v>202206</v>
      </c>
      <c r="F950">
        <v>2254.3996415770612</v>
      </c>
      <c r="G950">
        <v>2305.3333333333335</v>
      </c>
    </row>
    <row r="951" spans="1:7" x14ac:dyDescent="0.2">
      <c r="A951" t="s">
        <v>101</v>
      </c>
      <c r="B951" t="s">
        <v>21</v>
      </c>
      <c r="C951" t="s">
        <v>17</v>
      </c>
      <c r="D951" t="s">
        <v>33</v>
      </c>
      <c r="E951">
        <v>202209</v>
      </c>
      <c r="F951">
        <v>2564.0648745519716</v>
      </c>
      <c r="G951">
        <v>2605.6666666666665</v>
      </c>
    </row>
    <row r="952" spans="1:7" x14ac:dyDescent="0.2">
      <c r="A952" t="s">
        <v>101</v>
      </c>
      <c r="B952" t="s">
        <v>21</v>
      </c>
      <c r="C952" t="s">
        <v>17</v>
      </c>
      <c r="D952" t="s">
        <v>33</v>
      </c>
      <c r="E952">
        <v>202212</v>
      </c>
      <c r="F952">
        <v>2813.0720430107526</v>
      </c>
      <c r="G952">
        <v>2854.3333333333335</v>
      </c>
    </row>
    <row r="953" spans="1:7" x14ac:dyDescent="0.2">
      <c r="A953" t="s">
        <v>101</v>
      </c>
      <c r="B953" t="s">
        <v>21</v>
      </c>
      <c r="C953" t="s">
        <v>17</v>
      </c>
      <c r="D953" t="s">
        <v>33</v>
      </c>
      <c r="E953">
        <v>202303</v>
      </c>
      <c r="F953">
        <v>2206.8682795698924</v>
      </c>
      <c r="G953">
        <v>3057.3333333333335</v>
      </c>
    </row>
    <row r="954" spans="1:7" x14ac:dyDescent="0.2">
      <c r="A954" t="s">
        <v>101</v>
      </c>
      <c r="B954" t="s">
        <v>22</v>
      </c>
      <c r="C954" t="s">
        <v>17</v>
      </c>
      <c r="D954" t="s">
        <v>35</v>
      </c>
      <c r="E954">
        <v>2020</v>
      </c>
      <c r="F954">
        <v>192466.9342741936</v>
      </c>
      <c r="G954">
        <v>218895.625</v>
      </c>
    </row>
    <row r="955" spans="1:7" x14ac:dyDescent="0.2">
      <c r="A955" t="s">
        <v>101</v>
      </c>
      <c r="B955" t="s">
        <v>22</v>
      </c>
      <c r="C955" t="s">
        <v>17</v>
      </c>
      <c r="D955" t="s">
        <v>35</v>
      </c>
      <c r="E955">
        <v>2021</v>
      </c>
      <c r="F955">
        <v>213454.5121735791</v>
      </c>
      <c r="G955">
        <v>262867.91666666669</v>
      </c>
    </row>
    <row r="956" spans="1:7" x14ac:dyDescent="0.2">
      <c r="A956" t="s">
        <v>101</v>
      </c>
      <c r="B956" t="s">
        <v>22</v>
      </c>
      <c r="C956" t="s">
        <v>17</v>
      </c>
      <c r="D956" t="s">
        <v>35</v>
      </c>
      <c r="E956">
        <v>2022</v>
      </c>
      <c r="F956">
        <v>115643.81136712749</v>
      </c>
      <c r="G956">
        <v>148974.85714285713</v>
      </c>
    </row>
    <row r="957" spans="1:7" x14ac:dyDescent="0.2">
      <c r="A957" t="s">
        <v>101</v>
      </c>
      <c r="B957" t="s">
        <v>22</v>
      </c>
      <c r="C957" t="s">
        <v>17</v>
      </c>
      <c r="D957" t="s">
        <v>36</v>
      </c>
      <c r="E957">
        <v>202005</v>
      </c>
      <c r="F957">
        <v>200015.83870967742</v>
      </c>
      <c r="G957">
        <v>200038</v>
      </c>
    </row>
    <row r="958" spans="1:7" x14ac:dyDescent="0.2">
      <c r="A958" t="s">
        <v>101</v>
      </c>
      <c r="B958" t="s">
        <v>22</v>
      </c>
      <c r="C958" t="s">
        <v>17</v>
      </c>
      <c r="D958" t="s">
        <v>36</v>
      </c>
      <c r="E958">
        <v>202006</v>
      </c>
      <c r="F958">
        <v>195879.66666666666</v>
      </c>
      <c r="G958">
        <v>207191</v>
      </c>
    </row>
    <row r="959" spans="1:7" x14ac:dyDescent="0.2">
      <c r="A959" t="s">
        <v>101</v>
      </c>
      <c r="B959" t="s">
        <v>22</v>
      </c>
      <c r="C959" t="s">
        <v>17</v>
      </c>
      <c r="D959" t="s">
        <v>36</v>
      </c>
      <c r="E959">
        <v>202007</v>
      </c>
      <c r="F959">
        <v>192497.67741935488</v>
      </c>
      <c r="G959">
        <v>228155</v>
      </c>
    </row>
    <row r="960" spans="1:7" x14ac:dyDescent="0.2">
      <c r="A960" t="s">
        <v>101</v>
      </c>
      <c r="B960" t="s">
        <v>22</v>
      </c>
      <c r="C960" t="s">
        <v>17</v>
      </c>
      <c r="D960" t="s">
        <v>36</v>
      </c>
      <c r="E960">
        <v>202008</v>
      </c>
      <c r="F960">
        <v>186668.83870967742</v>
      </c>
      <c r="G960">
        <v>224227</v>
      </c>
    </row>
    <row r="961" spans="1:7" x14ac:dyDescent="0.2">
      <c r="A961" t="s">
        <v>101</v>
      </c>
      <c r="B961" t="s">
        <v>22</v>
      </c>
      <c r="C961" t="s">
        <v>17</v>
      </c>
      <c r="D961" t="s">
        <v>36</v>
      </c>
      <c r="E961">
        <v>202009</v>
      </c>
      <c r="F961">
        <v>189109.56666666665</v>
      </c>
      <c r="G961">
        <v>217869</v>
      </c>
    </row>
    <row r="962" spans="1:7" x14ac:dyDescent="0.2">
      <c r="A962" t="s">
        <v>101</v>
      </c>
      <c r="B962" t="s">
        <v>22</v>
      </c>
      <c r="C962" t="s">
        <v>17</v>
      </c>
      <c r="D962" t="s">
        <v>36</v>
      </c>
      <c r="E962">
        <v>202010</v>
      </c>
      <c r="F962">
        <v>185079.48387096776</v>
      </c>
      <c r="G962">
        <v>229575</v>
      </c>
    </row>
    <row r="963" spans="1:7" x14ac:dyDescent="0.2">
      <c r="A963" t="s">
        <v>101</v>
      </c>
      <c r="B963" t="s">
        <v>22</v>
      </c>
      <c r="C963" t="s">
        <v>17</v>
      </c>
      <c r="D963" t="s">
        <v>36</v>
      </c>
      <c r="E963">
        <v>202011</v>
      </c>
      <c r="F963">
        <v>192757.4666666667</v>
      </c>
      <c r="G963">
        <v>216353</v>
      </c>
    </row>
    <row r="964" spans="1:7" x14ac:dyDescent="0.2">
      <c r="A964" t="s">
        <v>101</v>
      </c>
      <c r="B964" t="s">
        <v>22</v>
      </c>
      <c r="C964" t="s">
        <v>17</v>
      </c>
      <c r="D964" t="s">
        <v>36</v>
      </c>
      <c r="E964">
        <v>202012</v>
      </c>
      <c r="F964">
        <v>197726.93548387106</v>
      </c>
      <c r="G964">
        <v>227757</v>
      </c>
    </row>
    <row r="965" spans="1:7" x14ac:dyDescent="0.2">
      <c r="A965" t="s">
        <v>101</v>
      </c>
      <c r="B965" t="s">
        <v>22</v>
      </c>
      <c r="C965" t="s">
        <v>17</v>
      </c>
      <c r="D965" t="s">
        <v>36</v>
      </c>
      <c r="E965">
        <v>202101</v>
      </c>
      <c r="F965">
        <v>201102.58064516127</v>
      </c>
      <c r="G965">
        <v>222730</v>
      </c>
    </row>
    <row r="966" spans="1:7" x14ac:dyDescent="0.2">
      <c r="A966" t="s">
        <v>101</v>
      </c>
      <c r="B966" t="s">
        <v>22</v>
      </c>
      <c r="C966" t="s">
        <v>17</v>
      </c>
      <c r="D966" t="s">
        <v>36</v>
      </c>
      <c r="E966">
        <v>202102</v>
      </c>
      <c r="F966">
        <v>207305.64285714287</v>
      </c>
      <c r="G966">
        <v>228099</v>
      </c>
    </row>
    <row r="967" spans="1:7" x14ac:dyDescent="0.2">
      <c r="A967" t="s">
        <v>101</v>
      </c>
      <c r="B967" t="s">
        <v>22</v>
      </c>
      <c r="C967" t="s">
        <v>17</v>
      </c>
      <c r="D967" t="s">
        <v>36</v>
      </c>
      <c r="E967">
        <v>202103</v>
      </c>
      <c r="F967">
        <v>211703.64516129036</v>
      </c>
      <c r="G967">
        <v>233783</v>
      </c>
    </row>
    <row r="968" spans="1:7" x14ac:dyDescent="0.2">
      <c r="A968" t="s">
        <v>101</v>
      </c>
      <c r="B968" t="s">
        <v>22</v>
      </c>
      <c r="C968" t="s">
        <v>17</v>
      </c>
      <c r="D968" t="s">
        <v>36</v>
      </c>
      <c r="E968">
        <v>202104</v>
      </c>
      <c r="F968">
        <v>214686.20000000016</v>
      </c>
      <c r="G968">
        <v>431299</v>
      </c>
    </row>
    <row r="969" spans="1:7" x14ac:dyDescent="0.2">
      <c r="A969" t="s">
        <v>101</v>
      </c>
      <c r="B969" t="s">
        <v>22</v>
      </c>
      <c r="C969" t="s">
        <v>17</v>
      </c>
      <c r="D969" t="s">
        <v>36</v>
      </c>
      <c r="E969">
        <v>202105</v>
      </c>
      <c r="F969">
        <v>209489.70967741936</v>
      </c>
      <c r="G969">
        <v>270114</v>
      </c>
    </row>
    <row r="970" spans="1:7" x14ac:dyDescent="0.2">
      <c r="A970" t="s">
        <v>101</v>
      </c>
      <c r="B970" t="s">
        <v>22</v>
      </c>
      <c r="C970" t="s">
        <v>17</v>
      </c>
      <c r="D970" t="s">
        <v>36</v>
      </c>
      <c r="E970">
        <v>202106</v>
      </c>
      <c r="F970">
        <v>210673.06666666665</v>
      </c>
      <c r="G970">
        <v>271302</v>
      </c>
    </row>
    <row r="971" spans="1:7" x14ac:dyDescent="0.2">
      <c r="A971" t="s">
        <v>101</v>
      </c>
      <c r="B971" t="s">
        <v>22</v>
      </c>
      <c r="C971" t="s">
        <v>17</v>
      </c>
      <c r="D971" t="s">
        <v>36</v>
      </c>
      <c r="E971">
        <v>202107</v>
      </c>
      <c r="F971">
        <v>212156.45161290324</v>
      </c>
      <c r="G971">
        <v>277159</v>
      </c>
    </row>
    <row r="972" spans="1:7" x14ac:dyDescent="0.2">
      <c r="A972" t="s">
        <v>101</v>
      </c>
      <c r="B972" t="s">
        <v>22</v>
      </c>
      <c r="C972" t="s">
        <v>17</v>
      </c>
      <c r="D972" t="s">
        <v>36</v>
      </c>
      <c r="E972">
        <v>202108</v>
      </c>
      <c r="F972">
        <v>214149.83870967739</v>
      </c>
      <c r="G972">
        <v>236886</v>
      </c>
    </row>
    <row r="973" spans="1:7" x14ac:dyDescent="0.2">
      <c r="A973" t="s">
        <v>101</v>
      </c>
      <c r="B973" t="s">
        <v>22</v>
      </c>
      <c r="C973" t="s">
        <v>17</v>
      </c>
      <c r="D973" t="s">
        <v>36</v>
      </c>
      <c r="E973">
        <v>202109</v>
      </c>
      <c r="F973">
        <v>219517.56666666668</v>
      </c>
      <c r="G973">
        <v>243276</v>
      </c>
    </row>
    <row r="974" spans="1:7" x14ac:dyDescent="0.2">
      <c r="A974" t="s">
        <v>101</v>
      </c>
      <c r="B974" t="s">
        <v>22</v>
      </c>
      <c r="C974" t="s">
        <v>17</v>
      </c>
      <c r="D974" t="s">
        <v>36</v>
      </c>
      <c r="E974">
        <v>202110</v>
      </c>
      <c r="F974">
        <v>221401.193548387</v>
      </c>
      <c r="G974">
        <v>246449</v>
      </c>
    </row>
    <row r="975" spans="1:7" x14ac:dyDescent="0.2">
      <c r="A975" t="s">
        <v>101</v>
      </c>
      <c r="B975" t="s">
        <v>22</v>
      </c>
      <c r="C975" t="s">
        <v>17</v>
      </c>
      <c r="D975" t="s">
        <v>36</v>
      </c>
      <c r="E975">
        <v>202111</v>
      </c>
      <c r="F975">
        <v>219801.76666666666</v>
      </c>
      <c r="G975">
        <v>246418</v>
      </c>
    </row>
    <row r="976" spans="1:7" x14ac:dyDescent="0.2">
      <c r="A976" t="s">
        <v>101</v>
      </c>
      <c r="B976" t="s">
        <v>22</v>
      </c>
      <c r="C976" t="s">
        <v>17</v>
      </c>
      <c r="D976" t="s">
        <v>36</v>
      </c>
      <c r="E976">
        <v>202112</v>
      </c>
      <c r="F976">
        <v>219466.48387096776</v>
      </c>
      <c r="G976">
        <v>246900</v>
      </c>
    </row>
    <row r="977" spans="1:7" x14ac:dyDescent="0.2">
      <c r="A977" t="s">
        <v>101</v>
      </c>
      <c r="B977" t="s">
        <v>22</v>
      </c>
      <c r="C977" t="s">
        <v>17</v>
      </c>
      <c r="D977" t="s">
        <v>36</v>
      </c>
      <c r="E977">
        <v>202201</v>
      </c>
      <c r="F977">
        <v>224487.45161290321</v>
      </c>
      <c r="G977">
        <v>224489</v>
      </c>
    </row>
    <row r="978" spans="1:7" x14ac:dyDescent="0.2">
      <c r="A978" t="s">
        <v>101</v>
      </c>
      <c r="B978" t="s">
        <v>22</v>
      </c>
      <c r="C978" t="s">
        <v>17</v>
      </c>
      <c r="D978" t="s">
        <v>36</v>
      </c>
      <c r="E978">
        <v>202202</v>
      </c>
      <c r="F978">
        <v>224490</v>
      </c>
      <c r="G978">
        <v>224490</v>
      </c>
    </row>
    <row r="979" spans="1:7" x14ac:dyDescent="0.2">
      <c r="A979" t="s">
        <v>101</v>
      </c>
      <c r="B979" t="s">
        <v>22</v>
      </c>
      <c r="C979" t="s">
        <v>17</v>
      </c>
      <c r="D979" t="s">
        <v>36</v>
      </c>
      <c r="E979">
        <v>202203</v>
      </c>
      <c r="F979">
        <v>178454.70967741936</v>
      </c>
      <c r="G979">
        <v>241085</v>
      </c>
    </row>
    <row r="980" spans="1:7" x14ac:dyDescent="0.2">
      <c r="A980" t="s">
        <v>101</v>
      </c>
      <c r="B980" t="s">
        <v>22</v>
      </c>
      <c r="C980" t="s">
        <v>17</v>
      </c>
      <c r="D980" t="s">
        <v>36</v>
      </c>
      <c r="E980">
        <v>202204</v>
      </c>
      <c r="F980">
        <v>176376.06666666668</v>
      </c>
      <c r="G980">
        <v>176378</v>
      </c>
    </row>
    <row r="981" spans="1:7" x14ac:dyDescent="0.2">
      <c r="A981" t="s">
        <v>101</v>
      </c>
      <c r="B981" t="s">
        <v>22</v>
      </c>
      <c r="C981" t="s">
        <v>17</v>
      </c>
      <c r="D981" t="s">
        <v>36</v>
      </c>
      <c r="E981">
        <v>202205</v>
      </c>
      <c r="F981">
        <v>5692.4516129032299</v>
      </c>
      <c r="G981">
        <v>176376</v>
      </c>
    </row>
    <row r="982" spans="1:7" x14ac:dyDescent="0.2">
      <c r="A982" t="s">
        <v>101</v>
      </c>
      <c r="B982" t="s">
        <v>22</v>
      </c>
      <c r="C982" t="s">
        <v>17</v>
      </c>
      <c r="D982" t="s">
        <v>36</v>
      </c>
      <c r="E982">
        <v>202206</v>
      </c>
      <c r="F982">
        <v>3</v>
      </c>
      <c r="G982">
        <v>3</v>
      </c>
    </row>
    <row r="983" spans="1:7" x14ac:dyDescent="0.2">
      <c r="A983" t="s">
        <v>101</v>
      </c>
      <c r="B983" t="s">
        <v>22</v>
      </c>
      <c r="C983" t="s">
        <v>17</v>
      </c>
      <c r="D983" t="s">
        <v>36</v>
      </c>
      <c r="E983">
        <v>202207</v>
      </c>
      <c r="F983">
        <v>3</v>
      </c>
      <c r="G983">
        <v>3</v>
      </c>
    </row>
    <row r="984" spans="1:7" x14ac:dyDescent="0.2">
      <c r="A984" t="s">
        <v>101</v>
      </c>
      <c r="B984" t="s">
        <v>22</v>
      </c>
      <c r="C984" t="s">
        <v>17</v>
      </c>
      <c r="D984" t="s">
        <v>37</v>
      </c>
      <c r="E984">
        <v>202006</v>
      </c>
      <c r="F984">
        <v>197947.75268817204</v>
      </c>
      <c r="G984">
        <v>203614.5</v>
      </c>
    </row>
    <row r="985" spans="1:7" x14ac:dyDescent="0.2">
      <c r="A985" t="s">
        <v>101</v>
      </c>
      <c r="B985" t="s">
        <v>22</v>
      </c>
      <c r="C985" t="s">
        <v>17</v>
      </c>
      <c r="D985" t="s">
        <v>37</v>
      </c>
      <c r="E985">
        <v>202012</v>
      </c>
      <c r="F985">
        <v>190639.99480286741</v>
      </c>
      <c r="G985">
        <v>223989.33333333334</v>
      </c>
    </row>
    <row r="986" spans="1:7" x14ac:dyDescent="0.2">
      <c r="A986" t="s">
        <v>101</v>
      </c>
      <c r="B986" t="s">
        <v>22</v>
      </c>
      <c r="C986" t="s">
        <v>17</v>
      </c>
      <c r="D986" t="s">
        <v>37</v>
      </c>
      <c r="E986">
        <v>202106</v>
      </c>
      <c r="F986">
        <v>209160.14083461347</v>
      </c>
      <c r="G986">
        <v>276221.16666666669</v>
      </c>
    </row>
    <row r="987" spans="1:7" x14ac:dyDescent="0.2">
      <c r="A987" t="s">
        <v>101</v>
      </c>
      <c r="B987" t="s">
        <v>22</v>
      </c>
      <c r="C987" t="s">
        <v>17</v>
      </c>
      <c r="D987" t="s">
        <v>37</v>
      </c>
      <c r="E987">
        <v>202112</v>
      </c>
      <c r="F987">
        <v>217748.88351254479</v>
      </c>
      <c r="G987">
        <v>249514.66666666666</v>
      </c>
    </row>
    <row r="988" spans="1:7" x14ac:dyDescent="0.2">
      <c r="A988" t="s">
        <v>101</v>
      </c>
      <c r="B988" t="s">
        <v>22</v>
      </c>
      <c r="C988" t="s">
        <v>17</v>
      </c>
      <c r="D988" t="s">
        <v>37</v>
      </c>
      <c r="E988">
        <v>202206</v>
      </c>
      <c r="F988">
        <v>134917.2799283154</v>
      </c>
      <c r="G988">
        <v>173803.5</v>
      </c>
    </row>
    <row r="989" spans="1:7" x14ac:dyDescent="0.2">
      <c r="A989" t="s">
        <v>101</v>
      </c>
      <c r="B989" t="s">
        <v>22</v>
      </c>
      <c r="C989" t="s">
        <v>17</v>
      </c>
      <c r="D989" t="s">
        <v>37</v>
      </c>
      <c r="E989">
        <v>202212</v>
      </c>
      <c r="F989">
        <v>3</v>
      </c>
      <c r="G989">
        <v>3</v>
      </c>
    </row>
    <row r="990" spans="1:7" x14ac:dyDescent="0.2">
      <c r="A990" t="s">
        <v>101</v>
      </c>
      <c r="B990" t="s">
        <v>22</v>
      </c>
      <c r="C990" t="s">
        <v>17</v>
      </c>
      <c r="D990" t="s">
        <v>33</v>
      </c>
      <c r="E990">
        <v>202006</v>
      </c>
      <c r="F990">
        <v>197947.75268817204</v>
      </c>
      <c r="G990">
        <v>203614.5</v>
      </c>
    </row>
    <row r="991" spans="1:7" x14ac:dyDescent="0.2">
      <c r="A991" t="s">
        <v>101</v>
      </c>
      <c r="B991" t="s">
        <v>22</v>
      </c>
      <c r="C991" t="s">
        <v>17</v>
      </c>
      <c r="D991" t="s">
        <v>33</v>
      </c>
      <c r="E991">
        <v>202009</v>
      </c>
      <c r="F991">
        <v>189425.36093189963</v>
      </c>
      <c r="G991">
        <v>223417</v>
      </c>
    </row>
    <row r="992" spans="1:7" x14ac:dyDescent="0.2">
      <c r="A992" t="s">
        <v>101</v>
      </c>
      <c r="B992" t="s">
        <v>22</v>
      </c>
      <c r="C992" t="s">
        <v>17</v>
      </c>
      <c r="D992" t="s">
        <v>33</v>
      </c>
      <c r="E992">
        <v>202012</v>
      </c>
      <c r="F992">
        <v>191854.62867383516</v>
      </c>
      <c r="G992">
        <v>224561.66666666666</v>
      </c>
    </row>
    <row r="993" spans="1:7" x14ac:dyDescent="0.2">
      <c r="A993" t="s">
        <v>101</v>
      </c>
      <c r="B993" t="s">
        <v>22</v>
      </c>
      <c r="C993" t="s">
        <v>17</v>
      </c>
      <c r="D993" t="s">
        <v>33</v>
      </c>
      <c r="E993">
        <v>202103</v>
      </c>
      <c r="F993">
        <v>206703.9562211982</v>
      </c>
      <c r="G993">
        <v>228204</v>
      </c>
    </row>
    <row r="994" spans="1:7" x14ac:dyDescent="0.2">
      <c r="A994" t="s">
        <v>101</v>
      </c>
      <c r="B994" t="s">
        <v>22</v>
      </c>
      <c r="C994" t="s">
        <v>17</v>
      </c>
      <c r="D994" t="s">
        <v>33</v>
      </c>
      <c r="E994">
        <v>202106</v>
      </c>
      <c r="F994">
        <v>211616.32544802874</v>
      </c>
      <c r="G994">
        <v>324238.33333333331</v>
      </c>
    </row>
    <row r="995" spans="1:7" x14ac:dyDescent="0.2">
      <c r="A995" t="s">
        <v>101</v>
      </c>
      <c r="B995" t="s">
        <v>22</v>
      </c>
      <c r="C995" t="s">
        <v>17</v>
      </c>
      <c r="D995" t="s">
        <v>33</v>
      </c>
      <c r="E995">
        <v>202109</v>
      </c>
      <c r="F995">
        <v>215274.61899641575</v>
      </c>
      <c r="G995">
        <v>252440.33333333334</v>
      </c>
    </row>
    <row r="996" spans="1:7" x14ac:dyDescent="0.2">
      <c r="A996" t="s">
        <v>101</v>
      </c>
      <c r="B996" t="s">
        <v>22</v>
      </c>
      <c r="C996" t="s">
        <v>17</v>
      </c>
      <c r="D996" t="s">
        <v>33</v>
      </c>
      <c r="E996">
        <v>202112</v>
      </c>
      <c r="F996">
        <v>220223.14802867381</v>
      </c>
      <c r="G996">
        <v>246589</v>
      </c>
    </row>
    <row r="997" spans="1:7" x14ac:dyDescent="0.2">
      <c r="A997" t="s">
        <v>101</v>
      </c>
      <c r="B997" t="s">
        <v>22</v>
      </c>
      <c r="C997" t="s">
        <v>17</v>
      </c>
      <c r="D997" t="s">
        <v>33</v>
      </c>
      <c r="E997">
        <v>202203</v>
      </c>
      <c r="F997">
        <v>209144.05376344084</v>
      </c>
      <c r="G997">
        <v>230021.33333333334</v>
      </c>
    </row>
    <row r="998" spans="1:7" x14ac:dyDescent="0.2">
      <c r="A998" t="s">
        <v>101</v>
      </c>
      <c r="B998" t="s">
        <v>22</v>
      </c>
      <c r="C998" t="s">
        <v>17</v>
      </c>
      <c r="D998" t="s">
        <v>33</v>
      </c>
      <c r="E998">
        <v>202206</v>
      </c>
      <c r="F998">
        <v>60690.506093189972</v>
      </c>
      <c r="G998">
        <v>117585.66666666667</v>
      </c>
    </row>
    <row r="999" spans="1:7" x14ac:dyDescent="0.2">
      <c r="A999" t="s">
        <v>101</v>
      </c>
      <c r="B999" t="s">
        <v>22</v>
      </c>
      <c r="C999" t="s">
        <v>17</v>
      </c>
      <c r="D999" t="s">
        <v>33</v>
      </c>
      <c r="E999">
        <v>202209</v>
      </c>
      <c r="F999">
        <v>3</v>
      </c>
      <c r="G999">
        <v>3</v>
      </c>
    </row>
    <row r="1000" spans="1:7" x14ac:dyDescent="0.2">
      <c r="A1000" t="s">
        <v>101</v>
      </c>
      <c r="B1000" t="s">
        <v>23</v>
      </c>
      <c r="C1000" t="s">
        <v>17</v>
      </c>
      <c r="D1000" t="s">
        <v>35</v>
      </c>
      <c r="E1000">
        <v>2019</v>
      </c>
      <c r="F1000">
        <v>247421.47909199525</v>
      </c>
      <c r="G1000">
        <v>280266.55555555556</v>
      </c>
    </row>
    <row r="1001" spans="1:7" x14ac:dyDescent="0.2">
      <c r="A1001" t="s">
        <v>101</v>
      </c>
      <c r="B1001" t="s">
        <v>23</v>
      </c>
      <c r="C1001" t="s">
        <v>17</v>
      </c>
      <c r="D1001" t="s">
        <v>35</v>
      </c>
      <c r="E1001">
        <v>2020</v>
      </c>
      <c r="F1001">
        <v>243661.55671734028</v>
      </c>
      <c r="G1001">
        <v>282826.83333333331</v>
      </c>
    </row>
    <row r="1002" spans="1:7" x14ac:dyDescent="0.2">
      <c r="A1002" t="s">
        <v>101</v>
      </c>
      <c r="B1002" t="s">
        <v>23</v>
      </c>
      <c r="C1002" t="s">
        <v>17</v>
      </c>
      <c r="D1002" t="s">
        <v>35</v>
      </c>
      <c r="E1002">
        <v>2021</v>
      </c>
      <c r="F1002">
        <v>255801.25568356374</v>
      </c>
      <c r="G1002">
        <v>283422.75</v>
      </c>
    </row>
    <row r="1003" spans="1:7" x14ac:dyDescent="0.2">
      <c r="A1003" t="s">
        <v>101</v>
      </c>
      <c r="B1003" t="s">
        <v>23</v>
      </c>
      <c r="C1003" t="s">
        <v>17</v>
      </c>
      <c r="D1003" t="s">
        <v>35</v>
      </c>
      <c r="E1003">
        <v>2022</v>
      </c>
      <c r="F1003">
        <v>272461.56196876604</v>
      </c>
      <c r="G1003">
        <v>320622.58333333331</v>
      </c>
    </row>
    <row r="1004" spans="1:7" x14ac:dyDescent="0.2">
      <c r="A1004" t="s">
        <v>101</v>
      </c>
      <c r="B1004" t="s">
        <v>23</v>
      </c>
      <c r="C1004" t="s">
        <v>17</v>
      </c>
      <c r="D1004" t="s">
        <v>35</v>
      </c>
      <c r="E1004">
        <v>2023</v>
      </c>
      <c r="F1004">
        <v>288934.00478110596</v>
      </c>
      <c r="G1004">
        <v>298076.75</v>
      </c>
    </row>
    <row r="1005" spans="1:7" x14ac:dyDescent="0.2">
      <c r="A1005" t="s">
        <v>101</v>
      </c>
      <c r="B1005" t="s">
        <v>23</v>
      </c>
      <c r="C1005" t="s">
        <v>17</v>
      </c>
      <c r="D1005" t="s">
        <v>35</v>
      </c>
      <c r="E1005">
        <v>2024</v>
      </c>
      <c r="F1005">
        <v>307681.27046347794</v>
      </c>
      <c r="G1005">
        <v>315170.2</v>
      </c>
    </row>
    <row r="1006" spans="1:7" x14ac:dyDescent="0.2">
      <c r="A1006" t="s">
        <v>101</v>
      </c>
      <c r="B1006" t="s">
        <v>23</v>
      </c>
      <c r="C1006" t="s">
        <v>17</v>
      </c>
      <c r="D1006" t="s">
        <v>36</v>
      </c>
      <c r="E1006">
        <v>201904</v>
      </c>
      <c r="F1006">
        <v>248610.63333333333</v>
      </c>
      <c r="G1006">
        <v>256225</v>
      </c>
    </row>
    <row r="1007" spans="1:7" x14ac:dyDescent="0.2">
      <c r="A1007" t="s">
        <v>101</v>
      </c>
      <c r="B1007" t="s">
        <v>23</v>
      </c>
      <c r="C1007" t="s">
        <v>17</v>
      </c>
      <c r="D1007" t="s">
        <v>36</v>
      </c>
      <c r="E1007">
        <v>201905</v>
      </c>
      <c r="F1007">
        <v>248547.80645161291</v>
      </c>
      <c r="G1007">
        <v>253237</v>
      </c>
    </row>
    <row r="1008" spans="1:7" x14ac:dyDescent="0.2">
      <c r="A1008" t="s">
        <v>101</v>
      </c>
      <c r="B1008" t="s">
        <v>23</v>
      </c>
      <c r="C1008" t="s">
        <v>17</v>
      </c>
      <c r="D1008" t="s">
        <v>36</v>
      </c>
      <c r="E1008">
        <v>201906</v>
      </c>
      <c r="F1008">
        <v>251368.83333333331</v>
      </c>
      <c r="G1008">
        <v>252724</v>
      </c>
    </row>
    <row r="1009" spans="1:7" x14ac:dyDescent="0.2">
      <c r="A1009" t="s">
        <v>101</v>
      </c>
      <c r="B1009" t="s">
        <v>23</v>
      </c>
      <c r="C1009" t="s">
        <v>17</v>
      </c>
      <c r="D1009" t="s">
        <v>36</v>
      </c>
      <c r="E1009">
        <v>201907</v>
      </c>
      <c r="F1009">
        <v>249064.19354838706</v>
      </c>
      <c r="G1009">
        <v>261868</v>
      </c>
    </row>
    <row r="1010" spans="1:7" x14ac:dyDescent="0.2">
      <c r="A1010" t="s">
        <v>101</v>
      </c>
      <c r="B1010" t="s">
        <v>23</v>
      </c>
      <c r="C1010" t="s">
        <v>17</v>
      </c>
      <c r="D1010" t="s">
        <v>36</v>
      </c>
      <c r="E1010">
        <v>201908</v>
      </c>
      <c r="F1010">
        <v>251523.22580645164</v>
      </c>
      <c r="G1010">
        <v>253102</v>
      </c>
    </row>
    <row r="1011" spans="1:7" x14ac:dyDescent="0.2">
      <c r="A1011" t="s">
        <v>101</v>
      </c>
      <c r="B1011" t="s">
        <v>23</v>
      </c>
      <c r="C1011" t="s">
        <v>17</v>
      </c>
      <c r="D1011" t="s">
        <v>36</v>
      </c>
      <c r="E1011">
        <v>201909</v>
      </c>
      <c r="F1011">
        <v>243540.53333333333</v>
      </c>
      <c r="G1011">
        <v>257306</v>
      </c>
    </row>
    <row r="1012" spans="1:7" x14ac:dyDescent="0.2">
      <c r="A1012" t="s">
        <v>101</v>
      </c>
      <c r="B1012" t="s">
        <v>23</v>
      </c>
      <c r="C1012" t="s">
        <v>17</v>
      </c>
      <c r="D1012" t="s">
        <v>36</v>
      </c>
      <c r="E1012">
        <v>201910</v>
      </c>
      <c r="F1012">
        <v>243787.48387096773</v>
      </c>
      <c r="G1012">
        <v>251425</v>
      </c>
    </row>
    <row r="1013" spans="1:7" x14ac:dyDescent="0.2">
      <c r="A1013" t="s">
        <v>101</v>
      </c>
      <c r="B1013" t="s">
        <v>23</v>
      </c>
      <c r="C1013" t="s">
        <v>17</v>
      </c>
      <c r="D1013" t="s">
        <v>36</v>
      </c>
      <c r="E1013">
        <v>201911</v>
      </c>
      <c r="F1013">
        <v>248945.66666666686</v>
      </c>
      <c r="G1013">
        <v>490433</v>
      </c>
    </row>
    <row r="1014" spans="1:7" x14ac:dyDescent="0.2">
      <c r="A1014" t="s">
        <v>101</v>
      </c>
      <c r="B1014" t="s">
        <v>23</v>
      </c>
      <c r="C1014" t="s">
        <v>17</v>
      </c>
      <c r="D1014" t="s">
        <v>36</v>
      </c>
      <c r="E1014">
        <v>201912</v>
      </c>
      <c r="F1014">
        <v>241404.93548387097</v>
      </c>
      <c r="G1014">
        <v>246079</v>
      </c>
    </row>
    <row r="1015" spans="1:7" x14ac:dyDescent="0.2">
      <c r="A1015" t="s">
        <v>101</v>
      </c>
      <c r="B1015" t="s">
        <v>23</v>
      </c>
      <c r="C1015" t="s">
        <v>17</v>
      </c>
      <c r="D1015" t="s">
        <v>36</v>
      </c>
      <c r="E1015">
        <v>202001</v>
      </c>
      <c r="F1015">
        <v>231310.41935483867</v>
      </c>
      <c r="G1015">
        <v>243322</v>
      </c>
    </row>
    <row r="1016" spans="1:7" x14ac:dyDescent="0.2">
      <c r="A1016" t="s">
        <v>101</v>
      </c>
      <c r="B1016" t="s">
        <v>23</v>
      </c>
      <c r="C1016" t="s">
        <v>17</v>
      </c>
      <c r="D1016" t="s">
        <v>36</v>
      </c>
      <c r="E1016">
        <v>202002</v>
      </c>
      <c r="F1016">
        <v>248596.48275862078</v>
      </c>
      <c r="G1016">
        <v>454959</v>
      </c>
    </row>
    <row r="1017" spans="1:7" x14ac:dyDescent="0.2">
      <c r="A1017" t="s">
        <v>101</v>
      </c>
      <c r="B1017" t="s">
        <v>23</v>
      </c>
      <c r="C1017" t="s">
        <v>17</v>
      </c>
      <c r="D1017" t="s">
        <v>36</v>
      </c>
      <c r="E1017">
        <v>202003</v>
      </c>
      <c r="F1017">
        <v>249771.77419354834</v>
      </c>
      <c r="G1017">
        <v>467464</v>
      </c>
    </row>
    <row r="1018" spans="1:7" x14ac:dyDescent="0.2">
      <c r="A1018" t="s">
        <v>101</v>
      </c>
      <c r="B1018" t="s">
        <v>23</v>
      </c>
      <c r="C1018" t="s">
        <v>17</v>
      </c>
      <c r="D1018" t="s">
        <v>36</v>
      </c>
      <c r="E1018">
        <v>202004</v>
      </c>
      <c r="F1018">
        <v>243196.33333333331</v>
      </c>
      <c r="G1018">
        <v>244809</v>
      </c>
    </row>
    <row r="1019" spans="1:7" x14ac:dyDescent="0.2">
      <c r="A1019" t="s">
        <v>101</v>
      </c>
      <c r="B1019" t="s">
        <v>23</v>
      </c>
      <c r="C1019" t="s">
        <v>17</v>
      </c>
      <c r="D1019" t="s">
        <v>36</v>
      </c>
      <c r="E1019">
        <v>202005</v>
      </c>
      <c r="F1019">
        <v>242970.70967741933</v>
      </c>
      <c r="G1019">
        <v>245495</v>
      </c>
    </row>
    <row r="1020" spans="1:7" x14ac:dyDescent="0.2">
      <c r="A1020" t="s">
        <v>101</v>
      </c>
      <c r="B1020" t="s">
        <v>23</v>
      </c>
      <c r="C1020" t="s">
        <v>17</v>
      </c>
      <c r="D1020" t="s">
        <v>36</v>
      </c>
      <c r="E1020">
        <v>202006</v>
      </c>
      <c r="F1020">
        <v>242994.76666666672</v>
      </c>
      <c r="G1020">
        <v>246374</v>
      </c>
    </row>
    <row r="1021" spans="1:7" x14ac:dyDescent="0.2">
      <c r="A1021" t="s">
        <v>101</v>
      </c>
      <c r="B1021" t="s">
        <v>23</v>
      </c>
      <c r="C1021" t="s">
        <v>17</v>
      </c>
      <c r="D1021" t="s">
        <v>36</v>
      </c>
      <c r="E1021">
        <v>202007</v>
      </c>
      <c r="F1021">
        <v>241243.25806451612</v>
      </c>
      <c r="G1021">
        <v>244123</v>
      </c>
    </row>
    <row r="1022" spans="1:7" x14ac:dyDescent="0.2">
      <c r="A1022" t="s">
        <v>101</v>
      </c>
      <c r="B1022" t="s">
        <v>23</v>
      </c>
      <c r="C1022" t="s">
        <v>17</v>
      </c>
      <c r="D1022" t="s">
        <v>36</v>
      </c>
      <c r="E1022">
        <v>202008</v>
      </c>
      <c r="F1022">
        <v>242677.41935483876</v>
      </c>
      <c r="G1022">
        <v>246428</v>
      </c>
    </row>
    <row r="1023" spans="1:7" x14ac:dyDescent="0.2">
      <c r="A1023" t="s">
        <v>101</v>
      </c>
      <c r="B1023" t="s">
        <v>23</v>
      </c>
      <c r="C1023" t="s">
        <v>17</v>
      </c>
      <c r="D1023" t="s">
        <v>36</v>
      </c>
      <c r="E1023">
        <v>202009</v>
      </c>
      <c r="F1023">
        <v>243037.76666666666</v>
      </c>
      <c r="G1023">
        <v>247747</v>
      </c>
    </row>
    <row r="1024" spans="1:7" x14ac:dyDescent="0.2">
      <c r="A1024" t="s">
        <v>101</v>
      </c>
      <c r="B1024" t="s">
        <v>23</v>
      </c>
      <c r="C1024" t="s">
        <v>17</v>
      </c>
      <c r="D1024" t="s">
        <v>36</v>
      </c>
      <c r="E1024">
        <v>202010</v>
      </c>
      <c r="F1024">
        <v>244088.35483870967</v>
      </c>
      <c r="G1024">
        <v>248652</v>
      </c>
    </row>
    <row r="1025" spans="1:7" x14ac:dyDescent="0.2">
      <c r="A1025" t="s">
        <v>101</v>
      </c>
      <c r="B1025" t="s">
        <v>23</v>
      </c>
      <c r="C1025" t="s">
        <v>17</v>
      </c>
      <c r="D1025" t="s">
        <v>36</v>
      </c>
      <c r="E1025">
        <v>202011</v>
      </c>
      <c r="F1025">
        <v>246280.26666666666</v>
      </c>
      <c r="G1025">
        <v>251056</v>
      </c>
    </row>
    <row r="1026" spans="1:7" x14ac:dyDescent="0.2">
      <c r="A1026" t="s">
        <v>101</v>
      </c>
      <c r="B1026" t="s">
        <v>23</v>
      </c>
      <c r="C1026" t="s">
        <v>17</v>
      </c>
      <c r="D1026" t="s">
        <v>36</v>
      </c>
      <c r="E1026">
        <v>202012</v>
      </c>
      <c r="F1026">
        <v>247771.12903225806</v>
      </c>
      <c r="G1026">
        <v>253493</v>
      </c>
    </row>
    <row r="1027" spans="1:7" x14ac:dyDescent="0.2">
      <c r="A1027" t="s">
        <v>101</v>
      </c>
      <c r="B1027" t="s">
        <v>23</v>
      </c>
      <c r="C1027" t="s">
        <v>17</v>
      </c>
      <c r="D1027" t="s">
        <v>36</v>
      </c>
      <c r="E1027">
        <v>202101</v>
      </c>
      <c r="F1027">
        <v>249136.83870967742</v>
      </c>
      <c r="G1027">
        <v>257405</v>
      </c>
    </row>
    <row r="1028" spans="1:7" x14ac:dyDescent="0.2">
      <c r="A1028" t="s">
        <v>101</v>
      </c>
      <c r="B1028" t="s">
        <v>23</v>
      </c>
      <c r="C1028" t="s">
        <v>17</v>
      </c>
      <c r="D1028" t="s">
        <v>36</v>
      </c>
      <c r="E1028">
        <v>202102</v>
      </c>
      <c r="F1028">
        <v>249569.57142857139</v>
      </c>
      <c r="G1028">
        <v>254844</v>
      </c>
    </row>
    <row r="1029" spans="1:7" x14ac:dyDescent="0.2">
      <c r="A1029" t="s">
        <v>101</v>
      </c>
      <c r="B1029" t="s">
        <v>23</v>
      </c>
      <c r="C1029" t="s">
        <v>17</v>
      </c>
      <c r="D1029" t="s">
        <v>36</v>
      </c>
      <c r="E1029">
        <v>202103</v>
      </c>
      <c r="F1029">
        <v>250235.77419354842</v>
      </c>
      <c r="G1029">
        <v>256427</v>
      </c>
    </row>
    <row r="1030" spans="1:7" x14ac:dyDescent="0.2">
      <c r="A1030" t="s">
        <v>101</v>
      </c>
      <c r="B1030" t="s">
        <v>23</v>
      </c>
      <c r="C1030" t="s">
        <v>17</v>
      </c>
      <c r="D1030" t="s">
        <v>36</v>
      </c>
      <c r="E1030">
        <v>202104</v>
      </c>
      <c r="F1030">
        <v>251560.03333333338</v>
      </c>
      <c r="G1030">
        <v>256940</v>
      </c>
    </row>
    <row r="1031" spans="1:7" x14ac:dyDescent="0.2">
      <c r="A1031" t="s">
        <v>101</v>
      </c>
      <c r="B1031" t="s">
        <v>23</v>
      </c>
      <c r="C1031" t="s">
        <v>17</v>
      </c>
      <c r="D1031" t="s">
        <v>36</v>
      </c>
      <c r="E1031">
        <v>202105</v>
      </c>
      <c r="F1031">
        <v>252983.12903225809</v>
      </c>
      <c r="G1031">
        <v>262205</v>
      </c>
    </row>
    <row r="1032" spans="1:7" x14ac:dyDescent="0.2">
      <c r="A1032" t="s">
        <v>101</v>
      </c>
      <c r="B1032" t="s">
        <v>23</v>
      </c>
      <c r="C1032" t="s">
        <v>17</v>
      </c>
      <c r="D1032" t="s">
        <v>36</v>
      </c>
      <c r="E1032">
        <v>202106</v>
      </c>
      <c r="F1032">
        <v>254388.86666666667</v>
      </c>
      <c r="G1032">
        <v>259732</v>
      </c>
    </row>
    <row r="1033" spans="1:7" x14ac:dyDescent="0.2">
      <c r="A1033" t="s">
        <v>101</v>
      </c>
      <c r="B1033" t="s">
        <v>23</v>
      </c>
      <c r="C1033" t="s">
        <v>17</v>
      </c>
      <c r="D1033" t="s">
        <v>36</v>
      </c>
      <c r="E1033">
        <v>202107</v>
      </c>
      <c r="F1033">
        <v>256935.38709677418</v>
      </c>
      <c r="G1033">
        <v>263069</v>
      </c>
    </row>
    <row r="1034" spans="1:7" x14ac:dyDescent="0.2">
      <c r="A1034" t="s">
        <v>101</v>
      </c>
      <c r="B1034" t="s">
        <v>23</v>
      </c>
      <c r="C1034" t="s">
        <v>17</v>
      </c>
      <c r="D1034" t="s">
        <v>36</v>
      </c>
      <c r="E1034">
        <v>202108</v>
      </c>
      <c r="F1034">
        <v>259127.09677419357</v>
      </c>
      <c r="G1034">
        <v>269043</v>
      </c>
    </row>
    <row r="1035" spans="1:7" x14ac:dyDescent="0.2">
      <c r="A1035" t="s">
        <v>101</v>
      </c>
      <c r="B1035" t="s">
        <v>23</v>
      </c>
      <c r="C1035" t="s">
        <v>17</v>
      </c>
      <c r="D1035" t="s">
        <v>36</v>
      </c>
      <c r="E1035">
        <v>202109</v>
      </c>
      <c r="F1035">
        <v>261765.26666666666</v>
      </c>
      <c r="G1035">
        <v>262066</v>
      </c>
    </row>
    <row r="1036" spans="1:7" x14ac:dyDescent="0.2">
      <c r="A1036" t="s">
        <v>101</v>
      </c>
      <c r="B1036" t="s">
        <v>23</v>
      </c>
      <c r="C1036" t="s">
        <v>17</v>
      </c>
      <c r="D1036" t="s">
        <v>36</v>
      </c>
      <c r="E1036">
        <v>202110</v>
      </c>
      <c r="F1036">
        <v>264334.19354838692</v>
      </c>
      <c r="G1036">
        <v>272571</v>
      </c>
    </row>
    <row r="1037" spans="1:7" x14ac:dyDescent="0.2">
      <c r="A1037" t="s">
        <v>101</v>
      </c>
      <c r="B1037" t="s">
        <v>23</v>
      </c>
      <c r="C1037" t="s">
        <v>17</v>
      </c>
      <c r="D1037" t="s">
        <v>36</v>
      </c>
      <c r="E1037">
        <v>202111</v>
      </c>
      <c r="F1037">
        <v>262791.23333333345</v>
      </c>
      <c r="G1037">
        <v>523008</v>
      </c>
    </row>
    <row r="1038" spans="1:7" x14ac:dyDescent="0.2">
      <c r="A1038" t="s">
        <v>101</v>
      </c>
      <c r="B1038" t="s">
        <v>23</v>
      </c>
      <c r="C1038" t="s">
        <v>17</v>
      </c>
      <c r="D1038" t="s">
        <v>36</v>
      </c>
      <c r="E1038">
        <v>202112</v>
      </c>
      <c r="F1038">
        <v>256787.67741935482</v>
      </c>
      <c r="G1038">
        <v>263763</v>
      </c>
    </row>
    <row r="1039" spans="1:7" x14ac:dyDescent="0.2">
      <c r="A1039" t="s">
        <v>101</v>
      </c>
      <c r="B1039" t="s">
        <v>23</v>
      </c>
      <c r="C1039" t="s">
        <v>17</v>
      </c>
      <c r="D1039" t="s">
        <v>36</v>
      </c>
      <c r="E1039">
        <v>202201</v>
      </c>
      <c r="F1039">
        <v>258799.12903225812</v>
      </c>
      <c r="G1039">
        <v>263917</v>
      </c>
    </row>
    <row r="1040" spans="1:7" x14ac:dyDescent="0.2">
      <c r="A1040" t="s">
        <v>101</v>
      </c>
      <c r="B1040" t="s">
        <v>23</v>
      </c>
      <c r="C1040" t="s">
        <v>17</v>
      </c>
      <c r="D1040" t="s">
        <v>36</v>
      </c>
      <c r="E1040">
        <v>202202</v>
      </c>
      <c r="F1040">
        <v>260573.92857142855</v>
      </c>
      <c r="G1040">
        <v>274088</v>
      </c>
    </row>
    <row r="1041" spans="1:7" x14ac:dyDescent="0.2">
      <c r="A1041" t="s">
        <v>101</v>
      </c>
      <c r="B1041" t="s">
        <v>23</v>
      </c>
      <c r="C1041" t="s">
        <v>17</v>
      </c>
      <c r="D1041" t="s">
        <v>36</v>
      </c>
      <c r="E1041">
        <v>202203</v>
      </c>
      <c r="F1041">
        <v>261751.74193548379</v>
      </c>
      <c r="G1041">
        <v>267565</v>
      </c>
    </row>
    <row r="1042" spans="1:7" x14ac:dyDescent="0.2">
      <c r="A1042" t="s">
        <v>101</v>
      </c>
      <c r="B1042" t="s">
        <v>23</v>
      </c>
      <c r="C1042" t="s">
        <v>17</v>
      </c>
      <c r="D1042" t="s">
        <v>36</v>
      </c>
      <c r="E1042">
        <v>202204</v>
      </c>
      <c r="F1042">
        <v>264600.76666666655</v>
      </c>
      <c r="G1042">
        <v>269669</v>
      </c>
    </row>
    <row r="1043" spans="1:7" x14ac:dyDescent="0.2">
      <c r="A1043" t="s">
        <v>101</v>
      </c>
      <c r="B1043" t="s">
        <v>23</v>
      </c>
      <c r="C1043" t="s">
        <v>17</v>
      </c>
      <c r="D1043" t="s">
        <v>36</v>
      </c>
      <c r="E1043">
        <v>202205</v>
      </c>
      <c r="F1043">
        <v>267632.96774193557</v>
      </c>
      <c r="G1043">
        <v>273290</v>
      </c>
    </row>
    <row r="1044" spans="1:7" x14ac:dyDescent="0.2">
      <c r="A1044" t="s">
        <v>101</v>
      </c>
      <c r="B1044" t="s">
        <v>23</v>
      </c>
      <c r="C1044" t="s">
        <v>17</v>
      </c>
      <c r="D1044" t="s">
        <v>36</v>
      </c>
      <c r="E1044">
        <v>202206</v>
      </c>
      <c r="F1044">
        <v>270264.23333333351</v>
      </c>
      <c r="G1044">
        <v>275643</v>
      </c>
    </row>
    <row r="1045" spans="1:7" x14ac:dyDescent="0.2">
      <c r="A1045" t="s">
        <v>101</v>
      </c>
      <c r="B1045" t="s">
        <v>23</v>
      </c>
      <c r="C1045" t="s">
        <v>17</v>
      </c>
      <c r="D1045" t="s">
        <v>36</v>
      </c>
      <c r="E1045">
        <v>202207</v>
      </c>
      <c r="F1045">
        <v>272890.41935483867</v>
      </c>
      <c r="G1045">
        <v>278261</v>
      </c>
    </row>
    <row r="1046" spans="1:7" x14ac:dyDescent="0.2">
      <c r="A1046" t="s">
        <v>101</v>
      </c>
      <c r="B1046" t="s">
        <v>23</v>
      </c>
      <c r="C1046" t="s">
        <v>17</v>
      </c>
      <c r="D1046" t="s">
        <v>36</v>
      </c>
      <c r="E1046">
        <v>202208</v>
      </c>
      <c r="F1046">
        <v>275275.87096774188</v>
      </c>
      <c r="G1046">
        <v>280943</v>
      </c>
    </row>
    <row r="1047" spans="1:7" x14ac:dyDescent="0.2">
      <c r="A1047" t="s">
        <v>101</v>
      </c>
      <c r="B1047" t="s">
        <v>23</v>
      </c>
      <c r="C1047" t="s">
        <v>17</v>
      </c>
      <c r="D1047" t="s">
        <v>36</v>
      </c>
      <c r="E1047">
        <v>202209</v>
      </c>
      <c r="F1047">
        <v>278458.16666666657</v>
      </c>
      <c r="G1047">
        <v>283865</v>
      </c>
    </row>
    <row r="1048" spans="1:7" x14ac:dyDescent="0.2">
      <c r="A1048" t="s">
        <v>101</v>
      </c>
      <c r="B1048" t="s">
        <v>23</v>
      </c>
      <c r="C1048" t="s">
        <v>17</v>
      </c>
      <c r="D1048" t="s">
        <v>36</v>
      </c>
      <c r="E1048">
        <v>202210</v>
      </c>
      <c r="F1048">
        <v>281143.80645161303</v>
      </c>
      <c r="G1048">
        <v>281434</v>
      </c>
    </row>
    <row r="1049" spans="1:7" x14ac:dyDescent="0.2">
      <c r="A1049" t="s">
        <v>101</v>
      </c>
      <c r="B1049" t="s">
        <v>23</v>
      </c>
      <c r="C1049" t="s">
        <v>17</v>
      </c>
      <c r="D1049" t="s">
        <v>36</v>
      </c>
      <c r="E1049">
        <v>202211</v>
      </c>
      <c r="F1049">
        <v>287534.09999999992</v>
      </c>
      <c r="G1049">
        <v>548019</v>
      </c>
    </row>
    <row r="1050" spans="1:7" x14ac:dyDescent="0.2">
      <c r="A1050" t="s">
        <v>101</v>
      </c>
      <c r="B1050" t="s">
        <v>23</v>
      </c>
      <c r="C1050" t="s">
        <v>17</v>
      </c>
      <c r="D1050" t="s">
        <v>36</v>
      </c>
      <c r="E1050">
        <v>202212</v>
      </c>
      <c r="F1050">
        <v>290613.61290322564</v>
      </c>
      <c r="G1050">
        <v>550777</v>
      </c>
    </row>
    <row r="1051" spans="1:7" x14ac:dyDescent="0.2">
      <c r="A1051" t="s">
        <v>101</v>
      </c>
      <c r="B1051" t="s">
        <v>23</v>
      </c>
      <c r="C1051" t="s">
        <v>17</v>
      </c>
      <c r="D1051" t="s">
        <v>36</v>
      </c>
      <c r="E1051">
        <v>202301</v>
      </c>
      <c r="F1051">
        <v>283776.06451612909</v>
      </c>
      <c r="G1051">
        <v>287595</v>
      </c>
    </row>
    <row r="1052" spans="1:7" x14ac:dyDescent="0.2">
      <c r="A1052" t="s">
        <v>101</v>
      </c>
      <c r="B1052" t="s">
        <v>23</v>
      </c>
      <c r="C1052" t="s">
        <v>17</v>
      </c>
      <c r="D1052" t="s">
        <v>36</v>
      </c>
      <c r="E1052">
        <v>202302</v>
      </c>
      <c r="F1052">
        <v>283771.89285714284</v>
      </c>
      <c r="G1052">
        <v>287465</v>
      </c>
    </row>
    <row r="1053" spans="1:7" x14ac:dyDescent="0.2">
      <c r="A1053" t="s">
        <v>101</v>
      </c>
      <c r="B1053" t="s">
        <v>23</v>
      </c>
      <c r="C1053" t="s">
        <v>17</v>
      </c>
      <c r="D1053" t="s">
        <v>36</v>
      </c>
      <c r="E1053">
        <v>202303</v>
      </c>
      <c r="F1053">
        <v>282476.41935483861</v>
      </c>
      <c r="G1053">
        <v>290389</v>
      </c>
    </row>
    <row r="1054" spans="1:7" x14ac:dyDescent="0.2">
      <c r="A1054" t="s">
        <v>101</v>
      </c>
      <c r="B1054" t="s">
        <v>23</v>
      </c>
      <c r="C1054" t="s">
        <v>17</v>
      </c>
      <c r="D1054" t="s">
        <v>36</v>
      </c>
      <c r="E1054">
        <v>202304</v>
      </c>
      <c r="F1054">
        <v>283175.5</v>
      </c>
      <c r="G1054">
        <v>288104</v>
      </c>
    </row>
    <row r="1055" spans="1:7" x14ac:dyDescent="0.2">
      <c r="A1055" t="s">
        <v>101</v>
      </c>
      <c r="B1055" t="s">
        <v>23</v>
      </c>
      <c r="C1055" t="s">
        <v>17</v>
      </c>
      <c r="D1055" t="s">
        <v>36</v>
      </c>
      <c r="E1055">
        <v>202305</v>
      </c>
      <c r="F1055">
        <v>283063.61290322582</v>
      </c>
      <c r="G1055">
        <v>288617</v>
      </c>
    </row>
    <row r="1056" spans="1:7" x14ac:dyDescent="0.2">
      <c r="A1056" t="s">
        <v>101</v>
      </c>
      <c r="B1056" t="s">
        <v>23</v>
      </c>
      <c r="C1056" t="s">
        <v>17</v>
      </c>
      <c r="D1056" t="s">
        <v>36</v>
      </c>
      <c r="E1056">
        <v>202306</v>
      </c>
      <c r="F1056">
        <v>286406.03333333338</v>
      </c>
      <c r="G1056">
        <v>295596</v>
      </c>
    </row>
    <row r="1057" spans="1:7" x14ac:dyDescent="0.2">
      <c r="A1057" t="s">
        <v>101</v>
      </c>
      <c r="B1057" t="s">
        <v>23</v>
      </c>
      <c r="C1057" t="s">
        <v>17</v>
      </c>
      <c r="D1057" t="s">
        <v>36</v>
      </c>
      <c r="E1057">
        <v>202307</v>
      </c>
      <c r="F1057">
        <v>287084.32258064521</v>
      </c>
      <c r="G1057">
        <v>291653</v>
      </c>
    </row>
    <row r="1058" spans="1:7" x14ac:dyDescent="0.2">
      <c r="A1058" t="s">
        <v>101</v>
      </c>
      <c r="B1058" t="s">
        <v>23</v>
      </c>
      <c r="C1058" t="s">
        <v>17</v>
      </c>
      <c r="D1058" t="s">
        <v>36</v>
      </c>
      <c r="E1058">
        <v>202308</v>
      </c>
      <c r="F1058">
        <v>288360.129032258</v>
      </c>
      <c r="G1058">
        <v>293026</v>
      </c>
    </row>
    <row r="1059" spans="1:7" x14ac:dyDescent="0.2">
      <c r="A1059" t="s">
        <v>101</v>
      </c>
      <c r="B1059" t="s">
        <v>23</v>
      </c>
      <c r="C1059" t="s">
        <v>17</v>
      </c>
      <c r="D1059" t="s">
        <v>36</v>
      </c>
      <c r="E1059">
        <v>202309</v>
      </c>
      <c r="F1059">
        <v>289985.93333333341</v>
      </c>
      <c r="G1059">
        <v>294274</v>
      </c>
    </row>
    <row r="1060" spans="1:7" x14ac:dyDescent="0.2">
      <c r="A1060" t="s">
        <v>101</v>
      </c>
      <c r="B1060" t="s">
        <v>23</v>
      </c>
      <c r="C1060" t="s">
        <v>17</v>
      </c>
      <c r="D1060" t="s">
        <v>36</v>
      </c>
      <c r="E1060">
        <v>202310</v>
      </c>
      <c r="F1060">
        <v>296662.12903225806</v>
      </c>
      <c r="G1060">
        <v>317103</v>
      </c>
    </row>
    <row r="1061" spans="1:7" x14ac:dyDescent="0.2">
      <c r="A1061" t="s">
        <v>101</v>
      </c>
      <c r="B1061" t="s">
        <v>23</v>
      </c>
      <c r="C1061" t="s">
        <v>17</v>
      </c>
      <c r="D1061" t="s">
        <v>36</v>
      </c>
      <c r="E1061">
        <v>202311</v>
      </c>
      <c r="F1061">
        <v>299366.63333333336</v>
      </c>
      <c r="G1061">
        <v>329785</v>
      </c>
    </row>
    <row r="1062" spans="1:7" x14ac:dyDescent="0.2">
      <c r="A1062" t="s">
        <v>101</v>
      </c>
      <c r="B1062" t="s">
        <v>23</v>
      </c>
      <c r="C1062" t="s">
        <v>17</v>
      </c>
      <c r="D1062" t="s">
        <v>36</v>
      </c>
      <c r="E1062">
        <v>202312</v>
      </c>
      <c r="F1062">
        <v>303079.38709677424</v>
      </c>
      <c r="G1062">
        <v>313314</v>
      </c>
    </row>
    <row r="1063" spans="1:7" x14ac:dyDescent="0.2">
      <c r="A1063" t="s">
        <v>101</v>
      </c>
      <c r="B1063" t="s">
        <v>23</v>
      </c>
      <c r="C1063" t="s">
        <v>17</v>
      </c>
      <c r="D1063" t="s">
        <v>36</v>
      </c>
      <c r="E1063">
        <v>202401</v>
      </c>
      <c r="F1063">
        <v>304927.19354838715</v>
      </c>
      <c r="G1063">
        <v>317655</v>
      </c>
    </row>
    <row r="1064" spans="1:7" x14ac:dyDescent="0.2">
      <c r="A1064" t="s">
        <v>101</v>
      </c>
      <c r="B1064" t="s">
        <v>23</v>
      </c>
      <c r="C1064" t="s">
        <v>17</v>
      </c>
      <c r="D1064" t="s">
        <v>36</v>
      </c>
      <c r="E1064">
        <v>202402</v>
      </c>
      <c r="F1064">
        <v>306803.82758620678</v>
      </c>
      <c r="G1064">
        <v>318412</v>
      </c>
    </row>
    <row r="1065" spans="1:7" x14ac:dyDescent="0.2">
      <c r="A1065" t="s">
        <v>101</v>
      </c>
      <c r="B1065" t="s">
        <v>23</v>
      </c>
      <c r="C1065" t="s">
        <v>17</v>
      </c>
      <c r="D1065" t="s">
        <v>36</v>
      </c>
      <c r="E1065">
        <v>202403</v>
      </c>
      <c r="F1065">
        <v>307731.25806451618</v>
      </c>
      <c r="G1065">
        <v>312028</v>
      </c>
    </row>
    <row r="1066" spans="1:7" x14ac:dyDescent="0.2">
      <c r="A1066" t="s">
        <v>101</v>
      </c>
      <c r="B1066" t="s">
        <v>23</v>
      </c>
      <c r="C1066" t="s">
        <v>17</v>
      </c>
      <c r="D1066" t="s">
        <v>36</v>
      </c>
      <c r="E1066">
        <v>202404</v>
      </c>
      <c r="F1066">
        <v>308186.26666666672</v>
      </c>
      <c r="G1066">
        <v>313387</v>
      </c>
    </row>
    <row r="1067" spans="1:7" x14ac:dyDescent="0.2">
      <c r="A1067" t="s">
        <v>101</v>
      </c>
      <c r="B1067" t="s">
        <v>23</v>
      </c>
      <c r="C1067" t="s">
        <v>17</v>
      </c>
      <c r="D1067" t="s">
        <v>36</v>
      </c>
      <c r="E1067">
        <v>202405</v>
      </c>
      <c r="F1067">
        <v>310757.80645161291</v>
      </c>
      <c r="G1067">
        <v>314369</v>
      </c>
    </row>
    <row r="1068" spans="1:7" x14ac:dyDescent="0.2">
      <c r="A1068" t="s">
        <v>101</v>
      </c>
      <c r="B1068" t="s">
        <v>23</v>
      </c>
      <c r="C1068" t="s">
        <v>17</v>
      </c>
      <c r="D1068" t="s">
        <v>37</v>
      </c>
      <c r="E1068">
        <v>201906</v>
      </c>
      <c r="F1068">
        <v>249509.09103942654</v>
      </c>
      <c r="G1068">
        <v>254062</v>
      </c>
    </row>
    <row r="1069" spans="1:7" x14ac:dyDescent="0.2">
      <c r="A1069" t="s">
        <v>101</v>
      </c>
      <c r="B1069" t="s">
        <v>23</v>
      </c>
      <c r="C1069" t="s">
        <v>17</v>
      </c>
      <c r="D1069" t="s">
        <v>37</v>
      </c>
      <c r="E1069">
        <v>201912</v>
      </c>
      <c r="F1069">
        <v>246377.67311827964</v>
      </c>
      <c r="G1069">
        <v>293368.83333333331</v>
      </c>
    </row>
    <row r="1070" spans="1:7" x14ac:dyDescent="0.2">
      <c r="A1070" t="s">
        <v>101</v>
      </c>
      <c r="B1070" t="s">
        <v>23</v>
      </c>
      <c r="C1070" t="s">
        <v>17</v>
      </c>
      <c r="D1070" t="s">
        <v>37</v>
      </c>
      <c r="E1070">
        <v>202006</v>
      </c>
      <c r="F1070">
        <v>243140.08099740456</v>
      </c>
      <c r="G1070">
        <v>317070.5</v>
      </c>
    </row>
    <row r="1071" spans="1:7" x14ac:dyDescent="0.2">
      <c r="A1071" t="s">
        <v>101</v>
      </c>
      <c r="B1071" t="s">
        <v>23</v>
      </c>
      <c r="C1071" t="s">
        <v>17</v>
      </c>
      <c r="D1071" t="s">
        <v>37</v>
      </c>
      <c r="E1071">
        <v>202012</v>
      </c>
      <c r="F1071">
        <v>244183.03243727601</v>
      </c>
      <c r="G1071">
        <v>248583.16666666666</v>
      </c>
    </row>
    <row r="1072" spans="1:7" x14ac:dyDescent="0.2">
      <c r="A1072" t="s">
        <v>101</v>
      </c>
      <c r="B1072" t="s">
        <v>23</v>
      </c>
      <c r="C1072" t="s">
        <v>17</v>
      </c>
      <c r="D1072" t="s">
        <v>37</v>
      </c>
      <c r="E1072">
        <v>202106</v>
      </c>
      <c r="F1072">
        <v>251312.36889400927</v>
      </c>
      <c r="G1072">
        <v>257925.5</v>
      </c>
    </row>
    <row r="1073" spans="1:7" x14ac:dyDescent="0.2">
      <c r="A1073" t="s">
        <v>101</v>
      </c>
      <c r="B1073" t="s">
        <v>23</v>
      </c>
      <c r="C1073" t="s">
        <v>17</v>
      </c>
      <c r="D1073" t="s">
        <v>37</v>
      </c>
      <c r="E1073">
        <v>202112</v>
      </c>
      <c r="F1073">
        <v>260290.14247311826</v>
      </c>
      <c r="G1073">
        <v>308920</v>
      </c>
    </row>
    <row r="1074" spans="1:7" x14ac:dyDescent="0.2">
      <c r="A1074" t="s">
        <v>101</v>
      </c>
      <c r="B1074" t="s">
        <v>23</v>
      </c>
      <c r="C1074" t="s">
        <v>17</v>
      </c>
      <c r="D1074" t="s">
        <v>37</v>
      </c>
      <c r="E1074">
        <v>202206</v>
      </c>
      <c r="F1074">
        <v>263937.12788018439</v>
      </c>
      <c r="G1074">
        <v>270695.33333333331</v>
      </c>
    </row>
    <row r="1075" spans="1:7" x14ac:dyDescent="0.2">
      <c r="A1075" t="s">
        <v>101</v>
      </c>
      <c r="B1075" t="s">
        <v>23</v>
      </c>
      <c r="C1075" t="s">
        <v>17</v>
      </c>
      <c r="D1075" t="s">
        <v>37</v>
      </c>
      <c r="E1075">
        <v>202212</v>
      </c>
      <c r="F1075">
        <v>280985.99605734763</v>
      </c>
      <c r="G1075">
        <v>370549.83333333331</v>
      </c>
    </row>
    <row r="1076" spans="1:7" x14ac:dyDescent="0.2">
      <c r="A1076" t="s">
        <v>101</v>
      </c>
      <c r="B1076" t="s">
        <v>23</v>
      </c>
      <c r="C1076" t="s">
        <v>17</v>
      </c>
      <c r="D1076" t="s">
        <v>37</v>
      </c>
      <c r="E1076">
        <v>202306</v>
      </c>
      <c r="F1076">
        <v>283778.25382744492</v>
      </c>
      <c r="G1076">
        <v>289627.66666666669</v>
      </c>
    </row>
    <row r="1077" spans="1:7" x14ac:dyDescent="0.2">
      <c r="A1077" t="s">
        <v>101</v>
      </c>
      <c r="B1077" t="s">
        <v>23</v>
      </c>
      <c r="C1077" t="s">
        <v>17</v>
      </c>
      <c r="D1077" t="s">
        <v>37</v>
      </c>
      <c r="E1077">
        <v>202312</v>
      </c>
      <c r="F1077">
        <v>294089.75573476707</v>
      </c>
      <c r="G1077">
        <v>306525.83333333331</v>
      </c>
    </row>
    <row r="1078" spans="1:7" x14ac:dyDescent="0.2">
      <c r="A1078" t="s">
        <v>101</v>
      </c>
      <c r="B1078" t="s">
        <v>23</v>
      </c>
      <c r="C1078" t="s">
        <v>17</v>
      </c>
      <c r="D1078" t="s">
        <v>37</v>
      </c>
      <c r="E1078">
        <v>202406</v>
      </c>
      <c r="F1078">
        <v>307681.27046347794</v>
      </c>
      <c r="G1078">
        <v>315170.2</v>
      </c>
    </row>
    <row r="1079" spans="1:7" x14ac:dyDescent="0.2">
      <c r="A1079" t="s">
        <v>101</v>
      </c>
      <c r="B1079" t="s">
        <v>23</v>
      </c>
      <c r="C1079" t="s">
        <v>17</v>
      </c>
      <c r="D1079" t="s">
        <v>33</v>
      </c>
      <c r="E1079">
        <v>201906</v>
      </c>
      <c r="F1079">
        <v>249509.09103942654</v>
      </c>
      <c r="G1079">
        <v>254062</v>
      </c>
    </row>
    <row r="1080" spans="1:7" x14ac:dyDescent="0.2">
      <c r="A1080" t="s">
        <v>101</v>
      </c>
      <c r="B1080" t="s">
        <v>23</v>
      </c>
      <c r="C1080" t="s">
        <v>17</v>
      </c>
      <c r="D1080" t="s">
        <v>33</v>
      </c>
      <c r="E1080">
        <v>201909</v>
      </c>
      <c r="F1080">
        <v>248042.65089605734</v>
      </c>
      <c r="G1080">
        <v>257425.33333333334</v>
      </c>
    </row>
    <row r="1081" spans="1:7" x14ac:dyDescent="0.2">
      <c r="A1081" t="s">
        <v>101</v>
      </c>
      <c r="B1081" t="s">
        <v>23</v>
      </c>
      <c r="C1081" t="s">
        <v>17</v>
      </c>
      <c r="D1081" t="s">
        <v>33</v>
      </c>
      <c r="E1081">
        <v>201912</v>
      </c>
      <c r="F1081">
        <v>244712.69534050184</v>
      </c>
      <c r="G1081">
        <v>329312.33333333331</v>
      </c>
    </row>
    <row r="1082" spans="1:7" x14ac:dyDescent="0.2">
      <c r="A1082" t="s">
        <v>101</v>
      </c>
      <c r="B1082" t="s">
        <v>23</v>
      </c>
      <c r="C1082" t="s">
        <v>17</v>
      </c>
      <c r="D1082" t="s">
        <v>33</v>
      </c>
      <c r="E1082">
        <v>202003</v>
      </c>
      <c r="F1082">
        <v>243226.22543566927</v>
      </c>
      <c r="G1082">
        <v>388581.66666666669</v>
      </c>
    </row>
    <row r="1083" spans="1:7" x14ac:dyDescent="0.2">
      <c r="A1083" t="s">
        <v>101</v>
      </c>
      <c r="B1083" t="s">
        <v>23</v>
      </c>
      <c r="C1083" t="s">
        <v>17</v>
      </c>
      <c r="D1083" t="s">
        <v>33</v>
      </c>
      <c r="E1083">
        <v>202006</v>
      </c>
      <c r="F1083">
        <v>243053.93655913978</v>
      </c>
      <c r="G1083">
        <v>245559.33333333334</v>
      </c>
    </row>
    <row r="1084" spans="1:7" x14ac:dyDescent="0.2">
      <c r="A1084" t="s">
        <v>101</v>
      </c>
      <c r="B1084" t="s">
        <v>23</v>
      </c>
      <c r="C1084" t="s">
        <v>17</v>
      </c>
      <c r="D1084" t="s">
        <v>33</v>
      </c>
      <c r="E1084">
        <v>202009</v>
      </c>
      <c r="F1084">
        <v>242319.48136200718</v>
      </c>
      <c r="G1084">
        <v>246099.33333333334</v>
      </c>
    </row>
    <row r="1085" spans="1:7" x14ac:dyDescent="0.2">
      <c r="A1085" t="s">
        <v>101</v>
      </c>
      <c r="B1085" t="s">
        <v>23</v>
      </c>
      <c r="C1085" t="s">
        <v>17</v>
      </c>
      <c r="D1085" t="s">
        <v>33</v>
      </c>
      <c r="E1085">
        <v>202012</v>
      </c>
      <c r="F1085">
        <v>246046.58351254478</v>
      </c>
      <c r="G1085">
        <v>251067</v>
      </c>
    </row>
    <row r="1086" spans="1:7" x14ac:dyDescent="0.2">
      <c r="A1086" t="s">
        <v>101</v>
      </c>
      <c r="B1086" t="s">
        <v>23</v>
      </c>
      <c r="C1086" t="s">
        <v>17</v>
      </c>
      <c r="D1086" t="s">
        <v>33</v>
      </c>
      <c r="E1086">
        <v>202103</v>
      </c>
      <c r="F1086">
        <v>249647.39477726576</v>
      </c>
      <c r="G1086">
        <v>256225.33333333334</v>
      </c>
    </row>
    <row r="1087" spans="1:7" x14ac:dyDescent="0.2">
      <c r="A1087" t="s">
        <v>101</v>
      </c>
      <c r="B1087" t="s">
        <v>23</v>
      </c>
      <c r="C1087" t="s">
        <v>17</v>
      </c>
      <c r="D1087" t="s">
        <v>33</v>
      </c>
      <c r="E1087">
        <v>202106</v>
      </c>
      <c r="F1087">
        <v>252977.34301075272</v>
      </c>
      <c r="G1087">
        <v>259625.66666666666</v>
      </c>
    </row>
    <row r="1088" spans="1:7" x14ac:dyDescent="0.2">
      <c r="A1088" t="s">
        <v>101</v>
      </c>
      <c r="B1088" t="s">
        <v>23</v>
      </c>
      <c r="C1088" t="s">
        <v>17</v>
      </c>
      <c r="D1088" t="s">
        <v>33</v>
      </c>
      <c r="E1088">
        <v>202109</v>
      </c>
      <c r="F1088">
        <v>259275.91684587812</v>
      </c>
      <c r="G1088">
        <v>264726</v>
      </c>
    </row>
    <row r="1089" spans="1:7" x14ac:dyDescent="0.2">
      <c r="A1089" t="s">
        <v>101</v>
      </c>
      <c r="B1089" t="s">
        <v>23</v>
      </c>
      <c r="C1089" t="s">
        <v>17</v>
      </c>
      <c r="D1089" t="s">
        <v>33</v>
      </c>
      <c r="E1089">
        <v>202112</v>
      </c>
      <c r="F1089">
        <v>261304.36810035838</v>
      </c>
      <c r="G1089">
        <v>353114</v>
      </c>
    </row>
    <row r="1090" spans="1:7" x14ac:dyDescent="0.2">
      <c r="A1090" t="s">
        <v>101</v>
      </c>
      <c r="B1090" t="s">
        <v>23</v>
      </c>
      <c r="C1090" t="s">
        <v>17</v>
      </c>
      <c r="D1090" t="s">
        <v>33</v>
      </c>
      <c r="E1090">
        <v>202203</v>
      </c>
      <c r="F1090">
        <v>260374.93317972348</v>
      </c>
      <c r="G1090">
        <v>268523.33333333331</v>
      </c>
    </row>
    <row r="1091" spans="1:7" x14ac:dyDescent="0.2">
      <c r="A1091" t="s">
        <v>101</v>
      </c>
      <c r="B1091" t="s">
        <v>23</v>
      </c>
      <c r="C1091" t="s">
        <v>17</v>
      </c>
      <c r="D1091" t="s">
        <v>33</v>
      </c>
      <c r="E1091">
        <v>202206</v>
      </c>
      <c r="F1091">
        <v>267499.32258064521</v>
      </c>
      <c r="G1091">
        <v>272867.33333333331</v>
      </c>
    </row>
    <row r="1092" spans="1:7" x14ac:dyDescent="0.2">
      <c r="A1092" t="s">
        <v>101</v>
      </c>
      <c r="B1092" t="s">
        <v>23</v>
      </c>
      <c r="C1092" t="s">
        <v>17</v>
      </c>
      <c r="D1092" t="s">
        <v>33</v>
      </c>
      <c r="E1092">
        <v>202209</v>
      </c>
      <c r="F1092">
        <v>275541.48566308239</v>
      </c>
      <c r="G1092">
        <v>281023</v>
      </c>
    </row>
    <row r="1093" spans="1:7" x14ac:dyDescent="0.2">
      <c r="A1093" t="s">
        <v>101</v>
      </c>
      <c r="B1093" t="s">
        <v>23</v>
      </c>
      <c r="C1093" t="s">
        <v>17</v>
      </c>
      <c r="D1093" t="s">
        <v>33</v>
      </c>
      <c r="E1093">
        <v>202212</v>
      </c>
      <c r="F1093">
        <v>286430.50645161286</v>
      </c>
      <c r="G1093">
        <v>460076.66666666669</v>
      </c>
    </row>
    <row r="1094" spans="1:7" x14ac:dyDescent="0.2">
      <c r="A1094" t="s">
        <v>101</v>
      </c>
      <c r="B1094" t="s">
        <v>23</v>
      </c>
      <c r="C1094" t="s">
        <v>17</v>
      </c>
      <c r="D1094" t="s">
        <v>33</v>
      </c>
      <c r="E1094">
        <v>202303</v>
      </c>
      <c r="F1094">
        <v>283341.45890937018</v>
      </c>
      <c r="G1094">
        <v>288483</v>
      </c>
    </row>
    <row r="1095" spans="1:7" x14ac:dyDescent="0.2">
      <c r="A1095" t="s">
        <v>101</v>
      </c>
      <c r="B1095" t="s">
        <v>23</v>
      </c>
      <c r="C1095" t="s">
        <v>17</v>
      </c>
      <c r="D1095" t="s">
        <v>33</v>
      </c>
      <c r="E1095">
        <v>202306</v>
      </c>
      <c r="F1095">
        <v>284215.04874551971</v>
      </c>
      <c r="G1095">
        <v>290772.33333333331</v>
      </c>
    </row>
    <row r="1096" spans="1:7" x14ac:dyDescent="0.2">
      <c r="A1096" t="s">
        <v>101</v>
      </c>
      <c r="B1096" t="s">
        <v>23</v>
      </c>
      <c r="C1096" t="s">
        <v>17</v>
      </c>
      <c r="D1096" t="s">
        <v>33</v>
      </c>
      <c r="E1096">
        <v>202309</v>
      </c>
      <c r="F1096">
        <v>288476.79498207889</v>
      </c>
      <c r="G1096">
        <v>292984.33333333331</v>
      </c>
    </row>
    <row r="1097" spans="1:7" x14ac:dyDescent="0.2">
      <c r="A1097" t="s">
        <v>101</v>
      </c>
      <c r="B1097" t="s">
        <v>23</v>
      </c>
      <c r="C1097" t="s">
        <v>17</v>
      </c>
      <c r="D1097" t="s">
        <v>33</v>
      </c>
      <c r="E1097">
        <v>202312</v>
      </c>
      <c r="F1097">
        <v>299702.71648745524</v>
      </c>
      <c r="G1097">
        <v>320067.33333333331</v>
      </c>
    </row>
    <row r="1098" spans="1:7" x14ac:dyDescent="0.2">
      <c r="A1098" t="s">
        <v>101</v>
      </c>
      <c r="B1098" t="s">
        <v>23</v>
      </c>
      <c r="C1098" t="s">
        <v>17</v>
      </c>
      <c r="D1098" t="s">
        <v>33</v>
      </c>
      <c r="E1098">
        <v>202403</v>
      </c>
      <c r="F1098">
        <v>306487.42639970337</v>
      </c>
      <c r="G1098">
        <v>316031.66666666669</v>
      </c>
    </row>
    <row r="1099" spans="1:7" x14ac:dyDescent="0.2">
      <c r="A1099" t="s">
        <v>101</v>
      </c>
      <c r="B1099" t="s">
        <v>23</v>
      </c>
      <c r="C1099" t="s">
        <v>17</v>
      </c>
      <c r="D1099" t="s">
        <v>33</v>
      </c>
      <c r="E1099">
        <v>202406</v>
      </c>
      <c r="F1099">
        <v>309472.03655913984</v>
      </c>
      <c r="G1099">
        <v>313878</v>
      </c>
    </row>
    <row r="1100" spans="1:7" x14ac:dyDescent="0.2">
      <c r="A1100" t="s">
        <v>101</v>
      </c>
      <c r="B1100" t="s">
        <v>23</v>
      </c>
      <c r="C1100" t="s">
        <v>16</v>
      </c>
      <c r="D1100" t="s">
        <v>35</v>
      </c>
      <c r="E1100">
        <v>2019</v>
      </c>
      <c r="F1100">
        <v>247521.45173237752</v>
      </c>
      <c r="G1100">
        <v>280381.88888888888</v>
      </c>
    </row>
    <row r="1101" spans="1:7" x14ac:dyDescent="0.2">
      <c r="A1101" t="s">
        <v>101</v>
      </c>
      <c r="B1101" t="s">
        <v>23</v>
      </c>
      <c r="C1101" t="s">
        <v>16</v>
      </c>
      <c r="D1101" t="s">
        <v>35</v>
      </c>
      <c r="E1101">
        <v>2020</v>
      </c>
      <c r="F1101">
        <v>243771.21989865284</v>
      </c>
      <c r="G1101">
        <v>282938</v>
      </c>
    </row>
    <row r="1102" spans="1:7" x14ac:dyDescent="0.2">
      <c r="A1102" t="s">
        <v>101</v>
      </c>
      <c r="B1102" t="s">
        <v>23</v>
      </c>
      <c r="C1102" t="s">
        <v>16</v>
      </c>
      <c r="D1102" t="s">
        <v>35</v>
      </c>
      <c r="E1102">
        <v>2021</v>
      </c>
      <c r="F1102">
        <v>255952.96945724529</v>
      </c>
      <c r="G1102">
        <v>283586.83333333331</v>
      </c>
    </row>
    <row r="1103" spans="1:7" x14ac:dyDescent="0.2">
      <c r="A1103" t="s">
        <v>101</v>
      </c>
      <c r="B1103" t="s">
        <v>23</v>
      </c>
      <c r="C1103" t="s">
        <v>16</v>
      </c>
      <c r="D1103" t="s">
        <v>35</v>
      </c>
      <c r="E1103">
        <v>2022</v>
      </c>
      <c r="F1103">
        <v>272674.1612519201</v>
      </c>
      <c r="G1103">
        <v>320845.16666666669</v>
      </c>
    </row>
    <row r="1104" spans="1:7" x14ac:dyDescent="0.2">
      <c r="A1104" t="s">
        <v>101</v>
      </c>
      <c r="B1104" t="s">
        <v>23</v>
      </c>
      <c r="C1104" t="s">
        <v>16</v>
      </c>
      <c r="D1104" t="s">
        <v>35</v>
      </c>
      <c r="E1104">
        <v>2023</v>
      </c>
      <c r="F1104">
        <v>289050.51490655408</v>
      </c>
      <c r="G1104">
        <v>298209.91666666669</v>
      </c>
    </row>
    <row r="1105" spans="1:7" x14ac:dyDescent="0.2">
      <c r="A1105" t="s">
        <v>101</v>
      </c>
      <c r="B1105" t="s">
        <v>23</v>
      </c>
      <c r="C1105" t="s">
        <v>16</v>
      </c>
      <c r="D1105" t="s">
        <v>35</v>
      </c>
      <c r="E1105">
        <v>2024</v>
      </c>
      <c r="F1105">
        <v>307757.27046347799</v>
      </c>
      <c r="G1105">
        <v>315246.2</v>
      </c>
    </row>
    <row r="1106" spans="1:7" x14ac:dyDescent="0.2">
      <c r="A1106" t="s">
        <v>101</v>
      </c>
      <c r="B1106" t="s">
        <v>23</v>
      </c>
      <c r="C1106" t="s">
        <v>16</v>
      </c>
      <c r="D1106" t="s">
        <v>36</v>
      </c>
      <c r="E1106">
        <v>201904</v>
      </c>
      <c r="F1106">
        <v>248701.53333333333</v>
      </c>
      <c r="G1106">
        <v>256318</v>
      </c>
    </row>
    <row r="1107" spans="1:7" x14ac:dyDescent="0.2">
      <c r="A1107" t="s">
        <v>101</v>
      </c>
      <c r="B1107" t="s">
        <v>23</v>
      </c>
      <c r="C1107" t="s">
        <v>16</v>
      </c>
      <c r="D1107" t="s">
        <v>36</v>
      </c>
      <c r="E1107">
        <v>201905</v>
      </c>
      <c r="F1107">
        <v>248648.5483870967</v>
      </c>
      <c r="G1107">
        <v>253331</v>
      </c>
    </row>
    <row r="1108" spans="1:7" x14ac:dyDescent="0.2">
      <c r="A1108" t="s">
        <v>101</v>
      </c>
      <c r="B1108" t="s">
        <v>23</v>
      </c>
      <c r="C1108" t="s">
        <v>16</v>
      </c>
      <c r="D1108" t="s">
        <v>36</v>
      </c>
      <c r="E1108">
        <v>201906</v>
      </c>
      <c r="F1108">
        <v>251471.46666666667</v>
      </c>
      <c r="G1108">
        <v>252829</v>
      </c>
    </row>
    <row r="1109" spans="1:7" x14ac:dyDescent="0.2">
      <c r="A1109" t="s">
        <v>101</v>
      </c>
      <c r="B1109" t="s">
        <v>23</v>
      </c>
      <c r="C1109" t="s">
        <v>16</v>
      </c>
      <c r="D1109" t="s">
        <v>36</v>
      </c>
      <c r="E1109">
        <v>201907</v>
      </c>
      <c r="F1109">
        <v>249161.4516129031</v>
      </c>
      <c r="G1109">
        <v>261973</v>
      </c>
    </row>
    <row r="1110" spans="1:7" x14ac:dyDescent="0.2">
      <c r="A1110" t="s">
        <v>101</v>
      </c>
      <c r="B1110" t="s">
        <v>23</v>
      </c>
      <c r="C1110" t="s">
        <v>16</v>
      </c>
      <c r="D1110" t="s">
        <v>36</v>
      </c>
      <c r="E1110">
        <v>201908</v>
      </c>
      <c r="F1110">
        <v>251621.16129032261</v>
      </c>
      <c r="G1110">
        <v>253202</v>
      </c>
    </row>
    <row r="1111" spans="1:7" x14ac:dyDescent="0.2">
      <c r="A1111" t="s">
        <v>101</v>
      </c>
      <c r="B1111" t="s">
        <v>23</v>
      </c>
      <c r="C1111" t="s">
        <v>16</v>
      </c>
      <c r="D1111" t="s">
        <v>36</v>
      </c>
      <c r="E1111">
        <v>201909</v>
      </c>
      <c r="F1111">
        <v>243642.49999999994</v>
      </c>
      <c r="G1111">
        <v>257411</v>
      </c>
    </row>
    <row r="1112" spans="1:7" x14ac:dyDescent="0.2">
      <c r="A1112" t="s">
        <v>101</v>
      </c>
      <c r="B1112" t="s">
        <v>23</v>
      </c>
      <c r="C1112" t="s">
        <v>16</v>
      </c>
      <c r="D1112" t="s">
        <v>36</v>
      </c>
      <c r="E1112">
        <v>201910</v>
      </c>
      <c r="F1112">
        <v>243894.29032258067</v>
      </c>
      <c r="G1112">
        <v>251535</v>
      </c>
    </row>
    <row r="1113" spans="1:7" x14ac:dyDescent="0.2">
      <c r="A1113" t="s">
        <v>101</v>
      </c>
      <c r="B1113" t="s">
        <v>23</v>
      </c>
      <c r="C1113" t="s">
        <v>16</v>
      </c>
      <c r="D1113" t="s">
        <v>36</v>
      </c>
      <c r="E1113">
        <v>201911</v>
      </c>
      <c r="F1113">
        <v>249047.5333333335</v>
      </c>
      <c r="G1113">
        <v>490656</v>
      </c>
    </row>
    <row r="1114" spans="1:7" x14ac:dyDescent="0.2">
      <c r="A1114" t="s">
        <v>101</v>
      </c>
      <c r="B1114" t="s">
        <v>23</v>
      </c>
      <c r="C1114" t="s">
        <v>16</v>
      </c>
      <c r="D1114" t="s">
        <v>36</v>
      </c>
      <c r="E1114">
        <v>201912</v>
      </c>
      <c r="F1114">
        <v>241504.58064516133</v>
      </c>
      <c r="G1114">
        <v>246182</v>
      </c>
    </row>
    <row r="1115" spans="1:7" x14ac:dyDescent="0.2">
      <c r="A1115" t="s">
        <v>101</v>
      </c>
      <c r="B1115" t="s">
        <v>23</v>
      </c>
      <c r="C1115" t="s">
        <v>16</v>
      </c>
      <c r="D1115" t="s">
        <v>36</v>
      </c>
      <c r="E1115">
        <v>202001</v>
      </c>
      <c r="F1115">
        <v>231410.96774193546</v>
      </c>
      <c r="G1115">
        <v>243426</v>
      </c>
    </row>
    <row r="1116" spans="1:7" x14ac:dyDescent="0.2">
      <c r="A1116" t="s">
        <v>101</v>
      </c>
      <c r="B1116" t="s">
        <v>23</v>
      </c>
      <c r="C1116" t="s">
        <v>16</v>
      </c>
      <c r="D1116" t="s">
        <v>36</v>
      </c>
      <c r="E1116">
        <v>202002</v>
      </c>
      <c r="F1116">
        <v>248699.03448275873</v>
      </c>
      <c r="G1116">
        <v>455064</v>
      </c>
    </row>
    <row r="1117" spans="1:7" x14ac:dyDescent="0.2">
      <c r="A1117" t="s">
        <v>101</v>
      </c>
      <c r="B1117" t="s">
        <v>23</v>
      </c>
      <c r="C1117" t="s">
        <v>16</v>
      </c>
      <c r="D1117" t="s">
        <v>36</v>
      </c>
      <c r="E1117">
        <v>202003</v>
      </c>
      <c r="F1117">
        <v>249876.41935483855</v>
      </c>
      <c r="G1117">
        <v>467570</v>
      </c>
    </row>
    <row r="1118" spans="1:7" x14ac:dyDescent="0.2">
      <c r="A1118" t="s">
        <v>101</v>
      </c>
      <c r="B1118" t="s">
        <v>23</v>
      </c>
      <c r="C1118" t="s">
        <v>16</v>
      </c>
      <c r="D1118" t="s">
        <v>36</v>
      </c>
      <c r="E1118">
        <v>202004</v>
      </c>
      <c r="F1118">
        <v>243302.43333333332</v>
      </c>
      <c r="G1118">
        <v>244916</v>
      </c>
    </row>
    <row r="1119" spans="1:7" x14ac:dyDescent="0.2">
      <c r="A1119" t="s">
        <v>101</v>
      </c>
      <c r="B1119" t="s">
        <v>23</v>
      </c>
      <c r="C1119" t="s">
        <v>16</v>
      </c>
      <c r="D1119" t="s">
        <v>36</v>
      </c>
      <c r="E1119">
        <v>202005</v>
      </c>
      <c r="F1119">
        <v>243077.80645161288</v>
      </c>
      <c r="G1119">
        <v>245603</v>
      </c>
    </row>
    <row r="1120" spans="1:7" x14ac:dyDescent="0.2">
      <c r="A1120" t="s">
        <v>101</v>
      </c>
      <c r="B1120" t="s">
        <v>23</v>
      </c>
      <c r="C1120" t="s">
        <v>16</v>
      </c>
      <c r="D1120" t="s">
        <v>36</v>
      </c>
      <c r="E1120">
        <v>202006</v>
      </c>
      <c r="F1120">
        <v>243102.26666666666</v>
      </c>
      <c r="G1120">
        <v>246483</v>
      </c>
    </row>
    <row r="1121" spans="1:7" x14ac:dyDescent="0.2">
      <c r="A1121" t="s">
        <v>101</v>
      </c>
      <c r="B1121" t="s">
        <v>23</v>
      </c>
      <c r="C1121" t="s">
        <v>16</v>
      </c>
      <c r="D1121" t="s">
        <v>36</v>
      </c>
      <c r="E1121">
        <v>202007</v>
      </c>
      <c r="F1121">
        <v>241352.09677419355</v>
      </c>
      <c r="G1121">
        <v>244233</v>
      </c>
    </row>
    <row r="1122" spans="1:7" x14ac:dyDescent="0.2">
      <c r="A1122" t="s">
        <v>101</v>
      </c>
      <c r="B1122" t="s">
        <v>23</v>
      </c>
      <c r="C1122" t="s">
        <v>16</v>
      </c>
      <c r="D1122" t="s">
        <v>36</v>
      </c>
      <c r="E1122">
        <v>202008</v>
      </c>
      <c r="F1122">
        <v>242786.41935483867</v>
      </c>
      <c r="G1122">
        <v>246537</v>
      </c>
    </row>
    <row r="1123" spans="1:7" x14ac:dyDescent="0.2">
      <c r="A1123" t="s">
        <v>101</v>
      </c>
      <c r="B1123" t="s">
        <v>23</v>
      </c>
      <c r="C1123" t="s">
        <v>16</v>
      </c>
      <c r="D1123" t="s">
        <v>36</v>
      </c>
      <c r="E1123">
        <v>202009</v>
      </c>
      <c r="F1123">
        <v>243146.96666666662</v>
      </c>
      <c r="G1123">
        <v>247857</v>
      </c>
    </row>
    <row r="1124" spans="1:7" x14ac:dyDescent="0.2">
      <c r="A1124" t="s">
        <v>101</v>
      </c>
      <c r="B1124" t="s">
        <v>23</v>
      </c>
      <c r="C1124" t="s">
        <v>16</v>
      </c>
      <c r="D1124" t="s">
        <v>36</v>
      </c>
      <c r="E1124">
        <v>202010</v>
      </c>
      <c r="F1124">
        <v>244200.0967741936</v>
      </c>
      <c r="G1124">
        <v>248766</v>
      </c>
    </row>
    <row r="1125" spans="1:7" x14ac:dyDescent="0.2">
      <c r="A1125" t="s">
        <v>101</v>
      </c>
      <c r="B1125" t="s">
        <v>23</v>
      </c>
      <c r="C1125" t="s">
        <v>16</v>
      </c>
      <c r="D1125" t="s">
        <v>36</v>
      </c>
      <c r="E1125">
        <v>202011</v>
      </c>
      <c r="F1125">
        <v>246404.06666666668</v>
      </c>
      <c r="G1125">
        <v>251182</v>
      </c>
    </row>
    <row r="1126" spans="1:7" x14ac:dyDescent="0.2">
      <c r="A1126" t="s">
        <v>101</v>
      </c>
      <c r="B1126" t="s">
        <v>23</v>
      </c>
      <c r="C1126" t="s">
        <v>16</v>
      </c>
      <c r="D1126" t="s">
        <v>36</v>
      </c>
      <c r="E1126">
        <v>202012</v>
      </c>
      <c r="F1126">
        <v>247896.06451612918</v>
      </c>
      <c r="G1126">
        <v>253619</v>
      </c>
    </row>
    <row r="1127" spans="1:7" x14ac:dyDescent="0.2">
      <c r="A1127" t="s">
        <v>101</v>
      </c>
      <c r="B1127" t="s">
        <v>23</v>
      </c>
      <c r="C1127" t="s">
        <v>16</v>
      </c>
      <c r="D1127" t="s">
        <v>36</v>
      </c>
      <c r="E1127">
        <v>202101</v>
      </c>
      <c r="F1127">
        <v>249264.96774193543</v>
      </c>
      <c r="G1127">
        <v>257534</v>
      </c>
    </row>
    <row r="1128" spans="1:7" x14ac:dyDescent="0.2">
      <c r="A1128" t="s">
        <v>101</v>
      </c>
      <c r="B1128" t="s">
        <v>23</v>
      </c>
      <c r="C1128" t="s">
        <v>16</v>
      </c>
      <c r="D1128" t="s">
        <v>36</v>
      </c>
      <c r="E1128">
        <v>202102</v>
      </c>
      <c r="F1128">
        <v>249699.35714285713</v>
      </c>
      <c r="G1128">
        <v>254975</v>
      </c>
    </row>
    <row r="1129" spans="1:7" x14ac:dyDescent="0.2">
      <c r="A1129" t="s">
        <v>101</v>
      </c>
      <c r="B1129" t="s">
        <v>23</v>
      </c>
      <c r="C1129" t="s">
        <v>16</v>
      </c>
      <c r="D1129" t="s">
        <v>36</v>
      </c>
      <c r="E1129">
        <v>202103</v>
      </c>
      <c r="F1129">
        <v>250368.61290322582</v>
      </c>
      <c r="G1129">
        <v>256562</v>
      </c>
    </row>
    <row r="1130" spans="1:7" x14ac:dyDescent="0.2">
      <c r="A1130" t="s">
        <v>101</v>
      </c>
      <c r="B1130" t="s">
        <v>23</v>
      </c>
      <c r="C1130" t="s">
        <v>16</v>
      </c>
      <c r="D1130" t="s">
        <v>36</v>
      </c>
      <c r="E1130">
        <v>202104</v>
      </c>
      <c r="F1130">
        <v>251694.03333333333</v>
      </c>
      <c r="G1130">
        <v>257074</v>
      </c>
    </row>
    <row r="1131" spans="1:7" x14ac:dyDescent="0.2">
      <c r="A1131" t="s">
        <v>101</v>
      </c>
      <c r="B1131" t="s">
        <v>23</v>
      </c>
      <c r="C1131" t="s">
        <v>16</v>
      </c>
      <c r="D1131" t="s">
        <v>36</v>
      </c>
      <c r="E1131">
        <v>202105</v>
      </c>
      <c r="F1131">
        <v>253117.77419354839</v>
      </c>
      <c r="G1131">
        <v>262341</v>
      </c>
    </row>
    <row r="1132" spans="1:7" x14ac:dyDescent="0.2">
      <c r="A1132" t="s">
        <v>101</v>
      </c>
      <c r="B1132" t="s">
        <v>23</v>
      </c>
      <c r="C1132" t="s">
        <v>16</v>
      </c>
      <c r="D1132" t="s">
        <v>36</v>
      </c>
      <c r="E1132">
        <v>202106</v>
      </c>
      <c r="F1132">
        <v>254525.46666666665</v>
      </c>
      <c r="G1132">
        <v>259870</v>
      </c>
    </row>
    <row r="1133" spans="1:7" x14ac:dyDescent="0.2">
      <c r="A1133" t="s">
        <v>101</v>
      </c>
      <c r="B1133" t="s">
        <v>23</v>
      </c>
      <c r="C1133" t="s">
        <v>16</v>
      </c>
      <c r="D1133" t="s">
        <v>36</v>
      </c>
      <c r="E1133">
        <v>202107</v>
      </c>
      <c r="F1133">
        <v>257073.38709677418</v>
      </c>
      <c r="G1133">
        <v>263207</v>
      </c>
    </row>
    <row r="1134" spans="1:7" x14ac:dyDescent="0.2">
      <c r="A1134" t="s">
        <v>101</v>
      </c>
      <c r="B1134" t="s">
        <v>23</v>
      </c>
      <c r="C1134" t="s">
        <v>16</v>
      </c>
      <c r="D1134" t="s">
        <v>36</v>
      </c>
      <c r="E1134">
        <v>202108</v>
      </c>
      <c r="F1134">
        <v>259265.35483870967</v>
      </c>
      <c r="G1134">
        <v>269182</v>
      </c>
    </row>
    <row r="1135" spans="1:7" x14ac:dyDescent="0.2">
      <c r="A1135" t="s">
        <v>101</v>
      </c>
      <c r="B1135" t="s">
        <v>23</v>
      </c>
      <c r="C1135" t="s">
        <v>16</v>
      </c>
      <c r="D1135" t="s">
        <v>36</v>
      </c>
      <c r="E1135">
        <v>202109</v>
      </c>
      <c r="F1135">
        <v>261904.26666666669</v>
      </c>
      <c r="G1135">
        <v>262205</v>
      </c>
    </row>
    <row r="1136" spans="1:7" x14ac:dyDescent="0.2">
      <c r="A1136" t="s">
        <v>101</v>
      </c>
      <c r="B1136" t="s">
        <v>23</v>
      </c>
      <c r="C1136" t="s">
        <v>16</v>
      </c>
      <c r="D1136" t="s">
        <v>36</v>
      </c>
      <c r="E1136">
        <v>202110</v>
      </c>
      <c r="F1136">
        <v>264475.129032258</v>
      </c>
      <c r="G1136">
        <v>272713</v>
      </c>
    </row>
    <row r="1137" spans="1:7" x14ac:dyDescent="0.2">
      <c r="A1137" t="s">
        <v>101</v>
      </c>
      <c r="B1137" t="s">
        <v>23</v>
      </c>
      <c r="C1137" t="s">
        <v>16</v>
      </c>
      <c r="D1137" t="s">
        <v>36</v>
      </c>
      <c r="E1137">
        <v>202111</v>
      </c>
      <c r="F1137">
        <v>263028.80000000022</v>
      </c>
      <c r="G1137">
        <v>523383</v>
      </c>
    </row>
    <row r="1138" spans="1:7" x14ac:dyDescent="0.2">
      <c r="A1138" t="s">
        <v>101</v>
      </c>
      <c r="B1138" t="s">
        <v>23</v>
      </c>
      <c r="C1138" t="s">
        <v>16</v>
      </c>
      <c r="D1138" t="s">
        <v>36</v>
      </c>
      <c r="E1138">
        <v>202112</v>
      </c>
      <c r="F1138">
        <v>257018.4838709677</v>
      </c>
      <c r="G1138">
        <v>263996</v>
      </c>
    </row>
    <row r="1139" spans="1:7" x14ac:dyDescent="0.2">
      <c r="A1139" t="s">
        <v>101</v>
      </c>
      <c r="B1139" t="s">
        <v>23</v>
      </c>
      <c r="C1139" t="s">
        <v>16</v>
      </c>
      <c r="D1139" t="s">
        <v>36</v>
      </c>
      <c r="E1139">
        <v>202201</v>
      </c>
      <c r="F1139">
        <v>259028.25806451615</v>
      </c>
      <c r="G1139">
        <v>264147</v>
      </c>
    </row>
    <row r="1140" spans="1:7" x14ac:dyDescent="0.2">
      <c r="A1140" t="s">
        <v>101</v>
      </c>
      <c r="B1140" t="s">
        <v>23</v>
      </c>
      <c r="C1140" t="s">
        <v>16</v>
      </c>
      <c r="D1140" t="s">
        <v>36</v>
      </c>
      <c r="E1140">
        <v>202202</v>
      </c>
      <c r="F1140">
        <v>260801.92857142858</v>
      </c>
      <c r="G1140">
        <v>274319</v>
      </c>
    </row>
    <row r="1141" spans="1:7" x14ac:dyDescent="0.2">
      <c r="A1141" t="s">
        <v>101</v>
      </c>
      <c r="B1141" t="s">
        <v>23</v>
      </c>
      <c r="C1141" t="s">
        <v>16</v>
      </c>
      <c r="D1141" t="s">
        <v>36</v>
      </c>
      <c r="E1141">
        <v>202203</v>
      </c>
      <c r="F1141">
        <v>261980</v>
      </c>
      <c r="G1141">
        <v>267794</v>
      </c>
    </row>
    <row r="1142" spans="1:7" x14ac:dyDescent="0.2">
      <c r="A1142" t="s">
        <v>101</v>
      </c>
      <c r="B1142" t="s">
        <v>23</v>
      </c>
      <c r="C1142" t="s">
        <v>16</v>
      </c>
      <c r="D1142" t="s">
        <v>36</v>
      </c>
      <c r="E1142">
        <v>202204</v>
      </c>
      <c r="F1142">
        <v>264828.86666666658</v>
      </c>
      <c r="G1142">
        <v>269898</v>
      </c>
    </row>
    <row r="1143" spans="1:7" x14ac:dyDescent="0.2">
      <c r="A1143" t="s">
        <v>101</v>
      </c>
      <c r="B1143" t="s">
        <v>23</v>
      </c>
      <c r="C1143" t="s">
        <v>16</v>
      </c>
      <c r="D1143" t="s">
        <v>36</v>
      </c>
      <c r="E1143">
        <v>202205</v>
      </c>
      <c r="F1143">
        <v>267860.00000000012</v>
      </c>
      <c r="G1143">
        <v>273518</v>
      </c>
    </row>
    <row r="1144" spans="1:7" x14ac:dyDescent="0.2">
      <c r="A1144" t="s">
        <v>101</v>
      </c>
      <c r="B1144" t="s">
        <v>23</v>
      </c>
      <c r="C1144" t="s">
        <v>16</v>
      </c>
      <c r="D1144" t="s">
        <v>36</v>
      </c>
      <c r="E1144">
        <v>202206</v>
      </c>
      <c r="F1144">
        <v>270493.43333333335</v>
      </c>
      <c r="G1144">
        <v>275873</v>
      </c>
    </row>
    <row r="1145" spans="1:7" x14ac:dyDescent="0.2">
      <c r="A1145" t="s">
        <v>101</v>
      </c>
      <c r="B1145" t="s">
        <v>23</v>
      </c>
      <c r="C1145" t="s">
        <v>16</v>
      </c>
      <c r="D1145" t="s">
        <v>36</v>
      </c>
      <c r="E1145">
        <v>202207</v>
      </c>
      <c r="F1145">
        <v>273119.77419354854</v>
      </c>
      <c r="G1145">
        <v>278493</v>
      </c>
    </row>
    <row r="1146" spans="1:7" x14ac:dyDescent="0.2">
      <c r="A1146" t="s">
        <v>101</v>
      </c>
      <c r="B1146" t="s">
        <v>23</v>
      </c>
      <c r="C1146" t="s">
        <v>16</v>
      </c>
      <c r="D1146" t="s">
        <v>36</v>
      </c>
      <c r="E1146">
        <v>202208</v>
      </c>
      <c r="F1146">
        <v>275506.19354838709</v>
      </c>
      <c r="G1146">
        <v>281174</v>
      </c>
    </row>
    <row r="1147" spans="1:7" x14ac:dyDescent="0.2">
      <c r="A1147" t="s">
        <v>101</v>
      </c>
      <c r="B1147" t="s">
        <v>23</v>
      </c>
      <c r="C1147" t="s">
        <v>16</v>
      </c>
      <c r="D1147" t="s">
        <v>36</v>
      </c>
      <c r="E1147">
        <v>202209</v>
      </c>
      <c r="F1147">
        <v>278689.16666666663</v>
      </c>
      <c r="G1147">
        <v>284096</v>
      </c>
    </row>
    <row r="1148" spans="1:7" x14ac:dyDescent="0.2">
      <c r="A1148" t="s">
        <v>101</v>
      </c>
      <c r="B1148" t="s">
        <v>23</v>
      </c>
      <c r="C1148" t="s">
        <v>16</v>
      </c>
      <c r="D1148" t="s">
        <v>36</v>
      </c>
      <c r="E1148">
        <v>202210</v>
      </c>
      <c r="F1148">
        <v>281375.48387096787</v>
      </c>
      <c r="G1148">
        <v>281667</v>
      </c>
    </row>
    <row r="1149" spans="1:7" x14ac:dyDescent="0.2">
      <c r="A1149" t="s">
        <v>101</v>
      </c>
      <c r="B1149" t="s">
        <v>23</v>
      </c>
      <c r="C1149" t="s">
        <v>16</v>
      </c>
      <c r="D1149" t="s">
        <v>36</v>
      </c>
      <c r="E1149">
        <v>202211</v>
      </c>
      <c r="F1149">
        <v>287664.73333333351</v>
      </c>
      <c r="G1149">
        <v>548256</v>
      </c>
    </row>
    <row r="1150" spans="1:7" x14ac:dyDescent="0.2">
      <c r="A1150" t="s">
        <v>101</v>
      </c>
      <c r="B1150" t="s">
        <v>23</v>
      </c>
      <c r="C1150" t="s">
        <v>16</v>
      </c>
      <c r="D1150" t="s">
        <v>36</v>
      </c>
      <c r="E1150">
        <v>202212</v>
      </c>
      <c r="F1150">
        <v>290742.09677419346</v>
      </c>
      <c r="G1150">
        <v>550907</v>
      </c>
    </row>
    <row r="1151" spans="1:7" x14ac:dyDescent="0.2">
      <c r="A1151" t="s">
        <v>101</v>
      </c>
      <c r="B1151" t="s">
        <v>23</v>
      </c>
      <c r="C1151" t="s">
        <v>16</v>
      </c>
      <c r="D1151" t="s">
        <v>36</v>
      </c>
      <c r="E1151">
        <v>202301</v>
      </c>
      <c r="F1151">
        <v>283905.22580645164</v>
      </c>
      <c r="G1151">
        <v>287725</v>
      </c>
    </row>
    <row r="1152" spans="1:7" x14ac:dyDescent="0.2">
      <c r="A1152" t="s">
        <v>101</v>
      </c>
      <c r="B1152" t="s">
        <v>23</v>
      </c>
      <c r="C1152" t="s">
        <v>16</v>
      </c>
      <c r="D1152" t="s">
        <v>36</v>
      </c>
      <c r="E1152">
        <v>202302</v>
      </c>
      <c r="F1152">
        <v>283901.89285714296</v>
      </c>
      <c r="G1152">
        <v>287595</v>
      </c>
    </row>
    <row r="1153" spans="1:7" x14ac:dyDescent="0.2">
      <c r="A1153" t="s">
        <v>101</v>
      </c>
      <c r="B1153" t="s">
        <v>23</v>
      </c>
      <c r="C1153" t="s">
        <v>16</v>
      </c>
      <c r="D1153" t="s">
        <v>36</v>
      </c>
      <c r="E1153">
        <v>202303</v>
      </c>
      <c r="F1153">
        <v>282606.41935483873</v>
      </c>
      <c r="G1153">
        <v>290519</v>
      </c>
    </row>
    <row r="1154" spans="1:7" x14ac:dyDescent="0.2">
      <c r="A1154" t="s">
        <v>101</v>
      </c>
      <c r="B1154" t="s">
        <v>23</v>
      </c>
      <c r="C1154" t="s">
        <v>16</v>
      </c>
      <c r="D1154" t="s">
        <v>36</v>
      </c>
      <c r="E1154">
        <v>202304</v>
      </c>
      <c r="F1154">
        <v>283305.50000000006</v>
      </c>
      <c r="G1154">
        <v>288234</v>
      </c>
    </row>
    <row r="1155" spans="1:7" x14ac:dyDescent="0.2">
      <c r="A1155" t="s">
        <v>101</v>
      </c>
      <c r="B1155" t="s">
        <v>23</v>
      </c>
      <c r="C1155" t="s">
        <v>16</v>
      </c>
      <c r="D1155" t="s">
        <v>36</v>
      </c>
      <c r="E1155">
        <v>202305</v>
      </c>
      <c r="F1155">
        <v>283193.61290322588</v>
      </c>
      <c r="G1155">
        <v>288747</v>
      </c>
    </row>
    <row r="1156" spans="1:7" x14ac:dyDescent="0.2">
      <c r="A1156" t="s">
        <v>101</v>
      </c>
      <c r="B1156" t="s">
        <v>23</v>
      </c>
      <c r="C1156" t="s">
        <v>16</v>
      </c>
      <c r="D1156" t="s">
        <v>36</v>
      </c>
      <c r="E1156">
        <v>202306</v>
      </c>
      <c r="F1156">
        <v>286536.03333333321</v>
      </c>
      <c r="G1156">
        <v>295726</v>
      </c>
    </row>
    <row r="1157" spans="1:7" x14ac:dyDescent="0.2">
      <c r="A1157" t="s">
        <v>101</v>
      </c>
      <c r="B1157" t="s">
        <v>23</v>
      </c>
      <c r="C1157" t="s">
        <v>16</v>
      </c>
      <c r="D1157" t="s">
        <v>36</v>
      </c>
      <c r="E1157">
        <v>202307</v>
      </c>
      <c r="F1157">
        <v>287214.32258064515</v>
      </c>
      <c r="G1157">
        <v>291783</v>
      </c>
    </row>
    <row r="1158" spans="1:7" x14ac:dyDescent="0.2">
      <c r="A1158" t="s">
        <v>101</v>
      </c>
      <c r="B1158" t="s">
        <v>23</v>
      </c>
      <c r="C1158" t="s">
        <v>16</v>
      </c>
      <c r="D1158" t="s">
        <v>36</v>
      </c>
      <c r="E1158">
        <v>202308</v>
      </c>
      <c r="F1158">
        <v>288490.12903225806</v>
      </c>
      <c r="G1158">
        <v>293156</v>
      </c>
    </row>
    <row r="1159" spans="1:7" x14ac:dyDescent="0.2">
      <c r="A1159" t="s">
        <v>101</v>
      </c>
      <c r="B1159" t="s">
        <v>23</v>
      </c>
      <c r="C1159" t="s">
        <v>16</v>
      </c>
      <c r="D1159" t="s">
        <v>36</v>
      </c>
      <c r="E1159">
        <v>202309</v>
      </c>
      <c r="F1159">
        <v>290115.93333333335</v>
      </c>
      <c r="G1159">
        <v>294404</v>
      </c>
    </row>
    <row r="1160" spans="1:7" x14ac:dyDescent="0.2">
      <c r="A1160" t="s">
        <v>101</v>
      </c>
      <c r="B1160" t="s">
        <v>23</v>
      </c>
      <c r="C1160" t="s">
        <v>16</v>
      </c>
      <c r="D1160" t="s">
        <v>36</v>
      </c>
      <c r="E1160">
        <v>202310</v>
      </c>
      <c r="F1160">
        <v>296739.32258064515</v>
      </c>
      <c r="G1160">
        <v>317306</v>
      </c>
    </row>
    <row r="1161" spans="1:7" x14ac:dyDescent="0.2">
      <c r="A1161" t="s">
        <v>101</v>
      </c>
      <c r="B1161" t="s">
        <v>23</v>
      </c>
      <c r="C1161" t="s">
        <v>16</v>
      </c>
      <c r="D1161" t="s">
        <v>36</v>
      </c>
      <c r="E1161">
        <v>202311</v>
      </c>
      <c r="F1161">
        <v>299442.39999999997</v>
      </c>
      <c r="G1161">
        <v>329934</v>
      </c>
    </row>
    <row r="1162" spans="1:7" x14ac:dyDescent="0.2">
      <c r="A1162" t="s">
        <v>101</v>
      </c>
      <c r="B1162" t="s">
        <v>23</v>
      </c>
      <c r="C1162" t="s">
        <v>16</v>
      </c>
      <c r="D1162" t="s">
        <v>36</v>
      </c>
      <c r="E1162">
        <v>202312</v>
      </c>
      <c r="F1162">
        <v>303155.38709677418</v>
      </c>
      <c r="G1162">
        <v>313390</v>
      </c>
    </row>
    <row r="1163" spans="1:7" x14ac:dyDescent="0.2">
      <c r="A1163" t="s">
        <v>101</v>
      </c>
      <c r="B1163" t="s">
        <v>23</v>
      </c>
      <c r="C1163" t="s">
        <v>16</v>
      </c>
      <c r="D1163" t="s">
        <v>36</v>
      </c>
      <c r="E1163">
        <v>202401</v>
      </c>
      <c r="F1163">
        <v>305003.19354838709</v>
      </c>
      <c r="G1163">
        <v>317731</v>
      </c>
    </row>
    <row r="1164" spans="1:7" x14ac:dyDescent="0.2">
      <c r="A1164" t="s">
        <v>101</v>
      </c>
      <c r="B1164" t="s">
        <v>23</v>
      </c>
      <c r="C1164" t="s">
        <v>16</v>
      </c>
      <c r="D1164" t="s">
        <v>36</v>
      </c>
      <c r="E1164">
        <v>202402</v>
      </c>
      <c r="F1164">
        <v>306879.8275862069</v>
      </c>
      <c r="G1164">
        <v>318488</v>
      </c>
    </row>
    <row r="1165" spans="1:7" x14ac:dyDescent="0.2">
      <c r="A1165" t="s">
        <v>101</v>
      </c>
      <c r="B1165" t="s">
        <v>23</v>
      </c>
      <c r="C1165" t="s">
        <v>16</v>
      </c>
      <c r="D1165" t="s">
        <v>36</v>
      </c>
      <c r="E1165">
        <v>202403</v>
      </c>
      <c r="F1165">
        <v>307807.25806451612</v>
      </c>
      <c r="G1165">
        <v>312104</v>
      </c>
    </row>
    <row r="1166" spans="1:7" x14ac:dyDescent="0.2">
      <c r="A1166" t="s">
        <v>101</v>
      </c>
      <c r="B1166" t="s">
        <v>23</v>
      </c>
      <c r="C1166" t="s">
        <v>16</v>
      </c>
      <c r="D1166" t="s">
        <v>36</v>
      </c>
      <c r="E1166">
        <v>202404</v>
      </c>
      <c r="F1166">
        <v>308262.26666666672</v>
      </c>
      <c r="G1166">
        <v>313463</v>
      </c>
    </row>
    <row r="1167" spans="1:7" x14ac:dyDescent="0.2">
      <c r="A1167" t="s">
        <v>101</v>
      </c>
      <c r="B1167" t="s">
        <v>23</v>
      </c>
      <c r="C1167" t="s">
        <v>16</v>
      </c>
      <c r="D1167" t="s">
        <v>36</v>
      </c>
      <c r="E1167">
        <v>202405</v>
      </c>
      <c r="F1167">
        <v>310833.80645161297</v>
      </c>
      <c r="G1167">
        <v>314445</v>
      </c>
    </row>
    <row r="1168" spans="1:7" x14ac:dyDescent="0.2">
      <c r="A1168" t="s">
        <v>101</v>
      </c>
      <c r="B1168" t="s">
        <v>23</v>
      </c>
      <c r="C1168" t="s">
        <v>16</v>
      </c>
      <c r="D1168" t="s">
        <v>37</v>
      </c>
      <c r="E1168">
        <v>201906</v>
      </c>
      <c r="F1168">
        <v>249607.1827956989</v>
      </c>
      <c r="G1168">
        <v>254159.33333333334</v>
      </c>
    </row>
    <row r="1169" spans="1:7" x14ac:dyDescent="0.2">
      <c r="A1169" t="s">
        <v>101</v>
      </c>
      <c r="B1169" t="s">
        <v>23</v>
      </c>
      <c r="C1169" t="s">
        <v>16</v>
      </c>
      <c r="D1169" t="s">
        <v>37</v>
      </c>
      <c r="E1169">
        <v>201912</v>
      </c>
      <c r="F1169">
        <v>246478.58620071682</v>
      </c>
      <c r="G1169">
        <v>293493.16666666669</v>
      </c>
    </row>
    <row r="1170" spans="1:7" x14ac:dyDescent="0.2">
      <c r="A1170" t="s">
        <v>101</v>
      </c>
      <c r="B1170" t="s">
        <v>23</v>
      </c>
      <c r="C1170" t="s">
        <v>16</v>
      </c>
      <c r="D1170" t="s">
        <v>37</v>
      </c>
      <c r="E1170">
        <v>202006</v>
      </c>
      <c r="F1170">
        <v>243244.82133852426</v>
      </c>
      <c r="G1170">
        <v>317177</v>
      </c>
    </row>
    <row r="1171" spans="1:7" x14ac:dyDescent="0.2">
      <c r="A1171" t="s">
        <v>101</v>
      </c>
      <c r="B1171" t="s">
        <v>23</v>
      </c>
      <c r="C1171" t="s">
        <v>16</v>
      </c>
      <c r="D1171" t="s">
        <v>37</v>
      </c>
      <c r="E1171">
        <v>202012</v>
      </c>
      <c r="F1171">
        <v>244297.61845878139</v>
      </c>
      <c r="G1171">
        <v>248699</v>
      </c>
    </row>
    <row r="1172" spans="1:7" x14ac:dyDescent="0.2">
      <c r="A1172" t="s">
        <v>101</v>
      </c>
      <c r="B1172" t="s">
        <v>23</v>
      </c>
      <c r="C1172" t="s">
        <v>16</v>
      </c>
      <c r="D1172" t="s">
        <v>37</v>
      </c>
      <c r="E1172">
        <v>202106</v>
      </c>
      <c r="F1172">
        <v>251445.0353302611</v>
      </c>
      <c r="G1172">
        <v>258059.33333333334</v>
      </c>
    </row>
    <row r="1173" spans="1:7" x14ac:dyDescent="0.2">
      <c r="A1173" t="s">
        <v>101</v>
      </c>
      <c r="B1173" t="s">
        <v>23</v>
      </c>
      <c r="C1173" t="s">
        <v>16</v>
      </c>
      <c r="D1173" t="s">
        <v>37</v>
      </c>
      <c r="E1173">
        <v>202112</v>
      </c>
      <c r="F1173">
        <v>260460.90358422944</v>
      </c>
      <c r="G1173">
        <v>309114.33333333331</v>
      </c>
    </row>
    <row r="1174" spans="1:7" x14ac:dyDescent="0.2">
      <c r="A1174" t="s">
        <v>101</v>
      </c>
      <c r="B1174" t="s">
        <v>23</v>
      </c>
      <c r="C1174" t="s">
        <v>16</v>
      </c>
      <c r="D1174" t="s">
        <v>37</v>
      </c>
      <c r="E1174">
        <v>202206</v>
      </c>
      <c r="F1174">
        <v>264165.41443932411</v>
      </c>
      <c r="G1174">
        <v>270924.83333333331</v>
      </c>
    </row>
    <row r="1175" spans="1:7" x14ac:dyDescent="0.2">
      <c r="A1175" t="s">
        <v>101</v>
      </c>
      <c r="B1175" t="s">
        <v>23</v>
      </c>
      <c r="C1175" t="s">
        <v>16</v>
      </c>
      <c r="D1175" t="s">
        <v>37</v>
      </c>
      <c r="E1175">
        <v>202212</v>
      </c>
      <c r="F1175">
        <v>281182.9080645162</v>
      </c>
      <c r="G1175">
        <v>370765.5</v>
      </c>
    </row>
    <row r="1176" spans="1:7" x14ac:dyDescent="0.2">
      <c r="A1176" t="s">
        <v>101</v>
      </c>
      <c r="B1176" t="s">
        <v>23</v>
      </c>
      <c r="C1176" t="s">
        <v>16</v>
      </c>
      <c r="D1176" t="s">
        <v>37</v>
      </c>
      <c r="E1176">
        <v>202306</v>
      </c>
      <c r="F1176">
        <v>283908.11404249875</v>
      </c>
      <c r="G1176">
        <v>289757.66666666669</v>
      </c>
    </row>
    <row r="1177" spans="1:7" x14ac:dyDescent="0.2">
      <c r="A1177" t="s">
        <v>101</v>
      </c>
      <c r="B1177" t="s">
        <v>23</v>
      </c>
      <c r="C1177" t="s">
        <v>16</v>
      </c>
      <c r="D1177" t="s">
        <v>37</v>
      </c>
      <c r="E1177">
        <v>202312</v>
      </c>
      <c r="F1177">
        <v>294192.91577060934</v>
      </c>
      <c r="G1177">
        <v>306662.16666666669</v>
      </c>
    </row>
    <row r="1178" spans="1:7" x14ac:dyDescent="0.2">
      <c r="A1178" t="s">
        <v>101</v>
      </c>
      <c r="B1178" t="s">
        <v>23</v>
      </c>
      <c r="C1178" t="s">
        <v>16</v>
      </c>
      <c r="D1178" t="s">
        <v>37</v>
      </c>
      <c r="E1178">
        <v>202406</v>
      </c>
      <c r="F1178">
        <v>307757.27046347799</v>
      </c>
      <c r="G1178">
        <v>315246.2</v>
      </c>
    </row>
    <row r="1179" spans="1:7" x14ac:dyDescent="0.2">
      <c r="A1179" t="s">
        <v>101</v>
      </c>
      <c r="B1179" t="s">
        <v>23</v>
      </c>
      <c r="C1179" t="s">
        <v>16</v>
      </c>
      <c r="D1179" t="s">
        <v>33</v>
      </c>
      <c r="E1179">
        <v>201906</v>
      </c>
      <c r="F1179">
        <v>249607.1827956989</v>
      </c>
      <c r="G1179">
        <v>254159.33333333334</v>
      </c>
    </row>
    <row r="1180" spans="1:7" x14ac:dyDescent="0.2">
      <c r="A1180" t="s">
        <v>101</v>
      </c>
      <c r="B1180" t="s">
        <v>23</v>
      </c>
      <c r="C1180" t="s">
        <v>16</v>
      </c>
      <c r="D1180" t="s">
        <v>33</v>
      </c>
      <c r="E1180">
        <v>201909</v>
      </c>
      <c r="F1180">
        <v>248141.70430107522</v>
      </c>
      <c r="G1180">
        <v>257528.66666666666</v>
      </c>
    </row>
    <row r="1181" spans="1:7" x14ac:dyDescent="0.2">
      <c r="A1181" t="s">
        <v>101</v>
      </c>
      <c r="B1181" t="s">
        <v>23</v>
      </c>
      <c r="C1181" t="s">
        <v>16</v>
      </c>
      <c r="D1181" t="s">
        <v>33</v>
      </c>
      <c r="E1181">
        <v>201912</v>
      </c>
      <c r="F1181">
        <v>244815.4681003585</v>
      </c>
      <c r="G1181">
        <v>329457.66666666669</v>
      </c>
    </row>
    <row r="1182" spans="1:7" x14ac:dyDescent="0.2">
      <c r="A1182" t="s">
        <v>101</v>
      </c>
      <c r="B1182" t="s">
        <v>23</v>
      </c>
      <c r="C1182" t="s">
        <v>16</v>
      </c>
      <c r="D1182" t="s">
        <v>33</v>
      </c>
      <c r="E1182">
        <v>202003</v>
      </c>
      <c r="F1182">
        <v>243328.80719317761</v>
      </c>
      <c r="G1182">
        <v>388686.66666666669</v>
      </c>
    </row>
    <row r="1183" spans="1:7" x14ac:dyDescent="0.2">
      <c r="A1183" t="s">
        <v>101</v>
      </c>
      <c r="B1183" t="s">
        <v>23</v>
      </c>
      <c r="C1183" t="s">
        <v>16</v>
      </c>
      <c r="D1183" t="s">
        <v>33</v>
      </c>
      <c r="E1183">
        <v>202006</v>
      </c>
      <c r="F1183">
        <v>243160.83548387093</v>
      </c>
      <c r="G1183">
        <v>245667.33333333334</v>
      </c>
    </row>
    <row r="1184" spans="1:7" x14ac:dyDescent="0.2">
      <c r="A1184" t="s">
        <v>101</v>
      </c>
      <c r="B1184" t="s">
        <v>23</v>
      </c>
      <c r="C1184" t="s">
        <v>16</v>
      </c>
      <c r="D1184" t="s">
        <v>33</v>
      </c>
      <c r="E1184">
        <v>202009</v>
      </c>
      <c r="F1184">
        <v>242428.49426523293</v>
      </c>
      <c r="G1184">
        <v>246209</v>
      </c>
    </row>
    <row r="1185" spans="1:7" x14ac:dyDescent="0.2">
      <c r="A1185" t="s">
        <v>101</v>
      </c>
      <c r="B1185" t="s">
        <v>23</v>
      </c>
      <c r="C1185" t="s">
        <v>16</v>
      </c>
      <c r="D1185" t="s">
        <v>33</v>
      </c>
      <c r="E1185">
        <v>202012</v>
      </c>
      <c r="F1185">
        <v>246166.74265232982</v>
      </c>
      <c r="G1185">
        <v>251189</v>
      </c>
    </row>
    <row r="1186" spans="1:7" x14ac:dyDescent="0.2">
      <c r="A1186" t="s">
        <v>101</v>
      </c>
      <c r="B1186" t="s">
        <v>23</v>
      </c>
      <c r="C1186" t="s">
        <v>16</v>
      </c>
      <c r="D1186" t="s">
        <v>33</v>
      </c>
      <c r="E1186">
        <v>202103</v>
      </c>
      <c r="F1186">
        <v>249777.64592933946</v>
      </c>
      <c r="G1186">
        <v>256357</v>
      </c>
    </row>
    <row r="1187" spans="1:7" x14ac:dyDescent="0.2">
      <c r="A1187" t="s">
        <v>101</v>
      </c>
      <c r="B1187" t="s">
        <v>23</v>
      </c>
      <c r="C1187" t="s">
        <v>16</v>
      </c>
      <c r="D1187" t="s">
        <v>33</v>
      </c>
      <c r="E1187">
        <v>202106</v>
      </c>
      <c r="F1187">
        <v>253112.42473118278</v>
      </c>
      <c r="G1187">
        <v>259761.66666666666</v>
      </c>
    </row>
    <row r="1188" spans="1:7" x14ac:dyDescent="0.2">
      <c r="A1188" t="s">
        <v>101</v>
      </c>
      <c r="B1188" t="s">
        <v>23</v>
      </c>
      <c r="C1188" t="s">
        <v>16</v>
      </c>
      <c r="D1188" t="s">
        <v>33</v>
      </c>
      <c r="E1188">
        <v>202109</v>
      </c>
      <c r="F1188">
        <v>259414.33620071688</v>
      </c>
      <c r="G1188">
        <v>264864.66666666669</v>
      </c>
    </row>
    <row r="1189" spans="1:7" x14ac:dyDescent="0.2">
      <c r="A1189" t="s">
        <v>101</v>
      </c>
      <c r="B1189" t="s">
        <v>23</v>
      </c>
      <c r="C1189" t="s">
        <v>16</v>
      </c>
      <c r="D1189" t="s">
        <v>33</v>
      </c>
      <c r="E1189">
        <v>202112</v>
      </c>
      <c r="F1189">
        <v>261507.470967742</v>
      </c>
      <c r="G1189">
        <v>353364</v>
      </c>
    </row>
    <row r="1190" spans="1:7" x14ac:dyDescent="0.2">
      <c r="A1190" t="s">
        <v>101</v>
      </c>
      <c r="B1190" t="s">
        <v>23</v>
      </c>
      <c r="C1190" t="s">
        <v>16</v>
      </c>
      <c r="D1190" t="s">
        <v>33</v>
      </c>
      <c r="E1190">
        <v>202203</v>
      </c>
      <c r="F1190">
        <v>260603.39554531491</v>
      </c>
      <c r="G1190">
        <v>268753.33333333331</v>
      </c>
    </row>
    <row r="1191" spans="1:7" x14ac:dyDescent="0.2">
      <c r="A1191" t="s">
        <v>101</v>
      </c>
      <c r="B1191" t="s">
        <v>23</v>
      </c>
      <c r="C1191" t="s">
        <v>16</v>
      </c>
      <c r="D1191" t="s">
        <v>33</v>
      </c>
      <c r="E1191">
        <v>202206</v>
      </c>
      <c r="F1191">
        <v>267727.43333333335</v>
      </c>
      <c r="G1191">
        <v>273096.33333333331</v>
      </c>
    </row>
    <row r="1192" spans="1:7" x14ac:dyDescent="0.2">
      <c r="A1192" t="s">
        <v>101</v>
      </c>
      <c r="B1192" t="s">
        <v>23</v>
      </c>
      <c r="C1192" t="s">
        <v>16</v>
      </c>
      <c r="D1192" t="s">
        <v>33</v>
      </c>
      <c r="E1192">
        <v>202209</v>
      </c>
      <c r="F1192">
        <v>275771.71146953409</v>
      </c>
      <c r="G1192">
        <v>281254.33333333331</v>
      </c>
    </row>
    <row r="1193" spans="1:7" x14ac:dyDescent="0.2">
      <c r="A1193" t="s">
        <v>101</v>
      </c>
      <c r="B1193" t="s">
        <v>23</v>
      </c>
      <c r="C1193" t="s">
        <v>16</v>
      </c>
      <c r="D1193" t="s">
        <v>33</v>
      </c>
      <c r="E1193">
        <v>202212</v>
      </c>
      <c r="F1193">
        <v>286594.10465949826</v>
      </c>
      <c r="G1193">
        <v>460276.66666666669</v>
      </c>
    </row>
    <row r="1194" spans="1:7" x14ac:dyDescent="0.2">
      <c r="A1194" t="s">
        <v>101</v>
      </c>
      <c r="B1194" t="s">
        <v>23</v>
      </c>
      <c r="C1194" t="s">
        <v>16</v>
      </c>
      <c r="D1194" t="s">
        <v>33</v>
      </c>
      <c r="E1194">
        <v>202303</v>
      </c>
      <c r="F1194">
        <v>283471.17933947779</v>
      </c>
      <c r="G1194">
        <v>288613</v>
      </c>
    </row>
    <row r="1195" spans="1:7" x14ac:dyDescent="0.2">
      <c r="A1195" t="s">
        <v>101</v>
      </c>
      <c r="B1195" t="s">
        <v>23</v>
      </c>
      <c r="C1195" t="s">
        <v>16</v>
      </c>
      <c r="D1195" t="s">
        <v>33</v>
      </c>
      <c r="E1195">
        <v>202306</v>
      </c>
      <c r="F1195">
        <v>284345.04874551971</v>
      </c>
      <c r="G1195">
        <v>290902.33333333331</v>
      </c>
    </row>
    <row r="1196" spans="1:7" x14ac:dyDescent="0.2">
      <c r="A1196" t="s">
        <v>101</v>
      </c>
      <c r="B1196" t="s">
        <v>23</v>
      </c>
      <c r="C1196" t="s">
        <v>16</v>
      </c>
      <c r="D1196" t="s">
        <v>33</v>
      </c>
      <c r="E1196">
        <v>202309</v>
      </c>
      <c r="F1196">
        <v>288606.79498207889</v>
      </c>
      <c r="G1196">
        <v>293114.33333333331</v>
      </c>
    </row>
    <row r="1197" spans="1:7" x14ac:dyDescent="0.2">
      <c r="A1197" t="s">
        <v>101</v>
      </c>
      <c r="B1197" t="s">
        <v>23</v>
      </c>
      <c r="C1197" t="s">
        <v>16</v>
      </c>
      <c r="D1197" t="s">
        <v>33</v>
      </c>
      <c r="E1197">
        <v>202312</v>
      </c>
      <c r="F1197">
        <v>299779.03655913979</v>
      </c>
      <c r="G1197">
        <v>320210</v>
      </c>
    </row>
    <row r="1198" spans="1:7" x14ac:dyDescent="0.2">
      <c r="A1198" t="s">
        <v>101</v>
      </c>
      <c r="B1198" t="s">
        <v>23</v>
      </c>
      <c r="C1198" t="s">
        <v>16</v>
      </c>
      <c r="D1198" t="s">
        <v>33</v>
      </c>
      <c r="E1198">
        <v>202403</v>
      </c>
      <c r="F1198">
        <v>306563.42639970337</v>
      </c>
      <c r="G1198">
        <v>316107.66666666669</v>
      </c>
    </row>
    <row r="1199" spans="1:7" x14ac:dyDescent="0.2">
      <c r="A1199" t="s">
        <v>101</v>
      </c>
      <c r="B1199" t="s">
        <v>23</v>
      </c>
      <c r="C1199" t="s">
        <v>16</v>
      </c>
      <c r="D1199" t="s">
        <v>33</v>
      </c>
      <c r="E1199">
        <v>202406</v>
      </c>
      <c r="F1199">
        <v>309548.03655913984</v>
      </c>
      <c r="G1199">
        <v>313954</v>
      </c>
    </row>
    <row r="1200" spans="1:7" x14ac:dyDescent="0.2">
      <c r="A1200" t="s">
        <v>101</v>
      </c>
      <c r="B1200" t="s">
        <v>24</v>
      </c>
      <c r="C1200" t="s">
        <v>17</v>
      </c>
      <c r="D1200" t="s">
        <v>35</v>
      </c>
      <c r="E1200">
        <v>2019</v>
      </c>
      <c r="F1200">
        <v>1316115.0094384707</v>
      </c>
      <c r="G1200">
        <v>1540950.2222222222</v>
      </c>
    </row>
    <row r="1201" spans="1:7" x14ac:dyDescent="0.2">
      <c r="A1201" t="s">
        <v>101</v>
      </c>
      <c r="B1201" t="s">
        <v>24</v>
      </c>
      <c r="C1201" t="s">
        <v>17</v>
      </c>
      <c r="D1201" t="s">
        <v>35</v>
      </c>
      <c r="E1201">
        <v>2020</v>
      </c>
      <c r="F1201">
        <v>1317551.6244654555</v>
      </c>
      <c r="G1201">
        <v>1502149.25</v>
      </c>
    </row>
    <row r="1202" spans="1:7" x14ac:dyDescent="0.2">
      <c r="A1202" t="s">
        <v>101</v>
      </c>
      <c r="B1202" t="s">
        <v>24</v>
      </c>
      <c r="C1202" t="s">
        <v>17</v>
      </c>
      <c r="D1202" t="s">
        <v>35</v>
      </c>
      <c r="E1202">
        <v>2021</v>
      </c>
      <c r="F1202">
        <v>1240985.4736943166</v>
      </c>
      <c r="G1202">
        <v>1346869.0833333333</v>
      </c>
    </row>
    <row r="1203" spans="1:7" x14ac:dyDescent="0.2">
      <c r="A1203" t="s">
        <v>101</v>
      </c>
      <c r="B1203" t="s">
        <v>24</v>
      </c>
      <c r="C1203" t="s">
        <v>17</v>
      </c>
      <c r="D1203" t="s">
        <v>35</v>
      </c>
      <c r="E1203">
        <v>2022</v>
      </c>
      <c r="F1203">
        <v>1547814.7872503756</v>
      </c>
      <c r="G1203">
        <v>1825228.9166666667</v>
      </c>
    </row>
    <row r="1204" spans="1:7" x14ac:dyDescent="0.2">
      <c r="A1204" t="s">
        <v>101</v>
      </c>
      <c r="B1204" t="s">
        <v>24</v>
      </c>
      <c r="C1204" t="s">
        <v>17</v>
      </c>
      <c r="D1204" t="s">
        <v>35</v>
      </c>
      <c r="E1204">
        <v>2023</v>
      </c>
      <c r="F1204">
        <v>1804740.3766897086</v>
      </c>
      <c r="G1204">
        <v>1896547</v>
      </c>
    </row>
    <row r="1205" spans="1:7" x14ac:dyDescent="0.2">
      <c r="A1205" t="s">
        <v>101</v>
      </c>
      <c r="B1205" t="s">
        <v>24</v>
      </c>
      <c r="C1205" t="s">
        <v>17</v>
      </c>
      <c r="D1205" t="s">
        <v>35</v>
      </c>
      <c r="E1205">
        <v>2024</v>
      </c>
      <c r="F1205">
        <v>1651957.7971153134</v>
      </c>
      <c r="G1205">
        <v>1815395.6</v>
      </c>
    </row>
    <row r="1206" spans="1:7" x14ac:dyDescent="0.2">
      <c r="A1206" t="s">
        <v>101</v>
      </c>
      <c r="B1206" t="s">
        <v>24</v>
      </c>
      <c r="C1206" t="s">
        <v>17</v>
      </c>
      <c r="D1206" t="s">
        <v>36</v>
      </c>
      <c r="E1206">
        <v>201904</v>
      </c>
      <c r="F1206">
        <v>1178245.1000000001</v>
      </c>
      <c r="G1206">
        <v>1239425</v>
      </c>
    </row>
    <row r="1207" spans="1:7" x14ac:dyDescent="0.2">
      <c r="A1207" t="s">
        <v>101</v>
      </c>
      <c r="B1207" t="s">
        <v>24</v>
      </c>
      <c r="C1207" t="s">
        <v>17</v>
      </c>
      <c r="D1207" t="s">
        <v>36</v>
      </c>
      <c r="E1207">
        <v>201905</v>
      </c>
      <c r="F1207">
        <v>1219013.1290322577</v>
      </c>
      <c r="G1207">
        <v>1368432</v>
      </c>
    </row>
    <row r="1208" spans="1:7" x14ac:dyDescent="0.2">
      <c r="A1208" t="s">
        <v>101</v>
      </c>
      <c r="B1208" t="s">
        <v>24</v>
      </c>
      <c r="C1208" t="s">
        <v>17</v>
      </c>
      <c r="D1208" t="s">
        <v>36</v>
      </c>
      <c r="E1208">
        <v>201906</v>
      </c>
      <c r="F1208">
        <v>1247848.7333333334</v>
      </c>
      <c r="G1208">
        <v>1360751</v>
      </c>
    </row>
    <row r="1209" spans="1:7" x14ac:dyDescent="0.2">
      <c r="A1209" t="s">
        <v>101</v>
      </c>
      <c r="B1209" t="s">
        <v>24</v>
      </c>
      <c r="C1209" t="s">
        <v>17</v>
      </c>
      <c r="D1209" t="s">
        <v>36</v>
      </c>
      <c r="E1209">
        <v>201907</v>
      </c>
      <c r="F1209">
        <v>1338264.3548387096</v>
      </c>
      <c r="G1209">
        <v>1507761</v>
      </c>
    </row>
    <row r="1210" spans="1:7" x14ac:dyDescent="0.2">
      <c r="A1210" t="s">
        <v>101</v>
      </c>
      <c r="B1210" t="s">
        <v>24</v>
      </c>
      <c r="C1210" t="s">
        <v>17</v>
      </c>
      <c r="D1210" t="s">
        <v>36</v>
      </c>
      <c r="E1210">
        <v>201908</v>
      </c>
      <c r="F1210">
        <v>1338797.9677419357</v>
      </c>
      <c r="G1210">
        <v>1492692</v>
      </c>
    </row>
    <row r="1211" spans="1:7" x14ac:dyDescent="0.2">
      <c r="A1211" t="s">
        <v>101</v>
      </c>
      <c r="B1211" t="s">
        <v>24</v>
      </c>
      <c r="C1211" t="s">
        <v>17</v>
      </c>
      <c r="D1211" t="s">
        <v>36</v>
      </c>
      <c r="E1211">
        <v>201909</v>
      </c>
      <c r="F1211">
        <v>1354501.2</v>
      </c>
      <c r="G1211">
        <v>1472671</v>
      </c>
    </row>
    <row r="1212" spans="1:7" x14ac:dyDescent="0.2">
      <c r="A1212" t="s">
        <v>101</v>
      </c>
      <c r="B1212" t="s">
        <v>24</v>
      </c>
      <c r="C1212" t="s">
        <v>17</v>
      </c>
      <c r="D1212" t="s">
        <v>36</v>
      </c>
      <c r="E1212">
        <v>201910</v>
      </c>
      <c r="F1212">
        <v>1370799.6774193551</v>
      </c>
      <c r="G1212">
        <v>1502614</v>
      </c>
    </row>
    <row r="1213" spans="1:7" x14ac:dyDescent="0.2">
      <c r="A1213" t="s">
        <v>101</v>
      </c>
      <c r="B1213" t="s">
        <v>24</v>
      </c>
      <c r="C1213" t="s">
        <v>17</v>
      </c>
      <c r="D1213" t="s">
        <v>36</v>
      </c>
      <c r="E1213">
        <v>201911</v>
      </c>
      <c r="F1213">
        <v>1386719.5999999987</v>
      </c>
      <c r="G1213">
        <v>2393252</v>
      </c>
    </row>
    <row r="1214" spans="1:7" x14ac:dyDescent="0.2">
      <c r="A1214" t="s">
        <v>101</v>
      </c>
      <c r="B1214" t="s">
        <v>24</v>
      </c>
      <c r="C1214" t="s">
        <v>17</v>
      </c>
      <c r="D1214" t="s">
        <v>36</v>
      </c>
      <c r="E1214">
        <v>201912</v>
      </c>
      <c r="F1214">
        <v>1410845.3225806456</v>
      </c>
      <c r="G1214">
        <v>1530954</v>
      </c>
    </row>
    <row r="1215" spans="1:7" x14ac:dyDescent="0.2">
      <c r="A1215" t="s">
        <v>101</v>
      </c>
      <c r="B1215" t="s">
        <v>24</v>
      </c>
      <c r="C1215" t="s">
        <v>17</v>
      </c>
      <c r="D1215" t="s">
        <v>36</v>
      </c>
      <c r="E1215">
        <v>202001</v>
      </c>
      <c r="F1215">
        <v>1398381.516129032</v>
      </c>
      <c r="G1215">
        <v>1514513</v>
      </c>
    </row>
    <row r="1216" spans="1:7" x14ac:dyDescent="0.2">
      <c r="A1216" t="s">
        <v>101</v>
      </c>
      <c r="B1216" t="s">
        <v>24</v>
      </c>
      <c r="C1216" t="s">
        <v>17</v>
      </c>
      <c r="D1216" t="s">
        <v>36</v>
      </c>
      <c r="E1216">
        <v>202002</v>
      </c>
      <c r="F1216">
        <v>1404802.5172413809</v>
      </c>
      <c r="G1216">
        <v>1712058</v>
      </c>
    </row>
    <row r="1217" spans="1:7" x14ac:dyDescent="0.2">
      <c r="A1217" t="s">
        <v>101</v>
      </c>
      <c r="B1217" t="s">
        <v>24</v>
      </c>
      <c r="C1217" t="s">
        <v>17</v>
      </c>
      <c r="D1217" t="s">
        <v>36</v>
      </c>
      <c r="E1217">
        <v>202003</v>
      </c>
      <c r="F1217">
        <v>1386593.5806451607</v>
      </c>
      <c r="G1217">
        <v>1526968</v>
      </c>
    </row>
    <row r="1218" spans="1:7" x14ac:dyDescent="0.2">
      <c r="A1218" t="s">
        <v>101</v>
      </c>
      <c r="B1218" t="s">
        <v>24</v>
      </c>
      <c r="C1218" t="s">
        <v>17</v>
      </c>
      <c r="D1218" t="s">
        <v>36</v>
      </c>
      <c r="E1218">
        <v>202004</v>
      </c>
      <c r="F1218">
        <v>1371185.6000000003</v>
      </c>
      <c r="G1218">
        <v>1436383</v>
      </c>
    </row>
    <row r="1219" spans="1:7" x14ac:dyDescent="0.2">
      <c r="A1219" t="s">
        <v>101</v>
      </c>
      <c r="B1219" t="s">
        <v>24</v>
      </c>
      <c r="C1219" t="s">
        <v>17</v>
      </c>
      <c r="D1219" t="s">
        <v>36</v>
      </c>
      <c r="E1219">
        <v>202005</v>
      </c>
      <c r="F1219">
        <v>1335720.8387096771</v>
      </c>
      <c r="G1219">
        <v>1406667</v>
      </c>
    </row>
    <row r="1220" spans="1:7" x14ac:dyDescent="0.2">
      <c r="A1220" t="s">
        <v>101</v>
      </c>
      <c r="B1220" t="s">
        <v>24</v>
      </c>
      <c r="C1220" t="s">
        <v>17</v>
      </c>
      <c r="D1220" t="s">
        <v>36</v>
      </c>
      <c r="E1220">
        <v>202006</v>
      </c>
      <c r="F1220">
        <v>1328369</v>
      </c>
      <c r="G1220">
        <v>1384573</v>
      </c>
    </row>
    <row r="1221" spans="1:7" x14ac:dyDescent="0.2">
      <c r="A1221" t="s">
        <v>101</v>
      </c>
      <c r="B1221" t="s">
        <v>24</v>
      </c>
      <c r="C1221" t="s">
        <v>17</v>
      </c>
      <c r="D1221" t="s">
        <v>36</v>
      </c>
      <c r="E1221">
        <v>202007</v>
      </c>
      <c r="F1221">
        <v>1307578.6774193544</v>
      </c>
      <c r="G1221">
        <v>1363990</v>
      </c>
    </row>
    <row r="1222" spans="1:7" x14ac:dyDescent="0.2">
      <c r="A1222" t="s">
        <v>101</v>
      </c>
      <c r="B1222" t="s">
        <v>24</v>
      </c>
      <c r="C1222" t="s">
        <v>17</v>
      </c>
      <c r="D1222" t="s">
        <v>36</v>
      </c>
      <c r="E1222">
        <v>202008</v>
      </c>
      <c r="F1222">
        <v>1293086.5161290334</v>
      </c>
      <c r="G1222">
        <v>1357915</v>
      </c>
    </row>
    <row r="1223" spans="1:7" x14ac:dyDescent="0.2">
      <c r="A1223" t="s">
        <v>101</v>
      </c>
      <c r="B1223" t="s">
        <v>24</v>
      </c>
      <c r="C1223" t="s">
        <v>17</v>
      </c>
      <c r="D1223" t="s">
        <v>36</v>
      </c>
      <c r="E1223">
        <v>202009</v>
      </c>
      <c r="F1223">
        <v>1302891.566666665</v>
      </c>
      <c r="G1223">
        <v>2192671</v>
      </c>
    </row>
    <row r="1224" spans="1:7" x14ac:dyDescent="0.2">
      <c r="A1224" t="s">
        <v>101</v>
      </c>
      <c r="B1224" t="s">
        <v>24</v>
      </c>
      <c r="C1224" t="s">
        <v>17</v>
      </c>
      <c r="D1224" t="s">
        <v>36</v>
      </c>
      <c r="E1224">
        <v>202010</v>
      </c>
      <c r="F1224">
        <v>1284903.4516129037</v>
      </c>
      <c r="G1224">
        <v>1342902</v>
      </c>
    </row>
    <row r="1225" spans="1:7" x14ac:dyDescent="0.2">
      <c r="A1225" t="s">
        <v>101</v>
      </c>
      <c r="B1225" t="s">
        <v>24</v>
      </c>
      <c r="C1225" t="s">
        <v>17</v>
      </c>
      <c r="D1225" t="s">
        <v>36</v>
      </c>
      <c r="E1225">
        <v>202011</v>
      </c>
      <c r="F1225">
        <v>1214854.1000000001</v>
      </c>
      <c r="G1225">
        <v>1376279</v>
      </c>
    </row>
    <row r="1226" spans="1:7" x14ac:dyDescent="0.2">
      <c r="A1226" t="s">
        <v>101</v>
      </c>
      <c r="B1226" t="s">
        <v>24</v>
      </c>
      <c r="C1226" t="s">
        <v>17</v>
      </c>
      <c r="D1226" t="s">
        <v>36</v>
      </c>
      <c r="E1226">
        <v>202012</v>
      </c>
      <c r="F1226">
        <v>1182252.1290322584</v>
      </c>
      <c r="G1226">
        <v>1410872</v>
      </c>
    </row>
    <row r="1227" spans="1:7" x14ac:dyDescent="0.2">
      <c r="A1227" t="s">
        <v>101</v>
      </c>
      <c r="B1227" t="s">
        <v>24</v>
      </c>
      <c r="C1227" t="s">
        <v>17</v>
      </c>
      <c r="D1227" t="s">
        <v>36</v>
      </c>
      <c r="E1227">
        <v>202101</v>
      </c>
      <c r="F1227">
        <v>1149622.2258064519</v>
      </c>
      <c r="G1227">
        <v>1270110</v>
      </c>
    </row>
    <row r="1228" spans="1:7" x14ac:dyDescent="0.2">
      <c r="A1228" t="s">
        <v>101</v>
      </c>
      <c r="B1228" t="s">
        <v>24</v>
      </c>
      <c r="C1228" t="s">
        <v>17</v>
      </c>
      <c r="D1228" t="s">
        <v>36</v>
      </c>
      <c r="E1228">
        <v>202102</v>
      </c>
      <c r="F1228">
        <v>1180993.0714285709</v>
      </c>
      <c r="G1228">
        <v>1272857</v>
      </c>
    </row>
    <row r="1229" spans="1:7" x14ac:dyDescent="0.2">
      <c r="A1229" t="s">
        <v>101</v>
      </c>
      <c r="B1229" t="s">
        <v>24</v>
      </c>
      <c r="C1229" t="s">
        <v>17</v>
      </c>
      <c r="D1229" t="s">
        <v>36</v>
      </c>
      <c r="E1229">
        <v>202103</v>
      </c>
      <c r="F1229">
        <v>1207916.7419354839</v>
      </c>
      <c r="G1229">
        <v>1260932</v>
      </c>
    </row>
    <row r="1230" spans="1:7" x14ac:dyDescent="0.2">
      <c r="A1230" t="s">
        <v>101</v>
      </c>
      <c r="B1230" t="s">
        <v>24</v>
      </c>
      <c r="C1230" t="s">
        <v>17</v>
      </c>
      <c r="D1230" t="s">
        <v>36</v>
      </c>
      <c r="E1230">
        <v>202104</v>
      </c>
      <c r="F1230">
        <v>1226915.7666666666</v>
      </c>
      <c r="G1230">
        <v>1330967</v>
      </c>
    </row>
    <row r="1231" spans="1:7" x14ac:dyDescent="0.2">
      <c r="A1231" t="s">
        <v>101</v>
      </c>
      <c r="B1231" t="s">
        <v>24</v>
      </c>
      <c r="C1231" t="s">
        <v>17</v>
      </c>
      <c r="D1231" t="s">
        <v>36</v>
      </c>
      <c r="E1231">
        <v>202105</v>
      </c>
      <c r="F1231">
        <v>1229978.4516129033</v>
      </c>
      <c r="G1231">
        <v>1305795</v>
      </c>
    </row>
    <row r="1232" spans="1:7" x14ac:dyDescent="0.2">
      <c r="A1232" t="s">
        <v>101</v>
      </c>
      <c r="B1232" t="s">
        <v>24</v>
      </c>
      <c r="C1232" t="s">
        <v>17</v>
      </c>
      <c r="D1232" t="s">
        <v>36</v>
      </c>
      <c r="E1232">
        <v>202106</v>
      </c>
      <c r="F1232">
        <v>1232714.1333333333</v>
      </c>
      <c r="G1232">
        <v>1295258</v>
      </c>
    </row>
    <row r="1233" spans="1:7" x14ac:dyDescent="0.2">
      <c r="A1233" t="s">
        <v>101</v>
      </c>
      <c r="B1233" t="s">
        <v>24</v>
      </c>
      <c r="C1233" t="s">
        <v>17</v>
      </c>
      <c r="D1233" t="s">
        <v>36</v>
      </c>
      <c r="E1233">
        <v>202107</v>
      </c>
      <c r="F1233">
        <v>1253210.9354838708</v>
      </c>
      <c r="G1233">
        <v>1317397</v>
      </c>
    </row>
    <row r="1234" spans="1:7" x14ac:dyDescent="0.2">
      <c r="A1234" t="s">
        <v>101</v>
      </c>
      <c r="B1234" t="s">
        <v>24</v>
      </c>
      <c r="C1234" t="s">
        <v>17</v>
      </c>
      <c r="D1234" t="s">
        <v>36</v>
      </c>
      <c r="E1234">
        <v>202108</v>
      </c>
      <c r="F1234">
        <v>1271803.3548387098</v>
      </c>
      <c r="G1234">
        <v>1351611</v>
      </c>
    </row>
    <row r="1235" spans="1:7" x14ac:dyDescent="0.2">
      <c r="A1235" t="s">
        <v>101</v>
      </c>
      <c r="B1235" t="s">
        <v>24</v>
      </c>
      <c r="C1235" t="s">
        <v>17</v>
      </c>
      <c r="D1235" t="s">
        <v>36</v>
      </c>
      <c r="E1235">
        <v>202109</v>
      </c>
      <c r="F1235">
        <v>1288283.3999999997</v>
      </c>
      <c r="G1235">
        <v>1376805</v>
      </c>
    </row>
    <row r="1236" spans="1:7" x14ac:dyDescent="0.2">
      <c r="A1236" t="s">
        <v>101</v>
      </c>
      <c r="B1236" t="s">
        <v>24</v>
      </c>
      <c r="C1236" t="s">
        <v>17</v>
      </c>
      <c r="D1236" t="s">
        <v>36</v>
      </c>
      <c r="E1236">
        <v>202110</v>
      </c>
      <c r="F1236">
        <v>1327095.4193548388</v>
      </c>
      <c r="G1236">
        <v>1450987</v>
      </c>
    </row>
    <row r="1237" spans="1:7" x14ac:dyDescent="0.2">
      <c r="A1237" t="s">
        <v>101</v>
      </c>
      <c r="B1237" t="s">
        <v>24</v>
      </c>
      <c r="C1237" t="s">
        <v>17</v>
      </c>
      <c r="D1237" t="s">
        <v>36</v>
      </c>
      <c r="E1237">
        <v>202111</v>
      </c>
      <c r="F1237">
        <v>1195623.7000000007</v>
      </c>
      <c r="G1237">
        <v>1497333</v>
      </c>
    </row>
    <row r="1238" spans="1:7" x14ac:dyDescent="0.2">
      <c r="A1238" t="s">
        <v>101</v>
      </c>
      <c r="B1238" t="s">
        <v>24</v>
      </c>
      <c r="C1238" t="s">
        <v>17</v>
      </c>
      <c r="D1238" t="s">
        <v>36</v>
      </c>
      <c r="E1238">
        <v>202112</v>
      </c>
      <c r="F1238">
        <v>1327668.4838709678</v>
      </c>
      <c r="G1238">
        <v>1432377</v>
      </c>
    </row>
    <row r="1239" spans="1:7" x14ac:dyDescent="0.2">
      <c r="A1239" t="s">
        <v>101</v>
      </c>
      <c r="B1239" t="s">
        <v>24</v>
      </c>
      <c r="C1239" t="s">
        <v>17</v>
      </c>
      <c r="D1239" t="s">
        <v>36</v>
      </c>
      <c r="E1239">
        <v>202201</v>
      </c>
      <c r="F1239">
        <v>1298262.5806451612</v>
      </c>
      <c r="G1239">
        <v>1441820</v>
      </c>
    </row>
    <row r="1240" spans="1:7" x14ac:dyDescent="0.2">
      <c r="A1240" t="s">
        <v>101</v>
      </c>
      <c r="B1240" t="s">
        <v>24</v>
      </c>
      <c r="C1240" t="s">
        <v>17</v>
      </c>
      <c r="D1240" t="s">
        <v>36</v>
      </c>
      <c r="E1240">
        <v>202202</v>
      </c>
      <c r="F1240">
        <v>1364686.2857142857</v>
      </c>
      <c r="G1240">
        <v>1478819</v>
      </c>
    </row>
    <row r="1241" spans="1:7" x14ac:dyDescent="0.2">
      <c r="A1241" t="s">
        <v>101</v>
      </c>
      <c r="B1241" t="s">
        <v>24</v>
      </c>
      <c r="C1241" t="s">
        <v>17</v>
      </c>
      <c r="D1241" t="s">
        <v>36</v>
      </c>
      <c r="E1241">
        <v>202203</v>
      </c>
      <c r="F1241">
        <v>1440673.3225806449</v>
      </c>
      <c r="G1241">
        <v>1575769</v>
      </c>
    </row>
    <row r="1242" spans="1:7" x14ac:dyDescent="0.2">
      <c r="A1242" t="s">
        <v>101</v>
      </c>
      <c r="B1242" t="s">
        <v>24</v>
      </c>
      <c r="C1242" t="s">
        <v>17</v>
      </c>
      <c r="D1242" t="s">
        <v>36</v>
      </c>
      <c r="E1242">
        <v>202204</v>
      </c>
      <c r="F1242">
        <v>1513764.3666666669</v>
      </c>
      <c r="G1242">
        <v>1695549</v>
      </c>
    </row>
    <row r="1243" spans="1:7" x14ac:dyDescent="0.2">
      <c r="A1243" t="s">
        <v>101</v>
      </c>
      <c r="B1243" t="s">
        <v>24</v>
      </c>
      <c r="C1243" t="s">
        <v>17</v>
      </c>
      <c r="D1243" t="s">
        <v>36</v>
      </c>
      <c r="E1243">
        <v>202205</v>
      </c>
      <c r="F1243">
        <v>1559740.5806451612</v>
      </c>
      <c r="G1243">
        <v>1676567</v>
      </c>
    </row>
    <row r="1244" spans="1:7" x14ac:dyDescent="0.2">
      <c r="A1244" t="s">
        <v>101</v>
      </c>
      <c r="B1244" t="s">
        <v>24</v>
      </c>
      <c r="C1244" t="s">
        <v>17</v>
      </c>
      <c r="D1244" t="s">
        <v>36</v>
      </c>
      <c r="E1244">
        <v>202206</v>
      </c>
      <c r="F1244">
        <v>1600253.0666666667</v>
      </c>
      <c r="G1244">
        <v>1689025</v>
      </c>
    </row>
    <row r="1245" spans="1:7" x14ac:dyDescent="0.2">
      <c r="A1245" t="s">
        <v>101</v>
      </c>
      <c r="B1245" t="s">
        <v>24</v>
      </c>
      <c r="C1245" t="s">
        <v>17</v>
      </c>
      <c r="D1245" t="s">
        <v>36</v>
      </c>
      <c r="E1245">
        <v>202207</v>
      </c>
      <c r="F1245">
        <v>1601500.612903225</v>
      </c>
      <c r="G1245">
        <v>2164630</v>
      </c>
    </row>
    <row r="1246" spans="1:7" x14ac:dyDescent="0.2">
      <c r="A1246" t="s">
        <v>101</v>
      </c>
      <c r="B1246" t="s">
        <v>24</v>
      </c>
      <c r="C1246" t="s">
        <v>17</v>
      </c>
      <c r="D1246" t="s">
        <v>36</v>
      </c>
      <c r="E1246">
        <v>202208</v>
      </c>
      <c r="F1246">
        <v>1597813.6774193551</v>
      </c>
      <c r="G1246">
        <v>1696989</v>
      </c>
    </row>
    <row r="1247" spans="1:7" x14ac:dyDescent="0.2">
      <c r="A1247" t="s">
        <v>101</v>
      </c>
      <c r="B1247" t="s">
        <v>24</v>
      </c>
      <c r="C1247" t="s">
        <v>17</v>
      </c>
      <c r="D1247" t="s">
        <v>36</v>
      </c>
      <c r="E1247">
        <v>202209</v>
      </c>
      <c r="F1247">
        <v>1512459.1666666674</v>
      </c>
      <c r="G1247">
        <v>1715593</v>
      </c>
    </row>
    <row r="1248" spans="1:7" x14ac:dyDescent="0.2">
      <c r="A1248" t="s">
        <v>101</v>
      </c>
      <c r="B1248" t="s">
        <v>24</v>
      </c>
      <c r="C1248" t="s">
        <v>17</v>
      </c>
      <c r="D1248" t="s">
        <v>36</v>
      </c>
      <c r="E1248">
        <v>202210</v>
      </c>
      <c r="F1248">
        <v>1545666.1612903227</v>
      </c>
      <c r="G1248">
        <v>1546691</v>
      </c>
    </row>
    <row r="1249" spans="1:7" x14ac:dyDescent="0.2">
      <c r="A1249" t="s">
        <v>101</v>
      </c>
      <c r="B1249" t="s">
        <v>24</v>
      </c>
      <c r="C1249" t="s">
        <v>17</v>
      </c>
      <c r="D1249" t="s">
        <v>36</v>
      </c>
      <c r="E1249">
        <v>202211</v>
      </c>
      <c r="F1249">
        <v>1759600.3999998989</v>
      </c>
      <c r="G1249">
        <v>3364516</v>
      </c>
    </row>
    <row r="1250" spans="1:7" x14ac:dyDescent="0.2">
      <c r="A1250" t="s">
        <v>101</v>
      </c>
      <c r="B1250" t="s">
        <v>24</v>
      </c>
      <c r="C1250" t="s">
        <v>17</v>
      </c>
      <c r="D1250" t="s">
        <v>36</v>
      </c>
      <c r="E1250">
        <v>202212</v>
      </c>
      <c r="F1250">
        <v>1779357.2258064523</v>
      </c>
      <c r="G1250">
        <v>1856779</v>
      </c>
    </row>
    <row r="1251" spans="1:7" x14ac:dyDescent="0.2">
      <c r="A1251" t="s">
        <v>101</v>
      </c>
      <c r="B1251" t="s">
        <v>24</v>
      </c>
      <c r="C1251" t="s">
        <v>17</v>
      </c>
      <c r="D1251" t="s">
        <v>36</v>
      </c>
      <c r="E1251">
        <v>202301</v>
      </c>
      <c r="F1251">
        <v>1813485.4838709675</v>
      </c>
      <c r="G1251">
        <v>1903074</v>
      </c>
    </row>
    <row r="1252" spans="1:7" x14ac:dyDescent="0.2">
      <c r="A1252" t="s">
        <v>101</v>
      </c>
      <c r="B1252" t="s">
        <v>24</v>
      </c>
      <c r="C1252" t="s">
        <v>17</v>
      </c>
      <c r="D1252" t="s">
        <v>36</v>
      </c>
      <c r="E1252">
        <v>202302</v>
      </c>
      <c r="F1252">
        <v>1826965.1428571432</v>
      </c>
      <c r="G1252">
        <v>2001295</v>
      </c>
    </row>
    <row r="1253" spans="1:7" x14ac:dyDescent="0.2">
      <c r="A1253" t="s">
        <v>101</v>
      </c>
      <c r="B1253" t="s">
        <v>24</v>
      </c>
      <c r="C1253" t="s">
        <v>17</v>
      </c>
      <c r="D1253" t="s">
        <v>36</v>
      </c>
      <c r="E1253">
        <v>202303</v>
      </c>
      <c r="F1253">
        <v>1829912.1290322579</v>
      </c>
      <c r="G1253">
        <v>1906859</v>
      </c>
    </row>
    <row r="1254" spans="1:7" x14ac:dyDescent="0.2">
      <c r="A1254" t="s">
        <v>101</v>
      </c>
      <c r="B1254" t="s">
        <v>24</v>
      </c>
      <c r="C1254" t="s">
        <v>17</v>
      </c>
      <c r="D1254" t="s">
        <v>36</v>
      </c>
      <c r="E1254">
        <v>202304</v>
      </c>
      <c r="F1254">
        <v>1831051.3000000003</v>
      </c>
      <c r="G1254">
        <v>1905017</v>
      </c>
    </row>
    <row r="1255" spans="1:7" x14ac:dyDescent="0.2">
      <c r="A1255" t="s">
        <v>101</v>
      </c>
      <c r="B1255" t="s">
        <v>24</v>
      </c>
      <c r="C1255" t="s">
        <v>17</v>
      </c>
      <c r="D1255" t="s">
        <v>36</v>
      </c>
      <c r="E1255">
        <v>202305</v>
      </c>
      <c r="F1255">
        <v>1828307.5483870967</v>
      </c>
      <c r="G1255">
        <v>1927365</v>
      </c>
    </row>
    <row r="1256" spans="1:7" x14ac:dyDescent="0.2">
      <c r="A1256" t="s">
        <v>101</v>
      </c>
      <c r="B1256" t="s">
        <v>24</v>
      </c>
      <c r="C1256" t="s">
        <v>17</v>
      </c>
      <c r="D1256" t="s">
        <v>36</v>
      </c>
      <c r="E1256">
        <v>202306</v>
      </c>
      <c r="F1256">
        <v>1822977.8666666674</v>
      </c>
      <c r="G1256">
        <v>1909198</v>
      </c>
    </row>
    <row r="1257" spans="1:7" x14ac:dyDescent="0.2">
      <c r="A1257" t="s">
        <v>101</v>
      </c>
      <c r="B1257" t="s">
        <v>24</v>
      </c>
      <c r="C1257" t="s">
        <v>17</v>
      </c>
      <c r="D1257" t="s">
        <v>36</v>
      </c>
      <c r="E1257">
        <v>202307</v>
      </c>
      <c r="F1257">
        <v>1823547.1612903227</v>
      </c>
      <c r="G1257">
        <v>1907700</v>
      </c>
    </row>
    <row r="1258" spans="1:7" x14ac:dyDescent="0.2">
      <c r="A1258" t="s">
        <v>101</v>
      </c>
      <c r="B1258" t="s">
        <v>24</v>
      </c>
      <c r="C1258" t="s">
        <v>17</v>
      </c>
      <c r="D1258" t="s">
        <v>36</v>
      </c>
      <c r="E1258">
        <v>202308</v>
      </c>
      <c r="F1258">
        <v>1811194.8387096773</v>
      </c>
      <c r="G1258">
        <v>1892422</v>
      </c>
    </row>
    <row r="1259" spans="1:7" x14ac:dyDescent="0.2">
      <c r="A1259" t="s">
        <v>101</v>
      </c>
      <c r="B1259" t="s">
        <v>24</v>
      </c>
      <c r="C1259" t="s">
        <v>17</v>
      </c>
      <c r="D1259" t="s">
        <v>36</v>
      </c>
      <c r="E1259">
        <v>202309</v>
      </c>
      <c r="F1259">
        <v>1800906.5</v>
      </c>
      <c r="G1259">
        <v>1889508</v>
      </c>
    </row>
    <row r="1260" spans="1:7" x14ac:dyDescent="0.2">
      <c r="A1260" t="s">
        <v>101</v>
      </c>
      <c r="B1260" t="s">
        <v>24</v>
      </c>
      <c r="C1260" t="s">
        <v>17</v>
      </c>
      <c r="D1260" t="s">
        <v>36</v>
      </c>
      <c r="E1260">
        <v>202310</v>
      </c>
      <c r="F1260">
        <v>1791578.6451612904</v>
      </c>
      <c r="G1260">
        <v>1875757</v>
      </c>
    </row>
    <row r="1261" spans="1:7" x14ac:dyDescent="0.2">
      <c r="A1261" t="s">
        <v>101</v>
      </c>
      <c r="B1261" t="s">
        <v>24</v>
      </c>
      <c r="C1261" t="s">
        <v>17</v>
      </c>
      <c r="D1261" t="s">
        <v>36</v>
      </c>
      <c r="E1261">
        <v>202311</v>
      </c>
      <c r="F1261">
        <v>1750334.0333333337</v>
      </c>
      <c r="G1261">
        <v>1835445</v>
      </c>
    </row>
    <row r="1262" spans="1:7" x14ac:dyDescent="0.2">
      <c r="A1262" t="s">
        <v>101</v>
      </c>
      <c r="B1262" t="s">
        <v>24</v>
      </c>
      <c r="C1262" t="s">
        <v>17</v>
      </c>
      <c r="D1262" t="s">
        <v>36</v>
      </c>
      <c r="E1262">
        <v>202312</v>
      </c>
      <c r="F1262">
        <v>1726623.8709677418</v>
      </c>
      <c r="G1262">
        <v>1804924</v>
      </c>
    </row>
    <row r="1263" spans="1:7" x14ac:dyDescent="0.2">
      <c r="A1263" t="s">
        <v>101</v>
      </c>
      <c r="B1263" t="s">
        <v>24</v>
      </c>
      <c r="C1263" t="s">
        <v>17</v>
      </c>
      <c r="D1263" t="s">
        <v>36</v>
      </c>
      <c r="E1263">
        <v>202401</v>
      </c>
      <c r="F1263">
        <v>1716262.6451612907</v>
      </c>
      <c r="G1263">
        <v>1803960</v>
      </c>
    </row>
    <row r="1264" spans="1:7" x14ac:dyDescent="0.2">
      <c r="A1264" t="s">
        <v>101</v>
      </c>
      <c r="B1264" t="s">
        <v>24</v>
      </c>
      <c r="C1264" t="s">
        <v>17</v>
      </c>
      <c r="D1264" t="s">
        <v>36</v>
      </c>
      <c r="E1264">
        <v>202402</v>
      </c>
      <c r="F1264">
        <v>1689655.7931034486</v>
      </c>
      <c r="G1264">
        <v>1766901</v>
      </c>
    </row>
    <row r="1265" spans="1:7" x14ac:dyDescent="0.2">
      <c r="A1265" t="s">
        <v>101</v>
      </c>
      <c r="B1265" t="s">
        <v>24</v>
      </c>
      <c r="C1265" t="s">
        <v>17</v>
      </c>
      <c r="D1265" t="s">
        <v>36</v>
      </c>
      <c r="E1265">
        <v>202403</v>
      </c>
      <c r="F1265">
        <v>1672367.8709677418</v>
      </c>
      <c r="G1265">
        <v>1815404</v>
      </c>
    </row>
    <row r="1266" spans="1:7" x14ac:dyDescent="0.2">
      <c r="A1266" t="s">
        <v>101</v>
      </c>
      <c r="B1266" t="s">
        <v>24</v>
      </c>
      <c r="C1266" t="s">
        <v>17</v>
      </c>
      <c r="D1266" t="s">
        <v>36</v>
      </c>
      <c r="E1266">
        <v>202404</v>
      </c>
      <c r="F1266">
        <v>1679341.9666666668</v>
      </c>
      <c r="G1266">
        <v>1925695</v>
      </c>
    </row>
    <row r="1267" spans="1:7" x14ac:dyDescent="0.2">
      <c r="A1267" t="s">
        <v>101</v>
      </c>
      <c r="B1267" t="s">
        <v>24</v>
      </c>
      <c r="C1267" t="s">
        <v>17</v>
      </c>
      <c r="D1267" t="s">
        <v>36</v>
      </c>
      <c r="E1267">
        <v>202405</v>
      </c>
      <c r="F1267">
        <v>1502160.7096774189</v>
      </c>
      <c r="G1267">
        <v>1765018</v>
      </c>
    </row>
    <row r="1268" spans="1:7" x14ac:dyDescent="0.2">
      <c r="A1268" t="s">
        <v>101</v>
      </c>
      <c r="B1268" t="s">
        <v>24</v>
      </c>
      <c r="C1268" t="s">
        <v>17</v>
      </c>
      <c r="D1268" t="s">
        <v>37</v>
      </c>
      <c r="E1268">
        <v>201906</v>
      </c>
      <c r="F1268">
        <v>1215035.6541218637</v>
      </c>
      <c r="G1268">
        <v>1322869.3333333333</v>
      </c>
    </row>
    <row r="1269" spans="1:7" x14ac:dyDescent="0.2">
      <c r="A1269" t="s">
        <v>101</v>
      </c>
      <c r="B1269" t="s">
        <v>24</v>
      </c>
      <c r="C1269" t="s">
        <v>17</v>
      </c>
      <c r="D1269" t="s">
        <v>37</v>
      </c>
      <c r="E1269">
        <v>201912</v>
      </c>
      <c r="F1269">
        <v>1366654.6870967741</v>
      </c>
      <c r="G1269">
        <v>1649990.6666666667</v>
      </c>
    </row>
    <row r="1270" spans="1:7" x14ac:dyDescent="0.2">
      <c r="A1270" t="s">
        <v>101</v>
      </c>
      <c r="B1270" t="s">
        <v>24</v>
      </c>
      <c r="C1270" t="s">
        <v>17</v>
      </c>
      <c r="D1270" t="s">
        <v>37</v>
      </c>
      <c r="E1270">
        <v>202006</v>
      </c>
      <c r="F1270">
        <v>1370842.1754542086</v>
      </c>
      <c r="G1270">
        <v>1496860.3333333333</v>
      </c>
    </row>
    <row r="1271" spans="1:7" x14ac:dyDescent="0.2">
      <c r="A1271" t="s">
        <v>101</v>
      </c>
      <c r="B1271" t="s">
        <v>24</v>
      </c>
      <c r="C1271" t="s">
        <v>17</v>
      </c>
      <c r="D1271" t="s">
        <v>37</v>
      </c>
      <c r="E1271">
        <v>202012</v>
      </c>
      <c r="F1271">
        <v>1264261.0734767022</v>
      </c>
      <c r="G1271">
        <v>1507438.1666666667</v>
      </c>
    </row>
    <row r="1272" spans="1:7" x14ac:dyDescent="0.2">
      <c r="A1272" t="s">
        <v>101</v>
      </c>
      <c r="B1272" t="s">
        <v>24</v>
      </c>
      <c r="C1272" t="s">
        <v>17</v>
      </c>
      <c r="D1272" t="s">
        <v>37</v>
      </c>
      <c r="E1272">
        <v>202106</v>
      </c>
      <c r="F1272">
        <v>1204690.0651305681</v>
      </c>
      <c r="G1272">
        <v>1289319.8333333333</v>
      </c>
    </row>
    <row r="1273" spans="1:7" x14ac:dyDescent="0.2">
      <c r="A1273" t="s">
        <v>101</v>
      </c>
      <c r="B1273" t="s">
        <v>24</v>
      </c>
      <c r="C1273" t="s">
        <v>17</v>
      </c>
      <c r="D1273" t="s">
        <v>37</v>
      </c>
      <c r="E1273">
        <v>202112</v>
      </c>
      <c r="F1273">
        <v>1277280.8822580648</v>
      </c>
      <c r="G1273">
        <v>1404418.3333333333</v>
      </c>
    </row>
    <row r="1274" spans="1:7" x14ac:dyDescent="0.2">
      <c r="A1274" t="s">
        <v>101</v>
      </c>
      <c r="B1274" t="s">
        <v>24</v>
      </c>
      <c r="C1274" t="s">
        <v>17</v>
      </c>
      <c r="D1274" t="s">
        <v>37</v>
      </c>
      <c r="E1274">
        <v>202206</v>
      </c>
      <c r="F1274">
        <v>1462896.7004864311</v>
      </c>
      <c r="G1274">
        <v>1592924.8333333333</v>
      </c>
    </row>
    <row r="1275" spans="1:7" x14ac:dyDescent="0.2">
      <c r="A1275" t="s">
        <v>101</v>
      </c>
      <c r="B1275" t="s">
        <v>24</v>
      </c>
      <c r="C1275" t="s">
        <v>17</v>
      </c>
      <c r="D1275" t="s">
        <v>37</v>
      </c>
      <c r="E1275">
        <v>202212</v>
      </c>
      <c r="F1275">
        <v>1632732.8740143201</v>
      </c>
      <c r="G1275">
        <v>2057533</v>
      </c>
    </row>
    <row r="1276" spans="1:7" x14ac:dyDescent="0.2">
      <c r="A1276" t="s">
        <v>101</v>
      </c>
      <c r="B1276" t="s">
        <v>24</v>
      </c>
      <c r="C1276" t="s">
        <v>17</v>
      </c>
      <c r="D1276" t="s">
        <v>37</v>
      </c>
      <c r="E1276">
        <v>202306</v>
      </c>
      <c r="F1276">
        <v>1825449.9118023554</v>
      </c>
      <c r="G1276">
        <v>1925468</v>
      </c>
    </row>
    <row r="1277" spans="1:7" x14ac:dyDescent="0.2">
      <c r="A1277" t="s">
        <v>101</v>
      </c>
      <c r="B1277" t="s">
        <v>24</v>
      </c>
      <c r="C1277" t="s">
        <v>17</v>
      </c>
      <c r="D1277" t="s">
        <v>37</v>
      </c>
      <c r="E1277">
        <v>202312</v>
      </c>
      <c r="F1277">
        <v>1784030.8415770612</v>
      </c>
      <c r="G1277">
        <v>1867626</v>
      </c>
    </row>
    <row r="1278" spans="1:7" x14ac:dyDescent="0.2">
      <c r="A1278" t="s">
        <v>101</v>
      </c>
      <c r="B1278" t="s">
        <v>24</v>
      </c>
      <c r="C1278" t="s">
        <v>17</v>
      </c>
      <c r="D1278" t="s">
        <v>37</v>
      </c>
      <c r="E1278">
        <v>202406</v>
      </c>
      <c r="F1278">
        <v>1651957.7971153134</v>
      </c>
      <c r="G1278">
        <v>1815395.6</v>
      </c>
    </row>
    <row r="1279" spans="1:7" x14ac:dyDescent="0.2">
      <c r="A1279" t="s">
        <v>101</v>
      </c>
      <c r="B1279" t="s">
        <v>24</v>
      </c>
      <c r="C1279" t="s">
        <v>17</v>
      </c>
      <c r="D1279" t="s">
        <v>33</v>
      </c>
      <c r="E1279">
        <v>201906</v>
      </c>
      <c r="F1279">
        <v>1215035.6541218637</v>
      </c>
      <c r="G1279">
        <v>1322869.3333333333</v>
      </c>
    </row>
    <row r="1280" spans="1:7" x14ac:dyDescent="0.2">
      <c r="A1280" t="s">
        <v>101</v>
      </c>
      <c r="B1280" t="s">
        <v>24</v>
      </c>
      <c r="C1280" t="s">
        <v>17</v>
      </c>
      <c r="D1280" t="s">
        <v>33</v>
      </c>
      <c r="E1280">
        <v>201909</v>
      </c>
      <c r="F1280">
        <v>1343854.5075268818</v>
      </c>
      <c r="G1280">
        <v>1491041.3333333333</v>
      </c>
    </row>
    <row r="1281" spans="1:7" x14ac:dyDescent="0.2">
      <c r="A1281" t="s">
        <v>101</v>
      </c>
      <c r="B1281" t="s">
        <v>24</v>
      </c>
      <c r="C1281" t="s">
        <v>17</v>
      </c>
      <c r="D1281" t="s">
        <v>33</v>
      </c>
      <c r="E1281">
        <v>201912</v>
      </c>
      <c r="F1281">
        <v>1389454.8666666665</v>
      </c>
      <c r="G1281">
        <v>1808940</v>
      </c>
    </row>
    <row r="1282" spans="1:7" x14ac:dyDescent="0.2">
      <c r="A1282" t="s">
        <v>101</v>
      </c>
      <c r="B1282" t="s">
        <v>24</v>
      </c>
      <c r="C1282" t="s">
        <v>17</v>
      </c>
      <c r="D1282" t="s">
        <v>33</v>
      </c>
      <c r="E1282">
        <v>202003</v>
      </c>
      <c r="F1282">
        <v>1396592.5380051911</v>
      </c>
      <c r="G1282">
        <v>1584513</v>
      </c>
    </row>
    <row r="1283" spans="1:7" x14ac:dyDescent="0.2">
      <c r="A1283" t="s">
        <v>101</v>
      </c>
      <c r="B1283" t="s">
        <v>24</v>
      </c>
      <c r="C1283" t="s">
        <v>17</v>
      </c>
      <c r="D1283" t="s">
        <v>33</v>
      </c>
      <c r="E1283">
        <v>202006</v>
      </c>
      <c r="F1283">
        <v>1345091.8129032257</v>
      </c>
      <c r="G1283">
        <v>1409207.6666666667</v>
      </c>
    </row>
    <row r="1284" spans="1:7" x14ac:dyDescent="0.2">
      <c r="A1284" t="s">
        <v>101</v>
      </c>
      <c r="B1284" t="s">
        <v>24</v>
      </c>
      <c r="C1284" t="s">
        <v>17</v>
      </c>
      <c r="D1284" t="s">
        <v>33</v>
      </c>
      <c r="E1284">
        <v>202009</v>
      </c>
      <c r="F1284">
        <v>1301185.586738351</v>
      </c>
      <c r="G1284">
        <v>1638192</v>
      </c>
    </row>
    <row r="1285" spans="1:7" x14ac:dyDescent="0.2">
      <c r="A1285" t="s">
        <v>101</v>
      </c>
      <c r="B1285" t="s">
        <v>24</v>
      </c>
      <c r="C1285" t="s">
        <v>17</v>
      </c>
      <c r="D1285" t="s">
        <v>33</v>
      </c>
      <c r="E1285">
        <v>202012</v>
      </c>
      <c r="F1285">
        <v>1227336.5602150541</v>
      </c>
      <c r="G1285">
        <v>1376684.3333333333</v>
      </c>
    </row>
    <row r="1286" spans="1:7" x14ac:dyDescent="0.2">
      <c r="A1286" t="s">
        <v>101</v>
      </c>
      <c r="B1286" t="s">
        <v>24</v>
      </c>
      <c r="C1286" t="s">
        <v>17</v>
      </c>
      <c r="D1286" t="s">
        <v>33</v>
      </c>
      <c r="E1286">
        <v>202103</v>
      </c>
      <c r="F1286">
        <v>1179510.6797235021</v>
      </c>
      <c r="G1286">
        <v>1267966.3333333333</v>
      </c>
    </row>
    <row r="1287" spans="1:7" x14ac:dyDescent="0.2">
      <c r="A1287" t="s">
        <v>101</v>
      </c>
      <c r="B1287" t="s">
        <v>24</v>
      </c>
      <c r="C1287" t="s">
        <v>17</v>
      </c>
      <c r="D1287" t="s">
        <v>33</v>
      </c>
      <c r="E1287">
        <v>202106</v>
      </c>
      <c r="F1287">
        <v>1229869.4505376343</v>
      </c>
      <c r="G1287">
        <v>1310673.3333333333</v>
      </c>
    </row>
    <row r="1288" spans="1:7" x14ac:dyDescent="0.2">
      <c r="A1288" t="s">
        <v>101</v>
      </c>
      <c r="B1288" t="s">
        <v>24</v>
      </c>
      <c r="C1288" t="s">
        <v>17</v>
      </c>
      <c r="D1288" t="s">
        <v>33</v>
      </c>
      <c r="E1288">
        <v>202109</v>
      </c>
      <c r="F1288">
        <v>1271099.2301075265</v>
      </c>
      <c r="G1288">
        <v>1348604.3333333333</v>
      </c>
    </row>
    <row r="1289" spans="1:7" x14ac:dyDescent="0.2">
      <c r="A1289" t="s">
        <v>101</v>
      </c>
      <c r="B1289" t="s">
        <v>24</v>
      </c>
      <c r="C1289" t="s">
        <v>17</v>
      </c>
      <c r="D1289" t="s">
        <v>33</v>
      </c>
      <c r="E1289">
        <v>202112</v>
      </c>
      <c r="F1289">
        <v>1283462.5344086024</v>
      </c>
      <c r="G1289">
        <v>1460232.3333333333</v>
      </c>
    </row>
    <row r="1290" spans="1:7" x14ac:dyDescent="0.2">
      <c r="A1290" t="s">
        <v>101</v>
      </c>
      <c r="B1290" t="s">
        <v>24</v>
      </c>
      <c r="C1290" t="s">
        <v>17</v>
      </c>
      <c r="D1290" t="s">
        <v>33</v>
      </c>
      <c r="E1290">
        <v>202203</v>
      </c>
      <c r="F1290">
        <v>1367874.0629800307</v>
      </c>
      <c r="G1290">
        <v>1498802.6666666667</v>
      </c>
    </row>
    <row r="1291" spans="1:7" x14ac:dyDescent="0.2">
      <c r="A1291" t="s">
        <v>101</v>
      </c>
      <c r="B1291" t="s">
        <v>24</v>
      </c>
      <c r="C1291" t="s">
        <v>17</v>
      </c>
      <c r="D1291" t="s">
        <v>33</v>
      </c>
      <c r="E1291">
        <v>202206</v>
      </c>
      <c r="F1291">
        <v>1557919.3379928314</v>
      </c>
      <c r="G1291">
        <v>1687047</v>
      </c>
    </row>
    <row r="1292" spans="1:7" x14ac:dyDescent="0.2">
      <c r="A1292" t="s">
        <v>101</v>
      </c>
      <c r="B1292" t="s">
        <v>24</v>
      </c>
      <c r="C1292" t="s">
        <v>17</v>
      </c>
      <c r="D1292" t="s">
        <v>33</v>
      </c>
      <c r="E1292">
        <v>202209</v>
      </c>
      <c r="F1292">
        <v>1570591.1523297492</v>
      </c>
      <c r="G1292">
        <v>1859070.6666666667</v>
      </c>
    </row>
    <row r="1293" spans="1:7" x14ac:dyDescent="0.2">
      <c r="A1293" t="s">
        <v>101</v>
      </c>
      <c r="B1293" t="s">
        <v>24</v>
      </c>
      <c r="C1293" t="s">
        <v>17</v>
      </c>
      <c r="D1293" t="s">
        <v>33</v>
      </c>
      <c r="E1293">
        <v>202212</v>
      </c>
      <c r="F1293">
        <v>1694874.5956988912</v>
      </c>
      <c r="G1293">
        <v>2255995.3333333335</v>
      </c>
    </row>
    <row r="1294" spans="1:7" x14ac:dyDescent="0.2">
      <c r="A1294" t="s">
        <v>101</v>
      </c>
      <c r="B1294" t="s">
        <v>24</v>
      </c>
      <c r="C1294" t="s">
        <v>17</v>
      </c>
      <c r="D1294" t="s">
        <v>33</v>
      </c>
      <c r="E1294">
        <v>202303</v>
      </c>
      <c r="F1294">
        <v>1823454.2519201229</v>
      </c>
      <c r="G1294">
        <v>1937076</v>
      </c>
    </row>
    <row r="1295" spans="1:7" x14ac:dyDescent="0.2">
      <c r="A1295" t="s">
        <v>101</v>
      </c>
      <c r="B1295" t="s">
        <v>24</v>
      </c>
      <c r="C1295" t="s">
        <v>17</v>
      </c>
      <c r="D1295" t="s">
        <v>33</v>
      </c>
      <c r="E1295">
        <v>202306</v>
      </c>
      <c r="F1295">
        <v>1827445.571684588</v>
      </c>
      <c r="G1295">
        <v>1913860</v>
      </c>
    </row>
    <row r="1296" spans="1:7" x14ac:dyDescent="0.2">
      <c r="A1296" t="s">
        <v>101</v>
      </c>
      <c r="B1296" t="s">
        <v>24</v>
      </c>
      <c r="C1296" t="s">
        <v>17</v>
      </c>
      <c r="D1296" t="s">
        <v>33</v>
      </c>
      <c r="E1296">
        <v>202309</v>
      </c>
      <c r="F1296">
        <v>1811882.8333333333</v>
      </c>
      <c r="G1296">
        <v>1896543.3333333333</v>
      </c>
    </row>
    <row r="1297" spans="1:7" x14ac:dyDescent="0.2">
      <c r="A1297" t="s">
        <v>101</v>
      </c>
      <c r="B1297" t="s">
        <v>24</v>
      </c>
      <c r="C1297" t="s">
        <v>17</v>
      </c>
      <c r="D1297" t="s">
        <v>33</v>
      </c>
      <c r="E1297">
        <v>202312</v>
      </c>
      <c r="F1297">
        <v>1756178.8498207887</v>
      </c>
      <c r="G1297">
        <v>1838708.6666666667</v>
      </c>
    </row>
    <row r="1298" spans="1:7" x14ac:dyDescent="0.2">
      <c r="A1298" t="s">
        <v>101</v>
      </c>
      <c r="B1298" t="s">
        <v>24</v>
      </c>
      <c r="C1298" t="s">
        <v>17</v>
      </c>
      <c r="D1298" t="s">
        <v>33</v>
      </c>
      <c r="E1298">
        <v>202403</v>
      </c>
      <c r="F1298">
        <v>1692762.1030774936</v>
      </c>
      <c r="G1298">
        <v>1795421.6666666667</v>
      </c>
    </row>
    <row r="1299" spans="1:7" x14ac:dyDescent="0.2">
      <c r="A1299" t="s">
        <v>101</v>
      </c>
      <c r="B1299" t="s">
        <v>24</v>
      </c>
      <c r="C1299" t="s">
        <v>17</v>
      </c>
      <c r="D1299" t="s">
        <v>33</v>
      </c>
      <c r="E1299">
        <v>202406</v>
      </c>
      <c r="F1299">
        <v>1590751.3381720427</v>
      </c>
      <c r="G1299">
        <v>1845356.5</v>
      </c>
    </row>
    <row r="1300" spans="1:7" x14ac:dyDescent="0.2">
      <c r="A1300" t="s">
        <v>101</v>
      </c>
      <c r="B1300" t="s">
        <v>24</v>
      </c>
      <c r="C1300" t="s">
        <v>16</v>
      </c>
      <c r="D1300" t="s">
        <v>35</v>
      </c>
      <c r="E1300">
        <v>2019</v>
      </c>
      <c r="F1300">
        <v>1316287.4187574671</v>
      </c>
      <c r="G1300">
        <v>1541138.5555555555</v>
      </c>
    </row>
    <row r="1301" spans="1:7" x14ac:dyDescent="0.2">
      <c r="A1301" t="s">
        <v>101</v>
      </c>
      <c r="B1301" t="s">
        <v>24</v>
      </c>
      <c r="C1301" t="s">
        <v>16</v>
      </c>
      <c r="D1301" t="s">
        <v>35</v>
      </c>
      <c r="E1301">
        <v>2020</v>
      </c>
      <c r="F1301">
        <v>1317554.2565443085</v>
      </c>
      <c r="G1301">
        <v>1502153</v>
      </c>
    </row>
    <row r="1302" spans="1:7" x14ac:dyDescent="0.2">
      <c r="A1302" t="s">
        <v>101</v>
      </c>
      <c r="B1302" t="s">
        <v>24</v>
      </c>
      <c r="C1302" t="s">
        <v>16</v>
      </c>
      <c r="D1302" t="s">
        <v>35</v>
      </c>
      <c r="E1302">
        <v>2021</v>
      </c>
      <c r="F1302">
        <v>1240985.4736943166</v>
      </c>
      <c r="G1302">
        <v>1346869.0833333333</v>
      </c>
    </row>
    <row r="1303" spans="1:7" x14ac:dyDescent="0.2">
      <c r="A1303" t="s">
        <v>101</v>
      </c>
      <c r="B1303" t="s">
        <v>24</v>
      </c>
      <c r="C1303" t="s">
        <v>16</v>
      </c>
      <c r="D1303" t="s">
        <v>35</v>
      </c>
      <c r="E1303">
        <v>2022</v>
      </c>
      <c r="F1303">
        <v>1547814.7872503756</v>
      </c>
      <c r="G1303">
        <v>1825228.9166666667</v>
      </c>
    </row>
    <row r="1304" spans="1:7" x14ac:dyDescent="0.2">
      <c r="A1304" t="s">
        <v>101</v>
      </c>
      <c r="B1304" t="s">
        <v>24</v>
      </c>
      <c r="C1304" t="s">
        <v>16</v>
      </c>
      <c r="D1304" t="s">
        <v>35</v>
      </c>
      <c r="E1304">
        <v>2023</v>
      </c>
      <c r="F1304">
        <v>1804740.3017793139</v>
      </c>
      <c r="G1304">
        <v>1896547.1666666667</v>
      </c>
    </row>
    <row r="1305" spans="1:7" x14ac:dyDescent="0.2">
      <c r="A1305" t="s">
        <v>101</v>
      </c>
      <c r="B1305" t="s">
        <v>24</v>
      </c>
      <c r="C1305" t="s">
        <v>16</v>
      </c>
      <c r="D1305" t="s">
        <v>35</v>
      </c>
      <c r="E1305">
        <v>2024</v>
      </c>
      <c r="F1305">
        <v>1651957.7906637006</v>
      </c>
      <c r="G1305">
        <v>1815395.4</v>
      </c>
    </row>
    <row r="1306" spans="1:7" x14ac:dyDescent="0.2">
      <c r="A1306" t="s">
        <v>101</v>
      </c>
      <c r="B1306" t="s">
        <v>24</v>
      </c>
      <c r="C1306" t="s">
        <v>16</v>
      </c>
      <c r="D1306" t="s">
        <v>36</v>
      </c>
      <c r="E1306">
        <v>201904</v>
      </c>
      <c r="F1306">
        <v>1178426.0999999999</v>
      </c>
      <c r="G1306">
        <v>1239606</v>
      </c>
    </row>
    <row r="1307" spans="1:7" x14ac:dyDescent="0.2">
      <c r="A1307" t="s">
        <v>101</v>
      </c>
      <c r="B1307" t="s">
        <v>24</v>
      </c>
      <c r="C1307" t="s">
        <v>16</v>
      </c>
      <c r="D1307" t="s">
        <v>36</v>
      </c>
      <c r="E1307">
        <v>201905</v>
      </c>
      <c r="F1307">
        <v>1219195.1935483865</v>
      </c>
      <c r="G1307">
        <v>1368617</v>
      </c>
    </row>
    <row r="1308" spans="1:7" x14ac:dyDescent="0.2">
      <c r="A1308" t="s">
        <v>101</v>
      </c>
      <c r="B1308" t="s">
        <v>24</v>
      </c>
      <c r="C1308" t="s">
        <v>16</v>
      </c>
      <c r="D1308" t="s">
        <v>36</v>
      </c>
      <c r="E1308">
        <v>201906</v>
      </c>
      <c r="F1308">
        <v>1248035.7333333334</v>
      </c>
      <c r="G1308">
        <v>1360939</v>
      </c>
    </row>
    <row r="1309" spans="1:7" x14ac:dyDescent="0.2">
      <c r="A1309" t="s">
        <v>101</v>
      </c>
      <c r="B1309" t="s">
        <v>24</v>
      </c>
      <c r="C1309" t="s">
        <v>16</v>
      </c>
      <c r="D1309" t="s">
        <v>36</v>
      </c>
      <c r="E1309">
        <v>201907</v>
      </c>
      <c r="F1309">
        <v>1338452.7741935486</v>
      </c>
      <c r="G1309">
        <v>1507950</v>
      </c>
    </row>
    <row r="1310" spans="1:7" x14ac:dyDescent="0.2">
      <c r="A1310" t="s">
        <v>101</v>
      </c>
      <c r="B1310" t="s">
        <v>24</v>
      </c>
      <c r="C1310" t="s">
        <v>16</v>
      </c>
      <c r="D1310" t="s">
        <v>36</v>
      </c>
      <c r="E1310">
        <v>201908</v>
      </c>
      <c r="F1310">
        <v>1339029.1290322579</v>
      </c>
      <c r="G1310">
        <v>1492955</v>
      </c>
    </row>
    <row r="1311" spans="1:7" x14ac:dyDescent="0.2">
      <c r="A1311" t="s">
        <v>101</v>
      </c>
      <c r="B1311" t="s">
        <v>24</v>
      </c>
      <c r="C1311" t="s">
        <v>16</v>
      </c>
      <c r="D1311" t="s">
        <v>36</v>
      </c>
      <c r="E1311">
        <v>201909</v>
      </c>
      <c r="F1311">
        <v>1354765.4000000006</v>
      </c>
      <c r="G1311">
        <v>1472937</v>
      </c>
    </row>
    <row r="1312" spans="1:7" x14ac:dyDescent="0.2">
      <c r="A1312" t="s">
        <v>101</v>
      </c>
      <c r="B1312" t="s">
        <v>24</v>
      </c>
      <c r="C1312" t="s">
        <v>16</v>
      </c>
      <c r="D1312" t="s">
        <v>36</v>
      </c>
      <c r="E1312">
        <v>201910</v>
      </c>
      <c r="F1312">
        <v>1371064.4838709678</v>
      </c>
      <c r="G1312">
        <v>1502884</v>
      </c>
    </row>
    <row r="1313" spans="1:7" x14ac:dyDescent="0.2">
      <c r="A1313" t="s">
        <v>101</v>
      </c>
      <c r="B1313" t="s">
        <v>24</v>
      </c>
      <c r="C1313" t="s">
        <v>16</v>
      </c>
      <c r="D1313" t="s">
        <v>36</v>
      </c>
      <c r="E1313">
        <v>201911</v>
      </c>
      <c r="F1313">
        <v>1386749.5999999994</v>
      </c>
      <c r="G1313">
        <v>2393379</v>
      </c>
    </row>
    <row r="1314" spans="1:7" x14ac:dyDescent="0.2">
      <c r="A1314" t="s">
        <v>101</v>
      </c>
      <c r="B1314" t="s">
        <v>24</v>
      </c>
      <c r="C1314" t="s">
        <v>16</v>
      </c>
      <c r="D1314" t="s">
        <v>36</v>
      </c>
      <c r="E1314">
        <v>201912</v>
      </c>
      <c r="F1314">
        <v>1410868.3548387091</v>
      </c>
      <c r="G1314">
        <v>1530980</v>
      </c>
    </row>
    <row r="1315" spans="1:7" x14ac:dyDescent="0.2">
      <c r="A1315" t="s">
        <v>101</v>
      </c>
      <c r="B1315" t="s">
        <v>24</v>
      </c>
      <c r="C1315" t="s">
        <v>16</v>
      </c>
      <c r="D1315" t="s">
        <v>36</v>
      </c>
      <c r="E1315">
        <v>202001</v>
      </c>
      <c r="F1315">
        <v>1398396.516129032</v>
      </c>
      <c r="G1315">
        <v>1514535</v>
      </c>
    </row>
    <row r="1316" spans="1:7" x14ac:dyDescent="0.2">
      <c r="A1316" t="s">
        <v>101</v>
      </c>
      <c r="B1316" t="s">
        <v>24</v>
      </c>
      <c r="C1316" t="s">
        <v>16</v>
      </c>
      <c r="D1316" t="s">
        <v>36</v>
      </c>
      <c r="E1316">
        <v>202002</v>
      </c>
      <c r="F1316">
        <v>1404810.5172413813</v>
      </c>
      <c r="G1316">
        <v>1712070</v>
      </c>
    </row>
    <row r="1317" spans="1:7" x14ac:dyDescent="0.2">
      <c r="A1317" t="s">
        <v>101</v>
      </c>
      <c r="B1317" t="s">
        <v>24</v>
      </c>
      <c r="C1317" t="s">
        <v>16</v>
      </c>
      <c r="D1317" t="s">
        <v>36</v>
      </c>
      <c r="E1317">
        <v>202003</v>
      </c>
      <c r="F1317">
        <v>1386597.6451612897</v>
      </c>
      <c r="G1317">
        <v>1526973</v>
      </c>
    </row>
    <row r="1318" spans="1:7" x14ac:dyDescent="0.2">
      <c r="A1318" t="s">
        <v>101</v>
      </c>
      <c r="B1318" t="s">
        <v>24</v>
      </c>
      <c r="C1318" t="s">
        <v>16</v>
      </c>
      <c r="D1318" t="s">
        <v>36</v>
      </c>
      <c r="E1318">
        <v>202004</v>
      </c>
      <c r="F1318">
        <v>1371188.4</v>
      </c>
      <c r="G1318">
        <v>1436387</v>
      </c>
    </row>
    <row r="1319" spans="1:7" x14ac:dyDescent="0.2">
      <c r="A1319" t="s">
        <v>101</v>
      </c>
      <c r="B1319" t="s">
        <v>24</v>
      </c>
      <c r="C1319" t="s">
        <v>16</v>
      </c>
      <c r="D1319" t="s">
        <v>36</v>
      </c>
      <c r="E1319">
        <v>202005</v>
      </c>
      <c r="F1319">
        <v>1335722.2258064519</v>
      </c>
      <c r="G1319">
        <v>1406669</v>
      </c>
    </row>
    <row r="1320" spans="1:7" x14ac:dyDescent="0.2">
      <c r="A1320" t="s">
        <v>101</v>
      </c>
      <c r="B1320" t="s">
        <v>24</v>
      </c>
      <c r="C1320" t="s">
        <v>16</v>
      </c>
      <c r="D1320" t="s">
        <v>36</v>
      </c>
      <c r="E1320">
        <v>202006</v>
      </c>
      <c r="F1320">
        <v>1328369.333333333</v>
      </c>
      <c r="G1320">
        <v>1384573</v>
      </c>
    </row>
    <row r="1321" spans="1:7" x14ac:dyDescent="0.2">
      <c r="A1321" t="s">
        <v>101</v>
      </c>
      <c r="B1321" t="s">
        <v>24</v>
      </c>
      <c r="C1321" t="s">
        <v>16</v>
      </c>
      <c r="D1321" t="s">
        <v>36</v>
      </c>
      <c r="E1321">
        <v>202007</v>
      </c>
      <c r="F1321">
        <v>1307578.6774193542</v>
      </c>
      <c r="G1321">
        <v>1363990</v>
      </c>
    </row>
    <row r="1322" spans="1:7" x14ac:dyDescent="0.2">
      <c r="A1322" t="s">
        <v>101</v>
      </c>
      <c r="B1322" t="s">
        <v>24</v>
      </c>
      <c r="C1322" t="s">
        <v>16</v>
      </c>
      <c r="D1322" t="s">
        <v>36</v>
      </c>
      <c r="E1322">
        <v>202008</v>
      </c>
      <c r="F1322">
        <v>1293086.5161290329</v>
      </c>
      <c r="G1322">
        <v>1357915</v>
      </c>
    </row>
    <row r="1323" spans="1:7" x14ac:dyDescent="0.2">
      <c r="A1323" t="s">
        <v>101</v>
      </c>
      <c r="B1323" t="s">
        <v>24</v>
      </c>
      <c r="C1323" t="s">
        <v>16</v>
      </c>
      <c r="D1323" t="s">
        <v>36</v>
      </c>
      <c r="E1323">
        <v>202009</v>
      </c>
      <c r="F1323">
        <v>1302891.566666666</v>
      </c>
      <c r="G1323">
        <v>2192671</v>
      </c>
    </row>
    <row r="1324" spans="1:7" x14ac:dyDescent="0.2">
      <c r="A1324" t="s">
        <v>101</v>
      </c>
      <c r="B1324" t="s">
        <v>24</v>
      </c>
      <c r="C1324" t="s">
        <v>16</v>
      </c>
      <c r="D1324" t="s">
        <v>36</v>
      </c>
      <c r="E1324">
        <v>202010</v>
      </c>
      <c r="F1324">
        <v>1284903.4516129035</v>
      </c>
      <c r="G1324">
        <v>1342902</v>
      </c>
    </row>
    <row r="1325" spans="1:7" x14ac:dyDescent="0.2">
      <c r="A1325" t="s">
        <v>101</v>
      </c>
      <c r="B1325" t="s">
        <v>24</v>
      </c>
      <c r="C1325" t="s">
        <v>16</v>
      </c>
      <c r="D1325" t="s">
        <v>36</v>
      </c>
      <c r="E1325">
        <v>202011</v>
      </c>
      <c r="F1325">
        <v>1214854.1000000001</v>
      </c>
      <c r="G1325">
        <v>1376279</v>
      </c>
    </row>
    <row r="1326" spans="1:7" x14ac:dyDescent="0.2">
      <c r="A1326" t="s">
        <v>101</v>
      </c>
      <c r="B1326" t="s">
        <v>24</v>
      </c>
      <c r="C1326" t="s">
        <v>16</v>
      </c>
      <c r="D1326" t="s">
        <v>36</v>
      </c>
      <c r="E1326">
        <v>202012</v>
      </c>
      <c r="F1326">
        <v>1182252.1290322584</v>
      </c>
      <c r="G1326">
        <v>1410872</v>
      </c>
    </row>
    <row r="1327" spans="1:7" x14ac:dyDescent="0.2">
      <c r="A1327" t="s">
        <v>101</v>
      </c>
      <c r="B1327" t="s">
        <v>24</v>
      </c>
      <c r="C1327" t="s">
        <v>16</v>
      </c>
      <c r="D1327" t="s">
        <v>36</v>
      </c>
      <c r="E1327">
        <v>202101</v>
      </c>
      <c r="F1327">
        <v>1149622.2258064516</v>
      </c>
      <c r="G1327">
        <v>1270110</v>
      </c>
    </row>
    <row r="1328" spans="1:7" x14ac:dyDescent="0.2">
      <c r="A1328" t="s">
        <v>101</v>
      </c>
      <c r="B1328" t="s">
        <v>24</v>
      </c>
      <c r="C1328" t="s">
        <v>16</v>
      </c>
      <c r="D1328" t="s">
        <v>36</v>
      </c>
      <c r="E1328">
        <v>202102</v>
      </c>
      <c r="F1328">
        <v>1180993.0714285704</v>
      </c>
      <c r="G1328">
        <v>1272857</v>
      </c>
    </row>
    <row r="1329" spans="1:7" x14ac:dyDescent="0.2">
      <c r="A1329" t="s">
        <v>101</v>
      </c>
      <c r="B1329" t="s">
        <v>24</v>
      </c>
      <c r="C1329" t="s">
        <v>16</v>
      </c>
      <c r="D1329" t="s">
        <v>36</v>
      </c>
      <c r="E1329">
        <v>202103</v>
      </c>
      <c r="F1329">
        <v>1207916.7419354836</v>
      </c>
      <c r="G1329">
        <v>1260932</v>
      </c>
    </row>
    <row r="1330" spans="1:7" x14ac:dyDescent="0.2">
      <c r="A1330" t="s">
        <v>101</v>
      </c>
      <c r="B1330" t="s">
        <v>24</v>
      </c>
      <c r="C1330" t="s">
        <v>16</v>
      </c>
      <c r="D1330" t="s">
        <v>36</v>
      </c>
      <c r="E1330">
        <v>202104</v>
      </c>
      <c r="F1330">
        <v>1226915.7666666673</v>
      </c>
      <c r="G1330">
        <v>1330967</v>
      </c>
    </row>
    <row r="1331" spans="1:7" x14ac:dyDescent="0.2">
      <c r="A1331" t="s">
        <v>101</v>
      </c>
      <c r="B1331" t="s">
        <v>24</v>
      </c>
      <c r="C1331" t="s">
        <v>16</v>
      </c>
      <c r="D1331" t="s">
        <v>36</v>
      </c>
      <c r="E1331">
        <v>202105</v>
      </c>
      <c r="F1331">
        <v>1229978.4516129037</v>
      </c>
      <c r="G1331">
        <v>1305795</v>
      </c>
    </row>
    <row r="1332" spans="1:7" x14ac:dyDescent="0.2">
      <c r="A1332" t="s">
        <v>101</v>
      </c>
      <c r="B1332" t="s">
        <v>24</v>
      </c>
      <c r="C1332" t="s">
        <v>16</v>
      </c>
      <c r="D1332" t="s">
        <v>36</v>
      </c>
      <c r="E1332">
        <v>202106</v>
      </c>
      <c r="F1332">
        <v>1232714.1333333338</v>
      </c>
      <c r="G1332">
        <v>1295258</v>
      </c>
    </row>
    <row r="1333" spans="1:7" x14ac:dyDescent="0.2">
      <c r="A1333" t="s">
        <v>101</v>
      </c>
      <c r="B1333" t="s">
        <v>24</v>
      </c>
      <c r="C1333" t="s">
        <v>16</v>
      </c>
      <c r="D1333" t="s">
        <v>36</v>
      </c>
      <c r="E1333">
        <v>202107</v>
      </c>
      <c r="F1333">
        <v>1253210.9354838708</v>
      </c>
      <c r="G1333">
        <v>1317397</v>
      </c>
    </row>
    <row r="1334" spans="1:7" x14ac:dyDescent="0.2">
      <c r="A1334" t="s">
        <v>101</v>
      </c>
      <c r="B1334" t="s">
        <v>24</v>
      </c>
      <c r="C1334" t="s">
        <v>16</v>
      </c>
      <c r="D1334" t="s">
        <v>36</v>
      </c>
      <c r="E1334">
        <v>202108</v>
      </c>
      <c r="F1334">
        <v>1271803.3548387093</v>
      </c>
      <c r="G1334">
        <v>1351611</v>
      </c>
    </row>
    <row r="1335" spans="1:7" x14ac:dyDescent="0.2">
      <c r="A1335" t="s">
        <v>101</v>
      </c>
      <c r="B1335" t="s">
        <v>24</v>
      </c>
      <c r="C1335" t="s">
        <v>16</v>
      </c>
      <c r="D1335" t="s">
        <v>36</v>
      </c>
      <c r="E1335">
        <v>202109</v>
      </c>
      <c r="F1335">
        <v>1288283.3999999999</v>
      </c>
      <c r="G1335">
        <v>1376805</v>
      </c>
    </row>
    <row r="1336" spans="1:7" x14ac:dyDescent="0.2">
      <c r="A1336" t="s">
        <v>101</v>
      </c>
      <c r="B1336" t="s">
        <v>24</v>
      </c>
      <c r="C1336" t="s">
        <v>16</v>
      </c>
      <c r="D1336" t="s">
        <v>36</v>
      </c>
      <c r="E1336">
        <v>202110</v>
      </c>
      <c r="F1336">
        <v>1327095.419354839</v>
      </c>
      <c r="G1336">
        <v>1450987</v>
      </c>
    </row>
    <row r="1337" spans="1:7" x14ac:dyDescent="0.2">
      <c r="A1337" t="s">
        <v>101</v>
      </c>
      <c r="B1337" t="s">
        <v>24</v>
      </c>
      <c r="C1337" t="s">
        <v>16</v>
      </c>
      <c r="D1337" t="s">
        <v>36</v>
      </c>
      <c r="E1337">
        <v>202111</v>
      </c>
      <c r="F1337">
        <v>1195623.7000000004</v>
      </c>
      <c r="G1337">
        <v>1497333</v>
      </c>
    </row>
    <row r="1338" spans="1:7" x14ac:dyDescent="0.2">
      <c r="A1338" t="s">
        <v>101</v>
      </c>
      <c r="B1338" t="s">
        <v>24</v>
      </c>
      <c r="C1338" t="s">
        <v>16</v>
      </c>
      <c r="D1338" t="s">
        <v>36</v>
      </c>
      <c r="E1338">
        <v>202112</v>
      </c>
      <c r="F1338">
        <v>1327668.4838709678</v>
      </c>
      <c r="G1338">
        <v>1432377</v>
      </c>
    </row>
    <row r="1339" spans="1:7" x14ac:dyDescent="0.2">
      <c r="A1339" t="s">
        <v>101</v>
      </c>
      <c r="B1339" t="s">
        <v>24</v>
      </c>
      <c r="C1339" t="s">
        <v>16</v>
      </c>
      <c r="D1339" t="s">
        <v>36</v>
      </c>
      <c r="E1339">
        <v>202201</v>
      </c>
      <c r="F1339">
        <v>1298262.5806451607</v>
      </c>
      <c r="G1339">
        <v>1441820</v>
      </c>
    </row>
    <row r="1340" spans="1:7" x14ac:dyDescent="0.2">
      <c r="A1340" t="s">
        <v>101</v>
      </c>
      <c r="B1340" t="s">
        <v>24</v>
      </c>
      <c r="C1340" t="s">
        <v>16</v>
      </c>
      <c r="D1340" t="s">
        <v>36</v>
      </c>
      <c r="E1340">
        <v>202202</v>
      </c>
      <c r="F1340">
        <v>1364686.2857142857</v>
      </c>
      <c r="G1340">
        <v>1478819</v>
      </c>
    </row>
    <row r="1341" spans="1:7" x14ac:dyDescent="0.2">
      <c r="A1341" t="s">
        <v>101</v>
      </c>
      <c r="B1341" t="s">
        <v>24</v>
      </c>
      <c r="C1341" t="s">
        <v>16</v>
      </c>
      <c r="D1341" t="s">
        <v>36</v>
      </c>
      <c r="E1341">
        <v>202203</v>
      </c>
      <c r="F1341">
        <v>1440673.3225806446</v>
      </c>
      <c r="G1341">
        <v>1575769</v>
      </c>
    </row>
    <row r="1342" spans="1:7" x14ac:dyDescent="0.2">
      <c r="A1342" t="s">
        <v>101</v>
      </c>
      <c r="B1342" t="s">
        <v>24</v>
      </c>
      <c r="C1342" t="s">
        <v>16</v>
      </c>
      <c r="D1342" t="s">
        <v>36</v>
      </c>
      <c r="E1342">
        <v>202204</v>
      </c>
      <c r="F1342">
        <v>1513764.3666666667</v>
      </c>
      <c r="G1342">
        <v>1695549</v>
      </c>
    </row>
    <row r="1343" spans="1:7" x14ac:dyDescent="0.2">
      <c r="A1343" t="s">
        <v>101</v>
      </c>
      <c r="B1343" t="s">
        <v>24</v>
      </c>
      <c r="C1343" t="s">
        <v>16</v>
      </c>
      <c r="D1343" t="s">
        <v>36</v>
      </c>
      <c r="E1343">
        <v>202205</v>
      </c>
      <c r="F1343">
        <v>1559740.5806451612</v>
      </c>
      <c r="G1343">
        <v>1676567</v>
      </c>
    </row>
    <row r="1344" spans="1:7" x14ac:dyDescent="0.2">
      <c r="A1344" t="s">
        <v>101</v>
      </c>
      <c r="B1344" t="s">
        <v>24</v>
      </c>
      <c r="C1344" t="s">
        <v>16</v>
      </c>
      <c r="D1344" t="s">
        <v>36</v>
      </c>
      <c r="E1344">
        <v>202206</v>
      </c>
      <c r="F1344">
        <v>1600253.0666666676</v>
      </c>
      <c r="G1344">
        <v>1689025</v>
      </c>
    </row>
    <row r="1345" spans="1:7" x14ac:dyDescent="0.2">
      <c r="A1345" t="s">
        <v>101</v>
      </c>
      <c r="B1345" t="s">
        <v>24</v>
      </c>
      <c r="C1345" t="s">
        <v>16</v>
      </c>
      <c r="D1345" t="s">
        <v>36</v>
      </c>
      <c r="E1345">
        <v>202207</v>
      </c>
      <c r="F1345">
        <v>1601500.6129032259</v>
      </c>
      <c r="G1345">
        <v>2164630</v>
      </c>
    </row>
    <row r="1346" spans="1:7" x14ac:dyDescent="0.2">
      <c r="A1346" t="s">
        <v>101</v>
      </c>
      <c r="B1346" t="s">
        <v>24</v>
      </c>
      <c r="C1346" t="s">
        <v>16</v>
      </c>
      <c r="D1346" t="s">
        <v>36</v>
      </c>
      <c r="E1346">
        <v>202208</v>
      </c>
      <c r="F1346">
        <v>1597813.6774193549</v>
      </c>
      <c r="G1346">
        <v>1696989</v>
      </c>
    </row>
    <row r="1347" spans="1:7" x14ac:dyDescent="0.2">
      <c r="A1347" t="s">
        <v>101</v>
      </c>
      <c r="B1347" t="s">
        <v>24</v>
      </c>
      <c r="C1347" t="s">
        <v>16</v>
      </c>
      <c r="D1347" t="s">
        <v>36</v>
      </c>
      <c r="E1347">
        <v>202209</v>
      </c>
      <c r="F1347">
        <v>1512459.1666666667</v>
      </c>
      <c r="G1347">
        <v>1715593</v>
      </c>
    </row>
    <row r="1348" spans="1:7" x14ac:dyDescent="0.2">
      <c r="A1348" t="s">
        <v>101</v>
      </c>
      <c r="B1348" t="s">
        <v>24</v>
      </c>
      <c r="C1348" t="s">
        <v>16</v>
      </c>
      <c r="D1348" t="s">
        <v>36</v>
      </c>
      <c r="E1348">
        <v>202210</v>
      </c>
      <c r="F1348">
        <v>1545666.1612903227</v>
      </c>
      <c r="G1348">
        <v>1546691</v>
      </c>
    </row>
    <row r="1349" spans="1:7" x14ac:dyDescent="0.2">
      <c r="A1349" t="s">
        <v>101</v>
      </c>
      <c r="B1349" t="s">
        <v>24</v>
      </c>
      <c r="C1349" t="s">
        <v>16</v>
      </c>
      <c r="D1349" t="s">
        <v>36</v>
      </c>
      <c r="E1349">
        <v>202211</v>
      </c>
      <c r="F1349">
        <v>1759600.3999998979</v>
      </c>
      <c r="G1349">
        <v>3364516</v>
      </c>
    </row>
    <row r="1350" spans="1:7" x14ac:dyDescent="0.2">
      <c r="A1350" t="s">
        <v>101</v>
      </c>
      <c r="B1350" t="s">
        <v>24</v>
      </c>
      <c r="C1350" t="s">
        <v>16</v>
      </c>
      <c r="D1350" t="s">
        <v>36</v>
      </c>
      <c r="E1350">
        <v>202212</v>
      </c>
      <c r="F1350">
        <v>1779357.2258064516</v>
      </c>
      <c r="G1350">
        <v>1856779</v>
      </c>
    </row>
    <row r="1351" spans="1:7" x14ac:dyDescent="0.2">
      <c r="A1351" t="s">
        <v>101</v>
      </c>
      <c r="B1351" t="s">
        <v>24</v>
      </c>
      <c r="C1351" t="s">
        <v>16</v>
      </c>
      <c r="D1351" t="s">
        <v>36</v>
      </c>
      <c r="E1351">
        <v>202301</v>
      </c>
      <c r="F1351">
        <v>1813485.4838709678</v>
      </c>
      <c r="G1351">
        <v>1903074</v>
      </c>
    </row>
    <row r="1352" spans="1:7" x14ac:dyDescent="0.2">
      <c r="A1352" t="s">
        <v>101</v>
      </c>
      <c r="B1352" t="s">
        <v>24</v>
      </c>
      <c r="C1352" t="s">
        <v>16</v>
      </c>
      <c r="D1352" t="s">
        <v>36</v>
      </c>
      <c r="E1352">
        <v>202302</v>
      </c>
      <c r="F1352">
        <v>1826965.142857143</v>
      </c>
      <c r="G1352">
        <v>2001295</v>
      </c>
    </row>
    <row r="1353" spans="1:7" x14ac:dyDescent="0.2">
      <c r="A1353" t="s">
        <v>101</v>
      </c>
      <c r="B1353" t="s">
        <v>24</v>
      </c>
      <c r="C1353" t="s">
        <v>16</v>
      </c>
      <c r="D1353" t="s">
        <v>36</v>
      </c>
      <c r="E1353">
        <v>202303</v>
      </c>
      <c r="F1353">
        <v>1829912.1290322582</v>
      </c>
      <c r="G1353">
        <v>1906859</v>
      </c>
    </row>
    <row r="1354" spans="1:7" x14ac:dyDescent="0.2">
      <c r="A1354" t="s">
        <v>101</v>
      </c>
      <c r="B1354" t="s">
        <v>24</v>
      </c>
      <c r="C1354" t="s">
        <v>16</v>
      </c>
      <c r="D1354" t="s">
        <v>36</v>
      </c>
      <c r="E1354">
        <v>202304</v>
      </c>
      <c r="F1354">
        <v>1831051.3</v>
      </c>
      <c r="G1354">
        <v>1905017</v>
      </c>
    </row>
    <row r="1355" spans="1:7" x14ac:dyDescent="0.2">
      <c r="A1355" t="s">
        <v>101</v>
      </c>
      <c r="B1355" t="s">
        <v>24</v>
      </c>
      <c r="C1355" t="s">
        <v>16</v>
      </c>
      <c r="D1355" t="s">
        <v>36</v>
      </c>
      <c r="E1355">
        <v>202305</v>
      </c>
      <c r="F1355">
        <v>1828307.5483870958</v>
      </c>
      <c r="G1355">
        <v>1927365</v>
      </c>
    </row>
    <row r="1356" spans="1:7" x14ac:dyDescent="0.2">
      <c r="A1356" t="s">
        <v>101</v>
      </c>
      <c r="B1356" t="s">
        <v>24</v>
      </c>
      <c r="C1356" t="s">
        <v>16</v>
      </c>
      <c r="D1356" t="s">
        <v>36</v>
      </c>
      <c r="E1356">
        <v>202306</v>
      </c>
      <c r="F1356">
        <v>1822977.8666666667</v>
      </c>
      <c r="G1356">
        <v>1909198</v>
      </c>
    </row>
    <row r="1357" spans="1:7" x14ac:dyDescent="0.2">
      <c r="A1357" t="s">
        <v>101</v>
      </c>
      <c r="B1357" t="s">
        <v>24</v>
      </c>
      <c r="C1357" t="s">
        <v>16</v>
      </c>
      <c r="D1357" t="s">
        <v>36</v>
      </c>
      <c r="E1357">
        <v>202307</v>
      </c>
      <c r="F1357">
        <v>1823547.1612903227</v>
      </c>
      <c r="G1357">
        <v>1907700</v>
      </c>
    </row>
    <row r="1358" spans="1:7" x14ac:dyDescent="0.2">
      <c r="A1358" t="s">
        <v>101</v>
      </c>
      <c r="B1358" t="s">
        <v>24</v>
      </c>
      <c r="C1358" t="s">
        <v>16</v>
      </c>
      <c r="D1358" t="s">
        <v>36</v>
      </c>
      <c r="E1358">
        <v>202308</v>
      </c>
      <c r="F1358">
        <v>1811194.8387096773</v>
      </c>
      <c r="G1358">
        <v>1892422</v>
      </c>
    </row>
    <row r="1359" spans="1:7" x14ac:dyDescent="0.2">
      <c r="A1359" t="s">
        <v>101</v>
      </c>
      <c r="B1359" t="s">
        <v>24</v>
      </c>
      <c r="C1359" t="s">
        <v>16</v>
      </c>
      <c r="D1359" t="s">
        <v>36</v>
      </c>
      <c r="E1359">
        <v>202309</v>
      </c>
      <c r="F1359">
        <v>1800906.5000000002</v>
      </c>
      <c r="G1359">
        <v>1889508</v>
      </c>
    </row>
    <row r="1360" spans="1:7" x14ac:dyDescent="0.2">
      <c r="A1360" t="s">
        <v>101</v>
      </c>
      <c r="B1360" t="s">
        <v>24</v>
      </c>
      <c r="C1360" t="s">
        <v>16</v>
      </c>
      <c r="D1360" t="s">
        <v>36</v>
      </c>
      <c r="E1360">
        <v>202310</v>
      </c>
      <c r="F1360">
        <v>1791580.6451612904</v>
      </c>
      <c r="G1360">
        <v>1875759</v>
      </c>
    </row>
    <row r="1361" spans="1:7" x14ac:dyDescent="0.2">
      <c r="A1361" t="s">
        <v>101</v>
      </c>
      <c r="B1361" t="s">
        <v>24</v>
      </c>
      <c r="C1361" t="s">
        <v>16</v>
      </c>
      <c r="D1361" t="s">
        <v>36</v>
      </c>
      <c r="E1361">
        <v>202311</v>
      </c>
      <c r="F1361">
        <v>1750332.1666666663</v>
      </c>
      <c r="G1361">
        <v>1835447</v>
      </c>
    </row>
    <row r="1362" spans="1:7" x14ac:dyDescent="0.2">
      <c r="A1362" t="s">
        <v>101</v>
      </c>
      <c r="B1362" t="s">
        <v>24</v>
      </c>
      <c r="C1362" t="s">
        <v>16</v>
      </c>
      <c r="D1362" t="s">
        <v>36</v>
      </c>
      <c r="E1362">
        <v>202312</v>
      </c>
      <c r="F1362">
        <v>1726622.8387096773</v>
      </c>
      <c r="G1362">
        <v>1804922</v>
      </c>
    </row>
    <row r="1363" spans="1:7" x14ac:dyDescent="0.2">
      <c r="A1363" t="s">
        <v>101</v>
      </c>
      <c r="B1363" t="s">
        <v>24</v>
      </c>
      <c r="C1363" t="s">
        <v>16</v>
      </c>
      <c r="D1363" t="s">
        <v>36</v>
      </c>
      <c r="E1363">
        <v>202401</v>
      </c>
      <c r="F1363">
        <v>1716262.6129032259</v>
      </c>
      <c r="G1363">
        <v>1803959</v>
      </c>
    </row>
    <row r="1364" spans="1:7" x14ac:dyDescent="0.2">
      <c r="A1364" t="s">
        <v>101</v>
      </c>
      <c r="B1364" t="s">
        <v>24</v>
      </c>
      <c r="C1364" t="s">
        <v>16</v>
      </c>
      <c r="D1364" t="s">
        <v>36</v>
      </c>
      <c r="E1364">
        <v>202402</v>
      </c>
      <c r="F1364">
        <v>1689655.7931034481</v>
      </c>
      <c r="G1364">
        <v>1766901</v>
      </c>
    </row>
    <row r="1365" spans="1:7" x14ac:dyDescent="0.2">
      <c r="A1365" t="s">
        <v>101</v>
      </c>
      <c r="B1365" t="s">
        <v>24</v>
      </c>
      <c r="C1365" t="s">
        <v>16</v>
      </c>
      <c r="D1365" t="s">
        <v>36</v>
      </c>
      <c r="E1365">
        <v>202403</v>
      </c>
      <c r="F1365">
        <v>1672367.8709677418</v>
      </c>
      <c r="G1365">
        <v>1815404</v>
      </c>
    </row>
    <row r="1366" spans="1:7" x14ac:dyDescent="0.2">
      <c r="A1366" t="s">
        <v>101</v>
      </c>
      <c r="B1366" t="s">
        <v>24</v>
      </c>
      <c r="C1366" t="s">
        <v>16</v>
      </c>
      <c r="D1366" t="s">
        <v>36</v>
      </c>
      <c r="E1366">
        <v>202404</v>
      </c>
      <c r="F1366">
        <v>1679341.966666667</v>
      </c>
      <c r="G1366">
        <v>1925695</v>
      </c>
    </row>
    <row r="1367" spans="1:7" x14ac:dyDescent="0.2">
      <c r="A1367" t="s">
        <v>101</v>
      </c>
      <c r="B1367" t="s">
        <v>24</v>
      </c>
      <c r="C1367" t="s">
        <v>16</v>
      </c>
      <c r="D1367" t="s">
        <v>36</v>
      </c>
      <c r="E1367">
        <v>202405</v>
      </c>
      <c r="F1367">
        <v>1502160.7096774194</v>
      </c>
      <c r="G1367">
        <v>1765018</v>
      </c>
    </row>
    <row r="1368" spans="1:7" x14ac:dyDescent="0.2">
      <c r="A1368" t="s">
        <v>101</v>
      </c>
      <c r="B1368" t="s">
        <v>24</v>
      </c>
      <c r="C1368" t="s">
        <v>16</v>
      </c>
      <c r="D1368" t="s">
        <v>37</v>
      </c>
      <c r="E1368">
        <v>201906</v>
      </c>
      <c r="F1368">
        <v>1215219.0089605732</v>
      </c>
      <c r="G1368">
        <v>1323054</v>
      </c>
    </row>
    <row r="1369" spans="1:7" x14ac:dyDescent="0.2">
      <c r="A1369" t="s">
        <v>101</v>
      </c>
      <c r="B1369" t="s">
        <v>24</v>
      </c>
      <c r="C1369" t="s">
        <v>16</v>
      </c>
      <c r="D1369" t="s">
        <v>37</v>
      </c>
      <c r="E1369">
        <v>201912</v>
      </c>
      <c r="F1369">
        <v>1366821.6236559139</v>
      </c>
      <c r="G1369">
        <v>1650180.8333333333</v>
      </c>
    </row>
    <row r="1370" spans="1:7" x14ac:dyDescent="0.2">
      <c r="A1370" t="s">
        <v>101</v>
      </c>
      <c r="B1370" t="s">
        <v>24</v>
      </c>
      <c r="C1370" t="s">
        <v>16</v>
      </c>
      <c r="D1370" t="s">
        <v>37</v>
      </c>
      <c r="E1370">
        <v>202006</v>
      </c>
      <c r="F1370">
        <v>1370847.4396119148</v>
      </c>
      <c r="G1370">
        <v>1496867.8333333333</v>
      </c>
    </row>
    <row r="1371" spans="1:7" x14ac:dyDescent="0.2">
      <c r="A1371" t="s">
        <v>101</v>
      </c>
      <c r="B1371" t="s">
        <v>24</v>
      </c>
      <c r="C1371" t="s">
        <v>16</v>
      </c>
      <c r="D1371" t="s">
        <v>37</v>
      </c>
      <c r="E1371">
        <v>202012</v>
      </c>
      <c r="F1371">
        <v>1264261.0734767022</v>
      </c>
      <c r="G1371">
        <v>1507438.1666666667</v>
      </c>
    </row>
    <row r="1372" spans="1:7" x14ac:dyDescent="0.2">
      <c r="A1372" t="s">
        <v>101</v>
      </c>
      <c r="B1372" t="s">
        <v>24</v>
      </c>
      <c r="C1372" t="s">
        <v>16</v>
      </c>
      <c r="D1372" t="s">
        <v>37</v>
      </c>
      <c r="E1372">
        <v>202106</v>
      </c>
      <c r="F1372">
        <v>1204690.0651305683</v>
      </c>
      <c r="G1372">
        <v>1289319.8333333333</v>
      </c>
    </row>
    <row r="1373" spans="1:7" x14ac:dyDescent="0.2">
      <c r="A1373" t="s">
        <v>101</v>
      </c>
      <c r="B1373" t="s">
        <v>24</v>
      </c>
      <c r="C1373" t="s">
        <v>16</v>
      </c>
      <c r="D1373" t="s">
        <v>37</v>
      </c>
      <c r="E1373">
        <v>202112</v>
      </c>
      <c r="F1373">
        <v>1277280.8822580643</v>
      </c>
      <c r="G1373">
        <v>1404418.3333333333</v>
      </c>
    </row>
    <row r="1374" spans="1:7" x14ac:dyDescent="0.2">
      <c r="A1374" t="s">
        <v>101</v>
      </c>
      <c r="B1374" t="s">
        <v>24</v>
      </c>
      <c r="C1374" t="s">
        <v>16</v>
      </c>
      <c r="D1374" t="s">
        <v>37</v>
      </c>
      <c r="E1374">
        <v>202206</v>
      </c>
      <c r="F1374">
        <v>1462896.7004864311</v>
      </c>
      <c r="G1374">
        <v>1592924.8333333333</v>
      </c>
    </row>
    <row r="1375" spans="1:7" x14ac:dyDescent="0.2">
      <c r="A1375" t="s">
        <v>101</v>
      </c>
      <c r="B1375" t="s">
        <v>24</v>
      </c>
      <c r="C1375" t="s">
        <v>16</v>
      </c>
      <c r="D1375" t="s">
        <v>37</v>
      </c>
      <c r="E1375">
        <v>202212</v>
      </c>
      <c r="F1375">
        <v>1632732.8740143199</v>
      </c>
      <c r="G1375">
        <v>2057533</v>
      </c>
    </row>
    <row r="1376" spans="1:7" x14ac:dyDescent="0.2">
      <c r="A1376" t="s">
        <v>101</v>
      </c>
      <c r="B1376" t="s">
        <v>24</v>
      </c>
      <c r="C1376" t="s">
        <v>16</v>
      </c>
      <c r="D1376" t="s">
        <v>37</v>
      </c>
      <c r="E1376">
        <v>202306</v>
      </c>
      <c r="F1376">
        <v>1825449.9118023552</v>
      </c>
      <c r="G1376">
        <v>1925468</v>
      </c>
    </row>
    <row r="1377" spans="1:7" x14ac:dyDescent="0.2">
      <c r="A1377" t="s">
        <v>101</v>
      </c>
      <c r="B1377" t="s">
        <v>24</v>
      </c>
      <c r="C1377" t="s">
        <v>16</v>
      </c>
      <c r="D1377" t="s">
        <v>37</v>
      </c>
      <c r="E1377">
        <v>202312</v>
      </c>
      <c r="F1377">
        <v>1784030.6917562725</v>
      </c>
      <c r="G1377">
        <v>1867626.3333333333</v>
      </c>
    </row>
    <row r="1378" spans="1:7" x14ac:dyDescent="0.2">
      <c r="A1378" t="s">
        <v>101</v>
      </c>
      <c r="B1378" t="s">
        <v>24</v>
      </c>
      <c r="C1378" t="s">
        <v>16</v>
      </c>
      <c r="D1378" t="s">
        <v>37</v>
      </c>
      <c r="E1378">
        <v>202406</v>
      </c>
      <c r="F1378">
        <v>1651957.7906637006</v>
      </c>
      <c r="G1378">
        <v>1815395.4</v>
      </c>
    </row>
    <row r="1379" spans="1:7" x14ac:dyDescent="0.2">
      <c r="A1379" t="s">
        <v>101</v>
      </c>
      <c r="B1379" t="s">
        <v>24</v>
      </c>
      <c r="C1379" t="s">
        <v>16</v>
      </c>
      <c r="D1379" t="s">
        <v>33</v>
      </c>
      <c r="E1379">
        <v>201906</v>
      </c>
      <c r="F1379">
        <v>1215219.0089605732</v>
      </c>
      <c r="G1379">
        <v>1323054</v>
      </c>
    </row>
    <row r="1380" spans="1:7" x14ac:dyDescent="0.2">
      <c r="A1380" t="s">
        <v>101</v>
      </c>
      <c r="B1380" t="s">
        <v>24</v>
      </c>
      <c r="C1380" t="s">
        <v>16</v>
      </c>
      <c r="D1380" t="s">
        <v>33</v>
      </c>
      <c r="E1380">
        <v>201909</v>
      </c>
      <c r="F1380">
        <v>1344082.4344086023</v>
      </c>
      <c r="G1380">
        <v>1491280.6666666667</v>
      </c>
    </row>
    <row r="1381" spans="1:7" x14ac:dyDescent="0.2">
      <c r="A1381" t="s">
        <v>101</v>
      </c>
      <c r="B1381" t="s">
        <v>24</v>
      </c>
      <c r="C1381" t="s">
        <v>16</v>
      </c>
      <c r="D1381" t="s">
        <v>33</v>
      </c>
      <c r="E1381">
        <v>201912</v>
      </c>
      <c r="F1381">
        <v>1389560.8129032254</v>
      </c>
      <c r="G1381">
        <v>1809081</v>
      </c>
    </row>
    <row r="1382" spans="1:7" x14ac:dyDescent="0.2">
      <c r="A1382" t="s">
        <v>101</v>
      </c>
      <c r="B1382" t="s">
        <v>24</v>
      </c>
      <c r="C1382" t="s">
        <v>16</v>
      </c>
      <c r="D1382" t="s">
        <v>33</v>
      </c>
      <c r="E1382">
        <v>202003</v>
      </c>
      <c r="F1382">
        <v>1396601.5595105677</v>
      </c>
      <c r="G1382">
        <v>1584526</v>
      </c>
    </row>
    <row r="1383" spans="1:7" x14ac:dyDescent="0.2">
      <c r="A1383" t="s">
        <v>101</v>
      </c>
      <c r="B1383" t="s">
        <v>24</v>
      </c>
      <c r="C1383" t="s">
        <v>16</v>
      </c>
      <c r="D1383" t="s">
        <v>33</v>
      </c>
      <c r="E1383">
        <v>202006</v>
      </c>
      <c r="F1383">
        <v>1345093.3197132617</v>
      </c>
      <c r="G1383">
        <v>1409209.6666666667</v>
      </c>
    </row>
    <row r="1384" spans="1:7" x14ac:dyDescent="0.2">
      <c r="A1384" t="s">
        <v>101</v>
      </c>
      <c r="B1384" t="s">
        <v>24</v>
      </c>
      <c r="C1384" t="s">
        <v>16</v>
      </c>
      <c r="D1384" t="s">
        <v>33</v>
      </c>
      <c r="E1384">
        <v>202009</v>
      </c>
      <c r="F1384">
        <v>1301185.586738351</v>
      </c>
      <c r="G1384">
        <v>1638192</v>
      </c>
    </row>
    <row r="1385" spans="1:7" x14ac:dyDescent="0.2">
      <c r="A1385" t="s">
        <v>101</v>
      </c>
      <c r="B1385" t="s">
        <v>24</v>
      </c>
      <c r="C1385" t="s">
        <v>16</v>
      </c>
      <c r="D1385" t="s">
        <v>33</v>
      </c>
      <c r="E1385">
        <v>202012</v>
      </c>
      <c r="F1385">
        <v>1227336.5602150538</v>
      </c>
      <c r="G1385">
        <v>1376684.3333333333</v>
      </c>
    </row>
    <row r="1386" spans="1:7" x14ac:dyDescent="0.2">
      <c r="A1386" t="s">
        <v>101</v>
      </c>
      <c r="B1386" t="s">
        <v>24</v>
      </c>
      <c r="C1386" t="s">
        <v>16</v>
      </c>
      <c r="D1386" t="s">
        <v>33</v>
      </c>
      <c r="E1386">
        <v>202103</v>
      </c>
      <c r="F1386">
        <v>1179510.6797235019</v>
      </c>
      <c r="G1386">
        <v>1267966.3333333333</v>
      </c>
    </row>
    <row r="1387" spans="1:7" x14ac:dyDescent="0.2">
      <c r="A1387" t="s">
        <v>101</v>
      </c>
      <c r="B1387" t="s">
        <v>24</v>
      </c>
      <c r="C1387" t="s">
        <v>16</v>
      </c>
      <c r="D1387" t="s">
        <v>33</v>
      </c>
      <c r="E1387">
        <v>202106</v>
      </c>
      <c r="F1387">
        <v>1229869.450537635</v>
      </c>
      <c r="G1387">
        <v>1310673.3333333333</v>
      </c>
    </row>
    <row r="1388" spans="1:7" x14ac:dyDescent="0.2">
      <c r="A1388" t="s">
        <v>101</v>
      </c>
      <c r="B1388" t="s">
        <v>24</v>
      </c>
      <c r="C1388" t="s">
        <v>16</v>
      </c>
      <c r="D1388" t="s">
        <v>33</v>
      </c>
      <c r="E1388">
        <v>202109</v>
      </c>
      <c r="F1388">
        <v>1271099.2301075268</v>
      </c>
      <c r="G1388">
        <v>1348604.3333333333</v>
      </c>
    </row>
    <row r="1389" spans="1:7" x14ac:dyDescent="0.2">
      <c r="A1389" t="s">
        <v>101</v>
      </c>
      <c r="B1389" t="s">
        <v>24</v>
      </c>
      <c r="C1389" t="s">
        <v>16</v>
      </c>
      <c r="D1389" t="s">
        <v>33</v>
      </c>
      <c r="E1389">
        <v>202112</v>
      </c>
      <c r="F1389">
        <v>1283462.5344086024</v>
      </c>
      <c r="G1389">
        <v>1460232.3333333333</v>
      </c>
    </row>
    <row r="1390" spans="1:7" x14ac:dyDescent="0.2">
      <c r="A1390" t="s">
        <v>101</v>
      </c>
      <c r="B1390" t="s">
        <v>24</v>
      </c>
      <c r="C1390" t="s">
        <v>16</v>
      </c>
      <c r="D1390" t="s">
        <v>33</v>
      </c>
      <c r="E1390">
        <v>202203</v>
      </c>
      <c r="F1390">
        <v>1367874.0629800304</v>
      </c>
      <c r="G1390">
        <v>1498802.6666666667</v>
      </c>
    </row>
    <row r="1391" spans="1:7" x14ac:dyDescent="0.2">
      <c r="A1391" t="s">
        <v>101</v>
      </c>
      <c r="B1391" t="s">
        <v>24</v>
      </c>
      <c r="C1391" t="s">
        <v>16</v>
      </c>
      <c r="D1391" t="s">
        <v>33</v>
      </c>
      <c r="E1391">
        <v>202206</v>
      </c>
      <c r="F1391">
        <v>1557919.3379928318</v>
      </c>
      <c r="G1391">
        <v>1687047</v>
      </c>
    </row>
    <row r="1392" spans="1:7" x14ac:dyDescent="0.2">
      <c r="A1392" t="s">
        <v>101</v>
      </c>
      <c r="B1392" t="s">
        <v>24</v>
      </c>
      <c r="C1392" t="s">
        <v>16</v>
      </c>
      <c r="D1392" t="s">
        <v>33</v>
      </c>
      <c r="E1392">
        <v>202209</v>
      </c>
      <c r="F1392">
        <v>1570591.1523297492</v>
      </c>
      <c r="G1392">
        <v>1859070.6666666667</v>
      </c>
    </row>
    <row r="1393" spans="1:7" x14ac:dyDescent="0.2">
      <c r="A1393" t="s">
        <v>101</v>
      </c>
      <c r="B1393" t="s">
        <v>24</v>
      </c>
      <c r="C1393" t="s">
        <v>16</v>
      </c>
      <c r="D1393" t="s">
        <v>33</v>
      </c>
      <c r="E1393">
        <v>202212</v>
      </c>
      <c r="F1393">
        <v>1694874.5956988905</v>
      </c>
      <c r="G1393">
        <v>2255995.3333333335</v>
      </c>
    </row>
    <row r="1394" spans="1:7" x14ac:dyDescent="0.2">
      <c r="A1394" t="s">
        <v>101</v>
      </c>
      <c r="B1394" t="s">
        <v>24</v>
      </c>
      <c r="C1394" t="s">
        <v>16</v>
      </c>
      <c r="D1394" t="s">
        <v>33</v>
      </c>
      <c r="E1394">
        <v>202303</v>
      </c>
      <c r="F1394">
        <v>1823454.2519201229</v>
      </c>
      <c r="G1394">
        <v>1937076</v>
      </c>
    </row>
    <row r="1395" spans="1:7" x14ac:dyDescent="0.2">
      <c r="A1395" t="s">
        <v>101</v>
      </c>
      <c r="B1395" t="s">
        <v>24</v>
      </c>
      <c r="C1395" t="s">
        <v>16</v>
      </c>
      <c r="D1395" t="s">
        <v>33</v>
      </c>
      <c r="E1395">
        <v>202306</v>
      </c>
      <c r="F1395">
        <v>1827445.5716845877</v>
      </c>
      <c r="G1395">
        <v>1913860</v>
      </c>
    </row>
    <row r="1396" spans="1:7" x14ac:dyDescent="0.2">
      <c r="A1396" t="s">
        <v>101</v>
      </c>
      <c r="B1396" t="s">
        <v>24</v>
      </c>
      <c r="C1396" t="s">
        <v>16</v>
      </c>
      <c r="D1396" t="s">
        <v>33</v>
      </c>
      <c r="E1396">
        <v>202309</v>
      </c>
      <c r="F1396">
        <v>1811882.8333333333</v>
      </c>
      <c r="G1396">
        <v>1896543.3333333333</v>
      </c>
    </row>
    <row r="1397" spans="1:7" x14ac:dyDescent="0.2">
      <c r="A1397" t="s">
        <v>101</v>
      </c>
      <c r="B1397" t="s">
        <v>24</v>
      </c>
      <c r="C1397" t="s">
        <v>16</v>
      </c>
      <c r="D1397" t="s">
        <v>33</v>
      </c>
      <c r="E1397">
        <v>202312</v>
      </c>
      <c r="F1397">
        <v>1756178.5501792114</v>
      </c>
      <c r="G1397">
        <v>1838709.3333333333</v>
      </c>
    </row>
    <row r="1398" spans="1:7" x14ac:dyDescent="0.2">
      <c r="A1398" t="s">
        <v>101</v>
      </c>
      <c r="B1398" t="s">
        <v>24</v>
      </c>
      <c r="C1398" t="s">
        <v>16</v>
      </c>
      <c r="D1398" t="s">
        <v>33</v>
      </c>
      <c r="E1398">
        <v>202403</v>
      </c>
      <c r="F1398">
        <v>1692762.0923248054</v>
      </c>
      <c r="G1398">
        <v>1795421.3333333333</v>
      </c>
    </row>
    <row r="1399" spans="1:7" x14ac:dyDescent="0.2">
      <c r="A1399" t="s">
        <v>101</v>
      </c>
      <c r="B1399" t="s">
        <v>24</v>
      </c>
      <c r="C1399" t="s">
        <v>16</v>
      </c>
      <c r="D1399" t="s">
        <v>33</v>
      </c>
      <c r="E1399">
        <v>202406</v>
      </c>
      <c r="F1399">
        <v>1590751.3381720432</v>
      </c>
      <c r="G1399">
        <v>1845356.5</v>
      </c>
    </row>
    <row r="1400" spans="1:7" x14ac:dyDescent="0.2">
      <c r="A1400" t="s">
        <v>101</v>
      </c>
      <c r="B1400" t="s">
        <v>25</v>
      </c>
      <c r="C1400" t="s">
        <v>17</v>
      </c>
      <c r="D1400" t="s">
        <v>35</v>
      </c>
      <c r="E1400">
        <v>2019</v>
      </c>
      <c r="F1400">
        <v>3213.2258064516127</v>
      </c>
      <c r="G1400">
        <v>3825</v>
      </c>
    </row>
    <row r="1401" spans="1:7" x14ac:dyDescent="0.2">
      <c r="A1401" t="s">
        <v>101</v>
      </c>
      <c r="B1401" t="s">
        <v>25</v>
      </c>
      <c r="C1401" t="s">
        <v>17</v>
      </c>
      <c r="D1401" t="s">
        <v>35</v>
      </c>
      <c r="E1401">
        <v>2020</v>
      </c>
      <c r="F1401">
        <v>3134.7240854035349</v>
      </c>
      <c r="G1401">
        <v>3218.25</v>
      </c>
    </row>
    <row r="1402" spans="1:7" x14ac:dyDescent="0.2">
      <c r="A1402" t="s">
        <v>101</v>
      </c>
      <c r="B1402" t="s">
        <v>25</v>
      </c>
      <c r="C1402" t="s">
        <v>17</v>
      </c>
      <c r="D1402" t="s">
        <v>35</v>
      </c>
      <c r="E1402">
        <v>2021</v>
      </c>
      <c r="F1402">
        <v>3215.5063940092164</v>
      </c>
      <c r="G1402">
        <v>3285.75</v>
      </c>
    </row>
    <row r="1403" spans="1:7" x14ac:dyDescent="0.2">
      <c r="A1403" t="s">
        <v>101</v>
      </c>
      <c r="B1403" t="s">
        <v>25</v>
      </c>
      <c r="C1403" t="s">
        <v>17</v>
      </c>
      <c r="D1403" t="s">
        <v>35</v>
      </c>
      <c r="E1403">
        <v>2022</v>
      </c>
      <c r="F1403">
        <v>3210.2919226830513</v>
      </c>
      <c r="G1403">
        <v>3264.25</v>
      </c>
    </row>
    <row r="1404" spans="1:7" x14ac:dyDescent="0.2">
      <c r="A1404" t="s">
        <v>101</v>
      </c>
      <c r="B1404" t="s">
        <v>25</v>
      </c>
      <c r="C1404" t="s">
        <v>17</v>
      </c>
      <c r="D1404" t="s">
        <v>35</v>
      </c>
      <c r="E1404">
        <v>2023</v>
      </c>
      <c r="F1404">
        <v>3033.8822196620586</v>
      </c>
      <c r="G1404">
        <v>3090.25</v>
      </c>
    </row>
    <row r="1405" spans="1:7" x14ac:dyDescent="0.2">
      <c r="A1405" t="s">
        <v>101</v>
      </c>
      <c r="B1405" t="s">
        <v>25</v>
      </c>
      <c r="C1405" t="s">
        <v>17</v>
      </c>
      <c r="D1405" t="s">
        <v>35</v>
      </c>
      <c r="E1405">
        <v>2024</v>
      </c>
      <c r="F1405">
        <v>2824.2319911012237</v>
      </c>
      <c r="G1405">
        <v>2837</v>
      </c>
    </row>
    <row r="1406" spans="1:7" x14ac:dyDescent="0.2">
      <c r="A1406" t="s">
        <v>101</v>
      </c>
      <c r="B1406" t="s">
        <v>25</v>
      </c>
      <c r="C1406" t="s">
        <v>17</v>
      </c>
      <c r="D1406" t="s">
        <v>36</v>
      </c>
      <c r="E1406">
        <v>201912</v>
      </c>
      <c r="F1406">
        <v>3213.2258064516127</v>
      </c>
      <c r="G1406">
        <v>3825</v>
      </c>
    </row>
    <row r="1407" spans="1:7" x14ac:dyDescent="0.2">
      <c r="A1407" t="s">
        <v>101</v>
      </c>
      <c r="B1407" t="s">
        <v>25</v>
      </c>
      <c r="C1407" t="s">
        <v>17</v>
      </c>
      <c r="D1407" t="s">
        <v>36</v>
      </c>
      <c r="E1407">
        <v>202001</v>
      </c>
      <c r="F1407">
        <v>3188.0967741935483</v>
      </c>
      <c r="G1407">
        <v>3230</v>
      </c>
    </row>
    <row r="1408" spans="1:7" x14ac:dyDescent="0.2">
      <c r="A1408" t="s">
        <v>101</v>
      </c>
      <c r="B1408" t="s">
        <v>25</v>
      </c>
      <c r="C1408" t="s">
        <v>17</v>
      </c>
      <c r="D1408" t="s">
        <v>36</v>
      </c>
      <c r="E1408">
        <v>202002</v>
      </c>
      <c r="F1408">
        <v>3165.8965517241377</v>
      </c>
      <c r="G1408">
        <v>3206</v>
      </c>
    </row>
    <row r="1409" spans="1:7" x14ac:dyDescent="0.2">
      <c r="A1409" t="s">
        <v>101</v>
      </c>
      <c r="B1409" t="s">
        <v>25</v>
      </c>
      <c r="C1409" t="s">
        <v>17</v>
      </c>
      <c r="D1409" t="s">
        <v>36</v>
      </c>
      <c r="E1409">
        <v>202003</v>
      </c>
      <c r="F1409">
        <v>3151.8387096774195</v>
      </c>
      <c r="G1409">
        <v>3191</v>
      </c>
    </row>
    <row r="1410" spans="1:7" x14ac:dyDescent="0.2">
      <c r="A1410" t="s">
        <v>101</v>
      </c>
      <c r="B1410" t="s">
        <v>25</v>
      </c>
      <c r="C1410" t="s">
        <v>17</v>
      </c>
      <c r="D1410" t="s">
        <v>36</v>
      </c>
      <c r="E1410">
        <v>202004</v>
      </c>
      <c r="F1410">
        <v>3140.4666666666662</v>
      </c>
      <c r="G1410">
        <v>3170</v>
      </c>
    </row>
    <row r="1411" spans="1:7" x14ac:dyDescent="0.2">
      <c r="A1411" t="s">
        <v>101</v>
      </c>
      <c r="B1411" t="s">
        <v>25</v>
      </c>
      <c r="C1411" t="s">
        <v>17</v>
      </c>
      <c r="D1411" t="s">
        <v>36</v>
      </c>
      <c r="E1411">
        <v>202005</v>
      </c>
      <c r="F1411">
        <v>3135.9354838709678</v>
      </c>
      <c r="G1411">
        <v>3147</v>
      </c>
    </row>
    <row r="1412" spans="1:7" x14ac:dyDescent="0.2">
      <c r="A1412" t="s">
        <v>101</v>
      </c>
      <c r="B1412" t="s">
        <v>25</v>
      </c>
      <c r="C1412" t="s">
        <v>17</v>
      </c>
      <c r="D1412" t="s">
        <v>36</v>
      </c>
      <c r="E1412">
        <v>202006</v>
      </c>
      <c r="F1412">
        <v>3125.9666666666662</v>
      </c>
      <c r="G1412">
        <v>3151</v>
      </c>
    </row>
    <row r="1413" spans="1:7" x14ac:dyDescent="0.2">
      <c r="A1413" t="s">
        <v>101</v>
      </c>
      <c r="B1413" t="s">
        <v>25</v>
      </c>
      <c r="C1413" t="s">
        <v>17</v>
      </c>
      <c r="D1413" t="s">
        <v>36</v>
      </c>
      <c r="E1413">
        <v>202007</v>
      </c>
      <c r="F1413">
        <v>3114</v>
      </c>
      <c r="G1413">
        <v>3139</v>
      </c>
    </row>
    <row r="1414" spans="1:7" x14ac:dyDescent="0.2">
      <c r="A1414" t="s">
        <v>101</v>
      </c>
      <c r="B1414" t="s">
        <v>25</v>
      </c>
      <c r="C1414" t="s">
        <v>17</v>
      </c>
      <c r="D1414" t="s">
        <v>36</v>
      </c>
      <c r="E1414">
        <v>202008</v>
      </c>
      <c r="F1414">
        <v>3110.2580645161283</v>
      </c>
      <c r="G1414">
        <v>3142</v>
      </c>
    </row>
    <row r="1415" spans="1:7" x14ac:dyDescent="0.2">
      <c r="A1415" t="s">
        <v>101</v>
      </c>
      <c r="B1415" t="s">
        <v>25</v>
      </c>
      <c r="C1415" t="s">
        <v>17</v>
      </c>
      <c r="D1415" t="s">
        <v>36</v>
      </c>
      <c r="E1415">
        <v>202009</v>
      </c>
      <c r="F1415">
        <v>3128.3999999999992</v>
      </c>
      <c r="G1415">
        <v>3179</v>
      </c>
    </row>
    <row r="1416" spans="1:7" x14ac:dyDescent="0.2">
      <c r="A1416" t="s">
        <v>101</v>
      </c>
      <c r="B1416" t="s">
        <v>25</v>
      </c>
      <c r="C1416" t="s">
        <v>17</v>
      </c>
      <c r="D1416" t="s">
        <v>36</v>
      </c>
      <c r="E1416">
        <v>202010</v>
      </c>
      <c r="F1416">
        <v>3138.4516129032259</v>
      </c>
      <c r="G1416">
        <v>3171</v>
      </c>
    </row>
    <row r="1417" spans="1:7" x14ac:dyDescent="0.2">
      <c r="A1417" t="s">
        <v>101</v>
      </c>
      <c r="B1417" t="s">
        <v>25</v>
      </c>
      <c r="C1417" t="s">
        <v>17</v>
      </c>
      <c r="D1417" t="s">
        <v>36</v>
      </c>
      <c r="E1417">
        <v>202011</v>
      </c>
      <c r="F1417">
        <v>3182.7333333333331</v>
      </c>
      <c r="G1417">
        <v>3203</v>
      </c>
    </row>
    <row r="1418" spans="1:7" x14ac:dyDescent="0.2">
      <c r="A1418" t="s">
        <v>101</v>
      </c>
      <c r="B1418" t="s">
        <v>25</v>
      </c>
      <c r="C1418" t="s">
        <v>17</v>
      </c>
      <c r="D1418" t="s">
        <v>36</v>
      </c>
      <c r="E1418">
        <v>202012</v>
      </c>
      <c r="F1418">
        <v>3034.645161290322</v>
      </c>
      <c r="G1418">
        <v>3690</v>
      </c>
    </row>
    <row r="1419" spans="1:7" x14ac:dyDescent="0.2">
      <c r="A1419" t="s">
        <v>101</v>
      </c>
      <c r="B1419" t="s">
        <v>25</v>
      </c>
      <c r="C1419" t="s">
        <v>17</v>
      </c>
      <c r="D1419" t="s">
        <v>36</v>
      </c>
      <c r="E1419">
        <v>202101</v>
      </c>
      <c r="F1419">
        <v>3061.7419354838707</v>
      </c>
      <c r="G1419">
        <v>3132</v>
      </c>
    </row>
    <row r="1420" spans="1:7" x14ac:dyDescent="0.2">
      <c r="A1420" t="s">
        <v>101</v>
      </c>
      <c r="B1420" t="s">
        <v>25</v>
      </c>
      <c r="C1420" t="s">
        <v>17</v>
      </c>
      <c r="D1420" t="s">
        <v>36</v>
      </c>
      <c r="E1420">
        <v>202102</v>
      </c>
      <c r="F1420">
        <v>3103.8928571428573</v>
      </c>
      <c r="G1420">
        <v>3152</v>
      </c>
    </row>
    <row r="1421" spans="1:7" x14ac:dyDescent="0.2">
      <c r="A1421" t="s">
        <v>101</v>
      </c>
      <c r="B1421" t="s">
        <v>25</v>
      </c>
      <c r="C1421" t="s">
        <v>17</v>
      </c>
      <c r="D1421" t="s">
        <v>36</v>
      </c>
      <c r="E1421">
        <v>202103</v>
      </c>
      <c r="F1421">
        <v>3187.6129032258063</v>
      </c>
      <c r="G1421">
        <v>3225</v>
      </c>
    </row>
    <row r="1422" spans="1:7" x14ac:dyDescent="0.2">
      <c r="A1422" t="s">
        <v>101</v>
      </c>
      <c r="B1422" t="s">
        <v>25</v>
      </c>
      <c r="C1422" t="s">
        <v>17</v>
      </c>
      <c r="D1422" t="s">
        <v>36</v>
      </c>
      <c r="E1422">
        <v>202104</v>
      </c>
      <c r="F1422">
        <v>3257.8999999999996</v>
      </c>
      <c r="G1422">
        <v>3294</v>
      </c>
    </row>
    <row r="1423" spans="1:7" x14ac:dyDescent="0.2">
      <c r="A1423" t="s">
        <v>101</v>
      </c>
      <c r="B1423" t="s">
        <v>25</v>
      </c>
      <c r="C1423" t="s">
        <v>17</v>
      </c>
      <c r="D1423" t="s">
        <v>36</v>
      </c>
      <c r="E1423">
        <v>202105</v>
      </c>
      <c r="F1423">
        <v>3238.1290322580649</v>
      </c>
      <c r="G1423">
        <v>3311</v>
      </c>
    </row>
    <row r="1424" spans="1:7" x14ac:dyDescent="0.2">
      <c r="A1424" t="s">
        <v>101</v>
      </c>
      <c r="B1424" t="s">
        <v>25</v>
      </c>
      <c r="C1424" t="s">
        <v>17</v>
      </c>
      <c r="D1424" t="s">
        <v>36</v>
      </c>
      <c r="E1424">
        <v>202106</v>
      </c>
      <c r="F1424">
        <v>3249.4999999999991</v>
      </c>
      <c r="G1424">
        <v>3326</v>
      </c>
    </row>
    <row r="1425" spans="1:7" x14ac:dyDescent="0.2">
      <c r="A1425" t="s">
        <v>101</v>
      </c>
      <c r="B1425" t="s">
        <v>25</v>
      </c>
      <c r="C1425" t="s">
        <v>17</v>
      </c>
      <c r="D1425" t="s">
        <v>36</v>
      </c>
      <c r="E1425">
        <v>202107</v>
      </c>
      <c r="F1425">
        <v>3250.3548387096776</v>
      </c>
      <c r="G1425">
        <v>3304</v>
      </c>
    </row>
    <row r="1426" spans="1:7" x14ac:dyDescent="0.2">
      <c r="A1426" t="s">
        <v>101</v>
      </c>
      <c r="B1426" t="s">
        <v>25</v>
      </c>
      <c r="C1426" t="s">
        <v>17</v>
      </c>
      <c r="D1426" t="s">
        <v>36</v>
      </c>
      <c r="E1426">
        <v>202108</v>
      </c>
      <c r="F1426">
        <v>3240.8709677419356</v>
      </c>
      <c r="G1426">
        <v>3280</v>
      </c>
    </row>
    <row r="1427" spans="1:7" x14ac:dyDescent="0.2">
      <c r="A1427" t="s">
        <v>101</v>
      </c>
      <c r="B1427" t="s">
        <v>25</v>
      </c>
      <c r="C1427" t="s">
        <v>17</v>
      </c>
      <c r="D1427" t="s">
        <v>36</v>
      </c>
      <c r="E1427">
        <v>202109</v>
      </c>
      <c r="F1427">
        <v>3236.0666666666657</v>
      </c>
      <c r="G1427">
        <v>3259</v>
      </c>
    </row>
    <row r="1428" spans="1:7" x14ac:dyDescent="0.2">
      <c r="A1428" t="s">
        <v>101</v>
      </c>
      <c r="B1428" t="s">
        <v>25</v>
      </c>
      <c r="C1428" t="s">
        <v>17</v>
      </c>
      <c r="D1428" t="s">
        <v>36</v>
      </c>
      <c r="E1428">
        <v>202110</v>
      </c>
      <c r="F1428">
        <v>3231.7419354838707</v>
      </c>
      <c r="G1428">
        <v>3250</v>
      </c>
    </row>
    <row r="1429" spans="1:7" x14ac:dyDescent="0.2">
      <c r="A1429" t="s">
        <v>101</v>
      </c>
      <c r="B1429" t="s">
        <v>25</v>
      </c>
      <c r="C1429" t="s">
        <v>17</v>
      </c>
      <c r="D1429" t="s">
        <v>36</v>
      </c>
      <c r="E1429">
        <v>202111</v>
      </c>
      <c r="F1429">
        <v>3261.2333333333336</v>
      </c>
      <c r="G1429">
        <v>3282</v>
      </c>
    </row>
    <row r="1430" spans="1:7" x14ac:dyDescent="0.2">
      <c r="A1430" t="s">
        <v>101</v>
      </c>
      <c r="B1430" t="s">
        <v>25</v>
      </c>
      <c r="C1430" t="s">
        <v>17</v>
      </c>
      <c r="D1430" t="s">
        <v>36</v>
      </c>
      <c r="E1430">
        <v>202112</v>
      </c>
      <c r="F1430">
        <v>3267.0322580645152</v>
      </c>
      <c r="G1430">
        <v>3614</v>
      </c>
    </row>
    <row r="1431" spans="1:7" x14ac:dyDescent="0.2">
      <c r="A1431" t="s">
        <v>101</v>
      </c>
      <c r="B1431" t="s">
        <v>25</v>
      </c>
      <c r="C1431" t="s">
        <v>17</v>
      </c>
      <c r="D1431" t="s">
        <v>36</v>
      </c>
      <c r="E1431">
        <v>202201</v>
      </c>
      <c r="F1431">
        <v>3270.8709677419356</v>
      </c>
      <c r="G1431">
        <v>3308</v>
      </c>
    </row>
    <row r="1432" spans="1:7" x14ac:dyDescent="0.2">
      <c r="A1432" t="s">
        <v>101</v>
      </c>
      <c r="B1432" t="s">
        <v>25</v>
      </c>
      <c r="C1432" t="s">
        <v>17</v>
      </c>
      <c r="D1432" t="s">
        <v>36</v>
      </c>
      <c r="E1432">
        <v>202202</v>
      </c>
      <c r="F1432">
        <v>3254.6428571428569</v>
      </c>
      <c r="G1432">
        <v>3292</v>
      </c>
    </row>
    <row r="1433" spans="1:7" x14ac:dyDescent="0.2">
      <c r="A1433" t="s">
        <v>101</v>
      </c>
      <c r="B1433" t="s">
        <v>25</v>
      </c>
      <c r="C1433" t="s">
        <v>17</v>
      </c>
      <c r="D1433" t="s">
        <v>36</v>
      </c>
      <c r="E1433">
        <v>202203</v>
      </c>
      <c r="F1433">
        <v>3245.2258064516127</v>
      </c>
      <c r="G1433">
        <v>3272</v>
      </c>
    </row>
    <row r="1434" spans="1:7" x14ac:dyDescent="0.2">
      <c r="A1434" t="s">
        <v>101</v>
      </c>
      <c r="B1434" t="s">
        <v>25</v>
      </c>
      <c r="C1434" t="s">
        <v>17</v>
      </c>
      <c r="D1434" t="s">
        <v>36</v>
      </c>
      <c r="E1434">
        <v>202204</v>
      </c>
      <c r="F1434">
        <v>3242.9333333333334</v>
      </c>
      <c r="G1434">
        <v>3258</v>
      </c>
    </row>
    <row r="1435" spans="1:7" x14ac:dyDescent="0.2">
      <c r="A1435" t="s">
        <v>101</v>
      </c>
      <c r="B1435" t="s">
        <v>25</v>
      </c>
      <c r="C1435" t="s">
        <v>17</v>
      </c>
      <c r="D1435" t="s">
        <v>36</v>
      </c>
      <c r="E1435">
        <v>202205</v>
      </c>
      <c r="F1435">
        <v>3233.2903225806449</v>
      </c>
      <c r="G1435">
        <v>3250</v>
      </c>
    </row>
    <row r="1436" spans="1:7" x14ac:dyDescent="0.2">
      <c r="A1436" t="s">
        <v>101</v>
      </c>
      <c r="B1436" t="s">
        <v>25</v>
      </c>
      <c r="C1436" t="s">
        <v>17</v>
      </c>
      <c r="D1436" t="s">
        <v>36</v>
      </c>
      <c r="E1436">
        <v>202206</v>
      </c>
      <c r="F1436">
        <v>3224.2000000000003</v>
      </c>
      <c r="G1436">
        <v>3246</v>
      </c>
    </row>
    <row r="1437" spans="1:7" x14ac:dyDescent="0.2">
      <c r="A1437" t="s">
        <v>101</v>
      </c>
      <c r="B1437" t="s">
        <v>25</v>
      </c>
      <c r="C1437" t="s">
        <v>17</v>
      </c>
      <c r="D1437" t="s">
        <v>36</v>
      </c>
      <c r="E1437">
        <v>202207</v>
      </c>
      <c r="F1437">
        <v>3217.3225806451615</v>
      </c>
      <c r="G1437">
        <v>3254</v>
      </c>
    </row>
    <row r="1438" spans="1:7" x14ac:dyDescent="0.2">
      <c r="A1438" t="s">
        <v>101</v>
      </c>
      <c r="B1438" t="s">
        <v>25</v>
      </c>
      <c r="C1438" t="s">
        <v>17</v>
      </c>
      <c r="D1438" t="s">
        <v>36</v>
      </c>
      <c r="E1438">
        <v>202208</v>
      </c>
      <c r="F1438">
        <v>3207.8387096774195</v>
      </c>
      <c r="G1438">
        <v>3225</v>
      </c>
    </row>
    <row r="1439" spans="1:7" x14ac:dyDescent="0.2">
      <c r="A1439" t="s">
        <v>101</v>
      </c>
      <c r="B1439" t="s">
        <v>25</v>
      </c>
      <c r="C1439" t="s">
        <v>17</v>
      </c>
      <c r="D1439" t="s">
        <v>36</v>
      </c>
      <c r="E1439">
        <v>202209</v>
      </c>
      <c r="F1439">
        <v>3184.0333333333333</v>
      </c>
      <c r="G1439">
        <v>3215</v>
      </c>
    </row>
    <row r="1440" spans="1:7" x14ac:dyDescent="0.2">
      <c r="A1440" t="s">
        <v>101</v>
      </c>
      <c r="B1440" t="s">
        <v>25</v>
      </c>
      <c r="C1440" t="s">
        <v>17</v>
      </c>
      <c r="D1440" t="s">
        <v>36</v>
      </c>
      <c r="E1440">
        <v>202210</v>
      </c>
      <c r="F1440">
        <v>3174.0967741935483</v>
      </c>
      <c r="G1440">
        <v>3194</v>
      </c>
    </row>
    <row r="1441" spans="1:7" x14ac:dyDescent="0.2">
      <c r="A1441" t="s">
        <v>101</v>
      </c>
      <c r="B1441" t="s">
        <v>25</v>
      </c>
      <c r="C1441" t="s">
        <v>17</v>
      </c>
      <c r="D1441" t="s">
        <v>36</v>
      </c>
      <c r="E1441">
        <v>202211</v>
      </c>
      <c r="F1441">
        <v>3171.5</v>
      </c>
      <c r="G1441">
        <v>3182</v>
      </c>
    </row>
    <row r="1442" spans="1:7" x14ac:dyDescent="0.2">
      <c r="A1442" t="s">
        <v>101</v>
      </c>
      <c r="B1442" t="s">
        <v>25</v>
      </c>
      <c r="C1442" t="s">
        <v>17</v>
      </c>
      <c r="D1442" t="s">
        <v>36</v>
      </c>
      <c r="E1442">
        <v>202212</v>
      </c>
      <c r="F1442">
        <v>3097.5483870967741</v>
      </c>
      <c r="G1442">
        <v>3475</v>
      </c>
    </row>
    <row r="1443" spans="1:7" x14ac:dyDescent="0.2">
      <c r="A1443" t="s">
        <v>101</v>
      </c>
      <c r="B1443" t="s">
        <v>25</v>
      </c>
      <c r="C1443" t="s">
        <v>17</v>
      </c>
      <c r="D1443" t="s">
        <v>36</v>
      </c>
      <c r="E1443">
        <v>202301</v>
      </c>
      <c r="F1443">
        <v>3066.483870967742</v>
      </c>
      <c r="G1443">
        <v>3101</v>
      </c>
    </row>
    <row r="1444" spans="1:7" x14ac:dyDescent="0.2">
      <c r="A1444" t="s">
        <v>101</v>
      </c>
      <c r="B1444" t="s">
        <v>25</v>
      </c>
      <c r="C1444" t="s">
        <v>17</v>
      </c>
      <c r="D1444" t="s">
        <v>36</v>
      </c>
      <c r="E1444">
        <v>202302</v>
      </c>
      <c r="F1444">
        <v>3049.9285714285711</v>
      </c>
      <c r="G1444">
        <v>3075</v>
      </c>
    </row>
    <row r="1445" spans="1:7" x14ac:dyDescent="0.2">
      <c r="A1445" t="s">
        <v>101</v>
      </c>
      <c r="B1445" t="s">
        <v>25</v>
      </c>
      <c r="C1445" t="s">
        <v>17</v>
      </c>
      <c r="D1445" t="s">
        <v>36</v>
      </c>
      <c r="E1445">
        <v>202303</v>
      </c>
      <c r="F1445">
        <v>3047.6451612903224</v>
      </c>
      <c r="G1445">
        <v>3088</v>
      </c>
    </row>
    <row r="1446" spans="1:7" x14ac:dyDescent="0.2">
      <c r="A1446" t="s">
        <v>101</v>
      </c>
      <c r="B1446" t="s">
        <v>25</v>
      </c>
      <c r="C1446" t="s">
        <v>17</v>
      </c>
      <c r="D1446" t="s">
        <v>36</v>
      </c>
      <c r="E1446">
        <v>202304</v>
      </c>
      <c r="F1446">
        <v>3038.4666666666662</v>
      </c>
      <c r="G1446">
        <v>3061</v>
      </c>
    </row>
    <row r="1447" spans="1:7" x14ac:dyDescent="0.2">
      <c r="A1447" t="s">
        <v>101</v>
      </c>
      <c r="B1447" t="s">
        <v>25</v>
      </c>
      <c r="C1447" t="s">
        <v>17</v>
      </c>
      <c r="D1447" t="s">
        <v>36</v>
      </c>
      <c r="E1447">
        <v>202305</v>
      </c>
      <c r="F1447">
        <v>3062.4516129032259</v>
      </c>
      <c r="G1447">
        <v>3096</v>
      </c>
    </row>
    <row r="1448" spans="1:7" x14ac:dyDescent="0.2">
      <c r="A1448" t="s">
        <v>101</v>
      </c>
      <c r="B1448" t="s">
        <v>25</v>
      </c>
      <c r="C1448" t="s">
        <v>17</v>
      </c>
      <c r="D1448" t="s">
        <v>36</v>
      </c>
      <c r="E1448">
        <v>202306</v>
      </c>
      <c r="F1448">
        <v>3060.3333333333335</v>
      </c>
      <c r="G1448">
        <v>3077</v>
      </c>
    </row>
    <row r="1449" spans="1:7" x14ac:dyDescent="0.2">
      <c r="A1449" t="s">
        <v>101</v>
      </c>
      <c r="B1449" t="s">
        <v>25</v>
      </c>
      <c r="C1449" t="s">
        <v>17</v>
      </c>
      <c r="D1449" t="s">
        <v>36</v>
      </c>
      <c r="E1449">
        <v>202307</v>
      </c>
      <c r="F1449">
        <v>3057.7419354838703</v>
      </c>
      <c r="G1449">
        <v>3082</v>
      </c>
    </row>
    <row r="1450" spans="1:7" x14ac:dyDescent="0.2">
      <c r="A1450" t="s">
        <v>101</v>
      </c>
      <c r="B1450" t="s">
        <v>25</v>
      </c>
      <c r="C1450" t="s">
        <v>17</v>
      </c>
      <c r="D1450" t="s">
        <v>36</v>
      </c>
      <c r="E1450">
        <v>202308</v>
      </c>
      <c r="F1450">
        <v>3060.0322580645161</v>
      </c>
      <c r="G1450">
        <v>3075</v>
      </c>
    </row>
    <row r="1451" spans="1:7" x14ac:dyDescent="0.2">
      <c r="A1451" t="s">
        <v>101</v>
      </c>
      <c r="B1451" t="s">
        <v>25</v>
      </c>
      <c r="C1451" t="s">
        <v>17</v>
      </c>
      <c r="D1451" t="s">
        <v>36</v>
      </c>
      <c r="E1451">
        <v>202309</v>
      </c>
      <c r="F1451">
        <v>3042.7666666666664</v>
      </c>
      <c r="G1451">
        <v>3082</v>
      </c>
    </row>
    <row r="1452" spans="1:7" x14ac:dyDescent="0.2">
      <c r="A1452" t="s">
        <v>101</v>
      </c>
      <c r="B1452" t="s">
        <v>25</v>
      </c>
      <c r="C1452" t="s">
        <v>17</v>
      </c>
      <c r="D1452" t="s">
        <v>36</v>
      </c>
      <c r="E1452">
        <v>202310</v>
      </c>
      <c r="F1452">
        <v>3030.4516129032259</v>
      </c>
      <c r="G1452">
        <v>3042</v>
      </c>
    </row>
    <row r="1453" spans="1:7" x14ac:dyDescent="0.2">
      <c r="A1453" t="s">
        <v>101</v>
      </c>
      <c r="B1453" t="s">
        <v>25</v>
      </c>
      <c r="C1453" t="s">
        <v>17</v>
      </c>
      <c r="D1453" t="s">
        <v>36</v>
      </c>
      <c r="E1453">
        <v>202311</v>
      </c>
      <c r="F1453">
        <v>3029.833333333333</v>
      </c>
      <c r="G1453">
        <v>3039</v>
      </c>
    </row>
    <row r="1454" spans="1:7" x14ac:dyDescent="0.2">
      <c r="A1454" t="s">
        <v>101</v>
      </c>
      <c r="B1454" t="s">
        <v>25</v>
      </c>
      <c r="C1454" t="s">
        <v>17</v>
      </c>
      <c r="D1454" t="s">
        <v>36</v>
      </c>
      <c r="E1454">
        <v>202312</v>
      </c>
      <c r="F1454">
        <v>2860.4516129032254</v>
      </c>
      <c r="G1454">
        <v>3265</v>
      </c>
    </row>
    <row r="1455" spans="1:7" x14ac:dyDescent="0.2">
      <c r="A1455" t="s">
        <v>101</v>
      </c>
      <c r="B1455" t="s">
        <v>25</v>
      </c>
      <c r="C1455" t="s">
        <v>17</v>
      </c>
      <c r="D1455" t="s">
        <v>36</v>
      </c>
      <c r="E1455">
        <v>202401</v>
      </c>
      <c r="F1455">
        <v>2840.8709677419356</v>
      </c>
      <c r="G1455">
        <v>2861</v>
      </c>
    </row>
    <row r="1456" spans="1:7" x14ac:dyDescent="0.2">
      <c r="A1456" t="s">
        <v>101</v>
      </c>
      <c r="B1456" t="s">
        <v>25</v>
      </c>
      <c r="C1456" t="s">
        <v>17</v>
      </c>
      <c r="D1456" t="s">
        <v>36</v>
      </c>
      <c r="E1456">
        <v>202402</v>
      </c>
      <c r="F1456">
        <v>2835.379310344827</v>
      </c>
      <c r="G1456">
        <v>2843</v>
      </c>
    </row>
    <row r="1457" spans="1:7" x14ac:dyDescent="0.2">
      <c r="A1457" t="s">
        <v>101</v>
      </c>
      <c r="B1457" t="s">
        <v>25</v>
      </c>
      <c r="C1457" t="s">
        <v>17</v>
      </c>
      <c r="D1457" t="s">
        <v>36</v>
      </c>
      <c r="E1457">
        <v>202403</v>
      </c>
      <c r="F1457">
        <v>2821.322580645161</v>
      </c>
      <c r="G1457">
        <v>2837</v>
      </c>
    </row>
    <row r="1458" spans="1:7" x14ac:dyDescent="0.2">
      <c r="A1458" t="s">
        <v>101</v>
      </c>
      <c r="B1458" t="s">
        <v>25</v>
      </c>
      <c r="C1458" t="s">
        <v>17</v>
      </c>
      <c r="D1458" t="s">
        <v>36</v>
      </c>
      <c r="E1458">
        <v>202404</v>
      </c>
      <c r="F1458">
        <v>2815.2000000000003</v>
      </c>
      <c r="G1458">
        <v>2826</v>
      </c>
    </row>
    <row r="1459" spans="1:7" x14ac:dyDescent="0.2">
      <c r="A1459" t="s">
        <v>101</v>
      </c>
      <c r="B1459" t="s">
        <v>25</v>
      </c>
      <c r="C1459" t="s">
        <v>17</v>
      </c>
      <c r="D1459" t="s">
        <v>36</v>
      </c>
      <c r="E1459">
        <v>202405</v>
      </c>
      <c r="F1459">
        <v>2808.3870967741927</v>
      </c>
      <c r="G1459">
        <v>2818</v>
      </c>
    </row>
    <row r="1460" spans="1:7" x14ac:dyDescent="0.2">
      <c r="A1460" t="s">
        <v>101</v>
      </c>
      <c r="B1460" t="s">
        <v>25</v>
      </c>
      <c r="C1460" t="s">
        <v>17</v>
      </c>
      <c r="D1460" t="s">
        <v>37</v>
      </c>
      <c r="E1460">
        <v>201912</v>
      </c>
      <c r="F1460">
        <v>3213.2258064516127</v>
      </c>
      <c r="G1460">
        <v>3825</v>
      </c>
    </row>
    <row r="1461" spans="1:7" x14ac:dyDescent="0.2">
      <c r="A1461" t="s">
        <v>101</v>
      </c>
      <c r="B1461" t="s">
        <v>25</v>
      </c>
      <c r="C1461" t="s">
        <v>17</v>
      </c>
      <c r="D1461" t="s">
        <v>37</v>
      </c>
      <c r="E1461">
        <v>202006</v>
      </c>
      <c r="F1461">
        <v>3151.3668087999008</v>
      </c>
      <c r="G1461">
        <v>3182.5</v>
      </c>
    </row>
    <row r="1462" spans="1:7" x14ac:dyDescent="0.2">
      <c r="A1462" t="s">
        <v>101</v>
      </c>
      <c r="B1462" t="s">
        <v>25</v>
      </c>
      <c r="C1462" t="s">
        <v>17</v>
      </c>
      <c r="D1462" t="s">
        <v>37</v>
      </c>
      <c r="E1462">
        <v>202012</v>
      </c>
      <c r="F1462">
        <v>3118.0813620071681</v>
      </c>
      <c r="G1462">
        <v>3254</v>
      </c>
    </row>
    <row r="1463" spans="1:7" x14ac:dyDescent="0.2">
      <c r="A1463" t="s">
        <v>101</v>
      </c>
      <c r="B1463" t="s">
        <v>25</v>
      </c>
      <c r="C1463" t="s">
        <v>17</v>
      </c>
      <c r="D1463" t="s">
        <v>37</v>
      </c>
      <c r="E1463">
        <v>202106</v>
      </c>
      <c r="F1463">
        <v>3183.1294546851</v>
      </c>
      <c r="G1463">
        <v>3240</v>
      </c>
    </row>
    <row r="1464" spans="1:7" x14ac:dyDescent="0.2">
      <c r="A1464" t="s">
        <v>101</v>
      </c>
      <c r="B1464" t="s">
        <v>25</v>
      </c>
      <c r="C1464" t="s">
        <v>17</v>
      </c>
      <c r="D1464" t="s">
        <v>37</v>
      </c>
      <c r="E1464">
        <v>202112</v>
      </c>
      <c r="F1464">
        <v>3247.8833333333332</v>
      </c>
      <c r="G1464">
        <v>3331.5</v>
      </c>
    </row>
    <row r="1465" spans="1:7" x14ac:dyDescent="0.2">
      <c r="A1465" t="s">
        <v>101</v>
      </c>
      <c r="B1465" t="s">
        <v>25</v>
      </c>
      <c r="C1465" t="s">
        <v>17</v>
      </c>
      <c r="D1465" t="s">
        <v>37</v>
      </c>
      <c r="E1465">
        <v>202206</v>
      </c>
      <c r="F1465">
        <v>3245.1938812083972</v>
      </c>
      <c r="G1465">
        <v>3271</v>
      </c>
    </row>
    <row r="1466" spans="1:7" x14ac:dyDescent="0.2">
      <c r="A1466" t="s">
        <v>101</v>
      </c>
      <c r="B1466" t="s">
        <v>25</v>
      </c>
      <c r="C1466" t="s">
        <v>17</v>
      </c>
      <c r="D1466" t="s">
        <v>37</v>
      </c>
      <c r="E1466">
        <v>202212</v>
      </c>
      <c r="F1466">
        <v>3175.3899641577059</v>
      </c>
      <c r="G1466">
        <v>3257.5</v>
      </c>
    </row>
    <row r="1467" spans="1:7" x14ac:dyDescent="0.2">
      <c r="A1467" t="s">
        <v>101</v>
      </c>
      <c r="B1467" t="s">
        <v>25</v>
      </c>
      <c r="C1467" t="s">
        <v>17</v>
      </c>
      <c r="D1467" t="s">
        <v>37</v>
      </c>
      <c r="E1467">
        <v>202306</v>
      </c>
      <c r="F1467">
        <v>3054.2182027649765</v>
      </c>
      <c r="G1467">
        <v>3083</v>
      </c>
    </row>
    <row r="1468" spans="1:7" x14ac:dyDescent="0.2">
      <c r="A1468" t="s">
        <v>101</v>
      </c>
      <c r="B1468" t="s">
        <v>25</v>
      </c>
      <c r="C1468" t="s">
        <v>17</v>
      </c>
      <c r="D1468" t="s">
        <v>37</v>
      </c>
      <c r="E1468">
        <v>202312</v>
      </c>
      <c r="F1468">
        <v>3013.5462365591397</v>
      </c>
      <c r="G1468">
        <v>3097.5</v>
      </c>
    </row>
    <row r="1469" spans="1:7" x14ac:dyDescent="0.2">
      <c r="A1469" t="s">
        <v>101</v>
      </c>
      <c r="B1469" t="s">
        <v>25</v>
      </c>
      <c r="C1469" t="s">
        <v>17</v>
      </c>
      <c r="D1469" t="s">
        <v>37</v>
      </c>
      <c r="E1469">
        <v>202406</v>
      </c>
      <c r="F1469">
        <v>2824.2319911012237</v>
      </c>
      <c r="G1469">
        <v>2837</v>
      </c>
    </row>
    <row r="1470" spans="1:7" x14ac:dyDescent="0.2">
      <c r="A1470" t="s">
        <v>101</v>
      </c>
      <c r="B1470" t="s">
        <v>25</v>
      </c>
      <c r="C1470" t="s">
        <v>17</v>
      </c>
      <c r="D1470" t="s">
        <v>33</v>
      </c>
      <c r="E1470">
        <v>201912</v>
      </c>
      <c r="F1470">
        <v>3213.2258064516127</v>
      </c>
      <c r="G1470">
        <v>3825</v>
      </c>
    </row>
    <row r="1471" spans="1:7" x14ac:dyDescent="0.2">
      <c r="A1471" t="s">
        <v>101</v>
      </c>
      <c r="B1471" t="s">
        <v>25</v>
      </c>
      <c r="C1471" t="s">
        <v>17</v>
      </c>
      <c r="D1471" t="s">
        <v>33</v>
      </c>
      <c r="E1471">
        <v>202003</v>
      </c>
      <c r="F1471">
        <v>3168.610678531702</v>
      </c>
      <c r="G1471">
        <v>3209</v>
      </c>
    </row>
    <row r="1472" spans="1:7" x14ac:dyDescent="0.2">
      <c r="A1472" t="s">
        <v>101</v>
      </c>
      <c r="B1472" t="s">
        <v>25</v>
      </c>
      <c r="C1472" t="s">
        <v>17</v>
      </c>
      <c r="D1472" t="s">
        <v>33</v>
      </c>
      <c r="E1472">
        <v>202006</v>
      </c>
      <c r="F1472">
        <v>3134.1229390681001</v>
      </c>
      <c r="G1472">
        <v>3156</v>
      </c>
    </row>
    <row r="1473" spans="1:7" x14ac:dyDescent="0.2">
      <c r="A1473" t="s">
        <v>101</v>
      </c>
      <c r="B1473" t="s">
        <v>25</v>
      </c>
      <c r="C1473" t="s">
        <v>17</v>
      </c>
      <c r="D1473" t="s">
        <v>33</v>
      </c>
      <c r="E1473">
        <v>202009</v>
      </c>
      <c r="F1473">
        <v>3117.552688172043</v>
      </c>
      <c r="G1473">
        <v>3153.3333333333335</v>
      </c>
    </row>
    <row r="1474" spans="1:7" x14ac:dyDescent="0.2">
      <c r="A1474" t="s">
        <v>101</v>
      </c>
      <c r="B1474" t="s">
        <v>25</v>
      </c>
      <c r="C1474" t="s">
        <v>17</v>
      </c>
      <c r="D1474" t="s">
        <v>33</v>
      </c>
      <c r="E1474">
        <v>202012</v>
      </c>
      <c r="F1474">
        <v>3118.6100358422937</v>
      </c>
      <c r="G1474">
        <v>3354.6666666666665</v>
      </c>
    </row>
    <row r="1475" spans="1:7" x14ac:dyDescent="0.2">
      <c r="A1475" t="s">
        <v>101</v>
      </c>
      <c r="B1475" t="s">
        <v>25</v>
      </c>
      <c r="C1475" t="s">
        <v>17</v>
      </c>
      <c r="D1475" t="s">
        <v>33</v>
      </c>
      <c r="E1475">
        <v>202103</v>
      </c>
      <c r="F1475">
        <v>3117.7492319508451</v>
      </c>
      <c r="G1475">
        <v>3169.6666666666665</v>
      </c>
    </row>
    <row r="1476" spans="1:7" x14ac:dyDescent="0.2">
      <c r="A1476" t="s">
        <v>101</v>
      </c>
      <c r="B1476" t="s">
        <v>25</v>
      </c>
      <c r="C1476" t="s">
        <v>17</v>
      </c>
      <c r="D1476" t="s">
        <v>33</v>
      </c>
      <c r="E1476">
        <v>202106</v>
      </c>
      <c r="F1476">
        <v>3248.5096774193539</v>
      </c>
      <c r="G1476">
        <v>3310.3333333333335</v>
      </c>
    </row>
    <row r="1477" spans="1:7" x14ac:dyDescent="0.2">
      <c r="A1477" t="s">
        <v>101</v>
      </c>
      <c r="B1477" t="s">
        <v>25</v>
      </c>
      <c r="C1477" t="s">
        <v>17</v>
      </c>
      <c r="D1477" t="s">
        <v>33</v>
      </c>
      <c r="E1477">
        <v>202109</v>
      </c>
      <c r="F1477">
        <v>3242.4308243727596</v>
      </c>
      <c r="G1477">
        <v>3281</v>
      </c>
    </row>
    <row r="1478" spans="1:7" x14ac:dyDescent="0.2">
      <c r="A1478" t="s">
        <v>101</v>
      </c>
      <c r="B1478" t="s">
        <v>25</v>
      </c>
      <c r="C1478" t="s">
        <v>17</v>
      </c>
      <c r="D1478" t="s">
        <v>33</v>
      </c>
      <c r="E1478">
        <v>202112</v>
      </c>
      <c r="F1478">
        <v>3253.3358422939068</v>
      </c>
      <c r="G1478">
        <v>3382</v>
      </c>
    </row>
    <row r="1479" spans="1:7" x14ac:dyDescent="0.2">
      <c r="A1479" t="s">
        <v>101</v>
      </c>
      <c r="B1479" t="s">
        <v>25</v>
      </c>
      <c r="C1479" t="s">
        <v>17</v>
      </c>
      <c r="D1479" t="s">
        <v>33</v>
      </c>
      <c r="E1479">
        <v>202203</v>
      </c>
      <c r="F1479">
        <v>3256.9132104454679</v>
      </c>
      <c r="G1479">
        <v>3290.6666666666665</v>
      </c>
    </row>
    <row r="1480" spans="1:7" x14ac:dyDescent="0.2">
      <c r="A1480" t="s">
        <v>101</v>
      </c>
      <c r="B1480" t="s">
        <v>25</v>
      </c>
      <c r="C1480" t="s">
        <v>17</v>
      </c>
      <c r="D1480" t="s">
        <v>33</v>
      </c>
      <c r="E1480">
        <v>202206</v>
      </c>
      <c r="F1480">
        <v>3233.4745519713265</v>
      </c>
      <c r="G1480">
        <v>3251.3333333333335</v>
      </c>
    </row>
    <row r="1481" spans="1:7" x14ac:dyDescent="0.2">
      <c r="A1481" t="s">
        <v>101</v>
      </c>
      <c r="B1481" t="s">
        <v>25</v>
      </c>
      <c r="C1481" t="s">
        <v>17</v>
      </c>
      <c r="D1481" t="s">
        <v>33</v>
      </c>
      <c r="E1481">
        <v>202209</v>
      </c>
      <c r="F1481">
        <v>3203.0648745519716</v>
      </c>
      <c r="G1481">
        <v>3231.3333333333335</v>
      </c>
    </row>
    <row r="1482" spans="1:7" x14ac:dyDescent="0.2">
      <c r="A1482" t="s">
        <v>101</v>
      </c>
      <c r="B1482" t="s">
        <v>25</v>
      </c>
      <c r="C1482" t="s">
        <v>17</v>
      </c>
      <c r="D1482" t="s">
        <v>33</v>
      </c>
      <c r="E1482">
        <v>202212</v>
      </c>
      <c r="F1482">
        <v>3147.7150537634407</v>
      </c>
      <c r="G1482">
        <v>3283.6666666666665</v>
      </c>
    </row>
    <row r="1483" spans="1:7" x14ac:dyDescent="0.2">
      <c r="A1483" t="s">
        <v>101</v>
      </c>
      <c r="B1483" t="s">
        <v>25</v>
      </c>
      <c r="C1483" t="s">
        <v>17</v>
      </c>
      <c r="D1483" t="s">
        <v>33</v>
      </c>
      <c r="E1483">
        <v>202303</v>
      </c>
      <c r="F1483">
        <v>3054.685867895545</v>
      </c>
      <c r="G1483">
        <v>3088</v>
      </c>
    </row>
    <row r="1484" spans="1:7" x14ac:dyDescent="0.2">
      <c r="A1484" t="s">
        <v>101</v>
      </c>
      <c r="B1484" t="s">
        <v>25</v>
      </c>
      <c r="C1484" t="s">
        <v>17</v>
      </c>
      <c r="D1484" t="s">
        <v>33</v>
      </c>
      <c r="E1484">
        <v>202306</v>
      </c>
      <c r="F1484">
        <v>3053.7505376344088</v>
      </c>
      <c r="G1484">
        <v>3078</v>
      </c>
    </row>
    <row r="1485" spans="1:7" x14ac:dyDescent="0.2">
      <c r="A1485" t="s">
        <v>101</v>
      </c>
      <c r="B1485" t="s">
        <v>25</v>
      </c>
      <c r="C1485" t="s">
        <v>17</v>
      </c>
      <c r="D1485" t="s">
        <v>33</v>
      </c>
      <c r="E1485">
        <v>202309</v>
      </c>
      <c r="F1485">
        <v>3053.5136200716843</v>
      </c>
      <c r="G1485">
        <v>3079.6666666666665</v>
      </c>
    </row>
    <row r="1486" spans="1:7" x14ac:dyDescent="0.2">
      <c r="A1486" t="s">
        <v>101</v>
      </c>
      <c r="B1486" t="s">
        <v>25</v>
      </c>
      <c r="C1486" t="s">
        <v>17</v>
      </c>
      <c r="D1486" t="s">
        <v>33</v>
      </c>
      <c r="E1486">
        <v>202312</v>
      </c>
      <c r="F1486">
        <v>2973.5788530465948</v>
      </c>
      <c r="G1486">
        <v>3115.3333333333335</v>
      </c>
    </row>
    <row r="1487" spans="1:7" x14ac:dyDescent="0.2">
      <c r="A1487" t="s">
        <v>101</v>
      </c>
      <c r="B1487" t="s">
        <v>25</v>
      </c>
      <c r="C1487" t="s">
        <v>17</v>
      </c>
      <c r="D1487" t="s">
        <v>33</v>
      </c>
      <c r="E1487">
        <v>202403</v>
      </c>
      <c r="F1487">
        <v>2832.524286243975</v>
      </c>
      <c r="G1487">
        <v>2847</v>
      </c>
    </row>
    <row r="1488" spans="1:7" x14ac:dyDescent="0.2">
      <c r="A1488" t="s">
        <v>101</v>
      </c>
      <c r="B1488" t="s">
        <v>25</v>
      </c>
      <c r="C1488" t="s">
        <v>17</v>
      </c>
      <c r="D1488" t="s">
        <v>33</v>
      </c>
      <c r="E1488">
        <v>202406</v>
      </c>
      <c r="F1488">
        <v>2811.7935483870965</v>
      </c>
      <c r="G1488">
        <v>2822</v>
      </c>
    </row>
    <row r="1489" spans="1:7" x14ac:dyDescent="0.2">
      <c r="A1489" t="s">
        <v>101</v>
      </c>
      <c r="B1489" t="s">
        <v>15</v>
      </c>
      <c r="C1489" t="s">
        <v>26</v>
      </c>
      <c r="D1489" t="s">
        <v>35</v>
      </c>
      <c r="E1489">
        <v>2019</v>
      </c>
      <c r="F1489">
        <v>1019184.5980884108</v>
      </c>
      <c r="G1489">
        <v>1055962.3333333333</v>
      </c>
    </row>
    <row r="1490" spans="1:7" x14ac:dyDescent="0.2">
      <c r="A1490" t="s">
        <v>101</v>
      </c>
      <c r="B1490" t="s">
        <v>15</v>
      </c>
      <c r="C1490" t="s">
        <v>26</v>
      </c>
      <c r="D1490" t="s">
        <v>35</v>
      </c>
      <c r="E1490">
        <v>2020</v>
      </c>
      <c r="F1490">
        <v>1013570.0792547273</v>
      </c>
      <c r="G1490">
        <v>1050834.3333333333</v>
      </c>
    </row>
    <row r="1491" spans="1:7" x14ac:dyDescent="0.2">
      <c r="A1491" t="s">
        <v>101</v>
      </c>
      <c r="B1491" t="s">
        <v>15</v>
      </c>
      <c r="C1491" t="s">
        <v>26</v>
      </c>
      <c r="D1491" t="s">
        <v>35</v>
      </c>
      <c r="E1491">
        <v>2021</v>
      </c>
      <c r="F1491">
        <v>957614.93851126463</v>
      </c>
      <c r="G1491">
        <v>1003332.75</v>
      </c>
    </row>
    <row r="1492" spans="1:7" x14ac:dyDescent="0.2">
      <c r="A1492" t="s">
        <v>101</v>
      </c>
      <c r="B1492" t="s">
        <v>15</v>
      </c>
      <c r="C1492" t="s">
        <v>26</v>
      </c>
      <c r="D1492" t="s">
        <v>35</v>
      </c>
      <c r="E1492">
        <v>2022</v>
      </c>
      <c r="F1492">
        <v>951940.1474782388</v>
      </c>
      <c r="G1492">
        <v>991968.33333333337</v>
      </c>
    </row>
    <row r="1493" spans="1:7" x14ac:dyDescent="0.2">
      <c r="A1493" t="s">
        <v>101</v>
      </c>
      <c r="B1493" t="s">
        <v>15</v>
      </c>
      <c r="C1493" t="s">
        <v>26</v>
      </c>
      <c r="D1493" t="s">
        <v>35</v>
      </c>
      <c r="E1493">
        <v>2023</v>
      </c>
      <c r="F1493">
        <v>936886.01787634427</v>
      </c>
      <c r="G1493">
        <v>975572.41666666663</v>
      </c>
    </row>
    <row r="1494" spans="1:7" x14ac:dyDescent="0.2">
      <c r="A1494" t="s">
        <v>101</v>
      </c>
      <c r="B1494" t="s">
        <v>15</v>
      </c>
      <c r="C1494" t="s">
        <v>26</v>
      </c>
      <c r="D1494" t="s">
        <v>35</v>
      </c>
      <c r="E1494">
        <v>2024</v>
      </c>
      <c r="F1494">
        <v>815082.24115684093</v>
      </c>
      <c r="G1494">
        <v>854680.4</v>
      </c>
    </row>
    <row r="1495" spans="1:7" x14ac:dyDescent="0.2">
      <c r="A1495" t="s">
        <v>101</v>
      </c>
      <c r="B1495" t="s">
        <v>15</v>
      </c>
      <c r="C1495" t="s">
        <v>26</v>
      </c>
      <c r="D1495" t="s">
        <v>36</v>
      </c>
      <c r="E1495">
        <v>201904</v>
      </c>
      <c r="F1495">
        <v>984439.83333333326</v>
      </c>
      <c r="G1495">
        <v>1018150</v>
      </c>
    </row>
    <row r="1496" spans="1:7" x14ac:dyDescent="0.2">
      <c r="A1496" t="s">
        <v>101</v>
      </c>
      <c r="B1496" t="s">
        <v>15</v>
      </c>
      <c r="C1496" t="s">
        <v>26</v>
      </c>
      <c r="D1496" t="s">
        <v>36</v>
      </c>
      <c r="E1496">
        <v>201905</v>
      </c>
      <c r="F1496">
        <v>995575.87096774194</v>
      </c>
      <c r="G1496">
        <v>1026480</v>
      </c>
    </row>
    <row r="1497" spans="1:7" x14ac:dyDescent="0.2">
      <c r="A1497" t="s">
        <v>101</v>
      </c>
      <c r="B1497" t="s">
        <v>15</v>
      </c>
      <c r="C1497" t="s">
        <v>26</v>
      </c>
      <c r="D1497" t="s">
        <v>36</v>
      </c>
      <c r="E1497">
        <v>201906</v>
      </c>
      <c r="F1497">
        <v>995492.36666666635</v>
      </c>
      <c r="G1497">
        <v>1042384</v>
      </c>
    </row>
    <row r="1498" spans="1:7" x14ac:dyDescent="0.2">
      <c r="A1498" t="s">
        <v>101</v>
      </c>
      <c r="B1498" t="s">
        <v>15</v>
      </c>
      <c r="C1498" t="s">
        <v>26</v>
      </c>
      <c r="D1498" t="s">
        <v>36</v>
      </c>
      <c r="E1498">
        <v>201907</v>
      </c>
      <c r="F1498">
        <v>1018705.806451613</v>
      </c>
      <c r="G1498">
        <v>1046964</v>
      </c>
    </row>
    <row r="1499" spans="1:7" x14ac:dyDescent="0.2">
      <c r="A1499" t="s">
        <v>101</v>
      </c>
      <c r="B1499" t="s">
        <v>15</v>
      </c>
      <c r="C1499" t="s">
        <v>26</v>
      </c>
      <c r="D1499" t="s">
        <v>36</v>
      </c>
      <c r="E1499">
        <v>201908</v>
      </c>
      <c r="F1499">
        <v>1028036.9999999999</v>
      </c>
      <c r="G1499">
        <v>1062088</v>
      </c>
    </row>
    <row r="1500" spans="1:7" x14ac:dyDescent="0.2">
      <c r="A1500" t="s">
        <v>101</v>
      </c>
      <c r="B1500" t="s">
        <v>15</v>
      </c>
      <c r="C1500" t="s">
        <v>26</v>
      </c>
      <c r="D1500" t="s">
        <v>36</v>
      </c>
      <c r="E1500">
        <v>201909</v>
      </c>
      <c r="F1500">
        <v>1034939.2666666667</v>
      </c>
      <c r="G1500">
        <v>1075851</v>
      </c>
    </row>
    <row r="1501" spans="1:7" x14ac:dyDescent="0.2">
      <c r="A1501" t="s">
        <v>101</v>
      </c>
      <c r="B1501" t="s">
        <v>15</v>
      </c>
      <c r="C1501" t="s">
        <v>26</v>
      </c>
      <c r="D1501" t="s">
        <v>36</v>
      </c>
      <c r="E1501">
        <v>201910</v>
      </c>
      <c r="F1501">
        <v>1031071.2580645162</v>
      </c>
      <c r="G1501">
        <v>1072542</v>
      </c>
    </row>
    <row r="1502" spans="1:7" x14ac:dyDescent="0.2">
      <c r="A1502" t="s">
        <v>101</v>
      </c>
      <c r="B1502" t="s">
        <v>15</v>
      </c>
      <c r="C1502" t="s">
        <v>26</v>
      </c>
      <c r="D1502" t="s">
        <v>36</v>
      </c>
      <c r="E1502">
        <v>201911</v>
      </c>
      <c r="F1502">
        <v>1038577.3999999994</v>
      </c>
      <c r="G1502">
        <v>1075030</v>
      </c>
    </row>
    <row r="1503" spans="1:7" x14ac:dyDescent="0.2">
      <c r="A1503" t="s">
        <v>101</v>
      </c>
      <c r="B1503" t="s">
        <v>15</v>
      </c>
      <c r="C1503" t="s">
        <v>26</v>
      </c>
      <c r="D1503" t="s">
        <v>36</v>
      </c>
      <c r="E1503">
        <v>201912</v>
      </c>
      <c r="F1503">
        <v>1045822.5806451616</v>
      </c>
      <c r="G1503">
        <v>1084172</v>
      </c>
    </row>
    <row r="1504" spans="1:7" x14ac:dyDescent="0.2">
      <c r="A1504" t="s">
        <v>101</v>
      </c>
      <c r="B1504" t="s">
        <v>15</v>
      </c>
      <c r="C1504" t="s">
        <v>26</v>
      </c>
      <c r="D1504" t="s">
        <v>36</v>
      </c>
      <c r="E1504">
        <v>202001</v>
      </c>
      <c r="F1504">
        <v>1039336.5806451613</v>
      </c>
      <c r="G1504">
        <v>1074221</v>
      </c>
    </row>
    <row r="1505" spans="1:7" x14ac:dyDescent="0.2">
      <c r="A1505" t="s">
        <v>101</v>
      </c>
      <c r="B1505" t="s">
        <v>15</v>
      </c>
      <c r="C1505" t="s">
        <v>26</v>
      </c>
      <c r="D1505" t="s">
        <v>36</v>
      </c>
      <c r="E1505">
        <v>202002</v>
      </c>
      <c r="F1505">
        <v>1043820.2413793105</v>
      </c>
      <c r="G1505">
        <v>1076341</v>
      </c>
    </row>
    <row r="1506" spans="1:7" x14ac:dyDescent="0.2">
      <c r="A1506" t="s">
        <v>101</v>
      </c>
      <c r="B1506" t="s">
        <v>15</v>
      </c>
      <c r="C1506" t="s">
        <v>26</v>
      </c>
      <c r="D1506" t="s">
        <v>36</v>
      </c>
      <c r="E1506">
        <v>202003</v>
      </c>
      <c r="F1506">
        <v>1051119.8387096771</v>
      </c>
      <c r="G1506">
        <v>1082076</v>
      </c>
    </row>
    <row r="1507" spans="1:7" x14ac:dyDescent="0.2">
      <c r="A1507" t="s">
        <v>101</v>
      </c>
      <c r="B1507" t="s">
        <v>15</v>
      </c>
      <c r="C1507" t="s">
        <v>26</v>
      </c>
      <c r="D1507" t="s">
        <v>36</v>
      </c>
      <c r="E1507">
        <v>202004</v>
      </c>
      <c r="F1507">
        <v>1041541.6666666666</v>
      </c>
      <c r="G1507">
        <v>1068343</v>
      </c>
    </row>
    <row r="1508" spans="1:7" x14ac:dyDescent="0.2">
      <c r="A1508" t="s">
        <v>101</v>
      </c>
      <c r="B1508" t="s">
        <v>15</v>
      </c>
      <c r="C1508" t="s">
        <v>26</v>
      </c>
      <c r="D1508" t="s">
        <v>36</v>
      </c>
      <c r="E1508">
        <v>202005</v>
      </c>
      <c r="F1508">
        <v>1023394.8709677421</v>
      </c>
      <c r="G1508">
        <v>1056980</v>
      </c>
    </row>
    <row r="1509" spans="1:7" x14ac:dyDescent="0.2">
      <c r="A1509" t="s">
        <v>101</v>
      </c>
      <c r="B1509" t="s">
        <v>15</v>
      </c>
      <c r="C1509" t="s">
        <v>26</v>
      </c>
      <c r="D1509" t="s">
        <v>36</v>
      </c>
      <c r="E1509">
        <v>202006</v>
      </c>
      <c r="F1509">
        <v>1026716.6333333333</v>
      </c>
      <c r="G1509">
        <v>1060798</v>
      </c>
    </row>
    <row r="1510" spans="1:7" x14ac:dyDescent="0.2">
      <c r="A1510" t="s">
        <v>101</v>
      </c>
      <c r="B1510" t="s">
        <v>15</v>
      </c>
      <c r="C1510" t="s">
        <v>26</v>
      </c>
      <c r="D1510" t="s">
        <v>36</v>
      </c>
      <c r="E1510">
        <v>202007</v>
      </c>
      <c r="F1510">
        <v>1007872.0645161292</v>
      </c>
      <c r="G1510">
        <v>1036222</v>
      </c>
    </row>
    <row r="1511" spans="1:7" x14ac:dyDescent="0.2">
      <c r="A1511" t="s">
        <v>101</v>
      </c>
      <c r="B1511" t="s">
        <v>15</v>
      </c>
      <c r="C1511" t="s">
        <v>26</v>
      </c>
      <c r="D1511" t="s">
        <v>36</v>
      </c>
      <c r="E1511">
        <v>202008</v>
      </c>
      <c r="F1511">
        <v>998631.41935483878</v>
      </c>
      <c r="G1511">
        <v>1025339</v>
      </c>
    </row>
    <row r="1512" spans="1:7" x14ac:dyDescent="0.2">
      <c r="A1512" t="s">
        <v>101</v>
      </c>
      <c r="B1512" t="s">
        <v>15</v>
      </c>
      <c r="C1512" t="s">
        <v>26</v>
      </c>
      <c r="D1512" t="s">
        <v>36</v>
      </c>
      <c r="E1512">
        <v>202009</v>
      </c>
      <c r="F1512">
        <v>985430.73333333328</v>
      </c>
      <c r="G1512">
        <v>1011873</v>
      </c>
    </row>
    <row r="1513" spans="1:7" x14ac:dyDescent="0.2">
      <c r="A1513" t="s">
        <v>101</v>
      </c>
      <c r="B1513" t="s">
        <v>15</v>
      </c>
      <c r="C1513" t="s">
        <v>26</v>
      </c>
      <c r="D1513" t="s">
        <v>36</v>
      </c>
      <c r="E1513">
        <v>202010</v>
      </c>
      <c r="F1513">
        <v>985863.93548387126</v>
      </c>
      <c r="G1513">
        <v>1107374</v>
      </c>
    </row>
    <row r="1514" spans="1:7" x14ac:dyDescent="0.2">
      <c r="A1514" t="s">
        <v>101</v>
      </c>
      <c r="B1514" t="s">
        <v>15</v>
      </c>
      <c r="C1514" t="s">
        <v>26</v>
      </c>
      <c r="D1514" t="s">
        <v>36</v>
      </c>
      <c r="E1514">
        <v>202011</v>
      </c>
      <c r="F1514">
        <v>983935.96666666656</v>
      </c>
      <c r="G1514">
        <v>1006537</v>
      </c>
    </row>
    <row r="1515" spans="1:7" x14ac:dyDescent="0.2">
      <c r="A1515" t="s">
        <v>101</v>
      </c>
      <c r="B1515" t="s">
        <v>15</v>
      </c>
      <c r="C1515" t="s">
        <v>26</v>
      </c>
      <c r="D1515" t="s">
        <v>36</v>
      </c>
      <c r="E1515">
        <v>202012</v>
      </c>
      <c r="F1515">
        <v>975177.00000000012</v>
      </c>
      <c r="G1515">
        <v>1003908</v>
      </c>
    </row>
    <row r="1516" spans="1:7" x14ac:dyDescent="0.2">
      <c r="A1516" t="s">
        <v>101</v>
      </c>
      <c r="B1516" t="s">
        <v>15</v>
      </c>
      <c r="C1516" t="s">
        <v>26</v>
      </c>
      <c r="D1516" t="s">
        <v>36</v>
      </c>
      <c r="E1516">
        <v>202101</v>
      </c>
      <c r="F1516">
        <v>952463.58064516145</v>
      </c>
      <c r="G1516">
        <v>990536</v>
      </c>
    </row>
    <row r="1517" spans="1:7" x14ac:dyDescent="0.2">
      <c r="A1517" t="s">
        <v>101</v>
      </c>
      <c r="B1517" t="s">
        <v>15</v>
      </c>
      <c r="C1517" t="s">
        <v>26</v>
      </c>
      <c r="D1517" t="s">
        <v>36</v>
      </c>
      <c r="E1517">
        <v>202102</v>
      </c>
      <c r="F1517">
        <v>905443.46428571374</v>
      </c>
      <c r="G1517">
        <v>1018992</v>
      </c>
    </row>
    <row r="1518" spans="1:7" x14ac:dyDescent="0.2">
      <c r="A1518" t="s">
        <v>101</v>
      </c>
      <c r="B1518" t="s">
        <v>15</v>
      </c>
      <c r="C1518" t="s">
        <v>26</v>
      </c>
      <c r="D1518" t="s">
        <v>36</v>
      </c>
      <c r="E1518">
        <v>202103</v>
      </c>
      <c r="F1518">
        <v>951481.7741935486</v>
      </c>
      <c r="G1518">
        <v>975543</v>
      </c>
    </row>
    <row r="1519" spans="1:7" x14ac:dyDescent="0.2">
      <c r="A1519" t="s">
        <v>101</v>
      </c>
      <c r="B1519" t="s">
        <v>15</v>
      </c>
      <c r="C1519" t="s">
        <v>26</v>
      </c>
      <c r="D1519" t="s">
        <v>36</v>
      </c>
      <c r="E1519">
        <v>202104</v>
      </c>
      <c r="F1519">
        <v>947180.39999999979</v>
      </c>
      <c r="G1519">
        <v>970818</v>
      </c>
    </row>
    <row r="1520" spans="1:7" x14ac:dyDescent="0.2">
      <c r="A1520" t="s">
        <v>101</v>
      </c>
      <c r="B1520" t="s">
        <v>15</v>
      </c>
      <c r="C1520" t="s">
        <v>26</v>
      </c>
      <c r="D1520" t="s">
        <v>36</v>
      </c>
      <c r="E1520">
        <v>202105</v>
      </c>
      <c r="F1520">
        <v>946100.51612903236</v>
      </c>
      <c r="G1520">
        <v>965579</v>
      </c>
    </row>
    <row r="1521" spans="1:7" x14ac:dyDescent="0.2">
      <c r="A1521" t="s">
        <v>101</v>
      </c>
      <c r="B1521" t="s">
        <v>15</v>
      </c>
      <c r="C1521" t="s">
        <v>26</v>
      </c>
      <c r="D1521" t="s">
        <v>36</v>
      </c>
      <c r="E1521">
        <v>202106</v>
      </c>
      <c r="F1521">
        <v>945236.73333333328</v>
      </c>
      <c r="G1521">
        <v>971809</v>
      </c>
    </row>
    <row r="1522" spans="1:7" x14ac:dyDescent="0.2">
      <c r="A1522" t="s">
        <v>101</v>
      </c>
      <c r="B1522" t="s">
        <v>15</v>
      </c>
      <c r="C1522" t="s">
        <v>26</v>
      </c>
      <c r="D1522" t="s">
        <v>36</v>
      </c>
      <c r="E1522">
        <v>202107</v>
      </c>
      <c r="F1522">
        <v>987608.38709677442</v>
      </c>
      <c r="G1522">
        <v>1067243</v>
      </c>
    </row>
    <row r="1523" spans="1:7" x14ac:dyDescent="0.2">
      <c r="A1523" t="s">
        <v>101</v>
      </c>
      <c r="B1523" t="s">
        <v>15</v>
      </c>
      <c r="C1523" t="s">
        <v>26</v>
      </c>
      <c r="D1523" t="s">
        <v>36</v>
      </c>
      <c r="E1523">
        <v>202108</v>
      </c>
      <c r="F1523">
        <v>943143.51612903224</v>
      </c>
      <c r="G1523">
        <v>1012840</v>
      </c>
    </row>
    <row r="1524" spans="1:7" x14ac:dyDescent="0.2">
      <c r="A1524" t="s">
        <v>101</v>
      </c>
      <c r="B1524" t="s">
        <v>15</v>
      </c>
      <c r="C1524" t="s">
        <v>26</v>
      </c>
      <c r="D1524" t="s">
        <v>36</v>
      </c>
      <c r="E1524">
        <v>202109</v>
      </c>
      <c r="F1524">
        <v>946010.066666667</v>
      </c>
      <c r="G1524">
        <v>1017762</v>
      </c>
    </row>
    <row r="1525" spans="1:7" x14ac:dyDescent="0.2">
      <c r="A1525" t="s">
        <v>101</v>
      </c>
      <c r="B1525" t="s">
        <v>15</v>
      </c>
      <c r="C1525" t="s">
        <v>26</v>
      </c>
      <c r="D1525" t="s">
        <v>36</v>
      </c>
      <c r="E1525">
        <v>202110</v>
      </c>
      <c r="F1525">
        <v>987851.51612903201</v>
      </c>
      <c r="G1525">
        <v>1012898</v>
      </c>
    </row>
    <row r="1526" spans="1:7" x14ac:dyDescent="0.2">
      <c r="A1526" t="s">
        <v>101</v>
      </c>
      <c r="B1526" t="s">
        <v>15</v>
      </c>
      <c r="C1526" t="s">
        <v>26</v>
      </c>
      <c r="D1526" t="s">
        <v>36</v>
      </c>
      <c r="E1526">
        <v>202111</v>
      </c>
      <c r="F1526">
        <v>990369.53333333309</v>
      </c>
      <c r="G1526">
        <v>1016698</v>
      </c>
    </row>
    <row r="1527" spans="1:7" x14ac:dyDescent="0.2">
      <c r="A1527" t="s">
        <v>101</v>
      </c>
      <c r="B1527" t="s">
        <v>15</v>
      </c>
      <c r="C1527" t="s">
        <v>26</v>
      </c>
      <c r="D1527" t="s">
        <v>36</v>
      </c>
      <c r="E1527">
        <v>202112</v>
      </c>
      <c r="F1527">
        <v>988489.7741935479</v>
      </c>
      <c r="G1527">
        <v>1019275</v>
      </c>
    </row>
    <row r="1528" spans="1:7" x14ac:dyDescent="0.2">
      <c r="A1528" t="s">
        <v>101</v>
      </c>
      <c r="B1528" t="s">
        <v>15</v>
      </c>
      <c r="C1528" t="s">
        <v>26</v>
      </c>
      <c r="D1528" t="s">
        <v>36</v>
      </c>
      <c r="E1528">
        <v>202201</v>
      </c>
      <c r="F1528">
        <v>926030.70967741963</v>
      </c>
      <c r="G1528">
        <v>1057001</v>
      </c>
    </row>
    <row r="1529" spans="1:7" x14ac:dyDescent="0.2">
      <c r="A1529" t="s">
        <v>101</v>
      </c>
      <c r="B1529" t="s">
        <v>15</v>
      </c>
      <c r="C1529" t="s">
        <v>26</v>
      </c>
      <c r="D1529" t="s">
        <v>36</v>
      </c>
      <c r="E1529">
        <v>202202</v>
      </c>
      <c r="F1529">
        <v>972406.14285714284</v>
      </c>
      <c r="G1529">
        <v>998647</v>
      </c>
    </row>
    <row r="1530" spans="1:7" x14ac:dyDescent="0.2">
      <c r="A1530" t="s">
        <v>101</v>
      </c>
      <c r="B1530" t="s">
        <v>15</v>
      </c>
      <c r="C1530" t="s">
        <v>26</v>
      </c>
      <c r="D1530" t="s">
        <v>36</v>
      </c>
      <c r="E1530">
        <v>202203</v>
      </c>
      <c r="F1530">
        <v>972461.74193548399</v>
      </c>
      <c r="G1530">
        <v>1001954</v>
      </c>
    </row>
    <row r="1531" spans="1:7" x14ac:dyDescent="0.2">
      <c r="A1531" t="s">
        <v>101</v>
      </c>
      <c r="B1531" t="s">
        <v>15</v>
      </c>
      <c r="C1531" t="s">
        <v>26</v>
      </c>
      <c r="D1531" t="s">
        <v>36</v>
      </c>
      <c r="E1531">
        <v>202204</v>
      </c>
      <c r="F1531">
        <v>972974.90000000014</v>
      </c>
      <c r="G1531">
        <v>996348</v>
      </c>
    </row>
    <row r="1532" spans="1:7" x14ac:dyDescent="0.2">
      <c r="A1532" t="s">
        <v>101</v>
      </c>
      <c r="B1532" t="s">
        <v>15</v>
      </c>
      <c r="C1532" t="s">
        <v>26</v>
      </c>
      <c r="D1532" t="s">
        <v>36</v>
      </c>
      <c r="E1532">
        <v>202205</v>
      </c>
      <c r="F1532">
        <v>965911.29032258072</v>
      </c>
      <c r="G1532">
        <v>994972</v>
      </c>
    </row>
    <row r="1533" spans="1:7" x14ac:dyDescent="0.2">
      <c r="A1533" t="s">
        <v>101</v>
      </c>
      <c r="B1533" t="s">
        <v>15</v>
      </c>
      <c r="C1533" t="s">
        <v>26</v>
      </c>
      <c r="D1533" t="s">
        <v>36</v>
      </c>
      <c r="E1533">
        <v>202206</v>
      </c>
      <c r="F1533">
        <v>962215.2333333334</v>
      </c>
      <c r="G1533">
        <v>997752</v>
      </c>
    </row>
    <row r="1534" spans="1:7" x14ac:dyDescent="0.2">
      <c r="A1534" t="s">
        <v>101</v>
      </c>
      <c r="B1534" t="s">
        <v>15</v>
      </c>
      <c r="C1534" t="s">
        <v>26</v>
      </c>
      <c r="D1534" t="s">
        <v>36</v>
      </c>
      <c r="E1534">
        <v>202207</v>
      </c>
      <c r="F1534">
        <v>940724.48387096799</v>
      </c>
      <c r="G1534">
        <v>963933</v>
      </c>
    </row>
    <row r="1535" spans="1:7" x14ac:dyDescent="0.2">
      <c r="A1535" t="s">
        <v>101</v>
      </c>
      <c r="B1535" t="s">
        <v>15</v>
      </c>
      <c r="C1535" t="s">
        <v>26</v>
      </c>
      <c r="D1535" t="s">
        <v>36</v>
      </c>
      <c r="E1535">
        <v>202208</v>
      </c>
      <c r="F1535">
        <v>942783.29032258107</v>
      </c>
      <c r="G1535">
        <v>977238</v>
      </c>
    </row>
    <row r="1536" spans="1:7" x14ac:dyDescent="0.2">
      <c r="A1536" t="s">
        <v>101</v>
      </c>
      <c r="B1536" t="s">
        <v>15</v>
      </c>
      <c r="C1536" t="s">
        <v>26</v>
      </c>
      <c r="D1536" t="s">
        <v>36</v>
      </c>
      <c r="E1536">
        <v>202209</v>
      </c>
      <c r="F1536">
        <v>930469.3666666667</v>
      </c>
      <c r="G1536">
        <v>969964</v>
      </c>
    </row>
    <row r="1537" spans="1:7" x14ac:dyDescent="0.2">
      <c r="A1537" t="s">
        <v>101</v>
      </c>
      <c r="B1537" t="s">
        <v>15</v>
      </c>
      <c r="C1537" t="s">
        <v>26</v>
      </c>
      <c r="D1537" t="s">
        <v>36</v>
      </c>
      <c r="E1537">
        <v>202210</v>
      </c>
      <c r="F1537">
        <v>932724.74193548399</v>
      </c>
      <c r="G1537">
        <v>983081</v>
      </c>
    </row>
    <row r="1538" spans="1:7" x14ac:dyDescent="0.2">
      <c r="A1538" t="s">
        <v>101</v>
      </c>
      <c r="B1538" t="s">
        <v>15</v>
      </c>
      <c r="C1538" t="s">
        <v>26</v>
      </c>
      <c r="D1538" t="s">
        <v>36</v>
      </c>
      <c r="E1538">
        <v>202211</v>
      </c>
      <c r="F1538">
        <v>953139.93333333323</v>
      </c>
      <c r="G1538">
        <v>984244</v>
      </c>
    </row>
    <row r="1539" spans="1:7" x14ac:dyDescent="0.2">
      <c r="A1539" t="s">
        <v>101</v>
      </c>
      <c r="B1539" t="s">
        <v>15</v>
      </c>
      <c r="C1539" t="s">
        <v>26</v>
      </c>
      <c r="D1539" t="s">
        <v>36</v>
      </c>
      <c r="E1539">
        <v>202212</v>
      </c>
      <c r="F1539">
        <v>951439.93548387079</v>
      </c>
      <c r="G1539">
        <v>978486</v>
      </c>
    </row>
    <row r="1540" spans="1:7" x14ac:dyDescent="0.2">
      <c r="A1540" t="s">
        <v>101</v>
      </c>
      <c r="B1540" t="s">
        <v>15</v>
      </c>
      <c r="C1540" t="s">
        <v>26</v>
      </c>
      <c r="D1540" t="s">
        <v>36</v>
      </c>
      <c r="E1540">
        <v>202301</v>
      </c>
      <c r="F1540">
        <v>945625.74193548376</v>
      </c>
      <c r="G1540">
        <v>968276</v>
      </c>
    </row>
    <row r="1541" spans="1:7" x14ac:dyDescent="0.2">
      <c r="A1541" t="s">
        <v>101</v>
      </c>
      <c r="B1541" t="s">
        <v>15</v>
      </c>
      <c r="C1541" t="s">
        <v>26</v>
      </c>
      <c r="D1541" t="s">
        <v>36</v>
      </c>
      <c r="E1541">
        <v>202302</v>
      </c>
      <c r="F1541">
        <v>945922.25000000012</v>
      </c>
      <c r="G1541">
        <v>971449</v>
      </c>
    </row>
    <row r="1542" spans="1:7" x14ac:dyDescent="0.2">
      <c r="A1542" t="s">
        <v>101</v>
      </c>
      <c r="B1542" t="s">
        <v>15</v>
      </c>
      <c r="C1542" t="s">
        <v>26</v>
      </c>
      <c r="D1542" t="s">
        <v>36</v>
      </c>
      <c r="E1542">
        <v>202303</v>
      </c>
      <c r="F1542">
        <v>954889.87096774217</v>
      </c>
      <c r="G1542">
        <v>985963</v>
      </c>
    </row>
    <row r="1543" spans="1:7" x14ac:dyDescent="0.2">
      <c r="A1543" t="s">
        <v>101</v>
      </c>
      <c r="B1543" t="s">
        <v>15</v>
      </c>
      <c r="C1543" t="s">
        <v>26</v>
      </c>
      <c r="D1543" t="s">
        <v>36</v>
      </c>
      <c r="E1543">
        <v>202304</v>
      </c>
      <c r="F1543">
        <v>955867.03333333356</v>
      </c>
      <c r="G1543">
        <v>984572</v>
      </c>
    </row>
    <row r="1544" spans="1:7" x14ac:dyDescent="0.2">
      <c r="A1544" t="s">
        <v>101</v>
      </c>
      <c r="B1544" t="s">
        <v>15</v>
      </c>
      <c r="C1544" t="s">
        <v>26</v>
      </c>
      <c r="D1544" t="s">
        <v>36</v>
      </c>
      <c r="E1544">
        <v>202305</v>
      </c>
      <c r="F1544">
        <v>955610.90322580677</v>
      </c>
      <c r="G1544">
        <v>979244</v>
      </c>
    </row>
    <row r="1545" spans="1:7" x14ac:dyDescent="0.2">
      <c r="A1545" t="s">
        <v>101</v>
      </c>
      <c r="B1545" t="s">
        <v>15</v>
      </c>
      <c r="C1545" t="s">
        <v>26</v>
      </c>
      <c r="D1545" t="s">
        <v>36</v>
      </c>
      <c r="E1545">
        <v>202306</v>
      </c>
      <c r="F1545">
        <v>970757.9</v>
      </c>
      <c r="G1545">
        <v>1014693</v>
      </c>
    </row>
    <row r="1546" spans="1:7" x14ac:dyDescent="0.2">
      <c r="A1546" t="s">
        <v>101</v>
      </c>
      <c r="B1546" t="s">
        <v>15</v>
      </c>
      <c r="C1546" t="s">
        <v>26</v>
      </c>
      <c r="D1546" t="s">
        <v>36</v>
      </c>
      <c r="E1546">
        <v>202307</v>
      </c>
      <c r="F1546">
        <v>963890.83870967745</v>
      </c>
      <c r="G1546">
        <v>1006383</v>
      </c>
    </row>
    <row r="1547" spans="1:7" x14ac:dyDescent="0.2">
      <c r="A1547" t="s">
        <v>101</v>
      </c>
      <c r="B1547" t="s">
        <v>15</v>
      </c>
      <c r="C1547" t="s">
        <v>26</v>
      </c>
      <c r="D1547" t="s">
        <v>36</v>
      </c>
      <c r="E1547">
        <v>202308</v>
      </c>
      <c r="F1547">
        <v>952519.90322580666</v>
      </c>
      <c r="G1547">
        <v>992062</v>
      </c>
    </row>
    <row r="1548" spans="1:7" x14ac:dyDescent="0.2">
      <c r="A1548" t="s">
        <v>101</v>
      </c>
      <c r="B1548" t="s">
        <v>15</v>
      </c>
      <c r="C1548" t="s">
        <v>26</v>
      </c>
      <c r="D1548" t="s">
        <v>36</v>
      </c>
      <c r="E1548">
        <v>202309</v>
      </c>
      <c r="F1548">
        <v>955216.99999999988</v>
      </c>
      <c r="G1548">
        <v>978316</v>
      </c>
    </row>
    <row r="1549" spans="1:7" x14ac:dyDescent="0.2">
      <c r="A1549" t="s">
        <v>101</v>
      </c>
      <c r="B1549" t="s">
        <v>15</v>
      </c>
      <c r="C1549" t="s">
        <v>26</v>
      </c>
      <c r="D1549" t="s">
        <v>36</v>
      </c>
      <c r="E1549">
        <v>202310</v>
      </c>
      <c r="F1549">
        <v>919707.80645161285</v>
      </c>
      <c r="G1549">
        <v>1003164</v>
      </c>
    </row>
    <row r="1550" spans="1:7" x14ac:dyDescent="0.2">
      <c r="A1550" t="s">
        <v>101</v>
      </c>
      <c r="B1550" t="s">
        <v>15</v>
      </c>
      <c r="C1550" t="s">
        <v>26</v>
      </c>
      <c r="D1550" t="s">
        <v>36</v>
      </c>
      <c r="E1550">
        <v>202311</v>
      </c>
      <c r="F1550">
        <v>874977.96666666656</v>
      </c>
      <c r="G1550">
        <v>906297</v>
      </c>
    </row>
    <row r="1551" spans="1:7" x14ac:dyDescent="0.2">
      <c r="A1551" t="s">
        <v>101</v>
      </c>
      <c r="B1551" t="s">
        <v>15</v>
      </c>
      <c r="C1551" t="s">
        <v>26</v>
      </c>
      <c r="D1551" t="s">
        <v>36</v>
      </c>
      <c r="E1551">
        <v>202312</v>
      </c>
      <c r="F1551">
        <v>847645</v>
      </c>
      <c r="G1551">
        <v>916450</v>
      </c>
    </row>
    <row r="1552" spans="1:7" x14ac:dyDescent="0.2">
      <c r="A1552" t="s">
        <v>101</v>
      </c>
      <c r="B1552" t="s">
        <v>15</v>
      </c>
      <c r="C1552" t="s">
        <v>26</v>
      </c>
      <c r="D1552" t="s">
        <v>36</v>
      </c>
      <c r="E1552">
        <v>202401</v>
      </c>
      <c r="F1552">
        <v>827149.48387096822</v>
      </c>
      <c r="G1552">
        <v>857423</v>
      </c>
    </row>
    <row r="1553" spans="1:7" x14ac:dyDescent="0.2">
      <c r="A1553" t="s">
        <v>101</v>
      </c>
      <c r="B1553" t="s">
        <v>15</v>
      </c>
      <c r="C1553" t="s">
        <v>26</v>
      </c>
      <c r="D1553" t="s">
        <v>36</v>
      </c>
      <c r="E1553">
        <v>202402</v>
      </c>
      <c r="F1553">
        <v>825146.68965517217</v>
      </c>
      <c r="G1553">
        <v>864007</v>
      </c>
    </row>
    <row r="1554" spans="1:7" x14ac:dyDescent="0.2">
      <c r="A1554" t="s">
        <v>101</v>
      </c>
      <c r="B1554" t="s">
        <v>15</v>
      </c>
      <c r="C1554" t="s">
        <v>26</v>
      </c>
      <c r="D1554" t="s">
        <v>36</v>
      </c>
      <c r="E1554">
        <v>202403</v>
      </c>
      <c r="F1554">
        <v>809100.29032258061</v>
      </c>
      <c r="G1554">
        <v>868323</v>
      </c>
    </row>
    <row r="1555" spans="1:7" x14ac:dyDescent="0.2">
      <c r="A1555" t="s">
        <v>101</v>
      </c>
      <c r="B1555" t="s">
        <v>15</v>
      </c>
      <c r="C1555" t="s">
        <v>26</v>
      </c>
      <c r="D1555" t="s">
        <v>36</v>
      </c>
      <c r="E1555">
        <v>202404</v>
      </c>
      <c r="F1555">
        <v>799342.99999999942</v>
      </c>
      <c r="G1555">
        <v>832256</v>
      </c>
    </row>
    <row r="1556" spans="1:7" x14ac:dyDescent="0.2">
      <c r="A1556" t="s">
        <v>101</v>
      </c>
      <c r="B1556" t="s">
        <v>15</v>
      </c>
      <c r="C1556" t="s">
        <v>26</v>
      </c>
      <c r="D1556" t="s">
        <v>36</v>
      </c>
      <c r="E1556">
        <v>202405</v>
      </c>
      <c r="F1556">
        <v>814671.74193548388</v>
      </c>
      <c r="G1556">
        <v>851393</v>
      </c>
    </row>
    <row r="1557" spans="1:7" x14ac:dyDescent="0.2">
      <c r="A1557" t="s">
        <v>101</v>
      </c>
      <c r="B1557" t="s">
        <v>15</v>
      </c>
      <c r="C1557" t="s">
        <v>26</v>
      </c>
      <c r="D1557" t="s">
        <v>37</v>
      </c>
      <c r="E1557">
        <v>201906</v>
      </c>
      <c r="F1557">
        <v>991836.02365591377</v>
      </c>
      <c r="G1557">
        <v>1029004.6666666666</v>
      </c>
    </row>
    <row r="1558" spans="1:7" x14ac:dyDescent="0.2">
      <c r="A1558" t="s">
        <v>101</v>
      </c>
      <c r="B1558" t="s">
        <v>15</v>
      </c>
      <c r="C1558" t="s">
        <v>26</v>
      </c>
      <c r="D1558" t="s">
        <v>37</v>
      </c>
      <c r="E1558">
        <v>201912</v>
      </c>
      <c r="F1558">
        <v>1032858.8853046595</v>
      </c>
      <c r="G1558">
        <v>1069441.1666666667</v>
      </c>
    </row>
    <row r="1559" spans="1:7" x14ac:dyDescent="0.2">
      <c r="A1559" t="s">
        <v>101</v>
      </c>
      <c r="B1559" t="s">
        <v>15</v>
      </c>
      <c r="C1559" t="s">
        <v>26</v>
      </c>
      <c r="D1559" t="s">
        <v>37</v>
      </c>
      <c r="E1559">
        <v>202006</v>
      </c>
      <c r="F1559">
        <v>1037654.9719503149</v>
      </c>
      <c r="G1559">
        <v>1069793.1666666667</v>
      </c>
    </row>
    <row r="1560" spans="1:7" x14ac:dyDescent="0.2">
      <c r="A1560" t="s">
        <v>101</v>
      </c>
      <c r="B1560" t="s">
        <v>15</v>
      </c>
      <c r="C1560" t="s">
        <v>26</v>
      </c>
      <c r="D1560" t="s">
        <v>37</v>
      </c>
      <c r="E1560">
        <v>202012</v>
      </c>
      <c r="F1560">
        <v>989485.18655913987</v>
      </c>
      <c r="G1560">
        <v>1031875.5</v>
      </c>
    </row>
    <row r="1561" spans="1:7" x14ac:dyDescent="0.2">
      <c r="A1561" t="s">
        <v>101</v>
      </c>
      <c r="B1561" t="s">
        <v>15</v>
      </c>
      <c r="C1561" t="s">
        <v>26</v>
      </c>
      <c r="D1561" t="s">
        <v>37</v>
      </c>
      <c r="E1561">
        <v>202106</v>
      </c>
      <c r="F1561">
        <v>941317.74476446491</v>
      </c>
      <c r="G1561">
        <v>982212.83333333337</v>
      </c>
    </row>
    <row r="1562" spans="1:7" x14ac:dyDescent="0.2">
      <c r="A1562" t="s">
        <v>101</v>
      </c>
      <c r="B1562" t="s">
        <v>15</v>
      </c>
      <c r="C1562" t="s">
        <v>26</v>
      </c>
      <c r="D1562" t="s">
        <v>37</v>
      </c>
      <c r="E1562">
        <v>202112</v>
      </c>
      <c r="F1562">
        <v>973912.13225806446</v>
      </c>
      <c r="G1562">
        <v>1024452.6666666666</v>
      </c>
    </row>
    <row r="1563" spans="1:7" x14ac:dyDescent="0.2">
      <c r="A1563" t="s">
        <v>101</v>
      </c>
      <c r="B1563" t="s">
        <v>15</v>
      </c>
      <c r="C1563" t="s">
        <v>26</v>
      </c>
      <c r="D1563" t="s">
        <v>37</v>
      </c>
      <c r="E1563">
        <v>202206</v>
      </c>
      <c r="F1563">
        <v>962000.00302099343</v>
      </c>
      <c r="G1563">
        <v>1007779</v>
      </c>
    </row>
    <row r="1564" spans="1:7" x14ac:dyDescent="0.2">
      <c r="A1564" t="s">
        <v>101</v>
      </c>
      <c r="B1564" t="s">
        <v>15</v>
      </c>
      <c r="C1564" t="s">
        <v>26</v>
      </c>
      <c r="D1564" t="s">
        <v>37</v>
      </c>
      <c r="E1564">
        <v>202212</v>
      </c>
      <c r="F1564">
        <v>941880.29193548404</v>
      </c>
      <c r="G1564">
        <v>976157.66666666663</v>
      </c>
    </row>
    <row r="1565" spans="1:7" x14ac:dyDescent="0.2">
      <c r="A1565" t="s">
        <v>101</v>
      </c>
      <c r="B1565" t="s">
        <v>15</v>
      </c>
      <c r="C1565" t="s">
        <v>26</v>
      </c>
      <c r="D1565" t="s">
        <v>37</v>
      </c>
      <c r="E1565">
        <v>202306</v>
      </c>
      <c r="F1565">
        <v>954778.9499103945</v>
      </c>
      <c r="G1565">
        <v>984032.83333333337</v>
      </c>
    </row>
    <row r="1566" spans="1:7" x14ac:dyDescent="0.2">
      <c r="A1566" t="s">
        <v>101</v>
      </c>
      <c r="B1566" t="s">
        <v>15</v>
      </c>
      <c r="C1566" t="s">
        <v>26</v>
      </c>
      <c r="D1566" t="s">
        <v>37</v>
      </c>
      <c r="E1566">
        <v>202312</v>
      </c>
      <c r="F1566">
        <v>918993.08584229404</v>
      </c>
      <c r="G1566">
        <v>967112</v>
      </c>
    </row>
    <row r="1567" spans="1:7" x14ac:dyDescent="0.2">
      <c r="A1567" t="s">
        <v>101</v>
      </c>
      <c r="B1567" t="s">
        <v>15</v>
      </c>
      <c r="C1567" t="s">
        <v>26</v>
      </c>
      <c r="D1567" t="s">
        <v>37</v>
      </c>
      <c r="E1567">
        <v>202406</v>
      </c>
      <c r="F1567">
        <v>815082.24115684093</v>
      </c>
      <c r="G1567">
        <v>854680.4</v>
      </c>
    </row>
    <row r="1568" spans="1:7" x14ac:dyDescent="0.2">
      <c r="A1568" t="s">
        <v>101</v>
      </c>
      <c r="B1568" t="s">
        <v>15</v>
      </c>
      <c r="C1568" t="s">
        <v>26</v>
      </c>
      <c r="D1568" t="s">
        <v>33</v>
      </c>
      <c r="E1568">
        <v>201906</v>
      </c>
      <c r="F1568">
        <v>991836.02365591377</v>
      </c>
      <c r="G1568">
        <v>1029004.6666666666</v>
      </c>
    </row>
    <row r="1569" spans="1:7" x14ac:dyDescent="0.2">
      <c r="A1569" t="s">
        <v>101</v>
      </c>
      <c r="B1569" t="s">
        <v>15</v>
      </c>
      <c r="C1569" t="s">
        <v>26</v>
      </c>
      <c r="D1569" t="s">
        <v>33</v>
      </c>
      <c r="E1569">
        <v>201909</v>
      </c>
      <c r="F1569">
        <v>1027227.3577060932</v>
      </c>
      <c r="G1569">
        <v>1061634.3333333333</v>
      </c>
    </row>
    <row r="1570" spans="1:7" x14ac:dyDescent="0.2">
      <c r="A1570" t="s">
        <v>101</v>
      </c>
      <c r="B1570" t="s">
        <v>15</v>
      </c>
      <c r="C1570" t="s">
        <v>26</v>
      </c>
      <c r="D1570" t="s">
        <v>33</v>
      </c>
      <c r="E1570">
        <v>201912</v>
      </c>
      <c r="F1570">
        <v>1038490.4129032259</v>
      </c>
      <c r="G1570">
        <v>1077248</v>
      </c>
    </row>
    <row r="1571" spans="1:7" x14ac:dyDescent="0.2">
      <c r="A1571" t="s">
        <v>101</v>
      </c>
      <c r="B1571" t="s">
        <v>15</v>
      </c>
      <c r="C1571" t="s">
        <v>26</v>
      </c>
      <c r="D1571" t="s">
        <v>33</v>
      </c>
      <c r="E1571">
        <v>202003</v>
      </c>
      <c r="F1571">
        <v>1044758.8869113829</v>
      </c>
      <c r="G1571">
        <v>1077546</v>
      </c>
    </row>
    <row r="1572" spans="1:7" x14ac:dyDescent="0.2">
      <c r="A1572" t="s">
        <v>101</v>
      </c>
      <c r="B1572" t="s">
        <v>15</v>
      </c>
      <c r="C1572" t="s">
        <v>26</v>
      </c>
      <c r="D1572" t="s">
        <v>33</v>
      </c>
      <c r="E1572">
        <v>202006</v>
      </c>
      <c r="F1572">
        <v>1030551.0569892473</v>
      </c>
      <c r="G1572">
        <v>1062040.3333333333</v>
      </c>
    </row>
    <row r="1573" spans="1:7" x14ac:dyDescent="0.2">
      <c r="A1573" t="s">
        <v>101</v>
      </c>
      <c r="B1573" t="s">
        <v>15</v>
      </c>
      <c r="C1573" t="s">
        <v>26</v>
      </c>
      <c r="D1573" t="s">
        <v>33</v>
      </c>
      <c r="E1573">
        <v>202009</v>
      </c>
      <c r="F1573">
        <v>997311.40573476709</v>
      </c>
      <c r="G1573">
        <v>1024478</v>
      </c>
    </row>
    <row r="1574" spans="1:7" x14ac:dyDescent="0.2">
      <c r="A1574" t="s">
        <v>101</v>
      </c>
      <c r="B1574" t="s">
        <v>15</v>
      </c>
      <c r="C1574" t="s">
        <v>26</v>
      </c>
      <c r="D1574" t="s">
        <v>33</v>
      </c>
      <c r="E1574">
        <v>202012</v>
      </c>
      <c r="F1574">
        <v>981658.96738351265</v>
      </c>
      <c r="G1574">
        <v>1039273</v>
      </c>
    </row>
    <row r="1575" spans="1:7" x14ac:dyDescent="0.2">
      <c r="A1575" t="s">
        <v>101</v>
      </c>
      <c r="B1575" t="s">
        <v>15</v>
      </c>
      <c r="C1575" t="s">
        <v>26</v>
      </c>
      <c r="D1575" t="s">
        <v>33</v>
      </c>
      <c r="E1575">
        <v>202103</v>
      </c>
      <c r="F1575">
        <v>936462.93970814126</v>
      </c>
      <c r="G1575">
        <v>995023.66666666663</v>
      </c>
    </row>
    <row r="1576" spans="1:7" x14ac:dyDescent="0.2">
      <c r="A1576" t="s">
        <v>101</v>
      </c>
      <c r="B1576" t="s">
        <v>15</v>
      </c>
      <c r="C1576" t="s">
        <v>26</v>
      </c>
      <c r="D1576" t="s">
        <v>33</v>
      </c>
      <c r="E1576">
        <v>202106</v>
      </c>
      <c r="F1576">
        <v>946172.54982078855</v>
      </c>
      <c r="G1576">
        <v>969402</v>
      </c>
    </row>
    <row r="1577" spans="1:7" x14ac:dyDescent="0.2">
      <c r="A1577" t="s">
        <v>101</v>
      </c>
      <c r="B1577" t="s">
        <v>15</v>
      </c>
      <c r="C1577" t="s">
        <v>26</v>
      </c>
      <c r="D1577" t="s">
        <v>33</v>
      </c>
      <c r="E1577">
        <v>202109</v>
      </c>
      <c r="F1577">
        <v>958920.65663082444</v>
      </c>
      <c r="G1577">
        <v>1032615</v>
      </c>
    </row>
    <row r="1578" spans="1:7" x14ac:dyDescent="0.2">
      <c r="A1578" t="s">
        <v>101</v>
      </c>
      <c r="B1578" t="s">
        <v>15</v>
      </c>
      <c r="C1578" t="s">
        <v>26</v>
      </c>
      <c r="D1578" t="s">
        <v>33</v>
      </c>
      <c r="E1578">
        <v>202112</v>
      </c>
      <c r="F1578">
        <v>988903.60788530426</v>
      </c>
      <c r="G1578">
        <v>1016290.3333333334</v>
      </c>
    </row>
    <row r="1579" spans="1:7" x14ac:dyDescent="0.2">
      <c r="A1579" t="s">
        <v>101</v>
      </c>
      <c r="B1579" t="s">
        <v>15</v>
      </c>
      <c r="C1579" t="s">
        <v>26</v>
      </c>
      <c r="D1579" t="s">
        <v>33</v>
      </c>
      <c r="E1579">
        <v>202203</v>
      </c>
      <c r="F1579">
        <v>956966.19815668219</v>
      </c>
      <c r="G1579">
        <v>1019200.6666666666</v>
      </c>
    </row>
    <row r="1580" spans="1:7" x14ac:dyDescent="0.2">
      <c r="A1580" t="s">
        <v>101</v>
      </c>
      <c r="B1580" t="s">
        <v>15</v>
      </c>
      <c r="C1580" t="s">
        <v>26</v>
      </c>
      <c r="D1580" t="s">
        <v>33</v>
      </c>
      <c r="E1580">
        <v>202206</v>
      </c>
      <c r="F1580">
        <v>967033.80788530468</v>
      </c>
      <c r="G1580">
        <v>996357.33333333337</v>
      </c>
    </row>
    <row r="1581" spans="1:7" x14ac:dyDescent="0.2">
      <c r="A1581" t="s">
        <v>101</v>
      </c>
      <c r="B1581" t="s">
        <v>15</v>
      </c>
      <c r="C1581" t="s">
        <v>26</v>
      </c>
      <c r="D1581" t="s">
        <v>33</v>
      </c>
      <c r="E1581">
        <v>202209</v>
      </c>
      <c r="F1581">
        <v>937992.38028673863</v>
      </c>
      <c r="G1581">
        <v>970378.33333333337</v>
      </c>
    </row>
    <row r="1582" spans="1:7" x14ac:dyDescent="0.2">
      <c r="A1582" t="s">
        <v>101</v>
      </c>
      <c r="B1582" t="s">
        <v>15</v>
      </c>
      <c r="C1582" t="s">
        <v>26</v>
      </c>
      <c r="D1582" t="s">
        <v>33</v>
      </c>
      <c r="E1582">
        <v>202212</v>
      </c>
      <c r="F1582">
        <v>945768.20358422922</v>
      </c>
      <c r="G1582">
        <v>981937</v>
      </c>
    </row>
    <row r="1583" spans="1:7" x14ac:dyDescent="0.2">
      <c r="A1583" t="s">
        <v>101</v>
      </c>
      <c r="B1583" t="s">
        <v>15</v>
      </c>
      <c r="C1583" t="s">
        <v>26</v>
      </c>
      <c r="D1583" t="s">
        <v>33</v>
      </c>
      <c r="E1583">
        <v>202303</v>
      </c>
      <c r="F1583">
        <v>948812.62096774206</v>
      </c>
      <c r="G1583">
        <v>975229.33333333337</v>
      </c>
    </row>
    <row r="1584" spans="1:7" x14ac:dyDescent="0.2">
      <c r="A1584" t="s">
        <v>101</v>
      </c>
      <c r="B1584" t="s">
        <v>15</v>
      </c>
      <c r="C1584" t="s">
        <v>26</v>
      </c>
      <c r="D1584" t="s">
        <v>33</v>
      </c>
      <c r="E1584">
        <v>202306</v>
      </c>
      <c r="F1584">
        <v>960745.27885304671</v>
      </c>
      <c r="G1584">
        <v>992836.33333333337</v>
      </c>
    </row>
    <row r="1585" spans="1:7" x14ac:dyDescent="0.2">
      <c r="A1585" t="s">
        <v>101</v>
      </c>
      <c r="B1585" t="s">
        <v>15</v>
      </c>
      <c r="C1585" t="s">
        <v>26</v>
      </c>
      <c r="D1585" t="s">
        <v>33</v>
      </c>
      <c r="E1585">
        <v>202309</v>
      </c>
      <c r="F1585">
        <v>957209.24731182808</v>
      </c>
      <c r="G1585">
        <v>992253.66666666663</v>
      </c>
    </row>
    <row r="1586" spans="1:7" x14ac:dyDescent="0.2">
      <c r="A1586" t="s">
        <v>101</v>
      </c>
      <c r="B1586" t="s">
        <v>15</v>
      </c>
      <c r="C1586" t="s">
        <v>26</v>
      </c>
      <c r="D1586" t="s">
        <v>33</v>
      </c>
      <c r="E1586">
        <v>202312</v>
      </c>
      <c r="F1586">
        <v>880776.92437275976</v>
      </c>
      <c r="G1586">
        <v>941970.33333333337</v>
      </c>
    </row>
    <row r="1587" spans="1:7" x14ac:dyDescent="0.2">
      <c r="A1587" t="s">
        <v>101</v>
      </c>
      <c r="B1587" t="s">
        <v>15</v>
      </c>
      <c r="C1587" t="s">
        <v>26</v>
      </c>
      <c r="D1587" t="s">
        <v>33</v>
      </c>
      <c r="E1587">
        <v>202403</v>
      </c>
      <c r="F1587">
        <v>820465.48794957378</v>
      </c>
      <c r="G1587">
        <v>863251</v>
      </c>
    </row>
    <row r="1588" spans="1:7" x14ac:dyDescent="0.2">
      <c r="A1588" t="s">
        <v>101</v>
      </c>
      <c r="B1588" t="s">
        <v>15</v>
      </c>
      <c r="C1588" t="s">
        <v>26</v>
      </c>
      <c r="D1588" t="s">
        <v>33</v>
      </c>
      <c r="E1588">
        <v>202406</v>
      </c>
      <c r="F1588">
        <v>807007.37096774159</v>
      </c>
      <c r="G1588">
        <v>841824.5</v>
      </c>
    </row>
    <row r="1589" spans="1:7" x14ac:dyDescent="0.2">
      <c r="A1589" t="s">
        <v>101</v>
      </c>
      <c r="B1589" t="s">
        <v>15</v>
      </c>
      <c r="C1589" t="s">
        <v>27</v>
      </c>
      <c r="D1589" t="s">
        <v>35</v>
      </c>
      <c r="E1589">
        <v>2019</v>
      </c>
      <c r="F1589">
        <v>2408732.4228195944</v>
      </c>
      <c r="G1589">
        <v>2680855.3333333335</v>
      </c>
    </row>
    <row r="1590" spans="1:7" x14ac:dyDescent="0.2">
      <c r="A1590" t="s">
        <v>101</v>
      </c>
      <c r="B1590" t="s">
        <v>15</v>
      </c>
      <c r="C1590" t="s">
        <v>27</v>
      </c>
      <c r="D1590" t="s">
        <v>35</v>
      </c>
      <c r="E1590">
        <v>2020</v>
      </c>
      <c r="F1590">
        <v>2504248.9759794832</v>
      </c>
      <c r="G1590">
        <v>2779723</v>
      </c>
    </row>
    <row r="1591" spans="1:7" x14ac:dyDescent="0.2">
      <c r="A1591" t="s">
        <v>101</v>
      </c>
      <c r="B1591" t="s">
        <v>15</v>
      </c>
      <c r="C1591" t="s">
        <v>27</v>
      </c>
      <c r="D1591" t="s">
        <v>35</v>
      </c>
      <c r="E1591">
        <v>2021</v>
      </c>
      <c r="F1591">
        <v>2694336.9877432161</v>
      </c>
      <c r="G1591">
        <v>2942337.8333333335</v>
      </c>
    </row>
    <row r="1592" spans="1:7" x14ac:dyDescent="0.2">
      <c r="A1592" t="s">
        <v>101</v>
      </c>
      <c r="B1592" t="s">
        <v>15</v>
      </c>
      <c r="C1592" t="s">
        <v>27</v>
      </c>
      <c r="D1592" t="s">
        <v>35</v>
      </c>
      <c r="E1592">
        <v>2022</v>
      </c>
      <c r="F1592">
        <v>2888552.0209229388</v>
      </c>
      <c r="G1592">
        <v>3161238.0833333335</v>
      </c>
    </row>
    <row r="1593" spans="1:7" x14ac:dyDescent="0.2">
      <c r="A1593" t="s">
        <v>101</v>
      </c>
      <c r="B1593" t="s">
        <v>15</v>
      </c>
      <c r="C1593" t="s">
        <v>27</v>
      </c>
      <c r="D1593" t="s">
        <v>35</v>
      </c>
      <c r="E1593">
        <v>2023</v>
      </c>
      <c r="F1593">
        <v>2713901.679973118</v>
      </c>
      <c r="G1593">
        <v>3053611.5</v>
      </c>
    </row>
    <row r="1594" spans="1:7" x14ac:dyDescent="0.2">
      <c r="A1594" t="s">
        <v>101</v>
      </c>
      <c r="B1594" t="s">
        <v>15</v>
      </c>
      <c r="C1594" t="s">
        <v>27</v>
      </c>
      <c r="D1594" t="s">
        <v>35</v>
      </c>
      <c r="E1594">
        <v>2024</v>
      </c>
      <c r="F1594">
        <v>2537747.7636336666</v>
      </c>
      <c r="G1594">
        <v>2718116</v>
      </c>
    </row>
    <row r="1595" spans="1:7" x14ac:dyDescent="0.2">
      <c r="A1595" t="s">
        <v>101</v>
      </c>
      <c r="B1595" t="s">
        <v>15</v>
      </c>
      <c r="C1595" t="s">
        <v>27</v>
      </c>
      <c r="D1595" t="s">
        <v>36</v>
      </c>
      <c r="E1595">
        <v>201904</v>
      </c>
      <c r="F1595">
        <v>2145580.2333333343</v>
      </c>
      <c r="G1595">
        <v>2406164</v>
      </c>
    </row>
    <row r="1596" spans="1:7" x14ac:dyDescent="0.2">
      <c r="A1596" t="s">
        <v>101</v>
      </c>
      <c r="B1596" t="s">
        <v>15</v>
      </c>
      <c r="C1596" t="s">
        <v>27</v>
      </c>
      <c r="D1596" t="s">
        <v>36</v>
      </c>
      <c r="E1596">
        <v>201905</v>
      </c>
      <c r="F1596">
        <v>2179413.8709677421</v>
      </c>
      <c r="G1596">
        <v>2342280</v>
      </c>
    </row>
    <row r="1597" spans="1:7" x14ac:dyDescent="0.2">
      <c r="A1597" t="s">
        <v>101</v>
      </c>
      <c r="B1597" t="s">
        <v>15</v>
      </c>
      <c r="C1597" t="s">
        <v>27</v>
      </c>
      <c r="D1597" t="s">
        <v>36</v>
      </c>
      <c r="E1597">
        <v>201906</v>
      </c>
      <c r="F1597">
        <v>2200621.8000000003</v>
      </c>
      <c r="G1597">
        <v>2389153</v>
      </c>
    </row>
    <row r="1598" spans="1:7" x14ac:dyDescent="0.2">
      <c r="A1598" t="s">
        <v>101</v>
      </c>
      <c r="B1598" t="s">
        <v>15</v>
      </c>
      <c r="C1598" t="s">
        <v>27</v>
      </c>
      <c r="D1598" t="s">
        <v>36</v>
      </c>
      <c r="E1598">
        <v>201907</v>
      </c>
      <c r="F1598">
        <v>2437013.6774193561</v>
      </c>
      <c r="G1598">
        <v>2906641</v>
      </c>
    </row>
    <row r="1599" spans="1:7" x14ac:dyDescent="0.2">
      <c r="A1599" t="s">
        <v>101</v>
      </c>
      <c r="B1599" t="s">
        <v>15</v>
      </c>
      <c r="C1599" t="s">
        <v>27</v>
      </c>
      <c r="D1599" t="s">
        <v>36</v>
      </c>
      <c r="E1599">
        <v>201908</v>
      </c>
      <c r="F1599">
        <v>2478870.0322580654</v>
      </c>
      <c r="G1599">
        <v>2891470</v>
      </c>
    </row>
    <row r="1600" spans="1:7" x14ac:dyDescent="0.2">
      <c r="A1600" t="s">
        <v>101</v>
      </c>
      <c r="B1600" t="s">
        <v>15</v>
      </c>
      <c r="C1600" t="s">
        <v>27</v>
      </c>
      <c r="D1600" t="s">
        <v>36</v>
      </c>
      <c r="E1600">
        <v>201909</v>
      </c>
      <c r="F1600">
        <v>2495588.7333333353</v>
      </c>
      <c r="G1600">
        <v>2753018</v>
      </c>
    </row>
    <row r="1601" spans="1:7" x14ac:dyDescent="0.2">
      <c r="A1601" t="s">
        <v>101</v>
      </c>
      <c r="B1601" t="s">
        <v>15</v>
      </c>
      <c r="C1601" t="s">
        <v>27</v>
      </c>
      <c r="D1601" t="s">
        <v>36</v>
      </c>
      <c r="E1601">
        <v>201910</v>
      </c>
      <c r="F1601">
        <v>2524909.7096774196</v>
      </c>
      <c r="G1601">
        <v>2772981</v>
      </c>
    </row>
    <row r="1602" spans="1:7" x14ac:dyDescent="0.2">
      <c r="A1602" t="s">
        <v>101</v>
      </c>
      <c r="B1602" t="s">
        <v>15</v>
      </c>
      <c r="C1602" t="s">
        <v>27</v>
      </c>
      <c r="D1602" t="s">
        <v>36</v>
      </c>
      <c r="E1602">
        <v>201911</v>
      </c>
      <c r="F1602">
        <v>2566196.1999999988</v>
      </c>
      <c r="G1602">
        <v>2849427</v>
      </c>
    </row>
    <row r="1603" spans="1:7" x14ac:dyDescent="0.2">
      <c r="A1603" t="s">
        <v>101</v>
      </c>
      <c r="B1603" t="s">
        <v>15</v>
      </c>
      <c r="C1603" t="s">
        <v>27</v>
      </c>
      <c r="D1603" t="s">
        <v>36</v>
      </c>
      <c r="E1603">
        <v>201912</v>
      </c>
      <c r="F1603">
        <v>2650397.5483870963</v>
      </c>
      <c r="G1603">
        <v>2816564</v>
      </c>
    </row>
    <row r="1604" spans="1:7" x14ac:dyDescent="0.2">
      <c r="A1604" t="s">
        <v>101</v>
      </c>
      <c r="B1604" t="s">
        <v>15</v>
      </c>
      <c r="C1604" t="s">
        <v>27</v>
      </c>
      <c r="D1604" t="s">
        <v>36</v>
      </c>
      <c r="E1604">
        <v>202001</v>
      </c>
      <c r="F1604">
        <v>2563598.4516129014</v>
      </c>
      <c r="G1604">
        <v>3175426</v>
      </c>
    </row>
    <row r="1605" spans="1:7" x14ac:dyDescent="0.2">
      <c r="A1605" t="s">
        <v>101</v>
      </c>
      <c r="B1605" t="s">
        <v>15</v>
      </c>
      <c r="C1605" t="s">
        <v>27</v>
      </c>
      <c r="D1605" t="s">
        <v>36</v>
      </c>
      <c r="E1605">
        <v>202002</v>
      </c>
      <c r="F1605">
        <v>2597045.965517241</v>
      </c>
      <c r="G1605">
        <v>2866073</v>
      </c>
    </row>
    <row r="1606" spans="1:7" x14ac:dyDescent="0.2">
      <c r="A1606" t="s">
        <v>101</v>
      </c>
      <c r="B1606" t="s">
        <v>15</v>
      </c>
      <c r="C1606" t="s">
        <v>27</v>
      </c>
      <c r="D1606" t="s">
        <v>36</v>
      </c>
      <c r="E1606">
        <v>202003</v>
      </c>
      <c r="F1606">
        <v>2539377.4193548393</v>
      </c>
      <c r="G1606">
        <v>2903754</v>
      </c>
    </row>
    <row r="1607" spans="1:7" x14ac:dyDescent="0.2">
      <c r="A1607" t="s">
        <v>101</v>
      </c>
      <c r="B1607" t="s">
        <v>15</v>
      </c>
      <c r="C1607" t="s">
        <v>27</v>
      </c>
      <c r="D1607" t="s">
        <v>36</v>
      </c>
      <c r="E1607">
        <v>202004</v>
      </c>
      <c r="F1607">
        <v>2449279.0333333337</v>
      </c>
      <c r="G1607">
        <v>2877784</v>
      </c>
    </row>
    <row r="1608" spans="1:7" x14ac:dyDescent="0.2">
      <c r="A1608" t="s">
        <v>101</v>
      </c>
      <c r="B1608" t="s">
        <v>15</v>
      </c>
      <c r="C1608" t="s">
        <v>27</v>
      </c>
      <c r="D1608" t="s">
        <v>36</v>
      </c>
      <c r="E1608">
        <v>202005</v>
      </c>
      <c r="F1608">
        <v>2393940.9354838706</v>
      </c>
      <c r="G1608">
        <v>2608425</v>
      </c>
    </row>
    <row r="1609" spans="1:7" x14ac:dyDescent="0.2">
      <c r="A1609" t="s">
        <v>101</v>
      </c>
      <c r="B1609" t="s">
        <v>15</v>
      </c>
      <c r="C1609" t="s">
        <v>27</v>
      </c>
      <c r="D1609" t="s">
        <v>36</v>
      </c>
      <c r="E1609">
        <v>202006</v>
      </c>
      <c r="F1609">
        <v>2441751.3999999994</v>
      </c>
      <c r="G1609">
        <v>2576883</v>
      </c>
    </row>
    <row r="1610" spans="1:7" x14ac:dyDescent="0.2">
      <c r="A1610" t="s">
        <v>101</v>
      </c>
      <c r="B1610" t="s">
        <v>15</v>
      </c>
      <c r="C1610" t="s">
        <v>27</v>
      </c>
      <c r="D1610" t="s">
        <v>36</v>
      </c>
      <c r="E1610">
        <v>202007</v>
      </c>
      <c r="F1610">
        <v>2412430.5161290322</v>
      </c>
      <c r="G1610">
        <v>2589565</v>
      </c>
    </row>
    <row r="1611" spans="1:7" x14ac:dyDescent="0.2">
      <c r="A1611" t="s">
        <v>101</v>
      </c>
      <c r="B1611" t="s">
        <v>15</v>
      </c>
      <c r="C1611" t="s">
        <v>27</v>
      </c>
      <c r="D1611" t="s">
        <v>36</v>
      </c>
      <c r="E1611">
        <v>202008</v>
      </c>
      <c r="F1611">
        <v>2501345.1935483855</v>
      </c>
      <c r="G1611">
        <v>2663005</v>
      </c>
    </row>
    <row r="1612" spans="1:7" x14ac:dyDescent="0.2">
      <c r="A1612" t="s">
        <v>101</v>
      </c>
      <c r="B1612" t="s">
        <v>15</v>
      </c>
      <c r="C1612" t="s">
        <v>27</v>
      </c>
      <c r="D1612" t="s">
        <v>36</v>
      </c>
      <c r="E1612">
        <v>202009</v>
      </c>
      <c r="F1612">
        <v>2543347.5333333337</v>
      </c>
      <c r="G1612">
        <v>2686761</v>
      </c>
    </row>
    <row r="1613" spans="1:7" x14ac:dyDescent="0.2">
      <c r="A1613" t="s">
        <v>101</v>
      </c>
      <c r="B1613" t="s">
        <v>15</v>
      </c>
      <c r="C1613" t="s">
        <v>27</v>
      </c>
      <c r="D1613" t="s">
        <v>36</v>
      </c>
      <c r="E1613">
        <v>202010</v>
      </c>
      <c r="F1613">
        <v>2580925.9032258075</v>
      </c>
      <c r="G1613">
        <v>2832162</v>
      </c>
    </row>
    <row r="1614" spans="1:7" x14ac:dyDescent="0.2">
      <c r="A1614" t="s">
        <v>101</v>
      </c>
      <c r="B1614" t="s">
        <v>15</v>
      </c>
      <c r="C1614" t="s">
        <v>27</v>
      </c>
      <c r="D1614" t="s">
        <v>36</v>
      </c>
      <c r="E1614">
        <v>202011</v>
      </c>
      <c r="F1614">
        <v>2472669.166666667</v>
      </c>
      <c r="G1614">
        <v>2797757</v>
      </c>
    </row>
    <row r="1615" spans="1:7" x14ac:dyDescent="0.2">
      <c r="A1615" t="s">
        <v>101</v>
      </c>
      <c r="B1615" t="s">
        <v>15</v>
      </c>
      <c r="C1615" t="s">
        <v>27</v>
      </c>
      <c r="D1615" t="s">
        <v>36</v>
      </c>
      <c r="E1615">
        <v>202012</v>
      </c>
      <c r="F1615">
        <v>2555276.1935483869</v>
      </c>
      <c r="G1615">
        <v>2779081</v>
      </c>
    </row>
    <row r="1616" spans="1:7" x14ac:dyDescent="0.2">
      <c r="A1616" t="s">
        <v>101</v>
      </c>
      <c r="B1616" t="s">
        <v>15</v>
      </c>
      <c r="C1616" t="s">
        <v>27</v>
      </c>
      <c r="D1616" t="s">
        <v>36</v>
      </c>
      <c r="E1616">
        <v>202101</v>
      </c>
      <c r="F1616">
        <v>2532417.5161290313</v>
      </c>
      <c r="G1616">
        <v>2722701</v>
      </c>
    </row>
    <row r="1617" spans="1:7" x14ac:dyDescent="0.2">
      <c r="A1617" t="s">
        <v>101</v>
      </c>
      <c r="B1617" t="s">
        <v>15</v>
      </c>
      <c r="C1617" t="s">
        <v>27</v>
      </c>
      <c r="D1617" t="s">
        <v>36</v>
      </c>
      <c r="E1617">
        <v>202102</v>
      </c>
      <c r="F1617">
        <v>2511164.5357142873</v>
      </c>
      <c r="G1617">
        <v>2777804</v>
      </c>
    </row>
    <row r="1618" spans="1:7" x14ac:dyDescent="0.2">
      <c r="A1618" t="s">
        <v>101</v>
      </c>
      <c r="B1618" t="s">
        <v>15</v>
      </c>
      <c r="C1618" t="s">
        <v>27</v>
      </c>
      <c r="D1618" t="s">
        <v>36</v>
      </c>
      <c r="E1618">
        <v>202103</v>
      </c>
      <c r="F1618">
        <v>2612933.0967741925</v>
      </c>
      <c r="G1618">
        <v>2757809</v>
      </c>
    </row>
    <row r="1619" spans="1:7" x14ac:dyDescent="0.2">
      <c r="A1619" t="s">
        <v>101</v>
      </c>
      <c r="B1619" t="s">
        <v>15</v>
      </c>
      <c r="C1619" t="s">
        <v>27</v>
      </c>
      <c r="D1619" t="s">
        <v>36</v>
      </c>
      <c r="E1619">
        <v>202104</v>
      </c>
      <c r="F1619">
        <v>2617124.6999999997</v>
      </c>
      <c r="G1619">
        <v>2804489</v>
      </c>
    </row>
    <row r="1620" spans="1:7" x14ac:dyDescent="0.2">
      <c r="A1620" t="s">
        <v>101</v>
      </c>
      <c r="B1620" t="s">
        <v>15</v>
      </c>
      <c r="C1620" t="s">
        <v>27</v>
      </c>
      <c r="D1620" t="s">
        <v>36</v>
      </c>
      <c r="E1620">
        <v>202105</v>
      </c>
      <c r="F1620">
        <v>2623561.5161290336</v>
      </c>
      <c r="G1620">
        <v>2981917</v>
      </c>
    </row>
    <row r="1621" spans="1:7" x14ac:dyDescent="0.2">
      <c r="A1621" t="s">
        <v>101</v>
      </c>
      <c r="B1621" t="s">
        <v>15</v>
      </c>
      <c r="C1621" t="s">
        <v>27</v>
      </c>
      <c r="D1621" t="s">
        <v>36</v>
      </c>
      <c r="E1621">
        <v>202106</v>
      </c>
      <c r="F1621">
        <v>2663577.1000000024</v>
      </c>
      <c r="G1621">
        <v>2819942</v>
      </c>
    </row>
    <row r="1622" spans="1:7" x14ac:dyDescent="0.2">
      <c r="A1622" t="s">
        <v>101</v>
      </c>
      <c r="B1622" t="s">
        <v>15</v>
      </c>
      <c r="C1622" t="s">
        <v>27</v>
      </c>
      <c r="D1622" t="s">
        <v>36</v>
      </c>
      <c r="E1622">
        <v>202107</v>
      </c>
      <c r="F1622">
        <v>2704779.1290322579</v>
      </c>
      <c r="G1622">
        <v>2941330</v>
      </c>
    </row>
    <row r="1623" spans="1:7" x14ac:dyDescent="0.2">
      <c r="A1623" t="s">
        <v>101</v>
      </c>
      <c r="B1623" t="s">
        <v>15</v>
      </c>
      <c r="C1623" t="s">
        <v>27</v>
      </c>
      <c r="D1623" t="s">
        <v>36</v>
      </c>
      <c r="E1623">
        <v>202108</v>
      </c>
      <c r="F1623">
        <v>2708717.5161290346</v>
      </c>
      <c r="G1623">
        <v>2924658</v>
      </c>
    </row>
    <row r="1624" spans="1:7" x14ac:dyDescent="0.2">
      <c r="A1624" t="s">
        <v>101</v>
      </c>
      <c r="B1624" t="s">
        <v>15</v>
      </c>
      <c r="C1624" t="s">
        <v>27</v>
      </c>
      <c r="D1624" t="s">
        <v>36</v>
      </c>
      <c r="E1624">
        <v>202109</v>
      </c>
      <c r="F1624">
        <v>2753880.9000000008</v>
      </c>
      <c r="G1624">
        <v>2999316</v>
      </c>
    </row>
    <row r="1625" spans="1:7" x14ac:dyDescent="0.2">
      <c r="A1625" t="s">
        <v>101</v>
      </c>
      <c r="B1625" t="s">
        <v>15</v>
      </c>
      <c r="C1625" t="s">
        <v>27</v>
      </c>
      <c r="D1625" t="s">
        <v>36</v>
      </c>
      <c r="E1625">
        <v>202110</v>
      </c>
      <c r="F1625">
        <v>2852134.5806451607</v>
      </c>
      <c r="G1625">
        <v>3007947</v>
      </c>
    </row>
    <row r="1626" spans="1:7" x14ac:dyDescent="0.2">
      <c r="A1626" t="s">
        <v>101</v>
      </c>
      <c r="B1626" t="s">
        <v>15</v>
      </c>
      <c r="C1626" t="s">
        <v>27</v>
      </c>
      <c r="D1626" t="s">
        <v>36</v>
      </c>
      <c r="E1626">
        <v>202111</v>
      </c>
      <c r="F1626">
        <v>2888365.1333333347</v>
      </c>
      <c r="G1626">
        <v>3267171</v>
      </c>
    </row>
    <row r="1627" spans="1:7" x14ac:dyDescent="0.2">
      <c r="A1627" t="s">
        <v>101</v>
      </c>
      <c r="B1627" t="s">
        <v>15</v>
      </c>
      <c r="C1627" t="s">
        <v>27</v>
      </c>
      <c r="D1627" t="s">
        <v>36</v>
      </c>
      <c r="E1627">
        <v>202112</v>
      </c>
      <c r="F1627">
        <v>2863388.1290322589</v>
      </c>
      <c r="G1627">
        <v>3302970</v>
      </c>
    </row>
    <row r="1628" spans="1:7" x14ac:dyDescent="0.2">
      <c r="A1628" t="s">
        <v>101</v>
      </c>
      <c r="B1628" t="s">
        <v>15</v>
      </c>
      <c r="C1628" t="s">
        <v>27</v>
      </c>
      <c r="D1628" t="s">
        <v>36</v>
      </c>
      <c r="E1628">
        <v>202201</v>
      </c>
      <c r="F1628">
        <v>2814687.4516129037</v>
      </c>
      <c r="G1628">
        <v>3088285</v>
      </c>
    </row>
    <row r="1629" spans="1:7" x14ac:dyDescent="0.2">
      <c r="A1629" t="s">
        <v>101</v>
      </c>
      <c r="B1629" t="s">
        <v>15</v>
      </c>
      <c r="C1629" t="s">
        <v>27</v>
      </c>
      <c r="D1629" t="s">
        <v>36</v>
      </c>
      <c r="E1629">
        <v>202202</v>
      </c>
      <c r="F1629">
        <v>2877633.2499999986</v>
      </c>
      <c r="G1629">
        <v>3115950</v>
      </c>
    </row>
    <row r="1630" spans="1:7" x14ac:dyDescent="0.2">
      <c r="A1630" t="s">
        <v>101</v>
      </c>
      <c r="B1630" t="s">
        <v>15</v>
      </c>
      <c r="C1630" t="s">
        <v>27</v>
      </c>
      <c r="D1630" t="s">
        <v>36</v>
      </c>
      <c r="E1630">
        <v>202203</v>
      </c>
      <c r="F1630">
        <v>2894214.7096774196</v>
      </c>
      <c r="G1630">
        <v>3093616</v>
      </c>
    </row>
    <row r="1631" spans="1:7" x14ac:dyDescent="0.2">
      <c r="A1631" t="s">
        <v>101</v>
      </c>
      <c r="B1631" t="s">
        <v>15</v>
      </c>
      <c r="C1631" t="s">
        <v>27</v>
      </c>
      <c r="D1631" t="s">
        <v>36</v>
      </c>
      <c r="E1631">
        <v>202204</v>
      </c>
      <c r="F1631">
        <v>2942806.2333333339</v>
      </c>
      <c r="G1631">
        <v>3401932</v>
      </c>
    </row>
    <row r="1632" spans="1:7" x14ac:dyDescent="0.2">
      <c r="A1632" t="s">
        <v>101</v>
      </c>
      <c r="B1632" t="s">
        <v>15</v>
      </c>
      <c r="C1632" t="s">
        <v>27</v>
      </c>
      <c r="D1632" t="s">
        <v>36</v>
      </c>
      <c r="E1632">
        <v>202205</v>
      </c>
      <c r="F1632">
        <v>2954026.9677419355</v>
      </c>
      <c r="G1632">
        <v>3114489</v>
      </c>
    </row>
    <row r="1633" spans="1:7" x14ac:dyDescent="0.2">
      <c r="A1633" t="s">
        <v>101</v>
      </c>
      <c r="B1633" t="s">
        <v>15</v>
      </c>
      <c r="C1633" t="s">
        <v>27</v>
      </c>
      <c r="D1633" t="s">
        <v>36</v>
      </c>
      <c r="E1633">
        <v>202206</v>
      </c>
      <c r="F1633">
        <v>2951892.2666666652</v>
      </c>
      <c r="G1633">
        <v>3213577</v>
      </c>
    </row>
    <row r="1634" spans="1:7" x14ac:dyDescent="0.2">
      <c r="A1634" t="s">
        <v>101</v>
      </c>
      <c r="B1634" t="s">
        <v>15</v>
      </c>
      <c r="C1634" t="s">
        <v>27</v>
      </c>
      <c r="D1634" t="s">
        <v>36</v>
      </c>
      <c r="E1634">
        <v>202207</v>
      </c>
      <c r="F1634">
        <v>2921927.3225806477</v>
      </c>
      <c r="G1634">
        <v>3144688</v>
      </c>
    </row>
    <row r="1635" spans="1:7" x14ac:dyDescent="0.2">
      <c r="A1635" t="s">
        <v>101</v>
      </c>
      <c r="B1635" t="s">
        <v>15</v>
      </c>
      <c r="C1635" t="s">
        <v>27</v>
      </c>
      <c r="D1635" t="s">
        <v>36</v>
      </c>
      <c r="E1635">
        <v>202208</v>
      </c>
      <c r="F1635">
        <v>2906139.9354838734</v>
      </c>
      <c r="G1635">
        <v>3153330</v>
      </c>
    </row>
    <row r="1636" spans="1:7" x14ac:dyDescent="0.2">
      <c r="A1636" t="s">
        <v>101</v>
      </c>
      <c r="B1636" t="s">
        <v>15</v>
      </c>
      <c r="C1636" t="s">
        <v>27</v>
      </c>
      <c r="D1636" t="s">
        <v>36</v>
      </c>
      <c r="E1636">
        <v>202209</v>
      </c>
      <c r="F1636">
        <v>2835833.0333333332</v>
      </c>
      <c r="G1636">
        <v>3140583</v>
      </c>
    </row>
    <row r="1637" spans="1:7" x14ac:dyDescent="0.2">
      <c r="A1637" t="s">
        <v>101</v>
      </c>
      <c r="B1637" t="s">
        <v>15</v>
      </c>
      <c r="C1637" t="s">
        <v>27</v>
      </c>
      <c r="D1637" t="s">
        <v>36</v>
      </c>
      <c r="E1637">
        <v>202210</v>
      </c>
      <c r="F1637">
        <v>2805328.4516129033</v>
      </c>
      <c r="G1637">
        <v>3177319</v>
      </c>
    </row>
    <row r="1638" spans="1:7" x14ac:dyDescent="0.2">
      <c r="A1638" t="s">
        <v>101</v>
      </c>
      <c r="B1638" t="s">
        <v>15</v>
      </c>
      <c r="C1638" t="s">
        <v>27</v>
      </c>
      <c r="D1638" t="s">
        <v>36</v>
      </c>
      <c r="E1638">
        <v>202211</v>
      </c>
      <c r="F1638">
        <v>2903121.5000000019</v>
      </c>
      <c r="G1638">
        <v>3199697</v>
      </c>
    </row>
    <row r="1639" spans="1:7" x14ac:dyDescent="0.2">
      <c r="A1639" t="s">
        <v>101</v>
      </c>
      <c r="B1639" t="s">
        <v>15</v>
      </c>
      <c r="C1639" t="s">
        <v>27</v>
      </c>
      <c r="D1639" t="s">
        <v>36</v>
      </c>
      <c r="E1639">
        <v>202212</v>
      </c>
      <c r="F1639">
        <v>2855013.1290322579</v>
      </c>
      <c r="G1639">
        <v>3091391</v>
      </c>
    </row>
    <row r="1640" spans="1:7" x14ac:dyDescent="0.2">
      <c r="A1640" t="s">
        <v>101</v>
      </c>
      <c r="B1640" t="s">
        <v>15</v>
      </c>
      <c r="C1640" t="s">
        <v>27</v>
      </c>
      <c r="D1640" t="s">
        <v>36</v>
      </c>
      <c r="E1640">
        <v>202301</v>
      </c>
      <c r="F1640">
        <v>2846476.0967741935</v>
      </c>
      <c r="G1640">
        <v>3401598</v>
      </c>
    </row>
    <row r="1641" spans="1:7" x14ac:dyDescent="0.2">
      <c r="A1641" t="s">
        <v>101</v>
      </c>
      <c r="B1641" t="s">
        <v>15</v>
      </c>
      <c r="C1641" t="s">
        <v>27</v>
      </c>
      <c r="D1641" t="s">
        <v>36</v>
      </c>
      <c r="E1641">
        <v>202302</v>
      </c>
      <c r="F1641">
        <v>2851563.2499999991</v>
      </c>
      <c r="G1641">
        <v>3132551</v>
      </c>
    </row>
    <row r="1642" spans="1:7" x14ac:dyDescent="0.2">
      <c r="A1642" t="s">
        <v>101</v>
      </c>
      <c r="B1642" t="s">
        <v>15</v>
      </c>
      <c r="C1642" t="s">
        <v>27</v>
      </c>
      <c r="D1642" t="s">
        <v>36</v>
      </c>
      <c r="E1642">
        <v>202303</v>
      </c>
      <c r="F1642">
        <v>2868090.2258064519</v>
      </c>
      <c r="G1642">
        <v>3100192</v>
      </c>
    </row>
    <row r="1643" spans="1:7" x14ac:dyDescent="0.2">
      <c r="A1643" t="s">
        <v>101</v>
      </c>
      <c r="B1643" t="s">
        <v>15</v>
      </c>
      <c r="C1643" t="s">
        <v>27</v>
      </c>
      <c r="D1643" t="s">
        <v>36</v>
      </c>
      <c r="E1643">
        <v>202304</v>
      </c>
      <c r="F1643">
        <v>2836121.7666666652</v>
      </c>
      <c r="G1643">
        <v>3108712</v>
      </c>
    </row>
    <row r="1644" spans="1:7" x14ac:dyDescent="0.2">
      <c r="A1644" t="s">
        <v>101</v>
      </c>
      <c r="B1644" t="s">
        <v>15</v>
      </c>
      <c r="C1644" t="s">
        <v>27</v>
      </c>
      <c r="D1644" t="s">
        <v>36</v>
      </c>
      <c r="E1644">
        <v>202305</v>
      </c>
      <c r="F1644">
        <v>2826272.5806451617</v>
      </c>
      <c r="G1644">
        <v>3052073</v>
      </c>
    </row>
    <row r="1645" spans="1:7" x14ac:dyDescent="0.2">
      <c r="A1645" t="s">
        <v>101</v>
      </c>
      <c r="B1645" t="s">
        <v>15</v>
      </c>
      <c r="C1645" t="s">
        <v>27</v>
      </c>
      <c r="D1645" t="s">
        <v>36</v>
      </c>
      <c r="E1645">
        <v>202306</v>
      </c>
      <c r="F1645">
        <v>2723860.4666666668</v>
      </c>
      <c r="G1645">
        <v>3193666</v>
      </c>
    </row>
    <row r="1646" spans="1:7" x14ac:dyDescent="0.2">
      <c r="A1646" t="s">
        <v>101</v>
      </c>
      <c r="B1646" t="s">
        <v>15</v>
      </c>
      <c r="C1646" t="s">
        <v>27</v>
      </c>
      <c r="D1646" t="s">
        <v>36</v>
      </c>
      <c r="E1646">
        <v>202307</v>
      </c>
      <c r="F1646">
        <v>2728722.2903225818</v>
      </c>
      <c r="G1646">
        <v>3036253</v>
      </c>
    </row>
    <row r="1647" spans="1:7" x14ac:dyDescent="0.2">
      <c r="A1647" t="s">
        <v>101</v>
      </c>
      <c r="B1647" t="s">
        <v>15</v>
      </c>
      <c r="C1647" t="s">
        <v>27</v>
      </c>
      <c r="D1647" t="s">
        <v>36</v>
      </c>
      <c r="E1647">
        <v>202308</v>
      </c>
      <c r="F1647">
        <v>2646013.3870967752</v>
      </c>
      <c r="G1647">
        <v>3243140</v>
      </c>
    </row>
    <row r="1648" spans="1:7" x14ac:dyDescent="0.2">
      <c r="A1648" t="s">
        <v>101</v>
      </c>
      <c r="B1648" t="s">
        <v>15</v>
      </c>
      <c r="C1648" t="s">
        <v>27</v>
      </c>
      <c r="D1648" t="s">
        <v>36</v>
      </c>
      <c r="E1648">
        <v>202309</v>
      </c>
      <c r="F1648">
        <v>2581098.1666666642</v>
      </c>
      <c r="G1648">
        <v>3060807</v>
      </c>
    </row>
    <row r="1649" spans="1:7" x14ac:dyDescent="0.2">
      <c r="A1649" t="s">
        <v>101</v>
      </c>
      <c r="B1649" t="s">
        <v>15</v>
      </c>
      <c r="C1649" t="s">
        <v>27</v>
      </c>
      <c r="D1649" t="s">
        <v>36</v>
      </c>
      <c r="E1649">
        <v>202310</v>
      </c>
      <c r="F1649">
        <v>2570646.4193548383</v>
      </c>
      <c r="G1649">
        <v>2817423</v>
      </c>
    </row>
    <row r="1650" spans="1:7" x14ac:dyDescent="0.2">
      <c r="A1650" t="s">
        <v>101</v>
      </c>
      <c r="B1650" t="s">
        <v>15</v>
      </c>
      <c r="C1650" t="s">
        <v>27</v>
      </c>
      <c r="D1650" t="s">
        <v>36</v>
      </c>
      <c r="E1650">
        <v>202311</v>
      </c>
      <c r="F1650">
        <v>2555174.8000000021</v>
      </c>
      <c r="G1650">
        <v>2747346</v>
      </c>
    </row>
    <row r="1651" spans="1:7" x14ac:dyDescent="0.2">
      <c r="A1651" t="s">
        <v>101</v>
      </c>
      <c r="B1651" t="s">
        <v>15</v>
      </c>
      <c r="C1651" t="s">
        <v>27</v>
      </c>
      <c r="D1651" t="s">
        <v>36</v>
      </c>
      <c r="E1651">
        <v>202312</v>
      </c>
      <c r="F1651">
        <v>2532780.7096774187</v>
      </c>
      <c r="G1651">
        <v>2749577</v>
      </c>
    </row>
    <row r="1652" spans="1:7" x14ac:dyDescent="0.2">
      <c r="A1652" t="s">
        <v>101</v>
      </c>
      <c r="B1652" t="s">
        <v>15</v>
      </c>
      <c r="C1652" t="s">
        <v>27</v>
      </c>
      <c r="D1652" t="s">
        <v>36</v>
      </c>
      <c r="E1652">
        <v>202401</v>
      </c>
      <c r="F1652">
        <v>2440936.9677419346</v>
      </c>
      <c r="G1652">
        <v>2630261</v>
      </c>
    </row>
    <row r="1653" spans="1:7" x14ac:dyDescent="0.2">
      <c r="A1653" t="s">
        <v>101</v>
      </c>
      <c r="B1653" t="s">
        <v>15</v>
      </c>
      <c r="C1653" t="s">
        <v>27</v>
      </c>
      <c r="D1653" t="s">
        <v>36</v>
      </c>
      <c r="E1653">
        <v>202402</v>
      </c>
      <c r="F1653">
        <v>2380519.4482758623</v>
      </c>
      <c r="G1653">
        <v>2575201</v>
      </c>
    </row>
    <row r="1654" spans="1:7" x14ac:dyDescent="0.2">
      <c r="A1654" t="s">
        <v>101</v>
      </c>
      <c r="B1654" t="s">
        <v>15</v>
      </c>
      <c r="C1654" t="s">
        <v>27</v>
      </c>
      <c r="D1654" t="s">
        <v>36</v>
      </c>
      <c r="E1654">
        <v>202403</v>
      </c>
      <c r="F1654">
        <v>2366548.6774193547</v>
      </c>
      <c r="G1654">
        <v>2557799</v>
      </c>
    </row>
    <row r="1655" spans="1:7" x14ac:dyDescent="0.2">
      <c r="A1655" t="s">
        <v>101</v>
      </c>
      <c r="B1655" t="s">
        <v>15</v>
      </c>
      <c r="C1655" t="s">
        <v>27</v>
      </c>
      <c r="D1655" t="s">
        <v>36</v>
      </c>
      <c r="E1655">
        <v>202404</v>
      </c>
      <c r="F1655">
        <v>2691225.4666666645</v>
      </c>
      <c r="G1655">
        <v>2851960</v>
      </c>
    </row>
    <row r="1656" spans="1:7" x14ac:dyDescent="0.2">
      <c r="A1656" t="s">
        <v>101</v>
      </c>
      <c r="B1656" t="s">
        <v>15</v>
      </c>
      <c r="C1656" t="s">
        <v>27</v>
      </c>
      <c r="D1656" t="s">
        <v>36</v>
      </c>
      <c r="E1656">
        <v>202405</v>
      </c>
      <c r="F1656">
        <v>2809508.2580645164</v>
      </c>
      <c r="G1656">
        <v>2975359</v>
      </c>
    </row>
    <row r="1657" spans="1:7" x14ac:dyDescent="0.2">
      <c r="A1657" t="s">
        <v>101</v>
      </c>
      <c r="B1657" t="s">
        <v>15</v>
      </c>
      <c r="C1657" t="s">
        <v>27</v>
      </c>
      <c r="D1657" t="s">
        <v>37</v>
      </c>
      <c r="E1657">
        <v>201906</v>
      </c>
      <c r="F1657">
        <v>2175205.3014336922</v>
      </c>
      <c r="G1657">
        <v>2379199</v>
      </c>
    </row>
    <row r="1658" spans="1:7" x14ac:dyDescent="0.2">
      <c r="A1658" t="s">
        <v>101</v>
      </c>
      <c r="B1658" t="s">
        <v>15</v>
      </c>
      <c r="C1658" t="s">
        <v>27</v>
      </c>
      <c r="D1658" t="s">
        <v>37</v>
      </c>
      <c r="E1658">
        <v>201912</v>
      </c>
      <c r="F1658">
        <v>2525495.983512545</v>
      </c>
      <c r="G1658">
        <v>2831683.5</v>
      </c>
    </row>
    <row r="1659" spans="1:7" x14ac:dyDescent="0.2">
      <c r="A1659" t="s">
        <v>101</v>
      </c>
      <c r="B1659" t="s">
        <v>15</v>
      </c>
      <c r="C1659" t="s">
        <v>27</v>
      </c>
      <c r="D1659" t="s">
        <v>37</v>
      </c>
      <c r="E1659">
        <v>202006</v>
      </c>
      <c r="F1659">
        <v>2497498.8675503642</v>
      </c>
      <c r="G1659">
        <v>2834724.1666666665</v>
      </c>
    </row>
    <row r="1660" spans="1:7" x14ac:dyDescent="0.2">
      <c r="A1660" t="s">
        <v>101</v>
      </c>
      <c r="B1660" t="s">
        <v>15</v>
      </c>
      <c r="C1660" t="s">
        <v>27</v>
      </c>
      <c r="D1660" t="s">
        <v>37</v>
      </c>
      <c r="E1660">
        <v>202012</v>
      </c>
      <c r="F1660">
        <v>2510999.0844086022</v>
      </c>
      <c r="G1660">
        <v>2724721.8333333335</v>
      </c>
    </row>
    <row r="1661" spans="1:7" x14ac:dyDescent="0.2">
      <c r="A1661" t="s">
        <v>101</v>
      </c>
      <c r="B1661" t="s">
        <v>15</v>
      </c>
      <c r="C1661" t="s">
        <v>27</v>
      </c>
      <c r="D1661" t="s">
        <v>37</v>
      </c>
      <c r="E1661">
        <v>202106</v>
      </c>
      <c r="F1661">
        <v>2593463.0774577577</v>
      </c>
      <c r="G1661">
        <v>2810777</v>
      </c>
    </row>
    <row r="1662" spans="1:7" x14ac:dyDescent="0.2">
      <c r="A1662" t="s">
        <v>101</v>
      </c>
      <c r="B1662" t="s">
        <v>15</v>
      </c>
      <c r="C1662" t="s">
        <v>27</v>
      </c>
      <c r="D1662" t="s">
        <v>37</v>
      </c>
      <c r="E1662">
        <v>202112</v>
      </c>
      <c r="F1662">
        <v>2795210.898028675</v>
      </c>
      <c r="G1662">
        <v>3073898.6666666665</v>
      </c>
    </row>
    <row r="1663" spans="1:7" x14ac:dyDescent="0.2">
      <c r="A1663" t="s">
        <v>101</v>
      </c>
      <c r="B1663" t="s">
        <v>15</v>
      </c>
      <c r="C1663" t="s">
        <v>27</v>
      </c>
      <c r="D1663" t="s">
        <v>37</v>
      </c>
      <c r="E1663">
        <v>202206</v>
      </c>
      <c r="F1663">
        <v>2905876.8131720428</v>
      </c>
      <c r="G1663">
        <v>3171308.1666666665</v>
      </c>
    </row>
    <row r="1664" spans="1:7" x14ac:dyDescent="0.2">
      <c r="A1664" t="s">
        <v>101</v>
      </c>
      <c r="B1664" t="s">
        <v>15</v>
      </c>
      <c r="C1664" t="s">
        <v>27</v>
      </c>
      <c r="D1664" t="s">
        <v>37</v>
      </c>
      <c r="E1664">
        <v>202212</v>
      </c>
      <c r="F1664">
        <v>2871227.2286738362</v>
      </c>
      <c r="G1664">
        <v>3151168</v>
      </c>
    </row>
    <row r="1665" spans="1:7" x14ac:dyDescent="0.2">
      <c r="A1665" t="s">
        <v>101</v>
      </c>
      <c r="B1665" t="s">
        <v>15</v>
      </c>
      <c r="C1665" t="s">
        <v>27</v>
      </c>
      <c r="D1665" t="s">
        <v>37</v>
      </c>
      <c r="E1665">
        <v>202306</v>
      </c>
      <c r="F1665">
        <v>2825397.3977598562</v>
      </c>
      <c r="G1665">
        <v>3164798.6666666665</v>
      </c>
    </row>
    <row r="1666" spans="1:7" x14ac:dyDescent="0.2">
      <c r="A1666" t="s">
        <v>101</v>
      </c>
      <c r="B1666" t="s">
        <v>15</v>
      </c>
      <c r="C1666" t="s">
        <v>27</v>
      </c>
      <c r="D1666" t="s">
        <v>37</v>
      </c>
      <c r="E1666">
        <v>202312</v>
      </c>
      <c r="F1666">
        <v>2602405.9621863798</v>
      </c>
      <c r="G1666">
        <v>2942424.3333333335</v>
      </c>
    </row>
    <row r="1667" spans="1:7" x14ac:dyDescent="0.2">
      <c r="A1667" t="s">
        <v>101</v>
      </c>
      <c r="B1667" t="s">
        <v>15</v>
      </c>
      <c r="C1667" t="s">
        <v>27</v>
      </c>
      <c r="D1667" t="s">
        <v>37</v>
      </c>
      <c r="E1667">
        <v>202406</v>
      </c>
      <c r="F1667">
        <v>2537747.7636336666</v>
      </c>
      <c r="G1667">
        <v>2718116</v>
      </c>
    </row>
    <row r="1668" spans="1:7" x14ac:dyDescent="0.2">
      <c r="A1668" t="s">
        <v>101</v>
      </c>
      <c r="B1668" t="s">
        <v>15</v>
      </c>
      <c r="C1668" t="s">
        <v>27</v>
      </c>
      <c r="D1668" t="s">
        <v>33</v>
      </c>
      <c r="E1668">
        <v>201906</v>
      </c>
      <c r="F1668">
        <v>2175205.3014336922</v>
      </c>
      <c r="G1668">
        <v>2379199</v>
      </c>
    </row>
    <row r="1669" spans="1:7" x14ac:dyDescent="0.2">
      <c r="A1669" t="s">
        <v>101</v>
      </c>
      <c r="B1669" t="s">
        <v>15</v>
      </c>
      <c r="C1669" t="s">
        <v>27</v>
      </c>
      <c r="D1669" t="s">
        <v>33</v>
      </c>
      <c r="E1669">
        <v>201909</v>
      </c>
      <c r="F1669">
        <v>2470490.8143369188</v>
      </c>
      <c r="G1669">
        <v>2850376.3333333335</v>
      </c>
    </row>
    <row r="1670" spans="1:7" x14ac:dyDescent="0.2">
      <c r="A1670" t="s">
        <v>101</v>
      </c>
      <c r="B1670" t="s">
        <v>15</v>
      </c>
      <c r="C1670" t="s">
        <v>27</v>
      </c>
      <c r="D1670" t="s">
        <v>33</v>
      </c>
      <c r="E1670">
        <v>201912</v>
      </c>
      <c r="F1670">
        <v>2580501.1526881712</v>
      </c>
      <c r="G1670">
        <v>2812990.6666666665</v>
      </c>
    </row>
    <row r="1671" spans="1:7" x14ac:dyDescent="0.2">
      <c r="A1671" t="s">
        <v>101</v>
      </c>
      <c r="B1671" t="s">
        <v>15</v>
      </c>
      <c r="C1671" t="s">
        <v>27</v>
      </c>
      <c r="D1671" t="s">
        <v>33</v>
      </c>
      <c r="E1671">
        <v>202003</v>
      </c>
      <c r="F1671">
        <v>2566673.9454949941</v>
      </c>
      <c r="G1671">
        <v>2981751</v>
      </c>
    </row>
    <row r="1672" spans="1:7" x14ac:dyDescent="0.2">
      <c r="A1672" t="s">
        <v>101</v>
      </c>
      <c r="B1672" t="s">
        <v>15</v>
      </c>
      <c r="C1672" t="s">
        <v>27</v>
      </c>
      <c r="D1672" t="s">
        <v>33</v>
      </c>
      <c r="E1672">
        <v>202006</v>
      </c>
      <c r="F1672">
        <v>2428323.7896057344</v>
      </c>
      <c r="G1672">
        <v>2687697.3333333335</v>
      </c>
    </row>
    <row r="1673" spans="1:7" x14ac:dyDescent="0.2">
      <c r="A1673" t="s">
        <v>101</v>
      </c>
      <c r="B1673" t="s">
        <v>15</v>
      </c>
      <c r="C1673" t="s">
        <v>27</v>
      </c>
      <c r="D1673" t="s">
        <v>33</v>
      </c>
      <c r="E1673">
        <v>202009</v>
      </c>
      <c r="F1673">
        <v>2485707.7476702505</v>
      </c>
      <c r="G1673">
        <v>2646443.6666666665</v>
      </c>
    </row>
    <row r="1674" spans="1:7" x14ac:dyDescent="0.2">
      <c r="A1674" t="s">
        <v>101</v>
      </c>
      <c r="B1674" t="s">
        <v>15</v>
      </c>
      <c r="C1674" t="s">
        <v>27</v>
      </c>
      <c r="D1674" t="s">
        <v>33</v>
      </c>
      <c r="E1674">
        <v>202012</v>
      </c>
      <c r="F1674">
        <v>2536290.4211469539</v>
      </c>
      <c r="G1674">
        <v>2803000</v>
      </c>
    </row>
    <row r="1675" spans="1:7" x14ac:dyDescent="0.2">
      <c r="A1675" t="s">
        <v>101</v>
      </c>
      <c r="B1675" t="s">
        <v>15</v>
      </c>
      <c r="C1675" t="s">
        <v>27</v>
      </c>
      <c r="D1675" t="s">
        <v>33</v>
      </c>
      <c r="E1675">
        <v>202103</v>
      </c>
      <c r="F1675">
        <v>2552171.7162058372</v>
      </c>
      <c r="G1675">
        <v>2752771.3333333335</v>
      </c>
    </row>
    <row r="1676" spans="1:7" x14ac:dyDescent="0.2">
      <c r="A1676" t="s">
        <v>101</v>
      </c>
      <c r="B1676" t="s">
        <v>15</v>
      </c>
      <c r="C1676" t="s">
        <v>27</v>
      </c>
      <c r="D1676" t="s">
        <v>33</v>
      </c>
      <c r="E1676">
        <v>202106</v>
      </c>
      <c r="F1676">
        <v>2634754.4387096786</v>
      </c>
      <c r="G1676">
        <v>2868782.6666666665</v>
      </c>
    </row>
    <row r="1677" spans="1:7" x14ac:dyDescent="0.2">
      <c r="A1677" t="s">
        <v>101</v>
      </c>
      <c r="B1677" t="s">
        <v>15</v>
      </c>
      <c r="C1677" t="s">
        <v>27</v>
      </c>
      <c r="D1677" t="s">
        <v>33</v>
      </c>
      <c r="E1677">
        <v>202109</v>
      </c>
      <c r="F1677">
        <v>2722459.1817204314</v>
      </c>
      <c r="G1677">
        <v>2955101.3333333335</v>
      </c>
    </row>
    <row r="1678" spans="1:7" x14ac:dyDescent="0.2">
      <c r="A1678" t="s">
        <v>101</v>
      </c>
      <c r="B1678" t="s">
        <v>15</v>
      </c>
      <c r="C1678" t="s">
        <v>27</v>
      </c>
      <c r="D1678" t="s">
        <v>33</v>
      </c>
      <c r="E1678">
        <v>202112</v>
      </c>
      <c r="F1678">
        <v>2867962.6143369176</v>
      </c>
      <c r="G1678">
        <v>3192696</v>
      </c>
    </row>
    <row r="1679" spans="1:7" x14ac:dyDescent="0.2">
      <c r="A1679" t="s">
        <v>101</v>
      </c>
      <c r="B1679" t="s">
        <v>15</v>
      </c>
      <c r="C1679" t="s">
        <v>27</v>
      </c>
      <c r="D1679" t="s">
        <v>33</v>
      </c>
      <c r="E1679">
        <v>202203</v>
      </c>
      <c r="F1679">
        <v>2862178.4704301073</v>
      </c>
      <c r="G1679">
        <v>3099283.6666666665</v>
      </c>
    </row>
    <row r="1680" spans="1:7" x14ac:dyDescent="0.2">
      <c r="A1680" t="s">
        <v>101</v>
      </c>
      <c r="B1680" t="s">
        <v>15</v>
      </c>
      <c r="C1680" t="s">
        <v>27</v>
      </c>
      <c r="D1680" t="s">
        <v>33</v>
      </c>
      <c r="E1680">
        <v>202206</v>
      </c>
      <c r="F1680">
        <v>2949575.1559139783</v>
      </c>
      <c r="G1680">
        <v>3243332.6666666665</v>
      </c>
    </row>
    <row r="1681" spans="1:7" x14ac:dyDescent="0.2">
      <c r="A1681" t="s">
        <v>101</v>
      </c>
      <c r="B1681" t="s">
        <v>15</v>
      </c>
      <c r="C1681" t="s">
        <v>27</v>
      </c>
      <c r="D1681" t="s">
        <v>33</v>
      </c>
      <c r="E1681">
        <v>202209</v>
      </c>
      <c r="F1681">
        <v>2887966.7637992851</v>
      </c>
      <c r="G1681">
        <v>3146200.3333333335</v>
      </c>
    </row>
    <row r="1682" spans="1:7" x14ac:dyDescent="0.2">
      <c r="A1682" t="s">
        <v>101</v>
      </c>
      <c r="B1682" t="s">
        <v>15</v>
      </c>
      <c r="C1682" t="s">
        <v>27</v>
      </c>
      <c r="D1682" t="s">
        <v>33</v>
      </c>
      <c r="E1682">
        <v>202212</v>
      </c>
      <c r="F1682">
        <v>2854487.6935483874</v>
      </c>
      <c r="G1682">
        <v>3156135.6666666665</v>
      </c>
    </row>
    <row r="1683" spans="1:7" x14ac:dyDescent="0.2">
      <c r="A1683" t="s">
        <v>101</v>
      </c>
      <c r="B1683" t="s">
        <v>15</v>
      </c>
      <c r="C1683" t="s">
        <v>27</v>
      </c>
      <c r="D1683" t="s">
        <v>33</v>
      </c>
      <c r="E1683">
        <v>202303</v>
      </c>
      <c r="F1683">
        <v>2855376.5241935481</v>
      </c>
      <c r="G1683">
        <v>3211447</v>
      </c>
    </row>
    <row r="1684" spans="1:7" x14ac:dyDescent="0.2">
      <c r="A1684" t="s">
        <v>101</v>
      </c>
      <c r="B1684" t="s">
        <v>15</v>
      </c>
      <c r="C1684" t="s">
        <v>27</v>
      </c>
      <c r="D1684" t="s">
        <v>33</v>
      </c>
      <c r="E1684">
        <v>202306</v>
      </c>
      <c r="F1684">
        <v>2795418.2713261642</v>
      </c>
      <c r="G1684">
        <v>3118150.3333333335</v>
      </c>
    </row>
    <row r="1685" spans="1:7" x14ac:dyDescent="0.2">
      <c r="A1685" t="s">
        <v>101</v>
      </c>
      <c r="B1685" t="s">
        <v>15</v>
      </c>
      <c r="C1685" t="s">
        <v>27</v>
      </c>
      <c r="D1685" t="s">
        <v>33</v>
      </c>
      <c r="E1685">
        <v>202309</v>
      </c>
      <c r="F1685">
        <v>2651944.6146953404</v>
      </c>
      <c r="G1685">
        <v>3113400</v>
      </c>
    </row>
    <row r="1686" spans="1:7" x14ac:dyDescent="0.2">
      <c r="A1686" t="s">
        <v>101</v>
      </c>
      <c r="B1686" t="s">
        <v>15</v>
      </c>
      <c r="C1686" t="s">
        <v>27</v>
      </c>
      <c r="D1686" t="s">
        <v>33</v>
      </c>
      <c r="E1686">
        <v>202312</v>
      </c>
      <c r="F1686">
        <v>2552867.3096774197</v>
      </c>
      <c r="G1686">
        <v>2771448.6666666665</v>
      </c>
    </row>
    <row r="1687" spans="1:7" x14ac:dyDescent="0.2">
      <c r="A1687" t="s">
        <v>101</v>
      </c>
      <c r="B1687" t="s">
        <v>15</v>
      </c>
      <c r="C1687" t="s">
        <v>27</v>
      </c>
      <c r="D1687" t="s">
        <v>33</v>
      </c>
      <c r="E1687">
        <v>202403</v>
      </c>
      <c r="F1687">
        <v>2396001.697812384</v>
      </c>
      <c r="G1687">
        <v>2587753.6666666665</v>
      </c>
    </row>
    <row r="1688" spans="1:7" x14ac:dyDescent="0.2">
      <c r="A1688" t="s">
        <v>101</v>
      </c>
      <c r="B1688" t="s">
        <v>15</v>
      </c>
      <c r="C1688" t="s">
        <v>27</v>
      </c>
      <c r="D1688" t="s">
        <v>33</v>
      </c>
      <c r="E1688">
        <v>202406</v>
      </c>
      <c r="F1688">
        <v>2750366.8623655904</v>
      </c>
      <c r="G1688">
        <v>2913659.5</v>
      </c>
    </row>
    <row r="1689" spans="1:7" x14ac:dyDescent="0.2">
      <c r="A1689" t="s">
        <v>101</v>
      </c>
      <c r="B1689" t="s">
        <v>15</v>
      </c>
      <c r="C1689" t="s">
        <v>17</v>
      </c>
      <c r="D1689" t="s">
        <v>35</v>
      </c>
      <c r="E1689">
        <v>2019</v>
      </c>
      <c r="F1689">
        <v>683133.46571087232</v>
      </c>
      <c r="G1689">
        <v>728555.88888888888</v>
      </c>
    </row>
    <row r="1690" spans="1:7" x14ac:dyDescent="0.2">
      <c r="A1690" t="s">
        <v>101</v>
      </c>
      <c r="B1690" t="s">
        <v>15</v>
      </c>
      <c r="C1690" t="s">
        <v>17</v>
      </c>
      <c r="D1690" t="s">
        <v>35</v>
      </c>
      <c r="E1690">
        <v>2020</v>
      </c>
      <c r="F1690">
        <v>794122.67238289479</v>
      </c>
      <c r="G1690">
        <v>839110.58333333337</v>
      </c>
    </row>
    <row r="1691" spans="1:7" x14ac:dyDescent="0.2">
      <c r="A1691" t="s">
        <v>101</v>
      </c>
      <c r="B1691" t="s">
        <v>15</v>
      </c>
      <c r="C1691" t="s">
        <v>17</v>
      </c>
      <c r="D1691" t="s">
        <v>35</v>
      </c>
      <c r="E1691">
        <v>2021</v>
      </c>
      <c r="F1691">
        <v>977886.87980670761</v>
      </c>
      <c r="G1691">
        <v>1035816.5</v>
      </c>
    </row>
    <row r="1692" spans="1:7" x14ac:dyDescent="0.2">
      <c r="A1692" t="s">
        <v>101</v>
      </c>
      <c r="B1692" t="s">
        <v>15</v>
      </c>
      <c r="C1692" t="s">
        <v>17</v>
      </c>
      <c r="D1692" t="s">
        <v>35</v>
      </c>
      <c r="E1692">
        <v>2022</v>
      </c>
      <c r="F1692">
        <v>1109949.0716717867</v>
      </c>
      <c r="G1692">
        <v>1170949.75</v>
      </c>
    </row>
    <row r="1693" spans="1:7" x14ac:dyDescent="0.2">
      <c r="A1693" t="s">
        <v>101</v>
      </c>
      <c r="B1693" t="s">
        <v>15</v>
      </c>
      <c r="C1693" t="s">
        <v>17</v>
      </c>
      <c r="D1693" t="s">
        <v>35</v>
      </c>
      <c r="E1693">
        <v>2023</v>
      </c>
      <c r="F1693">
        <v>1169398.0161098309</v>
      </c>
      <c r="G1693">
        <v>1234850.6666666667</v>
      </c>
    </row>
    <row r="1694" spans="1:7" x14ac:dyDescent="0.2">
      <c r="A1694" t="s">
        <v>101</v>
      </c>
      <c r="B1694" t="s">
        <v>15</v>
      </c>
      <c r="C1694" t="s">
        <v>17</v>
      </c>
      <c r="D1694" t="s">
        <v>35</v>
      </c>
      <c r="E1694">
        <v>2024</v>
      </c>
      <c r="F1694">
        <v>1110297.738405636</v>
      </c>
      <c r="G1694">
        <v>1165928.6000000001</v>
      </c>
    </row>
    <row r="1695" spans="1:7" x14ac:dyDescent="0.2">
      <c r="A1695" t="s">
        <v>101</v>
      </c>
      <c r="B1695" t="s">
        <v>15</v>
      </c>
      <c r="C1695" t="s">
        <v>17</v>
      </c>
      <c r="D1695" t="s">
        <v>36</v>
      </c>
      <c r="E1695">
        <v>201904</v>
      </c>
      <c r="F1695">
        <v>607861.96666666691</v>
      </c>
      <c r="G1695">
        <v>637052</v>
      </c>
    </row>
    <row r="1696" spans="1:7" x14ac:dyDescent="0.2">
      <c r="A1696" t="s">
        <v>101</v>
      </c>
      <c r="B1696" t="s">
        <v>15</v>
      </c>
      <c r="C1696" t="s">
        <v>17</v>
      </c>
      <c r="D1696" t="s">
        <v>36</v>
      </c>
      <c r="E1696">
        <v>201905</v>
      </c>
      <c r="F1696">
        <v>616443.19354838703</v>
      </c>
      <c r="G1696">
        <v>648565</v>
      </c>
    </row>
    <row r="1697" spans="1:7" x14ac:dyDescent="0.2">
      <c r="A1697" t="s">
        <v>101</v>
      </c>
      <c r="B1697" t="s">
        <v>15</v>
      </c>
      <c r="C1697" t="s">
        <v>17</v>
      </c>
      <c r="D1697" t="s">
        <v>36</v>
      </c>
      <c r="E1697">
        <v>201906</v>
      </c>
      <c r="F1697">
        <v>623912.63333333377</v>
      </c>
      <c r="G1697">
        <v>678709</v>
      </c>
    </row>
    <row r="1698" spans="1:7" x14ac:dyDescent="0.2">
      <c r="A1698" t="s">
        <v>101</v>
      </c>
      <c r="B1698" t="s">
        <v>15</v>
      </c>
      <c r="C1698" t="s">
        <v>17</v>
      </c>
      <c r="D1698" t="s">
        <v>36</v>
      </c>
      <c r="E1698">
        <v>201907</v>
      </c>
      <c r="F1698">
        <v>657292.77419354836</v>
      </c>
      <c r="G1698">
        <v>697408</v>
      </c>
    </row>
    <row r="1699" spans="1:7" x14ac:dyDescent="0.2">
      <c r="A1699" t="s">
        <v>101</v>
      </c>
      <c r="B1699" t="s">
        <v>15</v>
      </c>
      <c r="C1699" t="s">
        <v>17</v>
      </c>
      <c r="D1699" t="s">
        <v>36</v>
      </c>
      <c r="E1699">
        <v>201908</v>
      </c>
      <c r="F1699">
        <v>681462.12903225794</v>
      </c>
      <c r="G1699">
        <v>731809</v>
      </c>
    </row>
    <row r="1700" spans="1:7" x14ac:dyDescent="0.2">
      <c r="A1700" t="s">
        <v>101</v>
      </c>
      <c r="B1700" t="s">
        <v>15</v>
      </c>
      <c r="C1700" t="s">
        <v>17</v>
      </c>
      <c r="D1700" t="s">
        <v>36</v>
      </c>
      <c r="E1700">
        <v>201909</v>
      </c>
      <c r="F1700">
        <v>709208.63333333412</v>
      </c>
      <c r="G1700">
        <v>760188</v>
      </c>
    </row>
    <row r="1701" spans="1:7" x14ac:dyDescent="0.2">
      <c r="A1701" t="s">
        <v>101</v>
      </c>
      <c r="B1701" t="s">
        <v>15</v>
      </c>
      <c r="C1701" t="s">
        <v>17</v>
      </c>
      <c r="D1701" t="s">
        <v>36</v>
      </c>
      <c r="E1701">
        <v>201910</v>
      </c>
      <c r="F1701">
        <v>729924.48387096752</v>
      </c>
      <c r="G1701">
        <v>781283</v>
      </c>
    </row>
    <row r="1702" spans="1:7" x14ac:dyDescent="0.2">
      <c r="A1702" t="s">
        <v>101</v>
      </c>
      <c r="B1702" t="s">
        <v>15</v>
      </c>
      <c r="C1702" t="s">
        <v>17</v>
      </c>
      <c r="D1702" t="s">
        <v>36</v>
      </c>
      <c r="E1702">
        <v>201911</v>
      </c>
      <c r="F1702">
        <v>751496.7000000003</v>
      </c>
      <c r="G1702">
        <v>801124</v>
      </c>
    </row>
    <row r="1703" spans="1:7" x14ac:dyDescent="0.2">
      <c r="A1703" t="s">
        <v>101</v>
      </c>
      <c r="B1703" t="s">
        <v>15</v>
      </c>
      <c r="C1703" t="s">
        <v>17</v>
      </c>
      <c r="D1703" t="s">
        <v>36</v>
      </c>
      <c r="E1703">
        <v>201912</v>
      </c>
      <c r="F1703">
        <v>770598.67741935467</v>
      </c>
      <c r="G1703">
        <v>820865</v>
      </c>
    </row>
    <row r="1704" spans="1:7" x14ac:dyDescent="0.2">
      <c r="A1704" t="s">
        <v>101</v>
      </c>
      <c r="B1704" t="s">
        <v>15</v>
      </c>
      <c r="C1704" t="s">
        <v>17</v>
      </c>
      <c r="D1704" t="s">
        <v>36</v>
      </c>
      <c r="E1704">
        <v>202001</v>
      </c>
      <c r="F1704">
        <v>771427.80645161378</v>
      </c>
      <c r="G1704">
        <v>826602</v>
      </c>
    </row>
    <row r="1705" spans="1:7" x14ac:dyDescent="0.2">
      <c r="A1705" t="s">
        <v>101</v>
      </c>
      <c r="B1705" t="s">
        <v>15</v>
      </c>
      <c r="C1705" t="s">
        <v>17</v>
      </c>
      <c r="D1705" t="s">
        <v>36</v>
      </c>
      <c r="E1705">
        <v>202002</v>
      </c>
      <c r="F1705">
        <v>785211.89655172464</v>
      </c>
      <c r="G1705">
        <v>833056</v>
      </c>
    </row>
    <row r="1706" spans="1:7" x14ac:dyDescent="0.2">
      <c r="A1706" t="s">
        <v>101</v>
      </c>
      <c r="B1706" t="s">
        <v>15</v>
      </c>
      <c r="C1706" t="s">
        <v>17</v>
      </c>
      <c r="D1706" t="s">
        <v>36</v>
      </c>
      <c r="E1706">
        <v>202003</v>
      </c>
      <c r="F1706">
        <v>794507.25806451624</v>
      </c>
      <c r="G1706">
        <v>830006</v>
      </c>
    </row>
    <row r="1707" spans="1:7" x14ac:dyDescent="0.2">
      <c r="A1707" t="s">
        <v>101</v>
      </c>
      <c r="B1707" t="s">
        <v>15</v>
      </c>
      <c r="C1707" t="s">
        <v>17</v>
      </c>
      <c r="D1707" t="s">
        <v>36</v>
      </c>
      <c r="E1707">
        <v>202004</v>
      </c>
      <c r="F1707">
        <v>769702.16666666709</v>
      </c>
      <c r="G1707">
        <v>802626</v>
      </c>
    </row>
    <row r="1708" spans="1:7" x14ac:dyDescent="0.2">
      <c r="A1708" t="s">
        <v>101</v>
      </c>
      <c r="B1708" t="s">
        <v>15</v>
      </c>
      <c r="C1708" t="s">
        <v>17</v>
      </c>
      <c r="D1708" t="s">
        <v>36</v>
      </c>
      <c r="E1708">
        <v>202005</v>
      </c>
      <c r="F1708">
        <v>757930.06451612897</v>
      </c>
      <c r="G1708">
        <v>783770</v>
      </c>
    </row>
    <row r="1709" spans="1:7" x14ac:dyDescent="0.2">
      <c r="A1709" t="s">
        <v>101</v>
      </c>
      <c r="B1709" t="s">
        <v>15</v>
      </c>
      <c r="C1709" t="s">
        <v>17</v>
      </c>
      <c r="D1709" t="s">
        <v>36</v>
      </c>
      <c r="E1709">
        <v>202006</v>
      </c>
      <c r="F1709">
        <v>765896.56666666677</v>
      </c>
      <c r="G1709">
        <v>801586</v>
      </c>
    </row>
    <row r="1710" spans="1:7" x14ac:dyDescent="0.2">
      <c r="A1710" t="s">
        <v>101</v>
      </c>
      <c r="B1710" t="s">
        <v>15</v>
      </c>
      <c r="C1710" t="s">
        <v>17</v>
      </c>
      <c r="D1710" t="s">
        <v>36</v>
      </c>
      <c r="E1710">
        <v>202007</v>
      </c>
      <c r="F1710">
        <v>759290.45161290315</v>
      </c>
      <c r="G1710">
        <v>793608</v>
      </c>
    </row>
    <row r="1711" spans="1:7" x14ac:dyDescent="0.2">
      <c r="A1711" t="s">
        <v>101</v>
      </c>
      <c r="B1711" t="s">
        <v>15</v>
      </c>
      <c r="C1711" t="s">
        <v>17</v>
      </c>
      <c r="D1711" t="s">
        <v>36</v>
      </c>
      <c r="E1711">
        <v>202008</v>
      </c>
      <c r="F1711">
        <v>770146.58064516133</v>
      </c>
      <c r="G1711">
        <v>816790</v>
      </c>
    </row>
    <row r="1712" spans="1:7" x14ac:dyDescent="0.2">
      <c r="A1712" t="s">
        <v>101</v>
      </c>
      <c r="B1712" t="s">
        <v>15</v>
      </c>
      <c r="C1712" t="s">
        <v>17</v>
      </c>
      <c r="D1712" t="s">
        <v>36</v>
      </c>
      <c r="E1712">
        <v>202009</v>
      </c>
      <c r="F1712">
        <v>789723.83333333349</v>
      </c>
      <c r="G1712">
        <v>842912</v>
      </c>
    </row>
    <row r="1713" spans="1:7" x14ac:dyDescent="0.2">
      <c r="A1713" t="s">
        <v>101</v>
      </c>
      <c r="B1713" t="s">
        <v>15</v>
      </c>
      <c r="C1713" t="s">
        <v>17</v>
      </c>
      <c r="D1713" t="s">
        <v>36</v>
      </c>
      <c r="E1713">
        <v>202010</v>
      </c>
      <c r="F1713">
        <v>820865.12903225829</v>
      </c>
      <c r="G1713">
        <v>888836</v>
      </c>
    </row>
    <row r="1714" spans="1:7" x14ac:dyDescent="0.2">
      <c r="A1714" t="s">
        <v>101</v>
      </c>
      <c r="B1714" t="s">
        <v>15</v>
      </c>
      <c r="C1714" t="s">
        <v>17</v>
      </c>
      <c r="D1714" t="s">
        <v>36</v>
      </c>
      <c r="E1714">
        <v>202011</v>
      </c>
      <c r="F1714">
        <v>860315.76666666637</v>
      </c>
      <c r="G1714">
        <v>912986</v>
      </c>
    </row>
    <row r="1715" spans="1:7" x14ac:dyDescent="0.2">
      <c r="A1715" t="s">
        <v>101</v>
      </c>
      <c r="B1715" t="s">
        <v>15</v>
      </c>
      <c r="C1715" t="s">
        <v>17</v>
      </c>
      <c r="D1715" t="s">
        <v>36</v>
      </c>
      <c r="E1715">
        <v>202012</v>
      </c>
      <c r="F1715">
        <v>884454.54838709661</v>
      </c>
      <c r="G1715">
        <v>936549</v>
      </c>
    </row>
    <row r="1716" spans="1:7" x14ac:dyDescent="0.2">
      <c r="A1716" t="s">
        <v>101</v>
      </c>
      <c r="B1716" t="s">
        <v>15</v>
      </c>
      <c r="C1716" t="s">
        <v>17</v>
      </c>
      <c r="D1716" t="s">
        <v>36</v>
      </c>
      <c r="E1716">
        <v>202101</v>
      </c>
      <c r="F1716">
        <v>888229.41935483844</v>
      </c>
      <c r="G1716">
        <v>955152</v>
      </c>
    </row>
    <row r="1717" spans="1:7" x14ac:dyDescent="0.2">
      <c r="A1717" t="s">
        <v>101</v>
      </c>
      <c r="B1717" t="s">
        <v>15</v>
      </c>
      <c r="C1717" t="s">
        <v>17</v>
      </c>
      <c r="D1717" t="s">
        <v>36</v>
      </c>
      <c r="E1717">
        <v>202102</v>
      </c>
      <c r="F1717">
        <v>912295.60714285693</v>
      </c>
      <c r="G1717">
        <v>968790</v>
      </c>
    </row>
    <row r="1718" spans="1:7" x14ac:dyDescent="0.2">
      <c r="A1718" t="s">
        <v>101</v>
      </c>
      <c r="B1718" t="s">
        <v>15</v>
      </c>
      <c r="C1718" t="s">
        <v>17</v>
      </c>
      <c r="D1718" t="s">
        <v>36</v>
      </c>
      <c r="E1718">
        <v>202103</v>
      </c>
      <c r="F1718">
        <v>937776.93548387091</v>
      </c>
      <c r="G1718">
        <v>998518</v>
      </c>
    </row>
    <row r="1719" spans="1:7" x14ac:dyDescent="0.2">
      <c r="A1719" t="s">
        <v>101</v>
      </c>
      <c r="B1719" t="s">
        <v>15</v>
      </c>
      <c r="C1719" t="s">
        <v>17</v>
      </c>
      <c r="D1719" t="s">
        <v>36</v>
      </c>
      <c r="E1719">
        <v>202104</v>
      </c>
      <c r="F1719">
        <v>949313.7000000003</v>
      </c>
      <c r="G1719">
        <v>1008563</v>
      </c>
    </row>
    <row r="1720" spans="1:7" x14ac:dyDescent="0.2">
      <c r="A1720" t="s">
        <v>101</v>
      </c>
      <c r="B1720" t="s">
        <v>15</v>
      </c>
      <c r="C1720" t="s">
        <v>17</v>
      </c>
      <c r="D1720" t="s">
        <v>36</v>
      </c>
      <c r="E1720">
        <v>202105</v>
      </c>
      <c r="F1720">
        <v>955055.19354838715</v>
      </c>
      <c r="G1720">
        <v>1008543</v>
      </c>
    </row>
    <row r="1721" spans="1:7" x14ac:dyDescent="0.2">
      <c r="A1721" t="s">
        <v>101</v>
      </c>
      <c r="B1721" t="s">
        <v>15</v>
      </c>
      <c r="C1721" t="s">
        <v>17</v>
      </c>
      <c r="D1721" t="s">
        <v>36</v>
      </c>
      <c r="E1721">
        <v>202106</v>
      </c>
      <c r="F1721">
        <v>966994.66666666709</v>
      </c>
      <c r="G1721">
        <v>1024217</v>
      </c>
    </row>
    <row r="1722" spans="1:7" x14ac:dyDescent="0.2">
      <c r="A1722" t="s">
        <v>101</v>
      </c>
      <c r="B1722" t="s">
        <v>15</v>
      </c>
      <c r="C1722" t="s">
        <v>17</v>
      </c>
      <c r="D1722" t="s">
        <v>36</v>
      </c>
      <c r="E1722">
        <v>202107</v>
      </c>
      <c r="F1722">
        <v>984104.29032258131</v>
      </c>
      <c r="G1722">
        <v>1042062</v>
      </c>
    </row>
    <row r="1723" spans="1:7" x14ac:dyDescent="0.2">
      <c r="A1723" t="s">
        <v>101</v>
      </c>
      <c r="B1723" t="s">
        <v>15</v>
      </c>
      <c r="C1723" t="s">
        <v>17</v>
      </c>
      <c r="D1723" t="s">
        <v>36</v>
      </c>
      <c r="E1723">
        <v>202108</v>
      </c>
      <c r="F1723">
        <v>999067.45161290292</v>
      </c>
      <c r="G1723">
        <v>1056971</v>
      </c>
    </row>
    <row r="1724" spans="1:7" x14ac:dyDescent="0.2">
      <c r="A1724" t="s">
        <v>101</v>
      </c>
      <c r="B1724" t="s">
        <v>15</v>
      </c>
      <c r="C1724" t="s">
        <v>17</v>
      </c>
      <c r="D1724" t="s">
        <v>36</v>
      </c>
      <c r="E1724">
        <v>202109</v>
      </c>
      <c r="F1724">
        <v>1014702.2666666665</v>
      </c>
      <c r="G1724">
        <v>1072511</v>
      </c>
    </row>
    <row r="1725" spans="1:7" x14ac:dyDescent="0.2">
      <c r="A1725" t="s">
        <v>101</v>
      </c>
      <c r="B1725" t="s">
        <v>15</v>
      </c>
      <c r="C1725" t="s">
        <v>17</v>
      </c>
      <c r="D1725" t="s">
        <v>36</v>
      </c>
      <c r="E1725">
        <v>202110</v>
      </c>
      <c r="F1725">
        <v>1029562.7741935482</v>
      </c>
      <c r="G1725">
        <v>1084865</v>
      </c>
    </row>
    <row r="1726" spans="1:7" x14ac:dyDescent="0.2">
      <c r="A1726" t="s">
        <v>101</v>
      </c>
      <c r="B1726" t="s">
        <v>15</v>
      </c>
      <c r="C1726" t="s">
        <v>17</v>
      </c>
      <c r="D1726" t="s">
        <v>36</v>
      </c>
      <c r="E1726">
        <v>202111</v>
      </c>
      <c r="F1726">
        <v>1043437.8333333334</v>
      </c>
      <c r="G1726">
        <v>1096733</v>
      </c>
    </row>
    <row r="1727" spans="1:7" x14ac:dyDescent="0.2">
      <c r="A1727" t="s">
        <v>101</v>
      </c>
      <c r="B1727" t="s">
        <v>15</v>
      </c>
      <c r="C1727" t="s">
        <v>17</v>
      </c>
      <c r="D1727" t="s">
        <v>36</v>
      </c>
      <c r="E1727">
        <v>202112</v>
      </c>
      <c r="F1727">
        <v>1054102.4193548383</v>
      </c>
      <c r="G1727">
        <v>1112873</v>
      </c>
    </row>
    <row r="1728" spans="1:7" x14ac:dyDescent="0.2">
      <c r="A1728" t="s">
        <v>101</v>
      </c>
      <c r="B1728" t="s">
        <v>15</v>
      </c>
      <c r="C1728" t="s">
        <v>17</v>
      </c>
      <c r="D1728" t="s">
        <v>36</v>
      </c>
      <c r="E1728">
        <v>202201</v>
      </c>
      <c r="F1728">
        <v>1056711.4516129028</v>
      </c>
      <c r="G1728">
        <v>1114069</v>
      </c>
    </row>
    <row r="1729" spans="1:7" x14ac:dyDescent="0.2">
      <c r="A1729" t="s">
        <v>101</v>
      </c>
      <c r="B1729" t="s">
        <v>15</v>
      </c>
      <c r="C1729" t="s">
        <v>17</v>
      </c>
      <c r="D1729" t="s">
        <v>36</v>
      </c>
      <c r="E1729">
        <v>202202</v>
      </c>
      <c r="F1729">
        <v>1064717.1428571427</v>
      </c>
      <c r="G1729">
        <v>1120433</v>
      </c>
    </row>
    <row r="1730" spans="1:7" x14ac:dyDescent="0.2">
      <c r="A1730" t="s">
        <v>101</v>
      </c>
      <c r="B1730" t="s">
        <v>15</v>
      </c>
      <c r="C1730" t="s">
        <v>17</v>
      </c>
      <c r="D1730" t="s">
        <v>36</v>
      </c>
      <c r="E1730">
        <v>202203</v>
      </c>
      <c r="F1730">
        <v>1071168.548387097</v>
      </c>
      <c r="G1730">
        <v>1131786</v>
      </c>
    </row>
    <row r="1731" spans="1:7" x14ac:dyDescent="0.2">
      <c r="A1731" t="s">
        <v>101</v>
      </c>
      <c r="B1731" t="s">
        <v>15</v>
      </c>
      <c r="C1731" t="s">
        <v>17</v>
      </c>
      <c r="D1731" t="s">
        <v>36</v>
      </c>
      <c r="E1731">
        <v>202204</v>
      </c>
      <c r="F1731">
        <v>1083218.9666666668</v>
      </c>
      <c r="G1731">
        <v>1138189</v>
      </c>
    </row>
    <row r="1732" spans="1:7" x14ac:dyDescent="0.2">
      <c r="A1732" t="s">
        <v>101</v>
      </c>
      <c r="B1732" t="s">
        <v>15</v>
      </c>
      <c r="C1732" t="s">
        <v>17</v>
      </c>
      <c r="D1732" t="s">
        <v>36</v>
      </c>
      <c r="E1732">
        <v>202205</v>
      </c>
      <c r="F1732">
        <v>1089753.1935483871</v>
      </c>
      <c r="G1732">
        <v>1146594</v>
      </c>
    </row>
    <row r="1733" spans="1:7" x14ac:dyDescent="0.2">
      <c r="A1733" t="s">
        <v>101</v>
      </c>
      <c r="B1733" t="s">
        <v>15</v>
      </c>
      <c r="C1733" t="s">
        <v>17</v>
      </c>
      <c r="D1733" t="s">
        <v>36</v>
      </c>
      <c r="E1733">
        <v>202206</v>
      </c>
      <c r="F1733">
        <v>1099791.8333333335</v>
      </c>
      <c r="G1733">
        <v>1154190</v>
      </c>
    </row>
    <row r="1734" spans="1:7" x14ac:dyDescent="0.2">
      <c r="A1734" t="s">
        <v>101</v>
      </c>
      <c r="B1734" t="s">
        <v>15</v>
      </c>
      <c r="C1734" t="s">
        <v>17</v>
      </c>
      <c r="D1734" t="s">
        <v>36</v>
      </c>
      <c r="E1734">
        <v>202207</v>
      </c>
      <c r="F1734">
        <v>1125346.6451612902</v>
      </c>
      <c r="G1734">
        <v>1180450</v>
      </c>
    </row>
    <row r="1735" spans="1:7" x14ac:dyDescent="0.2">
      <c r="A1735" t="s">
        <v>101</v>
      </c>
      <c r="B1735" t="s">
        <v>15</v>
      </c>
      <c r="C1735" t="s">
        <v>17</v>
      </c>
      <c r="D1735" t="s">
        <v>36</v>
      </c>
      <c r="E1735">
        <v>202208</v>
      </c>
      <c r="F1735">
        <v>1133552.9032258058</v>
      </c>
      <c r="G1735">
        <v>1203503</v>
      </c>
    </row>
    <row r="1736" spans="1:7" x14ac:dyDescent="0.2">
      <c r="A1736" t="s">
        <v>101</v>
      </c>
      <c r="B1736" t="s">
        <v>15</v>
      </c>
      <c r="C1736" t="s">
        <v>17</v>
      </c>
      <c r="D1736" t="s">
        <v>36</v>
      </c>
      <c r="E1736">
        <v>202209</v>
      </c>
      <c r="F1736">
        <v>1129633.9333333343</v>
      </c>
      <c r="G1736">
        <v>1199747</v>
      </c>
    </row>
    <row r="1737" spans="1:7" x14ac:dyDescent="0.2">
      <c r="A1737" t="s">
        <v>101</v>
      </c>
      <c r="B1737" t="s">
        <v>15</v>
      </c>
      <c r="C1737" t="s">
        <v>17</v>
      </c>
      <c r="D1737" t="s">
        <v>36</v>
      </c>
      <c r="E1737">
        <v>202210</v>
      </c>
      <c r="F1737">
        <v>1134287.8387096766</v>
      </c>
      <c r="G1737">
        <v>1216955</v>
      </c>
    </row>
    <row r="1738" spans="1:7" x14ac:dyDescent="0.2">
      <c r="A1738" t="s">
        <v>101</v>
      </c>
      <c r="B1738" t="s">
        <v>15</v>
      </c>
      <c r="C1738" t="s">
        <v>17</v>
      </c>
      <c r="D1738" t="s">
        <v>36</v>
      </c>
      <c r="E1738">
        <v>202211</v>
      </c>
      <c r="F1738">
        <v>1164410.5000000005</v>
      </c>
      <c r="G1738">
        <v>1219636</v>
      </c>
    </row>
    <row r="1739" spans="1:7" x14ac:dyDescent="0.2">
      <c r="A1739" t="s">
        <v>101</v>
      </c>
      <c r="B1739" t="s">
        <v>15</v>
      </c>
      <c r="C1739" t="s">
        <v>17</v>
      </c>
      <c r="D1739" t="s">
        <v>36</v>
      </c>
      <c r="E1739">
        <v>202212</v>
      </c>
      <c r="F1739">
        <v>1166795.9032258047</v>
      </c>
      <c r="G1739">
        <v>1225845</v>
      </c>
    </row>
    <row r="1740" spans="1:7" x14ac:dyDescent="0.2">
      <c r="A1740" t="s">
        <v>101</v>
      </c>
      <c r="B1740" t="s">
        <v>15</v>
      </c>
      <c r="C1740" t="s">
        <v>17</v>
      </c>
      <c r="D1740" t="s">
        <v>36</v>
      </c>
      <c r="E1740">
        <v>202301</v>
      </c>
      <c r="F1740">
        <v>1158350.3225806446</v>
      </c>
      <c r="G1740">
        <v>1218895</v>
      </c>
    </row>
    <row r="1741" spans="1:7" x14ac:dyDescent="0.2">
      <c r="A1741" t="s">
        <v>101</v>
      </c>
      <c r="B1741" t="s">
        <v>15</v>
      </c>
      <c r="C1741" t="s">
        <v>17</v>
      </c>
      <c r="D1741" t="s">
        <v>36</v>
      </c>
      <c r="E1741">
        <v>202302</v>
      </c>
      <c r="F1741">
        <v>1169401.9642857139</v>
      </c>
      <c r="G1741">
        <v>1228257</v>
      </c>
    </row>
    <row r="1742" spans="1:7" x14ac:dyDescent="0.2">
      <c r="A1742" t="s">
        <v>101</v>
      </c>
      <c r="B1742" t="s">
        <v>15</v>
      </c>
      <c r="C1742" t="s">
        <v>17</v>
      </c>
      <c r="D1742" t="s">
        <v>36</v>
      </c>
      <c r="E1742">
        <v>202303</v>
      </c>
      <c r="F1742">
        <v>1177784.1935483865</v>
      </c>
      <c r="G1742">
        <v>1241000</v>
      </c>
    </row>
    <row r="1743" spans="1:7" x14ac:dyDescent="0.2">
      <c r="A1743" t="s">
        <v>101</v>
      </c>
      <c r="B1743" t="s">
        <v>15</v>
      </c>
      <c r="C1743" t="s">
        <v>17</v>
      </c>
      <c r="D1743" t="s">
        <v>36</v>
      </c>
      <c r="E1743">
        <v>202304</v>
      </c>
      <c r="F1743">
        <v>1176832.1000000003</v>
      </c>
      <c r="G1743">
        <v>1243675</v>
      </c>
    </row>
    <row r="1744" spans="1:7" x14ac:dyDescent="0.2">
      <c r="A1744" t="s">
        <v>101</v>
      </c>
      <c r="B1744" t="s">
        <v>15</v>
      </c>
      <c r="C1744" t="s">
        <v>17</v>
      </c>
      <c r="D1744" t="s">
        <v>36</v>
      </c>
      <c r="E1744">
        <v>202305</v>
      </c>
      <c r="F1744">
        <v>1178709.1935483869</v>
      </c>
      <c r="G1744">
        <v>1236326</v>
      </c>
    </row>
    <row r="1745" spans="1:7" x14ac:dyDescent="0.2">
      <c r="A1745" t="s">
        <v>101</v>
      </c>
      <c r="B1745" t="s">
        <v>15</v>
      </c>
      <c r="C1745" t="s">
        <v>17</v>
      </c>
      <c r="D1745" t="s">
        <v>36</v>
      </c>
      <c r="E1745">
        <v>202306</v>
      </c>
      <c r="F1745">
        <v>1180256.7333333325</v>
      </c>
      <c r="G1745">
        <v>1248088</v>
      </c>
    </row>
    <row r="1746" spans="1:7" x14ac:dyDescent="0.2">
      <c r="A1746" t="s">
        <v>101</v>
      </c>
      <c r="B1746" t="s">
        <v>15</v>
      </c>
      <c r="C1746" t="s">
        <v>17</v>
      </c>
      <c r="D1746" t="s">
        <v>36</v>
      </c>
      <c r="E1746">
        <v>202307</v>
      </c>
      <c r="F1746">
        <v>1169703.1290322582</v>
      </c>
      <c r="G1746">
        <v>1258223</v>
      </c>
    </row>
    <row r="1747" spans="1:7" x14ac:dyDescent="0.2">
      <c r="A1747" t="s">
        <v>101</v>
      </c>
      <c r="B1747" t="s">
        <v>15</v>
      </c>
      <c r="C1747" t="s">
        <v>17</v>
      </c>
      <c r="D1747" t="s">
        <v>36</v>
      </c>
      <c r="E1747">
        <v>202308</v>
      </c>
      <c r="F1747">
        <v>1165623.9354838715</v>
      </c>
      <c r="G1747">
        <v>1233372</v>
      </c>
    </row>
    <row r="1748" spans="1:7" x14ac:dyDescent="0.2">
      <c r="A1748" t="s">
        <v>101</v>
      </c>
      <c r="B1748" t="s">
        <v>15</v>
      </c>
      <c r="C1748" t="s">
        <v>17</v>
      </c>
      <c r="D1748" t="s">
        <v>36</v>
      </c>
      <c r="E1748">
        <v>202309</v>
      </c>
      <c r="F1748">
        <v>1169178.7999999996</v>
      </c>
      <c r="G1748">
        <v>1229187</v>
      </c>
    </row>
    <row r="1749" spans="1:7" x14ac:dyDescent="0.2">
      <c r="A1749" t="s">
        <v>101</v>
      </c>
      <c r="B1749" t="s">
        <v>15</v>
      </c>
      <c r="C1749" t="s">
        <v>17</v>
      </c>
      <c r="D1749" t="s">
        <v>36</v>
      </c>
      <c r="E1749">
        <v>202310</v>
      </c>
      <c r="F1749">
        <v>1190939.7419354839</v>
      </c>
      <c r="G1749">
        <v>1249700</v>
      </c>
    </row>
    <row r="1750" spans="1:7" x14ac:dyDescent="0.2">
      <c r="A1750" t="s">
        <v>101</v>
      </c>
      <c r="B1750" t="s">
        <v>15</v>
      </c>
      <c r="C1750" t="s">
        <v>17</v>
      </c>
      <c r="D1750" t="s">
        <v>36</v>
      </c>
      <c r="E1750">
        <v>202311</v>
      </c>
      <c r="F1750">
        <v>1159033.4666666661</v>
      </c>
      <c r="G1750">
        <v>1211954</v>
      </c>
    </row>
    <row r="1751" spans="1:7" x14ac:dyDescent="0.2">
      <c r="A1751" t="s">
        <v>101</v>
      </c>
      <c r="B1751" t="s">
        <v>15</v>
      </c>
      <c r="C1751" t="s">
        <v>17</v>
      </c>
      <c r="D1751" t="s">
        <v>36</v>
      </c>
      <c r="E1751">
        <v>202312</v>
      </c>
      <c r="F1751">
        <v>1136962.6129032259</v>
      </c>
      <c r="G1751">
        <v>1219531</v>
      </c>
    </row>
    <row r="1752" spans="1:7" x14ac:dyDescent="0.2">
      <c r="A1752" t="s">
        <v>101</v>
      </c>
      <c r="B1752" t="s">
        <v>15</v>
      </c>
      <c r="C1752" t="s">
        <v>17</v>
      </c>
      <c r="D1752" t="s">
        <v>36</v>
      </c>
      <c r="E1752">
        <v>202401</v>
      </c>
      <c r="F1752">
        <v>1107786.2903225806</v>
      </c>
      <c r="G1752">
        <v>1169619</v>
      </c>
    </row>
    <row r="1753" spans="1:7" x14ac:dyDescent="0.2">
      <c r="A1753" t="s">
        <v>101</v>
      </c>
      <c r="B1753" t="s">
        <v>15</v>
      </c>
      <c r="C1753" t="s">
        <v>17</v>
      </c>
      <c r="D1753" t="s">
        <v>36</v>
      </c>
      <c r="E1753">
        <v>202402</v>
      </c>
      <c r="F1753">
        <v>1111137.7931034486</v>
      </c>
      <c r="G1753">
        <v>1170619</v>
      </c>
    </row>
    <row r="1754" spans="1:7" x14ac:dyDescent="0.2">
      <c r="A1754" t="s">
        <v>101</v>
      </c>
      <c r="B1754" t="s">
        <v>15</v>
      </c>
      <c r="C1754" t="s">
        <v>17</v>
      </c>
      <c r="D1754" t="s">
        <v>36</v>
      </c>
      <c r="E1754">
        <v>202403</v>
      </c>
      <c r="F1754">
        <v>1106850.8709677421</v>
      </c>
      <c r="G1754">
        <v>1181109</v>
      </c>
    </row>
    <row r="1755" spans="1:7" x14ac:dyDescent="0.2">
      <c r="A1755" t="s">
        <v>101</v>
      </c>
      <c r="B1755" t="s">
        <v>15</v>
      </c>
      <c r="C1755" t="s">
        <v>17</v>
      </c>
      <c r="D1755" t="s">
        <v>36</v>
      </c>
      <c r="E1755">
        <v>202404</v>
      </c>
      <c r="F1755">
        <v>1106251.866666666</v>
      </c>
      <c r="G1755">
        <v>1152312</v>
      </c>
    </row>
    <row r="1756" spans="1:7" x14ac:dyDescent="0.2">
      <c r="A1756" t="s">
        <v>101</v>
      </c>
      <c r="B1756" t="s">
        <v>15</v>
      </c>
      <c r="C1756" t="s">
        <v>17</v>
      </c>
      <c r="D1756" t="s">
        <v>36</v>
      </c>
      <c r="E1756">
        <v>202405</v>
      </c>
      <c r="F1756">
        <v>1119461.870967743</v>
      </c>
      <c r="G1756">
        <v>1155984</v>
      </c>
    </row>
    <row r="1757" spans="1:7" x14ac:dyDescent="0.2">
      <c r="A1757" t="s">
        <v>101</v>
      </c>
      <c r="B1757" t="s">
        <v>15</v>
      </c>
      <c r="C1757" t="s">
        <v>17</v>
      </c>
      <c r="D1757" t="s">
        <v>37</v>
      </c>
      <c r="E1757">
        <v>201906</v>
      </c>
      <c r="F1757">
        <v>616072.59784946253</v>
      </c>
      <c r="G1757">
        <v>654775.33333333337</v>
      </c>
    </row>
    <row r="1758" spans="1:7" x14ac:dyDescent="0.2">
      <c r="A1758" t="s">
        <v>101</v>
      </c>
      <c r="B1758" t="s">
        <v>15</v>
      </c>
      <c r="C1758" t="s">
        <v>17</v>
      </c>
      <c r="D1758" t="s">
        <v>37</v>
      </c>
      <c r="E1758">
        <v>201912</v>
      </c>
      <c r="F1758">
        <v>716663.89964157715</v>
      </c>
      <c r="G1758">
        <v>765446.16666666663</v>
      </c>
    </row>
    <row r="1759" spans="1:7" x14ac:dyDescent="0.2">
      <c r="A1759" t="s">
        <v>101</v>
      </c>
      <c r="B1759" t="s">
        <v>15</v>
      </c>
      <c r="C1759" t="s">
        <v>17</v>
      </c>
      <c r="D1759" t="s">
        <v>37</v>
      </c>
      <c r="E1759">
        <v>202006</v>
      </c>
      <c r="F1759">
        <v>774112.62648621958</v>
      </c>
      <c r="G1759">
        <v>812941</v>
      </c>
    </row>
    <row r="1760" spans="1:7" x14ac:dyDescent="0.2">
      <c r="A1760" t="s">
        <v>101</v>
      </c>
      <c r="B1760" t="s">
        <v>15</v>
      </c>
      <c r="C1760" t="s">
        <v>17</v>
      </c>
      <c r="D1760" t="s">
        <v>37</v>
      </c>
      <c r="E1760">
        <v>202012</v>
      </c>
      <c r="F1760">
        <v>814132.71827956988</v>
      </c>
      <c r="G1760">
        <v>865280.16666666663</v>
      </c>
    </row>
    <row r="1761" spans="1:7" x14ac:dyDescent="0.2">
      <c r="A1761" t="s">
        <v>101</v>
      </c>
      <c r="B1761" t="s">
        <v>15</v>
      </c>
      <c r="C1761" t="s">
        <v>17</v>
      </c>
      <c r="D1761" t="s">
        <v>37</v>
      </c>
      <c r="E1761">
        <v>202106</v>
      </c>
      <c r="F1761">
        <v>934944.25369943678</v>
      </c>
      <c r="G1761">
        <v>993963.83333333337</v>
      </c>
    </row>
    <row r="1762" spans="1:7" x14ac:dyDescent="0.2">
      <c r="A1762" t="s">
        <v>101</v>
      </c>
      <c r="B1762" t="s">
        <v>15</v>
      </c>
      <c r="C1762" t="s">
        <v>17</v>
      </c>
      <c r="D1762" t="s">
        <v>37</v>
      </c>
      <c r="E1762">
        <v>202112</v>
      </c>
      <c r="F1762">
        <v>1020829.5059139784</v>
      </c>
      <c r="G1762">
        <v>1077669.1666666667</v>
      </c>
    </row>
    <row r="1763" spans="1:7" x14ac:dyDescent="0.2">
      <c r="A1763" t="s">
        <v>101</v>
      </c>
      <c r="B1763" t="s">
        <v>15</v>
      </c>
      <c r="C1763" t="s">
        <v>17</v>
      </c>
      <c r="D1763" t="s">
        <v>37</v>
      </c>
      <c r="E1763">
        <v>202206</v>
      </c>
      <c r="F1763">
        <v>1077560.1894009216</v>
      </c>
      <c r="G1763">
        <v>1134210.1666666667</v>
      </c>
    </row>
    <row r="1764" spans="1:7" x14ac:dyDescent="0.2">
      <c r="A1764" t="s">
        <v>101</v>
      </c>
      <c r="B1764" t="s">
        <v>15</v>
      </c>
      <c r="C1764" t="s">
        <v>17</v>
      </c>
      <c r="D1764" t="s">
        <v>37</v>
      </c>
      <c r="E1764">
        <v>202212</v>
      </c>
      <c r="F1764">
        <v>1142337.9539426521</v>
      </c>
      <c r="G1764">
        <v>1207689.3333333333</v>
      </c>
    </row>
    <row r="1765" spans="1:7" x14ac:dyDescent="0.2">
      <c r="A1765" t="s">
        <v>101</v>
      </c>
      <c r="B1765" t="s">
        <v>15</v>
      </c>
      <c r="C1765" t="s">
        <v>17</v>
      </c>
      <c r="D1765" t="s">
        <v>37</v>
      </c>
      <c r="E1765">
        <v>202306</v>
      </c>
      <c r="F1765">
        <v>1173555.7512160775</v>
      </c>
      <c r="G1765">
        <v>1236040.1666666667</v>
      </c>
    </row>
    <row r="1766" spans="1:7" x14ac:dyDescent="0.2">
      <c r="A1766" t="s">
        <v>101</v>
      </c>
      <c r="B1766" t="s">
        <v>15</v>
      </c>
      <c r="C1766" t="s">
        <v>17</v>
      </c>
      <c r="D1766" t="s">
        <v>37</v>
      </c>
      <c r="E1766">
        <v>202312</v>
      </c>
      <c r="F1766">
        <v>1165240.2810035844</v>
      </c>
      <c r="G1766">
        <v>1233661.1666666667</v>
      </c>
    </row>
    <row r="1767" spans="1:7" x14ac:dyDescent="0.2">
      <c r="A1767" t="s">
        <v>101</v>
      </c>
      <c r="B1767" t="s">
        <v>15</v>
      </c>
      <c r="C1767" t="s">
        <v>17</v>
      </c>
      <c r="D1767" t="s">
        <v>37</v>
      </c>
      <c r="E1767">
        <v>202406</v>
      </c>
      <c r="F1767">
        <v>1110297.738405636</v>
      </c>
      <c r="G1767">
        <v>1165928.6000000001</v>
      </c>
    </row>
    <row r="1768" spans="1:7" x14ac:dyDescent="0.2">
      <c r="A1768" t="s">
        <v>101</v>
      </c>
      <c r="B1768" t="s">
        <v>15</v>
      </c>
      <c r="C1768" t="s">
        <v>17</v>
      </c>
      <c r="D1768" t="s">
        <v>33</v>
      </c>
      <c r="E1768">
        <v>201906</v>
      </c>
      <c r="F1768">
        <v>616072.59784946253</v>
      </c>
      <c r="G1768">
        <v>654775.33333333337</v>
      </c>
    </row>
    <row r="1769" spans="1:7" x14ac:dyDescent="0.2">
      <c r="A1769" t="s">
        <v>101</v>
      </c>
      <c r="B1769" t="s">
        <v>15</v>
      </c>
      <c r="C1769" t="s">
        <v>17</v>
      </c>
      <c r="D1769" t="s">
        <v>33</v>
      </c>
      <c r="E1769">
        <v>201909</v>
      </c>
      <c r="F1769">
        <v>682654.5121863801</v>
      </c>
      <c r="G1769">
        <v>729801.66666666663</v>
      </c>
    </row>
    <row r="1770" spans="1:7" x14ac:dyDescent="0.2">
      <c r="A1770" t="s">
        <v>101</v>
      </c>
      <c r="B1770" t="s">
        <v>15</v>
      </c>
      <c r="C1770" t="s">
        <v>17</v>
      </c>
      <c r="D1770" t="s">
        <v>33</v>
      </c>
      <c r="E1770">
        <v>201912</v>
      </c>
      <c r="F1770">
        <v>750673.28709677421</v>
      </c>
      <c r="G1770">
        <v>801090.66666666663</v>
      </c>
    </row>
    <row r="1771" spans="1:7" x14ac:dyDescent="0.2">
      <c r="A1771" t="s">
        <v>101</v>
      </c>
      <c r="B1771" t="s">
        <v>15</v>
      </c>
      <c r="C1771" t="s">
        <v>17</v>
      </c>
      <c r="D1771" t="s">
        <v>33</v>
      </c>
      <c r="E1771">
        <v>202003</v>
      </c>
      <c r="F1771">
        <v>783715.65368928493</v>
      </c>
      <c r="G1771">
        <v>829888</v>
      </c>
    </row>
    <row r="1772" spans="1:7" x14ac:dyDescent="0.2">
      <c r="A1772" t="s">
        <v>101</v>
      </c>
      <c r="B1772" t="s">
        <v>15</v>
      </c>
      <c r="C1772" t="s">
        <v>17</v>
      </c>
      <c r="D1772" t="s">
        <v>33</v>
      </c>
      <c r="E1772">
        <v>202006</v>
      </c>
      <c r="F1772">
        <v>764509.59928315424</v>
      </c>
      <c r="G1772">
        <v>795994</v>
      </c>
    </row>
    <row r="1773" spans="1:7" x14ac:dyDescent="0.2">
      <c r="A1773" t="s">
        <v>101</v>
      </c>
      <c r="B1773" t="s">
        <v>15</v>
      </c>
      <c r="C1773" t="s">
        <v>17</v>
      </c>
      <c r="D1773" t="s">
        <v>33</v>
      </c>
      <c r="E1773">
        <v>202009</v>
      </c>
      <c r="F1773">
        <v>773053.62186379929</v>
      </c>
      <c r="G1773">
        <v>817770</v>
      </c>
    </row>
    <row r="1774" spans="1:7" x14ac:dyDescent="0.2">
      <c r="A1774" t="s">
        <v>101</v>
      </c>
      <c r="B1774" t="s">
        <v>15</v>
      </c>
      <c r="C1774" t="s">
        <v>17</v>
      </c>
      <c r="D1774" t="s">
        <v>33</v>
      </c>
      <c r="E1774">
        <v>202012</v>
      </c>
      <c r="F1774">
        <v>855211.81469534046</v>
      </c>
      <c r="G1774">
        <v>912790.33333333337</v>
      </c>
    </row>
    <row r="1775" spans="1:7" x14ac:dyDescent="0.2">
      <c r="A1775" t="s">
        <v>101</v>
      </c>
      <c r="B1775" t="s">
        <v>15</v>
      </c>
      <c r="C1775" t="s">
        <v>17</v>
      </c>
      <c r="D1775" t="s">
        <v>33</v>
      </c>
      <c r="E1775">
        <v>202103</v>
      </c>
      <c r="F1775">
        <v>912767.32066052209</v>
      </c>
      <c r="G1775">
        <v>974153.33333333337</v>
      </c>
    </row>
    <row r="1776" spans="1:7" x14ac:dyDescent="0.2">
      <c r="A1776" t="s">
        <v>101</v>
      </c>
      <c r="B1776" t="s">
        <v>15</v>
      </c>
      <c r="C1776" t="s">
        <v>17</v>
      </c>
      <c r="D1776" t="s">
        <v>33</v>
      </c>
      <c r="E1776">
        <v>202106</v>
      </c>
      <c r="F1776">
        <v>957121.18673835148</v>
      </c>
      <c r="G1776">
        <v>1013774.3333333334</v>
      </c>
    </row>
    <row r="1777" spans="1:7" x14ac:dyDescent="0.2">
      <c r="A1777" t="s">
        <v>101</v>
      </c>
      <c r="B1777" t="s">
        <v>15</v>
      </c>
      <c r="C1777" t="s">
        <v>17</v>
      </c>
      <c r="D1777" t="s">
        <v>33</v>
      </c>
      <c r="E1777">
        <v>202109</v>
      </c>
      <c r="F1777">
        <v>999291.33620071691</v>
      </c>
      <c r="G1777">
        <v>1057181.3333333333</v>
      </c>
    </row>
    <row r="1778" spans="1:7" x14ac:dyDescent="0.2">
      <c r="A1778" t="s">
        <v>101</v>
      </c>
      <c r="B1778" t="s">
        <v>15</v>
      </c>
      <c r="C1778" t="s">
        <v>17</v>
      </c>
      <c r="D1778" t="s">
        <v>33</v>
      </c>
      <c r="E1778">
        <v>202112</v>
      </c>
      <c r="F1778">
        <v>1042367.67562724</v>
      </c>
      <c r="G1778">
        <v>1098157</v>
      </c>
    </row>
    <row r="1779" spans="1:7" x14ac:dyDescent="0.2">
      <c r="A1779" t="s">
        <v>101</v>
      </c>
      <c r="B1779" t="s">
        <v>15</v>
      </c>
      <c r="C1779" t="s">
        <v>17</v>
      </c>
      <c r="D1779" t="s">
        <v>33</v>
      </c>
      <c r="E1779">
        <v>202203</v>
      </c>
      <c r="F1779">
        <v>1064199.0476190476</v>
      </c>
      <c r="G1779">
        <v>1122096</v>
      </c>
    </row>
    <row r="1780" spans="1:7" x14ac:dyDescent="0.2">
      <c r="A1780" t="s">
        <v>101</v>
      </c>
      <c r="B1780" t="s">
        <v>15</v>
      </c>
      <c r="C1780" t="s">
        <v>17</v>
      </c>
      <c r="D1780" t="s">
        <v>33</v>
      </c>
      <c r="E1780">
        <v>202206</v>
      </c>
      <c r="F1780">
        <v>1090921.3311827958</v>
      </c>
      <c r="G1780">
        <v>1146324.3333333333</v>
      </c>
    </row>
    <row r="1781" spans="1:7" x14ac:dyDescent="0.2">
      <c r="A1781" t="s">
        <v>101</v>
      </c>
      <c r="B1781" t="s">
        <v>15</v>
      </c>
      <c r="C1781" t="s">
        <v>17</v>
      </c>
      <c r="D1781" t="s">
        <v>33</v>
      </c>
      <c r="E1781">
        <v>202209</v>
      </c>
      <c r="F1781">
        <v>1129511.1605734769</v>
      </c>
      <c r="G1781">
        <v>1194566.6666666667</v>
      </c>
    </row>
    <row r="1782" spans="1:7" x14ac:dyDescent="0.2">
      <c r="A1782" t="s">
        <v>101</v>
      </c>
      <c r="B1782" t="s">
        <v>15</v>
      </c>
      <c r="C1782" t="s">
        <v>17</v>
      </c>
      <c r="D1782" t="s">
        <v>33</v>
      </c>
      <c r="E1782">
        <v>202212</v>
      </c>
      <c r="F1782">
        <v>1155164.7473118273</v>
      </c>
      <c r="G1782">
        <v>1220812</v>
      </c>
    </row>
    <row r="1783" spans="1:7" x14ac:dyDescent="0.2">
      <c r="A1783" t="s">
        <v>101</v>
      </c>
      <c r="B1783" t="s">
        <v>15</v>
      </c>
      <c r="C1783" t="s">
        <v>17</v>
      </c>
      <c r="D1783" t="s">
        <v>33</v>
      </c>
      <c r="E1783">
        <v>202303</v>
      </c>
      <c r="F1783">
        <v>1168512.1601382482</v>
      </c>
      <c r="G1783">
        <v>1229384</v>
      </c>
    </row>
    <row r="1784" spans="1:7" x14ac:dyDescent="0.2">
      <c r="A1784" t="s">
        <v>101</v>
      </c>
      <c r="B1784" t="s">
        <v>15</v>
      </c>
      <c r="C1784" t="s">
        <v>17</v>
      </c>
      <c r="D1784" t="s">
        <v>33</v>
      </c>
      <c r="E1784">
        <v>202306</v>
      </c>
      <c r="F1784">
        <v>1178599.3422939067</v>
      </c>
      <c r="G1784">
        <v>1242696.3333333333</v>
      </c>
    </row>
    <row r="1785" spans="1:7" x14ac:dyDescent="0.2">
      <c r="A1785" t="s">
        <v>101</v>
      </c>
      <c r="B1785" t="s">
        <v>15</v>
      </c>
      <c r="C1785" t="s">
        <v>17</v>
      </c>
      <c r="D1785" t="s">
        <v>33</v>
      </c>
      <c r="E1785">
        <v>202309</v>
      </c>
      <c r="F1785">
        <v>1168168.6215053767</v>
      </c>
      <c r="G1785">
        <v>1240260.6666666667</v>
      </c>
    </row>
    <row r="1786" spans="1:7" x14ac:dyDescent="0.2">
      <c r="A1786" t="s">
        <v>101</v>
      </c>
      <c r="B1786" t="s">
        <v>15</v>
      </c>
      <c r="C1786" t="s">
        <v>17</v>
      </c>
      <c r="D1786" t="s">
        <v>33</v>
      </c>
      <c r="E1786">
        <v>202312</v>
      </c>
      <c r="F1786">
        <v>1162311.9405017921</v>
      </c>
      <c r="G1786">
        <v>1227061.6666666667</v>
      </c>
    </row>
    <row r="1787" spans="1:7" x14ac:dyDescent="0.2">
      <c r="A1787" t="s">
        <v>101</v>
      </c>
      <c r="B1787" t="s">
        <v>15</v>
      </c>
      <c r="C1787" t="s">
        <v>17</v>
      </c>
      <c r="D1787" t="s">
        <v>33</v>
      </c>
      <c r="E1787">
        <v>202403</v>
      </c>
      <c r="F1787">
        <v>1108591.6514645906</v>
      </c>
      <c r="G1787">
        <v>1173782.3333333333</v>
      </c>
    </row>
    <row r="1788" spans="1:7" x14ac:dyDescent="0.2">
      <c r="A1788" t="s">
        <v>101</v>
      </c>
      <c r="B1788" t="s">
        <v>15</v>
      </c>
      <c r="C1788" t="s">
        <v>17</v>
      </c>
      <c r="D1788" t="s">
        <v>33</v>
      </c>
      <c r="E1788">
        <v>202406</v>
      </c>
      <c r="F1788">
        <v>1112856.8688172046</v>
      </c>
      <c r="G1788">
        <v>1154148</v>
      </c>
    </row>
    <row r="1789" spans="1:7" x14ac:dyDescent="0.2">
      <c r="A1789" t="s">
        <v>101</v>
      </c>
      <c r="B1789" t="s">
        <v>15</v>
      </c>
      <c r="C1789" t="s">
        <v>16</v>
      </c>
      <c r="D1789" t="s">
        <v>35</v>
      </c>
      <c r="E1789">
        <v>2019</v>
      </c>
      <c r="F1789">
        <v>2578983.4227001197</v>
      </c>
      <c r="G1789">
        <v>2861897.888888889</v>
      </c>
    </row>
    <row r="1790" spans="1:7" x14ac:dyDescent="0.2">
      <c r="A1790" t="s">
        <v>101</v>
      </c>
      <c r="B1790" t="s">
        <v>15</v>
      </c>
      <c r="C1790" t="s">
        <v>16</v>
      </c>
      <c r="D1790" t="s">
        <v>35</v>
      </c>
      <c r="E1790">
        <v>2020</v>
      </c>
      <c r="F1790">
        <v>2664089.2776850816</v>
      </c>
      <c r="G1790">
        <v>2955289.1666666665</v>
      </c>
    </row>
    <row r="1791" spans="1:7" x14ac:dyDescent="0.2">
      <c r="A1791" t="s">
        <v>101</v>
      </c>
      <c r="B1791" t="s">
        <v>15</v>
      </c>
      <c r="C1791" t="s">
        <v>16</v>
      </c>
      <c r="D1791" t="s">
        <v>35</v>
      </c>
      <c r="E1791">
        <v>2021</v>
      </c>
      <c r="F1791">
        <v>2886198.5556003586</v>
      </c>
      <c r="G1791">
        <v>3140776</v>
      </c>
    </row>
    <row r="1792" spans="1:7" x14ac:dyDescent="0.2">
      <c r="A1792" t="s">
        <v>101</v>
      </c>
      <c r="B1792" t="s">
        <v>15</v>
      </c>
      <c r="C1792" t="s">
        <v>16</v>
      </c>
      <c r="D1792" t="s">
        <v>35</v>
      </c>
      <c r="E1792">
        <v>2022</v>
      </c>
      <c r="F1792">
        <v>3081715.6013696878</v>
      </c>
      <c r="G1792">
        <v>3370452.4166666665</v>
      </c>
    </row>
    <row r="1793" spans="1:7" x14ac:dyDescent="0.2">
      <c r="A1793" t="s">
        <v>101</v>
      </c>
      <c r="B1793" t="s">
        <v>15</v>
      </c>
      <c r="C1793" t="s">
        <v>16</v>
      </c>
      <c r="D1793" t="s">
        <v>35</v>
      </c>
      <c r="E1793">
        <v>2023</v>
      </c>
      <c r="F1793">
        <v>2896137.3815604206</v>
      </c>
      <c r="G1793">
        <v>3245339.8333333335</v>
      </c>
    </row>
    <row r="1794" spans="1:7" x14ac:dyDescent="0.2">
      <c r="A1794" t="s">
        <v>101</v>
      </c>
      <c r="B1794" t="s">
        <v>15</v>
      </c>
      <c r="C1794" t="s">
        <v>16</v>
      </c>
      <c r="D1794" t="s">
        <v>35</v>
      </c>
      <c r="E1794">
        <v>2024</v>
      </c>
      <c r="F1794">
        <v>2738026.9868817204</v>
      </c>
      <c r="G1794">
        <v>2931274.2</v>
      </c>
    </row>
    <row r="1795" spans="1:7" x14ac:dyDescent="0.2">
      <c r="A1795" t="s">
        <v>101</v>
      </c>
      <c r="B1795" t="s">
        <v>15</v>
      </c>
      <c r="C1795" t="s">
        <v>16</v>
      </c>
      <c r="D1795" t="s">
        <v>36</v>
      </c>
      <c r="E1795">
        <v>201904</v>
      </c>
      <c r="F1795">
        <v>2321637.666666667</v>
      </c>
      <c r="G1795">
        <v>2588938</v>
      </c>
    </row>
    <row r="1796" spans="1:7" x14ac:dyDescent="0.2">
      <c r="A1796" t="s">
        <v>101</v>
      </c>
      <c r="B1796" t="s">
        <v>15</v>
      </c>
      <c r="C1796" t="s">
        <v>16</v>
      </c>
      <c r="D1796" t="s">
        <v>36</v>
      </c>
      <c r="E1796">
        <v>201905</v>
      </c>
      <c r="F1796">
        <v>2346330.3548387098</v>
      </c>
      <c r="G1796">
        <v>2530124</v>
      </c>
    </row>
    <row r="1797" spans="1:7" x14ac:dyDescent="0.2">
      <c r="A1797" t="s">
        <v>101</v>
      </c>
      <c r="B1797" t="s">
        <v>15</v>
      </c>
      <c r="C1797" t="s">
        <v>16</v>
      </c>
      <c r="D1797" t="s">
        <v>36</v>
      </c>
      <c r="E1797">
        <v>201906</v>
      </c>
      <c r="F1797">
        <v>2364024.2666666666</v>
      </c>
      <c r="G1797">
        <v>2566887</v>
      </c>
    </row>
    <row r="1798" spans="1:7" x14ac:dyDescent="0.2">
      <c r="A1798" t="s">
        <v>101</v>
      </c>
      <c r="B1798" t="s">
        <v>15</v>
      </c>
      <c r="C1798" t="s">
        <v>16</v>
      </c>
      <c r="D1798" t="s">
        <v>36</v>
      </c>
      <c r="E1798">
        <v>201907</v>
      </c>
      <c r="F1798">
        <v>2611423.0000000009</v>
      </c>
      <c r="G1798">
        <v>3082951</v>
      </c>
    </row>
    <row r="1799" spans="1:7" x14ac:dyDescent="0.2">
      <c r="A1799" t="s">
        <v>101</v>
      </c>
      <c r="B1799" t="s">
        <v>15</v>
      </c>
      <c r="C1799" t="s">
        <v>16</v>
      </c>
      <c r="D1799" t="s">
        <v>36</v>
      </c>
      <c r="E1799">
        <v>201908</v>
      </c>
      <c r="F1799">
        <v>2653949.7096774196</v>
      </c>
      <c r="G1799">
        <v>3075148</v>
      </c>
    </row>
    <row r="1800" spans="1:7" x14ac:dyDescent="0.2">
      <c r="A1800" t="s">
        <v>101</v>
      </c>
      <c r="B1800" t="s">
        <v>15</v>
      </c>
      <c r="C1800" t="s">
        <v>16</v>
      </c>
      <c r="D1800" t="s">
        <v>36</v>
      </c>
      <c r="E1800">
        <v>201909</v>
      </c>
      <c r="F1800">
        <v>2674505.5000000019</v>
      </c>
      <c r="G1800">
        <v>2939324</v>
      </c>
    </row>
    <row r="1801" spans="1:7" x14ac:dyDescent="0.2">
      <c r="A1801" t="s">
        <v>101</v>
      </c>
      <c r="B1801" t="s">
        <v>15</v>
      </c>
      <c r="C1801" t="s">
        <v>16</v>
      </c>
      <c r="D1801" t="s">
        <v>36</v>
      </c>
      <c r="E1801">
        <v>201910</v>
      </c>
      <c r="F1801">
        <v>2693467.3225806458</v>
      </c>
      <c r="G1801">
        <v>2959523</v>
      </c>
    </row>
    <row r="1802" spans="1:7" x14ac:dyDescent="0.2">
      <c r="A1802" t="s">
        <v>101</v>
      </c>
      <c r="B1802" t="s">
        <v>15</v>
      </c>
      <c r="C1802" t="s">
        <v>16</v>
      </c>
      <c r="D1802" t="s">
        <v>36</v>
      </c>
      <c r="E1802">
        <v>201911</v>
      </c>
      <c r="F1802">
        <v>2730550.4999999981</v>
      </c>
      <c r="G1802">
        <v>3024879</v>
      </c>
    </row>
    <row r="1803" spans="1:7" x14ac:dyDescent="0.2">
      <c r="A1803" t="s">
        <v>101</v>
      </c>
      <c r="B1803" t="s">
        <v>15</v>
      </c>
      <c r="C1803" t="s">
        <v>16</v>
      </c>
      <c r="D1803" t="s">
        <v>36</v>
      </c>
      <c r="E1803">
        <v>201912</v>
      </c>
      <c r="F1803">
        <v>2814962.4838709678</v>
      </c>
      <c r="G1803">
        <v>2989307</v>
      </c>
    </row>
    <row r="1804" spans="1:7" x14ac:dyDescent="0.2">
      <c r="A1804" t="s">
        <v>101</v>
      </c>
      <c r="B1804" t="s">
        <v>15</v>
      </c>
      <c r="C1804" t="s">
        <v>16</v>
      </c>
      <c r="D1804" t="s">
        <v>36</v>
      </c>
      <c r="E1804">
        <v>202001</v>
      </c>
      <c r="F1804">
        <v>2730074.6451612883</v>
      </c>
      <c r="G1804">
        <v>3349680</v>
      </c>
    </row>
    <row r="1805" spans="1:7" x14ac:dyDescent="0.2">
      <c r="A1805" t="s">
        <v>101</v>
      </c>
      <c r="B1805" t="s">
        <v>15</v>
      </c>
      <c r="C1805" t="s">
        <v>16</v>
      </c>
      <c r="D1805" t="s">
        <v>36</v>
      </c>
      <c r="E1805">
        <v>202002</v>
      </c>
      <c r="F1805">
        <v>2764514.4827586203</v>
      </c>
      <c r="G1805">
        <v>3042809</v>
      </c>
    </row>
    <row r="1806" spans="1:7" x14ac:dyDescent="0.2">
      <c r="A1806" t="s">
        <v>101</v>
      </c>
      <c r="B1806" t="s">
        <v>15</v>
      </c>
      <c r="C1806" t="s">
        <v>16</v>
      </c>
      <c r="D1806" t="s">
        <v>36</v>
      </c>
      <c r="E1806">
        <v>202003</v>
      </c>
      <c r="F1806">
        <v>2706559.0645161294</v>
      </c>
      <c r="G1806">
        <v>3078581</v>
      </c>
    </row>
    <row r="1807" spans="1:7" x14ac:dyDescent="0.2">
      <c r="A1807" t="s">
        <v>101</v>
      </c>
      <c r="B1807" t="s">
        <v>15</v>
      </c>
      <c r="C1807" t="s">
        <v>16</v>
      </c>
      <c r="D1807" t="s">
        <v>36</v>
      </c>
      <c r="E1807">
        <v>202004</v>
      </c>
      <c r="F1807">
        <v>2628144.166666667</v>
      </c>
      <c r="G1807">
        <v>3071472</v>
      </c>
    </row>
    <row r="1808" spans="1:7" x14ac:dyDescent="0.2">
      <c r="A1808" t="s">
        <v>101</v>
      </c>
      <c r="B1808" t="s">
        <v>15</v>
      </c>
      <c r="C1808" t="s">
        <v>16</v>
      </c>
      <c r="D1808" t="s">
        <v>36</v>
      </c>
      <c r="E1808">
        <v>202005</v>
      </c>
      <c r="F1808">
        <v>2578979.5483870986</v>
      </c>
      <c r="G1808">
        <v>2801722</v>
      </c>
    </row>
    <row r="1809" spans="1:7" x14ac:dyDescent="0.2">
      <c r="A1809" t="s">
        <v>101</v>
      </c>
      <c r="B1809" t="s">
        <v>15</v>
      </c>
      <c r="C1809" t="s">
        <v>16</v>
      </c>
      <c r="D1809" t="s">
        <v>36</v>
      </c>
      <c r="E1809">
        <v>202006</v>
      </c>
      <c r="F1809">
        <v>2627940.666666667</v>
      </c>
      <c r="G1809">
        <v>2773305</v>
      </c>
    </row>
    <row r="1810" spans="1:7" x14ac:dyDescent="0.2">
      <c r="A1810" t="s">
        <v>101</v>
      </c>
      <c r="B1810" t="s">
        <v>15</v>
      </c>
      <c r="C1810" t="s">
        <v>16</v>
      </c>
      <c r="D1810" t="s">
        <v>36</v>
      </c>
      <c r="E1810">
        <v>202007</v>
      </c>
      <c r="F1810">
        <v>2568789.2903225776</v>
      </c>
      <c r="G1810">
        <v>2790931</v>
      </c>
    </row>
    <row r="1811" spans="1:7" x14ac:dyDescent="0.2">
      <c r="A1811" t="s">
        <v>101</v>
      </c>
      <c r="B1811" t="s">
        <v>15</v>
      </c>
      <c r="C1811" t="s">
        <v>16</v>
      </c>
      <c r="D1811" t="s">
        <v>36</v>
      </c>
      <c r="E1811">
        <v>202008</v>
      </c>
      <c r="F1811">
        <v>2646658.5806451607</v>
      </c>
      <c r="G1811">
        <v>2829175</v>
      </c>
    </row>
    <row r="1812" spans="1:7" x14ac:dyDescent="0.2">
      <c r="A1812" t="s">
        <v>101</v>
      </c>
      <c r="B1812" t="s">
        <v>15</v>
      </c>
      <c r="C1812" t="s">
        <v>16</v>
      </c>
      <c r="D1812" t="s">
        <v>36</v>
      </c>
      <c r="E1812">
        <v>202009</v>
      </c>
      <c r="F1812">
        <v>2686999.0333333332</v>
      </c>
      <c r="G1812">
        <v>2841606</v>
      </c>
    </row>
    <row r="1813" spans="1:7" x14ac:dyDescent="0.2">
      <c r="A1813" t="s">
        <v>101</v>
      </c>
      <c r="B1813" t="s">
        <v>15</v>
      </c>
      <c r="C1813" t="s">
        <v>16</v>
      </c>
      <c r="D1813" t="s">
        <v>36</v>
      </c>
      <c r="E1813">
        <v>202010</v>
      </c>
      <c r="F1813">
        <v>2730948.3225806453</v>
      </c>
      <c r="G1813">
        <v>2990834</v>
      </c>
    </row>
    <row r="1814" spans="1:7" x14ac:dyDescent="0.2">
      <c r="A1814" t="s">
        <v>101</v>
      </c>
      <c r="B1814" t="s">
        <v>15</v>
      </c>
      <c r="C1814" t="s">
        <v>16</v>
      </c>
      <c r="D1814" t="s">
        <v>36</v>
      </c>
      <c r="E1814">
        <v>202011</v>
      </c>
      <c r="F1814">
        <v>2593933.4666666663</v>
      </c>
      <c r="G1814">
        <v>2955690</v>
      </c>
    </row>
    <row r="1815" spans="1:7" x14ac:dyDescent="0.2">
      <c r="A1815" t="s">
        <v>101</v>
      </c>
      <c r="B1815" t="s">
        <v>15</v>
      </c>
      <c r="C1815" t="s">
        <v>16</v>
      </c>
      <c r="D1815" t="s">
        <v>36</v>
      </c>
      <c r="E1815">
        <v>202012</v>
      </c>
      <c r="F1815">
        <v>2705530.064516128</v>
      </c>
      <c r="G1815">
        <v>2937665</v>
      </c>
    </row>
    <row r="1816" spans="1:7" x14ac:dyDescent="0.2">
      <c r="A1816" t="s">
        <v>101</v>
      </c>
      <c r="B1816" t="s">
        <v>15</v>
      </c>
      <c r="C1816" t="s">
        <v>16</v>
      </c>
      <c r="D1816" t="s">
        <v>36</v>
      </c>
      <c r="E1816">
        <v>202101</v>
      </c>
      <c r="F1816">
        <v>2680782.5483870953</v>
      </c>
      <c r="G1816">
        <v>2880157</v>
      </c>
    </row>
    <row r="1817" spans="1:7" x14ac:dyDescent="0.2">
      <c r="A1817" t="s">
        <v>101</v>
      </c>
      <c r="B1817" t="s">
        <v>15</v>
      </c>
      <c r="C1817" t="s">
        <v>16</v>
      </c>
      <c r="D1817" t="s">
        <v>36</v>
      </c>
      <c r="E1817">
        <v>202102</v>
      </c>
      <c r="F1817">
        <v>2659893.7500000009</v>
      </c>
      <c r="G1817">
        <v>2936053</v>
      </c>
    </row>
    <row r="1818" spans="1:7" x14ac:dyDescent="0.2">
      <c r="A1818" t="s">
        <v>101</v>
      </c>
      <c r="B1818" t="s">
        <v>15</v>
      </c>
      <c r="C1818" t="s">
        <v>16</v>
      </c>
      <c r="D1818" t="s">
        <v>36</v>
      </c>
      <c r="E1818">
        <v>202103</v>
      </c>
      <c r="F1818">
        <v>2780603.6451612921</v>
      </c>
      <c r="G1818">
        <v>2948658</v>
      </c>
    </row>
    <row r="1819" spans="1:7" x14ac:dyDescent="0.2">
      <c r="A1819" t="s">
        <v>101</v>
      </c>
      <c r="B1819" t="s">
        <v>15</v>
      </c>
      <c r="C1819" t="s">
        <v>16</v>
      </c>
      <c r="D1819" t="s">
        <v>36</v>
      </c>
      <c r="E1819">
        <v>202104</v>
      </c>
      <c r="F1819">
        <v>2787777.833333333</v>
      </c>
      <c r="G1819">
        <v>2984826</v>
      </c>
    </row>
    <row r="1820" spans="1:7" x14ac:dyDescent="0.2">
      <c r="A1820" t="s">
        <v>101</v>
      </c>
      <c r="B1820" t="s">
        <v>15</v>
      </c>
      <c r="C1820" t="s">
        <v>16</v>
      </c>
      <c r="D1820" t="s">
        <v>36</v>
      </c>
      <c r="E1820">
        <v>202105</v>
      </c>
      <c r="F1820">
        <v>2796878.8064516131</v>
      </c>
      <c r="G1820">
        <v>3158984</v>
      </c>
    </row>
    <row r="1821" spans="1:7" x14ac:dyDescent="0.2">
      <c r="A1821" t="s">
        <v>101</v>
      </c>
      <c r="B1821" t="s">
        <v>15</v>
      </c>
      <c r="C1821" t="s">
        <v>16</v>
      </c>
      <c r="D1821" t="s">
        <v>36</v>
      </c>
      <c r="E1821">
        <v>202106</v>
      </c>
      <c r="F1821">
        <v>2837745.6333333328</v>
      </c>
      <c r="G1821">
        <v>3005120</v>
      </c>
    </row>
    <row r="1822" spans="1:7" x14ac:dyDescent="0.2">
      <c r="A1822" t="s">
        <v>101</v>
      </c>
      <c r="B1822" t="s">
        <v>15</v>
      </c>
      <c r="C1822" t="s">
        <v>16</v>
      </c>
      <c r="D1822" t="s">
        <v>36</v>
      </c>
      <c r="E1822">
        <v>202107</v>
      </c>
      <c r="F1822">
        <v>2913322.7096774196</v>
      </c>
      <c r="G1822">
        <v>3128264</v>
      </c>
    </row>
    <row r="1823" spans="1:7" x14ac:dyDescent="0.2">
      <c r="A1823" t="s">
        <v>101</v>
      </c>
      <c r="B1823" t="s">
        <v>15</v>
      </c>
      <c r="C1823" t="s">
        <v>16</v>
      </c>
      <c r="D1823" t="s">
        <v>36</v>
      </c>
      <c r="E1823">
        <v>202108</v>
      </c>
      <c r="F1823">
        <v>2917017.7419354869</v>
      </c>
      <c r="G1823">
        <v>3146322</v>
      </c>
    </row>
    <row r="1824" spans="1:7" x14ac:dyDescent="0.2">
      <c r="A1824" t="s">
        <v>101</v>
      </c>
      <c r="B1824" t="s">
        <v>15</v>
      </c>
      <c r="C1824" t="s">
        <v>16</v>
      </c>
      <c r="D1824" t="s">
        <v>36</v>
      </c>
      <c r="E1824">
        <v>202109</v>
      </c>
      <c r="F1824">
        <v>2972527.1</v>
      </c>
      <c r="G1824">
        <v>3227436</v>
      </c>
    </row>
    <row r="1825" spans="1:7" x14ac:dyDescent="0.2">
      <c r="A1825" t="s">
        <v>101</v>
      </c>
      <c r="B1825" t="s">
        <v>15</v>
      </c>
      <c r="C1825" t="s">
        <v>16</v>
      </c>
      <c r="D1825" t="s">
        <v>36</v>
      </c>
      <c r="E1825">
        <v>202110</v>
      </c>
      <c r="F1825">
        <v>3073228.8387096771</v>
      </c>
      <c r="G1825">
        <v>3237130</v>
      </c>
    </row>
    <row r="1826" spans="1:7" x14ac:dyDescent="0.2">
      <c r="A1826" t="s">
        <v>101</v>
      </c>
      <c r="B1826" t="s">
        <v>15</v>
      </c>
      <c r="C1826" t="s">
        <v>16</v>
      </c>
      <c r="D1826" t="s">
        <v>36</v>
      </c>
      <c r="E1826">
        <v>202111</v>
      </c>
      <c r="F1826">
        <v>3108722.8666666672</v>
      </c>
      <c r="G1826">
        <v>3502226</v>
      </c>
    </row>
    <row r="1827" spans="1:7" x14ac:dyDescent="0.2">
      <c r="A1827" t="s">
        <v>101</v>
      </c>
      <c r="B1827" t="s">
        <v>15</v>
      </c>
      <c r="C1827" t="s">
        <v>16</v>
      </c>
      <c r="D1827" t="s">
        <v>36</v>
      </c>
      <c r="E1827">
        <v>202112</v>
      </c>
      <c r="F1827">
        <v>3105881.1935483888</v>
      </c>
      <c r="G1827">
        <v>3534136</v>
      </c>
    </row>
    <row r="1828" spans="1:7" x14ac:dyDescent="0.2">
      <c r="A1828" t="s">
        <v>101</v>
      </c>
      <c r="B1828" t="s">
        <v>15</v>
      </c>
      <c r="C1828" t="s">
        <v>16</v>
      </c>
      <c r="D1828" t="s">
        <v>36</v>
      </c>
      <c r="E1828">
        <v>202201</v>
      </c>
      <c r="F1828">
        <v>3057756.7096774192</v>
      </c>
      <c r="G1828">
        <v>3340041</v>
      </c>
    </row>
    <row r="1829" spans="1:7" x14ac:dyDescent="0.2">
      <c r="A1829" t="s">
        <v>101</v>
      </c>
      <c r="B1829" t="s">
        <v>15</v>
      </c>
      <c r="C1829" t="s">
        <v>16</v>
      </c>
      <c r="D1829" t="s">
        <v>36</v>
      </c>
      <c r="E1829">
        <v>202202</v>
      </c>
      <c r="F1829">
        <v>3101475.2142857146</v>
      </c>
      <c r="G1829">
        <v>3369460</v>
      </c>
    </row>
    <row r="1830" spans="1:7" x14ac:dyDescent="0.2">
      <c r="A1830" t="s">
        <v>101</v>
      </c>
      <c r="B1830" t="s">
        <v>15</v>
      </c>
      <c r="C1830" t="s">
        <v>16</v>
      </c>
      <c r="D1830" t="s">
        <v>36</v>
      </c>
      <c r="E1830">
        <v>202203</v>
      </c>
      <c r="F1830">
        <v>3087606.2903225813</v>
      </c>
      <c r="G1830">
        <v>3326162</v>
      </c>
    </row>
    <row r="1831" spans="1:7" x14ac:dyDescent="0.2">
      <c r="A1831" t="s">
        <v>101</v>
      </c>
      <c r="B1831" t="s">
        <v>15</v>
      </c>
      <c r="C1831" t="s">
        <v>16</v>
      </c>
      <c r="D1831" t="s">
        <v>36</v>
      </c>
      <c r="E1831">
        <v>202204</v>
      </c>
      <c r="F1831">
        <v>3132425.6</v>
      </c>
      <c r="G1831">
        <v>3605076</v>
      </c>
    </row>
    <row r="1832" spans="1:7" x14ac:dyDescent="0.2">
      <c r="A1832" t="s">
        <v>101</v>
      </c>
      <c r="B1832" t="s">
        <v>15</v>
      </c>
      <c r="C1832" t="s">
        <v>16</v>
      </c>
      <c r="D1832" t="s">
        <v>36</v>
      </c>
      <c r="E1832">
        <v>202205</v>
      </c>
      <c r="F1832">
        <v>3144713.5161290332</v>
      </c>
      <c r="G1832">
        <v>3314728</v>
      </c>
    </row>
    <row r="1833" spans="1:7" x14ac:dyDescent="0.2">
      <c r="A1833" t="s">
        <v>101</v>
      </c>
      <c r="B1833" t="s">
        <v>15</v>
      </c>
      <c r="C1833" t="s">
        <v>16</v>
      </c>
      <c r="D1833" t="s">
        <v>36</v>
      </c>
      <c r="E1833">
        <v>202206</v>
      </c>
      <c r="F1833">
        <v>3143517.3666666648</v>
      </c>
      <c r="G1833">
        <v>3412506</v>
      </c>
    </row>
    <row r="1834" spans="1:7" x14ac:dyDescent="0.2">
      <c r="A1834" t="s">
        <v>101</v>
      </c>
      <c r="B1834" t="s">
        <v>15</v>
      </c>
      <c r="C1834" t="s">
        <v>16</v>
      </c>
      <c r="D1834" t="s">
        <v>36</v>
      </c>
      <c r="E1834">
        <v>202207</v>
      </c>
      <c r="F1834">
        <v>3116305.0645161294</v>
      </c>
      <c r="G1834">
        <v>3349421</v>
      </c>
    </row>
    <row r="1835" spans="1:7" x14ac:dyDescent="0.2">
      <c r="A1835" t="s">
        <v>101</v>
      </c>
      <c r="B1835" t="s">
        <v>15</v>
      </c>
      <c r="C1835" t="s">
        <v>16</v>
      </c>
      <c r="D1835" t="s">
        <v>36</v>
      </c>
      <c r="E1835">
        <v>202208</v>
      </c>
      <c r="F1835">
        <v>3099920.2580645178</v>
      </c>
      <c r="G1835">
        <v>3361062</v>
      </c>
    </row>
    <row r="1836" spans="1:7" x14ac:dyDescent="0.2">
      <c r="A1836" t="s">
        <v>101</v>
      </c>
      <c r="B1836" t="s">
        <v>15</v>
      </c>
      <c r="C1836" t="s">
        <v>16</v>
      </c>
      <c r="D1836" t="s">
        <v>36</v>
      </c>
      <c r="E1836">
        <v>202209</v>
      </c>
      <c r="F1836">
        <v>3012007.8999999994</v>
      </c>
      <c r="G1836">
        <v>3342913</v>
      </c>
    </row>
    <row r="1837" spans="1:7" x14ac:dyDescent="0.2">
      <c r="A1837" t="s">
        <v>101</v>
      </c>
      <c r="B1837" t="s">
        <v>15</v>
      </c>
      <c r="C1837" t="s">
        <v>16</v>
      </c>
      <c r="D1837" t="s">
        <v>36</v>
      </c>
      <c r="E1837">
        <v>202210</v>
      </c>
      <c r="F1837">
        <v>2981643.0000000009</v>
      </c>
      <c r="G1837">
        <v>3364015</v>
      </c>
    </row>
    <row r="1838" spans="1:7" x14ac:dyDescent="0.2">
      <c r="A1838" t="s">
        <v>101</v>
      </c>
      <c r="B1838" t="s">
        <v>15</v>
      </c>
      <c r="C1838" t="s">
        <v>16</v>
      </c>
      <c r="D1838" t="s">
        <v>36</v>
      </c>
      <c r="E1838">
        <v>202211</v>
      </c>
      <c r="F1838">
        <v>3076173.2</v>
      </c>
      <c r="G1838">
        <v>3386652</v>
      </c>
    </row>
    <row r="1839" spans="1:7" x14ac:dyDescent="0.2">
      <c r="A1839" t="s">
        <v>101</v>
      </c>
      <c r="B1839" t="s">
        <v>15</v>
      </c>
      <c r="C1839" t="s">
        <v>16</v>
      </c>
      <c r="D1839" t="s">
        <v>36</v>
      </c>
      <c r="E1839">
        <v>202212</v>
      </c>
      <c r="F1839">
        <v>3027043.096774193</v>
      </c>
      <c r="G1839">
        <v>3273393</v>
      </c>
    </row>
    <row r="1840" spans="1:7" x14ac:dyDescent="0.2">
      <c r="A1840" t="s">
        <v>101</v>
      </c>
      <c r="B1840" t="s">
        <v>15</v>
      </c>
      <c r="C1840" t="s">
        <v>16</v>
      </c>
      <c r="D1840" t="s">
        <v>36</v>
      </c>
      <c r="E1840">
        <v>202301</v>
      </c>
      <c r="F1840">
        <v>3018058.6451612888</v>
      </c>
      <c r="G1840">
        <v>3582396</v>
      </c>
    </row>
    <row r="1841" spans="1:7" x14ac:dyDescent="0.2">
      <c r="A1841" t="s">
        <v>101</v>
      </c>
      <c r="B1841" t="s">
        <v>15</v>
      </c>
      <c r="C1841" t="s">
        <v>16</v>
      </c>
      <c r="D1841" t="s">
        <v>36</v>
      </c>
      <c r="E1841">
        <v>202302</v>
      </c>
      <c r="F1841">
        <v>3026269.0357142868</v>
      </c>
      <c r="G1841">
        <v>3310797</v>
      </c>
    </row>
    <row r="1842" spans="1:7" x14ac:dyDescent="0.2">
      <c r="A1842" t="s">
        <v>101</v>
      </c>
      <c r="B1842" t="s">
        <v>15</v>
      </c>
      <c r="C1842" t="s">
        <v>16</v>
      </c>
      <c r="D1842" t="s">
        <v>36</v>
      </c>
      <c r="E1842">
        <v>202303</v>
      </c>
      <c r="F1842">
        <v>3042274.161290322</v>
      </c>
      <c r="G1842">
        <v>3280323</v>
      </c>
    </row>
    <row r="1843" spans="1:7" x14ac:dyDescent="0.2">
      <c r="A1843" t="s">
        <v>101</v>
      </c>
      <c r="B1843" t="s">
        <v>15</v>
      </c>
      <c r="C1843" t="s">
        <v>16</v>
      </c>
      <c r="D1843" t="s">
        <v>36</v>
      </c>
      <c r="E1843">
        <v>202304</v>
      </c>
      <c r="F1843">
        <v>3010606.8666666676</v>
      </c>
      <c r="G1843">
        <v>3287405</v>
      </c>
    </row>
    <row r="1844" spans="1:7" x14ac:dyDescent="0.2">
      <c r="A1844" t="s">
        <v>101</v>
      </c>
      <c r="B1844" t="s">
        <v>15</v>
      </c>
      <c r="C1844" t="s">
        <v>16</v>
      </c>
      <c r="D1844" t="s">
        <v>36</v>
      </c>
      <c r="E1844">
        <v>202305</v>
      </c>
      <c r="F1844">
        <v>3000545.8709677458</v>
      </c>
      <c r="G1844">
        <v>3243504</v>
      </c>
    </row>
    <row r="1845" spans="1:7" x14ac:dyDescent="0.2">
      <c r="A1845" t="s">
        <v>101</v>
      </c>
      <c r="B1845" t="s">
        <v>15</v>
      </c>
      <c r="C1845" t="s">
        <v>16</v>
      </c>
      <c r="D1845" t="s">
        <v>36</v>
      </c>
      <c r="E1845">
        <v>202306</v>
      </c>
      <c r="F1845">
        <v>2907185.4666666659</v>
      </c>
      <c r="G1845">
        <v>3377134</v>
      </c>
    </row>
    <row r="1846" spans="1:7" x14ac:dyDescent="0.2">
      <c r="A1846" t="s">
        <v>101</v>
      </c>
      <c r="B1846" t="s">
        <v>15</v>
      </c>
      <c r="C1846" t="s">
        <v>16</v>
      </c>
      <c r="D1846" t="s">
        <v>36</v>
      </c>
      <c r="E1846">
        <v>202307</v>
      </c>
      <c r="F1846">
        <v>2911857.5161290322</v>
      </c>
      <c r="G1846">
        <v>3230592</v>
      </c>
    </row>
    <row r="1847" spans="1:7" x14ac:dyDescent="0.2">
      <c r="A1847" t="s">
        <v>101</v>
      </c>
      <c r="B1847" t="s">
        <v>15</v>
      </c>
      <c r="C1847" t="s">
        <v>16</v>
      </c>
      <c r="D1847" t="s">
        <v>36</v>
      </c>
      <c r="E1847">
        <v>202308</v>
      </c>
      <c r="F1847">
        <v>2828833.1935483874</v>
      </c>
      <c r="G1847">
        <v>3441179</v>
      </c>
    </row>
    <row r="1848" spans="1:7" x14ac:dyDescent="0.2">
      <c r="A1848" t="s">
        <v>101</v>
      </c>
      <c r="B1848" t="s">
        <v>15</v>
      </c>
      <c r="C1848" t="s">
        <v>16</v>
      </c>
      <c r="D1848" t="s">
        <v>36</v>
      </c>
      <c r="E1848">
        <v>202309</v>
      </c>
      <c r="F1848">
        <v>2759664.100000001</v>
      </c>
      <c r="G1848">
        <v>3255218</v>
      </c>
    </row>
    <row r="1849" spans="1:7" x14ac:dyDescent="0.2">
      <c r="A1849" t="s">
        <v>101</v>
      </c>
      <c r="B1849" t="s">
        <v>15</v>
      </c>
      <c r="C1849" t="s">
        <v>16</v>
      </c>
      <c r="D1849" t="s">
        <v>36</v>
      </c>
      <c r="E1849">
        <v>202310</v>
      </c>
      <c r="F1849">
        <v>2745122.4838709706</v>
      </c>
      <c r="G1849">
        <v>3003344</v>
      </c>
    </row>
    <row r="1850" spans="1:7" x14ac:dyDescent="0.2">
      <c r="A1850" t="s">
        <v>101</v>
      </c>
      <c r="B1850" t="s">
        <v>15</v>
      </c>
      <c r="C1850" t="s">
        <v>16</v>
      </c>
      <c r="D1850" t="s">
        <v>36</v>
      </c>
      <c r="E1850">
        <v>202311</v>
      </c>
      <c r="F1850">
        <v>2763396.3999999994</v>
      </c>
      <c r="G1850">
        <v>2966114</v>
      </c>
    </row>
    <row r="1851" spans="1:7" x14ac:dyDescent="0.2">
      <c r="A1851" t="s">
        <v>101</v>
      </c>
      <c r="B1851" t="s">
        <v>15</v>
      </c>
      <c r="C1851" t="s">
        <v>16</v>
      </c>
      <c r="D1851" t="s">
        <v>36</v>
      </c>
      <c r="E1851">
        <v>202312</v>
      </c>
      <c r="F1851">
        <v>2739834.838709678</v>
      </c>
      <c r="G1851">
        <v>2966072</v>
      </c>
    </row>
    <row r="1852" spans="1:7" x14ac:dyDescent="0.2">
      <c r="A1852" t="s">
        <v>101</v>
      </c>
      <c r="B1852" t="s">
        <v>15</v>
      </c>
      <c r="C1852" t="s">
        <v>16</v>
      </c>
      <c r="D1852" t="s">
        <v>36</v>
      </c>
      <c r="E1852">
        <v>202401</v>
      </c>
      <c r="F1852">
        <v>2649333.7741935481</v>
      </c>
      <c r="G1852">
        <v>2848665</v>
      </c>
    </row>
    <row r="1853" spans="1:7" x14ac:dyDescent="0.2">
      <c r="A1853" t="s">
        <v>101</v>
      </c>
      <c r="B1853" t="s">
        <v>15</v>
      </c>
      <c r="C1853" t="s">
        <v>16</v>
      </c>
      <c r="D1853" t="s">
        <v>36</v>
      </c>
      <c r="E1853">
        <v>202402</v>
      </c>
      <c r="F1853">
        <v>2587694.0000000009</v>
      </c>
      <c r="G1853">
        <v>2794862</v>
      </c>
    </row>
    <row r="1854" spans="1:7" x14ac:dyDescent="0.2">
      <c r="A1854" t="s">
        <v>101</v>
      </c>
      <c r="B1854" t="s">
        <v>15</v>
      </c>
      <c r="C1854" t="s">
        <v>16</v>
      </c>
      <c r="D1854" t="s">
        <v>36</v>
      </c>
      <c r="E1854">
        <v>202403</v>
      </c>
      <c r="F1854">
        <v>2573161.161290321</v>
      </c>
      <c r="G1854">
        <v>2773453</v>
      </c>
    </row>
    <row r="1855" spans="1:7" x14ac:dyDescent="0.2">
      <c r="A1855" t="s">
        <v>101</v>
      </c>
      <c r="B1855" t="s">
        <v>15</v>
      </c>
      <c r="C1855" t="s">
        <v>16</v>
      </c>
      <c r="D1855" t="s">
        <v>36</v>
      </c>
      <c r="E1855">
        <v>202404</v>
      </c>
      <c r="F1855">
        <v>2884106.9666666668</v>
      </c>
      <c r="G1855">
        <v>3063252</v>
      </c>
    </row>
    <row r="1856" spans="1:7" x14ac:dyDescent="0.2">
      <c r="A1856" t="s">
        <v>101</v>
      </c>
      <c r="B1856" t="s">
        <v>15</v>
      </c>
      <c r="C1856" t="s">
        <v>16</v>
      </c>
      <c r="D1856" t="s">
        <v>36</v>
      </c>
      <c r="E1856">
        <v>202405</v>
      </c>
      <c r="F1856">
        <v>2995839.0322580631</v>
      </c>
      <c r="G1856">
        <v>3176139</v>
      </c>
    </row>
    <row r="1857" spans="1:7" x14ac:dyDescent="0.2">
      <c r="A1857" t="s">
        <v>101</v>
      </c>
      <c r="B1857" t="s">
        <v>15</v>
      </c>
      <c r="C1857" t="s">
        <v>16</v>
      </c>
      <c r="D1857" t="s">
        <v>37</v>
      </c>
      <c r="E1857">
        <v>201906</v>
      </c>
      <c r="F1857">
        <v>2343997.429390681</v>
      </c>
      <c r="G1857">
        <v>2561983</v>
      </c>
    </row>
    <row r="1858" spans="1:7" x14ac:dyDescent="0.2">
      <c r="A1858" t="s">
        <v>101</v>
      </c>
      <c r="B1858" t="s">
        <v>15</v>
      </c>
      <c r="C1858" t="s">
        <v>16</v>
      </c>
      <c r="D1858" t="s">
        <v>37</v>
      </c>
      <c r="E1858">
        <v>201912</v>
      </c>
      <c r="F1858">
        <v>2696476.4193548388</v>
      </c>
      <c r="G1858">
        <v>3011855.3333333335</v>
      </c>
    </row>
    <row r="1859" spans="1:7" x14ac:dyDescent="0.2">
      <c r="A1859" t="s">
        <v>101</v>
      </c>
      <c r="B1859" t="s">
        <v>15</v>
      </c>
      <c r="C1859" t="s">
        <v>16</v>
      </c>
      <c r="D1859" t="s">
        <v>37</v>
      </c>
      <c r="E1859">
        <v>202006</v>
      </c>
      <c r="F1859">
        <v>2672702.0956927449</v>
      </c>
      <c r="G1859">
        <v>3019594.8333333335</v>
      </c>
    </row>
    <row r="1860" spans="1:7" x14ac:dyDescent="0.2">
      <c r="A1860" t="s">
        <v>101</v>
      </c>
      <c r="B1860" t="s">
        <v>15</v>
      </c>
      <c r="C1860" t="s">
        <v>16</v>
      </c>
      <c r="D1860" t="s">
        <v>37</v>
      </c>
      <c r="E1860">
        <v>202012</v>
      </c>
      <c r="F1860">
        <v>2655476.4596774187</v>
      </c>
      <c r="G1860">
        <v>2890983.5</v>
      </c>
    </row>
    <row r="1861" spans="1:7" x14ac:dyDescent="0.2">
      <c r="A1861" t="s">
        <v>101</v>
      </c>
      <c r="B1861" t="s">
        <v>15</v>
      </c>
      <c r="C1861" t="s">
        <v>16</v>
      </c>
      <c r="D1861" t="s">
        <v>37</v>
      </c>
      <c r="E1861">
        <v>202106</v>
      </c>
      <c r="F1861">
        <v>2757280.3694444443</v>
      </c>
      <c r="G1861">
        <v>2985633</v>
      </c>
    </row>
    <row r="1862" spans="1:7" x14ac:dyDescent="0.2">
      <c r="A1862" t="s">
        <v>101</v>
      </c>
      <c r="B1862" t="s">
        <v>15</v>
      </c>
      <c r="C1862" t="s">
        <v>16</v>
      </c>
      <c r="D1862" t="s">
        <v>37</v>
      </c>
      <c r="E1862">
        <v>202112</v>
      </c>
      <c r="F1862">
        <v>3015116.741756273</v>
      </c>
      <c r="G1862">
        <v>3295919</v>
      </c>
    </row>
    <row r="1863" spans="1:7" x14ac:dyDescent="0.2">
      <c r="A1863" t="s">
        <v>101</v>
      </c>
      <c r="B1863" t="s">
        <v>15</v>
      </c>
      <c r="C1863" t="s">
        <v>16</v>
      </c>
      <c r="D1863" t="s">
        <v>37</v>
      </c>
      <c r="E1863">
        <v>202206</v>
      </c>
      <c r="F1863">
        <v>3111249.1161802355</v>
      </c>
      <c r="G1863">
        <v>3394662.1666666665</v>
      </c>
    </row>
    <row r="1864" spans="1:7" x14ac:dyDescent="0.2">
      <c r="A1864" t="s">
        <v>101</v>
      </c>
      <c r="B1864" t="s">
        <v>15</v>
      </c>
      <c r="C1864" t="s">
        <v>16</v>
      </c>
      <c r="D1864" t="s">
        <v>37</v>
      </c>
      <c r="E1864">
        <v>202212</v>
      </c>
      <c r="F1864">
        <v>3052182.0865591397</v>
      </c>
      <c r="G1864">
        <v>3346242.6666666665</v>
      </c>
    </row>
    <row r="1865" spans="1:7" x14ac:dyDescent="0.2">
      <c r="A1865" t="s">
        <v>101</v>
      </c>
      <c r="B1865" t="s">
        <v>15</v>
      </c>
      <c r="C1865" t="s">
        <v>16</v>
      </c>
      <c r="D1865" t="s">
        <v>37</v>
      </c>
      <c r="E1865">
        <v>202306</v>
      </c>
      <c r="F1865">
        <v>3000823.3410778292</v>
      </c>
      <c r="G1865">
        <v>3346926.5</v>
      </c>
    </row>
    <row r="1866" spans="1:7" x14ac:dyDescent="0.2">
      <c r="A1866" t="s">
        <v>101</v>
      </c>
      <c r="B1866" t="s">
        <v>15</v>
      </c>
      <c r="C1866" t="s">
        <v>16</v>
      </c>
      <c r="D1866" t="s">
        <v>37</v>
      </c>
      <c r="E1866">
        <v>202312</v>
      </c>
      <c r="F1866">
        <v>2791451.4220430111</v>
      </c>
      <c r="G1866">
        <v>3143753.1666666665</v>
      </c>
    </row>
    <row r="1867" spans="1:7" x14ac:dyDescent="0.2">
      <c r="A1867" t="s">
        <v>101</v>
      </c>
      <c r="B1867" t="s">
        <v>15</v>
      </c>
      <c r="C1867" t="s">
        <v>16</v>
      </c>
      <c r="D1867" t="s">
        <v>37</v>
      </c>
      <c r="E1867">
        <v>202406</v>
      </c>
      <c r="F1867">
        <v>2738026.9868817204</v>
      </c>
      <c r="G1867">
        <v>2931274.2</v>
      </c>
    </row>
    <row r="1868" spans="1:7" x14ac:dyDescent="0.2">
      <c r="A1868" t="s">
        <v>101</v>
      </c>
      <c r="B1868" t="s">
        <v>15</v>
      </c>
      <c r="C1868" t="s">
        <v>16</v>
      </c>
      <c r="D1868" t="s">
        <v>33</v>
      </c>
      <c r="E1868">
        <v>201906</v>
      </c>
      <c r="F1868">
        <v>2343997.429390681</v>
      </c>
      <c r="G1868">
        <v>2561983</v>
      </c>
    </row>
    <row r="1869" spans="1:7" x14ac:dyDescent="0.2">
      <c r="A1869" t="s">
        <v>101</v>
      </c>
      <c r="B1869" t="s">
        <v>15</v>
      </c>
      <c r="C1869" t="s">
        <v>16</v>
      </c>
      <c r="D1869" t="s">
        <v>33</v>
      </c>
      <c r="E1869">
        <v>201909</v>
      </c>
      <c r="F1869">
        <v>2646626.069892474</v>
      </c>
      <c r="G1869">
        <v>3032474.3333333335</v>
      </c>
    </row>
    <row r="1870" spans="1:7" x14ac:dyDescent="0.2">
      <c r="A1870" t="s">
        <v>101</v>
      </c>
      <c r="B1870" t="s">
        <v>15</v>
      </c>
      <c r="C1870" t="s">
        <v>16</v>
      </c>
      <c r="D1870" t="s">
        <v>33</v>
      </c>
      <c r="E1870">
        <v>201912</v>
      </c>
      <c r="F1870">
        <v>2746326.7688172036</v>
      </c>
      <c r="G1870">
        <v>2991236.3333333335</v>
      </c>
    </row>
    <row r="1871" spans="1:7" x14ac:dyDescent="0.2">
      <c r="A1871" t="s">
        <v>101</v>
      </c>
      <c r="B1871" t="s">
        <v>15</v>
      </c>
      <c r="C1871" t="s">
        <v>16</v>
      </c>
      <c r="D1871" t="s">
        <v>33</v>
      </c>
      <c r="E1871">
        <v>202003</v>
      </c>
      <c r="F1871">
        <v>2733716.0641453457</v>
      </c>
      <c r="G1871">
        <v>3157023.3333333335</v>
      </c>
    </row>
    <row r="1872" spans="1:7" x14ac:dyDescent="0.2">
      <c r="A1872" t="s">
        <v>101</v>
      </c>
      <c r="B1872" t="s">
        <v>15</v>
      </c>
      <c r="C1872" t="s">
        <v>16</v>
      </c>
      <c r="D1872" t="s">
        <v>33</v>
      </c>
      <c r="E1872">
        <v>202006</v>
      </c>
      <c r="F1872">
        <v>2611688.1272401442</v>
      </c>
      <c r="G1872">
        <v>2882166.3333333335</v>
      </c>
    </row>
    <row r="1873" spans="1:7" x14ac:dyDescent="0.2">
      <c r="A1873" t="s">
        <v>101</v>
      </c>
      <c r="B1873" t="s">
        <v>15</v>
      </c>
      <c r="C1873" t="s">
        <v>16</v>
      </c>
      <c r="D1873" t="s">
        <v>33</v>
      </c>
      <c r="E1873">
        <v>202009</v>
      </c>
      <c r="F1873">
        <v>2634148.9681003573</v>
      </c>
      <c r="G1873">
        <v>2820570.6666666665</v>
      </c>
    </row>
    <row r="1874" spans="1:7" x14ac:dyDescent="0.2">
      <c r="A1874" t="s">
        <v>101</v>
      </c>
      <c r="B1874" t="s">
        <v>15</v>
      </c>
      <c r="C1874" t="s">
        <v>16</v>
      </c>
      <c r="D1874" t="s">
        <v>33</v>
      </c>
      <c r="E1874">
        <v>202012</v>
      </c>
      <c r="F1874">
        <v>2676803.9512544801</v>
      </c>
      <c r="G1874">
        <v>2961396.3333333335</v>
      </c>
    </row>
    <row r="1875" spans="1:7" x14ac:dyDescent="0.2">
      <c r="A1875" t="s">
        <v>101</v>
      </c>
      <c r="B1875" t="s">
        <v>15</v>
      </c>
      <c r="C1875" t="s">
        <v>16</v>
      </c>
      <c r="D1875" t="s">
        <v>33</v>
      </c>
      <c r="E1875">
        <v>202103</v>
      </c>
      <c r="F1875">
        <v>2707093.3145161294</v>
      </c>
      <c r="G1875">
        <v>2921622.6666666665</v>
      </c>
    </row>
    <row r="1876" spans="1:7" x14ac:dyDescent="0.2">
      <c r="A1876" t="s">
        <v>101</v>
      </c>
      <c r="B1876" t="s">
        <v>15</v>
      </c>
      <c r="C1876" t="s">
        <v>16</v>
      </c>
      <c r="D1876" t="s">
        <v>33</v>
      </c>
      <c r="E1876">
        <v>202106</v>
      </c>
      <c r="F1876">
        <v>2807467.4243727601</v>
      </c>
      <c r="G1876">
        <v>3049643.3333333335</v>
      </c>
    </row>
    <row r="1877" spans="1:7" x14ac:dyDescent="0.2">
      <c r="A1877" t="s">
        <v>101</v>
      </c>
      <c r="B1877" t="s">
        <v>15</v>
      </c>
      <c r="C1877" t="s">
        <v>16</v>
      </c>
      <c r="D1877" t="s">
        <v>33</v>
      </c>
      <c r="E1877">
        <v>202109</v>
      </c>
      <c r="F1877">
        <v>2934289.1838709689</v>
      </c>
      <c r="G1877">
        <v>3167340.6666666665</v>
      </c>
    </row>
    <row r="1878" spans="1:7" x14ac:dyDescent="0.2">
      <c r="A1878" t="s">
        <v>101</v>
      </c>
      <c r="B1878" t="s">
        <v>15</v>
      </c>
      <c r="C1878" t="s">
        <v>16</v>
      </c>
      <c r="D1878" t="s">
        <v>33</v>
      </c>
      <c r="E1878">
        <v>202112</v>
      </c>
      <c r="F1878">
        <v>3095944.2996415775</v>
      </c>
      <c r="G1878">
        <v>3424497.3333333335</v>
      </c>
    </row>
    <row r="1879" spans="1:7" x14ac:dyDescent="0.2">
      <c r="A1879" t="s">
        <v>101</v>
      </c>
      <c r="B1879" t="s">
        <v>15</v>
      </c>
      <c r="C1879" t="s">
        <v>16</v>
      </c>
      <c r="D1879" t="s">
        <v>33</v>
      </c>
      <c r="E1879">
        <v>202203</v>
      </c>
      <c r="F1879">
        <v>3082279.4047619049</v>
      </c>
      <c r="G1879">
        <v>3345221</v>
      </c>
    </row>
    <row r="1880" spans="1:7" x14ac:dyDescent="0.2">
      <c r="A1880" t="s">
        <v>101</v>
      </c>
      <c r="B1880" t="s">
        <v>15</v>
      </c>
      <c r="C1880" t="s">
        <v>16</v>
      </c>
      <c r="D1880" t="s">
        <v>33</v>
      </c>
      <c r="E1880">
        <v>202206</v>
      </c>
      <c r="F1880">
        <v>3140218.8275985662</v>
      </c>
      <c r="G1880">
        <v>3444103.3333333335</v>
      </c>
    </row>
    <row r="1881" spans="1:7" x14ac:dyDescent="0.2">
      <c r="A1881" t="s">
        <v>101</v>
      </c>
      <c r="B1881" t="s">
        <v>15</v>
      </c>
      <c r="C1881" t="s">
        <v>16</v>
      </c>
      <c r="D1881" t="s">
        <v>33</v>
      </c>
      <c r="E1881">
        <v>202209</v>
      </c>
      <c r="F1881">
        <v>3076077.7408602149</v>
      </c>
      <c r="G1881">
        <v>3351132</v>
      </c>
    </row>
    <row r="1882" spans="1:7" x14ac:dyDescent="0.2">
      <c r="A1882" t="s">
        <v>101</v>
      </c>
      <c r="B1882" t="s">
        <v>15</v>
      </c>
      <c r="C1882" t="s">
        <v>16</v>
      </c>
      <c r="D1882" t="s">
        <v>33</v>
      </c>
      <c r="E1882">
        <v>202212</v>
      </c>
      <c r="F1882">
        <v>3028286.4322580644</v>
      </c>
      <c r="G1882">
        <v>3341353.3333333335</v>
      </c>
    </row>
    <row r="1883" spans="1:7" x14ac:dyDescent="0.2">
      <c r="A1883" t="s">
        <v>101</v>
      </c>
      <c r="B1883" t="s">
        <v>15</v>
      </c>
      <c r="C1883" t="s">
        <v>16</v>
      </c>
      <c r="D1883" t="s">
        <v>33</v>
      </c>
      <c r="E1883">
        <v>202303</v>
      </c>
      <c r="F1883">
        <v>3028867.2807219657</v>
      </c>
      <c r="G1883">
        <v>3391172</v>
      </c>
    </row>
    <row r="1884" spans="1:7" x14ac:dyDescent="0.2">
      <c r="A1884" t="s">
        <v>101</v>
      </c>
      <c r="B1884" t="s">
        <v>15</v>
      </c>
      <c r="C1884" t="s">
        <v>16</v>
      </c>
      <c r="D1884" t="s">
        <v>33</v>
      </c>
      <c r="E1884">
        <v>202306</v>
      </c>
      <c r="F1884">
        <v>2972779.4014336928</v>
      </c>
      <c r="G1884">
        <v>3302681</v>
      </c>
    </row>
    <row r="1885" spans="1:7" x14ac:dyDescent="0.2">
      <c r="A1885" t="s">
        <v>101</v>
      </c>
      <c r="B1885" t="s">
        <v>15</v>
      </c>
      <c r="C1885" t="s">
        <v>16</v>
      </c>
      <c r="D1885" t="s">
        <v>33</v>
      </c>
      <c r="E1885">
        <v>202309</v>
      </c>
      <c r="F1885">
        <v>2833451.6032258067</v>
      </c>
      <c r="G1885">
        <v>3308996.3333333335</v>
      </c>
    </row>
    <row r="1886" spans="1:7" x14ac:dyDescent="0.2">
      <c r="A1886" t="s">
        <v>101</v>
      </c>
      <c r="B1886" t="s">
        <v>15</v>
      </c>
      <c r="C1886" t="s">
        <v>16</v>
      </c>
      <c r="D1886" t="s">
        <v>33</v>
      </c>
      <c r="E1886">
        <v>202312</v>
      </c>
      <c r="F1886">
        <v>2749451.2408602163</v>
      </c>
      <c r="G1886">
        <v>2978510</v>
      </c>
    </row>
    <row r="1887" spans="1:7" x14ac:dyDescent="0.2">
      <c r="A1887" t="s">
        <v>101</v>
      </c>
      <c r="B1887" t="s">
        <v>15</v>
      </c>
      <c r="C1887" t="s">
        <v>16</v>
      </c>
      <c r="D1887" t="s">
        <v>33</v>
      </c>
      <c r="E1887">
        <v>202403</v>
      </c>
      <c r="F1887">
        <v>2603396.3118279572</v>
      </c>
      <c r="G1887">
        <v>2805660</v>
      </c>
    </row>
    <row r="1888" spans="1:7" x14ac:dyDescent="0.2">
      <c r="A1888" t="s">
        <v>101</v>
      </c>
      <c r="B1888" t="s">
        <v>15</v>
      </c>
      <c r="C1888" t="s">
        <v>16</v>
      </c>
      <c r="D1888" t="s">
        <v>33</v>
      </c>
      <c r="E1888">
        <v>202406</v>
      </c>
      <c r="F1888">
        <v>2939972.9994623652</v>
      </c>
      <c r="G1888">
        <v>3119695.5</v>
      </c>
    </row>
    <row r="1889" spans="1:7" x14ac:dyDescent="0.2">
      <c r="A1889" t="s">
        <v>101</v>
      </c>
      <c r="B1889" t="s">
        <v>28</v>
      </c>
      <c r="C1889" t="s">
        <v>17</v>
      </c>
      <c r="D1889" t="s">
        <v>35</v>
      </c>
      <c r="E1889">
        <v>2020</v>
      </c>
      <c r="F1889">
        <v>411.43935483870962</v>
      </c>
      <c r="G1889">
        <v>671.4</v>
      </c>
    </row>
    <row r="1890" spans="1:7" x14ac:dyDescent="0.2">
      <c r="A1890" t="s">
        <v>101</v>
      </c>
      <c r="B1890" t="s">
        <v>28</v>
      </c>
      <c r="C1890" t="s">
        <v>17</v>
      </c>
      <c r="D1890" t="s">
        <v>35</v>
      </c>
      <c r="E1890">
        <v>2021</v>
      </c>
      <c r="F1890">
        <v>8409.9475166410648</v>
      </c>
      <c r="G1890">
        <v>8824.3333333333339</v>
      </c>
    </row>
    <row r="1891" spans="1:7" x14ac:dyDescent="0.2">
      <c r="A1891" t="s">
        <v>101</v>
      </c>
      <c r="B1891" t="s">
        <v>28</v>
      </c>
      <c r="C1891" t="s">
        <v>17</v>
      </c>
      <c r="D1891" t="s">
        <v>35</v>
      </c>
      <c r="E1891">
        <v>2022</v>
      </c>
      <c r="F1891">
        <v>9945.3940572196607</v>
      </c>
      <c r="G1891">
        <v>11532.625</v>
      </c>
    </row>
    <row r="1892" spans="1:7" x14ac:dyDescent="0.2">
      <c r="A1892" t="s">
        <v>101</v>
      </c>
      <c r="B1892" t="s">
        <v>28</v>
      </c>
      <c r="C1892" t="s">
        <v>17</v>
      </c>
      <c r="D1892" t="s">
        <v>36</v>
      </c>
      <c r="E1892">
        <v>202008</v>
      </c>
      <c r="F1892">
        <v>167.99999999999989</v>
      </c>
      <c r="G1892">
        <v>544</v>
      </c>
    </row>
    <row r="1893" spans="1:7" x14ac:dyDescent="0.2">
      <c r="A1893" t="s">
        <v>101</v>
      </c>
      <c r="B1893" t="s">
        <v>28</v>
      </c>
      <c r="C1893" t="s">
        <v>17</v>
      </c>
      <c r="D1893" t="s">
        <v>36</v>
      </c>
      <c r="E1893">
        <v>202009</v>
      </c>
      <c r="F1893">
        <v>233.36666666666659</v>
      </c>
      <c r="G1893">
        <v>471</v>
      </c>
    </row>
    <row r="1894" spans="1:7" x14ac:dyDescent="0.2">
      <c r="A1894" t="s">
        <v>101</v>
      </c>
      <c r="B1894" t="s">
        <v>28</v>
      </c>
      <c r="C1894" t="s">
        <v>17</v>
      </c>
      <c r="D1894" t="s">
        <v>36</v>
      </c>
      <c r="E1894">
        <v>202010</v>
      </c>
      <c r="F1894">
        <v>326.77419354838713</v>
      </c>
      <c r="G1894">
        <v>580</v>
      </c>
    </row>
    <row r="1895" spans="1:7" x14ac:dyDescent="0.2">
      <c r="A1895" t="s">
        <v>101</v>
      </c>
      <c r="B1895" t="s">
        <v>28</v>
      </c>
      <c r="C1895" t="s">
        <v>17</v>
      </c>
      <c r="D1895" t="s">
        <v>36</v>
      </c>
      <c r="E1895">
        <v>202011</v>
      </c>
      <c r="F1895">
        <v>506.73333333333335</v>
      </c>
      <c r="G1895">
        <v>740</v>
      </c>
    </row>
    <row r="1896" spans="1:7" x14ac:dyDescent="0.2">
      <c r="A1896" t="s">
        <v>101</v>
      </c>
      <c r="B1896" t="s">
        <v>28</v>
      </c>
      <c r="C1896" t="s">
        <v>17</v>
      </c>
      <c r="D1896" t="s">
        <v>36</v>
      </c>
      <c r="E1896">
        <v>202012</v>
      </c>
      <c r="F1896">
        <v>822.32258064516122</v>
      </c>
      <c r="G1896">
        <v>1022</v>
      </c>
    </row>
    <row r="1897" spans="1:7" x14ac:dyDescent="0.2">
      <c r="A1897" t="s">
        <v>101</v>
      </c>
      <c r="B1897" t="s">
        <v>28</v>
      </c>
      <c r="C1897" t="s">
        <v>17</v>
      </c>
      <c r="D1897" t="s">
        <v>36</v>
      </c>
      <c r="E1897">
        <v>202101</v>
      </c>
      <c r="F1897">
        <v>4222.0967741935474</v>
      </c>
      <c r="G1897">
        <v>6746</v>
      </c>
    </row>
    <row r="1898" spans="1:7" x14ac:dyDescent="0.2">
      <c r="A1898" t="s">
        <v>101</v>
      </c>
      <c r="B1898" t="s">
        <v>28</v>
      </c>
      <c r="C1898" t="s">
        <v>17</v>
      </c>
      <c r="D1898" t="s">
        <v>36</v>
      </c>
      <c r="E1898">
        <v>202102</v>
      </c>
      <c r="F1898">
        <v>6833.7142857142853</v>
      </c>
      <c r="G1898">
        <v>7097</v>
      </c>
    </row>
    <row r="1899" spans="1:7" x14ac:dyDescent="0.2">
      <c r="A1899" t="s">
        <v>101</v>
      </c>
      <c r="B1899" t="s">
        <v>28</v>
      </c>
      <c r="C1899" t="s">
        <v>17</v>
      </c>
      <c r="D1899" t="s">
        <v>36</v>
      </c>
      <c r="E1899">
        <v>202103</v>
      </c>
      <c r="F1899">
        <v>7095.22580645161</v>
      </c>
      <c r="G1899">
        <v>7383</v>
      </c>
    </row>
    <row r="1900" spans="1:7" x14ac:dyDescent="0.2">
      <c r="A1900" t="s">
        <v>101</v>
      </c>
      <c r="B1900" t="s">
        <v>28</v>
      </c>
      <c r="C1900" t="s">
        <v>17</v>
      </c>
      <c r="D1900" t="s">
        <v>36</v>
      </c>
      <c r="E1900">
        <v>202104</v>
      </c>
      <c r="F1900">
        <v>7346.6333333333323</v>
      </c>
      <c r="G1900">
        <v>7748</v>
      </c>
    </row>
    <row r="1901" spans="1:7" x14ac:dyDescent="0.2">
      <c r="A1901" t="s">
        <v>101</v>
      </c>
      <c r="B1901" t="s">
        <v>28</v>
      </c>
      <c r="C1901" t="s">
        <v>17</v>
      </c>
      <c r="D1901" t="s">
        <v>36</v>
      </c>
      <c r="E1901">
        <v>202105</v>
      </c>
      <c r="F1901">
        <v>7818.9677419354812</v>
      </c>
      <c r="G1901">
        <v>8181</v>
      </c>
    </row>
    <row r="1902" spans="1:7" x14ac:dyDescent="0.2">
      <c r="A1902" t="s">
        <v>101</v>
      </c>
      <c r="B1902" t="s">
        <v>28</v>
      </c>
      <c r="C1902" t="s">
        <v>17</v>
      </c>
      <c r="D1902" t="s">
        <v>36</v>
      </c>
      <c r="E1902">
        <v>202106</v>
      </c>
      <c r="F1902">
        <v>8499.0666666666639</v>
      </c>
      <c r="G1902">
        <v>8861</v>
      </c>
    </row>
    <row r="1903" spans="1:7" x14ac:dyDescent="0.2">
      <c r="A1903" t="s">
        <v>101</v>
      </c>
      <c r="B1903" t="s">
        <v>28</v>
      </c>
      <c r="C1903" t="s">
        <v>17</v>
      </c>
      <c r="D1903" t="s">
        <v>36</v>
      </c>
      <c r="E1903">
        <v>202107</v>
      </c>
      <c r="F1903">
        <v>9217.4516129032236</v>
      </c>
      <c r="G1903">
        <v>9477</v>
      </c>
    </row>
    <row r="1904" spans="1:7" x14ac:dyDescent="0.2">
      <c r="A1904" t="s">
        <v>101</v>
      </c>
      <c r="B1904" t="s">
        <v>28</v>
      </c>
      <c r="C1904" t="s">
        <v>17</v>
      </c>
      <c r="D1904" t="s">
        <v>36</v>
      </c>
      <c r="E1904">
        <v>202108</v>
      </c>
      <c r="F1904">
        <v>9573.4838709677442</v>
      </c>
      <c r="G1904">
        <v>9711</v>
      </c>
    </row>
    <row r="1905" spans="1:7" x14ac:dyDescent="0.2">
      <c r="A1905" t="s">
        <v>101</v>
      </c>
      <c r="B1905" t="s">
        <v>28</v>
      </c>
      <c r="C1905" t="s">
        <v>17</v>
      </c>
      <c r="D1905" t="s">
        <v>36</v>
      </c>
      <c r="E1905">
        <v>202109</v>
      </c>
      <c r="F1905">
        <v>9777.4666666666672</v>
      </c>
      <c r="G1905">
        <v>9865</v>
      </c>
    </row>
    <row r="1906" spans="1:7" x14ac:dyDescent="0.2">
      <c r="A1906" t="s">
        <v>101</v>
      </c>
      <c r="B1906" t="s">
        <v>28</v>
      </c>
      <c r="C1906" t="s">
        <v>17</v>
      </c>
      <c r="D1906" t="s">
        <v>36</v>
      </c>
      <c r="E1906">
        <v>202110</v>
      </c>
      <c r="F1906">
        <v>9970.741935483873</v>
      </c>
      <c r="G1906">
        <v>10070</v>
      </c>
    </row>
    <row r="1907" spans="1:7" x14ac:dyDescent="0.2">
      <c r="A1907" t="s">
        <v>101</v>
      </c>
      <c r="B1907" t="s">
        <v>28</v>
      </c>
      <c r="C1907" t="s">
        <v>17</v>
      </c>
      <c r="D1907" t="s">
        <v>36</v>
      </c>
      <c r="E1907">
        <v>202111</v>
      </c>
      <c r="F1907">
        <v>10182.166666666666</v>
      </c>
      <c r="G1907">
        <v>10281</v>
      </c>
    </row>
    <row r="1908" spans="1:7" x14ac:dyDescent="0.2">
      <c r="A1908" t="s">
        <v>101</v>
      </c>
      <c r="B1908" t="s">
        <v>28</v>
      </c>
      <c r="C1908" t="s">
        <v>17</v>
      </c>
      <c r="D1908" t="s">
        <v>36</v>
      </c>
      <c r="E1908">
        <v>202112</v>
      </c>
      <c r="F1908">
        <v>10382.354838709682</v>
      </c>
      <c r="G1908">
        <v>10472</v>
      </c>
    </row>
    <row r="1909" spans="1:7" x14ac:dyDescent="0.2">
      <c r="A1909" t="s">
        <v>101</v>
      </c>
      <c r="B1909" t="s">
        <v>28</v>
      </c>
      <c r="C1909" t="s">
        <v>17</v>
      </c>
      <c r="D1909" t="s">
        <v>36</v>
      </c>
      <c r="E1909">
        <v>202201</v>
      </c>
      <c r="F1909">
        <v>10592.387096774195</v>
      </c>
      <c r="G1909">
        <v>10727</v>
      </c>
    </row>
    <row r="1910" spans="1:7" x14ac:dyDescent="0.2">
      <c r="A1910" t="s">
        <v>101</v>
      </c>
      <c r="B1910" t="s">
        <v>28</v>
      </c>
      <c r="C1910" t="s">
        <v>17</v>
      </c>
      <c r="D1910" t="s">
        <v>36</v>
      </c>
      <c r="E1910">
        <v>202202</v>
      </c>
      <c r="F1910">
        <v>10856.964285714284</v>
      </c>
      <c r="G1910">
        <v>10963</v>
      </c>
    </row>
    <row r="1911" spans="1:7" x14ac:dyDescent="0.2">
      <c r="A1911" t="s">
        <v>101</v>
      </c>
      <c r="B1911" t="s">
        <v>28</v>
      </c>
      <c r="C1911" t="s">
        <v>17</v>
      </c>
      <c r="D1911" t="s">
        <v>36</v>
      </c>
      <c r="E1911">
        <v>202203</v>
      </c>
      <c r="F1911">
        <v>11080.451612903224</v>
      </c>
      <c r="G1911">
        <v>11173</v>
      </c>
    </row>
    <row r="1912" spans="1:7" x14ac:dyDescent="0.2">
      <c r="A1912" t="s">
        <v>101</v>
      </c>
      <c r="B1912" t="s">
        <v>28</v>
      </c>
      <c r="C1912" t="s">
        <v>17</v>
      </c>
      <c r="D1912" t="s">
        <v>36</v>
      </c>
      <c r="E1912">
        <v>202204</v>
      </c>
      <c r="F1912">
        <v>11286.666666666666</v>
      </c>
      <c r="G1912">
        <v>11397</v>
      </c>
    </row>
    <row r="1913" spans="1:7" x14ac:dyDescent="0.2">
      <c r="A1913" t="s">
        <v>101</v>
      </c>
      <c r="B1913" t="s">
        <v>28</v>
      </c>
      <c r="C1913" t="s">
        <v>17</v>
      </c>
      <c r="D1913" t="s">
        <v>36</v>
      </c>
      <c r="E1913">
        <v>202205</v>
      </c>
      <c r="F1913">
        <v>11518.483870967737</v>
      </c>
      <c r="G1913">
        <v>11639</v>
      </c>
    </row>
    <row r="1914" spans="1:7" x14ac:dyDescent="0.2">
      <c r="A1914" t="s">
        <v>101</v>
      </c>
      <c r="B1914" t="s">
        <v>28</v>
      </c>
      <c r="C1914" t="s">
        <v>17</v>
      </c>
      <c r="D1914" t="s">
        <v>36</v>
      </c>
      <c r="E1914">
        <v>202206</v>
      </c>
      <c r="F1914">
        <v>11763.166666666666</v>
      </c>
      <c r="G1914">
        <v>11904</v>
      </c>
    </row>
    <row r="1915" spans="1:7" x14ac:dyDescent="0.2">
      <c r="A1915" t="s">
        <v>101</v>
      </c>
      <c r="B1915" t="s">
        <v>28</v>
      </c>
      <c r="C1915" t="s">
        <v>17</v>
      </c>
      <c r="D1915" t="s">
        <v>36</v>
      </c>
      <c r="E1915">
        <v>202207</v>
      </c>
      <c r="F1915">
        <v>12070.677419354835</v>
      </c>
      <c r="G1915">
        <v>12233</v>
      </c>
    </row>
    <row r="1916" spans="1:7" x14ac:dyDescent="0.2">
      <c r="A1916" t="s">
        <v>101</v>
      </c>
      <c r="B1916" t="s">
        <v>28</v>
      </c>
      <c r="C1916" t="s">
        <v>17</v>
      </c>
      <c r="D1916" t="s">
        <v>36</v>
      </c>
      <c r="E1916">
        <v>202208</v>
      </c>
      <c r="F1916">
        <v>394.35483870967761</v>
      </c>
      <c r="G1916">
        <v>12225</v>
      </c>
    </row>
    <row r="1917" spans="1:7" x14ac:dyDescent="0.2">
      <c r="A1917" t="s">
        <v>101</v>
      </c>
      <c r="B1917" t="s">
        <v>28</v>
      </c>
      <c r="C1917" t="s">
        <v>17</v>
      </c>
      <c r="D1917" t="s">
        <v>37</v>
      </c>
      <c r="E1917">
        <v>202012</v>
      </c>
      <c r="F1917">
        <v>411.43935483870962</v>
      </c>
      <c r="G1917">
        <v>671.4</v>
      </c>
    </row>
    <row r="1918" spans="1:7" x14ac:dyDescent="0.2">
      <c r="A1918" t="s">
        <v>101</v>
      </c>
      <c r="B1918" t="s">
        <v>28</v>
      </c>
      <c r="C1918" t="s">
        <v>17</v>
      </c>
      <c r="D1918" t="s">
        <v>37</v>
      </c>
      <c r="E1918">
        <v>202106</v>
      </c>
      <c r="F1918">
        <v>6969.2841013824873</v>
      </c>
      <c r="G1918">
        <v>7669.333333333333</v>
      </c>
    </row>
    <row r="1919" spans="1:7" x14ac:dyDescent="0.2">
      <c r="A1919" t="s">
        <v>101</v>
      </c>
      <c r="B1919" t="s">
        <v>28</v>
      </c>
      <c r="C1919" t="s">
        <v>17</v>
      </c>
      <c r="D1919" t="s">
        <v>37</v>
      </c>
      <c r="E1919">
        <v>202112</v>
      </c>
      <c r="F1919">
        <v>9850.6109318996423</v>
      </c>
      <c r="G1919">
        <v>9979.3333333333339</v>
      </c>
    </row>
    <row r="1920" spans="1:7" x14ac:dyDescent="0.2">
      <c r="A1920" t="s">
        <v>101</v>
      </c>
      <c r="B1920" t="s">
        <v>28</v>
      </c>
      <c r="C1920" t="s">
        <v>17</v>
      </c>
      <c r="D1920" t="s">
        <v>37</v>
      </c>
      <c r="E1920">
        <v>202206</v>
      </c>
      <c r="F1920">
        <v>11183.020033282128</v>
      </c>
      <c r="G1920">
        <v>11300.5</v>
      </c>
    </row>
    <row r="1921" spans="1:7" x14ac:dyDescent="0.2">
      <c r="A1921" t="s">
        <v>101</v>
      </c>
      <c r="B1921" t="s">
        <v>28</v>
      </c>
      <c r="C1921" t="s">
        <v>17</v>
      </c>
      <c r="D1921" t="s">
        <v>37</v>
      </c>
      <c r="E1921">
        <v>202212</v>
      </c>
      <c r="F1921">
        <v>6232.5161290322567</v>
      </c>
      <c r="G1921">
        <v>12229</v>
      </c>
    </row>
    <row r="1922" spans="1:7" x14ac:dyDescent="0.2">
      <c r="A1922" t="s">
        <v>101</v>
      </c>
      <c r="B1922" t="s">
        <v>28</v>
      </c>
      <c r="C1922" t="s">
        <v>17</v>
      </c>
      <c r="D1922" t="s">
        <v>33</v>
      </c>
      <c r="E1922">
        <v>202009</v>
      </c>
      <c r="F1922">
        <v>200.68333333333322</v>
      </c>
      <c r="G1922">
        <v>507.5</v>
      </c>
    </row>
    <row r="1923" spans="1:7" x14ac:dyDescent="0.2">
      <c r="A1923" t="s">
        <v>101</v>
      </c>
      <c r="B1923" t="s">
        <v>28</v>
      </c>
      <c r="C1923" t="s">
        <v>17</v>
      </c>
      <c r="D1923" t="s">
        <v>33</v>
      </c>
      <c r="E1923">
        <v>202012</v>
      </c>
      <c r="F1923">
        <v>551.94336917562725</v>
      </c>
      <c r="G1923">
        <v>780.66666666666663</v>
      </c>
    </row>
    <row r="1924" spans="1:7" x14ac:dyDescent="0.2">
      <c r="A1924" t="s">
        <v>101</v>
      </c>
      <c r="B1924" t="s">
        <v>28</v>
      </c>
      <c r="C1924" t="s">
        <v>17</v>
      </c>
      <c r="D1924" t="s">
        <v>33</v>
      </c>
      <c r="E1924">
        <v>202103</v>
      </c>
      <c r="F1924">
        <v>6050.3456221198139</v>
      </c>
      <c r="G1924">
        <v>7075.333333333333</v>
      </c>
    </row>
    <row r="1925" spans="1:7" x14ac:dyDescent="0.2">
      <c r="A1925" t="s">
        <v>101</v>
      </c>
      <c r="B1925" t="s">
        <v>28</v>
      </c>
      <c r="C1925" t="s">
        <v>17</v>
      </c>
      <c r="D1925" t="s">
        <v>33</v>
      </c>
      <c r="E1925">
        <v>202106</v>
      </c>
      <c r="F1925">
        <v>7888.2225806451579</v>
      </c>
      <c r="G1925">
        <v>8263.3333333333339</v>
      </c>
    </row>
    <row r="1926" spans="1:7" x14ac:dyDescent="0.2">
      <c r="A1926" t="s">
        <v>101</v>
      </c>
      <c r="B1926" t="s">
        <v>28</v>
      </c>
      <c r="C1926" t="s">
        <v>17</v>
      </c>
      <c r="D1926" t="s">
        <v>33</v>
      </c>
      <c r="E1926">
        <v>202109</v>
      </c>
      <c r="F1926">
        <v>9522.8007168458789</v>
      </c>
      <c r="G1926">
        <v>9684.3333333333339</v>
      </c>
    </row>
    <row r="1927" spans="1:7" x14ac:dyDescent="0.2">
      <c r="A1927" t="s">
        <v>101</v>
      </c>
      <c r="B1927" t="s">
        <v>28</v>
      </c>
      <c r="C1927" t="s">
        <v>17</v>
      </c>
      <c r="D1927" t="s">
        <v>33</v>
      </c>
      <c r="E1927">
        <v>202112</v>
      </c>
      <c r="F1927">
        <v>10178.421146953408</v>
      </c>
      <c r="G1927">
        <v>10274.333333333334</v>
      </c>
    </row>
    <row r="1928" spans="1:7" x14ac:dyDescent="0.2">
      <c r="A1928" t="s">
        <v>101</v>
      </c>
      <c r="B1928" t="s">
        <v>28</v>
      </c>
      <c r="C1928" t="s">
        <v>17</v>
      </c>
      <c r="D1928" t="s">
        <v>33</v>
      </c>
      <c r="E1928">
        <v>202203</v>
      </c>
      <c r="F1928">
        <v>10843.267665130568</v>
      </c>
      <c r="G1928">
        <v>10954.333333333334</v>
      </c>
    </row>
    <row r="1929" spans="1:7" x14ac:dyDescent="0.2">
      <c r="A1929" t="s">
        <v>101</v>
      </c>
      <c r="B1929" t="s">
        <v>28</v>
      </c>
      <c r="C1929" t="s">
        <v>17</v>
      </c>
      <c r="D1929" t="s">
        <v>33</v>
      </c>
      <c r="E1929">
        <v>202206</v>
      </c>
      <c r="F1929">
        <v>11522.772401433691</v>
      </c>
      <c r="G1929">
        <v>11646.666666666666</v>
      </c>
    </row>
    <row r="1930" spans="1:7" x14ac:dyDescent="0.2">
      <c r="A1930" t="s">
        <v>101</v>
      </c>
      <c r="B1930" t="s">
        <v>28</v>
      </c>
      <c r="C1930" t="s">
        <v>17</v>
      </c>
      <c r="D1930" t="s">
        <v>33</v>
      </c>
      <c r="E1930">
        <v>202209</v>
      </c>
      <c r="F1930">
        <v>6232.5161290322567</v>
      </c>
      <c r="G1930">
        <v>12229</v>
      </c>
    </row>
    <row r="1931" spans="1:7" x14ac:dyDescent="0.2">
      <c r="A1931" t="s">
        <v>101</v>
      </c>
      <c r="B1931" t="s">
        <v>102</v>
      </c>
      <c r="C1931" t="s">
        <v>17</v>
      </c>
      <c r="D1931" t="s">
        <v>35</v>
      </c>
      <c r="E1931">
        <v>2019</v>
      </c>
      <c r="F1931">
        <v>789262.37359617651</v>
      </c>
      <c r="G1931">
        <v>1196659.2222222222</v>
      </c>
    </row>
    <row r="1932" spans="1:7" x14ac:dyDescent="0.2">
      <c r="A1932" t="s">
        <v>101</v>
      </c>
      <c r="B1932" t="s">
        <v>102</v>
      </c>
      <c r="C1932" t="s">
        <v>17</v>
      </c>
      <c r="D1932" t="s">
        <v>35</v>
      </c>
      <c r="E1932">
        <v>2020</v>
      </c>
      <c r="F1932">
        <v>912428.38533246832</v>
      </c>
      <c r="G1932">
        <v>1056005.5</v>
      </c>
    </row>
    <row r="1933" spans="1:7" x14ac:dyDescent="0.2">
      <c r="A1933" t="s">
        <v>101</v>
      </c>
      <c r="B1933" t="s">
        <v>102</v>
      </c>
      <c r="C1933" t="s">
        <v>17</v>
      </c>
      <c r="D1933" t="s">
        <v>35</v>
      </c>
      <c r="E1933">
        <v>2021</v>
      </c>
      <c r="F1933">
        <v>878496.71457373269</v>
      </c>
      <c r="G1933">
        <v>919728.75</v>
      </c>
    </row>
    <row r="1934" spans="1:7" x14ac:dyDescent="0.2">
      <c r="A1934" t="s">
        <v>101</v>
      </c>
      <c r="B1934" t="s">
        <v>102</v>
      </c>
      <c r="C1934" t="s">
        <v>17</v>
      </c>
      <c r="D1934" t="s">
        <v>35</v>
      </c>
      <c r="E1934">
        <v>2022</v>
      </c>
      <c r="F1934">
        <v>848861.15672043024</v>
      </c>
      <c r="G1934">
        <v>979164.83333333337</v>
      </c>
    </row>
    <row r="1935" spans="1:7" x14ac:dyDescent="0.2">
      <c r="A1935" t="s">
        <v>101</v>
      </c>
      <c r="B1935" t="s">
        <v>102</v>
      </c>
      <c r="C1935" t="s">
        <v>17</v>
      </c>
      <c r="D1935" t="s">
        <v>35</v>
      </c>
      <c r="E1935">
        <v>2023</v>
      </c>
      <c r="F1935">
        <v>946959.47183819755</v>
      </c>
      <c r="G1935">
        <v>1132259.75</v>
      </c>
    </row>
    <row r="1936" spans="1:7" x14ac:dyDescent="0.2">
      <c r="A1936" t="s">
        <v>101</v>
      </c>
      <c r="B1936" t="s">
        <v>102</v>
      </c>
      <c r="C1936" t="s">
        <v>17</v>
      </c>
      <c r="D1936" t="s">
        <v>35</v>
      </c>
      <c r="E1936">
        <v>2024</v>
      </c>
      <c r="F1936">
        <v>706628.56867816066</v>
      </c>
      <c r="G1936">
        <v>1005966.5</v>
      </c>
    </row>
    <row r="1937" spans="1:7" x14ac:dyDescent="0.2">
      <c r="A1937" t="s">
        <v>101</v>
      </c>
      <c r="B1937" t="s">
        <v>102</v>
      </c>
      <c r="C1937" t="s">
        <v>17</v>
      </c>
      <c r="D1937" t="s">
        <v>36</v>
      </c>
      <c r="E1937">
        <v>201904</v>
      </c>
      <c r="F1937">
        <v>129435.29999999901</v>
      </c>
      <c r="G1937">
        <v>963624</v>
      </c>
    </row>
    <row r="1938" spans="1:7" x14ac:dyDescent="0.2">
      <c r="A1938" t="s">
        <v>101</v>
      </c>
      <c r="B1938" t="s">
        <v>102</v>
      </c>
      <c r="C1938" t="s">
        <v>17</v>
      </c>
      <c r="D1938" t="s">
        <v>36</v>
      </c>
      <c r="E1938">
        <v>201905</v>
      </c>
      <c r="F1938">
        <v>883139.29032258061</v>
      </c>
      <c r="G1938">
        <v>1054278</v>
      </c>
    </row>
    <row r="1939" spans="1:7" x14ac:dyDescent="0.2">
      <c r="A1939" t="s">
        <v>101</v>
      </c>
      <c r="B1939" t="s">
        <v>102</v>
      </c>
      <c r="C1939" t="s">
        <v>17</v>
      </c>
      <c r="D1939" t="s">
        <v>36</v>
      </c>
      <c r="E1939">
        <v>201906</v>
      </c>
      <c r="F1939">
        <v>877697.33333333337</v>
      </c>
      <c r="G1939">
        <v>879975</v>
      </c>
    </row>
    <row r="1940" spans="1:7" x14ac:dyDescent="0.2">
      <c r="A1940" t="s">
        <v>101</v>
      </c>
      <c r="B1940" t="s">
        <v>102</v>
      </c>
      <c r="C1940" t="s">
        <v>17</v>
      </c>
      <c r="D1940" t="s">
        <v>36</v>
      </c>
      <c r="E1940">
        <v>201907</v>
      </c>
      <c r="F1940">
        <v>913385.90322580596</v>
      </c>
      <c r="G1940">
        <v>1748316</v>
      </c>
    </row>
    <row r="1941" spans="1:7" x14ac:dyDescent="0.2">
      <c r="A1941" t="s">
        <v>101</v>
      </c>
      <c r="B1941" t="s">
        <v>102</v>
      </c>
      <c r="C1941" t="s">
        <v>17</v>
      </c>
      <c r="D1941" t="s">
        <v>36</v>
      </c>
      <c r="E1941">
        <v>201908</v>
      </c>
      <c r="F1941">
        <v>921219.32258064463</v>
      </c>
      <c r="G1941">
        <v>1763702</v>
      </c>
    </row>
    <row r="1942" spans="1:7" x14ac:dyDescent="0.2">
      <c r="A1942" t="s">
        <v>101</v>
      </c>
      <c r="B1942" t="s">
        <v>102</v>
      </c>
      <c r="C1942" t="s">
        <v>17</v>
      </c>
      <c r="D1942" t="s">
        <v>36</v>
      </c>
      <c r="E1942">
        <v>201909</v>
      </c>
      <c r="F1942">
        <v>610617.33333333267</v>
      </c>
      <c r="G1942">
        <v>1382624</v>
      </c>
    </row>
    <row r="1943" spans="1:7" x14ac:dyDescent="0.2">
      <c r="A1943" t="s">
        <v>101</v>
      </c>
      <c r="B1943" t="s">
        <v>102</v>
      </c>
      <c r="C1943" t="s">
        <v>17</v>
      </c>
      <c r="D1943" t="s">
        <v>36</v>
      </c>
      <c r="E1943">
        <v>201910</v>
      </c>
      <c r="F1943">
        <v>914961.12903225818</v>
      </c>
      <c r="G1943">
        <v>1058025</v>
      </c>
    </row>
    <row r="1944" spans="1:7" x14ac:dyDescent="0.2">
      <c r="A1944" t="s">
        <v>101</v>
      </c>
      <c r="B1944" t="s">
        <v>102</v>
      </c>
      <c r="C1944" t="s">
        <v>17</v>
      </c>
      <c r="D1944" t="s">
        <v>36</v>
      </c>
      <c r="E1944">
        <v>201911</v>
      </c>
      <c r="F1944">
        <v>920991.26666666672</v>
      </c>
      <c r="G1944">
        <v>953164</v>
      </c>
    </row>
    <row r="1945" spans="1:7" x14ac:dyDescent="0.2">
      <c r="A1945" t="s">
        <v>101</v>
      </c>
      <c r="B1945" t="s">
        <v>102</v>
      </c>
      <c r="C1945" t="s">
        <v>17</v>
      </c>
      <c r="D1945" t="s">
        <v>36</v>
      </c>
      <c r="E1945">
        <v>201912</v>
      </c>
      <c r="F1945">
        <v>931914.48387096764</v>
      </c>
      <c r="G1945">
        <v>966225</v>
      </c>
    </row>
    <row r="1946" spans="1:7" x14ac:dyDescent="0.2">
      <c r="A1946" t="s">
        <v>101</v>
      </c>
      <c r="B1946" t="s">
        <v>102</v>
      </c>
      <c r="C1946" t="s">
        <v>17</v>
      </c>
      <c r="D1946" t="s">
        <v>36</v>
      </c>
      <c r="E1946">
        <v>202001</v>
      </c>
      <c r="F1946">
        <v>936386.0322580646</v>
      </c>
      <c r="G1946">
        <v>971556</v>
      </c>
    </row>
    <row r="1947" spans="1:7" x14ac:dyDescent="0.2">
      <c r="A1947" t="s">
        <v>101</v>
      </c>
      <c r="B1947" t="s">
        <v>102</v>
      </c>
      <c r="C1947" t="s">
        <v>17</v>
      </c>
      <c r="D1947" t="s">
        <v>36</v>
      </c>
      <c r="E1947">
        <v>202002</v>
      </c>
      <c r="F1947">
        <v>588849.65517241403</v>
      </c>
      <c r="G1947">
        <v>1055027</v>
      </c>
    </row>
    <row r="1948" spans="1:7" x14ac:dyDescent="0.2">
      <c r="A1948" t="s">
        <v>101</v>
      </c>
      <c r="B1948" t="s">
        <v>102</v>
      </c>
      <c r="C1948" t="s">
        <v>17</v>
      </c>
      <c r="D1948" t="s">
        <v>36</v>
      </c>
      <c r="E1948">
        <v>202003</v>
      </c>
      <c r="F1948">
        <v>943572.83870967745</v>
      </c>
      <c r="G1948">
        <v>1051813</v>
      </c>
    </row>
    <row r="1949" spans="1:7" x14ac:dyDescent="0.2">
      <c r="A1949" t="s">
        <v>101</v>
      </c>
      <c r="B1949" t="s">
        <v>102</v>
      </c>
      <c r="C1949" t="s">
        <v>17</v>
      </c>
      <c r="D1949" t="s">
        <v>36</v>
      </c>
      <c r="E1949">
        <v>202004</v>
      </c>
      <c r="F1949">
        <v>941161.3</v>
      </c>
      <c r="G1949">
        <v>968903</v>
      </c>
    </row>
    <row r="1950" spans="1:7" x14ac:dyDescent="0.2">
      <c r="A1950" t="s">
        <v>101</v>
      </c>
      <c r="B1950" t="s">
        <v>102</v>
      </c>
      <c r="C1950" t="s">
        <v>17</v>
      </c>
      <c r="D1950" t="s">
        <v>36</v>
      </c>
      <c r="E1950">
        <v>202005</v>
      </c>
      <c r="F1950">
        <v>945915.09677419357</v>
      </c>
      <c r="G1950">
        <v>969513</v>
      </c>
    </row>
    <row r="1951" spans="1:7" x14ac:dyDescent="0.2">
      <c r="A1951" t="s">
        <v>101</v>
      </c>
      <c r="B1951" t="s">
        <v>102</v>
      </c>
      <c r="C1951" t="s">
        <v>17</v>
      </c>
      <c r="D1951" t="s">
        <v>36</v>
      </c>
      <c r="E1951">
        <v>202006</v>
      </c>
      <c r="F1951">
        <v>940555.03333333321</v>
      </c>
      <c r="G1951">
        <v>966634</v>
      </c>
    </row>
    <row r="1952" spans="1:7" x14ac:dyDescent="0.2">
      <c r="A1952" t="s">
        <v>101</v>
      </c>
      <c r="B1952" t="s">
        <v>102</v>
      </c>
      <c r="C1952" t="s">
        <v>17</v>
      </c>
      <c r="D1952" t="s">
        <v>36</v>
      </c>
      <c r="E1952">
        <v>202007</v>
      </c>
      <c r="F1952">
        <v>933252.0322580646</v>
      </c>
      <c r="G1952">
        <v>960237</v>
      </c>
    </row>
    <row r="1953" spans="1:7" x14ac:dyDescent="0.2">
      <c r="A1953" t="s">
        <v>101</v>
      </c>
      <c r="B1953" t="s">
        <v>102</v>
      </c>
      <c r="C1953" t="s">
        <v>17</v>
      </c>
      <c r="D1953" t="s">
        <v>36</v>
      </c>
      <c r="E1953">
        <v>202008</v>
      </c>
      <c r="F1953">
        <v>927867.29032258061</v>
      </c>
      <c r="G1953">
        <v>953854</v>
      </c>
    </row>
    <row r="1954" spans="1:7" x14ac:dyDescent="0.2">
      <c r="A1954" t="s">
        <v>101</v>
      </c>
      <c r="B1954" t="s">
        <v>102</v>
      </c>
      <c r="C1954" t="s">
        <v>17</v>
      </c>
      <c r="D1954" t="s">
        <v>36</v>
      </c>
      <c r="E1954">
        <v>202009</v>
      </c>
      <c r="F1954">
        <v>932151.39999999991</v>
      </c>
      <c r="G1954">
        <v>954871</v>
      </c>
    </row>
    <row r="1955" spans="1:7" x14ac:dyDescent="0.2">
      <c r="A1955" t="s">
        <v>101</v>
      </c>
      <c r="B1955" t="s">
        <v>102</v>
      </c>
      <c r="C1955" t="s">
        <v>17</v>
      </c>
      <c r="D1955" t="s">
        <v>36</v>
      </c>
      <c r="E1955">
        <v>202010</v>
      </c>
      <c r="F1955">
        <v>931567.96774193563</v>
      </c>
      <c r="G1955">
        <v>959322</v>
      </c>
    </row>
    <row r="1956" spans="1:7" x14ac:dyDescent="0.2">
      <c r="A1956" t="s">
        <v>101</v>
      </c>
      <c r="B1956" t="s">
        <v>102</v>
      </c>
      <c r="C1956" t="s">
        <v>17</v>
      </c>
      <c r="D1956" t="s">
        <v>36</v>
      </c>
      <c r="E1956">
        <v>202011</v>
      </c>
      <c r="F1956">
        <v>936864.29999999993</v>
      </c>
      <c r="G1956">
        <v>963635</v>
      </c>
    </row>
    <row r="1957" spans="1:7" x14ac:dyDescent="0.2">
      <c r="A1957" t="s">
        <v>101</v>
      </c>
      <c r="B1957" t="s">
        <v>102</v>
      </c>
      <c r="C1957" t="s">
        <v>17</v>
      </c>
      <c r="D1957" t="s">
        <v>36</v>
      </c>
      <c r="E1957">
        <v>202012</v>
      </c>
      <c r="F1957">
        <v>990997.67741935421</v>
      </c>
      <c r="G1957">
        <v>1896701</v>
      </c>
    </row>
    <row r="1958" spans="1:7" x14ac:dyDescent="0.2">
      <c r="A1958" t="s">
        <v>101</v>
      </c>
      <c r="B1958" t="s">
        <v>102</v>
      </c>
      <c r="C1958" t="s">
        <v>17</v>
      </c>
      <c r="D1958" t="s">
        <v>36</v>
      </c>
      <c r="E1958">
        <v>202101</v>
      </c>
      <c r="F1958">
        <v>958268.06451612909</v>
      </c>
      <c r="G1958">
        <v>987647</v>
      </c>
    </row>
    <row r="1959" spans="1:7" x14ac:dyDescent="0.2">
      <c r="A1959" t="s">
        <v>101</v>
      </c>
      <c r="B1959" t="s">
        <v>102</v>
      </c>
      <c r="C1959" t="s">
        <v>17</v>
      </c>
      <c r="D1959" t="s">
        <v>36</v>
      </c>
      <c r="E1959">
        <v>202102</v>
      </c>
      <c r="F1959">
        <v>960921.60714285716</v>
      </c>
      <c r="G1959">
        <v>987947</v>
      </c>
    </row>
    <row r="1960" spans="1:7" x14ac:dyDescent="0.2">
      <c r="A1960" t="s">
        <v>101</v>
      </c>
      <c r="B1960" t="s">
        <v>102</v>
      </c>
      <c r="C1960" t="s">
        <v>17</v>
      </c>
      <c r="D1960" t="s">
        <v>36</v>
      </c>
      <c r="E1960">
        <v>202103</v>
      </c>
      <c r="F1960">
        <v>957823.38709677418</v>
      </c>
      <c r="G1960">
        <v>985994</v>
      </c>
    </row>
    <row r="1961" spans="1:7" x14ac:dyDescent="0.2">
      <c r="A1961" t="s">
        <v>101</v>
      </c>
      <c r="B1961" t="s">
        <v>102</v>
      </c>
      <c r="C1961" t="s">
        <v>17</v>
      </c>
      <c r="D1961" t="s">
        <v>36</v>
      </c>
      <c r="E1961">
        <v>202104</v>
      </c>
      <c r="F1961">
        <v>853474.93333333347</v>
      </c>
      <c r="G1961">
        <v>982225</v>
      </c>
    </row>
    <row r="1962" spans="1:7" x14ac:dyDescent="0.2">
      <c r="A1962" t="s">
        <v>101</v>
      </c>
      <c r="B1962" t="s">
        <v>102</v>
      </c>
      <c r="C1962" t="s">
        <v>17</v>
      </c>
      <c r="D1962" t="s">
        <v>36</v>
      </c>
      <c r="E1962">
        <v>202105</v>
      </c>
      <c r="F1962">
        <v>846839.9677419354</v>
      </c>
      <c r="G1962">
        <v>876923</v>
      </c>
    </row>
    <row r="1963" spans="1:7" x14ac:dyDescent="0.2">
      <c r="A1963" t="s">
        <v>101</v>
      </c>
      <c r="B1963" t="s">
        <v>102</v>
      </c>
      <c r="C1963" t="s">
        <v>17</v>
      </c>
      <c r="D1963" t="s">
        <v>36</v>
      </c>
      <c r="E1963">
        <v>202106</v>
      </c>
      <c r="F1963">
        <v>848705.6333333333</v>
      </c>
      <c r="G1963">
        <v>933018</v>
      </c>
    </row>
    <row r="1964" spans="1:7" x14ac:dyDescent="0.2">
      <c r="A1964" t="s">
        <v>101</v>
      </c>
      <c r="B1964" t="s">
        <v>102</v>
      </c>
      <c r="C1964" t="s">
        <v>17</v>
      </c>
      <c r="D1964" t="s">
        <v>36</v>
      </c>
      <c r="E1964">
        <v>202107</v>
      </c>
      <c r="F1964">
        <v>843794.16129032255</v>
      </c>
      <c r="G1964">
        <v>874819</v>
      </c>
    </row>
    <row r="1965" spans="1:7" x14ac:dyDescent="0.2">
      <c r="A1965" t="s">
        <v>101</v>
      </c>
      <c r="B1965" t="s">
        <v>102</v>
      </c>
      <c r="C1965" t="s">
        <v>17</v>
      </c>
      <c r="D1965" t="s">
        <v>36</v>
      </c>
      <c r="E1965">
        <v>202108</v>
      </c>
      <c r="F1965">
        <v>848618.45161290327</v>
      </c>
      <c r="G1965">
        <v>878092</v>
      </c>
    </row>
    <row r="1966" spans="1:7" x14ac:dyDescent="0.2">
      <c r="A1966" t="s">
        <v>101</v>
      </c>
      <c r="B1966" t="s">
        <v>102</v>
      </c>
      <c r="C1966" t="s">
        <v>17</v>
      </c>
      <c r="D1966" t="s">
        <v>36</v>
      </c>
      <c r="E1966">
        <v>202109</v>
      </c>
      <c r="F1966">
        <v>851732.43333333335</v>
      </c>
      <c r="G1966">
        <v>882340</v>
      </c>
    </row>
    <row r="1967" spans="1:7" x14ac:dyDescent="0.2">
      <c r="A1967" t="s">
        <v>101</v>
      </c>
      <c r="B1967" t="s">
        <v>102</v>
      </c>
      <c r="C1967" t="s">
        <v>17</v>
      </c>
      <c r="D1967" t="s">
        <v>36</v>
      </c>
      <c r="E1967">
        <v>202110</v>
      </c>
      <c r="F1967">
        <v>852995.61290322582</v>
      </c>
      <c r="G1967">
        <v>883434</v>
      </c>
    </row>
    <row r="1968" spans="1:7" x14ac:dyDescent="0.2">
      <c r="A1968" t="s">
        <v>101</v>
      </c>
      <c r="B1968" t="s">
        <v>102</v>
      </c>
      <c r="C1968" t="s">
        <v>17</v>
      </c>
      <c r="D1968" t="s">
        <v>36</v>
      </c>
      <c r="E1968">
        <v>202111</v>
      </c>
      <c r="F1968">
        <v>851981</v>
      </c>
      <c r="G1968">
        <v>851981</v>
      </c>
    </row>
    <row r="1969" spans="1:7" x14ac:dyDescent="0.2">
      <c r="A1969" t="s">
        <v>101</v>
      </c>
      <c r="B1969" t="s">
        <v>102</v>
      </c>
      <c r="C1969" t="s">
        <v>17</v>
      </c>
      <c r="D1969" t="s">
        <v>36</v>
      </c>
      <c r="E1969">
        <v>202112</v>
      </c>
      <c r="F1969">
        <v>866805.32258064521</v>
      </c>
      <c r="G1969">
        <v>912325</v>
      </c>
    </row>
    <row r="1970" spans="1:7" x14ac:dyDescent="0.2">
      <c r="A1970" t="s">
        <v>101</v>
      </c>
      <c r="B1970" t="s">
        <v>102</v>
      </c>
      <c r="C1970" t="s">
        <v>17</v>
      </c>
      <c r="D1970" t="s">
        <v>36</v>
      </c>
      <c r="E1970">
        <v>202201</v>
      </c>
      <c r="F1970">
        <v>867459.80645161285</v>
      </c>
      <c r="G1970">
        <v>902554</v>
      </c>
    </row>
    <row r="1971" spans="1:7" x14ac:dyDescent="0.2">
      <c r="A1971" t="s">
        <v>101</v>
      </c>
      <c r="B1971" t="s">
        <v>102</v>
      </c>
      <c r="C1971" t="s">
        <v>17</v>
      </c>
      <c r="D1971" t="s">
        <v>36</v>
      </c>
      <c r="E1971">
        <v>202202</v>
      </c>
      <c r="F1971">
        <v>729097.50000000221</v>
      </c>
      <c r="G1971">
        <v>1564450</v>
      </c>
    </row>
    <row r="1972" spans="1:7" x14ac:dyDescent="0.2">
      <c r="A1972" t="s">
        <v>101</v>
      </c>
      <c r="B1972" t="s">
        <v>102</v>
      </c>
      <c r="C1972" t="s">
        <v>17</v>
      </c>
      <c r="D1972" t="s">
        <v>36</v>
      </c>
      <c r="E1972">
        <v>202203</v>
      </c>
      <c r="F1972">
        <v>726145.29032258072</v>
      </c>
      <c r="G1972">
        <v>736683</v>
      </c>
    </row>
    <row r="1973" spans="1:7" x14ac:dyDescent="0.2">
      <c r="A1973" t="s">
        <v>101</v>
      </c>
      <c r="B1973" t="s">
        <v>102</v>
      </c>
      <c r="C1973" t="s">
        <v>17</v>
      </c>
      <c r="D1973" t="s">
        <v>36</v>
      </c>
      <c r="E1973">
        <v>202204</v>
      </c>
      <c r="F1973">
        <v>782943.93333333335</v>
      </c>
      <c r="G1973">
        <v>872935</v>
      </c>
    </row>
    <row r="1974" spans="1:7" x14ac:dyDescent="0.2">
      <c r="A1974" t="s">
        <v>101</v>
      </c>
      <c r="B1974" t="s">
        <v>102</v>
      </c>
      <c r="C1974" t="s">
        <v>17</v>
      </c>
      <c r="D1974" t="s">
        <v>36</v>
      </c>
      <c r="E1974">
        <v>202205</v>
      </c>
      <c r="F1974">
        <v>895971.22580645164</v>
      </c>
      <c r="G1974">
        <v>895980</v>
      </c>
    </row>
    <row r="1975" spans="1:7" x14ac:dyDescent="0.2">
      <c r="A1975" t="s">
        <v>101</v>
      </c>
      <c r="B1975" t="s">
        <v>102</v>
      </c>
      <c r="C1975" t="s">
        <v>17</v>
      </c>
      <c r="D1975" t="s">
        <v>36</v>
      </c>
      <c r="E1975">
        <v>202206</v>
      </c>
      <c r="F1975">
        <v>828249.43333333335</v>
      </c>
      <c r="G1975">
        <v>998072</v>
      </c>
    </row>
    <row r="1976" spans="1:7" x14ac:dyDescent="0.2">
      <c r="A1976" t="s">
        <v>101</v>
      </c>
      <c r="B1976" t="s">
        <v>102</v>
      </c>
      <c r="C1976" t="s">
        <v>17</v>
      </c>
      <c r="D1976" t="s">
        <v>36</v>
      </c>
      <c r="E1976">
        <v>202207</v>
      </c>
      <c r="F1976">
        <v>835344.99999999988</v>
      </c>
      <c r="G1976">
        <v>918105</v>
      </c>
    </row>
    <row r="1977" spans="1:7" x14ac:dyDescent="0.2">
      <c r="A1977" t="s">
        <v>101</v>
      </c>
      <c r="B1977" t="s">
        <v>102</v>
      </c>
      <c r="C1977" t="s">
        <v>17</v>
      </c>
      <c r="D1977" t="s">
        <v>36</v>
      </c>
      <c r="E1977">
        <v>202208</v>
      </c>
      <c r="F1977">
        <v>848216.83870967745</v>
      </c>
      <c r="G1977">
        <v>887544</v>
      </c>
    </row>
    <row r="1978" spans="1:7" x14ac:dyDescent="0.2">
      <c r="A1978" t="s">
        <v>101</v>
      </c>
      <c r="B1978" t="s">
        <v>102</v>
      </c>
      <c r="C1978" t="s">
        <v>17</v>
      </c>
      <c r="D1978" t="s">
        <v>36</v>
      </c>
      <c r="E1978">
        <v>202209</v>
      </c>
      <c r="F1978">
        <v>814736.13333333319</v>
      </c>
      <c r="G1978">
        <v>951625</v>
      </c>
    </row>
    <row r="1979" spans="1:7" x14ac:dyDescent="0.2">
      <c r="A1979" t="s">
        <v>101</v>
      </c>
      <c r="B1979" t="s">
        <v>102</v>
      </c>
      <c r="C1979" t="s">
        <v>17</v>
      </c>
      <c r="D1979" t="s">
        <v>36</v>
      </c>
      <c r="E1979">
        <v>202210</v>
      </c>
      <c r="F1979">
        <v>948117.70967741939</v>
      </c>
      <c r="G1979">
        <v>1041914</v>
      </c>
    </row>
    <row r="1980" spans="1:7" x14ac:dyDescent="0.2">
      <c r="A1980" t="s">
        <v>101</v>
      </c>
      <c r="B1980" t="s">
        <v>102</v>
      </c>
      <c r="C1980" t="s">
        <v>17</v>
      </c>
      <c r="D1980" t="s">
        <v>36</v>
      </c>
      <c r="E1980">
        <v>202211</v>
      </c>
      <c r="F1980">
        <v>948075.3</v>
      </c>
      <c r="G1980">
        <v>990162</v>
      </c>
    </row>
    <row r="1981" spans="1:7" x14ac:dyDescent="0.2">
      <c r="A1981" t="s">
        <v>101</v>
      </c>
      <c r="B1981" t="s">
        <v>102</v>
      </c>
      <c r="C1981" t="s">
        <v>17</v>
      </c>
      <c r="D1981" t="s">
        <v>36</v>
      </c>
      <c r="E1981">
        <v>202212</v>
      </c>
      <c r="F1981">
        <v>961975.70967741916</v>
      </c>
      <c r="G1981">
        <v>989954</v>
      </c>
    </row>
    <row r="1982" spans="1:7" x14ac:dyDescent="0.2">
      <c r="A1982" t="s">
        <v>101</v>
      </c>
      <c r="B1982" t="s">
        <v>102</v>
      </c>
      <c r="C1982" t="s">
        <v>17</v>
      </c>
      <c r="D1982" t="s">
        <v>36</v>
      </c>
      <c r="E1982">
        <v>202301</v>
      </c>
      <c r="F1982">
        <v>965012.96774193551</v>
      </c>
      <c r="G1982">
        <v>1006867</v>
      </c>
    </row>
    <row r="1983" spans="1:7" x14ac:dyDescent="0.2">
      <c r="A1983" t="s">
        <v>101</v>
      </c>
      <c r="B1983" t="s">
        <v>102</v>
      </c>
      <c r="C1983" t="s">
        <v>17</v>
      </c>
      <c r="D1983" t="s">
        <v>36</v>
      </c>
      <c r="E1983">
        <v>202302</v>
      </c>
      <c r="F1983">
        <v>976697.78571428568</v>
      </c>
      <c r="G1983">
        <v>1008344</v>
      </c>
    </row>
    <row r="1984" spans="1:7" x14ac:dyDescent="0.2">
      <c r="A1984" t="s">
        <v>101</v>
      </c>
      <c r="B1984" t="s">
        <v>102</v>
      </c>
      <c r="C1984" t="s">
        <v>17</v>
      </c>
      <c r="D1984" t="s">
        <v>36</v>
      </c>
      <c r="E1984">
        <v>202303</v>
      </c>
      <c r="F1984">
        <v>956036.99999999919</v>
      </c>
      <c r="G1984">
        <v>1900246</v>
      </c>
    </row>
    <row r="1985" spans="1:7" x14ac:dyDescent="0.2">
      <c r="A1985" t="s">
        <v>101</v>
      </c>
      <c r="B1985" t="s">
        <v>102</v>
      </c>
      <c r="C1985" t="s">
        <v>17</v>
      </c>
      <c r="D1985" t="s">
        <v>36</v>
      </c>
      <c r="E1985">
        <v>202304</v>
      </c>
      <c r="F1985">
        <v>942626.33333333349</v>
      </c>
      <c r="G1985">
        <v>1249291</v>
      </c>
    </row>
    <row r="1986" spans="1:7" x14ac:dyDescent="0.2">
      <c r="A1986" t="s">
        <v>101</v>
      </c>
      <c r="B1986" t="s">
        <v>102</v>
      </c>
      <c r="C1986" t="s">
        <v>17</v>
      </c>
      <c r="D1986" t="s">
        <v>36</v>
      </c>
      <c r="E1986">
        <v>202305</v>
      </c>
      <c r="F1986">
        <v>943058.3548387097</v>
      </c>
      <c r="G1986">
        <v>1051012</v>
      </c>
    </row>
    <row r="1987" spans="1:7" x14ac:dyDescent="0.2">
      <c r="A1987" t="s">
        <v>101</v>
      </c>
      <c r="B1987" t="s">
        <v>102</v>
      </c>
      <c r="C1987" t="s">
        <v>17</v>
      </c>
      <c r="D1987" t="s">
        <v>36</v>
      </c>
      <c r="E1987">
        <v>202306</v>
      </c>
      <c r="F1987">
        <v>951415.89999999991</v>
      </c>
      <c r="G1987">
        <v>1072519</v>
      </c>
    </row>
    <row r="1988" spans="1:7" x14ac:dyDescent="0.2">
      <c r="A1988" t="s">
        <v>101</v>
      </c>
      <c r="B1988" t="s">
        <v>102</v>
      </c>
      <c r="C1988" t="s">
        <v>17</v>
      </c>
      <c r="D1988" t="s">
        <v>36</v>
      </c>
      <c r="E1988">
        <v>202307</v>
      </c>
      <c r="F1988">
        <v>950018.80645161297</v>
      </c>
      <c r="G1988">
        <v>1016612</v>
      </c>
    </row>
    <row r="1989" spans="1:7" x14ac:dyDescent="0.2">
      <c r="A1989" t="s">
        <v>101</v>
      </c>
      <c r="B1989" t="s">
        <v>102</v>
      </c>
      <c r="C1989" t="s">
        <v>17</v>
      </c>
      <c r="D1989" t="s">
        <v>36</v>
      </c>
      <c r="E1989">
        <v>202308</v>
      </c>
      <c r="F1989">
        <v>916880.83870967722</v>
      </c>
      <c r="G1989">
        <v>1054063</v>
      </c>
    </row>
    <row r="1990" spans="1:7" x14ac:dyDescent="0.2">
      <c r="A1990" t="s">
        <v>101</v>
      </c>
      <c r="B1990" t="s">
        <v>102</v>
      </c>
      <c r="C1990" t="s">
        <v>17</v>
      </c>
      <c r="D1990" t="s">
        <v>36</v>
      </c>
      <c r="E1990">
        <v>202309</v>
      </c>
      <c r="F1990">
        <v>1000449</v>
      </c>
      <c r="G1990">
        <v>1087689</v>
      </c>
    </row>
    <row r="1991" spans="1:7" x14ac:dyDescent="0.2">
      <c r="A1991" t="s">
        <v>101</v>
      </c>
      <c r="B1991" t="s">
        <v>102</v>
      </c>
      <c r="C1991" t="s">
        <v>17</v>
      </c>
      <c r="D1991" t="s">
        <v>36</v>
      </c>
      <c r="E1991">
        <v>202310</v>
      </c>
      <c r="F1991">
        <v>920825.90322580643</v>
      </c>
      <c r="G1991">
        <v>1083973</v>
      </c>
    </row>
    <row r="1992" spans="1:7" x14ac:dyDescent="0.2">
      <c r="A1992" t="s">
        <v>101</v>
      </c>
      <c r="B1992" t="s">
        <v>102</v>
      </c>
      <c r="C1992" t="s">
        <v>17</v>
      </c>
      <c r="D1992" t="s">
        <v>36</v>
      </c>
      <c r="E1992">
        <v>202311</v>
      </c>
      <c r="F1992">
        <v>921566.93333333335</v>
      </c>
      <c r="G1992">
        <v>1009792</v>
      </c>
    </row>
    <row r="1993" spans="1:7" x14ac:dyDescent="0.2">
      <c r="A1993" t="s">
        <v>101</v>
      </c>
      <c r="B1993" t="s">
        <v>102</v>
      </c>
      <c r="C1993" t="s">
        <v>17</v>
      </c>
      <c r="D1993" t="s">
        <v>36</v>
      </c>
      <c r="E1993">
        <v>202312</v>
      </c>
      <c r="F1993">
        <v>918923.83870967734</v>
      </c>
      <c r="G1993">
        <v>1046709</v>
      </c>
    </row>
    <row r="1994" spans="1:7" x14ac:dyDescent="0.2">
      <c r="A1994" t="s">
        <v>101</v>
      </c>
      <c r="B1994" t="s">
        <v>102</v>
      </c>
      <c r="C1994" t="s">
        <v>17</v>
      </c>
      <c r="D1994" t="s">
        <v>36</v>
      </c>
      <c r="E1994">
        <v>202401</v>
      </c>
      <c r="F1994">
        <v>924546.93548387079</v>
      </c>
      <c r="G1994">
        <v>986891</v>
      </c>
    </row>
    <row r="1995" spans="1:7" x14ac:dyDescent="0.2">
      <c r="A1995" t="s">
        <v>101</v>
      </c>
      <c r="B1995" t="s">
        <v>102</v>
      </c>
      <c r="C1995" t="s">
        <v>17</v>
      </c>
      <c r="D1995" t="s">
        <v>36</v>
      </c>
      <c r="E1995">
        <v>202402</v>
      </c>
      <c r="F1995">
        <v>932720.24137931061</v>
      </c>
      <c r="G1995">
        <v>1139811</v>
      </c>
    </row>
    <row r="1996" spans="1:7" x14ac:dyDescent="0.2">
      <c r="A1996" t="s">
        <v>101</v>
      </c>
      <c r="B1996" t="s">
        <v>102</v>
      </c>
      <c r="C1996" t="s">
        <v>17</v>
      </c>
      <c r="D1996" t="s">
        <v>36</v>
      </c>
      <c r="E1996">
        <v>202403</v>
      </c>
      <c r="F1996">
        <v>937821.06451612897</v>
      </c>
      <c r="G1996">
        <v>954383</v>
      </c>
    </row>
    <row r="1997" spans="1:7" x14ac:dyDescent="0.2">
      <c r="A1997" t="s">
        <v>101</v>
      </c>
      <c r="B1997" t="s">
        <v>102</v>
      </c>
      <c r="C1997" t="s">
        <v>17</v>
      </c>
      <c r="D1997" t="s">
        <v>36</v>
      </c>
      <c r="E1997">
        <v>202404</v>
      </c>
      <c r="F1997">
        <v>31426.033333332212</v>
      </c>
      <c r="G1997">
        <v>942781</v>
      </c>
    </row>
    <row r="1998" spans="1:7" x14ac:dyDescent="0.2">
      <c r="A1998" t="s">
        <v>101</v>
      </c>
      <c r="B1998" t="s">
        <v>102</v>
      </c>
      <c r="C1998" t="s">
        <v>17</v>
      </c>
      <c r="D1998" t="s">
        <v>37</v>
      </c>
      <c r="E1998">
        <v>201906</v>
      </c>
      <c r="F1998">
        <v>630090.6412186377</v>
      </c>
      <c r="G1998">
        <v>965959</v>
      </c>
    </row>
    <row r="1999" spans="1:7" x14ac:dyDescent="0.2">
      <c r="A1999" t="s">
        <v>101</v>
      </c>
      <c r="B1999" t="s">
        <v>102</v>
      </c>
      <c r="C1999" t="s">
        <v>17</v>
      </c>
      <c r="D1999" t="s">
        <v>37</v>
      </c>
      <c r="E1999">
        <v>201912</v>
      </c>
      <c r="F1999">
        <v>868848.23978494585</v>
      </c>
      <c r="G1999">
        <v>1312009.3333333333</v>
      </c>
    </row>
    <row r="2000" spans="1:7" x14ac:dyDescent="0.2">
      <c r="A2000" t="s">
        <v>101</v>
      </c>
      <c r="B2000" t="s">
        <v>102</v>
      </c>
      <c r="C2000" t="s">
        <v>17</v>
      </c>
      <c r="D2000" t="s">
        <v>37</v>
      </c>
      <c r="E2000">
        <v>202006</v>
      </c>
      <c r="F2000">
        <v>882739.99270794715</v>
      </c>
      <c r="G2000">
        <v>997241</v>
      </c>
    </row>
    <row r="2001" spans="1:7" x14ac:dyDescent="0.2">
      <c r="A2001" t="s">
        <v>101</v>
      </c>
      <c r="B2001" t="s">
        <v>102</v>
      </c>
      <c r="C2001" t="s">
        <v>17</v>
      </c>
      <c r="D2001" t="s">
        <v>37</v>
      </c>
      <c r="E2001">
        <v>202012</v>
      </c>
      <c r="F2001">
        <v>942116.77795698913</v>
      </c>
      <c r="G2001">
        <v>1114770</v>
      </c>
    </row>
    <row r="2002" spans="1:7" x14ac:dyDescent="0.2">
      <c r="A2002" t="s">
        <v>101</v>
      </c>
      <c r="B2002" t="s">
        <v>102</v>
      </c>
      <c r="C2002" t="s">
        <v>17</v>
      </c>
      <c r="D2002" t="s">
        <v>37</v>
      </c>
      <c r="E2002">
        <v>202106</v>
      </c>
      <c r="F2002">
        <v>904338.9321940603</v>
      </c>
      <c r="G2002">
        <v>958959</v>
      </c>
    </row>
    <row r="2003" spans="1:7" x14ac:dyDescent="0.2">
      <c r="A2003" t="s">
        <v>101</v>
      </c>
      <c r="B2003" t="s">
        <v>102</v>
      </c>
      <c r="C2003" t="s">
        <v>17</v>
      </c>
      <c r="D2003" t="s">
        <v>37</v>
      </c>
      <c r="E2003">
        <v>202112</v>
      </c>
      <c r="F2003">
        <v>852654.49695340486</v>
      </c>
      <c r="G2003">
        <v>880498.5</v>
      </c>
    </row>
    <row r="2004" spans="1:7" x14ac:dyDescent="0.2">
      <c r="A2004" t="s">
        <v>101</v>
      </c>
      <c r="B2004" t="s">
        <v>102</v>
      </c>
      <c r="C2004" t="s">
        <v>17</v>
      </c>
      <c r="D2004" t="s">
        <v>37</v>
      </c>
      <c r="E2004">
        <v>202206</v>
      </c>
      <c r="F2004">
        <v>804977.86487455235</v>
      </c>
      <c r="G2004">
        <v>995112.33333333337</v>
      </c>
    </row>
    <row r="2005" spans="1:7" x14ac:dyDescent="0.2">
      <c r="A2005" t="s">
        <v>101</v>
      </c>
      <c r="B2005" t="s">
        <v>102</v>
      </c>
      <c r="C2005" t="s">
        <v>17</v>
      </c>
      <c r="D2005" t="s">
        <v>37</v>
      </c>
      <c r="E2005">
        <v>202212</v>
      </c>
      <c r="F2005">
        <v>892744.44856630825</v>
      </c>
      <c r="G2005">
        <v>963217.33333333337</v>
      </c>
    </row>
    <row r="2006" spans="1:7" x14ac:dyDescent="0.2">
      <c r="A2006" t="s">
        <v>101</v>
      </c>
      <c r="B2006" t="s">
        <v>102</v>
      </c>
      <c r="C2006" t="s">
        <v>17</v>
      </c>
      <c r="D2006" t="s">
        <v>37</v>
      </c>
      <c r="E2006">
        <v>202306</v>
      </c>
      <c r="F2006">
        <v>955808.0569380438</v>
      </c>
      <c r="G2006">
        <v>1214713.1666666667</v>
      </c>
    </row>
    <row r="2007" spans="1:7" x14ac:dyDescent="0.2">
      <c r="A2007" t="s">
        <v>101</v>
      </c>
      <c r="B2007" t="s">
        <v>102</v>
      </c>
      <c r="C2007" t="s">
        <v>17</v>
      </c>
      <c r="D2007" t="s">
        <v>37</v>
      </c>
      <c r="E2007">
        <v>202312</v>
      </c>
      <c r="F2007">
        <v>938110.8867383512</v>
      </c>
      <c r="G2007">
        <v>1049806.3333333333</v>
      </c>
    </row>
    <row r="2008" spans="1:7" x14ac:dyDescent="0.2">
      <c r="A2008" t="s">
        <v>101</v>
      </c>
      <c r="B2008" t="s">
        <v>102</v>
      </c>
      <c r="C2008" t="s">
        <v>17</v>
      </c>
      <c r="D2008" t="s">
        <v>37</v>
      </c>
      <c r="E2008">
        <v>202406</v>
      </c>
      <c r="F2008">
        <v>706628.56867816066</v>
      </c>
      <c r="G2008">
        <v>1005966.5</v>
      </c>
    </row>
    <row r="2009" spans="1:7" x14ac:dyDescent="0.2">
      <c r="A2009" t="s">
        <v>101</v>
      </c>
      <c r="B2009" t="s">
        <v>102</v>
      </c>
      <c r="C2009" t="s">
        <v>17</v>
      </c>
      <c r="D2009" t="s">
        <v>33</v>
      </c>
      <c r="E2009">
        <v>201906</v>
      </c>
      <c r="F2009">
        <v>630090.6412186377</v>
      </c>
      <c r="G2009">
        <v>965959</v>
      </c>
    </row>
    <row r="2010" spans="1:7" x14ac:dyDescent="0.2">
      <c r="A2010" t="s">
        <v>101</v>
      </c>
      <c r="B2010" t="s">
        <v>102</v>
      </c>
      <c r="C2010" t="s">
        <v>17</v>
      </c>
      <c r="D2010" t="s">
        <v>33</v>
      </c>
      <c r="E2010">
        <v>201909</v>
      </c>
      <c r="F2010">
        <v>815074.18637992768</v>
      </c>
      <c r="G2010">
        <v>1631547.3333333333</v>
      </c>
    </row>
    <row r="2011" spans="1:7" x14ac:dyDescent="0.2">
      <c r="A2011" t="s">
        <v>101</v>
      </c>
      <c r="B2011" t="s">
        <v>102</v>
      </c>
      <c r="C2011" t="s">
        <v>17</v>
      </c>
      <c r="D2011" t="s">
        <v>33</v>
      </c>
      <c r="E2011">
        <v>201912</v>
      </c>
      <c r="F2011">
        <v>922622.29318996426</v>
      </c>
      <c r="G2011">
        <v>992471.33333333337</v>
      </c>
    </row>
    <row r="2012" spans="1:7" x14ac:dyDescent="0.2">
      <c r="A2012" t="s">
        <v>101</v>
      </c>
      <c r="B2012" t="s">
        <v>102</v>
      </c>
      <c r="C2012" t="s">
        <v>17</v>
      </c>
      <c r="D2012" t="s">
        <v>33</v>
      </c>
      <c r="E2012">
        <v>202003</v>
      </c>
      <c r="F2012">
        <v>822936.17538005207</v>
      </c>
      <c r="G2012">
        <v>1026132</v>
      </c>
    </row>
    <row r="2013" spans="1:7" x14ac:dyDescent="0.2">
      <c r="A2013" t="s">
        <v>101</v>
      </c>
      <c r="B2013" t="s">
        <v>102</v>
      </c>
      <c r="C2013" t="s">
        <v>17</v>
      </c>
      <c r="D2013" t="s">
        <v>33</v>
      </c>
      <c r="E2013">
        <v>202006</v>
      </c>
      <c r="F2013">
        <v>942543.81003584235</v>
      </c>
      <c r="G2013">
        <v>968350</v>
      </c>
    </row>
    <row r="2014" spans="1:7" x14ac:dyDescent="0.2">
      <c r="A2014" t="s">
        <v>101</v>
      </c>
      <c r="B2014" t="s">
        <v>102</v>
      </c>
      <c r="C2014" t="s">
        <v>17</v>
      </c>
      <c r="D2014" t="s">
        <v>33</v>
      </c>
      <c r="E2014">
        <v>202009</v>
      </c>
      <c r="F2014">
        <v>931090.24086021504</v>
      </c>
      <c r="G2014">
        <v>956320.66666666663</v>
      </c>
    </row>
    <row r="2015" spans="1:7" x14ac:dyDescent="0.2">
      <c r="A2015" t="s">
        <v>101</v>
      </c>
      <c r="B2015" t="s">
        <v>102</v>
      </c>
      <c r="C2015" t="s">
        <v>17</v>
      </c>
      <c r="D2015" t="s">
        <v>33</v>
      </c>
      <c r="E2015">
        <v>202012</v>
      </c>
      <c r="F2015">
        <v>953143.31505376322</v>
      </c>
      <c r="G2015">
        <v>1273219.3333333333</v>
      </c>
    </row>
    <row r="2016" spans="1:7" x14ac:dyDescent="0.2">
      <c r="A2016" t="s">
        <v>101</v>
      </c>
      <c r="B2016" t="s">
        <v>102</v>
      </c>
      <c r="C2016" t="s">
        <v>17</v>
      </c>
      <c r="D2016" t="s">
        <v>33</v>
      </c>
      <c r="E2016">
        <v>202103</v>
      </c>
      <c r="F2016">
        <v>959004.35291858681</v>
      </c>
      <c r="G2016">
        <v>987196</v>
      </c>
    </row>
    <row r="2017" spans="1:7" x14ac:dyDescent="0.2">
      <c r="A2017" t="s">
        <v>101</v>
      </c>
      <c r="B2017" t="s">
        <v>102</v>
      </c>
      <c r="C2017" t="s">
        <v>17</v>
      </c>
      <c r="D2017" t="s">
        <v>33</v>
      </c>
      <c r="E2017">
        <v>202106</v>
      </c>
      <c r="F2017">
        <v>849673.51146953402</v>
      </c>
      <c r="G2017">
        <v>930722</v>
      </c>
    </row>
    <row r="2018" spans="1:7" x14ac:dyDescent="0.2">
      <c r="A2018" t="s">
        <v>101</v>
      </c>
      <c r="B2018" t="s">
        <v>102</v>
      </c>
      <c r="C2018" t="s">
        <v>17</v>
      </c>
      <c r="D2018" t="s">
        <v>33</v>
      </c>
      <c r="E2018">
        <v>202109</v>
      </c>
      <c r="F2018">
        <v>848048.34874551964</v>
      </c>
      <c r="G2018">
        <v>878417</v>
      </c>
    </row>
    <row r="2019" spans="1:7" x14ac:dyDescent="0.2">
      <c r="A2019" t="s">
        <v>101</v>
      </c>
      <c r="B2019" t="s">
        <v>102</v>
      </c>
      <c r="C2019" t="s">
        <v>17</v>
      </c>
      <c r="D2019" t="s">
        <v>33</v>
      </c>
      <c r="E2019">
        <v>202112</v>
      </c>
      <c r="F2019">
        <v>857260.6451612903</v>
      </c>
      <c r="G2019">
        <v>882580</v>
      </c>
    </row>
    <row r="2020" spans="1:7" x14ac:dyDescent="0.2">
      <c r="A2020" t="s">
        <v>101</v>
      </c>
      <c r="B2020" t="s">
        <v>102</v>
      </c>
      <c r="C2020" t="s">
        <v>17</v>
      </c>
      <c r="D2020" t="s">
        <v>33</v>
      </c>
      <c r="E2020">
        <v>202203</v>
      </c>
      <c r="F2020">
        <v>774234.19892473193</v>
      </c>
      <c r="G2020">
        <v>1067895.6666666667</v>
      </c>
    </row>
    <row r="2021" spans="1:7" x14ac:dyDescent="0.2">
      <c r="A2021" t="s">
        <v>101</v>
      </c>
      <c r="B2021" t="s">
        <v>102</v>
      </c>
      <c r="C2021" t="s">
        <v>17</v>
      </c>
      <c r="D2021" t="s">
        <v>33</v>
      </c>
      <c r="E2021">
        <v>202206</v>
      </c>
      <c r="F2021">
        <v>835721.53082437289</v>
      </c>
      <c r="G2021">
        <v>922329</v>
      </c>
    </row>
    <row r="2022" spans="1:7" x14ac:dyDescent="0.2">
      <c r="A2022" t="s">
        <v>101</v>
      </c>
      <c r="B2022" t="s">
        <v>102</v>
      </c>
      <c r="C2022" t="s">
        <v>17</v>
      </c>
      <c r="D2022" t="s">
        <v>33</v>
      </c>
      <c r="E2022">
        <v>202209</v>
      </c>
      <c r="F2022">
        <v>832765.99068100343</v>
      </c>
      <c r="G2022">
        <v>919091.33333333337</v>
      </c>
    </row>
    <row r="2023" spans="1:7" x14ac:dyDescent="0.2">
      <c r="A2023" t="s">
        <v>101</v>
      </c>
      <c r="B2023" t="s">
        <v>102</v>
      </c>
      <c r="C2023" t="s">
        <v>17</v>
      </c>
      <c r="D2023" t="s">
        <v>33</v>
      </c>
      <c r="E2023">
        <v>202212</v>
      </c>
      <c r="F2023">
        <v>952722.90645161283</v>
      </c>
      <c r="G2023">
        <v>1007343.3333333334</v>
      </c>
    </row>
    <row r="2024" spans="1:7" x14ac:dyDescent="0.2">
      <c r="A2024" t="s">
        <v>101</v>
      </c>
      <c r="B2024" t="s">
        <v>102</v>
      </c>
      <c r="C2024" t="s">
        <v>17</v>
      </c>
      <c r="D2024" t="s">
        <v>33</v>
      </c>
      <c r="E2024">
        <v>202303</v>
      </c>
      <c r="F2024">
        <v>965915.91781874013</v>
      </c>
      <c r="G2024">
        <v>1305152.3333333333</v>
      </c>
    </row>
    <row r="2025" spans="1:7" x14ac:dyDescent="0.2">
      <c r="A2025" t="s">
        <v>101</v>
      </c>
      <c r="B2025" t="s">
        <v>102</v>
      </c>
      <c r="C2025" t="s">
        <v>17</v>
      </c>
      <c r="D2025" t="s">
        <v>33</v>
      </c>
      <c r="E2025">
        <v>202306</v>
      </c>
      <c r="F2025">
        <v>945700.1960573477</v>
      </c>
      <c r="G2025">
        <v>1124274</v>
      </c>
    </row>
    <row r="2026" spans="1:7" x14ac:dyDescent="0.2">
      <c r="A2026" t="s">
        <v>101</v>
      </c>
      <c r="B2026" t="s">
        <v>102</v>
      </c>
      <c r="C2026" t="s">
        <v>17</v>
      </c>
      <c r="D2026" t="s">
        <v>33</v>
      </c>
      <c r="E2026">
        <v>202309</v>
      </c>
      <c r="F2026">
        <v>955782.8817204301</v>
      </c>
      <c r="G2026">
        <v>1052788</v>
      </c>
    </row>
    <row r="2027" spans="1:7" x14ac:dyDescent="0.2">
      <c r="A2027" t="s">
        <v>101</v>
      </c>
      <c r="B2027" t="s">
        <v>102</v>
      </c>
      <c r="C2027" t="s">
        <v>17</v>
      </c>
      <c r="D2027" t="s">
        <v>33</v>
      </c>
      <c r="E2027">
        <v>202312</v>
      </c>
      <c r="F2027">
        <v>920438.89175627229</v>
      </c>
      <c r="G2027">
        <v>1046824.6666666666</v>
      </c>
    </row>
    <row r="2028" spans="1:7" x14ac:dyDescent="0.2">
      <c r="A2028" t="s">
        <v>101</v>
      </c>
      <c r="B2028" t="s">
        <v>102</v>
      </c>
      <c r="C2028" t="s">
        <v>17</v>
      </c>
      <c r="D2028" t="s">
        <v>33</v>
      </c>
      <c r="E2028">
        <v>202403</v>
      </c>
      <c r="F2028">
        <v>931696.08045977016</v>
      </c>
      <c r="G2028">
        <v>1027028.3333333334</v>
      </c>
    </row>
    <row r="2029" spans="1:7" x14ac:dyDescent="0.2">
      <c r="A2029" t="s">
        <v>101</v>
      </c>
      <c r="B2029" t="s">
        <v>102</v>
      </c>
      <c r="C2029" t="s">
        <v>17</v>
      </c>
      <c r="D2029" t="s">
        <v>33</v>
      </c>
      <c r="E2029">
        <v>202406</v>
      </c>
      <c r="F2029">
        <v>31426.033333332212</v>
      </c>
      <c r="G2029">
        <v>942781</v>
      </c>
    </row>
    <row r="2030" spans="1:7" x14ac:dyDescent="0.2">
      <c r="A2030" t="s">
        <v>101</v>
      </c>
      <c r="B2030" t="s">
        <v>29</v>
      </c>
      <c r="C2030" t="s">
        <v>17</v>
      </c>
      <c r="D2030" t="s">
        <v>35</v>
      </c>
      <c r="E2030">
        <v>2021</v>
      </c>
      <c r="F2030">
        <v>139359.8333333334</v>
      </c>
      <c r="G2030">
        <v>210784.25</v>
      </c>
    </row>
    <row r="2031" spans="1:7" x14ac:dyDescent="0.2">
      <c r="A2031" t="s">
        <v>101</v>
      </c>
      <c r="B2031" t="s">
        <v>29</v>
      </c>
      <c r="C2031" t="s">
        <v>17</v>
      </c>
      <c r="D2031" t="s">
        <v>35</v>
      </c>
      <c r="E2031">
        <v>2022</v>
      </c>
      <c r="F2031">
        <v>159775.62644009219</v>
      </c>
      <c r="G2031">
        <v>204160.5</v>
      </c>
    </row>
    <row r="2032" spans="1:7" x14ac:dyDescent="0.2">
      <c r="A2032" t="s">
        <v>101</v>
      </c>
      <c r="B2032" t="s">
        <v>29</v>
      </c>
      <c r="C2032" t="s">
        <v>17</v>
      </c>
      <c r="D2032" t="s">
        <v>35</v>
      </c>
      <c r="E2032">
        <v>2023</v>
      </c>
      <c r="F2032">
        <v>103806.82258064517</v>
      </c>
      <c r="G2032">
        <v>166524.66666666666</v>
      </c>
    </row>
    <row r="2033" spans="1:7" x14ac:dyDescent="0.2">
      <c r="A2033" t="s">
        <v>101</v>
      </c>
      <c r="B2033" t="s">
        <v>29</v>
      </c>
      <c r="C2033" t="s">
        <v>17</v>
      </c>
      <c r="D2033" t="s">
        <v>36</v>
      </c>
      <c r="E2033">
        <v>202109</v>
      </c>
      <c r="F2033">
        <v>65715.866666667018</v>
      </c>
      <c r="G2033">
        <v>340151</v>
      </c>
    </row>
    <row r="2034" spans="1:7" x14ac:dyDescent="0.2">
      <c r="A2034" t="s">
        <v>101</v>
      </c>
      <c r="B2034" t="s">
        <v>29</v>
      </c>
      <c r="C2034" t="s">
        <v>17</v>
      </c>
      <c r="D2034" t="s">
        <v>36</v>
      </c>
      <c r="E2034">
        <v>202110</v>
      </c>
      <c r="F2034">
        <v>164507.64516129027</v>
      </c>
      <c r="G2034">
        <v>168221</v>
      </c>
    </row>
    <row r="2035" spans="1:7" x14ac:dyDescent="0.2">
      <c r="A2035" t="s">
        <v>101</v>
      </c>
      <c r="B2035" t="s">
        <v>29</v>
      </c>
      <c r="C2035" t="s">
        <v>17</v>
      </c>
      <c r="D2035" t="s">
        <v>36</v>
      </c>
      <c r="E2035">
        <v>202111</v>
      </c>
      <c r="F2035">
        <v>163919.46666666667</v>
      </c>
      <c r="G2035">
        <v>167778</v>
      </c>
    </row>
    <row r="2036" spans="1:7" x14ac:dyDescent="0.2">
      <c r="A2036" t="s">
        <v>101</v>
      </c>
      <c r="B2036" t="s">
        <v>29</v>
      </c>
      <c r="C2036" t="s">
        <v>17</v>
      </c>
      <c r="D2036" t="s">
        <v>36</v>
      </c>
      <c r="E2036">
        <v>202112</v>
      </c>
      <c r="F2036">
        <v>163296.35483870967</v>
      </c>
      <c r="G2036">
        <v>166987</v>
      </c>
    </row>
    <row r="2037" spans="1:7" x14ac:dyDescent="0.2">
      <c r="A2037" t="s">
        <v>101</v>
      </c>
      <c r="B2037" t="s">
        <v>29</v>
      </c>
      <c r="C2037" t="s">
        <v>17</v>
      </c>
      <c r="D2037" t="s">
        <v>36</v>
      </c>
      <c r="E2037">
        <v>202201</v>
      </c>
      <c r="F2037">
        <v>163804.74193548388</v>
      </c>
      <c r="G2037">
        <v>329038</v>
      </c>
    </row>
    <row r="2038" spans="1:7" x14ac:dyDescent="0.2">
      <c r="A2038" t="s">
        <v>101</v>
      </c>
      <c r="B2038" t="s">
        <v>29</v>
      </c>
      <c r="C2038" t="s">
        <v>17</v>
      </c>
      <c r="D2038" t="s">
        <v>36</v>
      </c>
      <c r="E2038">
        <v>202202</v>
      </c>
      <c r="F2038">
        <v>161941.67857142861</v>
      </c>
      <c r="G2038">
        <v>165387</v>
      </c>
    </row>
    <row r="2039" spans="1:7" x14ac:dyDescent="0.2">
      <c r="A2039" t="s">
        <v>101</v>
      </c>
      <c r="B2039" t="s">
        <v>29</v>
      </c>
      <c r="C2039" t="s">
        <v>17</v>
      </c>
      <c r="D2039" t="s">
        <v>36</v>
      </c>
      <c r="E2039">
        <v>202203</v>
      </c>
      <c r="F2039">
        <v>161164.61290322582</v>
      </c>
      <c r="G2039">
        <v>164825</v>
      </c>
    </row>
    <row r="2040" spans="1:7" x14ac:dyDescent="0.2">
      <c r="A2040" t="s">
        <v>101</v>
      </c>
      <c r="B2040" t="s">
        <v>29</v>
      </c>
      <c r="C2040" t="s">
        <v>17</v>
      </c>
      <c r="D2040" t="s">
        <v>36</v>
      </c>
      <c r="E2040">
        <v>202204</v>
      </c>
      <c r="F2040">
        <v>160776.26666666666</v>
      </c>
      <c r="G2040">
        <v>163666</v>
      </c>
    </row>
    <row r="2041" spans="1:7" x14ac:dyDescent="0.2">
      <c r="A2041" t="s">
        <v>101</v>
      </c>
      <c r="B2041" t="s">
        <v>29</v>
      </c>
      <c r="C2041" t="s">
        <v>17</v>
      </c>
      <c r="D2041" t="s">
        <v>36</v>
      </c>
      <c r="E2041">
        <v>202205</v>
      </c>
      <c r="F2041">
        <v>160323.29032258067</v>
      </c>
      <c r="G2041">
        <v>163516</v>
      </c>
    </row>
    <row r="2042" spans="1:7" x14ac:dyDescent="0.2">
      <c r="A2042" t="s">
        <v>101</v>
      </c>
      <c r="B2042" t="s">
        <v>29</v>
      </c>
      <c r="C2042" t="s">
        <v>17</v>
      </c>
      <c r="D2042" t="s">
        <v>36</v>
      </c>
      <c r="E2042">
        <v>202206</v>
      </c>
      <c r="F2042">
        <v>158234.56666666668</v>
      </c>
      <c r="G2042">
        <v>161703</v>
      </c>
    </row>
    <row r="2043" spans="1:7" x14ac:dyDescent="0.2">
      <c r="A2043" t="s">
        <v>101</v>
      </c>
      <c r="B2043" t="s">
        <v>29</v>
      </c>
      <c r="C2043" t="s">
        <v>17</v>
      </c>
      <c r="D2043" t="s">
        <v>36</v>
      </c>
      <c r="E2043">
        <v>202207</v>
      </c>
      <c r="F2043">
        <v>160278.93548387097</v>
      </c>
      <c r="G2043">
        <v>162889</v>
      </c>
    </row>
    <row r="2044" spans="1:7" x14ac:dyDescent="0.2">
      <c r="A2044" t="s">
        <v>101</v>
      </c>
      <c r="B2044" t="s">
        <v>29</v>
      </c>
      <c r="C2044" t="s">
        <v>17</v>
      </c>
      <c r="D2044" t="s">
        <v>36</v>
      </c>
      <c r="E2044">
        <v>202208</v>
      </c>
      <c r="F2044">
        <v>161134.45161290327</v>
      </c>
      <c r="G2044">
        <v>321780</v>
      </c>
    </row>
    <row r="2045" spans="1:7" x14ac:dyDescent="0.2">
      <c r="A2045" t="s">
        <v>101</v>
      </c>
      <c r="B2045" t="s">
        <v>29</v>
      </c>
      <c r="C2045" t="s">
        <v>17</v>
      </c>
      <c r="D2045" t="s">
        <v>36</v>
      </c>
      <c r="E2045">
        <v>202209</v>
      </c>
      <c r="F2045">
        <v>157819.83333333337</v>
      </c>
      <c r="G2045">
        <v>321241</v>
      </c>
    </row>
    <row r="2046" spans="1:7" x14ac:dyDescent="0.2">
      <c r="A2046" t="s">
        <v>101</v>
      </c>
      <c r="B2046" t="s">
        <v>29</v>
      </c>
      <c r="C2046" t="s">
        <v>17</v>
      </c>
      <c r="D2046" t="s">
        <v>36</v>
      </c>
      <c r="E2046">
        <v>202210</v>
      </c>
      <c r="F2046">
        <v>157235.29032258064</v>
      </c>
      <c r="G2046">
        <v>166279</v>
      </c>
    </row>
    <row r="2047" spans="1:7" x14ac:dyDescent="0.2">
      <c r="A2047" t="s">
        <v>101</v>
      </c>
      <c r="B2047" t="s">
        <v>29</v>
      </c>
      <c r="C2047" t="s">
        <v>17</v>
      </c>
      <c r="D2047" t="s">
        <v>36</v>
      </c>
      <c r="E2047">
        <v>202211</v>
      </c>
      <c r="F2047">
        <v>157026.33333333331</v>
      </c>
      <c r="G2047">
        <v>165471</v>
      </c>
    </row>
    <row r="2048" spans="1:7" x14ac:dyDescent="0.2">
      <c r="A2048" t="s">
        <v>101</v>
      </c>
      <c r="B2048" t="s">
        <v>29</v>
      </c>
      <c r="C2048" t="s">
        <v>17</v>
      </c>
      <c r="D2048" t="s">
        <v>36</v>
      </c>
      <c r="E2048">
        <v>202212</v>
      </c>
      <c r="F2048">
        <v>157567.51612903221</v>
      </c>
      <c r="G2048">
        <v>164131</v>
      </c>
    </row>
    <row r="2049" spans="1:7" x14ac:dyDescent="0.2">
      <c r="A2049" t="s">
        <v>101</v>
      </c>
      <c r="B2049" t="s">
        <v>29</v>
      </c>
      <c r="C2049" t="s">
        <v>17</v>
      </c>
      <c r="D2049" t="s">
        <v>36</v>
      </c>
      <c r="E2049">
        <v>202301</v>
      </c>
      <c r="F2049">
        <v>154132.41935483873</v>
      </c>
      <c r="G2049">
        <v>166732</v>
      </c>
    </row>
    <row r="2050" spans="1:7" x14ac:dyDescent="0.2">
      <c r="A2050" t="s">
        <v>101</v>
      </c>
      <c r="B2050" t="s">
        <v>29</v>
      </c>
      <c r="C2050" t="s">
        <v>17</v>
      </c>
      <c r="D2050" t="s">
        <v>36</v>
      </c>
      <c r="E2050">
        <v>202302</v>
      </c>
      <c r="F2050">
        <v>152148.5</v>
      </c>
      <c r="G2050">
        <v>173516</v>
      </c>
    </row>
    <row r="2051" spans="1:7" x14ac:dyDescent="0.2">
      <c r="A2051" t="s">
        <v>101</v>
      </c>
      <c r="B2051" t="s">
        <v>29</v>
      </c>
      <c r="C2051" t="s">
        <v>17</v>
      </c>
      <c r="D2051" t="s">
        <v>36</v>
      </c>
      <c r="E2051">
        <v>202303</v>
      </c>
      <c r="F2051">
        <v>5139.5483870967964</v>
      </c>
      <c r="G2051">
        <v>159326</v>
      </c>
    </row>
    <row r="2052" spans="1:7" x14ac:dyDescent="0.2">
      <c r="A2052" t="s">
        <v>101</v>
      </c>
      <c r="B2052" t="s">
        <v>29</v>
      </c>
      <c r="C2052" t="s">
        <v>17</v>
      </c>
      <c r="D2052" t="s">
        <v>37</v>
      </c>
      <c r="E2052">
        <v>202112</v>
      </c>
      <c r="F2052">
        <v>139359.8333333334</v>
      </c>
      <c r="G2052">
        <v>210784.25</v>
      </c>
    </row>
    <row r="2053" spans="1:7" x14ac:dyDescent="0.2">
      <c r="A2053" t="s">
        <v>101</v>
      </c>
      <c r="B2053" t="s">
        <v>29</v>
      </c>
      <c r="C2053" t="s">
        <v>17</v>
      </c>
      <c r="D2053" t="s">
        <v>37</v>
      </c>
      <c r="E2053">
        <v>202206</v>
      </c>
      <c r="F2053">
        <v>161040.85951100872</v>
      </c>
      <c r="G2053">
        <v>191355.83333333334</v>
      </c>
    </row>
    <row r="2054" spans="1:7" x14ac:dyDescent="0.2">
      <c r="A2054" t="s">
        <v>101</v>
      </c>
      <c r="B2054" t="s">
        <v>29</v>
      </c>
      <c r="C2054" t="s">
        <v>17</v>
      </c>
      <c r="D2054" t="s">
        <v>37</v>
      </c>
      <c r="E2054">
        <v>202212</v>
      </c>
      <c r="F2054">
        <v>158510.39336917564</v>
      </c>
      <c r="G2054">
        <v>216965.16666666666</v>
      </c>
    </row>
    <row r="2055" spans="1:7" x14ac:dyDescent="0.2">
      <c r="A2055" t="s">
        <v>101</v>
      </c>
      <c r="B2055" t="s">
        <v>29</v>
      </c>
      <c r="C2055" t="s">
        <v>17</v>
      </c>
      <c r="D2055" t="s">
        <v>37</v>
      </c>
      <c r="E2055">
        <v>202306</v>
      </c>
      <c r="F2055">
        <v>103806.82258064517</v>
      </c>
      <c r="G2055">
        <v>166524.66666666666</v>
      </c>
    </row>
    <row r="2056" spans="1:7" x14ac:dyDescent="0.2">
      <c r="A2056" t="s">
        <v>101</v>
      </c>
      <c r="B2056" t="s">
        <v>29</v>
      </c>
      <c r="C2056" t="s">
        <v>17</v>
      </c>
      <c r="D2056" t="s">
        <v>33</v>
      </c>
      <c r="E2056">
        <v>202109</v>
      </c>
      <c r="F2056">
        <v>65715.866666667018</v>
      </c>
      <c r="G2056">
        <v>340151</v>
      </c>
    </row>
    <row r="2057" spans="1:7" x14ac:dyDescent="0.2">
      <c r="A2057" t="s">
        <v>101</v>
      </c>
      <c r="B2057" t="s">
        <v>29</v>
      </c>
      <c r="C2057" t="s">
        <v>17</v>
      </c>
      <c r="D2057" t="s">
        <v>33</v>
      </c>
      <c r="E2057">
        <v>202112</v>
      </c>
      <c r="F2057">
        <v>163907.82222222222</v>
      </c>
      <c r="G2057">
        <v>167662</v>
      </c>
    </row>
    <row r="2058" spans="1:7" x14ac:dyDescent="0.2">
      <c r="A2058" t="s">
        <v>101</v>
      </c>
      <c r="B2058" t="s">
        <v>29</v>
      </c>
      <c r="C2058" t="s">
        <v>17</v>
      </c>
      <c r="D2058" t="s">
        <v>33</v>
      </c>
      <c r="E2058">
        <v>202203</v>
      </c>
      <c r="F2058">
        <v>162303.67780337945</v>
      </c>
      <c r="G2058">
        <v>219750</v>
      </c>
    </row>
    <row r="2059" spans="1:7" x14ac:dyDescent="0.2">
      <c r="A2059" t="s">
        <v>101</v>
      </c>
      <c r="B2059" t="s">
        <v>29</v>
      </c>
      <c r="C2059" t="s">
        <v>17</v>
      </c>
      <c r="D2059" t="s">
        <v>33</v>
      </c>
      <c r="E2059">
        <v>202206</v>
      </c>
      <c r="F2059">
        <v>159778.04121863798</v>
      </c>
      <c r="G2059">
        <v>162961.66666666666</v>
      </c>
    </row>
    <row r="2060" spans="1:7" x14ac:dyDescent="0.2">
      <c r="A2060" t="s">
        <v>101</v>
      </c>
      <c r="B2060" t="s">
        <v>29</v>
      </c>
      <c r="C2060" t="s">
        <v>17</v>
      </c>
      <c r="D2060" t="s">
        <v>33</v>
      </c>
      <c r="E2060">
        <v>202209</v>
      </c>
      <c r="F2060">
        <v>159744.40681003587</v>
      </c>
      <c r="G2060">
        <v>268636.66666666669</v>
      </c>
    </row>
    <row r="2061" spans="1:7" x14ac:dyDescent="0.2">
      <c r="A2061" t="s">
        <v>101</v>
      </c>
      <c r="B2061" t="s">
        <v>29</v>
      </c>
      <c r="C2061" t="s">
        <v>17</v>
      </c>
      <c r="D2061" t="s">
        <v>33</v>
      </c>
      <c r="E2061">
        <v>202212</v>
      </c>
      <c r="F2061">
        <v>157276.37992831541</v>
      </c>
      <c r="G2061">
        <v>165293.66666666666</v>
      </c>
    </row>
    <row r="2062" spans="1:7" x14ac:dyDescent="0.2">
      <c r="A2062" t="s">
        <v>101</v>
      </c>
      <c r="B2062" t="s">
        <v>29</v>
      </c>
      <c r="C2062" t="s">
        <v>17</v>
      </c>
      <c r="D2062" t="s">
        <v>33</v>
      </c>
      <c r="E2062">
        <v>202303</v>
      </c>
      <c r="F2062">
        <v>103806.82258064517</v>
      </c>
      <c r="G2062">
        <v>166524.66666666666</v>
      </c>
    </row>
    <row r="2063" spans="1:7" x14ac:dyDescent="0.2">
      <c r="A2063" t="s">
        <v>101</v>
      </c>
      <c r="B2063" t="s">
        <v>30</v>
      </c>
      <c r="C2063" t="s">
        <v>17</v>
      </c>
      <c r="D2063" t="s">
        <v>35</v>
      </c>
      <c r="E2063">
        <v>2019</v>
      </c>
      <c r="F2063">
        <v>49.484229390680994</v>
      </c>
      <c r="G2063">
        <v>242.22222222222223</v>
      </c>
    </row>
    <row r="2064" spans="1:7" x14ac:dyDescent="0.2">
      <c r="A2064" t="s">
        <v>101</v>
      </c>
      <c r="B2064" t="s">
        <v>30</v>
      </c>
      <c r="C2064" t="s">
        <v>17</v>
      </c>
      <c r="D2064" t="s">
        <v>35</v>
      </c>
      <c r="E2064">
        <v>2020</v>
      </c>
      <c r="F2064">
        <v>267.32979854158941</v>
      </c>
      <c r="G2064">
        <v>510</v>
      </c>
    </row>
    <row r="2065" spans="1:7" x14ac:dyDescent="0.2">
      <c r="A2065" t="s">
        <v>101</v>
      </c>
      <c r="B2065" t="s">
        <v>30</v>
      </c>
      <c r="C2065" t="s">
        <v>17</v>
      </c>
      <c r="D2065" t="s">
        <v>35</v>
      </c>
      <c r="E2065">
        <v>2021</v>
      </c>
      <c r="F2065">
        <v>718.71236559139777</v>
      </c>
      <c r="G2065">
        <v>820</v>
      </c>
    </row>
    <row r="2066" spans="1:7" x14ac:dyDescent="0.2">
      <c r="A2066" t="s">
        <v>101</v>
      </c>
      <c r="B2066" t="s">
        <v>30</v>
      </c>
      <c r="C2066" t="s">
        <v>17</v>
      </c>
      <c r="D2066" t="s">
        <v>36</v>
      </c>
      <c r="E2066">
        <v>201904</v>
      </c>
      <c r="F2066">
        <v>30.633333333333326</v>
      </c>
      <c r="G2066">
        <v>210</v>
      </c>
    </row>
    <row r="2067" spans="1:7" x14ac:dyDescent="0.2">
      <c r="A2067" t="s">
        <v>101</v>
      </c>
      <c r="B2067" t="s">
        <v>30</v>
      </c>
      <c r="C2067" t="s">
        <v>17</v>
      </c>
      <c r="D2067" t="s">
        <v>36</v>
      </c>
      <c r="E2067">
        <v>201905</v>
      </c>
      <c r="F2067">
        <v>27.354838709677427</v>
      </c>
      <c r="G2067">
        <v>200</v>
      </c>
    </row>
    <row r="2068" spans="1:7" x14ac:dyDescent="0.2">
      <c r="A2068" t="s">
        <v>101</v>
      </c>
      <c r="B2068" t="s">
        <v>30</v>
      </c>
      <c r="C2068" t="s">
        <v>17</v>
      </c>
      <c r="D2068" t="s">
        <v>36</v>
      </c>
      <c r="E2068">
        <v>201906</v>
      </c>
      <c r="F2068">
        <v>28.899999999999995</v>
      </c>
      <c r="G2068">
        <v>196</v>
      </c>
    </row>
    <row r="2069" spans="1:7" x14ac:dyDescent="0.2">
      <c r="A2069" t="s">
        <v>101</v>
      </c>
      <c r="B2069" t="s">
        <v>30</v>
      </c>
      <c r="C2069" t="s">
        <v>17</v>
      </c>
      <c r="D2069" t="s">
        <v>36</v>
      </c>
      <c r="E2069">
        <v>201907</v>
      </c>
      <c r="F2069">
        <v>30.451612903225804</v>
      </c>
      <c r="G2069">
        <v>208</v>
      </c>
    </row>
    <row r="2070" spans="1:7" x14ac:dyDescent="0.2">
      <c r="A2070" t="s">
        <v>101</v>
      </c>
      <c r="B2070" t="s">
        <v>30</v>
      </c>
      <c r="C2070" t="s">
        <v>17</v>
      </c>
      <c r="D2070" t="s">
        <v>36</v>
      </c>
      <c r="E2070">
        <v>201908</v>
      </c>
      <c r="F2070">
        <v>36.677419354838719</v>
      </c>
      <c r="G2070">
        <v>185</v>
      </c>
    </row>
    <row r="2071" spans="1:7" x14ac:dyDescent="0.2">
      <c r="A2071" t="s">
        <v>101</v>
      </c>
      <c r="B2071" t="s">
        <v>30</v>
      </c>
      <c r="C2071" t="s">
        <v>17</v>
      </c>
      <c r="D2071" t="s">
        <v>36</v>
      </c>
      <c r="E2071">
        <v>201909</v>
      </c>
      <c r="F2071">
        <v>40.933333333333337</v>
      </c>
      <c r="G2071">
        <v>110</v>
      </c>
    </row>
    <row r="2072" spans="1:7" x14ac:dyDescent="0.2">
      <c r="A2072" t="s">
        <v>101</v>
      </c>
      <c r="B2072" t="s">
        <v>30</v>
      </c>
      <c r="C2072" t="s">
        <v>17</v>
      </c>
      <c r="D2072" t="s">
        <v>36</v>
      </c>
      <c r="E2072">
        <v>201910</v>
      </c>
      <c r="F2072">
        <v>40</v>
      </c>
      <c r="G2072">
        <v>40</v>
      </c>
    </row>
    <row r="2073" spans="1:7" x14ac:dyDescent="0.2">
      <c r="A2073" t="s">
        <v>101</v>
      </c>
      <c r="B2073" t="s">
        <v>30</v>
      </c>
      <c r="C2073" t="s">
        <v>17</v>
      </c>
      <c r="D2073" t="s">
        <v>36</v>
      </c>
      <c r="E2073">
        <v>201911</v>
      </c>
      <c r="F2073">
        <v>104.63333333333333</v>
      </c>
      <c r="G2073">
        <v>738</v>
      </c>
    </row>
    <row r="2074" spans="1:7" x14ac:dyDescent="0.2">
      <c r="A2074" t="s">
        <v>101</v>
      </c>
      <c r="B2074" t="s">
        <v>30</v>
      </c>
      <c r="C2074" t="s">
        <v>17</v>
      </c>
      <c r="D2074" t="s">
        <v>36</v>
      </c>
      <c r="E2074">
        <v>201912</v>
      </c>
      <c r="F2074">
        <v>105.77419354838705</v>
      </c>
      <c r="G2074">
        <v>293</v>
      </c>
    </row>
    <row r="2075" spans="1:7" x14ac:dyDescent="0.2">
      <c r="A2075" t="s">
        <v>101</v>
      </c>
      <c r="B2075" t="s">
        <v>30</v>
      </c>
      <c r="C2075" t="s">
        <v>17</v>
      </c>
      <c r="D2075" t="s">
        <v>36</v>
      </c>
      <c r="E2075">
        <v>202001</v>
      </c>
      <c r="F2075">
        <v>124.29032258064515</v>
      </c>
      <c r="G2075">
        <v>263</v>
      </c>
    </row>
    <row r="2076" spans="1:7" x14ac:dyDescent="0.2">
      <c r="A2076" t="s">
        <v>101</v>
      </c>
      <c r="B2076" t="s">
        <v>30</v>
      </c>
      <c r="C2076" t="s">
        <v>17</v>
      </c>
      <c r="D2076" t="s">
        <v>36</v>
      </c>
      <c r="E2076">
        <v>202002</v>
      </c>
      <c r="F2076">
        <v>140.27586206896564</v>
      </c>
      <c r="G2076">
        <v>298</v>
      </c>
    </row>
    <row r="2077" spans="1:7" x14ac:dyDescent="0.2">
      <c r="A2077" t="s">
        <v>101</v>
      </c>
      <c r="B2077" t="s">
        <v>30</v>
      </c>
      <c r="C2077" t="s">
        <v>17</v>
      </c>
      <c r="D2077" t="s">
        <v>36</v>
      </c>
      <c r="E2077">
        <v>202003</v>
      </c>
      <c r="F2077">
        <v>155.51612903225796</v>
      </c>
      <c r="G2077">
        <v>276</v>
      </c>
    </row>
    <row r="2078" spans="1:7" x14ac:dyDescent="0.2">
      <c r="A2078" t="s">
        <v>101</v>
      </c>
      <c r="B2078" t="s">
        <v>30</v>
      </c>
      <c r="C2078" t="s">
        <v>17</v>
      </c>
      <c r="D2078" t="s">
        <v>36</v>
      </c>
      <c r="E2078">
        <v>202004</v>
      </c>
      <c r="F2078">
        <v>177.26666666666659</v>
      </c>
      <c r="G2078">
        <v>285</v>
      </c>
    </row>
    <row r="2079" spans="1:7" x14ac:dyDescent="0.2">
      <c r="A2079" t="s">
        <v>101</v>
      </c>
      <c r="B2079" t="s">
        <v>30</v>
      </c>
      <c r="C2079" t="s">
        <v>17</v>
      </c>
      <c r="D2079" t="s">
        <v>36</v>
      </c>
      <c r="E2079">
        <v>202005</v>
      </c>
      <c r="F2079">
        <v>212.09677419354824</v>
      </c>
      <c r="G2079">
        <v>338</v>
      </c>
    </row>
    <row r="2080" spans="1:7" x14ac:dyDescent="0.2">
      <c r="A2080" t="s">
        <v>101</v>
      </c>
      <c r="B2080" t="s">
        <v>30</v>
      </c>
      <c r="C2080" t="s">
        <v>17</v>
      </c>
      <c r="D2080" t="s">
        <v>36</v>
      </c>
      <c r="E2080">
        <v>202006</v>
      </c>
      <c r="F2080">
        <v>260.23333333333335</v>
      </c>
      <c r="G2080">
        <v>373</v>
      </c>
    </row>
    <row r="2081" spans="1:7" x14ac:dyDescent="0.2">
      <c r="A2081" t="s">
        <v>101</v>
      </c>
      <c r="B2081" t="s">
        <v>30</v>
      </c>
      <c r="C2081" t="s">
        <v>17</v>
      </c>
      <c r="D2081" t="s">
        <v>36</v>
      </c>
      <c r="E2081">
        <v>202007</v>
      </c>
      <c r="F2081">
        <v>336.19354838709688</v>
      </c>
      <c r="G2081">
        <v>363</v>
      </c>
    </row>
    <row r="2082" spans="1:7" x14ac:dyDescent="0.2">
      <c r="A2082" t="s">
        <v>101</v>
      </c>
      <c r="B2082" t="s">
        <v>30</v>
      </c>
      <c r="C2082" t="s">
        <v>17</v>
      </c>
      <c r="D2082" t="s">
        <v>36</v>
      </c>
      <c r="E2082">
        <v>202008</v>
      </c>
      <c r="F2082">
        <v>280.19354838709688</v>
      </c>
      <c r="G2082">
        <v>1081</v>
      </c>
    </row>
    <row r="2083" spans="1:7" x14ac:dyDescent="0.2">
      <c r="A2083" t="s">
        <v>101</v>
      </c>
      <c r="B2083" t="s">
        <v>30</v>
      </c>
      <c r="C2083" t="s">
        <v>17</v>
      </c>
      <c r="D2083" t="s">
        <v>36</v>
      </c>
      <c r="E2083">
        <v>202009</v>
      </c>
      <c r="F2083">
        <v>257.89999999999998</v>
      </c>
      <c r="G2083">
        <v>316</v>
      </c>
    </row>
    <row r="2084" spans="1:7" x14ac:dyDescent="0.2">
      <c r="A2084" t="s">
        <v>101</v>
      </c>
      <c r="B2084" t="s">
        <v>30</v>
      </c>
      <c r="C2084" t="s">
        <v>17</v>
      </c>
      <c r="D2084" t="s">
        <v>36</v>
      </c>
      <c r="E2084">
        <v>202010</v>
      </c>
      <c r="F2084">
        <v>255</v>
      </c>
      <c r="G2084">
        <v>255</v>
      </c>
    </row>
    <row r="2085" spans="1:7" x14ac:dyDescent="0.2">
      <c r="A2085" t="s">
        <v>101</v>
      </c>
      <c r="B2085" t="s">
        <v>30</v>
      </c>
      <c r="C2085" t="s">
        <v>17</v>
      </c>
      <c r="D2085" t="s">
        <v>36</v>
      </c>
      <c r="E2085">
        <v>202011</v>
      </c>
      <c r="F2085">
        <v>276.73333333333335</v>
      </c>
      <c r="G2085">
        <v>501</v>
      </c>
    </row>
    <row r="2086" spans="1:7" x14ac:dyDescent="0.2">
      <c r="A2086" t="s">
        <v>101</v>
      </c>
      <c r="B2086" t="s">
        <v>30</v>
      </c>
      <c r="C2086" t="s">
        <v>17</v>
      </c>
      <c r="D2086" t="s">
        <v>36</v>
      </c>
      <c r="E2086">
        <v>202012</v>
      </c>
      <c r="F2086">
        <v>732.25806451612914</v>
      </c>
      <c r="G2086">
        <v>1771</v>
      </c>
    </row>
    <row r="2087" spans="1:7" x14ac:dyDescent="0.2">
      <c r="A2087" t="s">
        <v>101</v>
      </c>
      <c r="B2087" t="s">
        <v>30</v>
      </c>
      <c r="C2087" t="s">
        <v>17</v>
      </c>
      <c r="D2087" t="s">
        <v>36</v>
      </c>
      <c r="E2087">
        <v>202101</v>
      </c>
      <c r="F2087">
        <v>745.93548387096757</v>
      </c>
      <c r="G2087">
        <v>1195</v>
      </c>
    </row>
    <row r="2088" spans="1:7" x14ac:dyDescent="0.2">
      <c r="A2088" t="s">
        <v>101</v>
      </c>
      <c r="B2088" t="s">
        <v>30</v>
      </c>
      <c r="C2088" t="s">
        <v>17</v>
      </c>
      <c r="D2088" t="s">
        <v>36</v>
      </c>
      <c r="E2088">
        <v>202102</v>
      </c>
      <c r="F2088">
        <v>786</v>
      </c>
      <c r="G2088">
        <v>786</v>
      </c>
    </row>
    <row r="2089" spans="1:7" x14ac:dyDescent="0.2">
      <c r="A2089" t="s">
        <v>101</v>
      </c>
      <c r="B2089" t="s">
        <v>30</v>
      </c>
      <c r="C2089" t="s">
        <v>17</v>
      </c>
      <c r="D2089" t="s">
        <v>36</v>
      </c>
      <c r="E2089">
        <v>202103</v>
      </c>
      <c r="F2089">
        <v>786</v>
      </c>
      <c r="G2089">
        <v>786</v>
      </c>
    </row>
    <row r="2090" spans="1:7" x14ac:dyDescent="0.2">
      <c r="A2090" t="s">
        <v>101</v>
      </c>
      <c r="B2090" t="s">
        <v>30</v>
      </c>
      <c r="C2090" t="s">
        <v>17</v>
      </c>
      <c r="D2090" t="s">
        <v>36</v>
      </c>
      <c r="E2090">
        <v>202104</v>
      </c>
      <c r="F2090">
        <v>786</v>
      </c>
      <c r="G2090">
        <v>786</v>
      </c>
    </row>
    <row r="2091" spans="1:7" x14ac:dyDescent="0.2">
      <c r="A2091" t="s">
        <v>101</v>
      </c>
      <c r="B2091" t="s">
        <v>30</v>
      </c>
      <c r="C2091" t="s">
        <v>17</v>
      </c>
      <c r="D2091" t="s">
        <v>36</v>
      </c>
      <c r="E2091">
        <v>202105</v>
      </c>
      <c r="F2091">
        <v>785.09677419354841</v>
      </c>
      <c r="G2091">
        <v>786</v>
      </c>
    </row>
    <row r="2092" spans="1:7" x14ac:dyDescent="0.2">
      <c r="A2092" t="s">
        <v>101</v>
      </c>
      <c r="B2092" t="s">
        <v>30</v>
      </c>
      <c r="C2092" t="s">
        <v>17</v>
      </c>
      <c r="D2092" t="s">
        <v>36</v>
      </c>
      <c r="E2092">
        <v>202106</v>
      </c>
      <c r="F2092">
        <v>785</v>
      </c>
      <c r="G2092">
        <v>785</v>
      </c>
    </row>
    <row r="2093" spans="1:7" x14ac:dyDescent="0.2">
      <c r="A2093" t="s">
        <v>101</v>
      </c>
      <c r="B2093" t="s">
        <v>30</v>
      </c>
      <c r="C2093" t="s">
        <v>17</v>
      </c>
      <c r="D2093" t="s">
        <v>36</v>
      </c>
      <c r="E2093">
        <v>202107</v>
      </c>
      <c r="F2093">
        <v>785</v>
      </c>
      <c r="G2093">
        <v>785</v>
      </c>
    </row>
    <row r="2094" spans="1:7" x14ac:dyDescent="0.2">
      <c r="A2094" t="s">
        <v>101</v>
      </c>
      <c r="B2094" t="s">
        <v>30</v>
      </c>
      <c r="C2094" t="s">
        <v>17</v>
      </c>
      <c r="D2094" t="s">
        <v>36</v>
      </c>
      <c r="E2094">
        <v>202108</v>
      </c>
      <c r="F2094">
        <v>785</v>
      </c>
      <c r="G2094">
        <v>785</v>
      </c>
    </row>
    <row r="2095" spans="1:7" x14ac:dyDescent="0.2">
      <c r="A2095" t="s">
        <v>101</v>
      </c>
      <c r="B2095" t="s">
        <v>30</v>
      </c>
      <c r="C2095" t="s">
        <v>17</v>
      </c>
      <c r="D2095" t="s">
        <v>36</v>
      </c>
      <c r="E2095">
        <v>202109</v>
      </c>
      <c r="F2095">
        <v>785</v>
      </c>
      <c r="G2095">
        <v>785</v>
      </c>
    </row>
    <row r="2096" spans="1:7" x14ac:dyDescent="0.2">
      <c r="A2096" t="s">
        <v>101</v>
      </c>
      <c r="B2096" t="s">
        <v>30</v>
      </c>
      <c r="C2096" t="s">
        <v>17</v>
      </c>
      <c r="D2096" t="s">
        <v>36</v>
      </c>
      <c r="E2096">
        <v>202110</v>
      </c>
      <c r="F2096">
        <v>785</v>
      </c>
      <c r="G2096">
        <v>785</v>
      </c>
    </row>
    <row r="2097" spans="1:7" x14ac:dyDescent="0.2">
      <c r="A2097" t="s">
        <v>101</v>
      </c>
      <c r="B2097" t="s">
        <v>30</v>
      </c>
      <c r="C2097" t="s">
        <v>17</v>
      </c>
      <c r="D2097" t="s">
        <v>36</v>
      </c>
      <c r="E2097">
        <v>202111</v>
      </c>
      <c r="F2097">
        <v>785</v>
      </c>
      <c r="G2097">
        <v>785</v>
      </c>
    </row>
    <row r="2098" spans="1:7" x14ac:dyDescent="0.2">
      <c r="A2098" t="s">
        <v>101</v>
      </c>
      <c r="B2098" t="s">
        <v>30</v>
      </c>
      <c r="C2098" t="s">
        <v>17</v>
      </c>
      <c r="D2098" t="s">
        <v>36</v>
      </c>
      <c r="E2098">
        <v>202112</v>
      </c>
      <c r="F2098">
        <v>25.516129032258124</v>
      </c>
      <c r="G2098">
        <v>791</v>
      </c>
    </row>
    <row r="2099" spans="1:7" x14ac:dyDescent="0.2">
      <c r="A2099" t="s">
        <v>101</v>
      </c>
      <c r="B2099" t="s">
        <v>30</v>
      </c>
      <c r="C2099" t="s">
        <v>17</v>
      </c>
      <c r="D2099" t="s">
        <v>37</v>
      </c>
      <c r="E2099">
        <v>201906</v>
      </c>
      <c r="F2099">
        <v>28.962724014336914</v>
      </c>
      <c r="G2099">
        <v>202</v>
      </c>
    </row>
    <row r="2100" spans="1:7" x14ac:dyDescent="0.2">
      <c r="A2100" t="s">
        <v>101</v>
      </c>
      <c r="B2100" t="s">
        <v>30</v>
      </c>
      <c r="C2100" t="s">
        <v>17</v>
      </c>
      <c r="D2100" t="s">
        <v>37</v>
      </c>
      <c r="E2100">
        <v>201912</v>
      </c>
      <c r="F2100">
        <v>59.744982078853035</v>
      </c>
      <c r="G2100">
        <v>262.33333333333331</v>
      </c>
    </row>
    <row r="2101" spans="1:7" x14ac:dyDescent="0.2">
      <c r="A2101" t="s">
        <v>101</v>
      </c>
      <c r="B2101" t="s">
        <v>30</v>
      </c>
      <c r="C2101" t="s">
        <v>17</v>
      </c>
      <c r="D2101" t="s">
        <v>37</v>
      </c>
      <c r="E2101">
        <v>202006</v>
      </c>
      <c r="F2101">
        <v>178.27984797923617</v>
      </c>
      <c r="G2101">
        <v>305.5</v>
      </c>
    </row>
    <row r="2102" spans="1:7" x14ac:dyDescent="0.2">
      <c r="A2102" t="s">
        <v>101</v>
      </c>
      <c r="B2102" t="s">
        <v>30</v>
      </c>
      <c r="C2102" t="s">
        <v>17</v>
      </c>
      <c r="D2102" t="s">
        <v>37</v>
      </c>
      <c r="E2102">
        <v>202012</v>
      </c>
      <c r="F2102">
        <v>356.37974910394269</v>
      </c>
      <c r="G2102">
        <v>714.5</v>
      </c>
    </row>
    <row r="2103" spans="1:7" x14ac:dyDescent="0.2">
      <c r="A2103" t="s">
        <v>101</v>
      </c>
      <c r="B2103" t="s">
        <v>30</v>
      </c>
      <c r="C2103" t="s">
        <v>17</v>
      </c>
      <c r="D2103" t="s">
        <v>37</v>
      </c>
      <c r="E2103">
        <v>202106</v>
      </c>
      <c r="F2103">
        <v>779.00537634408602</v>
      </c>
      <c r="G2103">
        <v>854</v>
      </c>
    </row>
    <row r="2104" spans="1:7" x14ac:dyDescent="0.2">
      <c r="A2104" t="s">
        <v>101</v>
      </c>
      <c r="B2104" t="s">
        <v>30</v>
      </c>
      <c r="C2104" t="s">
        <v>17</v>
      </c>
      <c r="D2104" t="s">
        <v>37</v>
      </c>
      <c r="E2104">
        <v>202112</v>
      </c>
      <c r="F2104">
        <v>658.41935483870964</v>
      </c>
      <c r="G2104">
        <v>786</v>
      </c>
    </row>
    <row r="2105" spans="1:7" x14ac:dyDescent="0.2">
      <c r="A2105" t="s">
        <v>101</v>
      </c>
      <c r="B2105" t="s">
        <v>30</v>
      </c>
      <c r="C2105" t="s">
        <v>17</v>
      </c>
      <c r="D2105" t="s">
        <v>33</v>
      </c>
      <c r="E2105">
        <v>201906</v>
      </c>
      <c r="F2105">
        <v>28.962724014336914</v>
      </c>
      <c r="G2105">
        <v>202</v>
      </c>
    </row>
    <row r="2106" spans="1:7" x14ac:dyDescent="0.2">
      <c r="A2106" t="s">
        <v>101</v>
      </c>
      <c r="B2106" t="s">
        <v>30</v>
      </c>
      <c r="C2106" t="s">
        <v>17</v>
      </c>
      <c r="D2106" t="s">
        <v>33</v>
      </c>
      <c r="E2106">
        <v>201909</v>
      </c>
      <c r="F2106">
        <v>36.020788530465957</v>
      </c>
      <c r="G2106">
        <v>167.66666666666666</v>
      </c>
    </row>
    <row r="2107" spans="1:7" x14ac:dyDescent="0.2">
      <c r="A2107" t="s">
        <v>101</v>
      </c>
      <c r="B2107" t="s">
        <v>30</v>
      </c>
      <c r="C2107" t="s">
        <v>17</v>
      </c>
      <c r="D2107" t="s">
        <v>33</v>
      </c>
      <c r="E2107">
        <v>201912</v>
      </c>
      <c r="F2107">
        <v>83.469175627240119</v>
      </c>
      <c r="G2107">
        <v>357</v>
      </c>
    </row>
    <row r="2108" spans="1:7" x14ac:dyDescent="0.2">
      <c r="A2108" t="s">
        <v>101</v>
      </c>
      <c r="B2108" t="s">
        <v>30</v>
      </c>
      <c r="C2108" t="s">
        <v>17</v>
      </c>
      <c r="D2108" t="s">
        <v>33</v>
      </c>
      <c r="E2108">
        <v>202003</v>
      </c>
      <c r="F2108">
        <v>140.02743789395626</v>
      </c>
      <c r="G2108">
        <v>279</v>
      </c>
    </row>
    <row r="2109" spans="1:7" x14ac:dyDescent="0.2">
      <c r="A2109" t="s">
        <v>101</v>
      </c>
      <c r="B2109" t="s">
        <v>30</v>
      </c>
      <c r="C2109" t="s">
        <v>17</v>
      </c>
      <c r="D2109" t="s">
        <v>33</v>
      </c>
      <c r="E2109">
        <v>202006</v>
      </c>
      <c r="F2109">
        <v>216.53225806451607</v>
      </c>
      <c r="G2109">
        <v>332</v>
      </c>
    </row>
    <row r="2110" spans="1:7" x14ac:dyDescent="0.2">
      <c r="A2110" t="s">
        <v>101</v>
      </c>
      <c r="B2110" t="s">
        <v>30</v>
      </c>
      <c r="C2110" t="s">
        <v>17</v>
      </c>
      <c r="D2110" t="s">
        <v>33</v>
      </c>
      <c r="E2110">
        <v>202009</v>
      </c>
      <c r="F2110">
        <v>291.42903225806458</v>
      </c>
      <c r="G2110">
        <v>586.66666666666663</v>
      </c>
    </row>
    <row r="2111" spans="1:7" x14ac:dyDescent="0.2">
      <c r="A2111" t="s">
        <v>101</v>
      </c>
      <c r="B2111" t="s">
        <v>30</v>
      </c>
      <c r="C2111" t="s">
        <v>17</v>
      </c>
      <c r="D2111" t="s">
        <v>33</v>
      </c>
      <c r="E2111">
        <v>202012</v>
      </c>
      <c r="F2111">
        <v>421.33046594982079</v>
      </c>
      <c r="G2111">
        <v>842.33333333333337</v>
      </c>
    </row>
    <row r="2112" spans="1:7" x14ac:dyDescent="0.2">
      <c r="A2112" t="s">
        <v>101</v>
      </c>
      <c r="B2112" t="s">
        <v>30</v>
      </c>
      <c r="C2112" t="s">
        <v>17</v>
      </c>
      <c r="D2112" t="s">
        <v>33</v>
      </c>
      <c r="E2112">
        <v>202103</v>
      </c>
      <c r="F2112">
        <v>772.64516129032256</v>
      </c>
      <c r="G2112">
        <v>922.33333333333337</v>
      </c>
    </row>
    <row r="2113" spans="1:7" x14ac:dyDescent="0.2">
      <c r="A2113" t="s">
        <v>101</v>
      </c>
      <c r="B2113" t="s">
        <v>30</v>
      </c>
      <c r="C2113" t="s">
        <v>17</v>
      </c>
      <c r="D2113" t="s">
        <v>33</v>
      </c>
      <c r="E2113">
        <v>202106</v>
      </c>
      <c r="F2113">
        <v>785.36559139784947</v>
      </c>
      <c r="G2113">
        <v>785.66666666666663</v>
      </c>
    </row>
    <row r="2114" spans="1:7" x14ac:dyDescent="0.2">
      <c r="A2114" t="s">
        <v>101</v>
      </c>
      <c r="B2114" t="s">
        <v>30</v>
      </c>
      <c r="C2114" t="s">
        <v>17</v>
      </c>
      <c r="D2114" t="s">
        <v>33</v>
      </c>
      <c r="E2114">
        <v>202109</v>
      </c>
      <c r="F2114">
        <v>785</v>
      </c>
      <c r="G2114">
        <v>785</v>
      </c>
    </row>
    <row r="2115" spans="1:7" x14ac:dyDescent="0.2">
      <c r="A2115" t="s">
        <v>101</v>
      </c>
      <c r="B2115" t="s">
        <v>30</v>
      </c>
      <c r="C2115" t="s">
        <v>17</v>
      </c>
      <c r="D2115" t="s">
        <v>33</v>
      </c>
      <c r="E2115">
        <v>202112</v>
      </c>
      <c r="F2115">
        <v>531.83870967741939</v>
      </c>
      <c r="G2115">
        <v>787</v>
      </c>
    </row>
    <row r="2116" spans="1:7" x14ac:dyDescent="0.2">
      <c r="A2116" t="s">
        <v>103</v>
      </c>
      <c r="B2116" t="s">
        <v>17</v>
      </c>
      <c r="C2116" t="s">
        <v>17</v>
      </c>
      <c r="D2116" t="s">
        <v>35</v>
      </c>
      <c r="E2116">
        <v>2019</v>
      </c>
      <c r="F2116">
        <v>648706.1094384708</v>
      </c>
      <c r="G2116">
        <v>690151.4444444445</v>
      </c>
    </row>
    <row r="2117" spans="1:7" x14ac:dyDescent="0.2">
      <c r="A2117" t="s">
        <v>103</v>
      </c>
      <c r="B2117" t="s">
        <v>17</v>
      </c>
      <c r="C2117" t="s">
        <v>17</v>
      </c>
      <c r="D2117" t="s">
        <v>35</v>
      </c>
      <c r="E2117">
        <v>2020</v>
      </c>
      <c r="F2117">
        <v>654778.3876776665</v>
      </c>
      <c r="G2117">
        <v>687524.08333333337</v>
      </c>
    </row>
    <row r="2118" spans="1:7" x14ac:dyDescent="0.2">
      <c r="A2118" t="s">
        <v>103</v>
      </c>
      <c r="B2118" t="s">
        <v>17</v>
      </c>
      <c r="C2118" t="s">
        <v>17</v>
      </c>
      <c r="D2118" t="s">
        <v>35</v>
      </c>
      <c r="E2118">
        <v>2021</v>
      </c>
      <c r="F2118">
        <v>638438.8211021506</v>
      </c>
      <c r="G2118">
        <v>673339.33333333337</v>
      </c>
    </row>
    <row r="2119" spans="1:7" x14ac:dyDescent="0.2">
      <c r="A2119" t="s">
        <v>103</v>
      </c>
      <c r="B2119" t="s">
        <v>17</v>
      </c>
      <c r="C2119" t="s">
        <v>17</v>
      </c>
      <c r="D2119" t="s">
        <v>35</v>
      </c>
      <c r="E2119">
        <v>2022</v>
      </c>
      <c r="F2119">
        <v>674261.4981374807</v>
      </c>
      <c r="G2119">
        <v>718697.33333333337</v>
      </c>
    </row>
    <row r="2120" spans="1:7" x14ac:dyDescent="0.2">
      <c r="A2120" t="s">
        <v>103</v>
      </c>
      <c r="B2120" t="s">
        <v>17</v>
      </c>
      <c r="C2120" t="s">
        <v>17</v>
      </c>
      <c r="D2120" t="s">
        <v>35</v>
      </c>
      <c r="E2120">
        <v>2023</v>
      </c>
      <c r="F2120">
        <v>689384.68350614456</v>
      </c>
      <c r="G2120">
        <v>732316.58333333337</v>
      </c>
    </row>
    <row r="2121" spans="1:7" x14ac:dyDescent="0.2">
      <c r="A2121" t="s">
        <v>103</v>
      </c>
      <c r="B2121" t="s">
        <v>17</v>
      </c>
      <c r="C2121" t="s">
        <v>17</v>
      </c>
      <c r="D2121" t="s">
        <v>35</v>
      </c>
      <c r="E2121">
        <v>2024</v>
      </c>
      <c r="F2121">
        <v>604158.47804968501</v>
      </c>
      <c r="G2121">
        <v>643981.4</v>
      </c>
    </row>
    <row r="2122" spans="1:7" x14ac:dyDescent="0.2">
      <c r="A2122" t="s">
        <v>103</v>
      </c>
      <c r="B2122" t="s">
        <v>17</v>
      </c>
      <c r="C2122" t="s">
        <v>17</v>
      </c>
      <c r="D2122" t="s">
        <v>36</v>
      </c>
      <c r="E2122">
        <v>201904</v>
      </c>
      <c r="F2122">
        <v>617093.76666666637</v>
      </c>
      <c r="G2122">
        <v>649451</v>
      </c>
    </row>
    <row r="2123" spans="1:7" x14ac:dyDescent="0.2">
      <c r="A2123" t="s">
        <v>103</v>
      </c>
      <c r="B2123" t="s">
        <v>17</v>
      </c>
      <c r="C2123" t="s">
        <v>17</v>
      </c>
      <c r="D2123" t="s">
        <v>36</v>
      </c>
      <c r="E2123">
        <v>201905</v>
      </c>
      <c r="F2123">
        <v>624884.41935483878</v>
      </c>
      <c r="G2123">
        <v>658560</v>
      </c>
    </row>
    <row r="2124" spans="1:7" x14ac:dyDescent="0.2">
      <c r="A2124" t="s">
        <v>103</v>
      </c>
      <c r="B2124" t="s">
        <v>17</v>
      </c>
      <c r="C2124" t="s">
        <v>17</v>
      </c>
      <c r="D2124" t="s">
        <v>36</v>
      </c>
      <c r="E2124">
        <v>201906</v>
      </c>
      <c r="F2124">
        <v>626264.53333333367</v>
      </c>
      <c r="G2124">
        <v>669564</v>
      </c>
    </row>
    <row r="2125" spans="1:7" x14ac:dyDescent="0.2">
      <c r="A2125" t="s">
        <v>103</v>
      </c>
      <c r="B2125" t="s">
        <v>17</v>
      </c>
      <c r="C2125" t="s">
        <v>17</v>
      </c>
      <c r="D2125" t="s">
        <v>36</v>
      </c>
      <c r="E2125">
        <v>201907</v>
      </c>
      <c r="F2125">
        <v>652055.58064516122</v>
      </c>
      <c r="G2125">
        <v>684682</v>
      </c>
    </row>
    <row r="2126" spans="1:7" x14ac:dyDescent="0.2">
      <c r="A2126" t="s">
        <v>103</v>
      </c>
      <c r="B2126" t="s">
        <v>17</v>
      </c>
      <c r="C2126" t="s">
        <v>17</v>
      </c>
      <c r="D2126" t="s">
        <v>36</v>
      </c>
      <c r="E2126">
        <v>201908</v>
      </c>
      <c r="F2126">
        <v>657262.80645161355</v>
      </c>
      <c r="G2126">
        <v>700285</v>
      </c>
    </row>
    <row r="2127" spans="1:7" x14ac:dyDescent="0.2">
      <c r="A2127" t="s">
        <v>103</v>
      </c>
      <c r="B2127" t="s">
        <v>17</v>
      </c>
      <c r="C2127" t="s">
        <v>17</v>
      </c>
      <c r="D2127" t="s">
        <v>36</v>
      </c>
      <c r="E2127">
        <v>201909</v>
      </c>
      <c r="F2127">
        <v>661465.19999999972</v>
      </c>
      <c r="G2127">
        <v>705527</v>
      </c>
    </row>
    <row r="2128" spans="1:7" x14ac:dyDescent="0.2">
      <c r="A2128" t="s">
        <v>103</v>
      </c>
      <c r="B2128" t="s">
        <v>17</v>
      </c>
      <c r="C2128" t="s">
        <v>17</v>
      </c>
      <c r="D2128" t="s">
        <v>36</v>
      </c>
      <c r="E2128">
        <v>201910</v>
      </c>
      <c r="F2128">
        <v>660361.38709677442</v>
      </c>
      <c r="G2128">
        <v>704379</v>
      </c>
    </row>
    <row r="2129" spans="1:7" x14ac:dyDescent="0.2">
      <c r="A2129" t="s">
        <v>103</v>
      </c>
      <c r="B2129" t="s">
        <v>17</v>
      </c>
      <c r="C2129" t="s">
        <v>17</v>
      </c>
      <c r="D2129" t="s">
        <v>36</v>
      </c>
      <c r="E2129">
        <v>201911</v>
      </c>
      <c r="F2129">
        <v>665910.03333333286</v>
      </c>
      <c r="G2129">
        <v>712530</v>
      </c>
    </row>
    <row r="2130" spans="1:7" x14ac:dyDescent="0.2">
      <c r="A2130" t="s">
        <v>103</v>
      </c>
      <c r="B2130" t="s">
        <v>17</v>
      </c>
      <c r="C2130" t="s">
        <v>17</v>
      </c>
      <c r="D2130" t="s">
        <v>36</v>
      </c>
      <c r="E2130">
        <v>201912</v>
      </c>
      <c r="F2130">
        <v>673057.25806451612</v>
      </c>
      <c r="G2130">
        <v>726385</v>
      </c>
    </row>
    <row r="2131" spans="1:7" x14ac:dyDescent="0.2">
      <c r="A2131" t="s">
        <v>103</v>
      </c>
      <c r="B2131" t="s">
        <v>17</v>
      </c>
      <c r="C2131" t="s">
        <v>17</v>
      </c>
      <c r="D2131" t="s">
        <v>36</v>
      </c>
      <c r="E2131">
        <v>202001</v>
      </c>
      <c r="F2131">
        <v>680369.90322580677</v>
      </c>
      <c r="G2131">
        <v>718783</v>
      </c>
    </row>
    <row r="2132" spans="1:7" x14ac:dyDescent="0.2">
      <c r="A2132" t="s">
        <v>103</v>
      </c>
      <c r="B2132" t="s">
        <v>17</v>
      </c>
      <c r="C2132" t="s">
        <v>17</v>
      </c>
      <c r="D2132" t="s">
        <v>36</v>
      </c>
      <c r="E2132">
        <v>202002</v>
      </c>
      <c r="F2132">
        <v>690422.24137931026</v>
      </c>
      <c r="G2132">
        <v>730567</v>
      </c>
    </row>
    <row r="2133" spans="1:7" x14ac:dyDescent="0.2">
      <c r="A2133" t="s">
        <v>103</v>
      </c>
      <c r="B2133" t="s">
        <v>17</v>
      </c>
      <c r="C2133" t="s">
        <v>17</v>
      </c>
      <c r="D2133" t="s">
        <v>36</v>
      </c>
      <c r="E2133">
        <v>202003</v>
      </c>
      <c r="F2133">
        <v>697274.61290322582</v>
      </c>
      <c r="G2133">
        <v>726903</v>
      </c>
    </row>
    <row r="2134" spans="1:7" x14ac:dyDescent="0.2">
      <c r="A2134" t="s">
        <v>103</v>
      </c>
      <c r="B2134" t="s">
        <v>17</v>
      </c>
      <c r="C2134" t="s">
        <v>17</v>
      </c>
      <c r="D2134" t="s">
        <v>36</v>
      </c>
      <c r="E2134">
        <v>202004</v>
      </c>
      <c r="F2134">
        <v>682411</v>
      </c>
      <c r="G2134">
        <v>709803</v>
      </c>
    </row>
    <row r="2135" spans="1:7" x14ac:dyDescent="0.2">
      <c r="A2135" t="s">
        <v>103</v>
      </c>
      <c r="B2135" t="s">
        <v>17</v>
      </c>
      <c r="C2135" t="s">
        <v>17</v>
      </c>
      <c r="D2135" t="s">
        <v>36</v>
      </c>
      <c r="E2135">
        <v>202005</v>
      </c>
      <c r="F2135">
        <v>666144.48387096776</v>
      </c>
      <c r="G2135">
        <v>687595</v>
      </c>
    </row>
    <row r="2136" spans="1:7" x14ac:dyDescent="0.2">
      <c r="A2136" t="s">
        <v>103</v>
      </c>
      <c r="B2136" t="s">
        <v>17</v>
      </c>
      <c r="C2136" t="s">
        <v>17</v>
      </c>
      <c r="D2136" t="s">
        <v>36</v>
      </c>
      <c r="E2136">
        <v>202006</v>
      </c>
      <c r="F2136">
        <v>658692.80000000005</v>
      </c>
      <c r="G2136">
        <v>691663</v>
      </c>
    </row>
    <row r="2137" spans="1:7" x14ac:dyDescent="0.2">
      <c r="A2137" t="s">
        <v>103</v>
      </c>
      <c r="B2137" t="s">
        <v>17</v>
      </c>
      <c r="C2137" t="s">
        <v>17</v>
      </c>
      <c r="D2137" t="s">
        <v>36</v>
      </c>
      <c r="E2137">
        <v>202007</v>
      </c>
      <c r="F2137">
        <v>642877.25806451612</v>
      </c>
      <c r="G2137">
        <v>675794</v>
      </c>
    </row>
    <row r="2138" spans="1:7" x14ac:dyDescent="0.2">
      <c r="A2138" t="s">
        <v>103</v>
      </c>
      <c r="B2138" t="s">
        <v>17</v>
      </c>
      <c r="C2138" t="s">
        <v>17</v>
      </c>
      <c r="D2138" t="s">
        <v>36</v>
      </c>
      <c r="E2138">
        <v>202008</v>
      </c>
      <c r="F2138">
        <v>633521.19354838715</v>
      </c>
      <c r="G2138">
        <v>667094</v>
      </c>
    </row>
    <row r="2139" spans="1:7" x14ac:dyDescent="0.2">
      <c r="A2139" t="s">
        <v>103</v>
      </c>
      <c r="B2139" t="s">
        <v>17</v>
      </c>
      <c r="C2139" t="s">
        <v>17</v>
      </c>
      <c r="D2139" t="s">
        <v>36</v>
      </c>
      <c r="E2139">
        <v>202009</v>
      </c>
      <c r="F2139">
        <v>631923.43333333323</v>
      </c>
      <c r="G2139">
        <v>658993</v>
      </c>
    </row>
    <row r="2140" spans="1:7" x14ac:dyDescent="0.2">
      <c r="A2140" t="s">
        <v>103</v>
      </c>
      <c r="B2140" t="s">
        <v>17</v>
      </c>
      <c r="C2140" t="s">
        <v>17</v>
      </c>
      <c r="D2140" t="s">
        <v>36</v>
      </c>
      <c r="E2140">
        <v>202010</v>
      </c>
      <c r="F2140">
        <v>622256.16129032255</v>
      </c>
      <c r="G2140">
        <v>659235</v>
      </c>
    </row>
    <row r="2141" spans="1:7" x14ac:dyDescent="0.2">
      <c r="A2141" t="s">
        <v>103</v>
      </c>
      <c r="B2141" t="s">
        <v>17</v>
      </c>
      <c r="C2141" t="s">
        <v>17</v>
      </c>
      <c r="D2141" t="s">
        <v>36</v>
      </c>
      <c r="E2141">
        <v>202011</v>
      </c>
      <c r="F2141">
        <v>625103.50000000012</v>
      </c>
      <c r="G2141">
        <v>657893</v>
      </c>
    </row>
    <row r="2142" spans="1:7" x14ac:dyDescent="0.2">
      <c r="A2142" t="s">
        <v>103</v>
      </c>
      <c r="B2142" t="s">
        <v>17</v>
      </c>
      <c r="C2142" t="s">
        <v>17</v>
      </c>
      <c r="D2142" t="s">
        <v>36</v>
      </c>
      <c r="E2142">
        <v>202012</v>
      </c>
      <c r="F2142">
        <v>626344.06451612909</v>
      </c>
      <c r="G2142">
        <v>665966</v>
      </c>
    </row>
    <row r="2143" spans="1:7" x14ac:dyDescent="0.2">
      <c r="A2143" t="s">
        <v>103</v>
      </c>
      <c r="B2143" t="s">
        <v>17</v>
      </c>
      <c r="C2143" t="s">
        <v>17</v>
      </c>
      <c r="D2143" t="s">
        <v>36</v>
      </c>
      <c r="E2143">
        <v>202101</v>
      </c>
      <c r="F2143">
        <v>606258.0645161299</v>
      </c>
      <c r="G2143">
        <v>652324</v>
      </c>
    </row>
    <row r="2144" spans="1:7" x14ac:dyDescent="0.2">
      <c r="A2144" t="s">
        <v>103</v>
      </c>
      <c r="B2144" t="s">
        <v>17</v>
      </c>
      <c r="C2144" t="s">
        <v>17</v>
      </c>
      <c r="D2144" t="s">
        <v>36</v>
      </c>
      <c r="E2144">
        <v>202102</v>
      </c>
      <c r="F2144">
        <v>604862.25000000023</v>
      </c>
      <c r="G2144">
        <v>638353</v>
      </c>
    </row>
    <row r="2145" spans="1:7" x14ac:dyDescent="0.2">
      <c r="A2145" t="s">
        <v>103</v>
      </c>
      <c r="B2145" t="s">
        <v>17</v>
      </c>
      <c r="C2145" t="s">
        <v>17</v>
      </c>
      <c r="D2145" t="s">
        <v>36</v>
      </c>
      <c r="E2145">
        <v>202103</v>
      </c>
      <c r="F2145">
        <v>600748.35483870946</v>
      </c>
      <c r="G2145">
        <v>630461</v>
      </c>
    </row>
    <row r="2146" spans="1:7" x14ac:dyDescent="0.2">
      <c r="A2146" t="s">
        <v>103</v>
      </c>
      <c r="B2146" t="s">
        <v>17</v>
      </c>
      <c r="C2146" t="s">
        <v>17</v>
      </c>
      <c r="D2146" t="s">
        <v>36</v>
      </c>
      <c r="E2146">
        <v>202104</v>
      </c>
      <c r="F2146">
        <v>602840.89999999979</v>
      </c>
      <c r="G2146">
        <v>627283</v>
      </c>
    </row>
    <row r="2147" spans="1:7" x14ac:dyDescent="0.2">
      <c r="A2147" t="s">
        <v>103</v>
      </c>
      <c r="B2147" t="s">
        <v>17</v>
      </c>
      <c r="C2147" t="s">
        <v>17</v>
      </c>
      <c r="D2147" t="s">
        <v>36</v>
      </c>
      <c r="E2147">
        <v>202105</v>
      </c>
      <c r="F2147">
        <v>609100.06451612909</v>
      </c>
      <c r="G2147">
        <v>628421</v>
      </c>
    </row>
    <row r="2148" spans="1:7" x14ac:dyDescent="0.2">
      <c r="A2148" t="s">
        <v>103</v>
      </c>
      <c r="B2148" t="s">
        <v>17</v>
      </c>
      <c r="C2148" t="s">
        <v>17</v>
      </c>
      <c r="D2148" t="s">
        <v>36</v>
      </c>
      <c r="E2148">
        <v>202106</v>
      </c>
      <c r="F2148">
        <v>618107.26666666637</v>
      </c>
      <c r="G2148">
        <v>644327</v>
      </c>
    </row>
    <row r="2149" spans="1:7" x14ac:dyDescent="0.2">
      <c r="A2149" t="s">
        <v>103</v>
      </c>
      <c r="B2149" t="s">
        <v>17</v>
      </c>
      <c r="C2149" t="s">
        <v>17</v>
      </c>
      <c r="D2149" t="s">
        <v>36</v>
      </c>
      <c r="E2149">
        <v>202107</v>
      </c>
      <c r="F2149">
        <v>661759.83870967769</v>
      </c>
      <c r="G2149">
        <v>697511</v>
      </c>
    </row>
    <row r="2150" spans="1:7" x14ac:dyDescent="0.2">
      <c r="A2150" t="s">
        <v>103</v>
      </c>
      <c r="B2150" t="s">
        <v>17</v>
      </c>
      <c r="C2150" t="s">
        <v>17</v>
      </c>
      <c r="D2150" t="s">
        <v>36</v>
      </c>
      <c r="E2150">
        <v>202108</v>
      </c>
      <c r="F2150">
        <v>663564.58064516156</v>
      </c>
      <c r="G2150">
        <v>726778</v>
      </c>
    </row>
    <row r="2151" spans="1:7" x14ac:dyDescent="0.2">
      <c r="A2151" t="s">
        <v>103</v>
      </c>
      <c r="B2151" t="s">
        <v>17</v>
      </c>
      <c r="C2151" t="s">
        <v>17</v>
      </c>
      <c r="D2151" t="s">
        <v>36</v>
      </c>
      <c r="E2151">
        <v>202109</v>
      </c>
      <c r="F2151">
        <v>668260.73333333281</v>
      </c>
      <c r="G2151">
        <v>703563</v>
      </c>
    </row>
    <row r="2152" spans="1:7" x14ac:dyDescent="0.2">
      <c r="A2152" t="s">
        <v>103</v>
      </c>
      <c r="B2152" t="s">
        <v>17</v>
      </c>
      <c r="C2152" t="s">
        <v>17</v>
      </c>
      <c r="D2152" t="s">
        <v>36</v>
      </c>
      <c r="E2152">
        <v>202110</v>
      </c>
      <c r="F2152">
        <v>671562.90322580643</v>
      </c>
      <c r="G2152">
        <v>703320</v>
      </c>
    </row>
    <row r="2153" spans="1:7" x14ac:dyDescent="0.2">
      <c r="A2153" t="s">
        <v>103</v>
      </c>
      <c r="B2153" t="s">
        <v>17</v>
      </c>
      <c r="C2153" t="s">
        <v>17</v>
      </c>
      <c r="D2153" t="s">
        <v>36</v>
      </c>
      <c r="E2153">
        <v>202111</v>
      </c>
      <c r="F2153">
        <v>677550.79999999958</v>
      </c>
      <c r="G2153">
        <v>712196</v>
      </c>
    </row>
    <row r="2154" spans="1:7" x14ac:dyDescent="0.2">
      <c r="A2154" t="s">
        <v>103</v>
      </c>
      <c r="B2154" t="s">
        <v>17</v>
      </c>
      <c r="C2154" t="s">
        <v>17</v>
      </c>
      <c r="D2154" t="s">
        <v>36</v>
      </c>
      <c r="E2154">
        <v>202112</v>
      </c>
      <c r="F2154">
        <v>676650.09677419357</v>
      </c>
      <c r="G2154">
        <v>715535</v>
      </c>
    </row>
    <row r="2155" spans="1:7" x14ac:dyDescent="0.2">
      <c r="A2155" t="s">
        <v>103</v>
      </c>
      <c r="B2155" t="s">
        <v>17</v>
      </c>
      <c r="C2155" t="s">
        <v>17</v>
      </c>
      <c r="D2155" t="s">
        <v>36</v>
      </c>
      <c r="E2155">
        <v>202201</v>
      </c>
      <c r="F2155">
        <v>671417.03225806449</v>
      </c>
      <c r="G2155">
        <v>713337</v>
      </c>
    </row>
    <row r="2156" spans="1:7" x14ac:dyDescent="0.2">
      <c r="A2156" t="s">
        <v>103</v>
      </c>
      <c r="B2156" t="s">
        <v>17</v>
      </c>
      <c r="C2156" t="s">
        <v>17</v>
      </c>
      <c r="D2156" t="s">
        <v>36</v>
      </c>
      <c r="E2156">
        <v>202202</v>
      </c>
      <c r="F2156">
        <v>664944.53571428603</v>
      </c>
      <c r="G2156">
        <v>703698</v>
      </c>
    </row>
    <row r="2157" spans="1:7" x14ac:dyDescent="0.2">
      <c r="A2157" t="s">
        <v>103</v>
      </c>
      <c r="B2157" t="s">
        <v>17</v>
      </c>
      <c r="C2157" t="s">
        <v>17</v>
      </c>
      <c r="D2157" t="s">
        <v>36</v>
      </c>
      <c r="E2157">
        <v>202203</v>
      </c>
      <c r="F2157">
        <v>666602.35483870993</v>
      </c>
      <c r="G2157">
        <v>705132</v>
      </c>
    </row>
    <row r="2158" spans="1:7" x14ac:dyDescent="0.2">
      <c r="A2158" t="s">
        <v>103</v>
      </c>
      <c r="B2158" t="s">
        <v>17</v>
      </c>
      <c r="C2158" t="s">
        <v>17</v>
      </c>
      <c r="D2158" t="s">
        <v>36</v>
      </c>
      <c r="E2158">
        <v>202204</v>
      </c>
      <c r="F2158">
        <v>668440.03333333309</v>
      </c>
      <c r="G2158">
        <v>699169</v>
      </c>
    </row>
    <row r="2159" spans="1:7" x14ac:dyDescent="0.2">
      <c r="A2159" t="s">
        <v>103</v>
      </c>
      <c r="B2159" t="s">
        <v>17</v>
      </c>
      <c r="C2159" t="s">
        <v>17</v>
      </c>
      <c r="D2159" t="s">
        <v>36</v>
      </c>
      <c r="E2159">
        <v>202205</v>
      </c>
      <c r="F2159">
        <v>673408.45161290339</v>
      </c>
      <c r="G2159">
        <v>706804</v>
      </c>
    </row>
    <row r="2160" spans="1:7" x14ac:dyDescent="0.2">
      <c r="A2160" t="s">
        <v>103</v>
      </c>
      <c r="B2160" t="s">
        <v>17</v>
      </c>
      <c r="C2160" t="s">
        <v>17</v>
      </c>
      <c r="D2160" t="s">
        <v>36</v>
      </c>
      <c r="E2160">
        <v>202206</v>
      </c>
      <c r="F2160">
        <v>678477.96666666586</v>
      </c>
      <c r="G2160">
        <v>712052</v>
      </c>
    </row>
    <row r="2161" spans="1:7" x14ac:dyDescent="0.2">
      <c r="A2161" t="s">
        <v>103</v>
      </c>
      <c r="B2161" t="s">
        <v>17</v>
      </c>
      <c r="C2161" t="s">
        <v>17</v>
      </c>
      <c r="D2161" t="s">
        <v>36</v>
      </c>
      <c r="E2161">
        <v>202207</v>
      </c>
      <c r="F2161">
        <v>675166.54838709708</v>
      </c>
      <c r="G2161">
        <v>732004</v>
      </c>
    </row>
    <row r="2162" spans="1:7" x14ac:dyDescent="0.2">
      <c r="A2162" t="s">
        <v>103</v>
      </c>
      <c r="B2162" t="s">
        <v>17</v>
      </c>
      <c r="C2162" t="s">
        <v>17</v>
      </c>
      <c r="D2162" t="s">
        <v>36</v>
      </c>
      <c r="E2162">
        <v>202208</v>
      </c>
      <c r="F2162">
        <v>670840.29032258061</v>
      </c>
      <c r="G2162">
        <v>735107</v>
      </c>
    </row>
    <row r="2163" spans="1:7" x14ac:dyDescent="0.2">
      <c r="A2163" t="s">
        <v>103</v>
      </c>
      <c r="B2163" t="s">
        <v>17</v>
      </c>
      <c r="C2163" t="s">
        <v>17</v>
      </c>
      <c r="D2163" t="s">
        <v>36</v>
      </c>
      <c r="E2163">
        <v>202209</v>
      </c>
      <c r="F2163">
        <v>666833.96666666679</v>
      </c>
      <c r="G2163">
        <v>714218</v>
      </c>
    </row>
    <row r="2164" spans="1:7" x14ac:dyDescent="0.2">
      <c r="A2164" t="s">
        <v>103</v>
      </c>
      <c r="B2164" t="s">
        <v>17</v>
      </c>
      <c r="C2164" t="s">
        <v>17</v>
      </c>
      <c r="D2164" t="s">
        <v>36</v>
      </c>
      <c r="E2164">
        <v>202210</v>
      </c>
      <c r="F2164">
        <v>666942.54838709673</v>
      </c>
      <c r="G2164">
        <v>733214</v>
      </c>
    </row>
    <row r="2165" spans="1:7" x14ac:dyDescent="0.2">
      <c r="A2165" t="s">
        <v>103</v>
      </c>
      <c r="B2165" t="s">
        <v>17</v>
      </c>
      <c r="C2165" t="s">
        <v>17</v>
      </c>
      <c r="D2165" t="s">
        <v>36</v>
      </c>
      <c r="E2165">
        <v>202211</v>
      </c>
      <c r="F2165">
        <v>693625.73333333351</v>
      </c>
      <c r="G2165">
        <v>739303</v>
      </c>
    </row>
    <row r="2166" spans="1:7" x14ac:dyDescent="0.2">
      <c r="A2166" t="s">
        <v>103</v>
      </c>
      <c r="B2166" t="s">
        <v>17</v>
      </c>
      <c r="C2166" t="s">
        <v>17</v>
      </c>
      <c r="D2166" t="s">
        <v>36</v>
      </c>
      <c r="E2166">
        <v>202212</v>
      </c>
      <c r="F2166">
        <v>694438.51612903224</v>
      </c>
      <c r="G2166">
        <v>730330</v>
      </c>
    </row>
    <row r="2167" spans="1:7" x14ac:dyDescent="0.2">
      <c r="A2167" t="s">
        <v>103</v>
      </c>
      <c r="B2167" t="s">
        <v>17</v>
      </c>
      <c r="C2167" t="s">
        <v>17</v>
      </c>
      <c r="D2167" t="s">
        <v>36</v>
      </c>
      <c r="E2167">
        <v>202301</v>
      </c>
      <c r="F2167">
        <v>685150.41935483867</v>
      </c>
      <c r="G2167">
        <v>726446</v>
      </c>
    </row>
    <row r="2168" spans="1:7" x14ac:dyDescent="0.2">
      <c r="A2168" t="s">
        <v>103</v>
      </c>
      <c r="B2168" t="s">
        <v>17</v>
      </c>
      <c r="C2168" t="s">
        <v>17</v>
      </c>
      <c r="D2168" t="s">
        <v>36</v>
      </c>
      <c r="E2168">
        <v>202302</v>
      </c>
      <c r="F2168">
        <v>682143.32142857113</v>
      </c>
      <c r="G2168">
        <v>718464</v>
      </c>
    </row>
    <row r="2169" spans="1:7" x14ac:dyDescent="0.2">
      <c r="A2169" t="s">
        <v>103</v>
      </c>
      <c r="B2169" t="s">
        <v>17</v>
      </c>
      <c r="C2169" t="s">
        <v>17</v>
      </c>
      <c r="D2169" t="s">
        <v>36</v>
      </c>
      <c r="E2169">
        <v>202303</v>
      </c>
      <c r="F2169">
        <v>692609.64516129054</v>
      </c>
      <c r="G2169">
        <v>732429</v>
      </c>
    </row>
    <row r="2170" spans="1:7" x14ac:dyDescent="0.2">
      <c r="A2170" t="s">
        <v>103</v>
      </c>
      <c r="B2170" t="s">
        <v>17</v>
      </c>
      <c r="C2170" t="s">
        <v>17</v>
      </c>
      <c r="D2170" t="s">
        <v>36</v>
      </c>
      <c r="E2170">
        <v>202304</v>
      </c>
      <c r="F2170">
        <v>695170.46666666691</v>
      </c>
      <c r="G2170">
        <v>732051</v>
      </c>
    </row>
    <row r="2171" spans="1:7" x14ac:dyDescent="0.2">
      <c r="A2171" t="s">
        <v>103</v>
      </c>
      <c r="B2171" t="s">
        <v>17</v>
      </c>
      <c r="C2171" t="s">
        <v>17</v>
      </c>
      <c r="D2171" t="s">
        <v>36</v>
      </c>
      <c r="E2171">
        <v>202305</v>
      </c>
      <c r="F2171">
        <v>697611.41935483972</v>
      </c>
      <c r="G2171">
        <v>730944</v>
      </c>
    </row>
    <row r="2172" spans="1:7" x14ac:dyDescent="0.2">
      <c r="A2172" t="s">
        <v>103</v>
      </c>
      <c r="B2172" t="s">
        <v>17</v>
      </c>
      <c r="C2172" t="s">
        <v>17</v>
      </c>
      <c r="D2172" t="s">
        <v>36</v>
      </c>
      <c r="E2172">
        <v>202306</v>
      </c>
      <c r="F2172">
        <v>702021.40000000014</v>
      </c>
      <c r="G2172">
        <v>736374</v>
      </c>
    </row>
    <row r="2173" spans="1:7" x14ac:dyDescent="0.2">
      <c r="A2173" t="s">
        <v>103</v>
      </c>
      <c r="B2173" t="s">
        <v>17</v>
      </c>
      <c r="C2173" t="s">
        <v>17</v>
      </c>
      <c r="D2173" t="s">
        <v>36</v>
      </c>
      <c r="E2173">
        <v>202307</v>
      </c>
      <c r="F2173">
        <v>708318.51612903213</v>
      </c>
      <c r="G2173">
        <v>779814</v>
      </c>
    </row>
    <row r="2174" spans="1:7" x14ac:dyDescent="0.2">
      <c r="A2174" t="s">
        <v>103</v>
      </c>
      <c r="B2174" t="s">
        <v>17</v>
      </c>
      <c r="C2174" t="s">
        <v>17</v>
      </c>
      <c r="D2174" t="s">
        <v>36</v>
      </c>
      <c r="E2174">
        <v>202308</v>
      </c>
      <c r="F2174">
        <v>701736.61290322582</v>
      </c>
      <c r="G2174">
        <v>750467</v>
      </c>
    </row>
    <row r="2175" spans="1:7" x14ac:dyDescent="0.2">
      <c r="A2175" t="s">
        <v>103</v>
      </c>
      <c r="B2175" t="s">
        <v>17</v>
      </c>
      <c r="C2175" t="s">
        <v>17</v>
      </c>
      <c r="D2175" t="s">
        <v>36</v>
      </c>
      <c r="E2175">
        <v>202309</v>
      </c>
      <c r="F2175">
        <v>699611.9</v>
      </c>
      <c r="G2175">
        <v>735148</v>
      </c>
    </row>
    <row r="2176" spans="1:7" x14ac:dyDescent="0.2">
      <c r="A2176" t="s">
        <v>103</v>
      </c>
      <c r="B2176" t="s">
        <v>17</v>
      </c>
      <c r="C2176" t="s">
        <v>17</v>
      </c>
      <c r="D2176" t="s">
        <v>36</v>
      </c>
      <c r="E2176">
        <v>202310</v>
      </c>
      <c r="F2176">
        <v>710251.09677419357</v>
      </c>
      <c r="G2176">
        <v>749003</v>
      </c>
    </row>
    <row r="2177" spans="1:7" x14ac:dyDescent="0.2">
      <c r="A2177" t="s">
        <v>103</v>
      </c>
      <c r="B2177" t="s">
        <v>17</v>
      </c>
      <c r="C2177" t="s">
        <v>17</v>
      </c>
      <c r="D2177" t="s">
        <v>36</v>
      </c>
      <c r="E2177">
        <v>202311</v>
      </c>
      <c r="F2177">
        <v>664737.53333333344</v>
      </c>
      <c r="G2177">
        <v>707900</v>
      </c>
    </row>
    <row r="2178" spans="1:7" x14ac:dyDescent="0.2">
      <c r="A2178" t="s">
        <v>103</v>
      </c>
      <c r="B2178" t="s">
        <v>17</v>
      </c>
      <c r="C2178" t="s">
        <v>17</v>
      </c>
      <c r="D2178" t="s">
        <v>36</v>
      </c>
      <c r="E2178">
        <v>202312</v>
      </c>
      <c r="F2178">
        <v>633253.87096774194</v>
      </c>
      <c r="G2178">
        <v>688759</v>
      </c>
    </row>
    <row r="2179" spans="1:7" x14ac:dyDescent="0.2">
      <c r="A2179" t="s">
        <v>103</v>
      </c>
      <c r="B2179" t="s">
        <v>17</v>
      </c>
      <c r="C2179" t="s">
        <v>17</v>
      </c>
      <c r="D2179" t="s">
        <v>36</v>
      </c>
      <c r="E2179">
        <v>202401</v>
      </c>
      <c r="F2179">
        <v>618740.41935483925</v>
      </c>
      <c r="G2179">
        <v>656178</v>
      </c>
    </row>
    <row r="2180" spans="1:7" x14ac:dyDescent="0.2">
      <c r="A2180" t="s">
        <v>103</v>
      </c>
      <c r="B2180" t="s">
        <v>17</v>
      </c>
      <c r="C2180" t="s">
        <v>17</v>
      </c>
      <c r="D2180" t="s">
        <v>36</v>
      </c>
      <c r="E2180">
        <v>202402</v>
      </c>
      <c r="F2180">
        <v>615047.96551724127</v>
      </c>
      <c r="G2180">
        <v>663419</v>
      </c>
    </row>
    <row r="2181" spans="1:7" x14ac:dyDescent="0.2">
      <c r="A2181" t="s">
        <v>103</v>
      </c>
      <c r="B2181" t="s">
        <v>17</v>
      </c>
      <c r="C2181" t="s">
        <v>17</v>
      </c>
      <c r="D2181" t="s">
        <v>36</v>
      </c>
      <c r="E2181">
        <v>202403</v>
      </c>
      <c r="F2181">
        <v>606730.8387096778</v>
      </c>
      <c r="G2181">
        <v>637266</v>
      </c>
    </row>
    <row r="2182" spans="1:7" x14ac:dyDescent="0.2">
      <c r="A2182" t="s">
        <v>103</v>
      </c>
      <c r="B2182" t="s">
        <v>17</v>
      </c>
      <c r="C2182" t="s">
        <v>17</v>
      </c>
      <c r="D2182" t="s">
        <v>36</v>
      </c>
      <c r="E2182">
        <v>202404</v>
      </c>
      <c r="F2182">
        <v>599416.16666666674</v>
      </c>
      <c r="G2182">
        <v>635051</v>
      </c>
    </row>
    <row r="2183" spans="1:7" x14ac:dyDescent="0.2">
      <c r="A2183" t="s">
        <v>103</v>
      </c>
      <c r="B2183" t="s">
        <v>17</v>
      </c>
      <c r="C2183" t="s">
        <v>17</v>
      </c>
      <c r="D2183" t="s">
        <v>36</v>
      </c>
      <c r="E2183">
        <v>202405</v>
      </c>
      <c r="F2183">
        <v>580856.99999999988</v>
      </c>
      <c r="G2183">
        <v>627993</v>
      </c>
    </row>
    <row r="2184" spans="1:7" x14ac:dyDescent="0.2">
      <c r="A2184" t="s">
        <v>103</v>
      </c>
      <c r="B2184" t="s">
        <v>17</v>
      </c>
      <c r="C2184" t="s">
        <v>17</v>
      </c>
      <c r="D2184" t="s">
        <v>37</v>
      </c>
      <c r="E2184">
        <v>201906</v>
      </c>
      <c r="F2184">
        <v>622747.57311827957</v>
      </c>
      <c r="G2184">
        <v>659191.66666666663</v>
      </c>
    </row>
    <row r="2185" spans="1:7" x14ac:dyDescent="0.2">
      <c r="A2185" t="s">
        <v>103</v>
      </c>
      <c r="B2185" t="s">
        <v>17</v>
      </c>
      <c r="C2185" t="s">
        <v>17</v>
      </c>
      <c r="D2185" t="s">
        <v>37</v>
      </c>
      <c r="E2185">
        <v>201912</v>
      </c>
      <c r="F2185">
        <v>661685.37759856635</v>
      </c>
      <c r="G2185">
        <v>705631.33333333337</v>
      </c>
    </row>
    <row r="2186" spans="1:7" x14ac:dyDescent="0.2">
      <c r="A2186" t="s">
        <v>103</v>
      </c>
      <c r="B2186" t="s">
        <v>17</v>
      </c>
      <c r="C2186" t="s">
        <v>17</v>
      </c>
      <c r="D2186" t="s">
        <v>37</v>
      </c>
      <c r="E2186">
        <v>202006</v>
      </c>
      <c r="F2186">
        <v>679219.17356321833</v>
      </c>
      <c r="G2186">
        <v>710885.66666666663</v>
      </c>
    </row>
    <row r="2187" spans="1:7" x14ac:dyDescent="0.2">
      <c r="A2187" t="s">
        <v>103</v>
      </c>
      <c r="B2187" t="s">
        <v>17</v>
      </c>
      <c r="C2187" t="s">
        <v>17</v>
      </c>
      <c r="D2187" t="s">
        <v>37</v>
      </c>
      <c r="E2187">
        <v>202012</v>
      </c>
      <c r="F2187">
        <v>630337.60179211467</v>
      </c>
      <c r="G2187">
        <v>664162.5</v>
      </c>
    </row>
    <row r="2188" spans="1:7" x14ac:dyDescent="0.2">
      <c r="A2188" t="s">
        <v>103</v>
      </c>
      <c r="B2188" t="s">
        <v>17</v>
      </c>
      <c r="C2188" t="s">
        <v>17</v>
      </c>
      <c r="D2188" t="s">
        <v>37</v>
      </c>
      <c r="E2188">
        <v>202106</v>
      </c>
      <c r="F2188">
        <v>606986.15008960583</v>
      </c>
      <c r="G2188">
        <v>636861.5</v>
      </c>
    </row>
    <row r="2189" spans="1:7" x14ac:dyDescent="0.2">
      <c r="A2189" t="s">
        <v>103</v>
      </c>
      <c r="B2189" t="s">
        <v>17</v>
      </c>
      <c r="C2189" t="s">
        <v>17</v>
      </c>
      <c r="D2189" t="s">
        <v>37</v>
      </c>
      <c r="E2189">
        <v>202112</v>
      </c>
      <c r="F2189">
        <v>669891.49211469525</v>
      </c>
      <c r="G2189">
        <v>709817.16666666663</v>
      </c>
    </row>
    <row r="2190" spans="1:7" x14ac:dyDescent="0.2">
      <c r="A2190" t="s">
        <v>103</v>
      </c>
      <c r="B2190" t="s">
        <v>17</v>
      </c>
      <c r="C2190" t="s">
        <v>17</v>
      </c>
      <c r="D2190" t="s">
        <v>37</v>
      </c>
      <c r="E2190">
        <v>202206</v>
      </c>
      <c r="F2190">
        <v>670548.39573732705</v>
      </c>
      <c r="G2190">
        <v>706698.66666666663</v>
      </c>
    </row>
    <row r="2191" spans="1:7" x14ac:dyDescent="0.2">
      <c r="A2191" t="s">
        <v>103</v>
      </c>
      <c r="B2191" t="s">
        <v>17</v>
      </c>
      <c r="C2191" t="s">
        <v>17</v>
      </c>
      <c r="D2191" t="s">
        <v>37</v>
      </c>
      <c r="E2191">
        <v>202212</v>
      </c>
      <c r="F2191">
        <v>677974.60053763445</v>
      </c>
      <c r="G2191">
        <v>730696</v>
      </c>
    </row>
    <row r="2192" spans="1:7" x14ac:dyDescent="0.2">
      <c r="A2192" t="s">
        <v>103</v>
      </c>
      <c r="B2192" t="s">
        <v>17</v>
      </c>
      <c r="C2192" t="s">
        <v>17</v>
      </c>
      <c r="D2192" t="s">
        <v>37</v>
      </c>
      <c r="E2192">
        <v>202306</v>
      </c>
      <c r="F2192">
        <v>692451.11199436791</v>
      </c>
      <c r="G2192">
        <v>729451.33333333337</v>
      </c>
    </row>
    <row r="2193" spans="1:7" x14ac:dyDescent="0.2">
      <c r="A2193" t="s">
        <v>103</v>
      </c>
      <c r="B2193" t="s">
        <v>17</v>
      </c>
      <c r="C2193" t="s">
        <v>17</v>
      </c>
      <c r="D2193" t="s">
        <v>37</v>
      </c>
      <c r="E2193">
        <v>202312</v>
      </c>
      <c r="F2193">
        <v>686318.25501792121</v>
      </c>
      <c r="G2193">
        <v>735181.83333333337</v>
      </c>
    </row>
    <row r="2194" spans="1:7" x14ac:dyDescent="0.2">
      <c r="A2194" t="s">
        <v>103</v>
      </c>
      <c r="B2194" t="s">
        <v>17</v>
      </c>
      <c r="C2194" t="s">
        <v>17</v>
      </c>
      <c r="D2194" t="s">
        <v>37</v>
      </c>
      <c r="E2194">
        <v>202406</v>
      </c>
      <c r="F2194">
        <v>604158.47804968501</v>
      </c>
      <c r="G2194">
        <v>643981.4</v>
      </c>
    </row>
    <row r="2195" spans="1:7" x14ac:dyDescent="0.2">
      <c r="A2195" t="s">
        <v>103</v>
      </c>
      <c r="B2195" t="s">
        <v>17</v>
      </c>
      <c r="C2195" t="s">
        <v>17</v>
      </c>
      <c r="D2195" t="s">
        <v>33</v>
      </c>
      <c r="E2195">
        <v>201906</v>
      </c>
      <c r="F2195">
        <v>622747.57311827957</v>
      </c>
      <c r="G2195">
        <v>659191.66666666663</v>
      </c>
    </row>
    <row r="2196" spans="1:7" x14ac:dyDescent="0.2">
      <c r="A2196" t="s">
        <v>103</v>
      </c>
      <c r="B2196" t="s">
        <v>17</v>
      </c>
      <c r="C2196" t="s">
        <v>17</v>
      </c>
      <c r="D2196" t="s">
        <v>33</v>
      </c>
      <c r="E2196">
        <v>201909</v>
      </c>
      <c r="F2196">
        <v>656927.86236559146</v>
      </c>
      <c r="G2196">
        <v>696831.33333333337</v>
      </c>
    </row>
    <row r="2197" spans="1:7" x14ac:dyDescent="0.2">
      <c r="A2197" t="s">
        <v>103</v>
      </c>
      <c r="B2197" t="s">
        <v>17</v>
      </c>
      <c r="C2197" t="s">
        <v>17</v>
      </c>
      <c r="D2197" t="s">
        <v>33</v>
      </c>
      <c r="E2197">
        <v>201912</v>
      </c>
      <c r="F2197">
        <v>666442.89283154113</v>
      </c>
      <c r="G2197">
        <v>714431.33333333337</v>
      </c>
    </row>
    <row r="2198" spans="1:7" x14ac:dyDescent="0.2">
      <c r="A2198" t="s">
        <v>103</v>
      </c>
      <c r="B2198" t="s">
        <v>17</v>
      </c>
      <c r="C2198" t="s">
        <v>17</v>
      </c>
      <c r="D2198" t="s">
        <v>33</v>
      </c>
      <c r="E2198">
        <v>202003</v>
      </c>
      <c r="F2198">
        <v>689355.58583611425</v>
      </c>
      <c r="G2198">
        <v>725417.66666666663</v>
      </c>
    </row>
    <row r="2199" spans="1:7" x14ac:dyDescent="0.2">
      <c r="A2199" t="s">
        <v>103</v>
      </c>
      <c r="B2199" t="s">
        <v>17</v>
      </c>
      <c r="C2199" t="s">
        <v>17</v>
      </c>
      <c r="D2199" t="s">
        <v>33</v>
      </c>
      <c r="E2199">
        <v>202006</v>
      </c>
      <c r="F2199">
        <v>669082.76129032264</v>
      </c>
      <c r="G2199">
        <v>696353.66666666663</v>
      </c>
    </row>
    <row r="2200" spans="1:7" x14ac:dyDescent="0.2">
      <c r="A2200" t="s">
        <v>103</v>
      </c>
      <c r="B2200" t="s">
        <v>17</v>
      </c>
      <c r="C2200" t="s">
        <v>17</v>
      </c>
      <c r="D2200" t="s">
        <v>33</v>
      </c>
      <c r="E2200">
        <v>202009</v>
      </c>
      <c r="F2200">
        <v>636107.29498207883</v>
      </c>
      <c r="G2200">
        <v>667293.66666666663</v>
      </c>
    </row>
    <row r="2201" spans="1:7" x14ac:dyDescent="0.2">
      <c r="A2201" t="s">
        <v>103</v>
      </c>
      <c r="B2201" t="s">
        <v>17</v>
      </c>
      <c r="C2201" t="s">
        <v>17</v>
      </c>
      <c r="D2201" t="s">
        <v>33</v>
      </c>
      <c r="E2201">
        <v>202012</v>
      </c>
      <c r="F2201">
        <v>624567.90860215062</v>
      </c>
      <c r="G2201">
        <v>661031.33333333337</v>
      </c>
    </row>
    <row r="2202" spans="1:7" x14ac:dyDescent="0.2">
      <c r="A2202" t="s">
        <v>103</v>
      </c>
      <c r="B2202" t="s">
        <v>17</v>
      </c>
      <c r="C2202" t="s">
        <v>17</v>
      </c>
      <c r="D2202" t="s">
        <v>33</v>
      </c>
      <c r="E2202">
        <v>202103</v>
      </c>
      <c r="F2202">
        <v>603956.22311827994</v>
      </c>
      <c r="G2202">
        <v>640379.33333333337</v>
      </c>
    </row>
    <row r="2203" spans="1:7" x14ac:dyDescent="0.2">
      <c r="A2203" t="s">
        <v>103</v>
      </c>
      <c r="B2203" t="s">
        <v>17</v>
      </c>
      <c r="C2203" t="s">
        <v>17</v>
      </c>
      <c r="D2203" t="s">
        <v>33</v>
      </c>
      <c r="E2203">
        <v>202106</v>
      </c>
      <c r="F2203">
        <v>610016.07706093171</v>
      </c>
      <c r="G2203">
        <v>633343.66666666663</v>
      </c>
    </row>
    <row r="2204" spans="1:7" x14ac:dyDescent="0.2">
      <c r="A2204" t="s">
        <v>103</v>
      </c>
      <c r="B2204" t="s">
        <v>17</v>
      </c>
      <c r="C2204" t="s">
        <v>17</v>
      </c>
      <c r="D2204" t="s">
        <v>33</v>
      </c>
      <c r="E2204">
        <v>202109</v>
      </c>
      <c r="F2204">
        <v>664528.38422939077</v>
      </c>
      <c r="G2204">
        <v>709284</v>
      </c>
    </row>
    <row r="2205" spans="1:7" x14ac:dyDescent="0.2">
      <c r="A2205" t="s">
        <v>103</v>
      </c>
      <c r="B2205" t="s">
        <v>17</v>
      </c>
      <c r="C2205" t="s">
        <v>17</v>
      </c>
      <c r="D2205" t="s">
        <v>33</v>
      </c>
      <c r="E2205">
        <v>202112</v>
      </c>
      <c r="F2205">
        <v>675254.59999999974</v>
      </c>
      <c r="G2205">
        <v>710350.33333333337</v>
      </c>
    </row>
    <row r="2206" spans="1:7" x14ac:dyDescent="0.2">
      <c r="A2206" t="s">
        <v>103</v>
      </c>
      <c r="B2206" t="s">
        <v>17</v>
      </c>
      <c r="C2206" t="s">
        <v>17</v>
      </c>
      <c r="D2206" t="s">
        <v>33</v>
      </c>
      <c r="E2206">
        <v>202203</v>
      </c>
      <c r="F2206">
        <v>667654.64093702007</v>
      </c>
      <c r="G2206">
        <v>707389</v>
      </c>
    </row>
    <row r="2207" spans="1:7" x14ac:dyDescent="0.2">
      <c r="A2207" t="s">
        <v>103</v>
      </c>
      <c r="B2207" t="s">
        <v>17</v>
      </c>
      <c r="C2207" t="s">
        <v>17</v>
      </c>
      <c r="D2207" t="s">
        <v>33</v>
      </c>
      <c r="E2207">
        <v>202206</v>
      </c>
      <c r="F2207">
        <v>673442.15053763415</v>
      </c>
      <c r="G2207">
        <v>706008.33333333337</v>
      </c>
    </row>
    <row r="2208" spans="1:7" x14ac:dyDescent="0.2">
      <c r="A2208" t="s">
        <v>103</v>
      </c>
      <c r="B2208" t="s">
        <v>17</v>
      </c>
      <c r="C2208" t="s">
        <v>17</v>
      </c>
      <c r="D2208" t="s">
        <v>33</v>
      </c>
      <c r="E2208">
        <v>202209</v>
      </c>
      <c r="F2208">
        <v>670946.93512544816</v>
      </c>
      <c r="G2208">
        <v>727109.66666666663</v>
      </c>
    </row>
    <row r="2209" spans="1:7" x14ac:dyDescent="0.2">
      <c r="A2209" t="s">
        <v>103</v>
      </c>
      <c r="B2209" t="s">
        <v>17</v>
      </c>
      <c r="C2209" t="s">
        <v>17</v>
      </c>
      <c r="D2209" t="s">
        <v>33</v>
      </c>
      <c r="E2209">
        <v>202212</v>
      </c>
      <c r="F2209">
        <v>685002.26594982075</v>
      </c>
      <c r="G2209">
        <v>734282.33333333337</v>
      </c>
    </row>
    <row r="2210" spans="1:7" x14ac:dyDescent="0.2">
      <c r="A2210" t="s">
        <v>103</v>
      </c>
      <c r="B2210" t="s">
        <v>17</v>
      </c>
      <c r="C2210" t="s">
        <v>17</v>
      </c>
      <c r="D2210" t="s">
        <v>33</v>
      </c>
      <c r="E2210">
        <v>202303</v>
      </c>
      <c r="F2210">
        <v>686634.46198156674</v>
      </c>
      <c r="G2210">
        <v>725779.66666666663</v>
      </c>
    </row>
    <row r="2211" spans="1:7" x14ac:dyDescent="0.2">
      <c r="A2211" t="s">
        <v>103</v>
      </c>
      <c r="B2211" t="s">
        <v>17</v>
      </c>
      <c r="C2211" t="s">
        <v>17</v>
      </c>
      <c r="D2211" t="s">
        <v>33</v>
      </c>
      <c r="E2211">
        <v>202306</v>
      </c>
      <c r="F2211">
        <v>698267.76200716884</v>
      </c>
      <c r="G2211">
        <v>733123</v>
      </c>
    </row>
    <row r="2212" spans="1:7" x14ac:dyDescent="0.2">
      <c r="A2212" t="s">
        <v>103</v>
      </c>
      <c r="B2212" t="s">
        <v>17</v>
      </c>
      <c r="C2212" t="s">
        <v>17</v>
      </c>
      <c r="D2212" t="s">
        <v>33</v>
      </c>
      <c r="E2212">
        <v>202309</v>
      </c>
      <c r="F2212">
        <v>703222.34301075258</v>
      </c>
      <c r="G2212">
        <v>755143</v>
      </c>
    </row>
    <row r="2213" spans="1:7" x14ac:dyDescent="0.2">
      <c r="A2213" t="s">
        <v>103</v>
      </c>
      <c r="B2213" t="s">
        <v>17</v>
      </c>
      <c r="C2213" t="s">
        <v>17</v>
      </c>
      <c r="D2213" t="s">
        <v>33</v>
      </c>
      <c r="E2213">
        <v>202312</v>
      </c>
      <c r="F2213">
        <v>669414.16702508973</v>
      </c>
      <c r="G2213">
        <v>715220.66666666663</v>
      </c>
    </row>
    <row r="2214" spans="1:7" x14ac:dyDescent="0.2">
      <c r="A2214" t="s">
        <v>103</v>
      </c>
      <c r="B2214" t="s">
        <v>17</v>
      </c>
      <c r="C2214" t="s">
        <v>17</v>
      </c>
      <c r="D2214" t="s">
        <v>33</v>
      </c>
      <c r="E2214">
        <v>202403</v>
      </c>
      <c r="F2214">
        <v>613506.40786058607</v>
      </c>
      <c r="G2214">
        <v>652287.66666666663</v>
      </c>
    </row>
    <row r="2215" spans="1:7" x14ac:dyDescent="0.2">
      <c r="A2215" t="s">
        <v>103</v>
      </c>
      <c r="B2215" t="s">
        <v>17</v>
      </c>
      <c r="C2215" t="s">
        <v>17</v>
      </c>
      <c r="D2215" t="s">
        <v>33</v>
      </c>
      <c r="E2215">
        <v>202406</v>
      </c>
      <c r="F2215">
        <v>590136.58333333326</v>
      </c>
      <c r="G2215">
        <v>631522</v>
      </c>
    </row>
    <row r="2216" spans="1:7" x14ac:dyDescent="0.2">
      <c r="A2216" t="s">
        <v>104</v>
      </c>
      <c r="B2216" t="s">
        <v>17</v>
      </c>
      <c r="C2216" t="s">
        <v>17</v>
      </c>
      <c r="D2216" t="s">
        <v>35</v>
      </c>
      <c r="E2216">
        <v>2019</v>
      </c>
      <c r="F2216">
        <v>154405.05806451608</v>
      </c>
      <c r="G2216">
        <v>159900.44444444444</v>
      </c>
    </row>
    <row r="2217" spans="1:7" x14ac:dyDescent="0.2">
      <c r="A2217" t="s">
        <v>104</v>
      </c>
      <c r="B2217" t="s">
        <v>17</v>
      </c>
      <c r="C2217" t="s">
        <v>17</v>
      </c>
      <c r="D2217" t="s">
        <v>35</v>
      </c>
      <c r="E2217">
        <v>2020</v>
      </c>
      <c r="F2217">
        <v>137743.12076690144</v>
      </c>
      <c r="G2217">
        <v>141441.91666666666</v>
      </c>
    </row>
    <row r="2218" spans="1:7" x14ac:dyDescent="0.2">
      <c r="A2218" t="s">
        <v>104</v>
      </c>
      <c r="B2218" t="s">
        <v>17</v>
      </c>
      <c r="C2218" t="s">
        <v>17</v>
      </c>
      <c r="D2218" t="s">
        <v>35</v>
      </c>
      <c r="E2218">
        <v>2021</v>
      </c>
      <c r="F2218">
        <v>144000.33198284687</v>
      </c>
      <c r="G2218">
        <v>150835.16666666666</v>
      </c>
    </row>
    <row r="2219" spans="1:7" x14ac:dyDescent="0.2">
      <c r="A2219" t="s">
        <v>104</v>
      </c>
      <c r="B2219" t="s">
        <v>17</v>
      </c>
      <c r="C2219" t="s">
        <v>17</v>
      </c>
      <c r="D2219" t="s">
        <v>35</v>
      </c>
      <c r="E2219">
        <v>2022</v>
      </c>
      <c r="F2219">
        <v>127876.84792626726</v>
      </c>
      <c r="G2219">
        <v>138575.5</v>
      </c>
    </row>
    <row r="2220" spans="1:7" x14ac:dyDescent="0.2">
      <c r="A2220" t="s">
        <v>104</v>
      </c>
      <c r="B2220" t="s">
        <v>17</v>
      </c>
      <c r="C2220" t="s">
        <v>17</v>
      </c>
      <c r="D2220" t="s">
        <v>35</v>
      </c>
      <c r="E2220">
        <v>2023</v>
      </c>
      <c r="F2220">
        <v>134184.73719918073</v>
      </c>
      <c r="G2220">
        <v>143909.91666666666</v>
      </c>
    </row>
    <row r="2221" spans="1:7" x14ac:dyDescent="0.2">
      <c r="A2221" t="s">
        <v>104</v>
      </c>
      <c r="B2221" t="s">
        <v>17</v>
      </c>
      <c r="C2221" t="s">
        <v>17</v>
      </c>
      <c r="D2221" t="s">
        <v>35</v>
      </c>
      <c r="E2221">
        <v>2024</v>
      </c>
      <c r="F2221">
        <v>131565.68189840566</v>
      </c>
      <c r="G2221">
        <v>143119.79999999999</v>
      </c>
    </row>
    <row r="2222" spans="1:7" x14ac:dyDescent="0.2">
      <c r="A2222" t="s">
        <v>104</v>
      </c>
      <c r="B2222" t="s">
        <v>17</v>
      </c>
      <c r="C2222" t="s">
        <v>17</v>
      </c>
      <c r="D2222" t="s">
        <v>36</v>
      </c>
      <c r="E2222">
        <v>201904</v>
      </c>
      <c r="F2222">
        <v>161242.76666666672</v>
      </c>
      <c r="G2222">
        <v>167435</v>
      </c>
    </row>
    <row r="2223" spans="1:7" x14ac:dyDescent="0.2">
      <c r="A2223" t="s">
        <v>104</v>
      </c>
      <c r="B2223" t="s">
        <v>17</v>
      </c>
      <c r="C2223" t="s">
        <v>17</v>
      </c>
      <c r="D2223" t="s">
        <v>36</v>
      </c>
      <c r="E2223">
        <v>201905</v>
      </c>
      <c r="F2223">
        <v>159264.51612903221</v>
      </c>
      <c r="G2223">
        <v>166309</v>
      </c>
    </row>
    <row r="2224" spans="1:7" x14ac:dyDescent="0.2">
      <c r="A2224" t="s">
        <v>104</v>
      </c>
      <c r="B2224" t="s">
        <v>17</v>
      </c>
      <c r="C2224" t="s">
        <v>17</v>
      </c>
      <c r="D2224" t="s">
        <v>36</v>
      </c>
      <c r="E2224">
        <v>201906</v>
      </c>
      <c r="F2224">
        <v>157536.09999999992</v>
      </c>
      <c r="G2224">
        <v>162854</v>
      </c>
    </row>
    <row r="2225" spans="1:7" x14ac:dyDescent="0.2">
      <c r="A2225" t="s">
        <v>104</v>
      </c>
      <c r="B2225" t="s">
        <v>17</v>
      </c>
      <c r="C2225" t="s">
        <v>17</v>
      </c>
      <c r="D2225" t="s">
        <v>36</v>
      </c>
      <c r="E2225">
        <v>201907</v>
      </c>
      <c r="F2225">
        <v>155609.38709677409</v>
      </c>
      <c r="G2225">
        <v>160694</v>
      </c>
    </row>
    <row r="2226" spans="1:7" x14ac:dyDescent="0.2">
      <c r="A2226" t="s">
        <v>104</v>
      </c>
      <c r="B2226" t="s">
        <v>17</v>
      </c>
      <c r="C2226" t="s">
        <v>17</v>
      </c>
      <c r="D2226" t="s">
        <v>36</v>
      </c>
      <c r="E2226">
        <v>201908</v>
      </c>
      <c r="F2226">
        <v>153315.80645161288</v>
      </c>
      <c r="G2226">
        <v>158486</v>
      </c>
    </row>
    <row r="2227" spans="1:7" x14ac:dyDescent="0.2">
      <c r="A2227" t="s">
        <v>104</v>
      </c>
      <c r="B2227" t="s">
        <v>17</v>
      </c>
      <c r="C2227" t="s">
        <v>17</v>
      </c>
      <c r="D2227" t="s">
        <v>36</v>
      </c>
      <c r="E2227">
        <v>201909</v>
      </c>
      <c r="F2227">
        <v>152334.83333333328</v>
      </c>
      <c r="G2227">
        <v>157144</v>
      </c>
    </row>
    <row r="2228" spans="1:7" x14ac:dyDescent="0.2">
      <c r="A2228" t="s">
        <v>104</v>
      </c>
      <c r="B2228" t="s">
        <v>17</v>
      </c>
      <c r="C2228" t="s">
        <v>17</v>
      </c>
      <c r="D2228" t="s">
        <v>36</v>
      </c>
      <c r="E2228">
        <v>201910</v>
      </c>
      <c r="F2228">
        <v>151669.25806451612</v>
      </c>
      <c r="G2228">
        <v>156491</v>
      </c>
    </row>
    <row r="2229" spans="1:7" x14ac:dyDescent="0.2">
      <c r="A2229" t="s">
        <v>104</v>
      </c>
      <c r="B2229" t="s">
        <v>17</v>
      </c>
      <c r="C2229" t="s">
        <v>17</v>
      </c>
      <c r="D2229" t="s">
        <v>36</v>
      </c>
      <c r="E2229">
        <v>201911</v>
      </c>
      <c r="F2229">
        <v>150454.49999999997</v>
      </c>
      <c r="G2229">
        <v>154829</v>
      </c>
    </row>
    <row r="2230" spans="1:7" x14ac:dyDescent="0.2">
      <c r="A2230" t="s">
        <v>104</v>
      </c>
      <c r="B2230" t="s">
        <v>17</v>
      </c>
      <c r="C2230" t="s">
        <v>17</v>
      </c>
      <c r="D2230" t="s">
        <v>36</v>
      </c>
      <c r="E2230">
        <v>201912</v>
      </c>
      <c r="F2230">
        <v>148218.35483870961</v>
      </c>
      <c r="G2230">
        <v>154862</v>
      </c>
    </row>
    <row r="2231" spans="1:7" x14ac:dyDescent="0.2">
      <c r="A2231" t="s">
        <v>104</v>
      </c>
      <c r="B2231" t="s">
        <v>17</v>
      </c>
      <c r="C2231" t="s">
        <v>17</v>
      </c>
      <c r="D2231" t="s">
        <v>36</v>
      </c>
      <c r="E2231">
        <v>202001</v>
      </c>
      <c r="F2231">
        <v>147857.7419354837</v>
      </c>
      <c r="G2231">
        <v>151339</v>
      </c>
    </row>
    <row r="2232" spans="1:7" x14ac:dyDescent="0.2">
      <c r="A2232" t="s">
        <v>104</v>
      </c>
      <c r="B2232" t="s">
        <v>17</v>
      </c>
      <c r="C2232" t="s">
        <v>17</v>
      </c>
      <c r="D2232" t="s">
        <v>36</v>
      </c>
      <c r="E2232">
        <v>202002</v>
      </c>
      <c r="F2232">
        <v>145630.37931034475</v>
      </c>
      <c r="G2232">
        <v>149283</v>
      </c>
    </row>
    <row r="2233" spans="1:7" x14ac:dyDescent="0.2">
      <c r="A2233" t="s">
        <v>104</v>
      </c>
      <c r="B2233" t="s">
        <v>17</v>
      </c>
      <c r="C2233" t="s">
        <v>17</v>
      </c>
      <c r="D2233" t="s">
        <v>36</v>
      </c>
      <c r="E2233">
        <v>202003</v>
      </c>
      <c r="F2233">
        <v>143430.80645161279</v>
      </c>
      <c r="G2233">
        <v>146518</v>
      </c>
    </row>
    <row r="2234" spans="1:7" x14ac:dyDescent="0.2">
      <c r="A2234" t="s">
        <v>104</v>
      </c>
      <c r="B2234" t="s">
        <v>17</v>
      </c>
      <c r="C2234" t="s">
        <v>17</v>
      </c>
      <c r="D2234" t="s">
        <v>36</v>
      </c>
      <c r="E2234">
        <v>202004</v>
      </c>
      <c r="F2234">
        <v>139480.26666666669</v>
      </c>
      <c r="G2234">
        <v>143303</v>
      </c>
    </row>
    <row r="2235" spans="1:7" x14ac:dyDescent="0.2">
      <c r="A2235" t="s">
        <v>104</v>
      </c>
      <c r="B2235" t="s">
        <v>17</v>
      </c>
      <c r="C2235" t="s">
        <v>17</v>
      </c>
      <c r="D2235" t="s">
        <v>36</v>
      </c>
      <c r="E2235">
        <v>202005</v>
      </c>
      <c r="F2235">
        <v>136792.74193548388</v>
      </c>
      <c r="G2235">
        <v>140538</v>
      </c>
    </row>
    <row r="2236" spans="1:7" x14ac:dyDescent="0.2">
      <c r="A2236" t="s">
        <v>104</v>
      </c>
      <c r="B2236" t="s">
        <v>17</v>
      </c>
      <c r="C2236" t="s">
        <v>17</v>
      </c>
      <c r="D2236" t="s">
        <v>36</v>
      </c>
      <c r="E2236">
        <v>202006</v>
      </c>
      <c r="F2236">
        <v>135932.06666666665</v>
      </c>
      <c r="G2236">
        <v>139016</v>
      </c>
    </row>
    <row r="2237" spans="1:7" x14ac:dyDescent="0.2">
      <c r="A2237" t="s">
        <v>104</v>
      </c>
      <c r="B2237" t="s">
        <v>17</v>
      </c>
      <c r="C2237" t="s">
        <v>17</v>
      </c>
      <c r="D2237" t="s">
        <v>36</v>
      </c>
      <c r="E2237">
        <v>202007</v>
      </c>
      <c r="F2237">
        <v>134513.45161290324</v>
      </c>
      <c r="G2237">
        <v>138170</v>
      </c>
    </row>
    <row r="2238" spans="1:7" x14ac:dyDescent="0.2">
      <c r="A2238" t="s">
        <v>104</v>
      </c>
      <c r="B2238" t="s">
        <v>17</v>
      </c>
      <c r="C2238" t="s">
        <v>17</v>
      </c>
      <c r="D2238" t="s">
        <v>36</v>
      </c>
      <c r="E2238">
        <v>202008</v>
      </c>
      <c r="F2238">
        <v>133789.61290322579</v>
      </c>
      <c r="G2238">
        <v>137347</v>
      </c>
    </row>
    <row r="2239" spans="1:7" x14ac:dyDescent="0.2">
      <c r="A2239" t="s">
        <v>104</v>
      </c>
      <c r="B2239" t="s">
        <v>17</v>
      </c>
      <c r="C2239" t="s">
        <v>17</v>
      </c>
      <c r="D2239" t="s">
        <v>36</v>
      </c>
      <c r="E2239">
        <v>202009</v>
      </c>
      <c r="F2239">
        <v>132503.03333333324</v>
      </c>
      <c r="G2239">
        <v>136351</v>
      </c>
    </row>
    <row r="2240" spans="1:7" x14ac:dyDescent="0.2">
      <c r="A2240" t="s">
        <v>104</v>
      </c>
      <c r="B2240" t="s">
        <v>17</v>
      </c>
      <c r="C2240" t="s">
        <v>17</v>
      </c>
      <c r="D2240" t="s">
        <v>36</v>
      </c>
      <c r="E2240">
        <v>202010</v>
      </c>
      <c r="F2240">
        <v>132163.61290322576</v>
      </c>
      <c r="G2240">
        <v>136283</v>
      </c>
    </row>
    <row r="2241" spans="1:7" x14ac:dyDescent="0.2">
      <c r="A2241" t="s">
        <v>104</v>
      </c>
      <c r="B2241" t="s">
        <v>17</v>
      </c>
      <c r="C2241" t="s">
        <v>17</v>
      </c>
      <c r="D2241" t="s">
        <v>36</v>
      </c>
      <c r="E2241">
        <v>202011</v>
      </c>
      <c r="F2241">
        <v>134213.79999999993</v>
      </c>
      <c r="G2241">
        <v>138288</v>
      </c>
    </row>
    <row r="2242" spans="1:7" x14ac:dyDescent="0.2">
      <c r="A2242" t="s">
        <v>104</v>
      </c>
      <c r="B2242" t="s">
        <v>17</v>
      </c>
      <c r="C2242" t="s">
        <v>17</v>
      </c>
      <c r="D2242" t="s">
        <v>36</v>
      </c>
      <c r="E2242">
        <v>202012</v>
      </c>
      <c r="F2242">
        <v>136609.93548387097</v>
      </c>
      <c r="G2242">
        <v>140867</v>
      </c>
    </row>
    <row r="2243" spans="1:7" x14ac:dyDescent="0.2">
      <c r="A2243" t="s">
        <v>104</v>
      </c>
      <c r="B2243" t="s">
        <v>17</v>
      </c>
      <c r="C2243" t="s">
        <v>17</v>
      </c>
      <c r="D2243" t="s">
        <v>36</v>
      </c>
      <c r="E2243">
        <v>202101</v>
      </c>
      <c r="F2243">
        <v>136452.77419354842</v>
      </c>
      <c r="G2243">
        <v>141412</v>
      </c>
    </row>
    <row r="2244" spans="1:7" x14ac:dyDescent="0.2">
      <c r="A2244" t="s">
        <v>104</v>
      </c>
      <c r="B2244" t="s">
        <v>17</v>
      </c>
      <c r="C2244" t="s">
        <v>17</v>
      </c>
      <c r="D2244" t="s">
        <v>36</v>
      </c>
      <c r="E2244">
        <v>202102</v>
      </c>
      <c r="F2244">
        <v>138407.32142857139</v>
      </c>
      <c r="G2244">
        <v>143555</v>
      </c>
    </row>
    <row r="2245" spans="1:7" x14ac:dyDescent="0.2">
      <c r="A2245" t="s">
        <v>104</v>
      </c>
      <c r="B2245" t="s">
        <v>17</v>
      </c>
      <c r="C2245" t="s">
        <v>17</v>
      </c>
      <c r="D2245" t="s">
        <v>36</v>
      </c>
      <c r="E2245">
        <v>202103</v>
      </c>
      <c r="F2245">
        <v>139238.09677419352</v>
      </c>
      <c r="G2245">
        <v>145267</v>
      </c>
    </row>
    <row r="2246" spans="1:7" x14ac:dyDescent="0.2">
      <c r="A2246" t="s">
        <v>104</v>
      </c>
      <c r="B2246" t="s">
        <v>17</v>
      </c>
      <c r="C2246" t="s">
        <v>17</v>
      </c>
      <c r="D2246" t="s">
        <v>36</v>
      </c>
      <c r="E2246">
        <v>202104</v>
      </c>
      <c r="F2246">
        <v>140166.23333333334</v>
      </c>
      <c r="G2246">
        <v>147362</v>
      </c>
    </row>
    <row r="2247" spans="1:7" x14ac:dyDescent="0.2">
      <c r="A2247" t="s">
        <v>104</v>
      </c>
      <c r="B2247" t="s">
        <v>17</v>
      </c>
      <c r="C2247" t="s">
        <v>17</v>
      </c>
      <c r="D2247" t="s">
        <v>36</v>
      </c>
      <c r="E2247">
        <v>202105</v>
      </c>
      <c r="F2247">
        <v>141234.61290322579</v>
      </c>
      <c r="G2247">
        <v>148757</v>
      </c>
    </row>
    <row r="2248" spans="1:7" x14ac:dyDescent="0.2">
      <c r="A2248" t="s">
        <v>104</v>
      </c>
      <c r="B2248" t="s">
        <v>17</v>
      </c>
      <c r="C2248" t="s">
        <v>17</v>
      </c>
      <c r="D2248" t="s">
        <v>36</v>
      </c>
      <c r="E2248">
        <v>202106</v>
      </c>
      <c r="F2248">
        <v>141613.89999999994</v>
      </c>
      <c r="G2248">
        <v>148545</v>
      </c>
    </row>
    <row r="2249" spans="1:7" x14ac:dyDescent="0.2">
      <c r="A2249" t="s">
        <v>104</v>
      </c>
      <c r="B2249" t="s">
        <v>17</v>
      </c>
      <c r="C2249" t="s">
        <v>17</v>
      </c>
      <c r="D2249" t="s">
        <v>36</v>
      </c>
      <c r="E2249">
        <v>202107</v>
      </c>
      <c r="F2249">
        <v>143357.38709677415</v>
      </c>
      <c r="G2249">
        <v>150112</v>
      </c>
    </row>
    <row r="2250" spans="1:7" x14ac:dyDescent="0.2">
      <c r="A2250" t="s">
        <v>104</v>
      </c>
      <c r="B2250" t="s">
        <v>17</v>
      </c>
      <c r="C2250" t="s">
        <v>17</v>
      </c>
      <c r="D2250" t="s">
        <v>36</v>
      </c>
      <c r="E2250">
        <v>202108</v>
      </c>
      <c r="F2250">
        <v>145026.16129032258</v>
      </c>
      <c r="G2250">
        <v>152291</v>
      </c>
    </row>
    <row r="2251" spans="1:7" x14ac:dyDescent="0.2">
      <c r="A2251" t="s">
        <v>104</v>
      </c>
      <c r="B2251" t="s">
        <v>17</v>
      </c>
      <c r="C2251" t="s">
        <v>17</v>
      </c>
      <c r="D2251" t="s">
        <v>36</v>
      </c>
      <c r="E2251">
        <v>202109</v>
      </c>
      <c r="F2251">
        <v>147934.73333333354</v>
      </c>
      <c r="G2251">
        <v>155282</v>
      </c>
    </row>
    <row r="2252" spans="1:7" x14ac:dyDescent="0.2">
      <c r="A2252" t="s">
        <v>104</v>
      </c>
      <c r="B2252" t="s">
        <v>17</v>
      </c>
      <c r="C2252" t="s">
        <v>17</v>
      </c>
      <c r="D2252" t="s">
        <v>36</v>
      </c>
      <c r="E2252">
        <v>202110</v>
      </c>
      <c r="F2252">
        <v>150675.35483870967</v>
      </c>
      <c r="G2252">
        <v>158602</v>
      </c>
    </row>
    <row r="2253" spans="1:7" x14ac:dyDescent="0.2">
      <c r="A2253" t="s">
        <v>104</v>
      </c>
      <c r="B2253" t="s">
        <v>17</v>
      </c>
      <c r="C2253" t="s">
        <v>17</v>
      </c>
      <c r="D2253" t="s">
        <v>36</v>
      </c>
      <c r="E2253">
        <v>202111</v>
      </c>
      <c r="F2253">
        <v>151591.6666666666</v>
      </c>
      <c r="G2253">
        <v>159312</v>
      </c>
    </row>
    <row r="2254" spans="1:7" x14ac:dyDescent="0.2">
      <c r="A2254" t="s">
        <v>104</v>
      </c>
      <c r="B2254" t="s">
        <v>17</v>
      </c>
      <c r="C2254" t="s">
        <v>17</v>
      </c>
      <c r="D2254" t="s">
        <v>36</v>
      </c>
      <c r="E2254">
        <v>202112</v>
      </c>
      <c r="F2254">
        <v>152305.74193548373</v>
      </c>
      <c r="G2254">
        <v>159525</v>
      </c>
    </row>
    <row r="2255" spans="1:7" x14ac:dyDescent="0.2">
      <c r="A2255" t="s">
        <v>104</v>
      </c>
      <c r="B2255" t="s">
        <v>17</v>
      </c>
      <c r="C2255" t="s">
        <v>17</v>
      </c>
      <c r="D2255" t="s">
        <v>36</v>
      </c>
      <c r="E2255">
        <v>202201</v>
      </c>
      <c r="F2255">
        <v>151886.6774193547</v>
      </c>
      <c r="G2255">
        <v>160151</v>
      </c>
    </row>
    <row r="2256" spans="1:7" x14ac:dyDescent="0.2">
      <c r="A2256" t="s">
        <v>104</v>
      </c>
      <c r="B2256" t="s">
        <v>17</v>
      </c>
      <c r="C2256" t="s">
        <v>17</v>
      </c>
      <c r="D2256" t="s">
        <v>36</v>
      </c>
      <c r="E2256">
        <v>202202</v>
      </c>
      <c r="F2256">
        <v>123486.64285714293</v>
      </c>
      <c r="G2256">
        <v>159568</v>
      </c>
    </row>
    <row r="2257" spans="1:7" x14ac:dyDescent="0.2">
      <c r="A2257" t="s">
        <v>104</v>
      </c>
      <c r="B2257" t="s">
        <v>17</v>
      </c>
      <c r="C2257" t="s">
        <v>17</v>
      </c>
      <c r="D2257" t="s">
        <v>36</v>
      </c>
      <c r="E2257">
        <v>202203</v>
      </c>
      <c r="F2257">
        <v>122671.38709677423</v>
      </c>
      <c r="G2257">
        <v>130308</v>
      </c>
    </row>
    <row r="2258" spans="1:7" x14ac:dyDescent="0.2">
      <c r="A2258" t="s">
        <v>104</v>
      </c>
      <c r="B2258" t="s">
        <v>17</v>
      </c>
      <c r="C2258" t="s">
        <v>17</v>
      </c>
      <c r="D2258" t="s">
        <v>36</v>
      </c>
      <c r="E2258">
        <v>202204</v>
      </c>
      <c r="F2258">
        <v>123470.83333333333</v>
      </c>
      <c r="G2258">
        <v>130975</v>
      </c>
    </row>
    <row r="2259" spans="1:7" x14ac:dyDescent="0.2">
      <c r="A2259" t="s">
        <v>104</v>
      </c>
      <c r="B2259" t="s">
        <v>17</v>
      </c>
      <c r="C2259" t="s">
        <v>17</v>
      </c>
      <c r="D2259" t="s">
        <v>36</v>
      </c>
      <c r="E2259">
        <v>202205</v>
      </c>
      <c r="F2259">
        <v>124283.06451612903</v>
      </c>
      <c r="G2259">
        <v>131803</v>
      </c>
    </row>
    <row r="2260" spans="1:7" x14ac:dyDescent="0.2">
      <c r="A2260" t="s">
        <v>104</v>
      </c>
      <c r="B2260" t="s">
        <v>17</v>
      </c>
      <c r="C2260" t="s">
        <v>17</v>
      </c>
      <c r="D2260" t="s">
        <v>36</v>
      </c>
      <c r="E2260">
        <v>202206</v>
      </c>
      <c r="F2260">
        <v>124490.83333333336</v>
      </c>
      <c r="G2260">
        <v>132471</v>
      </c>
    </row>
    <row r="2261" spans="1:7" x14ac:dyDescent="0.2">
      <c r="A2261" t="s">
        <v>104</v>
      </c>
      <c r="B2261" t="s">
        <v>17</v>
      </c>
      <c r="C2261" t="s">
        <v>17</v>
      </c>
      <c r="D2261" t="s">
        <v>36</v>
      </c>
      <c r="E2261">
        <v>202207</v>
      </c>
      <c r="F2261">
        <v>125050.67741935491</v>
      </c>
      <c r="G2261">
        <v>133694</v>
      </c>
    </row>
    <row r="2262" spans="1:7" x14ac:dyDescent="0.2">
      <c r="A2262" t="s">
        <v>104</v>
      </c>
      <c r="B2262" t="s">
        <v>17</v>
      </c>
      <c r="C2262" t="s">
        <v>17</v>
      </c>
      <c r="D2262" t="s">
        <v>36</v>
      </c>
      <c r="E2262">
        <v>202208</v>
      </c>
      <c r="F2262">
        <v>125854.22580645155</v>
      </c>
      <c r="G2262">
        <v>134376</v>
      </c>
    </row>
    <row r="2263" spans="1:7" x14ac:dyDescent="0.2">
      <c r="A2263" t="s">
        <v>104</v>
      </c>
      <c r="B2263" t="s">
        <v>17</v>
      </c>
      <c r="C2263" t="s">
        <v>17</v>
      </c>
      <c r="D2263" t="s">
        <v>36</v>
      </c>
      <c r="E2263">
        <v>202209</v>
      </c>
      <c r="F2263">
        <v>127591.76666666668</v>
      </c>
      <c r="G2263">
        <v>137094</v>
      </c>
    </row>
    <row r="2264" spans="1:7" x14ac:dyDescent="0.2">
      <c r="A2264" t="s">
        <v>104</v>
      </c>
      <c r="B2264" t="s">
        <v>17</v>
      </c>
      <c r="C2264" t="s">
        <v>17</v>
      </c>
      <c r="D2264" t="s">
        <v>36</v>
      </c>
      <c r="E2264">
        <v>202210</v>
      </c>
      <c r="F2264">
        <v>127742.03225806456</v>
      </c>
      <c r="G2264">
        <v>135691</v>
      </c>
    </row>
    <row r="2265" spans="1:7" x14ac:dyDescent="0.2">
      <c r="A2265" t="s">
        <v>104</v>
      </c>
      <c r="B2265" t="s">
        <v>17</v>
      </c>
      <c r="C2265" t="s">
        <v>17</v>
      </c>
      <c r="D2265" t="s">
        <v>36</v>
      </c>
      <c r="E2265">
        <v>202211</v>
      </c>
      <c r="F2265">
        <v>127992.06666666667</v>
      </c>
      <c r="G2265">
        <v>138913</v>
      </c>
    </row>
    <row r="2266" spans="1:7" x14ac:dyDescent="0.2">
      <c r="A2266" t="s">
        <v>104</v>
      </c>
      <c r="B2266" t="s">
        <v>17</v>
      </c>
      <c r="C2266" t="s">
        <v>17</v>
      </c>
      <c r="D2266" t="s">
        <v>36</v>
      </c>
      <c r="E2266">
        <v>202212</v>
      </c>
      <c r="F2266">
        <v>130001.96774193548</v>
      </c>
      <c r="G2266">
        <v>137862</v>
      </c>
    </row>
    <row r="2267" spans="1:7" x14ac:dyDescent="0.2">
      <c r="A2267" t="s">
        <v>104</v>
      </c>
      <c r="B2267" t="s">
        <v>17</v>
      </c>
      <c r="C2267" t="s">
        <v>17</v>
      </c>
      <c r="D2267" t="s">
        <v>36</v>
      </c>
      <c r="E2267">
        <v>202301</v>
      </c>
      <c r="F2267">
        <v>129774.38709677424</v>
      </c>
      <c r="G2267">
        <v>139417</v>
      </c>
    </row>
    <row r="2268" spans="1:7" x14ac:dyDescent="0.2">
      <c r="A2268" t="s">
        <v>104</v>
      </c>
      <c r="B2268" t="s">
        <v>17</v>
      </c>
      <c r="C2268" t="s">
        <v>17</v>
      </c>
      <c r="D2268" t="s">
        <v>36</v>
      </c>
      <c r="E2268">
        <v>202302</v>
      </c>
      <c r="F2268">
        <v>130348.85714285707</v>
      </c>
      <c r="G2268">
        <v>138825</v>
      </c>
    </row>
    <row r="2269" spans="1:7" x14ac:dyDescent="0.2">
      <c r="A2269" t="s">
        <v>104</v>
      </c>
      <c r="B2269" t="s">
        <v>17</v>
      </c>
      <c r="C2269" t="s">
        <v>17</v>
      </c>
      <c r="D2269" t="s">
        <v>36</v>
      </c>
      <c r="E2269">
        <v>202303</v>
      </c>
      <c r="F2269">
        <v>130784.48387096773</v>
      </c>
      <c r="G2269">
        <v>140928</v>
      </c>
    </row>
    <row r="2270" spans="1:7" x14ac:dyDescent="0.2">
      <c r="A2270" t="s">
        <v>104</v>
      </c>
      <c r="B2270" t="s">
        <v>17</v>
      </c>
      <c r="C2270" t="s">
        <v>17</v>
      </c>
      <c r="D2270" t="s">
        <v>36</v>
      </c>
      <c r="E2270">
        <v>202304</v>
      </c>
      <c r="F2270">
        <v>131862.10000000006</v>
      </c>
      <c r="G2270">
        <v>141417</v>
      </c>
    </row>
    <row r="2271" spans="1:7" x14ac:dyDescent="0.2">
      <c r="A2271" t="s">
        <v>104</v>
      </c>
      <c r="B2271" t="s">
        <v>17</v>
      </c>
      <c r="C2271" t="s">
        <v>17</v>
      </c>
      <c r="D2271" t="s">
        <v>36</v>
      </c>
      <c r="E2271">
        <v>202305</v>
      </c>
      <c r="F2271">
        <v>132792.67741935479</v>
      </c>
      <c r="G2271">
        <v>143300</v>
      </c>
    </row>
    <row r="2272" spans="1:7" x14ac:dyDescent="0.2">
      <c r="A2272" t="s">
        <v>104</v>
      </c>
      <c r="B2272" t="s">
        <v>17</v>
      </c>
      <c r="C2272" t="s">
        <v>17</v>
      </c>
      <c r="D2272" t="s">
        <v>36</v>
      </c>
      <c r="E2272">
        <v>202306</v>
      </c>
      <c r="F2272">
        <v>133300.33333333334</v>
      </c>
      <c r="G2272">
        <v>141799</v>
      </c>
    </row>
    <row r="2273" spans="1:7" x14ac:dyDescent="0.2">
      <c r="A2273" t="s">
        <v>104</v>
      </c>
      <c r="B2273" t="s">
        <v>17</v>
      </c>
      <c r="C2273" t="s">
        <v>17</v>
      </c>
      <c r="D2273" t="s">
        <v>36</v>
      </c>
      <c r="E2273">
        <v>202307</v>
      </c>
      <c r="F2273">
        <v>133423.54838709664</v>
      </c>
      <c r="G2273">
        <v>143693</v>
      </c>
    </row>
    <row r="2274" spans="1:7" x14ac:dyDescent="0.2">
      <c r="A2274" t="s">
        <v>104</v>
      </c>
      <c r="B2274" t="s">
        <v>17</v>
      </c>
      <c r="C2274" t="s">
        <v>17</v>
      </c>
      <c r="D2274" t="s">
        <v>36</v>
      </c>
      <c r="E2274">
        <v>202308</v>
      </c>
      <c r="F2274">
        <v>135508.12903225806</v>
      </c>
      <c r="G2274">
        <v>147652</v>
      </c>
    </row>
    <row r="2275" spans="1:7" x14ac:dyDescent="0.2">
      <c r="A2275" t="s">
        <v>104</v>
      </c>
      <c r="B2275" t="s">
        <v>17</v>
      </c>
      <c r="C2275" t="s">
        <v>17</v>
      </c>
      <c r="D2275" t="s">
        <v>36</v>
      </c>
      <c r="E2275">
        <v>202309</v>
      </c>
      <c r="F2275">
        <v>137233.53333333335</v>
      </c>
      <c r="G2275">
        <v>149554</v>
      </c>
    </row>
    <row r="2276" spans="1:7" x14ac:dyDescent="0.2">
      <c r="A2276" t="s">
        <v>104</v>
      </c>
      <c r="B2276" t="s">
        <v>17</v>
      </c>
      <c r="C2276" t="s">
        <v>17</v>
      </c>
      <c r="D2276" t="s">
        <v>36</v>
      </c>
      <c r="E2276">
        <v>202310</v>
      </c>
      <c r="F2276">
        <v>138532.77419354836</v>
      </c>
      <c r="G2276">
        <v>149428</v>
      </c>
    </row>
    <row r="2277" spans="1:7" x14ac:dyDescent="0.2">
      <c r="A2277" t="s">
        <v>104</v>
      </c>
      <c r="B2277" t="s">
        <v>17</v>
      </c>
      <c r="C2277" t="s">
        <v>17</v>
      </c>
      <c r="D2277" t="s">
        <v>36</v>
      </c>
      <c r="E2277">
        <v>202311</v>
      </c>
      <c r="F2277">
        <v>139949.70000000004</v>
      </c>
      <c r="G2277">
        <v>148771</v>
      </c>
    </row>
    <row r="2278" spans="1:7" x14ac:dyDescent="0.2">
      <c r="A2278" t="s">
        <v>104</v>
      </c>
      <c r="B2278" t="s">
        <v>17</v>
      </c>
      <c r="C2278" t="s">
        <v>17</v>
      </c>
      <c r="D2278" t="s">
        <v>36</v>
      </c>
      <c r="E2278">
        <v>202312</v>
      </c>
      <c r="F2278">
        <v>136706.32258064515</v>
      </c>
      <c r="G2278">
        <v>142135</v>
      </c>
    </row>
    <row r="2279" spans="1:7" x14ac:dyDescent="0.2">
      <c r="A2279" t="s">
        <v>104</v>
      </c>
      <c r="B2279" t="s">
        <v>17</v>
      </c>
      <c r="C2279" t="s">
        <v>17</v>
      </c>
      <c r="D2279" t="s">
        <v>36</v>
      </c>
      <c r="E2279">
        <v>202401</v>
      </c>
      <c r="F2279">
        <v>132228.70967741936</v>
      </c>
      <c r="G2279">
        <v>142289</v>
      </c>
    </row>
    <row r="2280" spans="1:7" x14ac:dyDescent="0.2">
      <c r="A2280" t="s">
        <v>104</v>
      </c>
      <c r="B2280" t="s">
        <v>17</v>
      </c>
      <c r="C2280" t="s">
        <v>17</v>
      </c>
      <c r="D2280" t="s">
        <v>36</v>
      </c>
      <c r="E2280">
        <v>202402</v>
      </c>
      <c r="F2280">
        <v>131957.41379310342</v>
      </c>
      <c r="G2280">
        <v>142741</v>
      </c>
    </row>
    <row r="2281" spans="1:7" x14ac:dyDescent="0.2">
      <c r="A2281" t="s">
        <v>104</v>
      </c>
      <c r="B2281" t="s">
        <v>17</v>
      </c>
      <c r="C2281" t="s">
        <v>17</v>
      </c>
      <c r="D2281" t="s">
        <v>36</v>
      </c>
      <c r="E2281">
        <v>202403</v>
      </c>
      <c r="F2281">
        <v>131118.83870967742</v>
      </c>
      <c r="G2281">
        <v>147447</v>
      </c>
    </row>
    <row r="2282" spans="1:7" x14ac:dyDescent="0.2">
      <c r="A2282" t="s">
        <v>104</v>
      </c>
      <c r="B2282" t="s">
        <v>17</v>
      </c>
      <c r="C2282" t="s">
        <v>17</v>
      </c>
      <c r="D2282" t="s">
        <v>36</v>
      </c>
      <c r="E2282">
        <v>202404</v>
      </c>
      <c r="F2282">
        <v>130276.8666666667</v>
      </c>
      <c r="G2282">
        <v>140823</v>
      </c>
    </row>
    <row r="2283" spans="1:7" x14ac:dyDescent="0.2">
      <c r="A2283" t="s">
        <v>104</v>
      </c>
      <c r="B2283" t="s">
        <v>17</v>
      </c>
      <c r="C2283" t="s">
        <v>17</v>
      </c>
      <c r="D2283" t="s">
        <v>36</v>
      </c>
      <c r="E2283">
        <v>202405</v>
      </c>
      <c r="F2283">
        <v>132246.5806451613</v>
      </c>
      <c r="G2283">
        <v>142299</v>
      </c>
    </row>
    <row r="2284" spans="1:7" x14ac:dyDescent="0.2">
      <c r="A2284" t="s">
        <v>104</v>
      </c>
      <c r="B2284" t="s">
        <v>17</v>
      </c>
      <c r="C2284" t="s">
        <v>17</v>
      </c>
      <c r="D2284" t="s">
        <v>37</v>
      </c>
      <c r="E2284">
        <v>201906</v>
      </c>
      <c r="F2284">
        <v>159347.79426523295</v>
      </c>
      <c r="G2284">
        <v>165532.66666666666</v>
      </c>
    </row>
    <row r="2285" spans="1:7" x14ac:dyDescent="0.2">
      <c r="A2285" t="s">
        <v>104</v>
      </c>
      <c r="B2285" t="s">
        <v>17</v>
      </c>
      <c r="C2285" t="s">
        <v>17</v>
      </c>
      <c r="D2285" t="s">
        <v>37</v>
      </c>
      <c r="E2285">
        <v>201912</v>
      </c>
      <c r="F2285">
        <v>151933.68996415767</v>
      </c>
      <c r="G2285">
        <v>157084.33333333334</v>
      </c>
    </row>
    <row r="2286" spans="1:7" x14ac:dyDescent="0.2">
      <c r="A2286" t="s">
        <v>104</v>
      </c>
      <c r="B2286" t="s">
        <v>17</v>
      </c>
      <c r="C2286" t="s">
        <v>17</v>
      </c>
      <c r="D2286" t="s">
        <v>37</v>
      </c>
      <c r="E2286">
        <v>202006</v>
      </c>
      <c r="F2286">
        <v>141520.66716104306</v>
      </c>
      <c r="G2286">
        <v>144999.5</v>
      </c>
    </row>
    <row r="2287" spans="1:7" x14ac:dyDescent="0.2">
      <c r="A2287" t="s">
        <v>104</v>
      </c>
      <c r="B2287" t="s">
        <v>17</v>
      </c>
      <c r="C2287" t="s">
        <v>17</v>
      </c>
      <c r="D2287" t="s">
        <v>37</v>
      </c>
      <c r="E2287">
        <v>202012</v>
      </c>
      <c r="F2287">
        <v>133965.57437275982</v>
      </c>
      <c r="G2287">
        <v>137884.33333333334</v>
      </c>
    </row>
    <row r="2288" spans="1:7" x14ac:dyDescent="0.2">
      <c r="A2288" t="s">
        <v>104</v>
      </c>
      <c r="B2288" t="s">
        <v>17</v>
      </c>
      <c r="C2288" t="s">
        <v>17</v>
      </c>
      <c r="D2288" t="s">
        <v>37</v>
      </c>
      <c r="E2288">
        <v>202106</v>
      </c>
      <c r="F2288">
        <v>139518.82310547875</v>
      </c>
      <c r="G2288">
        <v>145816.33333333334</v>
      </c>
    </row>
    <row r="2289" spans="1:7" x14ac:dyDescent="0.2">
      <c r="A2289" t="s">
        <v>104</v>
      </c>
      <c r="B2289" t="s">
        <v>17</v>
      </c>
      <c r="C2289" t="s">
        <v>17</v>
      </c>
      <c r="D2289" t="s">
        <v>37</v>
      </c>
      <c r="E2289">
        <v>202112</v>
      </c>
      <c r="F2289">
        <v>148481.84086021504</v>
      </c>
      <c r="G2289">
        <v>155854</v>
      </c>
    </row>
    <row r="2290" spans="1:7" x14ac:dyDescent="0.2">
      <c r="A2290" t="s">
        <v>104</v>
      </c>
      <c r="B2290" t="s">
        <v>17</v>
      </c>
      <c r="C2290" t="s">
        <v>17</v>
      </c>
      <c r="D2290" t="s">
        <v>37</v>
      </c>
      <c r="E2290">
        <v>202206</v>
      </c>
      <c r="F2290">
        <v>128381.57309267792</v>
      </c>
      <c r="G2290">
        <v>140879.33333333334</v>
      </c>
    </row>
    <row r="2291" spans="1:7" x14ac:dyDescent="0.2">
      <c r="A2291" t="s">
        <v>104</v>
      </c>
      <c r="B2291" t="s">
        <v>17</v>
      </c>
      <c r="C2291" t="s">
        <v>17</v>
      </c>
      <c r="D2291" t="s">
        <v>37</v>
      </c>
      <c r="E2291">
        <v>202212</v>
      </c>
      <c r="F2291">
        <v>127372.12275985665</v>
      </c>
      <c r="G2291">
        <v>136271.66666666666</v>
      </c>
    </row>
    <row r="2292" spans="1:7" x14ac:dyDescent="0.2">
      <c r="A2292" t="s">
        <v>104</v>
      </c>
      <c r="B2292" t="s">
        <v>17</v>
      </c>
      <c r="C2292" t="s">
        <v>17</v>
      </c>
      <c r="D2292" t="s">
        <v>37</v>
      </c>
      <c r="E2292">
        <v>202306</v>
      </c>
      <c r="F2292">
        <v>131477.13981054787</v>
      </c>
      <c r="G2292">
        <v>140947.66666666666</v>
      </c>
    </row>
    <row r="2293" spans="1:7" x14ac:dyDescent="0.2">
      <c r="A2293" t="s">
        <v>104</v>
      </c>
      <c r="B2293" t="s">
        <v>17</v>
      </c>
      <c r="C2293" t="s">
        <v>17</v>
      </c>
      <c r="D2293" t="s">
        <v>37</v>
      </c>
      <c r="E2293">
        <v>202312</v>
      </c>
      <c r="F2293">
        <v>136892.33458781359</v>
      </c>
      <c r="G2293">
        <v>146872.16666666666</v>
      </c>
    </row>
    <row r="2294" spans="1:7" x14ac:dyDescent="0.2">
      <c r="A2294" t="s">
        <v>104</v>
      </c>
      <c r="B2294" t="s">
        <v>17</v>
      </c>
      <c r="C2294" t="s">
        <v>17</v>
      </c>
      <c r="D2294" t="s">
        <v>37</v>
      </c>
      <c r="E2294">
        <v>202406</v>
      </c>
      <c r="F2294">
        <v>131565.68189840566</v>
      </c>
      <c r="G2294">
        <v>143119.79999999999</v>
      </c>
    </row>
    <row r="2295" spans="1:7" x14ac:dyDescent="0.2">
      <c r="A2295" t="s">
        <v>104</v>
      </c>
      <c r="B2295" t="s">
        <v>17</v>
      </c>
      <c r="C2295" t="s">
        <v>17</v>
      </c>
      <c r="D2295" t="s">
        <v>33</v>
      </c>
      <c r="E2295">
        <v>201906</v>
      </c>
      <c r="F2295">
        <v>159347.79426523295</v>
      </c>
      <c r="G2295">
        <v>165532.66666666666</v>
      </c>
    </row>
    <row r="2296" spans="1:7" x14ac:dyDescent="0.2">
      <c r="A2296" t="s">
        <v>104</v>
      </c>
      <c r="B2296" t="s">
        <v>17</v>
      </c>
      <c r="C2296" t="s">
        <v>17</v>
      </c>
      <c r="D2296" t="s">
        <v>33</v>
      </c>
      <c r="E2296">
        <v>201909</v>
      </c>
      <c r="F2296">
        <v>153753.34229390675</v>
      </c>
      <c r="G2296">
        <v>158774.66666666666</v>
      </c>
    </row>
    <row r="2297" spans="1:7" x14ac:dyDescent="0.2">
      <c r="A2297" t="s">
        <v>104</v>
      </c>
      <c r="B2297" t="s">
        <v>17</v>
      </c>
      <c r="C2297" t="s">
        <v>17</v>
      </c>
      <c r="D2297" t="s">
        <v>33</v>
      </c>
      <c r="E2297">
        <v>201912</v>
      </c>
      <c r="F2297">
        <v>150114.03763440857</v>
      </c>
      <c r="G2297">
        <v>155394</v>
      </c>
    </row>
    <row r="2298" spans="1:7" x14ac:dyDescent="0.2">
      <c r="A2298" t="s">
        <v>104</v>
      </c>
      <c r="B2298" t="s">
        <v>17</v>
      </c>
      <c r="C2298" t="s">
        <v>17</v>
      </c>
      <c r="D2298" t="s">
        <v>33</v>
      </c>
      <c r="E2298">
        <v>202003</v>
      </c>
      <c r="F2298">
        <v>145639.64256581376</v>
      </c>
      <c r="G2298">
        <v>149046.66666666666</v>
      </c>
    </row>
    <row r="2299" spans="1:7" x14ac:dyDescent="0.2">
      <c r="A2299" t="s">
        <v>104</v>
      </c>
      <c r="B2299" t="s">
        <v>17</v>
      </c>
      <c r="C2299" t="s">
        <v>17</v>
      </c>
      <c r="D2299" t="s">
        <v>33</v>
      </c>
      <c r="E2299">
        <v>202006</v>
      </c>
      <c r="F2299">
        <v>137401.69175627243</v>
      </c>
      <c r="G2299">
        <v>140952.33333333334</v>
      </c>
    </row>
    <row r="2300" spans="1:7" x14ac:dyDescent="0.2">
      <c r="A2300" t="s">
        <v>104</v>
      </c>
      <c r="B2300" t="s">
        <v>17</v>
      </c>
      <c r="C2300" t="s">
        <v>17</v>
      </c>
      <c r="D2300" t="s">
        <v>33</v>
      </c>
      <c r="E2300">
        <v>202009</v>
      </c>
      <c r="F2300">
        <v>133602.03261648744</v>
      </c>
      <c r="G2300">
        <v>137289.33333333334</v>
      </c>
    </row>
    <row r="2301" spans="1:7" x14ac:dyDescent="0.2">
      <c r="A2301" t="s">
        <v>104</v>
      </c>
      <c r="B2301" t="s">
        <v>17</v>
      </c>
      <c r="C2301" t="s">
        <v>17</v>
      </c>
      <c r="D2301" t="s">
        <v>33</v>
      </c>
      <c r="E2301">
        <v>202012</v>
      </c>
      <c r="F2301">
        <v>134329.11612903222</v>
      </c>
      <c r="G2301">
        <v>138479.33333333334</v>
      </c>
    </row>
    <row r="2302" spans="1:7" x14ac:dyDescent="0.2">
      <c r="A2302" t="s">
        <v>104</v>
      </c>
      <c r="B2302" t="s">
        <v>17</v>
      </c>
      <c r="C2302" t="s">
        <v>17</v>
      </c>
      <c r="D2302" t="s">
        <v>33</v>
      </c>
      <c r="E2302">
        <v>202103</v>
      </c>
      <c r="F2302">
        <v>138032.73079877111</v>
      </c>
      <c r="G2302">
        <v>143411.33333333334</v>
      </c>
    </row>
    <row r="2303" spans="1:7" x14ac:dyDescent="0.2">
      <c r="A2303" t="s">
        <v>104</v>
      </c>
      <c r="B2303" t="s">
        <v>17</v>
      </c>
      <c r="C2303" t="s">
        <v>17</v>
      </c>
      <c r="D2303" t="s">
        <v>33</v>
      </c>
      <c r="E2303">
        <v>202106</v>
      </c>
      <c r="F2303">
        <v>141004.91541218632</v>
      </c>
      <c r="G2303">
        <v>148221.33333333334</v>
      </c>
    </row>
    <row r="2304" spans="1:7" x14ac:dyDescent="0.2">
      <c r="A2304" t="s">
        <v>104</v>
      </c>
      <c r="B2304" t="s">
        <v>17</v>
      </c>
      <c r="C2304" t="s">
        <v>17</v>
      </c>
      <c r="D2304" t="s">
        <v>33</v>
      </c>
      <c r="E2304">
        <v>202109</v>
      </c>
      <c r="F2304">
        <v>145439.42724014341</v>
      </c>
      <c r="G2304">
        <v>152561.66666666666</v>
      </c>
    </row>
    <row r="2305" spans="1:7" x14ac:dyDescent="0.2">
      <c r="A2305" t="s">
        <v>104</v>
      </c>
      <c r="B2305" t="s">
        <v>17</v>
      </c>
      <c r="C2305" t="s">
        <v>17</v>
      </c>
      <c r="D2305" t="s">
        <v>33</v>
      </c>
      <c r="E2305">
        <v>202112</v>
      </c>
      <c r="F2305">
        <v>151524.25448028665</v>
      </c>
      <c r="G2305">
        <v>159146.33333333334</v>
      </c>
    </row>
    <row r="2306" spans="1:7" x14ac:dyDescent="0.2">
      <c r="A2306" t="s">
        <v>104</v>
      </c>
      <c r="B2306" t="s">
        <v>17</v>
      </c>
      <c r="C2306" t="s">
        <v>17</v>
      </c>
      <c r="D2306" t="s">
        <v>33</v>
      </c>
      <c r="E2306">
        <v>202203</v>
      </c>
      <c r="F2306">
        <v>132681.56912442396</v>
      </c>
      <c r="G2306">
        <v>150009</v>
      </c>
    </row>
    <row r="2307" spans="1:7" x14ac:dyDescent="0.2">
      <c r="A2307" t="s">
        <v>104</v>
      </c>
      <c r="B2307" t="s">
        <v>17</v>
      </c>
      <c r="C2307" t="s">
        <v>17</v>
      </c>
      <c r="D2307" t="s">
        <v>33</v>
      </c>
      <c r="E2307">
        <v>202206</v>
      </c>
      <c r="F2307">
        <v>124081.5770609319</v>
      </c>
      <c r="G2307">
        <v>131749.66666666666</v>
      </c>
    </row>
    <row r="2308" spans="1:7" x14ac:dyDescent="0.2">
      <c r="A2308" t="s">
        <v>104</v>
      </c>
      <c r="B2308" t="s">
        <v>17</v>
      </c>
      <c r="C2308" t="s">
        <v>17</v>
      </c>
      <c r="D2308" t="s">
        <v>33</v>
      </c>
      <c r="E2308">
        <v>202209</v>
      </c>
      <c r="F2308">
        <v>126165.55663082439</v>
      </c>
      <c r="G2308">
        <v>135054.66666666666</v>
      </c>
    </row>
    <row r="2309" spans="1:7" x14ac:dyDescent="0.2">
      <c r="A2309" t="s">
        <v>104</v>
      </c>
      <c r="B2309" t="s">
        <v>17</v>
      </c>
      <c r="C2309" t="s">
        <v>17</v>
      </c>
      <c r="D2309" t="s">
        <v>33</v>
      </c>
      <c r="E2309">
        <v>202212</v>
      </c>
      <c r="F2309">
        <v>128578.68888888891</v>
      </c>
      <c r="G2309">
        <v>137488.66666666666</v>
      </c>
    </row>
    <row r="2310" spans="1:7" x14ac:dyDescent="0.2">
      <c r="A2310" t="s">
        <v>104</v>
      </c>
      <c r="B2310" t="s">
        <v>17</v>
      </c>
      <c r="C2310" t="s">
        <v>17</v>
      </c>
      <c r="D2310" t="s">
        <v>33</v>
      </c>
      <c r="E2310">
        <v>202303</v>
      </c>
      <c r="F2310">
        <v>130302.57603686635</v>
      </c>
      <c r="G2310">
        <v>139723.33333333334</v>
      </c>
    </row>
    <row r="2311" spans="1:7" x14ac:dyDescent="0.2">
      <c r="A2311" t="s">
        <v>104</v>
      </c>
      <c r="B2311" t="s">
        <v>17</v>
      </c>
      <c r="C2311" t="s">
        <v>17</v>
      </c>
      <c r="D2311" t="s">
        <v>33</v>
      </c>
      <c r="E2311">
        <v>202306</v>
      </c>
      <c r="F2311">
        <v>132651.70358422943</v>
      </c>
      <c r="G2311">
        <v>142172</v>
      </c>
    </row>
    <row r="2312" spans="1:7" x14ac:dyDescent="0.2">
      <c r="A2312" t="s">
        <v>104</v>
      </c>
      <c r="B2312" t="s">
        <v>17</v>
      </c>
      <c r="C2312" t="s">
        <v>17</v>
      </c>
      <c r="D2312" t="s">
        <v>33</v>
      </c>
      <c r="E2312">
        <v>202309</v>
      </c>
      <c r="F2312">
        <v>135388.40358422932</v>
      </c>
      <c r="G2312">
        <v>146966.33333333334</v>
      </c>
    </row>
    <row r="2313" spans="1:7" x14ac:dyDescent="0.2">
      <c r="A2313" t="s">
        <v>104</v>
      </c>
      <c r="B2313" t="s">
        <v>17</v>
      </c>
      <c r="C2313" t="s">
        <v>17</v>
      </c>
      <c r="D2313" t="s">
        <v>33</v>
      </c>
      <c r="E2313">
        <v>202312</v>
      </c>
      <c r="F2313">
        <v>138396.26559139785</v>
      </c>
      <c r="G2313">
        <v>146778</v>
      </c>
    </row>
    <row r="2314" spans="1:7" x14ac:dyDescent="0.2">
      <c r="A2314" t="s">
        <v>104</v>
      </c>
      <c r="B2314" t="s">
        <v>17</v>
      </c>
      <c r="C2314" t="s">
        <v>17</v>
      </c>
      <c r="D2314" t="s">
        <v>33</v>
      </c>
      <c r="E2314">
        <v>202403</v>
      </c>
      <c r="F2314">
        <v>131768.32072673342</v>
      </c>
      <c r="G2314">
        <v>144159</v>
      </c>
    </row>
    <row r="2315" spans="1:7" x14ac:dyDescent="0.2">
      <c r="A2315" t="s">
        <v>104</v>
      </c>
      <c r="B2315" t="s">
        <v>17</v>
      </c>
      <c r="C2315" t="s">
        <v>17</v>
      </c>
      <c r="D2315" t="s">
        <v>33</v>
      </c>
      <c r="E2315">
        <v>202406</v>
      </c>
      <c r="F2315">
        <v>131261.72365591401</v>
      </c>
      <c r="G2315">
        <v>141561</v>
      </c>
    </row>
    <row r="2316" spans="1:7" x14ac:dyDescent="0.2">
      <c r="A2316" t="s">
        <v>105</v>
      </c>
      <c r="B2316" t="s">
        <v>17</v>
      </c>
      <c r="C2316" t="s">
        <v>17</v>
      </c>
      <c r="D2316" t="s">
        <v>35</v>
      </c>
      <c r="E2316">
        <v>2019</v>
      </c>
      <c r="F2316">
        <v>38048.032497013141</v>
      </c>
      <c r="G2316">
        <v>41147.444444444445</v>
      </c>
    </row>
    <row r="2317" spans="1:7" x14ac:dyDescent="0.2">
      <c r="A2317" t="s">
        <v>105</v>
      </c>
      <c r="B2317" t="s">
        <v>17</v>
      </c>
      <c r="C2317" t="s">
        <v>17</v>
      </c>
      <c r="D2317" t="s">
        <v>35</v>
      </c>
      <c r="E2317">
        <v>2020</v>
      </c>
      <c r="F2317">
        <v>33803.808444568036</v>
      </c>
      <c r="G2317">
        <v>34692.25</v>
      </c>
    </row>
    <row r="2318" spans="1:7" x14ac:dyDescent="0.2">
      <c r="A2318" t="s">
        <v>105</v>
      </c>
      <c r="B2318" t="s">
        <v>17</v>
      </c>
      <c r="C2318" t="s">
        <v>17</v>
      </c>
      <c r="D2318" t="s">
        <v>35</v>
      </c>
      <c r="E2318">
        <v>2021</v>
      </c>
      <c r="F2318">
        <v>27381.165668202768</v>
      </c>
      <c r="G2318">
        <v>27768.333333333332</v>
      </c>
    </row>
    <row r="2319" spans="1:7" x14ac:dyDescent="0.2">
      <c r="A2319" t="s">
        <v>105</v>
      </c>
      <c r="B2319" t="s">
        <v>17</v>
      </c>
      <c r="C2319" t="s">
        <v>17</v>
      </c>
      <c r="D2319" t="s">
        <v>35</v>
      </c>
      <c r="E2319">
        <v>2022</v>
      </c>
      <c r="F2319">
        <v>25323.171140552997</v>
      </c>
      <c r="G2319">
        <v>25704.083333333332</v>
      </c>
    </row>
    <row r="2320" spans="1:7" x14ac:dyDescent="0.2">
      <c r="A2320" t="s">
        <v>105</v>
      </c>
      <c r="B2320" t="s">
        <v>17</v>
      </c>
      <c r="C2320" t="s">
        <v>17</v>
      </c>
      <c r="D2320" t="s">
        <v>35</v>
      </c>
      <c r="E2320">
        <v>2023</v>
      </c>
      <c r="F2320">
        <v>24217.725377624167</v>
      </c>
      <c r="G2320">
        <v>24607.5</v>
      </c>
    </row>
    <row r="2321" spans="1:7" x14ac:dyDescent="0.2">
      <c r="A2321" t="s">
        <v>105</v>
      </c>
      <c r="B2321" t="s">
        <v>17</v>
      </c>
      <c r="C2321" t="s">
        <v>17</v>
      </c>
      <c r="D2321" t="s">
        <v>35</v>
      </c>
      <c r="E2321">
        <v>2024</v>
      </c>
      <c r="F2321">
        <v>23210.589121245826</v>
      </c>
      <c r="G2321">
        <v>23584</v>
      </c>
    </row>
    <row r="2322" spans="1:7" x14ac:dyDescent="0.2">
      <c r="A2322" t="s">
        <v>105</v>
      </c>
      <c r="B2322" t="s">
        <v>17</v>
      </c>
      <c r="C2322" t="s">
        <v>17</v>
      </c>
      <c r="D2322" t="s">
        <v>36</v>
      </c>
      <c r="E2322">
        <v>201904</v>
      </c>
      <c r="F2322">
        <v>36860.700000000004</v>
      </c>
      <c r="G2322">
        <v>40329</v>
      </c>
    </row>
    <row r="2323" spans="1:7" x14ac:dyDescent="0.2">
      <c r="A2323" t="s">
        <v>105</v>
      </c>
      <c r="B2323" t="s">
        <v>17</v>
      </c>
      <c r="C2323" t="s">
        <v>17</v>
      </c>
      <c r="D2323" t="s">
        <v>36</v>
      </c>
      <c r="E2323">
        <v>201905</v>
      </c>
      <c r="F2323">
        <v>37407.38709677419</v>
      </c>
      <c r="G2323">
        <v>41492</v>
      </c>
    </row>
    <row r="2324" spans="1:7" x14ac:dyDescent="0.2">
      <c r="A2324" t="s">
        <v>105</v>
      </c>
      <c r="B2324" t="s">
        <v>17</v>
      </c>
      <c r="C2324" t="s">
        <v>17</v>
      </c>
      <c r="D2324" t="s">
        <v>36</v>
      </c>
      <c r="E2324">
        <v>201906</v>
      </c>
      <c r="F2324">
        <v>37917.199999999997</v>
      </c>
      <c r="G2324">
        <v>41025</v>
      </c>
    </row>
    <row r="2325" spans="1:7" x14ac:dyDescent="0.2">
      <c r="A2325" t="s">
        <v>105</v>
      </c>
      <c r="B2325" t="s">
        <v>17</v>
      </c>
      <c r="C2325" t="s">
        <v>17</v>
      </c>
      <c r="D2325" t="s">
        <v>36</v>
      </c>
      <c r="E2325">
        <v>201907</v>
      </c>
      <c r="F2325">
        <v>37901.387096774204</v>
      </c>
      <c r="G2325">
        <v>41612</v>
      </c>
    </row>
    <row r="2326" spans="1:7" x14ac:dyDescent="0.2">
      <c r="A2326" t="s">
        <v>105</v>
      </c>
      <c r="B2326" t="s">
        <v>17</v>
      </c>
      <c r="C2326" t="s">
        <v>17</v>
      </c>
      <c r="D2326" t="s">
        <v>36</v>
      </c>
      <c r="E2326">
        <v>201908</v>
      </c>
      <c r="F2326">
        <v>38065.161290322591</v>
      </c>
      <c r="G2326">
        <v>41259</v>
      </c>
    </row>
    <row r="2327" spans="1:7" x14ac:dyDescent="0.2">
      <c r="A2327" t="s">
        <v>105</v>
      </c>
      <c r="B2327" t="s">
        <v>17</v>
      </c>
      <c r="C2327" t="s">
        <v>17</v>
      </c>
      <c r="D2327" t="s">
        <v>36</v>
      </c>
      <c r="E2327">
        <v>201909</v>
      </c>
      <c r="F2327">
        <v>38229.566666666666</v>
      </c>
      <c r="G2327">
        <v>41069</v>
      </c>
    </row>
    <row r="2328" spans="1:7" x14ac:dyDescent="0.2">
      <c r="A2328" t="s">
        <v>105</v>
      </c>
      <c r="B2328" t="s">
        <v>17</v>
      </c>
      <c r="C2328" t="s">
        <v>17</v>
      </c>
      <c r="D2328" t="s">
        <v>36</v>
      </c>
      <c r="E2328">
        <v>201910</v>
      </c>
      <c r="F2328">
        <v>38631.645161290355</v>
      </c>
      <c r="G2328">
        <v>41619</v>
      </c>
    </row>
    <row r="2329" spans="1:7" x14ac:dyDescent="0.2">
      <c r="A2329" t="s">
        <v>105</v>
      </c>
      <c r="B2329" t="s">
        <v>17</v>
      </c>
      <c r="C2329" t="s">
        <v>17</v>
      </c>
      <c r="D2329" t="s">
        <v>36</v>
      </c>
      <c r="E2329">
        <v>201911</v>
      </c>
      <c r="F2329">
        <v>38755.599999999955</v>
      </c>
      <c r="G2329">
        <v>40971</v>
      </c>
    </row>
    <row r="2330" spans="1:7" x14ac:dyDescent="0.2">
      <c r="A2330" t="s">
        <v>105</v>
      </c>
      <c r="B2330" t="s">
        <v>17</v>
      </c>
      <c r="C2330" t="s">
        <v>17</v>
      </c>
      <c r="D2330" t="s">
        <v>36</v>
      </c>
      <c r="E2330">
        <v>201912</v>
      </c>
      <c r="F2330">
        <v>38663.645161290297</v>
      </c>
      <c r="G2330">
        <v>40951</v>
      </c>
    </row>
    <row r="2331" spans="1:7" x14ac:dyDescent="0.2">
      <c r="A2331" t="s">
        <v>105</v>
      </c>
      <c r="B2331" t="s">
        <v>17</v>
      </c>
      <c r="C2331" t="s">
        <v>17</v>
      </c>
      <c r="D2331" t="s">
        <v>36</v>
      </c>
      <c r="E2331">
        <v>202001</v>
      </c>
      <c r="F2331">
        <v>38209.967741935492</v>
      </c>
      <c r="G2331">
        <v>40031</v>
      </c>
    </row>
    <row r="2332" spans="1:7" x14ac:dyDescent="0.2">
      <c r="A2332" t="s">
        <v>105</v>
      </c>
      <c r="B2332" t="s">
        <v>17</v>
      </c>
      <c r="C2332" t="s">
        <v>17</v>
      </c>
      <c r="D2332" t="s">
        <v>36</v>
      </c>
      <c r="E2332">
        <v>202002</v>
      </c>
      <c r="F2332">
        <v>37683.620689655181</v>
      </c>
      <c r="G2332">
        <v>39412</v>
      </c>
    </row>
    <row r="2333" spans="1:7" x14ac:dyDescent="0.2">
      <c r="A2333" t="s">
        <v>105</v>
      </c>
      <c r="B2333" t="s">
        <v>17</v>
      </c>
      <c r="C2333" t="s">
        <v>17</v>
      </c>
      <c r="D2333" t="s">
        <v>36</v>
      </c>
      <c r="E2333">
        <v>202003</v>
      </c>
      <c r="F2333">
        <v>37020.258064516129</v>
      </c>
      <c r="G2333">
        <v>38327</v>
      </c>
    </row>
    <row r="2334" spans="1:7" x14ac:dyDescent="0.2">
      <c r="A2334" t="s">
        <v>105</v>
      </c>
      <c r="B2334" t="s">
        <v>17</v>
      </c>
      <c r="C2334" t="s">
        <v>17</v>
      </c>
      <c r="D2334" t="s">
        <v>36</v>
      </c>
      <c r="E2334">
        <v>202004</v>
      </c>
      <c r="F2334">
        <v>35778.5</v>
      </c>
      <c r="G2334">
        <v>36690</v>
      </c>
    </row>
    <row r="2335" spans="1:7" x14ac:dyDescent="0.2">
      <c r="A2335" t="s">
        <v>105</v>
      </c>
      <c r="B2335" t="s">
        <v>17</v>
      </c>
      <c r="C2335" t="s">
        <v>17</v>
      </c>
      <c r="D2335" t="s">
        <v>36</v>
      </c>
      <c r="E2335">
        <v>202005</v>
      </c>
      <c r="F2335">
        <v>34664.516129032279</v>
      </c>
      <c r="G2335">
        <v>35540</v>
      </c>
    </row>
    <row r="2336" spans="1:7" x14ac:dyDescent="0.2">
      <c r="A2336" t="s">
        <v>105</v>
      </c>
      <c r="B2336" t="s">
        <v>17</v>
      </c>
      <c r="C2336" t="s">
        <v>17</v>
      </c>
      <c r="D2336" t="s">
        <v>36</v>
      </c>
      <c r="E2336">
        <v>202006</v>
      </c>
      <c r="F2336">
        <v>33940.566666666658</v>
      </c>
      <c r="G2336">
        <v>34648</v>
      </c>
    </row>
    <row r="2337" spans="1:7" x14ac:dyDescent="0.2">
      <c r="A2337" t="s">
        <v>105</v>
      </c>
      <c r="B2337" t="s">
        <v>17</v>
      </c>
      <c r="C2337" t="s">
        <v>17</v>
      </c>
      <c r="D2337" t="s">
        <v>36</v>
      </c>
      <c r="E2337">
        <v>202007</v>
      </c>
      <c r="F2337">
        <v>33248.48387096775</v>
      </c>
      <c r="G2337">
        <v>33896</v>
      </c>
    </row>
    <row r="2338" spans="1:7" x14ac:dyDescent="0.2">
      <c r="A2338" t="s">
        <v>105</v>
      </c>
      <c r="B2338" t="s">
        <v>17</v>
      </c>
      <c r="C2338" t="s">
        <v>17</v>
      </c>
      <c r="D2338" t="s">
        <v>36</v>
      </c>
      <c r="E2338">
        <v>202008</v>
      </c>
      <c r="F2338">
        <v>32417.387096774197</v>
      </c>
      <c r="G2338">
        <v>32967</v>
      </c>
    </row>
    <row r="2339" spans="1:7" x14ac:dyDescent="0.2">
      <c r="A2339" t="s">
        <v>105</v>
      </c>
      <c r="B2339" t="s">
        <v>17</v>
      </c>
      <c r="C2339" t="s">
        <v>17</v>
      </c>
      <c r="D2339" t="s">
        <v>36</v>
      </c>
      <c r="E2339">
        <v>202009</v>
      </c>
      <c r="F2339">
        <v>31635.100000000002</v>
      </c>
      <c r="G2339">
        <v>32208</v>
      </c>
    </row>
    <row r="2340" spans="1:7" x14ac:dyDescent="0.2">
      <c r="A2340" t="s">
        <v>105</v>
      </c>
      <c r="B2340" t="s">
        <v>17</v>
      </c>
      <c r="C2340" t="s">
        <v>17</v>
      </c>
      <c r="D2340" t="s">
        <v>36</v>
      </c>
      <c r="E2340">
        <v>202010</v>
      </c>
      <c r="F2340">
        <v>30915.548387096776</v>
      </c>
      <c r="G2340">
        <v>31489</v>
      </c>
    </row>
    <row r="2341" spans="1:7" x14ac:dyDescent="0.2">
      <c r="A2341" t="s">
        <v>105</v>
      </c>
      <c r="B2341" t="s">
        <v>17</v>
      </c>
      <c r="C2341" t="s">
        <v>17</v>
      </c>
      <c r="D2341" t="s">
        <v>36</v>
      </c>
      <c r="E2341">
        <v>202011</v>
      </c>
      <c r="F2341">
        <v>30335.333333333339</v>
      </c>
      <c r="G2341">
        <v>30787</v>
      </c>
    </row>
    <row r="2342" spans="1:7" x14ac:dyDescent="0.2">
      <c r="A2342" t="s">
        <v>105</v>
      </c>
      <c r="B2342" t="s">
        <v>17</v>
      </c>
      <c r="C2342" t="s">
        <v>17</v>
      </c>
      <c r="D2342" t="s">
        <v>36</v>
      </c>
      <c r="E2342">
        <v>202012</v>
      </c>
      <c r="F2342">
        <v>29796.419354838716</v>
      </c>
      <c r="G2342">
        <v>30312</v>
      </c>
    </row>
    <row r="2343" spans="1:7" x14ac:dyDescent="0.2">
      <c r="A2343" t="s">
        <v>105</v>
      </c>
      <c r="B2343" t="s">
        <v>17</v>
      </c>
      <c r="C2343" t="s">
        <v>17</v>
      </c>
      <c r="D2343" t="s">
        <v>36</v>
      </c>
      <c r="E2343">
        <v>202101</v>
      </c>
      <c r="F2343">
        <v>29226.129032258061</v>
      </c>
      <c r="G2343">
        <v>29569</v>
      </c>
    </row>
    <row r="2344" spans="1:7" x14ac:dyDescent="0.2">
      <c r="A2344" t="s">
        <v>105</v>
      </c>
      <c r="B2344" t="s">
        <v>17</v>
      </c>
      <c r="C2344" t="s">
        <v>17</v>
      </c>
      <c r="D2344" t="s">
        <v>36</v>
      </c>
      <c r="E2344">
        <v>202102</v>
      </c>
      <c r="F2344">
        <v>28812.642857142859</v>
      </c>
      <c r="G2344">
        <v>29156</v>
      </c>
    </row>
    <row r="2345" spans="1:7" x14ac:dyDescent="0.2">
      <c r="A2345" t="s">
        <v>105</v>
      </c>
      <c r="B2345" t="s">
        <v>17</v>
      </c>
      <c r="C2345" t="s">
        <v>17</v>
      </c>
      <c r="D2345" t="s">
        <v>36</v>
      </c>
      <c r="E2345">
        <v>202103</v>
      </c>
      <c r="F2345">
        <v>28384.258064516132</v>
      </c>
      <c r="G2345">
        <v>28850</v>
      </c>
    </row>
    <row r="2346" spans="1:7" x14ac:dyDescent="0.2">
      <c r="A2346" t="s">
        <v>105</v>
      </c>
      <c r="B2346" t="s">
        <v>17</v>
      </c>
      <c r="C2346" t="s">
        <v>17</v>
      </c>
      <c r="D2346" t="s">
        <v>36</v>
      </c>
      <c r="E2346">
        <v>202104</v>
      </c>
      <c r="F2346">
        <v>28050.600000000002</v>
      </c>
      <c r="G2346">
        <v>28411</v>
      </c>
    </row>
    <row r="2347" spans="1:7" x14ac:dyDescent="0.2">
      <c r="A2347" t="s">
        <v>105</v>
      </c>
      <c r="B2347" t="s">
        <v>17</v>
      </c>
      <c r="C2347" t="s">
        <v>17</v>
      </c>
      <c r="D2347" t="s">
        <v>36</v>
      </c>
      <c r="E2347">
        <v>202105</v>
      </c>
      <c r="F2347">
        <v>27693.774193548383</v>
      </c>
      <c r="G2347">
        <v>28051</v>
      </c>
    </row>
    <row r="2348" spans="1:7" x14ac:dyDescent="0.2">
      <c r="A2348" t="s">
        <v>105</v>
      </c>
      <c r="B2348" t="s">
        <v>17</v>
      </c>
      <c r="C2348" t="s">
        <v>17</v>
      </c>
      <c r="D2348" t="s">
        <v>36</v>
      </c>
      <c r="E2348">
        <v>202106</v>
      </c>
      <c r="F2348">
        <v>27219.899999999998</v>
      </c>
      <c r="G2348">
        <v>27539</v>
      </c>
    </row>
    <row r="2349" spans="1:7" x14ac:dyDescent="0.2">
      <c r="A2349" t="s">
        <v>105</v>
      </c>
      <c r="B2349" t="s">
        <v>17</v>
      </c>
      <c r="C2349" t="s">
        <v>17</v>
      </c>
      <c r="D2349" t="s">
        <v>36</v>
      </c>
      <c r="E2349">
        <v>202107</v>
      </c>
      <c r="F2349">
        <v>26930.193548387095</v>
      </c>
      <c r="G2349">
        <v>27308</v>
      </c>
    </row>
    <row r="2350" spans="1:7" x14ac:dyDescent="0.2">
      <c r="A2350" t="s">
        <v>105</v>
      </c>
      <c r="B2350" t="s">
        <v>17</v>
      </c>
      <c r="C2350" t="s">
        <v>17</v>
      </c>
      <c r="D2350" t="s">
        <v>36</v>
      </c>
      <c r="E2350">
        <v>202108</v>
      </c>
      <c r="F2350">
        <v>26795.967741935485</v>
      </c>
      <c r="G2350">
        <v>27162</v>
      </c>
    </row>
    <row r="2351" spans="1:7" x14ac:dyDescent="0.2">
      <c r="A2351" t="s">
        <v>105</v>
      </c>
      <c r="B2351" t="s">
        <v>17</v>
      </c>
      <c r="C2351" t="s">
        <v>17</v>
      </c>
      <c r="D2351" t="s">
        <v>36</v>
      </c>
      <c r="E2351">
        <v>202109</v>
      </c>
      <c r="F2351">
        <v>26609.03333333334</v>
      </c>
      <c r="G2351">
        <v>26942</v>
      </c>
    </row>
    <row r="2352" spans="1:7" x14ac:dyDescent="0.2">
      <c r="A2352" t="s">
        <v>105</v>
      </c>
      <c r="B2352" t="s">
        <v>17</v>
      </c>
      <c r="C2352" t="s">
        <v>17</v>
      </c>
      <c r="D2352" t="s">
        <v>36</v>
      </c>
      <c r="E2352">
        <v>202110</v>
      </c>
      <c r="F2352">
        <v>26454.677419354841</v>
      </c>
      <c r="G2352">
        <v>26814</v>
      </c>
    </row>
    <row r="2353" spans="1:7" x14ac:dyDescent="0.2">
      <c r="A2353" t="s">
        <v>105</v>
      </c>
      <c r="B2353" t="s">
        <v>17</v>
      </c>
      <c r="C2353" t="s">
        <v>17</v>
      </c>
      <c r="D2353" t="s">
        <v>36</v>
      </c>
      <c r="E2353">
        <v>202111</v>
      </c>
      <c r="F2353">
        <v>26262.166666666668</v>
      </c>
      <c r="G2353">
        <v>26646</v>
      </c>
    </row>
    <row r="2354" spans="1:7" x14ac:dyDescent="0.2">
      <c r="A2354" t="s">
        <v>105</v>
      </c>
      <c r="B2354" t="s">
        <v>17</v>
      </c>
      <c r="C2354" t="s">
        <v>17</v>
      </c>
      <c r="D2354" t="s">
        <v>36</v>
      </c>
      <c r="E2354">
        <v>202112</v>
      </c>
      <c r="F2354">
        <v>26134.645161290326</v>
      </c>
      <c r="G2354">
        <v>26772</v>
      </c>
    </row>
    <row r="2355" spans="1:7" x14ac:dyDescent="0.2">
      <c r="A2355" t="s">
        <v>105</v>
      </c>
      <c r="B2355" t="s">
        <v>17</v>
      </c>
      <c r="C2355" t="s">
        <v>17</v>
      </c>
      <c r="D2355" t="s">
        <v>36</v>
      </c>
      <c r="E2355">
        <v>202201</v>
      </c>
      <c r="F2355">
        <v>26241.61290322581</v>
      </c>
      <c r="G2355">
        <v>26530</v>
      </c>
    </row>
    <row r="2356" spans="1:7" x14ac:dyDescent="0.2">
      <c r="A2356" t="s">
        <v>105</v>
      </c>
      <c r="B2356" t="s">
        <v>17</v>
      </c>
      <c r="C2356" t="s">
        <v>17</v>
      </c>
      <c r="D2356" t="s">
        <v>36</v>
      </c>
      <c r="E2356">
        <v>202202</v>
      </c>
      <c r="F2356">
        <v>26053.321428571424</v>
      </c>
      <c r="G2356">
        <v>26328</v>
      </c>
    </row>
    <row r="2357" spans="1:7" x14ac:dyDescent="0.2">
      <c r="A2357" t="s">
        <v>105</v>
      </c>
      <c r="B2357" t="s">
        <v>17</v>
      </c>
      <c r="C2357" t="s">
        <v>17</v>
      </c>
      <c r="D2357" t="s">
        <v>36</v>
      </c>
      <c r="E2357">
        <v>202203</v>
      </c>
      <c r="F2357">
        <v>25864.903225806447</v>
      </c>
      <c r="G2357">
        <v>26175</v>
      </c>
    </row>
    <row r="2358" spans="1:7" x14ac:dyDescent="0.2">
      <c r="A2358" t="s">
        <v>105</v>
      </c>
      <c r="B2358" t="s">
        <v>17</v>
      </c>
      <c r="C2358" t="s">
        <v>17</v>
      </c>
      <c r="D2358" t="s">
        <v>36</v>
      </c>
      <c r="E2358">
        <v>202204</v>
      </c>
      <c r="F2358">
        <v>25678.800000000003</v>
      </c>
      <c r="G2358">
        <v>25919</v>
      </c>
    </row>
    <row r="2359" spans="1:7" x14ac:dyDescent="0.2">
      <c r="A2359" t="s">
        <v>105</v>
      </c>
      <c r="B2359" t="s">
        <v>17</v>
      </c>
      <c r="C2359" t="s">
        <v>17</v>
      </c>
      <c r="D2359" t="s">
        <v>36</v>
      </c>
      <c r="E2359">
        <v>202205</v>
      </c>
      <c r="F2359">
        <v>25444.70967741936</v>
      </c>
      <c r="G2359">
        <v>25707</v>
      </c>
    </row>
    <row r="2360" spans="1:7" x14ac:dyDescent="0.2">
      <c r="A2360" t="s">
        <v>105</v>
      </c>
      <c r="B2360" t="s">
        <v>17</v>
      </c>
      <c r="C2360" t="s">
        <v>17</v>
      </c>
      <c r="D2360" t="s">
        <v>36</v>
      </c>
      <c r="E2360">
        <v>202206</v>
      </c>
      <c r="F2360">
        <v>25251.766666666674</v>
      </c>
      <c r="G2360">
        <v>25537</v>
      </c>
    </row>
    <row r="2361" spans="1:7" x14ac:dyDescent="0.2">
      <c r="A2361" t="s">
        <v>105</v>
      </c>
      <c r="B2361" t="s">
        <v>17</v>
      </c>
      <c r="C2361" t="s">
        <v>17</v>
      </c>
      <c r="D2361" t="s">
        <v>36</v>
      </c>
      <c r="E2361">
        <v>202207</v>
      </c>
      <c r="F2361">
        <v>25070.999999999996</v>
      </c>
      <c r="G2361">
        <v>25368</v>
      </c>
    </row>
    <row r="2362" spans="1:7" x14ac:dyDescent="0.2">
      <c r="A2362" t="s">
        <v>105</v>
      </c>
      <c r="B2362" t="s">
        <v>17</v>
      </c>
      <c r="C2362" t="s">
        <v>17</v>
      </c>
      <c r="D2362" t="s">
        <v>36</v>
      </c>
      <c r="E2362">
        <v>202208</v>
      </c>
      <c r="F2362">
        <v>24869.870967741932</v>
      </c>
      <c r="G2362">
        <v>25486</v>
      </c>
    </row>
    <row r="2363" spans="1:7" x14ac:dyDescent="0.2">
      <c r="A2363" t="s">
        <v>105</v>
      </c>
      <c r="B2363" t="s">
        <v>17</v>
      </c>
      <c r="C2363" t="s">
        <v>17</v>
      </c>
      <c r="D2363" t="s">
        <v>36</v>
      </c>
      <c r="E2363">
        <v>202209</v>
      </c>
      <c r="F2363">
        <v>24897.133333333328</v>
      </c>
      <c r="G2363">
        <v>25314</v>
      </c>
    </row>
    <row r="2364" spans="1:7" x14ac:dyDescent="0.2">
      <c r="A2364" t="s">
        <v>105</v>
      </c>
      <c r="B2364" t="s">
        <v>17</v>
      </c>
      <c r="C2364" t="s">
        <v>17</v>
      </c>
      <c r="D2364" t="s">
        <v>36</v>
      </c>
      <c r="E2364">
        <v>202210</v>
      </c>
      <c r="F2364">
        <v>24835.22580645161</v>
      </c>
      <c r="G2364">
        <v>25211</v>
      </c>
    </row>
    <row r="2365" spans="1:7" x14ac:dyDescent="0.2">
      <c r="A2365" t="s">
        <v>105</v>
      </c>
      <c r="B2365" t="s">
        <v>17</v>
      </c>
      <c r="C2365" t="s">
        <v>17</v>
      </c>
      <c r="D2365" t="s">
        <v>36</v>
      </c>
      <c r="E2365">
        <v>202211</v>
      </c>
      <c r="F2365">
        <v>24782.000000000007</v>
      </c>
      <c r="G2365">
        <v>25174</v>
      </c>
    </row>
    <row r="2366" spans="1:7" x14ac:dyDescent="0.2">
      <c r="A2366" t="s">
        <v>105</v>
      </c>
      <c r="B2366" t="s">
        <v>17</v>
      </c>
      <c r="C2366" t="s">
        <v>17</v>
      </c>
      <c r="D2366" t="s">
        <v>36</v>
      </c>
      <c r="E2366">
        <v>202212</v>
      </c>
      <c r="F2366">
        <v>24887.70967741936</v>
      </c>
      <c r="G2366">
        <v>25700</v>
      </c>
    </row>
    <row r="2367" spans="1:7" x14ac:dyDescent="0.2">
      <c r="A2367" t="s">
        <v>105</v>
      </c>
      <c r="B2367" t="s">
        <v>17</v>
      </c>
      <c r="C2367" t="s">
        <v>17</v>
      </c>
      <c r="D2367" t="s">
        <v>36</v>
      </c>
      <c r="E2367">
        <v>202301</v>
      </c>
      <c r="F2367">
        <v>24944.193548387091</v>
      </c>
      <c r="G2367">
        <v>25233</v>
      </c>
    </row>
    <row r="2368" spans="1:7" x14ac:dyDescent="0.2">
      <c r="A2368" t="s">
        <v>105</v>
      </c>
      <c r="B2368" t="s">
        <v>17</v>
      </c>
      <c r="C2368" t="s">
        <v>17</v>
      </c>
      <c r="D2368" t="s">
        <v>36</v>
      </c>
      <c r="E2368">
        <v>202302</v>
      </c>
      <c r="F2368">
        <v>24765.03571428571</v>
      </c>
      <c r="G2368">
        <v>25076</v>
      </c>
    </row>
    <row r="2369" spans="1:7" x14ac:dyDescent="0.2">
      <c r="A2369" t="s">
        <v>105</v>
      </c>
      <c r="B2369" t="s">
        <v>17</v>
      </c>
      <c r="C2369" t="s">
        <v>17</v>
      </c>
      <c r="D2369" t="s">
        <v>36</v>
      </c>
      <c r="E2369">
        <v>202303</v>
      </c>
      <c r="F2369">
        <v>24582.354838709682</v>
      </c>
      <c r="G2369">
        <v>24914</v>
      </c>
    </row>
    <row r="2370" spans="1:7" x14ac:dyDescent="0.2">
      <c r="A2370" t="s">
        <v>105</v>
      </c>
      <c r="B2370" t="s">
        <v>17</v>
      </c>
      <c r="C2370" t="s">
        <v>17</v>
      </c>
      <c r="D2370" t="s">
        <v>36</v>
      </c>
      <c r="E2370">
        <v>202304</v>
      </c>
      <c r="F2370">
        <v>24428.966666666664</v>
      </c>
      <c r="G2370">
        <v>24779</v>
      </c>
    </row>
    <row r="2371" spans="1:7" x14ac:dyDescent="0.2">
      <c r="A2371" t="s">
        <v>105</v>
      </c>
      <c r="B2371" t="s">
        <v>17</v>
      </c>
      <c r="C2371" t="s">
        <v>17</v>
      </c>
      <c r="D2371" t="s">
        <v>36</v>
      </c>
      <c r="E2371">
        <v>202305</v>
      </c>
      <c r="F2371">
        <v>24327.225806451617</v>
      </c>
      <c r="G2371">
        <v>24727</v>
      </c>
    </row>
    <row r="2372" spans="1:7" x14ac:dyDescent="0.2">
      <c r="A2372" t="s">
        <v>105</v>
      </c>
      <c r="B2372" t="s">
        <v>17</v>
      </c>
      <c r="C2372" t="s">
        <v>17</v>
      </c>
      <c r="D2372" t="s">
        <v>36</v>
      </c>
      <c r="E2372">
        <v>202306</v>
      </c>
      <c r="F2372">
        <v>24294.166666666675</v>
      </c>
      <c r="G2372">
        <v>24632</v>
      </c>
    </row>
    <row r="2373" spans="1:7" x14ac:dyDescent="0.2">
      <c r="A2373" t="s">
        <v>105</v>
      </c>
      <c r="B2373" t="s">
        <v>17</v>
      </c>
      <c r="C2373" t="s">
        <v>17</v>
      </c>
      <c r="D2373" t="s">
        <v>36</v>
      </c>
      <c r="E2373">
        <v>202307</v>
      </c>
      <c r="F2373">
        <v>24163.419354838708</v>
      </c>
      <c r="G2373">
        <v>24478</v>
      </c>
    </row>
    <row r="2374" spans="1:7" x14ac:dyDescent="0.2">
      <c r="A2374" t="s">
        <v>105</v>
      </c>
      <c r="B2374" t="s">
        <v>17</v>
      </c>
      <c r="C2374" t="s">
        <v>17</v>
      </c>
      <c r="D2374" t="s">
        <v>36</v>
      </c>
      <c r="E2374">
        <v>202308</v>
      </c>
      <c r="F2374">
        <v>24082.032258064512</v>
      </c>
      <c r="G2374">
        <v>24684</v>
      </c>
    </row>
    <row r="2375" spans="1:7" x14ac:dyDescent="0.2">
      <c r="A2375" t="s">
        <v>105</v>
      </c>
      <c r="B2375" t="s">
        <v>17</v>
      </c>
      <c r="C2375" t="s">
        <v>17</v>
      </c>
      <c r="D2375" t="s">
        <v>36</v>
      </c>
      <c r="E2375">
        <v>202309</v>
      </c>
      <c r="F2375">
        <v>23990.300000000007</v>
      </c>
      <c r="G2375">
        <v>24359</v>
      </c>
    </row>
    <row r="2376" spans="1:7" x14ac:dyDescent="0.2">
      <c r="A2376" t="s">
        <v>105</v>
      </c>
      <c r="B2376" t="s">
        <v>17</v>
      </c>
      <c r="C2376" t="s">
        <v>17</v>
      </c>
      <c r="D2376" t="s">
        <v>36</v>
      </c>
      <c r="E2376">
        <v>202310</v>
      </c>
      <c r="F2376">
        <v>23881.387096774193</v>
      </c>
      <c r="G2376">
        <v>24154</v>
      </c>
    </row>
    <row r="2377" spans="1:7" x14ac:dyDescent="0.2">
      <c r="A2377" t="s">
        <v>105</v>
      </c>
      <c r="B2377" t="s">
        <v>17</v>
      </c>
      <c r="C2377" t="s">
        <v>17</v>
      </c>
      <c r="D2377" t="s">
        <v>36</v>
      </c>
      <c r="E2377">
        <v>202311</v>
      </c>
      <c r="F2377">
        <v>23655.300000000003</v>
      </c>
      <c r="G2377">
        <v>24064</v>
      </c>
    </row>
    <row r="2378" spans="1:7" x14ac:dyDescent="0.2">
      <c r="A2378" t="s">
        <v>105</v>
      </c>
      <c r="B2378" t="s">
        <v>17</v>
      </c>
      <c r="C2378" t="s">
        <v>17</v>
      </c>
      <c r="D2378" t="s">
        <v>36</v>
      </c>
      <c r="E2378">
        <v>202312</v>
      </c>
      <c r="F2378">
        <v>23498.322580645163</v>
      </c>
      <c r="G2378">
        <v>24190</v>
      </c>
    </row>
    <row r="2379" spans="1:7" x14ac:dyDescent="0.2">
      <c r="A2379" t="s">
        <v>105</v>
      </c>
      <c r="B2379" t="s">
        <v>17</v>
      </c>
      <c r="C2379" t="s">
        <v>17</v>
      </c>
      <c r="D2379" t="s">
        <v>36</v>
      </c>
      <c r="E2379">
        <v>202401</v>
      </c>
      <c r="F2379">
        <v>23320.387096774193</v>
      </c>
      <c r="G2379">
        <v>23627</v>
      </c>
    </row>
    <row r="2380" spans="1:7" x14ac:dyDescent="0.2">
      <c r="A2380" t="s">
        <v>105</v>
      </c>
      <c r="B2380" t="s">
        <v>17</v>
      </c>
      <c r="C2380" t="s">
        <v>17</v>
      </c>
      <c r="D2380" t="s">
        <v>36</v>
      </c>
      <c r="E2380">
        <v>202402</v>
      </c>
      <c r="F2380">
        <v>23214.206896551721</v>
      </c>
      <c r="G2380">
        <v>23601</v>
      </c>
    </row>
    <row r="2381" spans="1:7" x14ac:dyDescent="0.2">
      <c r="A2381" t="s">
        <v>105</v>
      </c>
      <c r="B2381" t="s">
        <v>17</v>
      </c>
      <c r="C2381" t="s">
        <v>17</v>
      </c>
      <c r="D2381" t="s">
        <v>36</v>
      </c>
      <c r="E2381">
        <v>202403</v>
      </c>
      <c r="F2381">
        <v>23154.419354838705</v>
      </c>
      <c r="G2381">
        <v>23429</v>
      </c>
    </row>
    <row r="2382" spans="1:7" x14ac:dyDescent="0.2">
      <c r="A2382" t="s">
        <v>105</v>
      </c>
      <c r="B2382" t="s">
        <v>17</v>
      </c>
      <c r="C2382" t="s">
        <v>17</v>
      </c>
      <c r="D2382" t="s">
        <v>36</v>
      </c>
      <c r="E2382">
        <v>202404</v>
      </c>
      <c r="F2382">
        <v>23065.899999999998</v>
      </c>
      <c r="G2382">
        <v>23651</v>
      </c>
    </row>
    <row r="2383" spans="1:7" x14ac:dyDescent="0.2">
      <c r="A2383" t="s">
        <v>105</v>
      </c>
      <c r="B2383" t="s">
        <v>17</v>
      </c>
      <c r="C2383" t="s">
        <v>17</v>
      </c>
      <c r="D2383" t="s">
        <v>36</v>
      </c>
      <c r="E2383">
        <v>202405</v>
      </c>
      <c r="F2383">
        <v>23298.032258064519</v>
      </c>
      <c r="G2383">
        <v>23612</v>
      </c>
    </row>
    <row r="2384" spans="1:7" x14ac:dyDescent="0.2">
      <c r="A2384" t="s">
        <v>105</v>
      </c>
      <c r="B2384" t="s">
        <v>17</v>
      </c>
      <c r="C2384" t="s">
        <v>17</v>
      </c>
      <c r="D2384" t="s">
        <v>37</v>
      </c>
      <c r="E2384">
        <v>201906</v>
      </c>
      <c r="F2384">
        <v>37395.095698924728</v>
      </c>
      <c r="G2384">
        <v>40948.666666666664</v>
      </c>
    </row>
    <row r="2385" spans="1:7" x14ac:dyDescent="0.2">
      <c r="A2385" t="s">
        <v>105</v>
      </c>
      <c r="B2385" t="s">
        <v>17</v>
      </c>
      <c r="C2385" t="s">
        <v>17</v>
      </c>
      <c r="D2385" t="s">
        <v>37</v>
      </c>
      <c r="E2385">
        <v>201912</v>
      </c>
      <c r="F2385">
        <v>38374.50089605734</v>
      </c>
      <c r="G2385">
        <v>41246.833333333336</v>
      </c>
    </row>
    <row r="2386" spans="1:7" x14ac:dyDescent="0.2">
      <c r="A2386" t="s">
        <v>105</v>
      </c>
      <c r="B2386" t="s">
        <v>17</v>
      </c>
      <c r="C2386" t="s">
        <v>17</v>
      </c>
      <c r="D2386" t="s">
        <v>37</v>
      </c>
      <c r="E2386">
        <v>202006</v>
      </c>
      <c r="F2386">
        <v>36216.238215300953</v>
      </c>
      <c r="G2386">
        <v>37441.333333333336</v>
      </c>
    </row>
    <row r="2387" spans="1:7" x14ac:dyDescent="0.2">
      <c r="A2387" t="s">
        <v>105</v>
      </c>
      <c r="B2387" t="s">
        <v>17</v>
      </c>
      <c r="C2387" t="s">
        <v>17</v>
      </c>
      <c r="D2387" t="s">
        <v>37</v>
      </c>
      <c r="E2387">
        <v>202012</v>
      </c>
      <c r="F2387">
        <v>31391.37867383513</v>
      </c>
      <c r="G2387">
        <v>31943.166666666668</v>
      </c>
    </row>
    <row r="2388" spans="1:7" x14ac:dyDescent="0.2">
      <c r="A2388" t="s">
        <v>105</v>
      </c>
      <c r="B2388" t="s">
        <v>17</v>
      </c>
      <c r="C2388" t="s">
        <v>17</v>
      </c>
      <c r="D2388" t="s">
        <v>37</v>
      </c>
      <c r="E2388">
        <v>202106</v>
      </c>
      <c r="F2388">
        <v>28231.217357910908</v>
      </c>
      <c r="G2388">
        <v>28596</v>
      </c>
    </row>
    <row r="2389" spans="1:7" x14ac:dyDescent="0.2">
      <c r="A2389" t="s">
        <v>105</v>
      </c>
      <c r="B2389" t="s">
        <v>17</v>
      </c>
      <c r="C2389" t="s">
        <v>17</v>
      </c>
      <c r="D2389" t="s">
        <v>37</v>
      </c>
      <c r="E2389">
        <v>202112</v>
      </c>
      <c r="F2389">
        <v>26531.113978494624</v>
      </c>
      <c r="G2389">
        <v>26940.666666666668</v>
      </c>
    </row>
    <row r="2390" spans="1:7" x14ac:dyDescent="0.2">
      <c r="A2390" t="s">
        <v>105</v>
      </c>
      <c r="B2390" t="s">
        <v>17</v>
      </c>
      <c r="C2390" t="s">
        <v>17</v>
      </c>
      <c r="D2390" t="s">
        <v>37</v>
      </c>
      <c r="E2390">
        <v>202206</v>
      </c>
      <c r="F2390">
        <v>25755.852316948291</v>
      </c>
      <c r="G2390">
        <v>26032.666666666668</v>
      </c>
    </row>
    <row r="2391" spans="1:7" x14ac:dyDescent="0.2">
      <c r="A2391" t="s">
        <v>105</v>
      </c>
      <c r="B2391" t="s">
        <v>17</v>
      </c>
      <c r="C2391" t="s">
        <v>17</v>
      </c>
      <c r="D2391" t="s">
        <v>37</v>
      </c>
      <c r="E2391">
        <v>202212</v>
      </c>
      <c r="F2391">
        <v>24890.489964157707</v>
      </c>
      <c r="G2391">
        <v>25375.5</v>
      </c>
    </row>
    <row r="2392" spans="1:7" x14ac:dyDescent="0.2">
      <c r="A2392" t="s">
        <v>105</v>
      </c>
      <c r="B2392" t="s">
        <v>17</v>
      </c>
      <c r="C2392" t="s">
        <v>17</v>
      </c>
      <c r="D2392" t="s">
        <v>37</v>
      </c>
      <c r="E2392">
        <v>202306</v>
      </c>
      <c r="F2392">
        <v>24556.990540194573</v>
      </c>
      <c r="G2392">
        <v>24893.5</v>
      </c>
    </row>
    <row r="2393" spans="1:7" x14ac:dyDescent="0.2">
      <c r="A2393" t="s">
        <v>105</v>
      </c>
      <c r="B2393" t="s">
        <v>17</v>
      </c>
      <c r="C2393" t="s">
        <v>17</v>
      </c>
      <c r="D2393" t="s">
        <v>37</v>
      </c>
      <c r="E2393">
        <v>202312</v>
      </c>
      <c r="F2393">
        <v>23878.460215053765</v>
      </c>
      <c r="G2393">
        <v>24321.5</v>
      </c>
    </row>
    <row r="2394" spans="1:7" x14ac:dyDescent="0.2">
      <c r="A2394" t="s">
        <v>105</v>
      </c>
      <c r="B2394" t="s">
        <v>17</v>
      </c>
      <c r="C2394" t="s">
        <v>17</v>
      </c>
      <c r="D2394" t="s">
        <v>37</v>
      </c>
      <c r="E2394">
        <v>202406</v>
      </c>
      <c r="F2394">
        <v>23210.589121245826</v>
      </c>
      <c r="G2394">
        <v>23584</v>
      </c>
    </row>
    <row r="2395" spans="1:7" x14ac:dyDescent="0.2">
      <c r="A2395" t="s">
        <v>105</v>
      </c>
      <c r="B2395" t="s">
        <v>17</v>
      </c>
      <c r="C2395" t="s">
        <v>17</v>
      </c>
      <c r="D2395" t="s">
        <v>33</v>
      </c>
      <c r="E2395">
        <v>201906</v>
      </c>
      <c r="F2395">
        <v>37395.095698924728</v>
      </c>
      <c r="G2395">
        <v>40948.666666666664</v>
      </c>
    </row>
    <row r="2396" spans="1:7" x14ac:dyDescent="0.2">
      <c r="A2396" t="s">
        <v>105</v>
      </c>
      <c r="B2396" t="s">
        <v>17</v>
      </c>
      <c r="C2396" t="s">
        <v>17</v>
      </c>
      <c r="D2396" t="s">
        <v>33</v>
      </c>
      <c r="E2396">
        <v>201909</v>
      </c>
      <c r="F2396">
        <v>38065.371684587815</v>
      </c>
      <c r="G2396">
        <v>41313.333333333336</v>
      </c>
    </row>
    <row r="2397" spans="1:7" x14ac:dyDescent="0.2">
      <c r="A2397" t="s">
        <v>105</v>
      </c>
      <c r="B2397" t="s">
        <v>17</v>
      </c>
      <c r="C2397" t="s">
        <v>17</v>
      </c>
      <c r="D2397" t="s">
        <v>33</v>
      </c>
      <c r="E2397">
        <v>201912</v>
      </c>
      <c r="F2397">
        <v>38683.630107526871</v>
      </c>
      <c r="G2397">
        <v>41180.333333333336</v>
      </c>
    </row>
    <row r="2398" spans="1:7" x14ac:dyDescent="0.2">
      <c r="A2398" t="s">
        <v>105</v>
      </c>
      <c r="B2398" t="s">
        <v>17</v>
      </c>
      <c r="C2398" t="s">
        <v>17</v>
      </c>
      <c r="D2398" t="s">
        <v>33</v>
      </c>
      <c r="E2398">
        <v>202003</v>
      </c>
      <c r="F2398">
        <v>37637.948832035596</v>
      </c>
      <c r="G2398">
        <v>39256.666666666664</v>
      </c>
    </row>
    <row r="2399" spans="1:7" x14ac:dyDescent="0.2">
      <c r="A2399" t="s">
        <v>105</v>
      </c>
      <c r="B2399" t="s">
        <v>17</v>
      </c>
      <c r="C2399" t="s">
        <v>17</v>
      </c>
      <c r="D2399" t="s">
        <v>33</v>
      </c>
      <c r="E2399">
        <v>202006</v>
      </c>
      <c r="F2399">
        <v>34794.52759856631</v>
      </c>
      <c r="G2399">
        <v>35626</v>
      </c>
    </row>
    <row r="2400" spans="1:7" x14ac:dyDescent="0.2">
      <c r="A2400" t="s">
        <v>105</v>
      </c>
      <c r="B2400" t="s">
        <v>17</v>
      </c>
      <c r="C2400" t="s">
        <v>17</v>
      </c>
      <c r="D2400" t="s">
        <v>33</v>
      </c>
      <c r="E2400">
        <v>202009</v>
      </c>
      <c r="F2400">
        <v>32433.656989247316</v>
      </c>
      <c r="G2400">
        <v>33023.666666666664</v>
      </c>
    </row>
    <row r="2401" spans="1:7" x14ac:dyDescent="0.2">
      <c r="A2401" t="s">
        <v>105</v>
      </c>
      <c r="B2401" t="s">
        <v>17</v>
      </c>
      <c r="C2401" t="s">
        <v>17</v>
      </c>
      <c r="D2401" t="s">
        <v>33</v>
      </c>
      <c r="E2401">
        <v>202012</v>
      </c>
      <c r="F2401">
        <v>30349.100358422944</v>
      </c>
      <c r="G2401">
        <v>30862.666666666668</v>
      </c>
    </row>
    <row r="2402" spans="1:7" x14ac:dyDescent="0.2">
      <c r="A2402" t="s">
        <v>105</v>
      </c>
      <c r="B2402" t="s">
        <v>17</v>
      </c>
      <c r="C2402" t="s">
        <v>17</v>
      </c>
      <c r="D2402" t="s">
        <v>33</v>
      </c>
      <c r="E2402">
        <v>202103</v>
      </c>
      <c r="F2402">
        <v>28807.676651305683</v>
      </c>
      <c r="G2402">
        <v>29191.666666666668</v>
      </c>
    </row>
    <row r="2403" spans="1:7" x14ac:dyDescent="0.2">
      <c r="A2403" t="s">
        <v>105</v>
      </c>
      <c r="B2403" t="s">
        <v>17</v>
      </c>
      <c r="C2403" t="s">
        <v>17</v>
      </c>
      <c r="D2403" t="s">
        <v>33</v>
      </c>
      <c r="E2403">
        <v>202106</v>
      </c>
      <c r="F2403">
        <v>27654.758064516125</v>
      </c>
      <c r="G2403">
        <v>28000.333333333332</v>
      </c>
    </row>
    <row r="2404" spans="1:7" x14ac:dyDescent="0.2">
      <c r="A2404" t="s">
        <v>105</v>
      </c>
      <c r="B2404" t="s">
        <v>17</v>
      </c>
      <c r="C2404" t="s">
        <v>17</v>
      </c>
      <c r="D2404" t="s">
        <v>33</v>
      </c>
      <c r="E2404">
        <v>202109</v>
      </c>
      <c r="F2404">
        <v>26778.398207885304</v>
      </c>
      <c r="G2404">
        <v>27137.333333333332</v>
      </c>
    </row>
    <row r="2405" spans="1:7" x14ac:dyDescent="0.2">
      <c r="A2405" t="s">
        <v>105</v>
      </c>
      <c r="B2405" t="s">
        <v>17</v>
      </c>
      <c r="C2405" t="s">
        <v>17</v>
      </c>
      <c r="D2405" t="s">
        <v>33</v>
      </c>
      <c r="E2405">
        <v>202112</v>
      </c>
      <c r="F2405">
        <v>26283.829749103945</v>
      </c>
      <c r="G2405">
        <v>26744</v>
      </c>
    </row>
    <row r="2406" spans="1:7" x14ac:dyDescent="0.2">
      <c r="A2406" t="s">
        <v>105</v>
      </c>
      <c r="B2406" t="s">
        <v>17</v>
      </c>
      <c r="C2406" t="s">
        <v>17</v>
      </c>
      <c r="D2406" t="s">
        <v>33</v>
      </c>
      <c r="E2406">
        <v>202203</v>
      </c>
      <c r="F2406">
        <v>26053.279185867897</v>
      </c>
      <c r="G2406">
        <v>26344.333333333332</v>
      </c>
    </row>
    <row r="2407" spans="1:7" x14ac:dyDescent="0.2">
      <c r="A2407" t="s">
        <v>105</v>
      </c>
      <c r="B2407" t="s">
        <v>17</v>
      </c>
      <c r="C2407" t="s">
        <v>17</v>
      </c>
      <c r="D2407" t="s">
        <v>33</v>
      </c>
      <c r="E2407">
        <v>202206</v>
      </c>
      <c r="F2407">
        <v>25458.42544802868</v>
      </c>
      <c r="G2407">
        <v>25721</v>
      </c>
    </row>
    <row r="2408" spans="1:7" x14ac:dyDescent="0.2">
      <c r="A2408" t="s">
        <v>105</v>
      </c>
      <c r="B2408" t="s">
        <v>17</v>
      </c>
      <c r="C2408" t="s">
        <v>17</v>
      </c>
      <c r="D2408" t="s">
        <v>33</v>
      </c>
      <c r="E2408">
        <v>202209</v>
      </c>
      <c r="F2408">
        <v>24946.001433691752</v>
      </c>
      <c r="G2408">
        <v>25389.333333333332</v>
      </c>
    </row>
    <row r="2409" spans="1:7" x14ac:dyDescent="0.2">
      <c r="A2409" t="s">
        <v>105</v>
      </c>
      <c r="B2409" t="s">
        <v>17</v>
      </c>
      <c r="C2409" t="s">
        <v>17</v>
      </c>
      <c r="D2409" t="s">
        <v>33</v>
      </c>
      <c r="E2409">
        <v>202212</v>
      </c>
      <c r="F2409">
        <v>24834.978494623661</v>
      </c>
      <c r="G2409">
        <v>25361.666666666668</v>
      </c>
    </row>
    <row r="2410" spans="1:7" x14ac:dyDescent="0.2">
      <c r="A2410" t="s">
        <v>105</v>
      </c>
      <c r="B2410" t="s">
        <v>17</v>
      </c>
      <c r="C2410" t="s">
        <v>17</v>
      </c>
      <c r="D2410" t="s">
        <v>33</v>
      </c>
      <c r="E2410">
        <v>202303</v>
      </c>
      <c r="F2410">
        <v>24763.861367127494</v>
      </c>
      <c r="G2410">
        <v>25074.333333333332</v>
      </c>
    </row>
    <row r="2411" spans="1:7" x14ac:dyDescent="0.2">
      <c r="A2411" t="s">
        <v>105</v>
      </c>
      <c r="B2411" t="s">
        <v>17</v>
      </c>
      <c r="C2411" t="s">
        <v>17</v>
      </c>
      <c r="D2411" t="s">
        <v>33</v>
      </c>
      <c r="E2411">
        <v>202306</v>
      </c>
      <c r="F2411">
        <v>24350.119713261651</v>
      </c>
      <c r="G2411">
        <v>24712.666666666668</v>
      </c>
    </row>
    <row r="2412" spans="1:7" x14ac:dyDescent="0.2">
      <c r="A2412" t="s">
        <v>105</v>
      </c>
      <c r="B2412" t="s">
        <v>17</v>
      </c>
      <c r="C2412" t="s">
        <v>17</v>
      </c>
      <c r="D2412" t="s">
        <v>33</v>
      </c>
      <c r="E2412">
        <v>202309</v>
      </c>
      <c r="F2412">
        <v>24078.583870967745</v>
      </c>
      <c r="G2412">
        <v>24507</v>
      </c>
    </row>
    <row r="2413" spans="1:7" x14ac:dyDescent="0.2">
      <c r="A2413" t="s">
        <v>105</v>
      </c>
      <c r="B2413" t="s">
        <v>17</v>
      </c>
      <c r="C2413" t="s">
        <v>17</v>
      </c>
      <c r="D2413" t="s">
        <v>33</v>
      </c>
      <c r="E2413">
        <v>202312</v>
      </c>
      <c r="F2413">
        <v>23678.336559139789</v>
      </c>
      <c r="G2413">
        <v>24136</v>
      </c>
    </row>
    <row r="2414" spans="1:7" x14ac:dyDescent="0.2">
      <c r="A2414" t="s">
        <v>105</v>
      </c>
      <c r="B2414" t="s">
        <v>17</v>
      </c>
      <c r="C2414" t="s">
        <v>17</v>
      </c>
      <c r="D2414" t="s">
        <v>33</v>
      </c>
      <c r="E2414">
        <v>202403</v>
      </c>
      <c r="F2414">
        <v>23229.671116054873</v>
      </c>
      <c r="G2414">
        <v>23552.333333333332</v>
      </c>
    </row>
    <row r="2415" spans="1:7" x14ac:dyDescent="0.2">
      <c r="A2415" t="s">
        <v>105</v>
      </c>
      <c r="B2415" t="s">
        <v>17</v>
      </c>
      <c r="C2415" t="s">
        <v>17</v>
      </c>
      <c r="D2415" t="s">
        <v>33</v>
      </c>
      <c r="E2415">
        <v>202406</v>
      </c>
      <c r="F2415">
        <v>23181.966129032258</v>
      </c>
      <c r="G2415">
        <v>23631.5</v>
      </c>
    </row>
    <row r="2416" spans="1:7" x14ac:dyDescent="0.2">
      <c r="A2416" t="s">
        <v>106</v>
      </c>
      <c r="B2416" t="s">
        <v>18</v>
      </c>
      <c r="C2416" t="s">
        <v>17</v>
      </c>
      <c r="D2416" t="s">
        <v>35</v>
      </c>
      <c r="E2416">
        <v>2019</v>
      </c>
      <c r="F2416">
        <v>151676.27335722823</v>
      </c>
      <c r="G2416">
        <v>161575.55555555556</v>
      </c>
    </row>
    <row r="2417" spans="1:7" x14ac:dyDescent="0.2">
      <c r="A2417" t="s">
        <v>106</v>
      </c>
      <c r="B2417" t="s">
        <v>18</v>
      </c>
      <c r="C2417" t="s">
        <v>17</v>
      </c>
      <c r="D2417" t="s">
        <v>35</v>
      </c>
      <c r="E2417">
        <v>2020</v>
      </c>
      <c r="F2417">
        <v>160825.17921455938</v>
      </c>
      <c r="G2417">
        <v>167738.66666666666</v>
      </c>
    </row>
    <row r="2418" spans="1:7" x14ac:dyDescent="0.2">
      <c r="A2418" t="s">
        <v>106</v>
      </c>
      <c r="B2418" t="s">
        <v>18</v>
      </c>
      <c r="C2418" t="s">
        <v>17</v>
      </c>
      <c r="D2418" t="s">
        <v>35</v>
      </c>
      <c r="E2418">
        <v>2021</v>
      </c>
      <c r="F2418">
        <v>202291.61253200201</v>
      </c>
      <c r="G2418">
        <v>212403.66666666666</v>
      </c>
    </row>
    <row r="2419" spans="1:7" x14ac:dyDescent="0.2">
      <c r="A2419" t="s">
        <v>106</v>
      </c>
      <c r="B2419" t="s">
        <v>18</v>
      </c>
      <c r="C2419" t="s">
        <v>17</v>
      </c>
      <c r="D2419" t="s">
        <v>35</v>
      </c>
      <c r="E2419">
        <v>2022</v>
      </c>
      <c r="F2419">
        <v>295439.60624039936</v>
      </c>
      <c r="G2419">
        <v>308040.75</v>
      </c>
    </row>
    <row r="2420" spans="1:7" x14ac:dyDescent="0.2">
      <c r="A2420" t="s">
        <v>106</v>
      </c>
      <c r="B2420" t="s">
        <v>18</v>
      </c>
      <c r="C2420" t="s">
        <v>17</v>
      </c>
      <c r="D2420" t="s">
        <v>35</v>
      </c>
      <c r="E2420">
        <v>2023</v>
      </c>
      <c r="F2420">
        <v>307700.85769969277</v>
      </c>
      <c r="G2420">
        <v>321270.91666666669</v>
      </c>
    </row>
    <row r="2421" spans="1:7" x14ac:dyDescent="0.2">
      <c r="A2421" t="s">
        <v>106</v>
      </c>
      <c r="B2421" t="s">
        <v>18</v>
      </c>
      <c r="C2421" t="s">
        <v>17</v>
      </c>
      <c r="D2421" t="s">
        <v>35</v>
      </c>
      <c r="E2421">
        <v>2024</v>
      </c>
      <c r="F2421">
        <v>252242.55949573586</v>
      </c>
      <c r="G2421">
        <v>263985</v>
      </c>
    </row>
    <row r="2422" spans="1:7" x14ac:dyDescent="0.2">
      <c r="A2422" t="s">
        <v>106</v>
      </c>
      <c r="B2422" t="s">
        <v>18</v>
      </c>
      <c r="C2422" t="s">
        <v>17</v>
      </c>
      <c r="D2422" t="s">
        <v>36</v>
      </c>
      <c r="E2422">
        <v>201904</v>
      </c>
      <c r="F2422">
        <v>154099.79999999999</v>
      </c>
      <c r="G2422">
        <v>166535</v>
      </c>
    </row>
    <row r="2423" spans="1:7" x14ac:dyDescent="0.2">
      <c r="A2423" t="s">
        <v>106</v>
      </c>
      <c r="B2423" t="s">
        <v>18</v>
      </c>
      <c r="C2423" t="s">
        <v>17</v>
      </c>
      <c r="D2423" t="s">
        <v>36</v>
      </c>
      <c r="E2423">
        <v>201905</v>
      </c>
      <c r="F2423">
        <v>152787.67741935479</v>
      </c>
      <c r="G2423">
        <v>164362</v>
      </c>
    </row>
    <row r="2424" spans="1:7" x14ac:dyDescent="0.2">
      <c r="A2424" t="s">
        <v>106</v>
      </c>
      <c r="B2424" t="s">
        <v>18</v>
      </c>
      <c r="C2424" t="s">
        <v>17</v>
      </c>
      <c r="D2424" t="s">
        <v>36</v>
      </c>
      <c r="E2424">
        <v>201906</v>
      </c>
      <c r="F2424">
        <v>151986.86666666673</v>
      </c>
      <c r="G2424">
        <v>161262</v>
      </c>
    </row>
    <row r="2425" spans="1:7" x14ac:dyDescent="0.2">
      <c r="A2425" t="s">
        <v>106</v>
      </c>
      <c r="B2425" t="s">
        <v>18</v>
      </c>
      <c r="C2425" t="s">
        <v>17</v>
      </c>
      <c r="D2425" t="s">
        <v>36</v>
      </c>
      <c r="E2425">
        <v>201907</v>
      </c>
      <c r="F2425">
        <v>152590.90322580643</v>
      </c>
      <c r="G2425">
        <v>161703</v>
      </c>
    </row>
    <row r="2426" spans="1:7" x14ac:dyDescent="0.2">
      <c r="A2426" t="s">
        <v>106</v>
      </c>
      <c r="B2426" t="s">
        <v>18</v>
      </c>
      <c r="C2426" t="s">
        <v>17</v>
      </c>
      <c r="D2426" t="s">
        <v>36</v>
      </c>
      <c r="E2426">
        <v>201908</v>
      </c>
      <c r="F2426">
        <v>151700.41935483864</v>
      </c>
      <c r="G2426">
        <v>161855</v>
      </c>
    </row>
    <row r="2427" spans="1:7" x14ac:dyDescent="0.2">
      <c r="A2427" t="s">
        <v>106</v>
      </c>
      <c r="B2427" t="s">
        <v>18</v>
      </c>
      <c r="C2427" t="s">
        <v>17</v>
      </c>
      <c r="D2427" t="s">
        <v>36</v>
      </c>
      <c r="E2427">
        <v>201909</v>
      </c>
      <c r="F2427">
        <v>150813.93333333344</v>
      </c>
      <c r="G2427">
        <v>160416</v>
      </c>
    </row>
    <row r="2428" spans="1:7" x14ac:dyDescent="0.2">
      <c r="A2428" t="s">
        <v>106</v>
      </c>
      <c r="B2428" t="s">
        <v>18</v>
      </c>
      <c r="C2428" t="s">
        <v>17</v>
      </c>
      <c r="D2428" t="s">
        <v>36</v>
      </c>
      <c r="E2428">
        <v>201910</v>
      </c>
      <c r="F2428">
        <v>149597.32258064512</v>
      </c>
      <c r="G2428">
        <v>159457</v>
      </c>
    </row>
    <row r="2429" spans="1:7" x14ac:dyDescent="0.2">
      <c r="A2429" t="s">
        <v>106</v>
      </c>
      <c r="B2429" t="s">
        <v>18</v>
      </c>
      <c r="C2429" t="s">
        <v>17</v>
      </c>
      <c r="D2429" t="s">
        <v>36</v>
      </c>
      <c r="E2429">
        <v>201911</v>
      </c>
      <c r="F2429">
        <v>148975.66666666672</v>
      </c>
      <c r="G2429">
        <v>157732</v>
      </c>
    </row>
    <row r="2430" spans="1:7" x14ac:dyDescent="0.2">
      <c r="A2430" t="s">
        <v>106</v>
      </c>
      <c r="B2430" t="s">
        <v>18</v>
      </c>
      <c r="C2430" t="s">
        <v>17</v>
      </c>
      <c r="D2430" t="s">
        <v>36</v>
      </c>
      <c r="E2430">
        <v>201912</v>
      </c>
      <c r="F2430">
        <v>152533.87096774197</v>
      </c>
      <c r="G2430">
        <v>160858</v>
      </c>
    </row>
    <row r="2431" spans="1:7" x14ac:dyDescent="0.2">
      <c r="A2431" t="s">
        <v>106</v>
      </c>
      <c r="B2431" t="s">
        <v>18</v>
      </c>
      <c r="C2431" t="s">
        <v>17</v>
      </c>
      <c r="D2431" t="s">
        <v>36</v>
      </c>
      <c r="E2431">
        <v>202001</v>
      </c>
      <c r="F2431">
        <v>154677.64516129025</v>
      </c>
      <c r="G2431">
        <v>162749</v>
      </c>
    </row>
    <row r="2432" spans="1:7" x14ac:dyDescent="0.2">
      <c r="A2432" t="s">
        <v>106</v>
      </c>
      <c r="B2432" t="s">
        <v>18</v>
      </c>
      <c r="C2432" t="s">
        <v>17</v>
      </c>
      <c r="D2432" t="s">
        <v>36</v>
      </c>
      <c r="E2432">
        <v>202002</v>
      </c>
      <c r="F2432">
        <v>158724.51724137933</v>
      </c>
      <c r="G2432">
        <v>166566</v>
      </c>
    </row>
    <row r="2433" spans="1:7" x14ac:dyDescent="0.2">
      <c r="A2433" t="s">
        <v>106</v>
      </c>
      <c r="B2433" t="s">
        <v>18</v>
      </c>
      <c r="C2433" t="s">
        <v>17</v>
      </c>
      <c r="D2433" t="s">
        <v>36</v>
      </c>
      <c r="E2433">
        <v>202003</v>
      </c>
      <c r="F2433">
        <v>161287.83870967731</v>
      </c>
      <c r="G2433">
        <v>167461</v>
      </c>
    </row>
    <row r="2434" spans="1:7" x14ac:dyDescent="0.2">
      <c r="A2434" t="s">
        <v>106</v>
      </c>
      <c r="B2434" t="s">
        <v>18</v>
      </c>
      <c r="C2434" t="s">
        <v>17</v>
      </c>
      <c r="D2434" t="s">
        <v>36</v>
      </c>
      <c r="E2434">
        <v>202004</v>
      </c>
      <c r="F2434">
        <v>157979.66666666669</v>
      </c>
      <c r="G2434">
        <v>161354</v>
      </c>
    </row>
    <row r="2435" spans="1:7" x14ac:dyDescent="0.2">
      <c r="A2435" t="s">
        <v>106</v>
      </c>
      <c r="B2435" t="s">
        <v>18</v>
      </c>
      <c r="C2435" t="s">
        <v>17</v>
      </c>
      <c r="D2435" t="s">
        <v>36</v>
      </c>
      <c r="E2435">
        <v>202005</v>
      </c>
      <c r="F2435">
        <v>154930.5806451613</v>
      </c>
      <c r="G2435">
        <v>160861</v>
      </c>
    </row>
    <row r="2436" spans="1:7" x14ac:dyDescent="0.2">
      <c r="A2436" t="s">
        <v>106</v>
      </c>
      <c r="B2436" t="s">
        <v>18</v>
      </c>
      <c r="C2436" t="s">
        <v>17</v>
      </c>
      <c r="D2436" t="s">
        <v>36</v>
      </c>
      <c r="E2436">
        <v>202006</v>
      </c>
      <c r="F2436">
        <v>156610.4</v>
      </c>
      <c r="G2436">
        <v>162424</v>
      </c>
    </row>
    <row r="2437" spans="1:7" x14ac:dyDescent="0.2">
      <c r="A2437" t="s">
        <v>106</v>
      </c>
      <c r="B2437" t="s">
        <v>18</v>
      </c>
      <c r="C2437" t="s">
        <v>17</v>
      </c>
      <c r="D2437" t="s">
        <v>36</v>
      </c>
      <c r="E2437">
        <v>202007</v>
      </c>
      <c r="F2437">
        <v>158665.22580645161</v>
      </c>
      <c r="G2437">
        <v>165147</v>
      </c>
    </row>
    <row r="2438" spans="1:7" x14ac:dyDescent="0.2">
      <c r="A2438" t="s">
        <v>106</v>
      </c>
      <c r="B2438" t="s">
        <v>18</v>
      </c>
      <c r="C2438" t="s">
        <v>17</v>
      </c>
      <c r="D2438" t="s">
        <v>36</v>
      </c>
      <c r="E2438">
        <v>202008</v>
      </c>
      <c r="F2438">
        <v>160502.45161290318</v>
      </c>
      <c r="G2438">
        <v>167440</v>
      </c>
    </row>
    <row r="2439" spans="1:7" x14ac:dyDescent="0.2">
      <c r="A2439" t="s">
        <v>106</v>
      </c>
      <c r="B2439" t="s">
        <v>18</v>
      </c>
      <c r="C2439" t="s">
        <v>17</v>
      </c>
      <c r="D2439" t="s">
        <v>36</v>
      </c>
      <c r="E2439">
        <v>202009</v>
      </c>
      <c r="F2439">
        <v>163003.7333333334</v>
      </c>
      <c r="G2439">
        <v>170534</v>
      </c>
    </row>
    <row r="2440" spans="1:7" x14ac:dyDescent="0.2">
      <c r="A2440" t="s">
        <v>106</v>
      </c>
      <c r="B2440" t="s">
        <v>18</v>
      </c>
      <c r="C2440" t="s">
        <v>17</v>
      </c>
      <c r="D2440" t="s">
        <v>36</v>
      </c>
      <c r="E2440">
        <v>202010</v>
      </c>
      <c r="F2440">
        <v>164732.83870967745</v>
      </c>
      <c r="G2440">
        <v>172812</v>
      </c>
    </row>
    <row r="2441" spans="1:7" x14ac:dyDescent="0.2">
      <c r="A2441" t="s">
        <v>106</v>
      </c>
      <c r="B2441" t="s">
        <v>18</v>
      </c>
      <c r="C2441" t="s">
        <v>17</v>
      </c>
      <c r="D2441" t="s">
        <v>36</v>
      </c>
      <c r="E2441">
        <v>202011</v>
      </c>
      <c r="F2441">
        <v>167025.83333333331</v>
      </c>
      <c r="G2441">
        <v>175363</v>
      </c>
    </row>
    <row r="2442" spans="1:7" x14ac:dyDescent="0.2">
      <c r="A2442" t="s">
        <v>106</v>
      </c>
      <c r="B2442" t="s">
        <v>18</v>
      </c>
      <c r="C2442" t="s">
        <v>17</v>
      </c>
      <c r="D2442" t="s">
        <v>36</v>
      </c>
      <c r="E2442">
        <v>202012</v>
      </c>
      <c r="F2442">
        <v>171761.41935483864</v>
      </c>
      <c r="G2442">
        <v>180153</v>
      </c>
    </row>
    <row r="2443" spans="1:7" x14ac:dyDescent="0.2">
      <c r="A2443" t="s">
        <v>106</v>
      </c>
      <c r="B2443" t="s">
        <v>18</v>
      </c>
      <c r="C2443" t="s">
        <v>17</v>
      </c>
      <c r="D2443" t="s">
        <v>36</v>
      </c>
      <c r="E2443">
        <v>202101</v>
      </c>
      <c r="F2443">
        <v>174640.93548387094</v>
      </c>
      <c r="G2443">
        <v>185117</v>
      </c>
    </row>
    <row r="2444" spans="1:7" x14ac:dyDescent="0.2">
      <c r="A2444" t="s">
        <v>106</v>
      </c>
      <c r="B2444" t="s">
        <v>18</v>
      </c>
      <c r="C2444" t="s">
        <v>17</v>
      </c>
      <c r="D2444" t="s">
        <v>36</v>
      </c>
      <c r="E2444">
        <v>202102</v>
      </c>
      <c r="F2444">
        <v>180889.64285714281</v>
      </c>
      <c r="G2444">
        <v>190831</v>
      </c>
    </row>
    <row r="2445" spans="1:7" x14ac:dyDescent="0.2">
      <c r="A2445" t="s">
        <v>106</v>
      </c>
      <c r="B2445" t="s">
        <v>18</v>
      </c>
      <c r="C2445" t="s">
        <v>17</v>
      </c>
      <c r="D2445" t="s">
        <v>36</v>
      </c>
      <c r="E2445">
        <v>202103</v>
      </c>
      <c r="F2445">
        <v>185941.70967741936</v>
      </c>
      <c r="G2445">
        <v>196261</v>
      </c>
    </row>
    <row r="2446" spans="1:7" x14ac:dyDescent="0.2">
      <c r="A2446" t="s">
        <v>106</v>
      </c>
      <c r="B2446" t="s">
        <v>18</v>
      </c>
      <c r="C2446" t="s">
        <v>17</v>
      </c>
      <c r="D2446" t="s">
        <v>36</v>
      </c>
      <c r="E2446">
        <v>202104</v>
      </c>
      <c r="F2446">
        <v>190480.13333333336</v>
      </c>
      <c r="G2446">
        <v>199364</v>
      </c>
    </row>
    <row r="2447" spans="1:7" x14ac:dyDescent="0.2">
      <c r="A2447" t="s">
        <v>106</v>
      </c>
      <c r="B2447" t="s">
        <v>18</v>
      </c>
      <c r="C2447" t="s">
        <v>17</v>
      </c>
      <c r="D2447" t="s">
        <v>36</v>
      </c>
      <c r="E2447">
        <v>202105</v>
      </c>
      <c r="F2447">
        <v>194137</v>
      </c>
      <c r="G2447">
        <v>203379</v>
      </c>
    </row>
    <row r="2448" spans="1:7" x14ac:dyDescent="0.2">
      <c r="A2448" t="s">
        <v>106</v>
      </c>
      <c r="B2448" t="s">
        <v>18</v>
      </c>
      <c r="C2448" t="s">
        <v>17</v>
      </c>
      <c r="D2448" t="s">
        <v>36</v>
      </c>
      <c r="E2448">
        <v>202106</v>
      </c>
      <c r="F2448">
        <v>197031.10000000003</v>
      </c>
      <c r="G2448">
        <v>206279</v>
      </c>
    </row>
    <row r="2449" spans="1:7" x14ac:dyDescent="0.2">
      <c r="A2449" t="s">
        <v>106</v>
      </c>
      <c r="B2449" t="s">
        <v>18</v>
      </c>
      <c r="C2449" t="s">
        <v>17</v>
      </c>
      <c r="D2449" t="s">
        <v>36</v>
      </c>
      <c r="E2449">
        <v>202107</v>
      </c>
      <c r="F2449">
        <v>201843.80645161288</v>
      </c>
      <c r="G2449">
        <v>211307</v>
      </c>
    </row>
    <row r="2450" spans="1:7" x14ac:dyDescent="0.2">
      <c r="A2450" t="s">
        <v>106</v>
      </c>
      <c r="B2450" t="s">
        <v>18</v>
      </c>
      <c r="C2450" t="s">
        <v>17</v>
      </c>
      <c r="D2450" t="s">
        <v>36</v>
      </c>
      <c r="E2450">
        <v>202108</v>
      </c>
      <c r="F2450">
        <v>207654.90322580625</v>
      </c>
      <c r="G2450">
        <v>217626</v>
      </c>
    </row>
    <row r="2451" spans="1:7" x14ac:dyDescent="0.2">
      <c r="A2451" t="s">
        <v>106</v>
      </c>
      <c r="B2451" t="s">
        <v>18</v>
      </c>
      <c r="C2451" t="s">
        <v>17</v>
      </c>
      <c r="D2451" t="s">
        <v>36</v>
      </c>
      <c r="E2451">
        <v>202109</v>
      </c>
      <c r="F2451">
        <v>214151.00000000006</v>
      </c>
      <c r="G2451">
        <v>225125</v>
      </c>
    </row>
    <row r="2452" spans="1:7" x14ac:dyDescent="0.2">
      <c r="A2452" t="s">
        <v>106</v>
      </c>
      <c r="B2452" t="s">
        <v>18</v>
      </c>
      <c r="C2452" t="s">
        <v>17</v>
      </c>
      <c r="D2452" t="s">
        <v>36</v>
      </c>
      <c r="E2452">
        <v>202110</v>
      </c>
      <c r="F2452">
        <v>220864.29032258046</v>
      </c>
      <c r="G2452">
        <v>232421</v>
      </c>
    </row>
    <row r="2453" spans="1:7" x14ac:dyDescent="0.2">
      <c r="A2453" t="s">
        <v>106</v>
      </c>
      <c r="B2453" t="s">
        <v>18</v>
      </c>
      <c r="C2453" t="s">
        <v>17</v>
      </c>
      <c r="D2453" t="s">
        <v>36</v>
      </c>
      <c r="E2453">
        <v>202111</v>
      </c>
      <c r="F2453">
        <v>226655.7</v>
      </c>
      <c r="G2453">
        <v>237713</v>
      </c>
    </row>
    <row r="2454" spans="1:7" x14ac:dyDescent="0.2">
      <c r="A2454" t="s">
        <v>106</v>
      </c>
      <c r="B2454" t="s">
        <v>18</v>
      </c>
      <c r="C2454" t="s">
        <v>17</v>
      </c>
      <c r="D2454" t="s">
        <v>36</v>
      </c>
      <c r="E2454">
        <v>202112</v>
      </c>
      <c r="F2454">
        <v>233209.12903225794</v>
      </c>
      <c r="G2454">
        <v>243421</v>
      </c>
    </row>
    <row r="2455" spans="1:7" x14ac:dyDescent="0.2">
      <c r="A2455" t="s">
        <v>106</v>
      </c>
      <c r="B2455" t="s">
        <v>18</v>
      </c>
      <c r="C2455" t="s">
        <v>17</v>
      </c>
      <c r="D2455" t="s">
        <v>36</v>
      </c>
      <c r="E2455">
        <v>202201</v>
      </c>
      <c r="F2455">
        <v>240485.93548387088</v>
      </c>
      <c r="G2455">
        <v>254181</v>
      </c>
    </row>
    <row r="2456" spans="1:7" x14ac:dyDescent="0.2">
      <c r="A2456" t="s">
        <v>106</v>
      </c>
      <c r="B2456" t="s">
        <v>18</v>
      </c>
      <c r="C2456" t="s">
        <v>17</v>
      </c>
      <c r="D2456" t="s">
        <v>36</v>
      </c>
      <c r="E2456">
        <v>202202</v>
      </c>
      <c r="F2456">
        <v>251484.60714285701</v>
      </c>
      <c r="G2456">
        <v>264020</v>
      </c>
    </row>
    <row r="2457" spans="1:7" x14ac:dyDescent="0.2">
      <c r="A2457" t="s">
        <v>106</v>
      </c>
      <c r="B2457" t="s">
        <v>18</v>
      </c>
      <c r="C2457" t="s">
        <v>17</v>
      </c>
      <c r="D2457" t="s">
        <v>36</v>
      </c>
      <c r="E2457">
        <v>202203</v>
      </c>
      <c r="F2457">
        <v>261758.93548387094</v>
      </c>
      <c r="G2457">
        <v>275057</v>
      </c>
    </row>
    <row r="2458" spans="1:7" x14ac:dyDescent="0.2">
      <c r="A2458" t="s">
        <v>106</v>
      </c>
      <c r="B2458" t="s">
        <v>18</v>
      </c>
      <c r="C2458" t="s">
        <v>17</v>
      </c>
      <c r="D2458" t="s">
        <v>36</v>
      </c>
      <c r="E2458">
        <v>202204</v>
      </c>
      <c r="F2458">
        <v>272462.66666666669</v>
      </c>
      <c r="G2458">
        <v>284412</v>
      </c>
    </row>
    <row r="2459" spans="1:7" x14ac:dyDescent="0.2">
      <c r="A2459" t="s">
        <v>106</v>
      </c>
      <c r="B2459" t="s">
        <v>18</v>
      </c>
      <c r="C2459" t="s">
        <v>17</v>
      </c>
      <c r="D2459" t="s">
        <v>36</v>
      </c>
      <c r="E2459">
        <v>202205</v>
      </c>
      <c r="F2459">
        <v>283273.5161290323</v>
      </c>
      <c r="G2459">
        <v>295991</v>
      </c>
    </row>
    <row r="2460" spans="1:7" x14ac:dyDescent="0.2">
      <c r="A2460" t="s">
        <v>106</v>
      </c>
      <c r="B2460" t="s">
        <v>18</v>
      </c>
      <c r="C2460" t="s">
        <v>17</v>
      </c>
      <c r="D2460" t="s">
        <v>36</v>
      </c>
      <c r="E2460">
        <v>202206</v>
      </c>
      <c r="F2460">
        <v>293741.43333333335</v>
      </c>
      <c r="G2460">
        <v>306257</v>
      </c>
    </row>
    <row r="2461" spans="1:7" x14ac:dyDescent="0.2">
      <c r="A2461" t="s">
        <v>106</v>
      </c>
      <c r="B2461" t="s">
        <v>18</v>
      </c>
      <c r="C2461" t="s">
        <v>17</v>
      </c>
      <c r="D2461" t="s">
        <v>36</v>
      </c>
      <c r="E2461">
        <v>202207</v>
      </c>
      <c r="F2461">
        <v>302041.93548387085</v>
      </c>
      <c r="G2461">
        <v>314266</v>
      </c>
    </row>
    <row r="2462" spans="1:7" x14ac:dyDescent="0.2">
      <c r="A2462" t="s">
        <v>106</v>
      </c>
      <c r="B2462" t="s">
        <v>18</v>
      </c>
      <c r="C2462" t="s">
        <v>17</v>
      </c>
      <c r="D2462" t="s">
        <v>36</v>
      </c>
      <c r="E2462">
        <v>202208</v>
      </c>
      <c r="F2462">
        <v>310817.38709677401</v>
      </c>
      <c r="G2462">
        <v>323443</v>
      </c>
    </row>
    <row r="2463" spans="1:7" x14ac:dyDescent="0.2">
      <c r="A2463" t="s">
        <v>106</v>
      </c>
      <c r="B2463" t="s">
        <v>18</v>
      </c>
      <c r="C2463" t="s">
        <v>17</v>
      </c>
      <c r="D2463" t="s">
        <v>36</v>
      </c>
      <c r="E2463">
        <v>202209</v>
      </c>
      <c r="F2463">
        <v>320218.30000000022</v>
      </c>
      <c r="G2463">
        <v>334272</v>
      </c>
    </row>
    <row r="2464" spans="1:7" x14ac:dyDescent="0.2">
      <c r="A2464" t="s">
        <v>106</v>
      </c>
      <c r="B2464" t="s">
        <v>18</v>
      </c>
      <c r="C2464" t="s">
        <v>17</v>
      </c>
      <c r="D2464" t="s">
        <v>36</v>
      </c>
      <c r="E2464">
        <v>202210</v>
      </c>
      <c r="F2464">
        <v>330191.03225806454</v>
      </c>
      <c r="G2464">
        <v>342709</v>
      </c>
    </row>
    <row r="2465" spans="1:7" x14ac:dyDescent="0.2">
      <c r="A2465" t="s">
        <v>106</v>
      </c>
      <c r="B2465" t="s">
        <v>18</v>
      </c>
      <c r="C2465" t="s">
        <v>17</v>
      </c>
      <c r="D2465" t="s">
        <v>36</v>
      </c>
      <c r="E2465">
        <v>202211</v>
      </c>
      <c r="F2465">
        <v>336883.29999999981</v>
      </c>
      <c r="G2465">
        <v>349195</v>
      </c>
    </row>
    <row r="2466" spans="1:7" x14ac:dyDescent="0.2">
      <c r="A2466" t="s">
        <v>106</v>
      </c>
      <c r="B2466" t="s">
        <v>18</v>
      </c>
      <c r="C2466" t="s">
        <v>17</v>
      </c>
      <c r="D2466" t="s">
        <v>36</v>
      </c>
      <c r="E2466">
        <v>202212</v>
      </c>
      <c r="F2466">
        <v>341916.22580645152</v>
      </c>
      <c r="G2466">
        <v>352686</v>
      </c>
    </row>
    <row r="2467" spans="1:7" x14ac:dyDescent="0.2">
      <c r="A2467" t="s">
        <v>106</v>
      </c>
      <c r="B2467" t="s">
        <v>18</v>
      </c>
      <c r="C2467" t="s">
        <v>17</v>
      </c>
      <c r="D2467" t="s">
        <v>36</v>
      </c>
      <c r="E2467">
        <v>202301</v>
      </c>
      <c r="F2467">
        <v>339731.22580645158</v>
      </c>
      <c r="G2467">
        <v>357598</v>
      </c>
    </row>
    <row r="2468" spans="1:7" x14ac:dyDescent="0.2">
      <c r="A2468" t="s">
        <v>106</v>
      </c>
      <c r="B2468" t="s">
        <v>18</v>
      </c>
      <c r="C2468" t="s">
        <v>17</v>
      </c>
      <c r="D2468" t="s">
        <v>36</v>
      </c>
      <c r="E2468">
        <v>202302</v>
      </c>
      <c r="F2468">
        <v>335019.32142857136</v>
      </c>
      <c r="G2468">
        <v>349361</v>
      </c>
    </row>
    <row r="2469" spans="1:7" x14ac:dyDescent="0.2">
      <c r="A2469" t="s">
        <v>106</v>
      </c>
      <c r="B2469" t="s">
        <v>18</v>
      </c>
      <c r="C2469" t="s">
        <v>17</v>
      </c>
      <c r="D2469" t="s">
        <v>36</v>
      </c>
      <c r="E2469">
        <v>202303</v>
      </c>
      <c r="F2469">
        <v>328961.09677419363</v>
      </c>
      <c r="G2469">
        <v>344285</v>
      </c>
    </row>
    <row r="2470" spans="1:7" x14ac:dyDescent="0.2">
      <c r="A2470" t="s">
        <v>106</v>
      </c>
      <c r="B2470" t="s">
        <v>18</v>
      </c>
      <c r="C2470" t="s">
        <v>17</v>
      </c>
      <c r="D2470" t="s">
        <v>36</v>
      </c>
      <c r="E2470">
        <v>202304</v>
      </c>
      <c r="F2470">
        <v>324700.23333333322</v>
      </c>
      <c r="G2470">
        <v>338849</v>
      </c>
    </row>
    <row r="2471" spans="1:7" x14ac:dyDescent="0.2">
      <c r="A2471" t="s">
        <v>106</v>
      </c>
      <c r="B2471" t="s">
        <v>18</v>
      </c>
      <c r="C2471" t="s">
        <v>17</v>
      </c>
      <c r="D2471" t="s">
        <v>36</v>
      </c>
      <c r="E2471">
        <v>202305</v>
      </c>
      <c r="F2471">
        <v>319862.61290322599</v>
      </c>
      <c r="G2471">
        <v>334682</v>
      </c>
    </row>
    <row r="2472" spans="1:7" x14ac:dyDescent="0.2">
      <c r="A2472" t="s">
        <v>106</v>
      </c>
      <c r="B2472" t="s">
        <v>18</v>
      </c>
      <c r="C2472" t="s">
        <v>17</v>
      </c>
      <c r="D2472" t="s">
        <v>36</v>
      </c>
      <c r="E2472">
        <v>202306</v>
      </c>
      <c r="F2472">
        <v>313437.76666666666</v>
      </c>
      <c r="G2472">
        <v>326135</v>
      </c>
    </row>
    <row r="2473" spans="1:7" x14ac:dyDescent="0.2">
      <c r="A2473" t="s">
        <v>106</v>
      </c>
      <c r="B2473" t="s">
        <v>18</v>
      </c>
      <c r="C2473" t="s">
        <v>17</v>
      </c>
      <c r="D2473" t="s">
        <v>36</v>
      </c>
      <c r="E2473">
        <v>202307</v>
      </c>
      <c r="F2473">
        <v>306564.83870967774</v>
      </c>
      <c r="G2473">
        <v>319151</v>
      </c>
    </row>
    <row r="2474" spans="1:7" x14ac:dyDescent="0.2">
      <c r="A2474" t="s">
        <v>106</v>
      </c>
      <c r="B2474" t="s">
        <v>18</v>
      </c>
      <c r="C2474" t="s">
        <v>17</v>
      </c>
      <c r="D2474" t="s">
        <v>36</v>
      </c>
      <c r="E2474">
        <v>202308</v>
      </c>
      <c r="F2474">
        <v>300389.70967741928</v>
      </c>
      <c r="G2474">
        <v>313672</v>
      </c>
    </row>
    <row r="2475" spans="1:7" x14ac:dyDescent="0.2">
      <c r="A2475" t="s">
        <v>106</v>
      </c>
      <c r="B2475" t="s">
        <v>18</v>
      </c>
      <c r="C2475" t="s">
        <v>17</v>
      </c>
      <c r="D2475" t="s">
        <v>36</v>
      </c>
      <c r="E2475">
        <v>202309</v>
      </c>
      <c r="F2475">
        <v>292570.66666666657</v>
      </c>
      <c r="G2475">
        <v>305340</v>
      </c>
    </row>
    <row r="2476" spans="1:7" x14ac:dyDescent="0.2">
      <c r="A2476" t="s">
        <v>106</v>
      </c>
      <c r="B2476" t="s">
        <v>18</v>
      </c>
      <c r="C2476" t="s">
        <v>17</v>
      </c>
      <c r="D2476" t="s">
        <v>36</v>
      </c>
      <c r="E2476">
        <v>202310</v>
      </c>
      <c r="F2476">
        <v>283989.90322580648</v>
      </c>
      <c r="G2476">
        <v>296535</v>
      </c>
    </row>
    <row r="2477" spans="1:7" x14ac:dyDescent="0.2">
      <c r="A2477" t="s">
        <v>106</v>
      </c>
      <c r="B2477" t="s">
        <v>18</v>
      </c>
      <c r="C2477" t="s">
        <v>17</v>
      </c>
      <c r="D2477" t="s">
        <v>36</v>
      </c>
      <c r="E2477">
        <v>202311</v>
      </c>
      <c r="F2477">
        <v>277111.43333333347</v>
      </c>
      <c r="G2477">
        <v>289002</v>
      </c>
    </row>
    <row r="2478" spans="1:7" x14ac:dyDescent="0.2">
      <c r="A2478" t="s">
        <v>106</v>
      </c>
      <c r="B2478" t="s">
        <v>18</v>
      </c>
      <c r="C2478" t="s">
        <v>17</v>
      </c>
      <c r="D2478" t="s">
        <v>36</v>
      </c>
      <c r="E2478">
        <v>202312</v>
      </c>
      <c r="F2478">
        <v>270071.48387096782</v>
      </c>
      <c r="G2478">
        <v>280641</v>
      </c>
    </row>
    <row r="2479" spans="1:7" x14ac:dyDescent="0.2">
      <c r="A2479" t="s">
        <v>106</v>
      </c>
      <c r="B2479" t="s">
        <v>18</v>
      </c>
      <c r="C2479" t="s">
        <v>17</v>
      </c>
      <c r="D2479" t="s">
        <v>36</v>
      </c>
      <c r="E2479">
        <v>202401</v>
      </c>
      <c r="F2479">
        <v>261932.87096774162</v>
      </c>
      <c r="G2479">
        <v>274343</v>
      </c>
    </row>
    <row r="2480" spans="1:7" x14ac:dyDescent="0.2">
      <c r="A2480" t="s">
        <v>106</v>
      </c>
      <c r="B2480" t="s">
        <v>18</v>
      </c>
      <c r="C2480" t="s">
        <v>17</v>
      </c>
      <c r="D2480" t="s">
        <v>36</v>
      </c>
      <c r="E2480">
        <v>202402</v>
      </c>
      <c r="F2480">
        <v>255493.82758620684</v>
      </c>
      <c r="G2480">
        <v>268749</v>
      </c>
    </row>
    <row r="2481" spans="1:7" x14ac:dyDescent="0.2">
      <c r="A2481" t="s">
        <v>106</v>
      </c>
      <c r="B2481" t="s">
        <v>18</v>
      </c>
      <c r="C2481" t="s">
        <v>17</v>
      </c>
      <c r="D2481" t="s">
        <v>36</v>
      </c>
      <c r="E2481">
        <v>202403</v>
      </c>
      <c r="F2481">
        <v>249361.64516129019</v>
      </c>
      <c r="G2481">
        <v>261842</v>
      </c>
    </row>
    <row r="2482" spans="1:7" x14ac:dyDescent="0.2">
      <c r="A2482" t="s">
        <v>106</v>
      </c>
      <c r="B2482" t="s">
        <v>18</v>
      </c>
      <c r="C2482" t="s">
        <v>17</v>
      </c>
      <c r="D2482" t="s">
        <v>36</v>
      </c>
      <c r="E2482">
        <v>202404</v>
      </c>
      <c r="F2482">
        <v>246613.06666666656</v>
      </c>
      <c r="G2482">
        <v>257322</v>
      </c>
    </row>
    <row r="2483" spans="1:7" x14ac:dyDescent="0.2">
      <c r="A2483" t="s">
        <v>106</v>
      </c>
      <c r="B2483" t="s">
        <v>18</v>
      </c>
      <c r="C2483" t="s">
        <v>17</v>
      </c>
      <c r="D2483" t="s">
        <v>36</v>
      </c>
      <c r="E2483">
        <v>202405</v>
      </c>
      <c r="F2483">
        <v>247811.38709677412</v>
      </c>
      <c r="G2483">
        <v>257669</v>
      </c>
    </row>
    <row r="2484" spans="1:7" x14ac:dyDescent="0.2">
      <c r="A2484" t="s">
        <v>106</v>
      </c>
      <c r="B2484" t="s">
        <v>18</v>
      </c>
      <c r="C2484" t="s">
        <v>17</v>
      </c>
      <c r="D2484" t="s">
        <v>37</v>
      </c>
      <c r="E2484">
        <v>201906</v>
      </c>
      <c r="F2484">
        <v>152958.11469534051</v>
      </c>
      <c r="G2484">
        <v>164053</v>
      </c>
    </row>
    <row r="2485" spans="1:7" x14ac:dyDescent="0.2">
      <c r="A2485" t="s">
        <v>106</v>
      </c>
      <c r="B2485" t="s">
        <v>18</v>
      </c>
      <c r="C2485" t="s">
        <v>17</v>
      </c>
      <c r="D2485" t="s">
        <v>37</v>
      </c>
      <c r="E2485">
        <v>201912</v>
      </c>
      <c r="F2485">
        <v>151035.35268817205</v>
      </c>
      <c r="G2485">
        <v>160336.83333333334</v>
      </c>
    </row>
    <row r="2486" spans="1:7" x14ac:dyDescent="0.2">
      <c r="A2486" t="s">
        <v>106</v>
      </c>
      <c r="B2486" t="s">
        <v>18</v>
      </c>
      <c r="C2486" t="s">
        <v>17</v>
      </c>
      <c r="D2486" t="s">
        <v>37</v>
      </c>
      <c r="E2486">
        <v>202006</v>
      </c>
      <c r="F2486">
        <v>157368.44140402914</v>
      </c>
      <c r="G2486">
        <v>163569.16666666666</v>
      </c>
    </row>
    <row r="2487" spans="1:7" x14ac:dyDescent="0.2">
      <c r="A2487" t="s">
        <v>106</v>
      </c>
      <c r="B2487" t="s">
        <v>18</v>
      </c>
      <c r="C2487" t="s">
        <v>17</v>
      </c>
      <c r="D2487" t="s">
        <v>37</v>
      </c>
      <c r="E2487">
        <v>202012</v>
      </c>
      <c r="F2487">
        <v>164281.91702508958</v>
      </c>
      <c r="G2487">
        <v>171908.16666666666</v>
      </c>
    </row>
    <row r="2488" spans="1:7" x14ac:dyDescent="0.2">
      <c r="A2488" t="s">
        <v>106</v>
      </c>
      <c r="B2488" t="s">
        <v>18</v>
      </c>
      <c r="C2488" t="s">
        <v>17</v>
      </c>
      <c r="D2488" t="s">
        <v>37</v>
      </c>
      <c r="E2488">
        <v>202106</v>
      </c>
      <c r="F2488">
        <v>187186.75355862777</v>
      </c>
      <c r="G2488">
        <v>196871.83333333334</v>
      </c>
    </row>
    <row r="2489" spans="1:7" x14ac:dyDescent="0.2">
      <c r="A2489" t="s">
        <v>106</v>
      </c>
      <c r="B2489" t="s">
        <v>18</v>
      </c>
      <c r="C2489" t="s">
        <v>17</v>
      </c>
      <c r="D2489" t="s">
        <v>37</v>
      </c>
      <c r="E2489">
        <v>202112</v>
      </c>
      <c r="F2489">
        <v>217396.47150537628</v>
      </c>
      <c r="G2489">
        <v>227935.5</v>
      </c>
    </row>
    <row r="2490" spans="1:7" x14ac:dyDescent="0.2">
      <c r="A2490" t="s">
        <v>106</v>
      </c>
      <c r="B2490" t="s">
        <v>18</v>
      </c>
      <c r="C2490" t="s">
        <v>17</v>
      </c>
      <c r="D2490" t="s">
        <v>37</v>
      </c>
      <c r="E2490">
        <v>202206</v>
      </c>
      <c r="F2490">
        <v>267201.18237327185</v>
      </c>
      <c r="G2490">
        <v>279986.33333333331</v>
      </c>
    </row>
    <row r="2491" spans="1:7" x14ac:dyDescent="0.2">
      <c r="A2491" t="s">
        <v>106</v>
      </c>
      <c r="B2491" t="s">
        <v>18</v>
      </c>
      <c r="C2491" t="s">
        <v>17</v>
      </c>
      <c r="D2491" t="s">
        <v>37</v>
      </c>
      <c r="E2491">
        <v>202212</v>
      </c>
      <c r="F2491">
        <v>323678.03010752681</v>
      </c>
      <c r="G2491">
        <v>336095.16666666669</v>
      </c>
    </row>
    <row r="2492" spans="1:7" x14ac:dyDescent="0.2">
      <c r="A2492" t="s">
        <v>106</v>
      </c>
      <c r="B2492" t="s">
        <v>18</v>
      </c>
      <c r="C2492" t="s">
        <v>17</v>
      </c>
      <c r="D2492" t="s">
        <v>37</v>
      </c>
      <c r="E2492">
        <v>202306</v>
      </c>
      <c r="F2492">
        <v>326952.04281874042</v>
      </c>
      <c r="G2492">
        <v>341818.33333333331</v>
      </c>
    </row>
    <row r="2493" spans="1:7" x14ac:dyDescent="0.2">
      <c r="A2493" t="s">
        <v>106</v>
      </c>
      <c r="B2493" t="s">
        <v>18</v>
      </c>
      <c r="C2493" t="s">
        <v>17</v>
      </c>
      <c r="D2493" t="s">
        <v>37</v>
      </c>
      <c r="E2493">
        <v>202312</v>
      </c>
      <c r="F2493">
        <v>288449.67258064519</v>
      </c>
      <c r="G2493">
        <v>300723.5</v>
      </c>
    </row>
    <row r="2494" spans="1:7" x14ac:dyDescent="0.2">
      <c r="A2494" t="s">
        <v>106</v>
      </c>
      <c r="B2494" t="s">
        <v>18</v>
      </c>
      <c r="C2494" t="s">
        <v>17</v>
      </c>
      <c r="D2494" t="s">
        <v>37</v>
      </c>
      <c r="E2494">
        <v>202406</v>
      </c>
      <c r="F2494">
        <v>252242.55949573586</v>
      </c>
      <c r="G2494">
        <v>263985</v>
      </c>
    </row>
    <row r="2495" spans="1:7" x14ac:dyDescent="0.2">
      <c r="A2495" t="s">
        <v>106</v>
      </c>
      <c r="B2495" t="s">
        <v>18</v>
      </c>
      <c r="C2495" t="s">
        <v>17</v>
      </c>
      <c r="D2495" t="s">
        <v>33</v>
      </c>
      <c r="E2495">
        <v>201906</v>
      </c>
      <c r="F2495">
        <v>152958.11469534051</v>
      </c>
      <c r="G2495">
        <v>164053</v>
      </c>
    </row>
    <row r="2496" spans="1:7" x14ac:dyDescent="0.2">
      <c r="A2496" t="s">
        <v>106</v>
      </c>
      <c r="B2496" t="s">
        <v>18</v>
      </c>
      <c r="C2496" t="s">
        <v>17</v>
      </c>
      <c r="D2496" t="s">
        <v>33</v>
      </c>
      <c r="E2496">
        <v>201909</v>
      </c>
      <c r="F2496">
        <v>151701.75197132619</v>
      </c>
      <c r="G2496">
        <v>161324.66666666666</v>
      </c>
    </row>
    <row r="2497" spans="1:7" x14ac:dyDescent="0.2">
      <c r="A2497" t="s">
        <v>106</v>
      </c>
      <c r="B2497" t="s">
        <v>18</v>
      </c>
      <c r="C2497" t="s">
        <v>17</v>
      </c>
      <c r="D2497" t="s">
        <v>33</v>
      </c>
      <c r="E2497">
        <v>201912</v>
      </c>
      <c r="F2497">
        <v>150368.95340501794</v>
      </c>
      <c r="G2497">
        <v>159349</v>
      </c>
    </row>
    <row r="2498" spans="1:7" x14ac:dyDescent="0.2">
      <c r="A2498" t="s">
        <v>106</v>
      </c>
      <c r="B2498" t="s">
        <v>18</v>
      </c>
      <c r="C2498" t="s">
        <v>17</v>
      </c>
      <c r="D2498" t="s">
        <v>33</v>
      </c>
      <c r="E2498">
        <v>202003</v>
      </c>
      <c r="F2498">
        <v>158230.00037078231</v>
      </c>
      <c r="G2498">
        <v>165592</v>
      </c>
    </row>
    <row r="2499" spans="1:7" x14ac:dyDescent="0.2">
      <c r="A2499" t="s">
        <v>106</v>
      </c>
      <c r="B2499" t="s">
        <v>18</v>
      </c>
      <c r="C2499" t="s">
        <v>17</v>
      </c>
      <c r="D2499" t="s">
        <v>33</v>
      </c>
      <c r="E2499">
        <v>202006</v>
      </c>
      <c r="F2499">
        <v>156506.88243727598</v>
      </c>
      <c r="G2499">
        <v>161546.33333333334</v>
      </c>
    </row>
    <row r="2500" spans="1:7" x14ac:dyDescent="0.2">
      <c r="A2500" t="s">
        <v>106</v>
      </c>
      <c r="B2500" t="s">
        <v>18</v>
      </c>
      <c r="C2500" t="s">
        <v>17</v>
      </c>
      <c r="D2500" t="s">
        <v>33</v>
      </c>
      <c r="E2500">
        <v>202009</v>
      </c>
      <c r="F2500">
        <v>160723.8035842294</v>
      </c>
      <c r="G2500">
        <v>167707</v>
      </c>
    </row>
    <row r="2501" spans="1:7" x14ac:dyDescent="0.2">
      <c r="A2501" t="s">
        <v>106</v>
      </c>
      <c r="B2501" t="s">
        <v>18</v>
      </c>
      <c r="C2501" t="s">
        <v>17</v>
      </c>
      <c r="D2501" t="s">
        <v>33</v>
      </c>
      <c r="E2501">
        <v>202012</v>
      </c>
      <c r="F2501">
        <v>167840.03046594979</v>
      </c>
      <c r="G2501">
        <v>176109.33333333334</v>
      </c>
    </row>
    <row r="2502" spans="1:7" x14ac:dyDescent="0.2">
      <c r="A2502" t="s">
        <v>106</v>
      </c>
      <c r="B2502" t="s">
        <v>18</v>
      </c>
      <c r="C2502" t="s">
        <v>17</v>
      </c>
      <c r="D2502" t="s">
        <v>33</v>
      </c>
      <c r="E2502">
        <v>202103</v>
      </c>
      <c r="F2502">
        <v>180490.76267281105</v>
      </c>
      <c r="G2502">
        <v>190736.33333333334</v>
      </c>
    </row>
    <row r="2503" spans="1:7" x14ac:dyDescent="0.2">
      <c r="A2503" t="s">
        <v>106</v>
      </c>
      <c r="B2503" t="s">
        <v>18</v>
      </c>
      <c r="C2503" t="s">
        <v>17</v>
      </c>
      <c r="D2503" t="s">
        <v>33</v>
      </c>
      <c r="E2503">
        <v>202106</v>
      </c>
      <c r="F2503">
        <v>193882.74444444446</v>
      </c>
      <c r="G2503">
        <v>203007.33333333334</v>
      </c>
    </row>
    <row r="2504" spans="1:7" x14ac:dyDescent="0.2">
      <c r="A2504" t="s">
        <v>106</v>
      </c>
      <c r="B2504" t="s">
        <v>18</v>
      </c>
      <c r="C2504" t="s">
        <v>17</v>
      </c>
      <c r="D2504" t="s">
        <v>33</v>
      </c>
      <c r="E2504">
        <v>202109</v>
      </c>
      <c r="F2504">
        <v>207883.23655913971</v>
      </c>
      <c r="G2504">
        <v>218019.33333333334</v>
      </c>
    </row>
    <row r="2505" spans="1:7" x14ac:dyDescent="0.2">
      <c r="A2505" t="s">
        <v>106</v>
      </c>
      <c r="B2505" t="s">
        <v>18</v>
      </c>
      <c r="C2505" t="s">
        <v>17</v>
      </c>
      <c r="D2505" t="s">
        <v>33</v>
      </c>
      <c r="E2505">
        <v>202112</v>
      </c>
      <c r="F2505">
        <v>226909.70645161279</v>
      </c>
      <c r="G2505">
        <v>237851.66666666666</v>
      </c>
    </row>
    <row r="2506" spans="1:7" x14ac:dyDescent="0.2">
      <c r="A2506" t="s">
        <v>106</v>
      </c>
      <c r="B2506" t="s">
        <v>18</v>
      </c>
      <c r="C2506" t="s">
        <v>17</v>
      </c>
      <c r="D2506" t="s">
        <v>33</v>
      </c>
      <c r="E2506">
        <v>202203</v>
      </c>
      <c r="F2506">
        <v>251243.15937019963</v>
      </c>
      <c r="G2506">
        <v>264419.33333333331</v>
      </c>
    </row>
    <row r="2507" spans="1:7" x14ac:dyDescent="0.2">
      <c r="A2507" t="s">
        <v>106</v>
      </c>
      <c r="B2507" t="s">
        <v>18</v>
      </c>
      <c r="C2507" t="s">
        <v>17</v>
      </c>
      <c r="D2507" t="s">
        <v>33</v>
      </c>
      <c r="E2507">
        <v>202206</v>
      </c>
      <c r="F2507">
        <v>283159.20537634409</v>
      </c>
      <c r="G2507">
        <v>295553.33333333331</v>
      </c>
    </row>
    <row r="2508" spans="1:7" x14ac:dyDescent="0.2">
      <c r="A2508" t="s">
        <v>106</v>
      </c>
      <c r="B2508" t="s">
        <v>18</v>
      </c>
      <c r="C2508" t="s">
        <v>17</v>
      </c>
      <c r="D2508" t="s">
        <v>33</v>
      </c>
      <c r="E2508">
        <v>202209</v>
      </c>
      <c r="F2508">
        <v>311025.8741935484</v>
      </c>
      <c r="G2508">
        <v>323993.66666666669</v>
      </c>
    </row>
    <row r="2509" spans="1:7" x14ac:dyDescent="0.2">
      <c r="A2509" t="s">
        <v>106</v>
      </c>
      <c r="B2509" t="s">
        <v>18</v>
      </c>
      <c r="C2509" t="s">
        <v>17</v>
      </c>
      <c r="D2509" t="s">
        <v>33</v>
      </c>
      <c r="E2509">
        <v>202212</v>
      </c>
      <c r="F2509">
        <v>336330.18602150527</v>
      </c>
      <c r="G2509">
        <v>348196.66666666669</v>
      </c>
    </row>
    <row r="2510" spans="1:7" x14ac:dyDescent="0.2">
      <c r="A2510" t="s">
        <v>106</v>
      </c>
      <c r="B2510" t="s">
        <v>18</v>
      </c>
      <c r="C2510" t="s">
        <v>17</v>
      </c>
      <c r="D2510" t="s">
        <v>33</v>
      </c>
      <c r="E2510">
        <v>202303</v>
      </c>
      <c r="F2510">
        <v>334570.54800307221</v>
      </c>
      <c r="G2510">
        <v>350414.66666666669</v>
      </c>
    </row>
    <row r="2511" spans="1:7" x14ac:dyDescent="0.2">
      <c r="A2511" t="s">
        <v>106</v>
      </c>
      <c r="B2511" t="s">
        <v>18</v>
      </c>
      <c r="C2511" t="s">
        <v>17</v>
      </c>
      <c r="D2511" t="s">
        <v>33</v>
      </c>
      <c r="E2511">
        <v>202306</v>
      </c>
      <c r="F2511">
        <v>319333.53763440863</v>
      </c>
      <c r="G2511">
        <v>333222</v>
      </c>
    </row>
    <row r="2512" spans="1:7" x14ac:dyDescent="0.2">
      <c r="A2512" t="s">
        <v>106</v>
      </c>
      <c r="B2512" t="s">
        <v>18</v>
      </c>
      <c r="C2512" t="s">
        <v>17</v>
      </c>
      <c r="D2512" t="s">
        <v>33</v>
      </c>
      <c r="E2512">
        <v>202309</v>
      </c>
      <c r="F2512">
        <v>299841.73835125449</v>
      </c>
      <c r="G2512">
        <v>312721</v>
      </c>
    </row>
    <row r="2513" spans="1:7" x14ac:dyDescent="0.2">
      <c r="A2513" t="s">
        <v>106</v>
      </c>
      <c r="B2513" t="s">
        <v>18</v>
      </c>
      <c r="C2513" t="s">
        <v>17</v>
      </c>
      <c r="D2513" t="s">
        <v>33</v>
      </c>
      <c r="E2513">
        <v>202312</v>
      </c>
      <c r="F2513">
        <v>277057.60681003588</v>
      </c>
      <c r="G2513">
        <v>288726</v>
      </c>
    </row>
    <row r="2514" spans="1:7" x14ac:dyDescent="0.2">
      <c r="A2514" t="s">
        <v>106</v>
      </c>
      <c r="B2514" t="s">
        <v>18</v>
      </c>
      <c r="C2514" t="s">
        <v>17</v>
      </c>
      <c r="D2514" t="s">
        <v>33</v>
      </c>
      <c r="E2514">
        <v>202403</v>
      </c>
      <c r="F2514">
        <v>255596.11457174621</v>
      </c>
      <c r="G2514">
        <v>268311.33333333331</v>
      </c>
    </row>
    <row r="2515" spans="1:7" x14ac:dyDescent="0.2">
      <c r="A2515" t="s">
        <v>106</v>
      </c>
      <c r="B2515" t="s">
        <v>18</v>
      </c>
      <c r="C2515" t="s">
        <v>17</v>
      </c>
      <c r="D2515" t="s">
        <v>33</v>
      </c>
      <c r="E2515">
        <v>202406</v>
      </c>
      <c r="F2515">
        <v>247212.22688172036</v>
      </c>
      <c r="G2515">
        <v>257495.5</v>
      </c>
    </row>
    <row r="2516" spans="1:7" x14ac:dyDescent="0.2">
      <c r="A2516" t="s">
        <v>106</v>
      </c>
      <c r="B2516" t="s">
        <v>19</v>
      </c>
      <c r="C2516" t="s">
        <v>17</v>
      </c>
      <c r="D2516" t="s">
        <v>35</v>
      </c>
      <c r="E2516">
        <v>2019</v>
      </c>
      <c r="F2516">
        <v>385590.54778972524</v>
      </c>
      <c r="G2516">
        <v>396830.66666666669</v>
      </c>
    </row>
    <row r="2517" spans="1:7" x14ac:dyDescent="0.2">
      <c r="A2517" t="s">
        <v>106</v>
      </c>
      <c r="B2517" t="s">
        <v>19</v>
      </c>
      <c r="C2517" t="s">
        <v>17</v>
      </c>
      <c r="D2517" t="s">
        <v>35</v>
      </c>
      <c r="E2517">
        <v>2020</v>
      </c>
      <c r="F2517">
        <v>347119.76282288966</v>
      </c>
      <c r="G2517">
        <v>355544.33333333331</v>
      </c>
    </row>
    <row r="2518" spans="1:7" x14ac:dyDescent="0.2">
      <c r="A2518" t="s">
        <v>106</v>
      </c>
      <c r="B2518" t="s">
        <v>19</v>
      </c>
      <c r="C2518" t="s">
        <v>17</v>
      </c>
      <c r="D2518" t="s">
        <v>35</v>
      </c>
      <c r="E2518">
        <v>2021</v>
      </c>
      <c r="F2518">
        <v>347283.21315284178</v>
      </c>
      <c r="G2518">
        <v>358005.33333333331</v>
      </c>
    </row>
    <row r="2519" spans="1:7" x14ac:dyDescent="0.2">
      <c r="A2519" t="s">
        <v>106</v>
      </c>
      <c r="B2519" t="s">
        <v>19</v>
      </c>
      <c r="C2519" t="s">
        <v>17</v>
      </c>
      <c r="D2519" t="s">
        <v>35</v>
      </c>
      <c r="E2519">
        <v>2022</v>
      </c>
      <c r="F2519">
        <v>355603.5886264721</v>
      </c>
      <c r="G2519">
        <v>367351</v>
      </c>
    </row>
    <row r="2520" spans="1:7" x14ac:dyDescent="0.2">
      <c r="A2520" t="s">
        <v>106</v>
      </c>
      <c r="B2520" t="s">
        <v>19</v>
      </c>
      <c r="C2520" t="s">
        <v>17</v>
      </c>
      <c r="D2520" t="s">
        <v>35</v>
      </c>
      <c r="E2520">
        <v>2023</v>
      </c>
      <c r="F2520">
        <v>355904.58596390166</v>
      </c>
      <c r="G2520">
        <v>370034.25</v>
      </c>
    </row>
    <row r="2521" spans="1:7" x14ac:dyDescent="0.2">
      <c r="A2521" t="s">
        <v>106</v>
      </c>
      <c r="B2521" t="s">
        <v>19</v>
      </c>
      <c r="C2521" t="s">
        <v>17</v>
      </c>
      <c r="D2521" t="s">
        <v>35</v>
      </c>
      <c r="E2521">
        <v>2024</v>
      </c>
      <c r="F2521">
        <v>358912.4165072302</v>
      </c>
      <c r="G2521">
        <v>375460</v>
      </c>
    </row>
    <row r="2522" spans="1:7" x14ac:dyDescent="0.2">
      <c r="A2522" t="s">
        <v>106</v>
      </c>
      <c r="B2522" t="s">
        <v>19</v>
      </c>
      <c r="C2522" t="s">
        <v>17</v>
      </c>
      <c r="D2522" t="s">
        <v>36</v>
      </c>
      <c r="E2522">
        <v>201904</v>
      </c>
      <c r="F2522">
        <v>402716.00000000023</v>
      </c>
      <c r="G2522">
        <v>418464</v>
      </c>
    </row>
    <row r="2523" spans="1:7" x14ac:dyDescent="0.2">
      <c r="A2523" t="s">
        <v>106</v>
      </c>
      <c r="B2523" t="s">
        <v>19</v>
      </c>
      <c r="C2523" t="s">
        <v>17</v>
      </c>
      <c r="D2523" t="s">
        <v>36</v>
      </c>
      <c r="E2523">
        <v>201905</v>
      </c>
      <c r="F2523">
        <v>402817.99999999988</v>
      </c>
      <c r="G2523">
        <v>420223</v>
      </c>
    </row>
    <row r="2524" spans="1:7" x14ac:dyDescent="0.2">
      <c r="A2524" t="s">
        <v>106</v>
      </c>
      <c r="B2524" t="s">
        <v>19</v>
      </c>
      <c r="C2524" t="s">
        <v>17</v>
      </c>
      <c r="D2524" t="s">
        <v>36</v>
      </c>
      <c r="E2524">
        <v>201906</v>
      </c>
      <c r="F2524">
        <v>400178.23333333322</v>
      </c>
      <c r="G2524">
        <v>410561</v>
      </c>
    </row>
    <row r="2525" spans="1:7" x14ac:dyDescent="0.2">
      <c r="A2525" t="s">
        <v>106</v>
      </c>
      <c r="B2525" t="s">
        <v>19</v>
      </c>
      <c r="C2525" t="s">
        <v>17</v>
      </c>
      <c r="D2525" t="s">
        <v>36</v>
      </c>
      <c r="E2525">
        <v>201907</v>
      </c>
      <c r="F2525">
        <v>392807.29032258067</v>
      </c>
      <c r="G2525">
        <v>403770</v>
      </c>
    </row>
    <row r="2526" spans="1:7" x14ac:dyDescent="0.2">
      <c r="A2526" t="s">
        <v>106</v>
      </c>
      <c r="B2526" t="s">
        <v>19</v>
      </c>
      <c r="C2526" t="s">
        <v>17</v>
      </c>
      <c r="D2526" t="s">
        <v>36</v>
      </c>
      <c r="E2526">
        <v>201908</v>
      </c>
      <c r="F2526">
        <v>385905.38709677436</v>
      </c>
      <c r="G2526">
        <v>396141</v>
      </c>
    </row>
    <row r="2527" spans="1:7" x14ac:dyDescent="0.2">
      <c r="A2527" t="s">
        <v>106</v>
      </c>
      <c r="B2527" t="s">
        <v>19</v>
      </c>
      <c r="C2527" t="s">
        <v>17</v>
      </c>
      <c r="D2527" t="s">
        <v>36</v>
      </c>
      <c r="E2527">
        <v>201909</v>
      </c>
      <c r="F2527">
        <v>379602.03333333333</v>
      </c>
      <c r="G2527">
        <v>388971</v>
      </c>
    </row>
    <row r="2528" spans="1:7" x14ac:dyDescent="0.2">
      <c r="A2528" t="s">
        <v>106</v>
      </c>
      <c r="B2528" t="s">
        <v>19</v>
      </c>
      <c r="C2528" t="s">
        <v>17</v>
      </c>
      <c r="D2528" t="s">
        <v>36</v>
      </c>
      <c r="E2528">
        <v>201910</v>
      </c>
      <c r="F2528">
        <v>373584.74193548405</v>
      </c>
      <c r="G2528">
        <v>382531</v>
      </c>
    </row>
    <row r="2529" spans="1:7" x14ac:dyDescent="0.2">
      <c r="A2529" t="s">
        <v>106</v>
      </c>
      <c r="B2529" t="s">
        <v>19</v>
      </c>
      <c r="C2529" t="s">
        <v>17</v>
      </c>
      <c r="D2529" t="s">
        <v>36</v>
      </c>
      <c r="E2529">
        <v>201911</v>
      </c>
      <c r="F2529">
        <v>368038.56666666671</v>
      </c>
      <c r="G2529">
        <v>376699</v>
      </c>
    </row>
    <row r="2530" spans="1:7" x14ac:dyDescent="0.2">
      <c r="A2530" t="s">
        <v>106</v>
      </c>
      <c r="B2530" t="s">
        <v>19</v>
      </c>
      <c r="C2530" t="s">
        <v>17</v>
      </c>
      <c r="D2530" t="s">
        <v>36</v>
      </c>
      <c r="E2530">
        <v>201912</v>
      </c>
      <c r="F2530">
        <v>364664.67741935491</v>
      </c>
      <c r="G2530">
        <v>374116</v>
      </c>
    </row>
    <row r="2531" spans="1:7" x14ac:dyDescent="0.2">
      <c r="A2531" t="s">
        <v>106</v>
      </c>
      <c r="B2531" t="s">
        <v>19</v>
      </c>
      <c r="C2531" t="s">
        <v>17</v>
      </c>
      <c r="D2531" t="s">
        <v>36</v>
      </c>
      <c r="E2531">
        <v>202001</v>
      </c>
      <c r="F2531">
        <v>362010.3548387097</v>
      </c>
      <c r="G2531">
        <v>373841</v>
      </c>
    </row>
    <row r="2532" spans="1:7" x14ac:dyDescent="0.2">
      <c r="A2532" t="s">
        <v>106</v>
      </c>
      <c r="B2532" t="s">
        <v>19</v>
      </c>
      <c r="C2532" t="s">
        <v>17</v>
      </c>
      <c r="D2532" t="s">
        <v>36</v>
      </c>
      <c r="E2532">
        <v>202002</v>
      </c>
      <c r="F2532">
        <v>362853.55172413803</v>
      </c>
      <c r="G2532">
        <v>374040</v>
      </c>
    </row>
    <row r="2533" spans="1:7" x14ac:dyDescent="0.2">
      <c r="A2533" t="s">
        <v>106</v>
      </c>
      <c r="B2533" t="s">
        <v>19</v>
      </c>
      <c r="C2533" t="s">
        <v>17</v>
      </c>
      <c r="D2533" t="s">
        <v>36</v>
      </c>
      <c r="E2533">
        <v>202003</v>
      </c>
      <c r="F2533">
        <v>361549.09677419363</v>
      </c>
      <c r="G2533">
        <v>370318</v>
      </c>
    </row>
    <row r="2534" spans="1:7" x14ac:dyDescent="0.2">
      <c r="A2534" t="s">
        <v>106</v>
      </c>
      <c r="B2534" t="s">
        <v>19</v>
      </c>
      <c r="C2534" t="s">
        <v>17</v>
      </c>
      <c r="D2534" t="s">
        <v>36</v>
      </c>
      <c r="E2534">
        <v>202004</v>
      </c>
      <c r="F2534">
        <v>353080.3000000001</v>
      </c>
      <c r="G2534">
        <v>358560</v>
      </c>
    </row>
    <row r="2535" spans="1:7" x14ac:dyDescent="0.2">
      <c r="A2535" t="s">
        <v>106</v>
      </c>
      <c r="B2535" t="s">
        <v>19</v>
      </c>
      <c r="C2535" t="s">
        <v>17</v>
      </c>
      <c r="D2535" t="s">
        <v>36</v>
      </c>
      <c r="E2535">
        <v>202005</v>
      </c>
      <c r="F2535">
        <v>344702.38709677424</v>
      </c>
      <c r="G2535">
        <v>350111</v>
      </c>
    </row>
    <row r="2536" spans="1:7" x14ac:dyDescent="0.2">
      <c r="A2536" t="s">
        <v>106</v>
      </c>
      <c r="B2536" t="s">
        <v>19</v>
      </c>
      <c r="C2536" t="s">
        <v>17</v>
      </c>
      <c r="D2536" t="s">
        <v>36</v>
      </c>
      <c r="E2536">
        <v>202006</v>
      </c>
      <c r="F2536">
        <v>340051.29999999993</v>
      </c>
      <c r="G2536">
        <v>346038</v>
      </c>
    </row>
    <row r="2537" spans="1:7" x14ac:dyDescent="0.2">
      <c r="A2537" t="s">
        <v>106</v>
      </c>
      <c r="B2537" t="s">
        <v>19</v>
      </c>
      <c r="C2537" t="s">
        <v>17</v>
      </c>
      <c r="D2537" t="s">
        <v>36</v>
      </c>
      <c r="E2537">
        <v>202007</v>
      </c>
      <c r="F2537">
        <v>338402.03225806454</v>
      </c>
      <c r="G2537">
        <v>346513</v>
      </c>
    </row>
    <row r="2538" spans="1:7" x14ac:dyDescent="0.2">
      <c r="A2538" t="s">
        <v>106</v>
      </c>
      <c r="B2538" t="s">
        <v>19</v>
      </c>
      <c r="C2538" t="s">
        <v>17</v>
      </c>
      <c r="D2538" t="s">
        <v>36</v>
      </c>
      <c r="E2538">
        <v>202008</v>
      </c>
      <c r="F2538">
        <v>338629.70967741933</v>
      </c>
      <c r="G2538">
        <v>347609</v>
      </c>
    </row>
    <row r="2539" spans="1:7" x14ac:dyDescent="0.2">
      <c r="A2539" t="s">
        <v>106</v>
      </c>
      <c r="B2539" t="s">
        <v>19</v>
      </c>
      <c r="C2539" t="s">
        <v>17</v>
      </c>
      <c r="D2539" t="s">
        <v>36</v>
      </c>
      <c r="E2539">
        <v>202009</v>
      </c>
      <c r="F2539">
        <v>339873.43333333352</v>
      </c>
      <c r="G2539">
        <v>349806</v>
      </c>
    </row>
    <row r="2540" spans="1:7" x14ac:dyDescent="0.2">
      <c r="A2540" t="s">
        <v>106</v>
      </c>
      <c r="B2540" t="s">
        <v>19</v>
      </c>
      <c r="C2540" t="s">
        <v>17</v>
      </c>
      <c r="D2540" t="s">
        <v>36</v>
      </c>
      <c r="E2540">
        <v>202010</v>
      </c>
      <c r="F2540">
        <v>340824.45161290315</v>
      </c>
      <c r="G2540">
        <v>350714</v>
      </c>
    </row>
    <row r="2541" spans="1:7" x14ac:dyDescent="0.2">
      <c r="A2541" t="s">
        <v>106</v>
      </c>
      <c r="B2541" t="s">
        <v>19</v>
      </c>
      <c r="C2541" t="s">
        <v>17</v>
      </c>
      <c r="D2541" t="s">
        <v>36</v>
      </c>
      <c r="E2541">
        <v>202011</v>
      </c>
      <c r="F2541">
        <v>341762.6333333333</v>
      </c>
      <c r="G2541">
        <v>349966</v>
      </c>
    </row>
    <row r="2542" spans="1:7" x14ac:dyDescent="0.2">
      <c r="A2542" t="s">
        <v>106</v>
      </c>
      <c r="B2542" t="s">
        <v>19</v>
      </c>
      <c r="C2542" t="s">
        <v>17</v>
      </c>
      <c r="D2542" t="s">
        <v>36</v>
      </c>
      <c r="E2542">
        <v>202012</v>
      </c>
      <c r="F2542">
        <v>341697.90322580643</v>
      </c>
      <c r="G2542">
        <v>349016</v>
      </c>
    </row>
    <row r="2543" spans="1:7" x14ac:dyDescent="0.2">
      <c r="A2543" t="s">
        <v>106</v>
      </c>
      <c r="B2543" t="s">
        <v>19</v>
      </c>
      <c r="C2543" t="s">
        <v>17</v>
      </c>
      <c r="D2543" t="s">
        <v>36</v>
      </c>
      <c r="E2543">
        <v>202101</v>
      </c>
      <c r="F2543">
        <v>339900.09677419375</v>
      </c>
      <c r="G2543">
        <v>349849</v>
      </c>
    </row>
    <row r="2544" spans="1:7" x14ac:dyDescent="0.2">
      <c r="A2544" t="s">
        <v>106</v>
      </c>
      <c r="B2544" t="s">
        <v>19</v>
      </c>
      <c r="C2544" t="s">
        <v>17</v>
      </c>
      <c r="D2544" t="s">
        <v>36</v>
      </c>
      <c r="E2544">
        <v>202102</v>
      </c>
      <c r="F2544">
        <v>341714.46428571432</v>
      </c>
      <c r="G2544">
        <v>352092</v>
      </c>
    </row>
    <row r="2545" spans="1:7" x14ac:dyDescent="0.2">
      <c r="A2545" t="s">
        <v>106</v>
      </c>
      <c r="B2545" t="s">
        <v>19</v>
      </c>
      <c r="C2545" t="s">
        <v>17</v>
      </c>
      <c r="D2545" t="s">
        <v>36</v>
      </c>
      <c r="E2545">
        <v>202103</v>
      </c>
      <c r="F2545">
        <v>343278.38709677442</v>
      </c>
      <c r="G2545">
        <v>354896</v>
      </c>
    </row>
    <row r="2546" spans="1:7" x14ac:dyDescent="0.2">
      <c r="A2546" t="s">
        <v>106</v>
      </c>
      <c r="B2546" t="s">
        <v>19</v>
      </c>
      <c r="C2546" t="s">
        <v>17</v>
      </c>
      <c r="D2546" t="s">
        <v>36</v>
      </c>
      <c r="E2546">
        <v>202104</v>
      </c>
      <c r="F2546">
        <v>344354.63333333342</v>
      </c>
      <c r="G2546">
        <v>355049</v>
      </c>
    </row>
    <row r="2547" spans="1:7" x14ac:dyDescent="0.2">
      <c r="A2547" t="s">
        <v>106</v>
      </c>
      <c r="B2547" t="s">
        <v>19</v>
      </c>
      <c r="C2547" t="s">
        <v>17</v>
      </c>
      <c r="D2547" t="s">
        <v>36</v>
      </c>
      <c r="E2547">
        <v>202105</v>
      </c>
      <c r="F2547">
        <v>344118.74193548388</v>
      </c>
      <c r="G2547">
        <v>355013</v>
      </c>
    </row>
    <row r="2548" spans="1:7" x14ac:dyDescent="0.2">
      <c r="A2548" t="s">
        <v>106</v>
      </c>
      <c r="B2548" t="s">
        <v>19</v>
      </c>
      <c r="C2548" t="s">
        <v>17</v>
      </c>
      <c r="D2548" t="s">
        <v>36</v>
      </c>
      <c r="E2548">
        <v>202106</v>
      </c>
      <c r="F2548">
        <v>345854.3333333332</v>
      </c>
      <c r="G2548">
        <v>356755</v>
      </c>
    </row>
    <row r="2549" spans="1:7" x14ac:dyDescent="0.2">
      <c r="A2549" t="s">
        <v>106</v>
      </c>
      <c r="B2549" t="s">
        <v>19</v>
      </c>
      <c r="C2549" t="s">
        <v>17</v>
      </c>
      <c r="D2549" t="s">
        <v>36</v>
      </c>
      <c r="E2549">
        <v>202107</v>
      </c>
      <c r="F2549">
        <v>347777.58064516151</v>
      </c>
      <c r="G2549">
        <v>358617</v>
      </c>
    </row>
    <row r="2550" spans="1:7" x14ac:dyDescent="0.2">
      <c r="A2550" t="s">
        <v>106</v>
      </c>
      <c r="B2550" t="s">
        <v>19</v>
      </c>
      <c r="C2550" t="s">
        <v>17</v>
      </c>
      <c r="D2550" t="s">
        <v>36</v>
      </c>
      <c r="E2550">
        <v>202108</v>
      </c>
      <c r="F2550">
        <v>349459.61290322582</v>
      </c>
      <c r="G2550">
        <v>360490</v>
      </c>
    </row>
    <row r="2551" spans="1:7" x14ac:dyDescent="0.2">
      <c r="A2551" t="s">
        <v>106</v>
      </c>
      <c r="B2551" t="s">
        <v>19</v>
      </c>
      <c r="C2551" t="s">
        <v>17</v>
      </c>
      <c r="D2551" t="s">
        <v>36</v>
      </c>
      <c r="E2551">
        <v>202109</v>
      </c>
      <c r="F2551">
        <v>351052.90000000014</v>
      </c>
      <c r="G2551">
        <v>362177</v>
      </c>
    </row>
    <row r="2552" spans="1:7" x14ac:dyDescent="0.2">
      <c r="A2552" t="s">
        <v>106</v>
      </c>
      <c r="B2552" t="s">
        <v>19</v>
      </c>
      <c r="C2552" t="s">
        <v>17</v>
      </c>
      <c r="D2552" t="s">
        <v>36</v>
      </c>
      <c r="E2552">
        <v>202110</v>
      </c>
      <c r="F2552">
        <v>352363.06451612903</v>
      </c>
      <c r="G2552">
        <v>363778</v>
      </c>
    </row>
    <row r="2553" spans="1:7" x14ac:dyDescent="0.2">
      <c r="A2553" t="s">
        <v>106</v>
      </c>
      <c r="B2553" t="s">
        <v>19</v>
      </c>
      <c r="C2553" t="s">
        <v>17</v>
      </c>
      <c r="D2553" t="s">
        <v>36</v>
      </c>
      <c r="E2553">
        <v>202111</v>
      </c>
      <c r="F2553">
        <v>353659.03333333321</v>
      </c>
      <c r="G2553">
        <v>363944</v>
      </c>
    </row>
    <row r="2554" spans="1:7" x14ac:dyDescent="0.2">
      <c r="A2554" t="s">
        <v>106</v>
      </c>
      <c r="B2554" t="s">
        <v>19</v>
      </c>
      <c r="C2554" t="s">
        <v>17</v>
      </c>
      <c r="D2554" t="s">
        <v>36</v>
      </c>
      <c r="E2554">
        <v>202112</v>
      </c>
      <c r="F2554">
        <v>353865.70967741916</v>
      </c>
      <c r="G2554">
        <v>363404</v>
      </c>
    </row>
    <row r="2555" spans="1:7" x14ac:dyDescent="0.2">
      <c r="A2555" t="s">
        <v>106</v>
      </c>
      <c r="B2555" t="s">
        <v>19</v>
      </c>
      <c r="C2555" t="s">
        <v>17</v>
      </c>
      <c r="D2555" t="s">
        <v>36</v>
      </c>
      <c r="E2555">
        <v>202201</v>
      </c>
      <c r="F2555">
        <v>352718.90322580643</v>
      </c>
      <c r="G2555">
        <v>363884</v>
      </c>
    </row>
    <row r="2556" spans="1:7" x14ac:dyDescent="0.2">
      <c r="A2556" t="s">
        <v>106</v>
      </c>
      <c r="B2556" t="s">
        <v>19</v>
      </c>
      <c r="C2556" t="s">
        <v>17</v>
      </c>
      <c r="D2556" t="s">
        <v>36</v>
      </c>
      <c r="E2556">
        <v>202202</v>
      </c>
      <c r="F2556">
        <v>353647.67857142864</v>
      </c>
      <c r="G2556">
        <v>364202</v>
      </c>
    </row>
    <row r="2557" spans="1:7" x14ac:dyDescent="0.2">
      <c r="A2557" t="s">
        <v>106</v>
      </c>
      <c r="B2557" t="s">
        <v>19</v>
      </c>
      <c r="C2557" t="s">
        <v>17</v>
      </c>
      <c r="D2557" t="s">
        <v>36</v>
      </c>
      <c r="E2557">
        <v>202203</v>
      </c>
      <c r="F2557">
        <v>353840.54838709679</v>
      </c>
      <c r="G2557">
        <v>365525</v>
      </c>
    </row>
    <row r="2558" spans="1:7" x14ac:dyDescent="0.2">
      <c r="A2558" t="s">
        <v>106</v>
      </c>
      <c r="B2558" t="s">
        <v>19</v>
      </c>
      <c r="C2558" t="s">
        <v>17</v>
      </c>
      <c r="D2558" t="s">
        <v>36</v>
      </c>
      <c r="E2558">
        <v>202204</v>
      </c>
      <c r="F2558">
        <v>353845.53333333338</v>
      </c>
      <c r="G2558">
        <v>364428</v>
      </c>
    </row>
    <row r="2559" spans="1:7" x14ac:dyDescent="0.2">
      <c r="A2559" t="s">
        <v>106</v>
      </c>
      <c r="B2559" t="s">
        <v>19</v>
      </c>
      <c r="C2559" t="s">
        <v>17</v>
      </c>
      <c r="D2559" t="s">
        <v>36</v>
      </c>
      <c r="E2559">
        <v>202205</v>
      </c>
      <c r="F2559">
        <v>354778.77419354836</v>
      </c>
      <c r="G2559">
        <v>365993</v>
      </c>
    </row>
    <row r="2560" spans="1:7" x14ac:dyDescent="0.2">
      <c r="A2560" t="s">
        <v>106</v>
      </c>
      <c r="B2560" t="s">
        <v>19</v>
      </c>
      <c r="C2560" t="s">
        <v>17</v>
      </c>
      <c r="D2560" t="s">
        <v>36</v>
      </c>
      <c r="E2560">
        <v>202206</v>
      </c>
      <c r="F2560">
        <v>355537.79999999993</v>
      </c>
      <c r="G2560">
        <v>366881</v>
      </c>
    </row>
    <row r="2561" spans="1:7" x14ac:dyDescent="0.2">
      <c r="A2561" t="s">
        <v>106</v>
      </c>
      <c r="B2561" t="s">
        <v>19</v>
      </c>
      <c r="C2561" t="s">
        <v>17</v>
      </c>
      <c r="D2561" t="s">
        <v>36</v>
      </c>
      <c r="E2561">
        <v>202207</v>
      </c>
      <c r="F2561">
        <v>355260.29032258061</v>
      </c>
      <c r="G2561">
        <v>367164</v>
      </c>
    </row>
    <row r="2562" spans="1:7" x14ac:dyDescent="0.2">
      <c r="A2562" t="s">
        <v>106</v>
      </c>
      <c r="B2562" t="s">
        <v>19</v>
      </c>
      <c r="C2562" t="s">
        <v>17</v>
      </c>
      <c r="D2562" t="s">
        <v>36</v>
      </c>
      <c r="E2562">
        <v>202208</v>
      </c>
      <c r="F2562">
        <v>356687.5161290323</v>
      </c>
      <c r="G2562">
        <v>369617</v>
      </c>
    </row>
    <row r="2563" spans="1:7" x14ac:dyDescent="0.2">
      <c r="A2563" t="s">
        <v>106</v>
      </c>
      <c r="B2563" t="s">
        <v>19</v>
      </c>
      <c r="C2563" t="s">
        <v>17</v>
      </c>
      <c r="D2563" t="s">
        <v>36</v>
      </c>
      <c r="E2563">
        <v>202209</v>
      </c>
      <c r="F2563">
        <v>357656.43333333352</v>
      </c>
      <c r="G2563">
        <v>370884</v>
      </c>
    </row>
    <row r="2564" spans="1:7" x14ac:dyDescent="0.2">
      <c r="A2564" t="s">
        <v>106</v>
      </c>
      <c r="B2564" t="s">
        <v>19</v>
      </c>
      <c r="C2564" t="s">
        <v>17</v>
      </c>
      <c r="D2564" t="s">
        <v>36</v>
      </c>
      <c r="E2564">
        <v>202210</v>
      </c>
      <c r="F2564">
        <v>357862.74193548394</v>
      </c>
      <c r="G2564">
        <v>370916</v>
      </c>
    </row>
    <row r="2565" spans="1:7" x14ac:dyDescent="0.2">
      <c r="A2565" t="s">
        <v>106</v>
      </c>
      <c r="B2565" t="s">
        <v>19</v>
      </c>
      <c r="C2565" t="s">
        <v>17</v>
      </c>
      <c r="D2565" t="s">
        <v>36</v>
      </c>
      <c r="E2565">
        <v>202211</v>
      </c>
      <c r="F2565">
        <v>358224.16666666674</v>
      </c>
      <c r="G2565">
        <v>370467</v>
      </c>
    </row>
    <row r="2566" spans="1:7" x14ac:dyDescent="0.2">
      <c r="A2566" t="s">
        <v>106</v>
      </c>
      <c r="B2566" t="s">
        <v>19</v>
      </c>
      <c r="C2566" t="s">
        <v>17</v>
      </c>
      <c r="D2566" t="s">
        <v>36</v>
      </c>
      <c r="E2566">
        <v>202212</v>
      </c>
      <c r="F2566">
        <v>357182.67741935485</v>
      </c>
      <c r="G2566">
        <v>368251</v>
      </c>
    </row>
    <row r="2567" spans="1:7" x14ac:dyDescent="0.2">
      <c r="A2567" t="s">
        <v>106</v>
      </c>
      <c r="B2567" t="s">
        <v>19</v>
      </c>
      <c r="C2567" t="s">
        <v>17</v>
      </c>
      <c r="D2567" t="s">
        <v>36</v>
      </c>
      <c r="E2567">
        <v>202301</v>
      </c>
      <c r="F2567">
        <v>355039.80645161297</v>
      </c>
      <c r="G2567">
        <v>369667</v>
      </c>
    </row>
    <row r="2568" spans="1:7" x14ac:dyDescent="0.2">
      <c r="A2568" t="s">
        <v>106</v>
      </c>
      <c r="B2568" t="s">
        <v>19</v>
      </c>
      <c r="C2568" t="s">
        <v>17</v>
      </c>
      <c r="D2568" t="s">
        <v>36</v>
      </c>
      <c r="E2568">
        <v>202302</v>
      </c>
      <c r="F2568">
        <v>356579.39285714267</v>
      </c>
      <c r="G2568">
        <v>370491</v>
      </c>
    </row>
    <row r="2569" spans="1:7" x14ac:dyDescent="0.2">
      <c r="A2569" t="s">
        <v>106</v>
      </c>
      <c r="B2569" t="s">
        <v>19</v>
      </c>
      <c r="C2569" t="s">
        <v>17</v>
      </c>
      <c r="D2569" t="s">
        <v>36</v>
      </c>
      <c r="E2569">
        <v>202303</v>
      </c>
      <c r="F2569">
        <v>357193.38709677424</v>
      </c>
      <c r="G2569">
        <v>372109</v>
      </c>
    </row>
    <row r="2570" spans="1:7" x14ac:dyDescent="0.2">
      <c r="A2570" t="s">
        <v>106</v>
      </c>
      <c r="B2570" t="s">
        <v>19</v>
      </c>
      <c r="C2570" t="s">
        <v>17</v>
      </c>
      <c r="D2570" t="s">
        <v>36</v>
      </c>
      <c r="E2570">
        <v>202304</v>
      </c>
      <c r="F2570">
        <v>357027.93333333329</v>
      </c>
      <c r="G2570">
        <v>370785</v>
      </c>
    </row>
    <row r="2571" spans="1:7" x14ac:dyDescent="0.2">
      <c r="A2571" t="s">
        <v>106</v>
      </c>
      <c r="B2571" t="s">
        <v>19</v>
      </c>
      <c r="C2571" t="s">
        <v>17</v>
      </c>
      <c r="D2571" t="s">
        <v>36</v>
      </c>
      <c r="E2571">
        <v>202305</v>
      </c>
      <c r="F2571">
        <v>357349.06451612915</v>
      </c>
      <c r="G2571">
        <v>371644</v>
      </c>
    </row>
    <row r="2572" spans="1:7" x14ac:dyDescent="0.2">
      <c r="A2572" t="s">
        <v>106</v>
      </c>
      <c r="B2572" t="s">
        <v>19</v>
      </c>
      <c r="C2572" t="s">
        <v>17</v>
      </c>
      <c r="D2572" t="s">
        <v>36</v>
      </c>
      <c r="E2572">
        <v>202306</v>
      </c>
      <c r="F2572">
        <v>356434.16666666674</v>
      </c>
      <c r="G2572">
        <v>371072</v>
      </c>
    </row>
    <row r="2573" spans="1:7" x14ac:dyDescent="0.2">
      <c r="A2573" t="s">
        <v>106</v>
      </c>
      <c r="B2573" t="s">
        <v>19</v>
      </c>
      <c r="C2573" t="s">
        <v>17</v>
      </c>
      <c r="D2573" t="s">
        <v>36</v>
      </c>
      <c r="E2573">
        <v>202307</v>
      </c>
      <c r="F2573">
        <v>355756.45161290327</v>
      </c>
      <c r="G2573">
        <v>370574</v>
      </c>
    </row>
    <row r="2574" spans="1:7" x14ac:dyDescent="0.2">
      <c r="A2574" t="s">
        <v>106</v>
      </c>
      <c r="B2574" t="s">
        <v>19</v>
      </c>
      <c r="C2574" t="s">
        <v>17</v>
      </c>
      <c r="D2574" t="s">
        <v>36</v>
      </c>
      <c r="E2574">
        <v>202308</v>
      </c>
      <c r="F2574">
        <v>356400.32258064498</v>
      </c>
      <c r="G2574">
        <v>371074</v>
      </c>
    </row>
    <row r="2575" spans="1:7" x14ac:dyDescent="0.2">
      <c r="A2575" t="s">
        <v>106</v>
      </c>
      <c r="B2575" t="s">
        <v>19</v>
      </c>
      <c r="C2575" t="s">
        <v>17</v>
      </c>
      <c r="D2575" t="s">
        <v>36</v>
      </c>
      <c r="E2575">
        <v>202309</v>
      </c>
      <c r="F2575">
        <v>356006.1999999999</v>
      </c>
      <c r="G2575">
        <v>371173</v>
      </c>
    </row>
    <row r="2576" spans="1:7" x14ac:dyDescent="0.2">
      <c r="A2576" t="s">
        <v>106</v>
      </c>
      <c r="B2576" t="s">
        <v>19</v>
      </c>
      <c r="C2576" t="s">
        <v>17</v>
      </c>
      <c r="D2576" t="s">
        <v>36</v>
      </c>
      <c r="E2576">
        <v>202310</v>
      </c>
      <c r="F2576">
        <v>355543.25806451606</v>
      </c>
      <c r="G2576">
        <v>369289</v>
      </c>
    </row>
    <row r="2577" spans="1:7" x14ac:dyDescent="0.2">
      <c r="A2577" t="s">
        <v>106</v>
      </c>
      <c r="B2577" t="s">
        <v>19</v>
      </c>
      <c r="C2577" t="s">
        <v>17</v>
      </c>
      <c r="D2577" t="s">
        <v>36</v>
      </c>
      <c r="E2577">
        <v>202311</v>
      </c>
      <c r="F2577">
        <v>354695.49999999994</v>
      </c>
      <c r="G2577">
        <v>368210</v>
      </c>
    </row>
    <row r="2578" spans="1:7" x14ac:dyDescent="0.2">
      <c r="A2578" t="s">
        <v>106</v>
      </c>
      <c r="B2578" t="s">
        <v>19</v>
      </c>
      <c r="C2578" t="s">
        <v>17</v>
      </c>
      <c r="D2578" t="s">
        <v>36</v>
      </c>
      <c r="E2578">
        <v>202312</v>
      </c>
      <c r="F2578">
        <v>352829.5483870969</v>
      </c>
      <c r="G2578">
        <v>364323</v>
      </c>
    </row>
    <row r="2579" spans="1:7" x14ac:dyDescent="0.2">
      <c r="A2579" t="s">
        <v>106</v>
      </c>
      <c r="B2579" t="s">
        <v>19</v>
      </c>
      <c r="C2579" t="s">
        <v>17</v>
      </c>
      <c r="D2579" t="s">
        <v>36</v>
      </c>
      <c r="E2579">
        <v>202401</v>
      </c>
      <c r="F2579">
        <v>350075.06451612909</v>
      </c>
      <c r="G2579">
        <v>366502</v>
      </c>
    </row>
    <row r="2580" spans="1:7" x14ac:dyDescent="0.2">
      <c r="A2580" t="s">
        <v>106</v>
      </c>
      <c r="B2580" t="s">
        <v>19</v>
      </c>
      <c r="C2580" t="s">
        <v>17</v>
      </c>
      <c r="D2580" t="s">
        <v>36</v>
      </c>
      <c r="E2580">
        <v>202402</v>
      </c>
      <c r="F2580">
        <v>351446.37931034452</v>
      </c>
      <c r="G2580">
        <v>369971</v>
      </c>
    </row>
    <row r="2581" spans="1:7" x14ac:dyDescent="0.2">
      <c r="A2581" t="s">
        <v>106</v>
      </c>
      <c r="B2581" t="s">
        <v>19</v>
      </c>
      <c r="C2581" t="s">
        <v>17</v>
      </c>
      <c r="D2581" t="s">
        <v>36</v>
      </c>
      <c r="E2581">
        <v>202403</v>
      </c>
      <c r="F2581">
        <v>355558.41935483884</v>
      </c>
      <c r="G2581">
        <v>371409</v>
      </c>
    </row>
    <row r="2582" spans="1:7" x14ac:dyDescent="0.2">
      <c r="A2582" t="s">
        <v>106</v>
      </c>
      <c r="B2582" t="s">
        <v>19</v>
      </c>
      <c r="C2582" t="s">
        <v>17</v>
      </c>
      <c r="D2582" t="s">
        <v>36</v>
      </c>
      <c r="E2582">
        <v>202404</v>
      </c>
      <c r="F2582">
        <v>362347.8000000001</v>
      </c>
      <c r="G2582">
        <v>378100</v>
      </c>
    </row>
    <row r="2583" spans="1:7" x14ac:dyDescent="0.2">
      <c r="A2583" t="s">
        <v>106</v>
      </c>
      <c r="B2583" t="s">
        <v>19</v>
      </c>
      <c r="C2583" t="s">
        <v>17</v>
      </c>
      <c r="D2583" t="s">
        <v>36</v>
      </c>
      <c r="E2583">
        <v>202405</v>
      </c>
      <c r="F2583">
        <v>375134.41935483861</v>
      </c>
      <c r="G2583">
        <v>391318</v>
      </c>
    </row>
    <row r="2584" spans="1:7" x14ac:dyDescent="0.2">
      <c r="A2584" t="s">
        <v>106</v>
      </c>
      <c r="B2584" t="s">
        <v>19</v>
      </c>
      <c r="C2584" t="s">
        <v>17</v>
      </c>
      <c r="D2584" t="s">
        <v>37</v>
      </c>
      <c r="E2584">
        <v>201906</v>
      </c>
      <c r="F2584">
        <v>401904.0777777778</v>
      </c>
      <c r="G2584">
        <v>416416</v>
      </c>
    </row>
    <row r="2585" spans="1:7" x14ac:dyDescent="0.2">
      <c r="A2585" t="s">
        <v>106</v>
      </c>
      <c r="B2585" t="s">
        <v>19</v>
      </c>
      <c r="C2585" t="s">
        <v>17</v>
      </c>
      <c r="D2585" t="s">
        <v>37</v>
      </c>
      <c r="E2585">
        <v>201912</v>
      </c>
      <c r="F2585">
        <v>377433.78279569902</v>
      </c>
      <c r="G2585">
        <v>387038</v>
      </c>
    </row>
    <row r="2586" spans="1:7" x14ac:dyDescent="0.2">
      <c r="A2586" t="s">
        <v>106</v>
      </c>
      <c r="B2586" t="s">
        <v>19</v>
      </c>
      <c r="C2586" t="s">
        <v>17</v>
      </c>
      <c r="D2586" t="s">
        <v>37</v>
      </c>
      <c r="E2586">
        <v>202006</v>
      </c>
      <c r="F2586">
        <v>354041.16507230263</v>
      </c>
      <c r="G2586">
        <v>362151.33333333331</v>
      </c>
    </row>
    <row r="2587" spans="1:7" x14ac:dyDescent="0.2">
      <c r="A2587" t="s">
        <v>106</v>
      </c>
      <c r="B2587" t="s">
        <v>19</v>
      </c>
      <c r="C2587" t="s">
        <v>17</v>
      </c>
      <c r="D2587" t="s">
        <v>37</v>
      </c>
      <c r="E2587">
        <v>202012</v>
      </c>
      <c r="F2587">
        <v>340198.3605734767</v>
      </c>
      <c r="G2587">
        <v>348937.33333333331</v>
      </c>
    </row>
    <row r="2588" spans="1:7" x14ac:dyDescent="0.2">
      <c r="A2588" t="s">
        <v>106</v>
      </c>
      <c r="B2588" t="s">
        <v>19</v>
      </c>
      <c r="C2588" t="s">
        <v>17</v>
      </c>
      <c r="D2588" t="s">
        <v>37</v>
      </c>
      <c r="E2588">
        <v>202106</v>
      </c>
      <c r="F2588">
        <v>343203.44279313885</v>
      </c>
      <c r="G2588">
        <v>353942.33333333331</v>
      </c>
    </row>
    <row r="2589" spans="1:7" x14ac:dyDescent="0.2">
      <c r="A2589" t="s">
        <v>106</v>
      </c>
      <c r="B2589" t="s">
        <v>19</v>
      </c>
      <c r="C2589" t="s">
        <v>17</v>
      </c>
      <c r="D2589" t="s">
        <v>37</v>
      </c>
      <c r="E2589">
        <v>202112</v>
      </c>
      <c r="F2589">
        <v>351362.98351254483</v>
      </c>
      <c r="G2589">
        <v>362068.33333333331</v>
      </c>
    </row>
    <row r="2590" spans="1:7" x14ac:dyDescent="0.2">
      <c r="A2590" t="s">
        <v>106</v>
      </c>
      <c r="B2590" t="s">
        <v>19</v>
      </c>
      <c r="C2590" t="s">
        <v>17</v>
      </c>
      <c r="D2590" t="s">
        <v>37</v>
      </c>
      <c r="E2590">
        <v>202206</v>
      </c>
      <c r="F2590">
        <v>354061.53961853561</v>
      </c>
      <c r="G2590">
        <v>365152.16666666669</v>
      </c>
    </row>
    <row r="2591" spans="1:7" x14ac:dyDescent="0.2">
      <c r="A2591" t="s">
        <v>106</v>
      </c>
      <c r="B2591" t="s">
        <v>19</v>
      </c>
      <c r="C2591" t="s">
        <v>17</v>
      </c>
      <c r="D2591" t="s">
        <v>37</v>
      </c>
      <c r="E2591">
        <v>202212</v>
      </c>
      <c r="F2591">
        <v>357145.63763440866</v>
      </c>
      <c r="G2591">
        <v>369549.83333333331</v>
      </c>
    </row>
    <row r="2592" spans="1:7" x14ac:dyDescent="0.2">
      <c r="A2592" t="s">
        <v>106</v>
      </c>
      <c r="B2592" t="s">
        <v>19</v>
      </c>
      <c r="C2592" t="s">
        <v>17</v>
      </c>
      <c r="D2592" t="s">
        <v>37</v>
      </c>
      <c r="E2592">
        <v>202306</v>
      </c>
      <c r="F2592">
        <v>356603.95848694321</v>
      </c>
      <c r="G2592">
        <v>370961.33333333331</v>
      </c>
    </row>
    <row r="2593" spans="1:7" x14ac:dyDescent="0.2">
      <c r="A2593" t="s">
        <v>106</v>
      </c>
      <c r="B2593" t="s">
        <v>19</v>
      </c>
      <c r="C2593" t="s">
        <v>17</v>
      </c>
      <c r="D2593" t="s">
        <v>37</v>
      </c>
      <c r="E2593">
        <v>202312</v>
      </c>
      <c r="F2593">
        <v>355205.21344086016</v>
      </c>
      <c r="G2593">
        <v>369107.16666666669</v>
      </c>
    </row>
    <row r="2594" spans="1:7" x14ac:dyDescent="0.2">
      <c r="A2594" t="s">
        <v>106</v>
      </c>
      <c r="B2594" t="s">
        <v>19</v>
      </c>
      <c r="C2594" t="s">
        <v>17</v>
      </c>
      <c r="D2594" t="s">
        <v>37</v>
      </c>
      <c r="E2594">
        <v>202406</v>
      </c>
      <c r="F2594">
        <v>358912.4165072302</v>
      </c>
      <c r="G2594">
        <v>375460</v>
      </c>
    </row>
    <row r="2595" spans="1:7" x14ac:dyDescent="0.2">
      <c r="A2595" t="s">
        <v>106</v>
      </c>
      <c r="B2595" t="s">
        <v>19</v>
      </c>
      <c r="C2595" t="s">
        <v>17</v>
      </c>
      <c r="D2595" t="s">
        <v>33</v>
      </c>
      <c r="E2595">
        <v>201906</v>
      </c>
      <c r="F2595">
        <v>401904.0777777778</v>
      </c>
      <c r="G2595">
        <v>416416</v>
      </c>
    </row>
    <row r="2596" spans="1:7" x14ac:dyDescent="0.2">
      <c r="A2596" t="s">
        <v>106</v>
      </c>
      <c r="B2596" t="s">
        <v>19</v>
      </c>
      <c r="C2596" t="s">
        <v>17</v>
      </c>
      <c r="D2596" t="s">
        <v>33</v>
      </c>
      <c r="E2596">
        <v>201909</v>
      </c>
      <c r="F2596">
        <v>386104.90358422947</v>
      </c>
      <c r="G2596">
        <v>396294</v>
      </c>
    </row>
    <row r="2597" spans="1:7" x14ac:dyDescent="0.2">
      <c r="A2597" t="s">
        <v>106</v>
      </c>
      <c r="B2597" t="s">
        <v>19</v>
      </c>
      <c r="C2597" t="s">
        <v>17</v>
      </c>
      <c r="D2597" t="s">
        <v>33</v>
      </c>
      <c r="E2597">
        <v>201912</v>
      </c>
      <c r="F2597">
        <v>368762.66200716858</v>
      </c>
      <c r="G2597">
        <v>377782</v>
      </c>
    </row>
    <row r="2598" spans="1:7" x14ac:dyDescent="0.2">
      <c r="A2598" t="s">
        <v>106</v>
      </c>
      <c r="B2598" t="s">
        <v>19</v>
      </c>
      <c r="C2598" t="s">
        <v>17</v>
      </c>
      <c r="D2598" t="s">
        <v>33</v>
      </c>
      <c r="E2598">
        <v>202003</v>
      </c>
      <c r="F2598">
        <v>362137.66777901381</v>
      </c>
      <c r="G2598">
        <v>372733</v>
      </c>
    </row>
    <row r="2599" spans="1:7" x14ac:dyDescent="0.2">
      <c r="A2599" t="s">
        <v>106</v>
      </c>
      <c r="B2599" t="s">
        <v>19</v>
      </c>
      <c r="C2599" t="s">
        <v>17</v>
      </c>
      <c r="D2599" t="s">
        <v>33</v>
      </c>
      <c r="E2599">
        <v>202006</v>
      </c>
      <c r="F2599">
        <v>345944.66236559144</v>
      </c>
      <c r="G2599">
        <v>351569.66666666669</v>
      </c>
    </row>
    <row r="2600" spans="1:7" x14ac:dyDescent="0.2">
      <c r="A2600" t="s">
        <v>106</v>
      </c>
      <c r="B2600" t="s">
        <v>19</v>
      </c>
      <c r="C2600" t="s">
        <v>17</v>
      </c>
      <c r="D2600" t="s">
        <v>33</v>
      </c>
      <c r="E2600">
        <v>202009</v>
      </c>
      <c r="F2600">
        <v>338968.39175627247</v>
      </c>
      <c r="G2600">
        <v>347976</v>
      </c>
    </row>
    <row r="2601" spans="1:7" x14ac:dyDescent="0.2">
      <c r="A2601" t="s">
        <v>106</v>
      </c>
      <c r="B2601" t="s">
        <v>19</v>
      </c>
      <c r="C2601" t="s">
        <v>17</v>
      </c>
      <c r="D2601" t="s">
        <v>33</v>
      </c>
      <c r="E2601">
        <v>202012</v>
      </c>
      <c r="F2601">
        <v>341428.32939068094</v>
      </c>
      <c r="G2601">
        <v>349898.66666666669</v>
      </c>
    </row>
    <row r="2602" spans="1:7" x14ac:dyDescent="0.2">
      <c r="A2602" t="s">
        <v>106</v>
      </c>
      <c r="B2602" t="s">
        <v>19</v>
      </c>
      <c r="C2602" t="s">
        <v>17</v>
      </c>
      <c r="D2602" t="s">
        <v>33</v>
      </c>
      <c r="E2602">
        <v>202103</v>
      </c>
      <c r="F2602">
        <v>341630.98271889414</v>
      </c>
      <c r="G2602">
        <v>352279</v>
      </c>
    </row>
    <row r="2603" spans="1:7" x14ac:dyDescent="0.2">
      <c r="A2603" t="s">
        <v>106</v>
      </c>
      <c r="B2603" t="s">
        <v>19</v>
      </c>
      <c r="C2603" t="s">
        <v>17</v>
      </c>
      <c r="D2603" t="s">
        <v>33</v>
      </c>
      <c r="E2603">
        <v>202106</v>
      </c>
      <c r="F2603">
        <v>344775.9028673835</v>
      </c>
      <c r="G2603">
        <v>355605.66666666669</v>
      </c>
    </row>
    <row r="2604" spans="1:7" x14ac:dyDescent="0.2">
      <c r="A2604" t="s">
        <v>106</v>
      </c>
      <c r="B2604" t="s">
        <v>19</v>
      </c>
      <c r="C2604" t="s">
        <v>17</v>
      </c>
      <c r="D2604" t="s">
        <v>33</v>
      </c>
      <c r="E2604">
        <v>202109</v>
      </c>
      <c r="F2604">
        <v>349430.03118279582</v>
      </c>
      <c r="G2604">
        <v>360428</v>
      </c>
    </row>
    <row r="2605" spans="1:7" x14ac:dyDescent="0.2">
      <c r="A2605" t="s">
        <v>106</v>
      </c>
      <c r="B2605" t="s">
        <v>19</v>
      </c>
      <c r="C2605" t="s">
        <v>17</v>
      </c>
      <c r="D2605" t="s">
        <v>33</v>
      </c>
      <c r="E2605">
        <v>202112</v>
      </c>
      <c r="F2605">
        <v>353295.93584229378</v>
      </c>
      <c r="G2605">
        <v>363708.66666666669</v>
      </c>
    </row>
    <row r="2606" spans="1:7" x14ac:dyDescent="0.2">
      <c r="A2606" t="s">
        <v>106</v>
      </c>
      <c r="B2606" t="s">
        <v>19</v>
      </c>
      <c r="C2606" t="s">
        <v>17</v>
      </c>
      <c r="D2606" t="s">
        <v>33</v>
      </c>
      <c r="E2606">
        <v>202203</v>
      </c>
      <c r="F2606">
        <v>353402.37672811066</v>
      </c>
      <c r="G2606">
        <v>364537</v>
      </c>
    </row>
    <row r="2607" spans="1:7" x14ac:dyDescent="0.2">
      <c r="A2607" t="s">
        <v>106</v>
      </c>
      <c r="B2607" t="s">
        <v>19</v>
      </c>
      <c r="C2607" t="s">
        <v>17</v>
      </c>
      <c r="D2607" t="s">
        <v>33</v>
      </c>
      <c r="E2607">
        <v>202206</v>
      </c>
      <c r="F2607">
        <v>354720.70250896056</v>
      </c>
      <c r="G2607">
        <v>365767.33333333331</v>
      </c>
    </row>
    <row r="2608" spans="1:7" x14ac:dyDescent="0.2">
      <c r="A2608" t="s">
        <v>106</v>
      </c>
      <c r="B2608" t="s">
        <v>19</v>
      </c>
      <c r="C2608" t="s">
        <v>17</v>
      </c>
      <c r="D2608" t="s">
        <v>33</v>
      </c>
      <c r="E2608">
        <v>202209</v>
      </c>
      <c r="F2608">
        <v>356534.74659498216</v>
      </c>
      <c r="G2608">
        <v>369221.66666666669</v>
      </c>
    </row>
    <row r="2609" spans="1:7" x14ac:dyDescent="0.2">
      <c r="A2609" t="s">
        <v>106</v>
      </c>
      <c r="B2609" t="s">
        <v>19</v>
      </c>
      <c r="C2609" t="s">
        <v>17</v>
      </c>
      <c r="D2609" t="s">
        <v>33</v>
      </c>
      <c r="E2609">
        <v>202212</v>
      </c>
      <c r="F2609">
        <v>357756.52867383516</v>
      </c>
      <c r="G2609">
        <v>369878</v>
      </c>
    </row>
    <row r="2610" spans="1:7" x14ac:dyDescent="0.2">
      <c r="A2610" t="s">
        <v>106</v>
      </c>
      <c r="B2610" t="s">
        <v>19</v>
      </c>
      <c r="C2610" t="s">
        <v>17</v>
      </c>
      <c r="D2610" t="s">
        <v>33</v>
      </c>
      <c r="E2610">
        <v>202303</v>
      </c>
      <c r="F2610">
        <v>356270.86213517661</v>
      </c>
      <c r="G2610">
        <v>370755.66666666669</v>
      </c>
    </row>
    <row r="2611" spans="1:7" x14ac:dyDescent="0.2">
      <c r="A2611" t="s">
        <v>106</v>
      </c>
      <c r="B2611" t="s">
        <v>19</v>
      </c>
      <c r="C2611" t="s">
        <v>17</v>
      </c>
      <c r="D2611" t="s">
        <v>33</v>
      </c>
      <c r="E2611">
        <v>202306</v>
      </c>
      <c r="F2611">
        <v>356937.05483870971</v>
      </c>
      <c r="G2611">
        <v>371167</v>
      </c>
    </row>
    <row r="2612" spans="1:7" x14ac:dyDescent="0.2">
      <c r="A2612" t="s">
        <v>106</v>
      </c>
      <c r="B2612" t="s">
        <v>19</v>
      </c>
      <c r="C2612" t="s">
        <v>17</v>
      </c>
      <c r="D2612" t="s">
        <v>33</v>
      </c>
      <c r="E2612">
        <v>202309</v>
      </c>
      <c r="F2612">
        <v>356054.32473118271</v>
      </c>
      <c r="G2612">
        <v>370940.33333333331</v>
      </c>
    </row>
    <row r="2613" spans="1:7" x14ac:dyDescent="0.2">
      <c r="A2613" t="s">
        <v>106</v>
      </c>
      <c r="B2613" t="s">
        <v>19</v>
      </c>
      <c r="C2613" t="s">
        <v>17</v>
      </c>
      <c r="D2613" t="s">
        <v>33</v>
      </c>
      <c r="E2613">
        <v>202312</v>
      </c>
      <c r="F2613">
        <v>354356.1021505376</v>
      </c>
      <c r="G2613">
        <v>367274</v>
      </c>
    </row>
    <row r="2614" spans="1:7" x14ac:dyDescent="0.2">
      <c r="A2614" t="s">
        <v>106</v>
      </c>
      <c r="B2614" t="s">
        <v>19</v>
      </c>
      <c r="C2614" t="s">
        <v>17</v>
      </c>
      <c r="D2614" t="s">
        <v>33</v>
      </c>
      <c r="E2614">
        <v>202403</v>
      </c>
      <c r="F2614">
        <v>352359.95439377078</v>
      </c>
      <c r="G2614">
        <v>369294</v>
      </c>
    </row>
    <row r="2615" spans="1:7" x14ac:dyDescent="0.2">
      <c r="A2615" t="s">
        <v>106</v>
      </c>
      <c r="B2615" t="s">
        <v>19</v>
      </c>
      <c r="C2615" t="s">
        <v>17</v>
      </c>
      <c r="D2615" t="s">
        <v>33</v>
      </c>
      <c r="E2615">
        <v>202406</v>
      </c>
      <c r="F2615">
        <v>368741.10967741936</v>
      </c>
      <c r="G2615">
        <v>384709</v>
      </c>
    </row>
    <row r="2616" spans="1:7" x14ac:dyDescent="0.2">
      <c r="A2616" t="s">
        <v>106</v>
      </c>
      <c r="B2616" t="s">
        <v>15</v>
      </c>
      <c r="C2616" t="s">
        <v>17</v>
      </c>
      <c r="D2616" t="s">
        <v>35</v>
      </c>
      <c r="E2616">
        <v>2019</v>
      </c>
      <c r="F2616">
        <v>400626.40884109901</v>
      </c>
      <c r="G2616">
        <v>424698.11111111112</v>
      </c>
    </row>
    <row r="2617" spans="1:7" x14ac:dyDescent="0.2">
      <c r="A2617" t="s">
        <v>106</v>
      </c>
      <c r="B2617" t="s">
        <v>15</v>
      </c>
      <c r="C2617" t="s">
        <v>17</v>
      </c>
      <c r="D2617" t="s">
        <v>35</v>
      </c>
      <c r="E2617">
        <v>2020</v>
      </c>
      <c r="F2617">
        <v>384350.17589914723</v>
      </c>
      <c r="G2617">
        <v>401419.5</v>
      </c>
    </row>
    <row r="2618" spans="1:7" x14ac:dyDescent="0.2">
      <c r="A2618" t="s">
        <v>106</v>
      </c>
      <c r="B2618" t="s">
        <v>15</v>
      </c>
      <c r="C2618" t="s">
        <v>17</v>
      </c>
      <c r="D2618" t="s">
        <v>35</v>
      </c>
      <c r="E2618">
        <v>2021</v>
      </c>
      <c r="F2618">
        <v>341859.62053891446</v>
      </c>
      <c r="G2618">
        <v>357129.16666666669</v>
      </c>
    </row>
    <row r="2619" spans="1:7" x14ac:dyDescent="0.2">
      <c r="A2619" t="s">
        <v>106</v>
      </c>
      <c r="B2619" t="s">
        <v>15</v>
      </c>
      <c r="C2619" t="s">
        <v>17</v>
      </c>
      <c r="D2619" t="s">
        <v>35</v>
      </c>
      <c r="E2619">
        <v>2022</v>
      </c>
      <c r="F2619">
        <v>313497.87766257039</v>
      </c>
      <c r="G2619">
        <v>326942.83333333331</v>
      </c>
    </row>
    <row r="2620" spans="1:7" x14ac:dyDescent="0.2">
      <c r="A2620" t="s">
        <v>106</v>
      </c>
      <c r="B2620" t="s">
        <v>15</v>
      </c>
      <c r="C2620" t="s">
        <v>17</v>
      </c>
      <c r="D2620" t="s">
        <v>35</v>
      </c>
      <c r="E2620">
        <v>2023</v>
      </c>
      <c r="F2620">
        <v>264183.68594470044</v>
      </c>
      <c r="G2620">
        <v>272265.91666666669</v>
      </c>
    </row>
    <row r="2621" spans="1:7" x14ac:dyDescent="0.2">
      <c r="A2621" t="s">
        <v>106</v>
      </c>
      <c r="B2621" t="s">
        <v>15</v>
      </c>
      <c r="C2621" t="s">
        <v>17</v>
      </c>
      <c r="D2621" t="s">
        <v>35</v>
      </c>
      <c r="E2621">
        <v>2024</v>
      </c>
      <c r="F2621">
        <v>254973.53572858739</v>
      </c>
      <c r="G2621">
        <v>261655.4</v>
      </c>
    </row>
    <row r="2622" spans="1:7" x14ac:dyDescent="0.2">
      <c r="A2622" t="s">
        <v>106</v>
      </c>
      <c r="B2622" t="s">
        <v>15</v>
      </c>
      <c r="C2622" t="s">
        <v>17</v>
      </c>
      <c r="D2622" t="s">
        <v>36</v>
      </c>
      <c r="E2622">
        <v>201904</v>
      </c>
      <c r="F2622">
        <v>385334.86666666641</v>
      </c>
      <c r="G2622">
        <v>409969</v>
      </c>
    </row>
    <row r="2623" spans="1:7" x14ac:dyDescent="0.2">
      <c r="A2623" t="s">
        <v>106</v>
      </c>
      <c r="B2623" t="s">
        <v>15</v>
      </c>
      <c r="C2623" t="s">
        <v>17</v>
      </c>
      <c r="D2623" t="s">
        <v>36</v>
      </c>
      <c r="E2623">
        <v>201905</v>
      </c>
      <c r="F2623">
        <v>387816.51612903213</v>
      </c>
      <c r="G2623">
        <v>413137</v>
      </c>
    </row>
    <row r="2624" spans="1:7" x14ac:dyDescent="0.2">
      <c r="A2624" t="s">
        <v>106</v>
      </c>
      <c r="B2624" t="s">
        <v>15</v>
      </c>
      <c r="C2624" t="s">
        <v>17</v>
      </c>
      <c r="D2624" t="s">
        <v>36</v>
      </c>
      <c r="E2624">
        <v>201906</v>
      </c>
      <c r="F2624">
        <v>391154.53333333327</v>
      </c>
      <c r="G2624">
        <v>414452</v>
      </c>
    </row>
    <row r="2625" spans="1:7" x14ac:dyDescent="0.2">
      <c r="A2625" t="s">
        <v>106</v>
      </c>
      <c r="B2625" t="s">
        <v>15</v>
      </c>
      <c r="C2625" t="s">
        <v>17</v>
      </c>
      <c r="D2625" t="s">
        <v>36</v>
      </c>
      <c r="E2625">
        <v>201907</v>
      </c>
      <c r="F2625">
        <v>395537.25806451589</v>
      </c>
      <c r="G2625">
        <v>419553</v>
      </c>
    </row>
    <row r="2626" spans="1:7" x14ac:dyDescent="0.2">
      <c r="A2626" t="s">
        <v>106</v>
      </c>
      <c r="B2626" t="s">
        <v>15</v>
      </c>
      <c r="C2626" t="s">
        <v>17</v>
      </c>
      <c r="D2626" t="s">
        <v>36</v>
      </c>
      <c r="E2626">
        <v>201908</v>
      </c>
      <c r="F2626">
        <v>398911.19354838721</v>
      </c>
      <c r="G2626">
        <v>423312</v>
      </c>
    </row>
    <row r="2627" spans="1:7" x14ac:dyDescent="0.2">
      <c r="A2627" t="s">
        <v>106</v>
      </c>
      <c r="B2627" t="s">
        <v>15</v>
      </c>
      <c r="C2627" t="s">
        <v>17</v>
      </c>
      <c r="D2627" t="s">
        <v>36</v>
      </c>
      <c r="E2627">
        <v>201909</v>
      </c>
      <c r="F2627">
        <v>403897.60000000003</v>
      </c>
      <c r="G2627">
        <v>428253</v>
      </c>
    </row>
    <row r="2628" spans="1:7" x14ac:dyDescent="0.2">
      <c r="A2628" t="s">
        <v>106</v>
      </c>
      <c r="B2628" t="s">
        <v>15</v>
      </c>
      <c r="C2628" t="s">
        <v>17</v>
      </c>
      <c r="D2628" t="s">
        <v>36</v>
      </c>
      <c r="E2628">
        <v>201910</v>
      </c>
      <c r="F2628">
        <v>410985.22580645152</v>
      </c>
      <c r="G2628">
        <v>434851</v>
      </c>
    </row>
    <row r="2629" spans="1:7" x14ac:dyDescent="0.2">
      <c r="A2629" t="s">
        <v>106</v>
      </c>
      <c r="B2629" t="s">
        <v>15</v>
      </c>
      <c r="C2629" t="s">
        <v>17</v>
      </c>
      <c r="D2629" t="s">
        <v>36</v>
      </c>
      <c r="E2629">
        <v>201911</v>
      </c>
      <c r="F2629">
        <v>414637.06666666659</v>
      </c>
      <c r="G2629">
        <v>437418</v>
      </c>
    </row>
    <row r="2630" spans="1:7" x14ac:dyDescent="0.2">
      <c r="A2630" t="s">
        <v>106</v>
      </c>
      <c r="B2630" t="s">
        <v>15</v>
      </c>
      <c r="C2630" t="s">
        <v>17</v>
      </c>
      <c r="D2630" t="s">
        <v>36</v>
      </c>
      <c r="E2630">
        <v>201912</v>
      </c>
      <c r="F2630">
        <v>417363.41935483896</v>
      </c>
      <c r="G2630">
        <v>441338</v>
      </c>
    </row>
    <row r="2631" spans="1:7" x14ac:dyDescent="0.2">
      <c r="A2631" t="s">
        <v>106</v>
      </c>
      <c r="B2631" t="s">
        <v>15</v>
      </c>
      <c r="C2631" t="s">
        <v>17</v>
      </c>
      <c r="D2631" t="s">
        <v>36</v>
      </c>
      <c r="E2631">
        <v>202001</v>
      </c>
      <c r="F2631">
        <v>416968.3548387101</v>
      </c>
      <c r="G2631">
        <v>440254</v>
      </c>
    </row>
    <row r="2632" spans="1:7" x14ac:dyDescent="0.2">
      <c r="A2632" t="s">
        <v>106</v>
      </c>
      <c r="B2632" t="s">
        <v>15</v>
      </c>
      <c r="C2632" t="s">
        <v>17</v>
      </c>
      <c r="D2632" t="s">
        <v>36</v>
      </c>
      <c r="E2632">
        <v>202002</v>
      </c>
      <c r="F2632">
        <v>415092.5172413793</v>
      </c>
      <c r="G2632">
        <v>438127</v>
      </c>
    </row>
    <row r="2633" spans="1:7" x14ac:dyDescent="0.2">
      <c r="A2633" t="s">
        <v>106</v>
      </c>
      <c r="B2633" t="s">
        <v>15</v>
      </c>
      <c r="C2633" t="s">
        <v>17</v>
      </c>
      <c r="D2633" t="s">
        <v>36</v>
      </c>
      <c r="E2633">
        <v>202003</v>
      </c>
      <c r="F2633">
        <v>413507.77419354848</v>
      </c>
      <c r="G2633">
        <v>432388</v>
      </c>
    </row>
    <row r="2634" spans="1:7" x14ac:dyDescent="0.2">
      <c r="A2634" t="s">
        <v>106</v>
      </c>
      <c r="B2634" t="s">
        <v>15</v>
      </c>
      <c r="C2634" t="s">
        <v>17</v>
      </c>
      <c r="D2634" t="s">
        <v>36</v>
      </c>
      <c r="E2634">
        <v>202004</v>
      </c>
      <c r="F2634">
        <v>401443.19999999995</v>
      </c>
      <c r="G2634">
        <v>413849</v>
      </c>
    </row>
    <row r="2635" spans="1:7" x14ac:dyDescent="0.2">
      <c r="A2635" t="s">
        <v>106</v>
      </c>
      <c r="B2635" t="s">
        <v>15</v>
      </c>
      <c r="C2635" t="s">
        <v>17</v>
      </c>
      <c r="D2635" t="s">
        <v>36</v>
      </c>
      <c r="E2635">
        <v>202005</v>
      </c>
      <c r="F2635">
        <v>389141.16129032255</v>
      </c>
      <c r="G2635">
        <v>403249</v>
      </c>
    </row>
    <row r="2636" spans="1:7" x14ac:dyDescent="0.2">
      <c r="A2636" t="s">
        <v>106</v>
      </c>
      <c r="B2636" t="s">
        <v>15</v>
      </c>
      <c r="C2636" t="s">
        <v>17</v>
      </c>
      <c r="D2636" t="s">
        <v>36</v>
      </c>
      <c r="E2636">
        <v>202006</v>
      </c>
      <c r="F2636">
        <v>381414.2</v>
      </c>
      <c r="G2636">
        <v>396027</v>
      </c>
    </row>
    <row r="2637" spans="1:7" x14ac:dyDescent="0.2">
      <c r="A2637" t="s">
        <v>106</v>
      </c>
      <c r="B2637" t="s">
        <v>15</v>
      </c>
      <c r="C2637" t="s">
        <v>17</v>
      </c>
      <c r="D2637" t="s">
        <v>36</v>
      </c>
      <c r="E2637">
        <v>202007</v>
      </c>
      <c r="F2637">
        <v>376714.4838709677</v>
      </c>
      <c r="G2637">
        <v>392780</v>
      </c>
    </row>
    <row r="2638" spans="1:7" x14ac:dyDescent="0.2">
      <c r="A2638" t="s">
        <v>106</v>
      </c>
      <c r="B2638" t="s">
        <v>15</v>
      </c>
      <c r="C2638" t="s">
        <v>17</v>
      </c>
      <c r="D2638" t="s">
        <v>36</v>
      </c>
      <c r="E2638">
        <v>202008</v>
      </c>
      <c r="F2638">
        <v>372258.06451612909</v>
      </c>
      <c r="G2638">
        <v>387526</v>
      </c>
    </row>
    <row r="2639" spans="1:7" x14ac:dyDescent="0.2">
      <c r="A2639" t="s">
        <v>106</v>
      </c>
      <c r="B2639" t="s">
        <v>15</v>
      </c>
      <c r="C2639" t="s">
        <v>17</v>
      </c>
      <c r="D2639" t="s">
        <v>36</v>
      </c>
      <c r="E2639">
        <v>202009</v>
      </c>
      <c r="F2639">
        <v>367033.76666666678</v>
      </c>
      <c r="G2639">
        <v>385115</v>
      </c>
    </row>
    <row r="2640" spans="1:7" x14ac:dyDescent="0.2">
      <c r="A2640" t="s">
        <v>106</v>
      </c>
      <c r="B2640" t="s">
        <v>15</v>
      </c>
      <c r="C2640" t="s">
        <v>17</v>
      </c>
      <c r="D2640" t="s">
        <v>36</v>
      </c>
      <c r="E2640">
        <v>202010</v>
      </c>
      <c r="F2640">
        <v>362206.29032258061</v>
      </c>
      <c r="G2640">
        <v>380333</v>
      </c>
    </row>
    <row r="2641" spans="1:7" x14ac:dyDescent="0.2">
      <c r="A2641" t="s">
        <v>106</v>
      </c>
      <c r="B2641" t="s">
        <v>15</v>
      </c>
      <c r="C2641" t="s">
        <v>17</v>
      </c>
      <c r="D2641" t="s">
        <v>36</v>
      </c>
      <c r="E2641">
        <v>202011</v>
      </c>
      <c r="F2641">
        <v>359495.23333333322</v>
      </c>
      <c r="G2641">
        <v>374981</v>
      </c>
    </row>
    <row r="2642" spans="1:7" x14ac:dyDescent="0.2">
      <c r="A2642" t="s">
        <v>106</v>
      </c>
      <c r="B2642" t="s">
        <v>15</v>
      </c>
      <c r="C2642" t="s">
        <v>17</v>
      </c>
      <c r="D2642" t="s">
        <v>36</v>
      </c>
      <c r="E2642">
        <v>202012</v>
      </c>
      <c r="F2642">
        <v>356927.06451612903</v>
      </c>
      <c r="G2642">
        <v>372405</v>
      </c>
    </row>
    <row r="2643" spans="1:7" x14ac:dyDescent="0.2">
      <c r="A2643" t="s">
        <v>106</v>
      </c>
      <c r="B2643" t="s">
        <v>15</v>
      </c>
      <c r="C2643" t="s">
        <v>17</v>
      </c>
      <c r="D2643" t="s">
        <v>36</v>
      </c>
      <c r="E2643">
        <v>202101</v>
      </c>
      <c r="F2643">
        <v>352099.19354838697</v>
      </c>
      <c r="G2643">
        <v>366044</v>
      </c>
    </row>
    <row r="2644" spans="1:7" x14ac:dyDescent="0.2">
      <c r="A2644" t="s">
        <v>106</v>
      </c>
      <c r="B2644" t="s">
        <v>15</v>
      </c>
      <c r="C2644" t="s">
        <v>17</v>
      </c>
      <c r="D2644" t="s">
        <v>36</v>
      </c>
      <c r="E2644">
        <v>202102</v>
      </c>
      <c r="F2644">
        <v>347986.53571428562</v>
      </c>
      <c r="G2644">
        <v>363494</v>
      </c>
    </row>
    <row r="2645" spans="1:7" x14ac:dyDescent="0.2">
      <c r="A2645" t="s">
        <v>106</v>
      </c>
      <c r="B2645" t="s">
        <v>15</v>
      </c>
      <c r="C2645" t="s">
        <v>17</v>
      </c>
      <c r="D2645" t="s">
        <v>36</v>
      </c>
      <c r="E2645">
        <v>202103</v>
      </c>
      <c r="F2645">
        <v>343818.58064516116</v>
      </c>
      <c r="G2645">
        <v>361130</v>
      </c>
    </row>
    <row r="2646" spans="1:7" x14ac:dyDescent="0.2">
      <c r="A2646" t="s">
        <v>106</v>
      </c>
      <c r="B2646" t="s">
        <v>15</v>
      </c>
      <c r="C2646" t="s">
        <v>17</v>
      </c>
      <c r="D2646" t="s">
        <v>36</v>
      </c>
      <c r="E2646">
        <v>202104</v>
      </c>
      <c r="F2646">
        <v>343353.8</v>
      </c>
      <c r="G2646">
        <v>355709</v>
      </c>
    </row>
    <row r="2647" spans="1:7" x14ac:dyDescent="0.2">
      <c r="A2647" t="s">
        <v>106</v>
      </c>
      <c r="B2647" t="s">
        <v>15</v>
      </c>
      <c r="C2647" t="s">
        <v>17</v>
      </c>
      <c r="D2647" t="s">
        <v>36</v>
      </c>
      <c r="E2647">
        <v>202105</v>
      </c>
      <c r="F2647">
        <v>342630.64516129007</v>
      </c>
      <c r="G2647">
        <v>355657</v>
      </c>
    </row>
    <row r="2648" spans="1:7" x14ac:dyDescent="0.2">
      <c r="A2648" t="s">
        <v>106</v>
      </c>
      <c r="B2648" t="s">
        <v>15</v>
      </c>
      <c r="C2648" t="s">
        <v>17</v>
      </c>
      <c r="D2648" t="s">
        <v>36</v>
      </c>
      <c r="E2648">
        <v>202106</v>
      </c>
      <c r="F2648">
        <v>341037.93333333341</v>
      </c>
      <c r="G2648">
        <v>355829</v>
      </c>
    </row>
    <row r="2649" spans="1:7" x14ac:dyDescent="0.2">
      <c r="A2649" t="s">
        <v>106</v>
      </c>
      <c r="B2649" t="s">
        <v>15</v>
      </c>
      <c r="C2649" t="s">
        <v>17</v>
      </c>
      <c r="D2649" t="s">
        <v>36</v>
      </c>
      <c r="E2649">
        <v>202107</v>
      </c>
      <c r="F2649">
        <v>340178.22580645169</v>
      </c>
      <c r="G2649">
        <v>355452</v>
      </c>
    </row>
    <row r="2650" spans="1:7" x14ac:dyDescent="0.2">
      <c r="A2650" t="s">
        <v>106</v>
      </c>
      <c r="B2650" t="s">
        <v>15</v>
      </c>
      <c r="C2650" t="s">
        <v>17</v>
      </c>
      <c r="D2650" t="s">
        <v>36</v>
      </c>
      <c r="E2650">
        <v>202108</v>
      </c>
      <c r="F2650">
        <v>339171.41935483873</v>
      </c>
      <c r="G2650">
        <v>354611</v>
      </c>
    </row>
    <row r="2651" spans="1:7" x14ac:dyDescent="0.2">
      <c r="A2651" t="s">
        <v>106</v>
      </c>
      <c r="B2651" t="s">
        <v>15</v>
      </c>
      <c r="C2651" t="s">
        <v>17</v>
      </c>
      <c r="D2651" t="s">
        <v>36</v>
      </c>
      <c r="E2651">
        <v>202109</v>
      </c>
      <c r="F2651">
        <v>338992.60000000003</v>
      </c>
      <c r="G2651">
        <v>355327</v>
      </c>
    </row>
    <row r="2652" spans="1:7" x14ac:dyDescent="0.2">
      <c r="A2652" t="s">
        <v>106</v>
      </c>
      <c r="B2652" t="s">
        <v>15</v>
      </c>
      <c r="C2652" t="s">
        <v>17</v>
      </c>
      <c r="D2652" t="s">
        <v>36</v>
      </c>
      <c r="E2652">
        <v>202110</v>
      </c>
      <c r="F2652">
        <v>337572.80645161279</v>
      </c>
      <c r="G2652">
        <v>354483</v>
      </c>
    </row>
    <row r="2653" spans="1:7" x14ac:dyDescent="0.2">
      <c r="A2653" t="s">
        <v>106</v>
      </c>
      <c r="B2653" t="s">
        <v>15</v>
      </c>
      <c r="C2653" t="s">
        <v>17</v>
      </c>
      <c r="D2653" t="s">
        <v>36</v>
      </c>
      <c r="E2653">
        <v>202111</v>
      </c>
      <c r="F2653">
        <v>337094.89999999991</v>
      </c>
      <c r="G2653">
        <v>352844</v>
      </c>
    </row>
    <row r="2654" spans="1:7" x14ac:dyDescent="0.2">
      <c r="A2654" t="s">
        <v>106</v>
      </c>
      <c r="B2654" t="s">
        <v>15</v>
      </c>
      <c r="C2654" t="s">
        <v>17</v>
      </c>
      <c r="D2654" t="s">
        <v>36</v>
      </c>
      <c r="E2654">
        <v>202112</v>
      </c>
      <c r="F2654">
        <v>338378.80645161303</v>
      </c>
      <c r="G2654">
        <v>354970</v>
      </c>
    </row>
    <row r="2655" spans="1:7" x14ac:dyDescent="0.2">
      <c r="A2655" t="s">
        <v>106</v>
      </c>
      <c r="B2655" t="s">
        <v>15</v>
      </c>
      <c r="C2655" t="s">
        <v>17</v>
      </c>
      <c r="D2655" t="s">
        <v>36</v>
      </c>
      <c r="E2655">
        <v>202201</v>
      </c>
      <c r="F2655">
        <v>337165.25806451601</v>
      </c>
      <c r="G2655">
        <v>350149</v>
      </c>
    </row>
    <row r="2656" spans="1:7" x14ac:dyDescent="0.2">
      <c r="A2656" t="s">
        <v>106</v>
      </c>
      <c r="B2656" t="s">
        <v>15</v>
      </c>
      <c r="C2656" t="s">
        <v>17</v>
      </c>
      <c r="D2656" t="s">
        <v>36</v>
      </c>
      <c r="E2656">
        <v>202202</v>
      </c>
      <c r="F2656">
        <v>333109.28571428562</v>
      </c>
      <c r="G2656">
        <v>347331</v>
      </c>
    </row>
    <row r="2657" spans="1:7" x14ac:dyDescent="0.2">
      <c r="A2657" t="s">
        <v>106</v>
      </c>
      <c r="B2657" t="s">
        <v>15</v>
      </c>
      <c r="C2657" t="s">
        <v>17</v>
      </c>
      <c r="D2657" t="s">
        <v>36</v>
      </c>
      <c r="E2657">
        <v>202203</v>
      </c>
      <c r="F2657">
        <v>328894.38709677401</v>
      </c>
      <c r="G2657">
        <v>344329</v>
      </c>
    </row>
    <row r="2658" spans="1:7" x14ac:dyDescent="0.2">
      <c r="A2658" t="s">
        <v>106</v>
      </c>
      <c r="B2658" t="s">
        <v>15</v>
      </c>
      <c r="C2658" t="s">
        <v>17</v>
      </c>
      <c r="D2658" t="s">
        <v>36</v>
      </c>
      <c r="E2658">
        <v>202204</v>
      </c>
      <c r="F2658">
        <v>324992.6333333333</v>
      </c>
      <c r="G2658">
        <v>336725</v>
      </c>
    </row>
    <row r="2659" spans="1:7" x14ac:dyDescent="0.2">
      <c r="A2659" t="s">
        <v>106</v>
      </c>
      <c r="B2659" t="s">
        <v>15</v>
      </c>
      <c r="C2659" t="s">
        <v>17</v>
      </c>
      <c r="D2659" t="s">
        <v>36</v>
      </c>
      <c r="E2659">
        <v>202205</v>
      </c>
      <c r="F2659">
        <v>321099.58064516127</v>
      </c>
      <c r="G2659">
        <v>334486</v>
      </c>
    </row>
    <row r="2660" spans="1:7" x14ac:dyDescent="0.2">
      <c r="A2660" t="s">
        <v>106</v>
      </c>
      <c r="B2660" t="s">
        <v>15</v>
      </c>
      <c r="C2660" t="s">
        <v>17</v>
      </c>
      <c r="D2660" t="s">
        <v>36</v>
      </c>
      <c r="E2660">
        <v>202206</v>
      </c>
      <c r="F2660">
        <v>317678.00000000012</v>
      </c>
      <c r="G2660">
        <v>330647</v>
      </c>
    </row>
    <row r="2661" spans="1:7" x14ac:dyDescent="0.2">
      <c r="A2661" t="s">
        <v>106</v>
      </c>
      <c r="B2661" t="s">
        <v>15</v>
      </c>
      <c r="C2661" t="s">
        <v>17</v>
      </c>
      <c r="D2661" t="s">
        <v>36</v>
      </c>
      <c r="E2661">
        <v>202207</v>
      </c>
      <c r="F2661">
        <v>312686.4838709677</v>
      </c>
      <c r="G2661">
        <v>326309</v>
      </c>
    </row>
    <row r="2662" spans="1:7" x14ac:dyDescent="0.2">
      <c r="A2662" t="s">
        <v>106</v>
      </c>
      <c r="B2662" t="s">
        <v>15</v>
      </c>
      <c r="C2662" t="s">
        <v>17</v>
      </c>
      <c r="D2662" t="s">
        <v>36</v>
      </c>
      <c r="E2662">
        <v>202208</v>
      </c>
      <c r="F2662">
        <v>307860.35483870981</v>
      </c>
      <c r="G2662">
        <v>322098</v>
      </c>
    </row>
    <row r="2663" spans="1:7" x14ac:dyDescent="0.2">
      <c r="A2663" t="s">
        <v>106</v>
      </c>
      <c r="B2663" t="s">
        <v>15</v>
      </c>
      <c r="C2663" t="s">
        <v>17</v>
      </c>
      <c r="D2663" t="s">
        <v>36</v>
      </c>
      <c r="E2663">
        <v>202209</v>
      </c>
      <c r="F2663">
        <v>303990.2</v>
      </c>
      <c r="G2663">
        <v>317655</v>
      </c>
    </row>
    <row r="2664" spans="1:7" x14ac:dyDescent="0.2">
      <c r="A2664" t="s">
        <v>106</v>
      </c>
      <c r="B2664" t="s">
        <v>15</v>
      </c>
      <c r="C2664" t="s">
        <v>17</v>
      </c>
      <c r="D2664" t="s">
        <v>36</v>
      </c>
      <c r="E2664">
        <v>202210</v>
      </c>
      <c r="F2664">
        <v>298309.03225806443</v>
      </c>
      <c r="G2664">
        <v>311069</v>
      </c>
    </row>
    <row r="2665" spans="1:7" x14ac:dyDescent="0.2">
      <c r="A2665" t="s">
        <v>106</v>
      </c>
      <c r="B2665" t="s">
        <v>15</v>
      </c>
      <c r="C2665" t="s">
        <v>17</v>
      </c>
      <c r="D2665" t="s">
        <v>36</v>
      </c>
      <c r="E2665">
        <v>202211</v>
      </c>
      <c r="F2665">
        <v>292291.79999999993</v>
      </c>
      <c r="G2665">
        <v>304511</v>
      </c>
    </row>
    <row r="2666" spans="1:7" x14ac:dyDescent="0.2">
      <c r="A2666" t="s">
        <v>106</v>
      </c>
      <c r="B2666" t="s">
        <v>15</v>
      </c>
      <c r="C2666" t="s">
        <v>17</v>
      </c>
      <c r="D2666" t="s">
        <v>36</v>
      </c>
      <c r="E2666">
        <v>202212</v>
      </c>
      <c r="F2666">
        <v>283897.51612903218</v>
      </c>
      <c r="G2666">
        <v>298005</v>
      </c>
    </row>
    <row r="2667" spans="1:7" x14ac:dyDescent="0.2">
      <c r="A2667" t="s">
        <v>106</v>
      </c>
      <c r="B2667" t="s">
        <v>15</v>
      </c>
      <c r="C2667" t="s">
        <v>17</v>
      </c>
      <c r="D2667" t="s">
        <v>36</v>
      </c>
      <c r="E2667">
        <v>202301</v>
      </c>
      <c r="F2667">
        <v>276755.93548387114</v>
      </c>
      <c r="G2667">
        <v>285816</v>
      </c>
    </row>
    <row r="2668" spans="1:7" x14ac:dyDescent="0.2">
      <c r="A2668" t="s">
        <v>106</v>
      </c>
      <c r="B2668" t="s">
        <v>15</v>
      </c>
      <c r="C2668" t="s">
        <v>17</v>
      </c>
      <c r="D2668" t="s">
        <v>36</v>
      </c>
      <c r="E2668">
        <v>202302</v>
      </c>
      <c r="F2668">
        <v>272349.85714285716</v>
      </c>
      <c r="G2668">
        <v>280905</v>
      </c>
    </row>
    <row r="2669" spans="1:7" x14ac:dyDescent="0.2">
      <c r="A2669" t="s">
        <v>106</v>
      </c>
      <c r="B2669" t="s">
        <v>15</v>
      </c>
      <c r="C2669" t="s">
        <v>17</v>
      </c>
      <c r="D2669" t="s">
        <v>36</v>
      </c>
      <c r="E2669">
        <v>202303</v>
      </c>
      <c r="F2669">
        <v>268160.9032258066</v>
      </c>
      <c r="G2669">
        <v>278063</v>
      </c>
    </row>
    <row r="2670" spans="1:7" x14ac:dyDescent="0.2">
      <c r="A2670" t="s">
        <v>106</v>
      </c>
      <c r="B2670" t="s">
        <v>15</v>
      </c>
      <c r="C2670" t="s">
        <v>17</v>
      </c>
      <c r="D2670" t="s">
        <v>36</v>
      </c>
      <c r="E2670">
        <v>202304</v>
      </c>
      <c r="F2670">
        <v>265860.8000000001</v>
      </c>
      <c r="G2670">
        <v>274115</v>
      </c>
    </row>
    <row r="2671" spans="1:7" x14ac:dyDescent="0.2">
      <c r="A2671" t="s">
        <v>106</v>
      </c>
      <c r="B2671" t="s">
        <v>15</v>
      </c>
      <c r="C2671" t="s">
        <v>17</v>
      </c>
      <c r="D2671" t="s">
        <v>36</v>
      </c>
      <c r="E2671">
        <v>202305</v>
      </c>
      <c r="F2671">
        <v>264785.77419354842</v>
      </c>
      <c r="G2671">
        <v>273808</v>
      </c>
    </row>
    <row r="2672" spans="1:7" x14ac:dyDescent="0.2">
      <c r="A2672" t="s">
        <v>106</v>
      </c>
      <c r="B2672" t="s">
        <v>15</v>
      </c>
      <c r="C2672" t="s">
        <v>17</v>
      </c>
      <c r="D2672" t="s">
        <v>36</v>
      </c>
      <c r="E2672">
        <v>202306</v>
      </c>
      <c r="F2672">
        <v>263984.00000000006</v>
      </c>
      <c r="G2672">
        <v>271387</v>
      </c>
    </row>
    <row r="2673" spans="1:7" x14ac:dyDescent="0.2">
      <c r="A2673" t="s">
        <v>106</v>
      </c>
      <c r="B2673" t="s">
        <v>15</v>
      </c>
      <c r="C2673" t="s">
        <v>17</v>
      </c>
      <c r="D2673" t="s">
        <v>36</v>
      </c>
      <c r="E2673">
        <v>202307</v>
      </c>
      <c r="F2673">
        <v>262201.32258064515</v>
      </c>
      <c r="G2673">
        <v>270457</v>
      </c>
    </row>
    <row r="2674" spans="1:7" x14ac:dyDescent="0.2">
      <c r="A2674" t="s">
        <v>106</v>
      </c>
      <c r="B2674" t="s">
        <v>15</v>
      </c>
      <c r="C2674" t="s">
        <v>17</v>
      </c>
      <c r="D2674" t="s">
        <v>36</v>
      </c>
      <c r="E2674">
        <v>202308</v>
      </c>
      <c r="F2674">
        <v>261192.22580645164</v>
      </c>
      <c r="G2674">
        <v>269777</v>
      </c>
    </row>
    <row r="2675" spans="1:7" x14ac:dyDescent="0.2">
      <c r="A2675" t="s">
        <v>106</v>
      </c>
      <c r="B2675" t="s">
        <v>15</v>
      </c>
      <c r="C2675" t="s">
        <v>17</v>
      </c>
      <c r="D2675" t="s">
        <v>36</v>
      </c>
      <c r="E2675">
        <v>202309</v>
      </c>
      <c r="F2675">
        <v>260076.13333333336</v>
      </c>
      <c r="G2675">
        <v>268820</v>
      </c>
    </row>
    <row r="2676" spans="1:7" x14ac:dyDescent="0.2">
      <c r="A2676" t="s">
        <v>106</v>
      </c>
      <c r="B2676" t="s">
        <v>15</v>
      </c>
      <c r="C2676" t="s">
        <v>17</v>
      </c>
      <c r="D2676" t="s">
        <v>36</v>
      </c>
      <c r="E2676">
        <v>202310</v>
      </c>
      <c r="F2676">
        <v>259441.12903225812</v>
      </c>
      <c r="G2676">
        <v>266906</v>
      </c>
    </row>
    <row r="2677" spans="1:7" x14ac:dyDescent="0.2">
      <c r="A2677" t="s">
        <v>106</v>
      </c>
      <c r="B2677" t="s">
        <v>15</v>
      </c>
      <c r="C2677" t="s">
        <v>17</v>
      </c>
      <c r="D2677" t="s">
        <v>36</v>
      </c>
      <c r="E2677">
        <v>202311</v>
      </c>
      <c r="F2677">
        <v>258977.66666666657</v>
      </c>
      <c r="G2677">
        <v>265635</v>
      </c>
    </row>
    <row r="2678" spans="1:7" x14ac:dyDescent="0.2">
      <c r="A2678" t="s">
        <v>106</v>
      </c>
      <c r="B2678" t="s">
        <v>15</v>
      </c>
      <c r="C2678" t="s">
        <v>17</v>
      </c>
      <c r="D2678" t="s">
        <v>36</v>
      </c>
      <c r="E2678">
        <v>202312</v>
      </c>
      <c r="F2678">
        <v>256418.4838709677</v>
      </c>
      <c r="G2678">
        <v>261502</v>
      </c>
    </row>
    <row r="2679" spans="1:7" x14ac:dyDescent="0.2">
      <c r="A2679" t="s">
        <v>106</v>
      </c>
      <c r="B2679" t="s">
        <v>15</v>
      </c>
      <c r="C2679" t="s">
        <v>17</v>
      </c>
      <c r="D2679" t="s">
        <v>36</v>
      </c>
      <c r="E2679">
        <v>202401</v>
      </c>
      <c r="F2679">
        <v>253703.51612903233</v>
      </c>
      <c r="G2679">
        <v>260542</v>
      </c>
    </row>
    <row r="2680" spans="1:7" x14ac:dyDescent="0.2">
      <c r="A2680" t="s">
        <v>106</v>
      </c>
      <c r="B2680" t="s">
        <v>15</v>
      </c>
      <c r="C2680" t="s">
        <v>17</v>
      </c>
      <c r="D2680" t="s">
        <v>36</v>
      </c>
      <c r="E2680">
        <v>202402</v>
      </c>
      <c r="F2680">
        <v>254747.06896551725</v>
      </c>
      <c r="G2680">
        <v>262427</v>
      </c>
    </row>
    <row r="2681" spans="1:7" x14ac:dyDescent="0.2">
      <c r="A2681" t="s">
        <v>106</v>
      </c>
      <c r="B2681" t="s">
        <v>15</v>
      </c>
      <c r="C2681" t="s">
        <v>17</v>
      </c>
      <c r="D2681" t="s">
        <v>36</v>
      </c>
      <c r="E2681">
        <v>202403</v>
      </c>
      <c r="F2681">
        <v>255332.77419354842</v>
      </c>
      <c r="G2681">
        <v>260040</v>
      </c>
    </row>
    <row r="2682" spans="1:7" x14ac:dyDescent="0.2">
      <c r="A2682" t="s">
        <v>106</v>
      </c>
      <c r="B2682" t="s">
        <v>15</v>
      </c>
      <c r="C2682" t="s">
        <v>17</v>
      </c>
      <c r="D2682" t="s">
        <v>36</v>
      </c>
      <c r="E2682">
        <v>202404</v>
      </c>
      <c r="F2682">
        <v>255048.90000000005</v>
      </c>
      <c r="G2682">
        <v>262265</v>
      </c>
    </row>
    <row r="2683" spans="1:7" x14ac:dyDescent="0.2">
      <c r="A2683" t="s">
        <v>106</v>
      </c>
      <c r="B2683" t="s">
        <v>15</v>
      </c>
      <c r="C2683" t="s">
        <v>17</v>
      </c>
      <c r="D2683" t="s">
        <v>36</v>
      </c>
      <c r="E2683">
        <v>202405</v>
      </c>
      <c r="F2683">
        <v>256035.41935483881</v>
      </c>
      <c r="G2683">
        <v>263003</v>
      </c>
    </row>
    <row r="2684" spans="1:7" x14ac:dyDescent="0.2">
      <c r="A2684" t="s">
        <v>106</v>
      </c>
      <c r="B2684" t="s">
        <v>15</v>
      </c>
      <c r="C2684" t="s">
        <v>17</v>
      </c>
      <c r="D2684" t="s">
        <v>37</v>
      </c>
      <c r="E2684">
        <v>201906</v>
      </c>
      <c r="F2684">
        <v>388101.97204301058</v>
      </c>
      <c r="G2684">
        <v>412519.33333333331</v>
      </c>
    </row>
    <row r="2685" spans="1:7" x14ac:dyDescent="0.2">
      <c r="A2685" t="s">
        <v>106</v>
      </c>
      <c r="B2685" t="s">
        <v>15</v>
      </c>
      <c r="C2685" t="s">
        <v>17</v>
      </c>
      <c r="D2685" t="s">
        <v>37</v>
      </c>
      <c r="E2685">
        <v>201912</v>
      </c>
      <c r="F2685">
        <v>406888.62724014343</v>
      </c>
      <c r="G2685">
        <v>430787.5</v>
      </c>
    </row>
    <row r="2686" spans="1:7" x14ac:dyDescent="0.2">
      <c r="A2686" t="s">
        <v>106</v>
      </c>
      <c r="B2686" t="s">
        <v>15</v>
      </c>
      <c r="C2686" t="s">
        <v>17</v>
      </c>
      <c r="D2686" t="s">
        <v>37</v>
      </c>
      <c r="E2686">
        <v>202006</v>
      </c>
      <c r="F2686">
        <v>402927.86792732676</v>
      </c>
      <c r="G2686">
        <v>420649</v>
      </c>
    </row>
    <row r="2687" spans="1:7" x14ac:dyDescent="0.2">
      <c r="A2687" t="s">
        <v>106</v>
      </c>
      <c r="B2687" t="s">
        <v>15</v>
      </c>
      <c r="C2687" t="s">
        <v>17</v>
      </c>
      <c r="D2687" t="s">
        <v>37</v>
      </c>
      <c r="E2687">
        <v>202012</v>
      </c>
      <c r="F2687">
        <v>365772.48387096776</v>
      </c>
      <c r="G2687">
        <v>382190</v>
      </c>
    </row>
    <row r="2688" spans="1:7" x14ac:dyDescent="0.2">
      <c r="A2688" t="s">
        <v>106</v>
      </c>
      <c r="B2688" t="s">
        <v>15</v>
      </c>
      <c r="C2688" t="s">
        <v>17</v>
      </c>
      <c r="D2688" t="s">
        <v>37</v>
      </c>
      <c r="E2688">
        <v>202106</v>
      </c>
      <c r="F2688">
        <v>345154.44806707621</v>
      </c>
      <c r="G2688">
        <v>359643.83333333331</v>
      </c>
    </row>
    <row r="2689" spans="1:7" x14ac:dyDescent="0.2">
      <c r="A2689" t="s">
        <v>106</v>
      </c>
      <c r="B2689" t="s">
        <v>15</v>
      </c>
      <c r="C2689" t="s">
        <v>17</v>
      </c>
      <c r="D2689" t="s">
        <v>37</v>
      </c>
      <c r="E2689">
        <v>202112</v>
      </c>
      <c r="F2689">
        <v>338564.79301075271</v>
      </c>
      <c r="G2689">
        <v>354614.5</v>
      </c>
    </row>
    <row r="2690" spans="1:7" x14ac:dyDescent="0.2">
      <c r="A2690" t="s">
        <v>106</v>
      </c>
      <c r="B2690" t="s">
        <v>15</v>
      </c>
      <c r="C2690" t="s">
        <v>17</v>
      </c>
      <c r="D2690" t="s">
        <v>37</v>
      </c>
      <c r="E2690">
        <v>202206</v>
      </c>
      <c r="F2690">
        <v>327156.52414234501</v>
      </c>
      <c r="G2690">
        <v>340611.16666666669</v>
      </c>
    </row>
    <row r="2691" spans="1:7" x14ac:dyDescent="0.2">
      <c r="A2691" t="s">
        <v>106</v>
      </c>
      <c r="B2691" t="s">
        <v>15</v>
      </c>
      <c r="C2691" t="s">
        <v>17</v>
      </c>
      <c r="D2691" t="s">
        <v>37</v>
      </c>
      <c r="E2691">
        <v>202212</v>
      </c>
      <c r="F2691">
        <v>299839.23118279572</v>
      </c>
      <c r="G2691">
        <v>313274.5</v>
      </c>
    </row>
    <row r="2692" spans="1:7" x14ac:dyDescent="0.2">
      <c r="A2692" t="s">
        <v>106</v>
      </c>
      <c r="B2692" t="s">
        <v>15</v>
      </c>
      <c r="C2692" t="s">
        <v>17</v>
      </c>
      <c r="D2692" t="s">
        <v>37</v>
      </c>
      <c r="E2692">
        <v>202306</v>
      </c>
      <c r="F2692">
        <v>268649.54500768054</v>
      </c>
      <c r="G2692">
        <v>277349</v>
      </c>
    </row>
    <row r="2693" spans="1:7" x14ac:dyDescent="0.2">
      <c r="A2693" t="s">
        <v>106</v>
      </c>
      <c r="B2693" t="s">
        <v>15</v>
      </c>
      <c r="C2693" t="s">
        <v>17</v>
      </c>
      <c r="D2693" t="s">
        <v>37</v>
      </c>
      <c r="E2693">
        <v>202312</v>
      </c>
      <c r="F2693">
        <v>259717.82688172042</v>
      </c>
      <c r="G2693">
        <v>267182.83333333331</v>
      </c>
    </row>
    <row r="2694" spans="1:7" x14ac:dyDescent="0.2">
      <c r="A2694" t="s">
        <v>106</v>
      </c>
      <c r="B2694" t="s">
        <v>15</v>
      </c>
      <c r="C2694" t="s">
        <v>17</v>
      </c>
      <c r="D2694" t="s">
        <v>37</v>
      </c>
      <c r="E2694">
        <v>202406</v>
      </c>
      <c r="F2694">
        <v>254973.53572858739</v>
      </c>
      <c r="G2694">
        <v>261655.4</v>
      </c>
    </row>
    <row r="2695" spans="1:7" x14ac:dyDescent="0.2">
      <c r="A2695" t="s">
        <v>106</v>
      </c>
      <c r="B2695" t="s">
        <v>15</v>
      </c>
      <c r="C2695" t="s">
        <v>17</v>
      </c>
      <c r="D2695" t="s">
        <v>33</v>
      </c>
      <c r="E2695">
        <v>201906</v>
      </c>
      <c r="F2695">
        <v>388101.97204301058</v>
      </c>
      <c r="G2695">
        <v>412519.33333333331</v>
      </c>
    </row>
    <row r="2696" spans="1:7" x14ac:dyDescent="0.2">
      <c r="A2696" t="s">
        <v>106</v>
      </c>
      <c r="B2696" t="s">
        <v>15</v>
      </c>
      <c r="C2696" t="s">
        <v>17</v>
      </c>
      <c r="D2696" t="s">
        <v>33</v>
      </c>
      <c r="E2696">
        <v>201909</v>
      </c>
      <c r="F2696">
        <v>399448.68387096771</v>
      </c>
      <c r="G2696">
        <v>423706</v>
      </c>
    </row>
    <row r="2697" spans="1:7" x14ac:dyDescent="0.2">
      <c r="A2697" t="s">
        <v>106</v>
      </c>
      <c r="B2697" t="s">
        <v>15</v>
      </c>
      <c r="C2697" t="s">
        <v>17</v>
      </c>
      <c r="D2697" t="s">
        <v>33</v>
      </c>
      <c r="E2697">
        <v>201912</v>
      </c>
      <c r="F2697">
        <v>414328.57060931902</v>
      </c>
      <c r="G2697">
        <v>437869</v>
      </c>
    </row>
    <row r="2698" spans="1:7" x14ac:dyDescent="0.2">
      <c r="A2698" t="s">
        <v>106</v>
      </c>
      <c r="B2698" t="s">
        <v>15</v>
      </c>
      <c r="C2698" t="s">
        <v>17</v>
      </c>
      <c r="D2698" t="s">
        <v>33</v>
      </c>
      <c r="E2698">
        <v>202003</v>
      </c>
      <c r="F2698">
        <v>415189.5487578793</v>
      </c>
      <c r="G2698">
        <v>436923</v>
      </c>
    </row>
    <row r="2699" spans="1:7" x14ac:dyDescent="0.2">
      <c r="A2699" t="s">
        <v>106</v>
      </c>
      <c r="B2699" t="s">
        <v>15</v>
      </c>
      <c r="C2699" t="s">
        <v>17</v>
      </c>
      <c r="D2699" t="s">
        <v>33</v>
      </c>
      <c r="E2699">
        <v>202006</v>
      </c>
      <c r="F2699">
        <v>390666.18709677417</v>
      </c>
      <c r="G2699">
        <v>404375</v>
      </c>
    </row>
    <row r="2700" spans="1:7" x14ac:dyDescent="0.2">
      <c r="A2700" t="s">
        <v>106</v>
      </c>
      <c r="B2700" t="s">
        <v>15</v>
      </c>
      <c r="C2700" t="s">
        <v>17</v>
      </c>
      <c r="D2700" t="s">
        <v>33</v>
      </c>
      <c r="E2700">
        <v>202009</v>
      </c>
      <c r="F2700">
        <v>372002.10501792119</v>
      </c>
      <c r="G2700">
        <v>388473.66666666669</v>
      </c>
    </row>
    <row r="2701" spans="1:7" x14ac:dyDescent="0.2">
      <c r="A2701" t="s">
        <v>106</v>
      </c>
      <c r="B2701" t="s">
        <v>15</v>
      </c>
      <c r="C2701" t="s">
        <v>17</v>
      </c>
      <c r="D2701" t="s">
        <v>33</v>
      </c>
      <c r="E2701">
        <v>202012</v>
      </c>
      <c r="F2701">
        <v>359542.86272401427</v>
      </c>
      <c r="G2701">
        <v>375906.33333333331</v>
      </c>
    </row>
    <row r="2702" spans="1:7" x14ac:dyDescent="0.2">
      <c r="A2702" t="s">
        <v>106</v>
      </c>
      <c r="B2702" t="s">
        <v>15</v>
      </c>
      <c r="C2702" t="s">
        <v>17</v>
      </c>
      <c r="D2702" t="s">
        <v>33</v>
      </c>
      <c r="E2702">
        <v>202103</v>
      </c>
      <c r="F2702">
        <v>347968.10330261127</v>
      </c>
      <c r="G2702">
        <v>363556</v>
      </c>
    </row>
    <row r="2703" spans="1:7" x14ac:dyDescent="0.2">
      <c r="A2703" t="s">
        <v>106</v>
      </c>
      <c r="B2703" t="s">
        <v>15</v>
      </c>
      <c r="C2703" t="s">
        <v>17</v>
      </c>
      <c r="D2703" t="s">
        <v>33</v>
      </c>
      <c r="E2703">
        <v>202106</v>
      </c>
      <c r="F2703">
        <v>342340.7928315411</v>
      </c>
      <c r="G2703">
        <v>355731.66666666669</v>
      </c>
    </row>
    <row r="2704" spans="1:7" x14ac:dyDescent="0.2">
      <c r="A2704" t="s">
        <v>106</v>
      </c>
      <c r="B2704" t="s">
        <v>15</v>
      </c>
      <c r="C2704" t="s">
        <v>17</v>
      </c>
      <c r="D2704" t="s">
        <v>33</v>
      </c>
      <c r="E2704">
        <v>202109</v>
      </c>
      <c r="F2704">
        <v>339447.41505376349</v>
      </c>
      <c r="G2704">
        <v>355130</v>
      </c>
    </row>
    <row r="2705" spans="1:7" x14ac:dyDescent="0.2">
      <c r="A2705" t="s">
        <v>106</v>
      </c>
      <c r="B2705" t="s">
        <v>15</v>
      </c>
      <c r="C2705" t="s">
        <v>17</v>
      </c>
      <c r="D2705" t="s">
        <v>33</v>
      </c>
      <c r="E2705">
        <v>202112</v>
      </c>
      <c r="F2705">
        <v>337682.17096774193</v>
      </c>
      <c r="G2705">
        <v>354099</v>
      </c>
    </row>
    <row r="2706" spans="1:7" x14ac:dyDescent="0.2">
      <c r="A2706" t="s">
        <v>106</v>
      </c>
      <c r="B2706" t="s">
        <v>15</v>
      </c>
      <c r="C2706" t="s">
        <v>17</v>
      </c>
      <c r="D2706" t="s">
        <v>33</v>
      </c>
      <c r="E2706">
        <v>202203</v>
      </c>
      <c r="F2706">
        <v>333056.31029185856</v>
      </c>
      <c r="G2706">
        <v>347269.66666666669</v>
      </c>
    </row>
    <row r="2707" spans="1:7" x14ac:dyDescent="0.2">
      <c r="A2707" t="s">
        <v>106</v>
      </c>
      <c r="B2707" t="s">
        <v>15</v>
      </c>
      <c r="C2707" t="s">
        <v>17</v>
      </c>
      <c r="D2707" t="s">
        <v>33</v>
      </c>
      <c r="E2707">
        <v>202206</v>
      </c>
      <c r="F2707">
        <v>321256.73799283156</v>
      </c>
      <c r="G2707">
        <v>333952.66666666669</v>
      </c>
    </row>
    <row r="2708" spans="1:7" x14ac:dyDescent="0.2">
      <c r="A2708" t="s">
        <v>106</v>
      </c>
      <c r="B2708" t="s">
        <v>15</v>
      </c>
      <c r="C2708" t="s">
        <v>17</v>
      </c>
      <c r="D2708" t="s">
        <v>33</v>
      </c>
      <c r="E2708">
        <v>202209</v>
      </c>
      <c r="F2708">
        <v>308179.01290322584</v>
      </c>
      <c r="G2708">
        <v>322020.66666666669</v>
      </c>
    </row>
    <row r="2709" spans="1:7" x14ac:dyDescent="0.2">
      <c r="A2709" t="s">
        <v>106</v>
      </c>
      <c r="B2709" t="s">
        <v>15</v>
      </c>
      <c r="C2709" t="s">
        <v>17</v>
      </c>
      <c r="D2709" t="s">
        <v>33</v>
      </c>
      <c r="E2709">
        <v>202212</v>
      </c>
      <c r="F2709">
        <v>291499.44946236553</v>
      </c>
      <c r="G2709">
        <v>304528.33333333331</v>
      </c>
    </row>
    <row r="2710" spans="1:7" x14ac:dyDescent="0.2">
      <c r="A2710" t="s">
        <v>106</v>
      </c>
      <c r="B2710" t="s">
        <v>15</v>
      </c>
      <c r="C2710" t="s">
        <v>17</v>
      </c>
      <c r="D2710" t="s">
        <v>33</v>
      </c>
      <c r="E2710">
        <v>202303</v>
      </c>
      <c r="F2710">
        <v>272422.23195084493</v>
      </c>
      <c r="G2710">
        <v>281594.66666666669</v>
      </c>
    </row>
    <row r="2711" spans="1:7" x14ac:dyDescent="0.2">
      <c r="A2711" t="s">
        <v>106</v>
      </c>
      <c r="B2711" t="s">
        <v>15</v>
      </c>
      <c r="C2711" t="s">
        <v>17</v>
      </c>
      <c r="D2711" t="s">
        <v>33</v>
      </c>
      <c r="E2711">
        <v>202306</v>
      </c>
      <c r="F2711">
        <v>264876.85806451621</v>
      </c>
      <c r="G2711">
        <v>273103.33333333331</v>
      </c>
    </row>
    <row r="2712" spans="1:7" x14ac:dyDescent="0.2">
      <c r="A2712" t="s">
        <v>106</v>
      </c>
      <c r="B2712" t="s">
        <v>15</v>
      </c>
      <c r="C2712" t="s">
        <v>17</v>
      </c>
      <c r="D2712" t="s">
        <v>33</v>
      </c>
      <c r="E2712">
        <v>202309</v>
      </c>
      <c r="F2712">
        <v>261156.56057347672</v>
      </c>
      <c r="G2712">
        <v>269684.66666666669</v>
      </c>
    </row>
    <row r="2713" spans="1:7" x14ac:dyDescent="0.2">
      <c r="A2713" t="s">
        <v>106</v>
      </c>
      <c r="B2713" t="s">
        <v>15</v>
      </c>
      <c r="C2713" t="s">
        <v>17</v>
      </c>
      <c r="D2713" t="s">
        <v>33</v>
      </c>
      <c r="E2713">
        <v>202312</v>
      </c>
      <c r="F2713">
        <v>258279.09318996416</v>
      </c>
      <c r="G2713">
        <v>264681</v>
      </c>
    </row>
    <row r="2714" spans="1:7" x14ac:dyDescent="0.2">
      <c r="A2714" t="s">
        <v>106</v>
      </c>
      <c r="B2714" t="s">
        <v>15</v>
      </c>
      <c r="C2714" t="s">
        <v>17</v>
      </c>
      <c r="D2714" t="s">
        <v>33</v>
      </c>
      <c r="E2714">
        <v>202403</v>
      </c>
      <c r="F2714">
        <v>254594.4530960327</v>
      </c>
      <c r="G2714">
        <v>261003</v>
      </c>
    </row>
    <row r="2715" spans="1:7" x14ac:dyDescent="0.2">
      <c r="A2715" t="s">
        <v>106</v>
      </c>
      <c r="B2715" t="s">
        <v>15</v>
      </c>
      <c r="C2715" t="s">
        <v>17</v>
      </c>
      <c r="D2715" t="s">
        <v>33</v>
      </c>
      <c r="E2715">
        <v>202406</v>
      </c>
      <c r="F2715">
        <v>255542.15967741943</v>
      </c>
      <c r="G2715">
        <v>262634</v>
      </c>
    </row>
    <row r="2716" spans="1:7" x14ac:dyDescent="0.2">
      <c r="F2716"/>
      <c r="G2716"/>
    </row>
    <row r="2717" spans="1:7" x14ac:dyDescent="0.2">
      <c r="F2717"/>
      <c r="G2717"/>
    </row>
    <row r="2718" spans="1:7" x14ac:dyDescent="0.2">
      <c r="F2718"/>
      <c r="G2718"/>
    </row>
    <row r="2719" spans="1:7" x14ac:dyDescent="0.2">
      <c r="F2719"/>
      <c r="G2719"/>
    </row>
    <row r="2720" spans="1:7" x14ac:dyDescent="0.2">
      <c r="F2720"/>
      <c r="G2720"/>
    </row>
    <row r="2721" spans="6:7" x14ac:dyDescent="0.2">
      <c r="F2721"/>
      <c r="G2721"/>
    </row>
    <row r="2722" spans="6:7" x14ac:dyDescent="0.2">
      <c r="F2722"/>
      <c r="G2722"/>
    </row>
    <row r="2723" spans="6:7" x14ac:dyDescent="0.2">
      <c r="F2723"/>
      <c r="G2723"/>
    </row>
    <row r="2724" spans="6:7" x14ac:dyDescent="0.2">
      <c r="F2724"/>
      <c r="G2724"/>
    </row>
    <row r="2725" spans="6:7" x14ac:dyDescent="0.2">
      <c r="F2725"/>
      <c r="G2725"/>
    </row>
    <row r="2726" spans="6:7" x14ac:dyDescent="0.2">
      <c r="F2726"/>
      <c r="G2726"/>
    </row>
    <row r="2727" spans="6:7" x14ac:dyDescent="0.2">
      <c r="F2727"/>
      <c r="G2727"/>
    </row>
    <row r="2728" spans="6:7" x14ac:dyDescent="0.2">
      <c r="F2728"/>
      <c r="G2728"/>
    </row>
    <row r="2729" spans="6:7" x14ac:dyDescent="0.2">
      <c r="F2729"/>
      <c r="G2729"/>
    </row>
    <row r="2730" spans="6:7" x14ac:dyDescent="0.2">
      <c r="F2730"/>
      <c r="G2730"/>
    </row>
    <row r="2731" spans="6:7" x14ac:dyDescent="0.2">
      <c r="F2731"/>
      <c r="G2731"/>
    </row>
    <row r="2732" spans="6:7" x14ac:dyDescent="0.2">
      <c r="F2732"/>
      <c r="G2732"/>
    </row>
    <row r="2733" spans="6:7" x14ac:dyDescent="0.2">
      <c r="F2733"/>
      <c r="G2733"/>
    </row>
    <row r="2734" spans="6:7" x14ac:dyDescent="0.2">
      <c r="F2734"/>
      <c r="G2734"/>
    </row>
    <row r="2735" spans="6:7" x14ac:dyDescent="0.2">
      <c r="F2735"/>
      <c r="G2735"/>
    </row>
    <row r="2736" spans="6:7" x14ac:dyDescent="0.2">
      <c r="F2736"/>
      <c r="G2736"/>
    </row>
    <row r="2737" spans="6:7" x14ac:dyDescent="0.2">
      <c r="F2737"/>
      <c r="G2737"/>
    </row>
    <row r="2738" spans="6:7" x14ac:dyDescent="0.2">
      <c r="F2738"/>
      <c r="G2738"/>
    </row>
    <row r="2739" spans="6:7" x14ac:dyDescent="0.2">
      <c r="F2739"/>
      <c r="G2739"/>
    </row>
    <row r="2740" spans="6:7" x14ac:dyDescent="0.2">
      <c r="F2740"/>
      <c r="G2740"/>
    </row>
    <row r="2741" spans="6:7" x14ac:dyDescent="0.2">
      <c r="F2741"/>
      <c r="G2741"/>
    </row>
    <row r="2742" spans="6:7" x14ac:dyDescent="0.2">
      <c r="F2742"/>
      <c r="G2742"/>
    </row>
    <row r="2743" spans="6:7" x14ac:dyDescent="0.2">
      <c r="F2743"/>
      <c r="G2743"/>
    </row>
    <row r="2744" spans="6:7" x14ac:dyDescent="0.2">
      <c r="F2744"/>
      <c r="G2744"/>
    </row>
    <row r="2745" spans="6:7" x14ac:dyDescent="0.2">
      <c r="F2745"/>
      <c r="G2745"/>
    </row>
    <row r="2746" spans="6:7" x14ac:dyDescent="0.2">
      <c r="F2746"/>
      <c r="G2746"/>
    </row>
    <row r="2747" spans="6:7" x14ac:dyDescent="0.2">
      <c r="F2747"/>
      <c r="G2747"/>
    </row>
    <row r="2748" spans="6:7" x14ac:dyDescent="0.2">
      <c r="F2748"/>
      <c r="G2748"/>
    </row>
    <row r="2749" spans="6:7" x14ac:dyDescent="0.2">
      <c r="F2749"/>
      <c r="G2749"/>
    </row>
    <row r="2750" spans="6:7" x14ac:dyDescent="0.2">
      <c r="F2750"/>
      <c r="G2750"/>
    </row>
    <row r="2751" spans="6:7" x14ac:dyDescent="0.2">
      <c r="F2751"/>
      <c r="G2751"/>
    </row>
    <row r="2752" spans="6:7" x14ac:dyDescent="0.2">
      <c r="F2752"/>
      <c r="G2752"/>
    </row>
    <row r="2753" spans="6:7" x14ac:dyDescent="0.2">
      <c r="F2753"/>
      <c r="G2753"/>
    </row>
    <row r="2754" spans="6:7" x14ac:dyDescent="0.2">
      <c r="F2754"/>
      <c r="G2754"/>
    </row>
    <row r="2755" spans="6:7" x14ac:dyDescent="0.2">
      <c r="F2755"/>
      <c r="G2755"/>
    </row>
    <row r="2756" spans="6:7" x14ac:dyDescent="0.2">
      <c r="F2756"/>
      <c r="G2756"/>
    </row>
    <row r="2757" spans="6:7" x14ac:dyDescent="0.2">
      <c r="F2757"/>
      <c r="G2757"/>
    </row>
    <row r="2758" spans="6:7" x14ac:dyDescent="0.2">
      <c r="F2758"/>
      <c r="G2758"/>
    </row>
    <row r="2759" spans="6:7" x14ac:dyDescent="0.2">
      <c r="F2759"/>
      <c r="G2759"/>
    </row>
    <row r="2760" spans="6:7" x14ac:dyDescent="0.2">
      <c r="F2760"/>
      <c r="G2760"/>
    </row>
    <row r="2761" spans="6:7" x14ac:dyDescent="0.2">
      <c r="F2761"/>
      <c r="G2761"/>
    </row>
    <row r="2762" spans="6:7" x14ac:dyDescent="0.2">
      <c r="F2762"/>
      <c r="G2762"/>
    </row>
    <row r="2763" spans="6:7" x14ac:dyDescent="0.2">
      <c r="F2763"/>
      <c r="G2763"/>
    </row>
    <row r="2764" spans="6:7" x14ac:dyDescent="0.2">
      <c r="F2764"/>
      <c r="G2764"/>
    </row>
    <row r="2765" spans="6:7" x14ac:dyDescent="0.2">
      <c r="F2765"/>
      <c r="G2765"/>
    </row>
    <row r="2766" spans="6:7" x14ac:dyDescent="0.2">
      <c r="F2766"/>
      <c r="G2766"/>
    </row>
    <row r="2767" spans="6:7" x14ac:dyDescent="0.2">
      <c r="F2767"/>
      <c r="G2767"/>
    </row>
    <row r="2768" spans="6:7" x14ac:dyDescent="0.2">
      <c r="F2768"/>
      <c r="G2768"/>
    </row>
    <row r="2769" spans="6:7" x14ac:dyDescent="0.2">
      <c r="F2769"/>
      <c r="G2769"/>
    </row>
    <row r="2770" spans="6:7" x14ac:dyDescent="0.2">
      <c r="F2770"/>
      <c r="G2770"/>
    </row>
    <row r="2771" spans="6:7" x14ac:dyDescent="0.2">
      <c r="F2771"/>
      <c r="G2771"/>
    </row>
    <row r="2772" spans="6:7" x14ac:dyDescent="0.2">
      <c r="F2772"/>
      <c r="G2772"/>
    </row>
    <row r="2773" spans="6:7" x14ac:dyDescent="0.2">
      <c r="F2773"/>
      <c r="G2773"/>
    </row>
    <row r="2774" spans="6:7" x14ac:dyDescent="0.2">
      <c r="F2774"/>
      <c r="G2774"/>
    </row>
    <row r="2775" spans="6:7" x14ac:dyDescent="0.2">
      <c r="F2775"/>
      <c r="G2775"/>
    </row>
    <row r="2776" spans="6:7" x14ac:dyDescent="0.2">
      <c r="F2776"/>
      <c r="G2776"/>
    </row>
    <row r="2777" spans="6:7" x14ac:dyDescent="0.2">
      <c r="F2777"/>
      <c r="G2777"/>
    </row>
    <row r="2778" spans="6:7" x14ac:dyDescent="0.2">
      <c r="F2778"/>
      <c r="G2778"/>
    </row>
    <row r="2779" spans="6:7" x14ac:dyDescent="0.2">
      <c r="F2779"/>
      <c r="G2779"/>
    </row>
    <row r="2780" spans="6:7" x14ac:dyDescent="0.2">
      <c r="F2780"/>
      <c r="G2780"/>
    </row>
    <row r="2781" spans="6:7" x14ac:dyDescent="0.2">
      <c r="F2781"/>
      <c r="G2781"/>
    </row>
    <row r="2782" spans="6:7" x14ac:dyDescent="0.2">
      <c r="F2782"/>
      <c r="G2782"/>
    </row>
    <row r="2783" spans="6:7" x14ac:dyDescent="0.2">
      <c r="F2783"/>
      <c r="G2783"/>
    </row>
    <row r="2784" spans="6:7" x14ac:dyDescent="0.2">
      <c r="F2784"/>
      <c r="G2784"/>
    </row>
    <row r="2785" spans="6:7" x14ac:dyDescent="0.2">
      <c r="F2785"/>
      <c r="G2785"/>
    </row>
    <row r="2786" spans="6:7" x14ac:dyDescent="0.2">
      <c r="F2786"/>
      <c r="G2786"/>
    </row>
    <row r="2787" spans="6:7" x14ac:dyDescent="0.2">
      <c r="F2787"/>
      <c r="G2787"/>
    </row>
    <row r="2788" spans="6:7" x14ac:dyDescent="0.2">
      <c r="F2788"/>
      <c r="G2788"/>
    </row>
    <row r="2789" spans="6:7" x14ac:dyDescent="0.2">
      <c r="F2789"/>
      <c r="G2789"/>
    </row>
    <row r="2790" spans="6:7" x14ac:dyDescent="0.2">
      <c r="F2790"/>
      <c r="G2790"/>
    </row>
    <row r="2791" spans="6:7" x14ac:dyDescent="0.2">
      <c r="F2791"/>
      <c r="G2791"/>
    </row>
    <row r="2792" spans="6:7" x14ac:dyDescent="0.2">
      <c r="F2792"/>
      <c r="G2792"/>
    </row>
    <row r="2793" spans="6:7" x14ac:dyDescent="0.2">
      <c r="F2793"/>
      <c r="G2793"/>
    </row>
    <row r="2794" spans="6:7" x14ac:dyDescent="0.2">
      <c r="F2794"/>
      <c r="G2794"/>
    </row>
    <row r="2795" spans="6:7" x14ac:dyDescent="0.2">
      <c r="F2795"/>
      <c r="G2795"/>
    </row>
    <row r="2796" spans="6:7" x14ac:dyDescent="0.2">
      <c r="F2796"/>
      <c r="G2796"/>
    </row>
    <row r="2797" spans="6:7" x14ac:dyDescent="0.2">
      <c r="F2797"/>
      <c r="G2797"/>
    </row>
    <row r="2798" spans="6:7" x14ac:dyDescent="0.2">
      <c r="F2798"/>
      <c r="G2798"/>
    </row>
    <row r="2799" spans="6:7" x14ac:dyDescent="0.2">
      <c r="F2799"/>
      <c r="G2799"/>
    </row>
    <row r="2800" spans="6:7" x14ac:dyDescent="0.2">
      <c r="F2800"/>
      <c r="G2800"/>
    </row>
    <row r="2801" spans="6:7" x14ac:dyDescent="0.2">
      <c r="F2801"/>
      <c r="G2801"/>
    </row>
    <row r="2802" spans="6:7" x14ac:dyDescent="0.2">
      <c r="F2802"/>
      <c r="G2802"/>
    </row>
    <row r="2803" spans="6:7" x14ac:dyDescent="0.2">
      <c r="F2803"/>
      <c r="G2803"/>
    </row>
    <row r="2804" spans="6:7" x14ac:dyDescent="0.2">
      <c r="F2804"/>
      <c r="G2804"/>
    </row>
    <row r="2805" spans="6:7" x14ac:dyDescent="0.2">
      <c r="F2805"/>
      <c r="G2805"/>
    </row>
    <row r="2806" spans="6:7" x14ac:dyDescent="0.2">
      <c r="F2806"/>
      <c r="G2806"/>
    </row>
    <row r="2807" spans="6:7" x14ac:dyDescent="0.2">
      <c r="F2807"/>
      <c r="G2807"/>
    </row>
    <row r="2808" spans="6:7" x14ac:dyDescent="0.2">
      <c r="F2808"/>
      <c r="G2808"/>
    </row>
    <row r="2809" spans="6:7" x14ac:dyDescent="0.2">
      <c r="F2809"/>
      <c r="G2809"/>
    </row>
    <row r="2810" spans="6:7" x14ac:dyDescent="0.2">
      <c r="F2810"/>
      <c r="G2810"/>
    </row>
    <row r="2811" spans="6:7" x14ac:dyDescent="0.2">
      <c r="F2811"/>
      <c r="G2811"/>
    </row>
    <row r="2812" spans="6:7" x14ac:dyDescent="0.2">
      <c r="F2812"/>
      <c r="G2812"/>
    </row>
    <row r="2813" spans="6:7" x14ac:dyDescent="0.2">
      <c r="F2813"/>
      <c r="G2813"/>
    </row>
    <row r="2814" spans="6:7" x14ac:dyDescent="0.2">
      <c r="F2814"/>
      <c r="G2814"/>
    </row>
    <row r="2815" spans="6:7" x14ac:dyDescent="0.2">
      <c r="F2815"/>
      <c r="G2815"/>
    </row>
    <row r="2816" spans="6:7" x14ac:dyDescent="0.2">
      <c r="F2816"/>
      <c r="G2816"/>
    </row>
    <row r="2817" spans="6:7" x14ac:dyDescent="0.2">
      <c r="F2817"/>
      <c r="G2817"/>
    </row>
    <row r="2818" spans="6:7" x14ac:dyDescent="0.2">
      <c r="F2818"/>
      <c r="G2818"/>
    </row>
    <row r="2819" spans="6:7" x14ac:dyDescent="0.2">
      <c r="F2819"/>
      <c r="G2819"/>
    </row>
    <row r="2820" spans="6:7" x14ac:dyDescent="0.2">
      <c r="F2820"/>
      <c r="G2820"/>
    </row>
    <row r="2821" spans="6:7" x14ac:dyDescent="0.2">
      <c r="F2821"/>
      <c r="G2821"/>
    </row>
    <row r="2822" spans="6:7" x14ac:dyDescent="0.2">
      <c r="F2822"/>
      <c r="G2822"/>
    </row>
    <row r="2823" spans="6:7" x14ac:dyDescent="0.2">
      <c r="F2823"/>
      <c r="G2823"/>
    </row>
    <row r="2824" spans="6:7" x14ac:dyDescent="0.2">
      <c r="F2824"/>
      <c r="G2824"/>
    </row>
    <row r="2825" spans="6:7" x14ac:dyDescent="0.2">
      <c r="F2825"/>
      <c r="G2825"/>
    </row>
    <row r="2826" spans="6:7" x14ac:dyDescent="0.2">
      <c r="F2826"/>
      <c r="G2826"/>
    </row>
    <row r="2827" spans="6:7" x14ac:dyDescent="0.2">
      <c r="F2827"/>
      <c r="G2827"/>
    </row>
    <row r="2828" spans="6:7" x14ac:dyDescent="0.2">
      <c r="F2828"/>
      <c r="G2828"/>
    </row>
    <row r="2829" spans="6:7" x14ac:dyDescent="0.2">
      <c r="F2829"/>
      <c r="G2829"/>
    </row>
    <row r="2830" spans="6:7" x14ac:dyDescent="0.2">
      <c r="F2830"/>
      <c r="G2830"/>
    </row>
    <row r="2831" spans="6:7" x14ac:dyDescent="0.2">
      <c r="F2831"/>
      <c r="G2831"/>
    </row>
    <row r="2832" spans="6:7" x14ac:dyDescent="0.2">
      <c r="F2832"/>
      <c r="G2832"/>
    </row>
    <row r="2833" spans="6:7" x14ac:dyDescent="0.2">
      <c r="F2833"/>
      <c r="G2833"/>
    </row>
    <row r="2834" spans="6:7" x14ac:dyDescent="0.2">
      <c r="F2834"/>
      <c r="G2834"/>
    </row>
    <row r="2835" spans="6:7" x14ac:dyDescent="0.2">
      <c r="F2835"/>
      <c r="G2835"/>
    </row>
    <row r="2836" spans="6:7" x14ac:dyDescent="0.2">
      <c r="F2836"/>
      <c r="G2836"/>
    </row>
    <row r="2837" spans="6:7" x14ac:dyDescent="0.2">
      <c r="F2837"/>
      <c r="G2837"/>
    </row>
    <row r="2838" spans="6:7" x14ac:dyDescent="0.2">
      <c r="F2838"/>
      <c r="G2838"/>
    </row>
    <row r="2839" spans="6:7" x14ac:dyDescent="0.2">
      <c r="F2839"/>
      <c r="G2839"/>
    </row>
    <row r="2840" spans="6:7" x14ac:dyDescent="0.2">
      <c r="F2840"/>
      <c r="G2840"/>
    </row>
    <row r="2841" spans="6:7" x14ac:dyDescent="0.2">
      <c r="F2841"/>
      <c r="G2841"/>
    </row>
    <row r="2842" spans="6:7" x14ac:dyDescent="0.2">
      <c r="F2842"/>
      <c r="G2842"/>
    </row>
    <row r="2843" spans="6:7" x14ac:dyDescent="0.2">
      <c r="F2843"/>
      <c r="G2843"/>
    </row>
    <row r="2844" spans="6:7" x14ac:dyDescent="0.2">
      <c r="F2844"/>
      <c r="G2844"/>
    </row>
    <row r="2845" spans="6:7" x14ac:dyDescent="0.2">
      <c r="F2845"/>
      <c r="G2845"/>
    </row>
    <row r="2846" spans="6:7" x14ac:dyDescent="0.2">
      <c r="F2846"/>
      <c r="G2846"/>
    </row>
    <row r="2847" spans="6:7" x14ac:dyDescent="0.2">
      <c r="F2847"/>
      <c r="G2847"/>
    </row>
    <row r="2848" spans="6:7" x14ac:dyDescent="0.2">
      <c r="F2848"/>
      <c r="G2848"/>
    </row>
    <row r="2849" spans="6:7" x14ac:dyDescent="0.2">
      <c r="F2849"/>
      <c r="G2849"/>
    </row>
    <row r="2850" spans="6:7" x14ac:dyDescent="0.2">
      <c r="F2850"/>
      <c r="G2850"/>
    </row>
    <row r="2851" spans="6:7" x14ac:dyDescent="0.2">
      <c r="F2851"/>
      <c r="G2851"/>
    </row>
    <row r="2852" spans="6:7" x14ac:dyDescent="0.2">
      <c r="F2852"/>
      <c r="G2852"/>
    </row>
    <row r="2853" spans="6:7" x14ac:dyDescent="0.2">
      <c r="F2853"/>
      <c r="G2853"/>
    </row>
    <row r="2854" spans="6:7" x14ac:dyDescent="0.2">
      <c r="F2854"/>
      <c r="G2854"/>
    </row>
    <row r="2855" spans="6:7" x14ac:dyDescent="0.2">
      <c r="F2855"/>
      <c r="G2855"/>
    </row>
    <row r="2856" spans="6:7" x14ac:dyDescent="0.2">
      <c r="F2856"/>
      <c r="G2856"/>
    </row>
    <row r="2857" spans="6:7" x14ac:dyDescent="0.2">
      <c r="F2857"/>
      <c r="G2857"/>
    </row>
    <row r="2858" spans="6:7" x14ac:dyDescent="0.2">
      <c r="F2858"/>
      <c r="G2858"/>
    </row>
    <row r="2859" spans="6:7" x14ac:dyDescent="0.2">
      <c r="F2859"/>
      <c r="G2859"/>
    </row>
    <row r="2860" spans="6:7" x14ac:dyDescent="0.2">
      <c r="F2860"/>
      <c r="G2860"/>
    </row>
    <row r="2861" spans="6:7" x14ac:dyDescent="0.2">
      <c r="F2861"/>
      <c r="G2861"/>
    </row>
    <row r="2862" spans="6:7" x14ac:dyDescent="0.2">
      <c r="F2862"/>
      <c r="G2862"/>
    </row>
    <row r="2863" spans="6:7" x14ac:dyDescent="0.2">
      <c r="F2863"/>
      <c r="G2863"/>
    </row>
    <row r="2864" spans="6:7" x14ac:dyDescent="0.2">
      <c r="F2864"/>
      <c r="G2864"/>
    </row>
    <row r="2865" spans="6:7" x14ac:dyDescent="0.2">
      <c r="F2865"/>
      <c r="G2865"/>
    </row>
    <row r="2866" spans="6:7" x14ac:dyDescent="0.2">
      <c r="F2866"/>
      <c r="G2866"/>
    </row>
    <row r="2867" spans="6:7" x14ac:dyDescent="0.2">
      <c r="F2867"/>
      <c r="G2867"/>
    </row>
    <row r="2868" spans="6:7" x14ac:dyDescent="0.2">
      <c r="F2868"/>
      <c r="G2868"/>
    </row>
    <row r="2869" spans="6:7" x14ac:dyDescent="0.2">
      <c r="F2869"/>
      <c r="G2869"/>
    </row>
    <row r="2870" spans="6:7" x14ac:dyDescent="0.2">
      <c r="F2870"/>
      <c r="G2870"/>
    </row>
    <row r="2871" spans="6:7" x14ac:dyDescent="0.2">
      <c r="F2871"/>
      <c r="G2871"/>
    </row>
    <row r="2872" spans="6:7" x14ac:dyDescent="0.2">
      <c r="F2872"/>
      <c r="G2872"/>
    </row>
    <row r="2873" spans="6:7" x14ac:dyDescent="0.2">
      <c r="F2873"/>
      <c r="G2873"/>
    </row>
    <row r="2874" spans="6:7" x14ac:dyDescent="0.2">
      <c r="F2874"/>
      <c r="G2874"/>
    </row>
    <row r="2875" spans="6:7" x14ac:dyDescent="0.2">
      <c r="F2875"/>
      <c r="G2875"/>
    </row>
    <row r="2876" spans="6:7" x14ac:dyDescent="0.2">
      <c r="F2876"/>
      <c r="G2876"/>
    </row>
    <row r="2877" spans="6:7" x14ac:dyDescent="0.2">
      <c r="F2877"/>
      <c r="G2877"/>
    </row>
    <row r="2878" spans="6:7" x14ac:dyDescent="0.2">
      <c r="F2878"/>
      <c r="G2878"/>
    </row>
    <row r="2879" spans="6:7" x14ac:dyDescent="0.2">
      <c r="F2879"/>
      <c r="G2879"/>
    </row>
    <row r="2880" spans="6:7" x14ac:dyDescent="0.2">
      <c r="F2880"/>
      <c r="G2880"/>
    </row>
    <row r="2881" spans="6:7" x14ac:dyDescent="0.2">
      <c r="F2881"/>
      <c r="G2881"/>
    </row>
    <row r="2882" spans="6:7" x14ac:dyDescent="0.2">
      <c r="F2882"/>
      <c r="G2882"/>
    </row>
    <row r="2883" spans="6:7" x14ac:dyDescent="0.2">
      <c r="F2883"/>
      <c r="G2883"/>
    </row>
    <row r="2884" spans="6:7" x14ac:dyDescent="0.2">
      <c r="F2884"/>
      <c r="G2884"/>
    </row>
    <row r="2885" spans="6:7" x14ac:dyDescent="0.2">
      <c r="F2885"/>
      <c r="G2885"/>
    </row>
    <row r="2886" spans="6:7" x14ac:dyDescent="0.2">
      <c r="F2886"/>
      <c r="G2886"/>
    </row>
    <row r="2887" spans="6:7" x14ac:dyDescent="0.2">
      <c r="F2887"/>
      <c r="G2887"/>
    </row>
    <row r="2888" spans="6:7" x14ac:dyDescent="0.2">
      <c r="F2888"/>
      <c r="G2888"/>
    </row>
    <row r="2889" spans="6:7" x14ac:dyDescent="0.2">
      <c r="F2889"/>
      <c r="G2889"/>
    </row>
    <row r="2890" spans="6:7" x14ac:dyDescent="0.2">
      <c r="F2890"/>
      <c r="G2890"/>
    </row>
    <row r="2891" spans="6:7" x14ac:dyDescent="0.2">
      <c r="F2891"/>
      <c r="G2891"/>
    </row>
    <row r="2892" spans="6:7" x14ac:dyDescent="0.2">
      <c r="F2892"/>
      <c r="G2892"/>
    </row>
    <row r="2893" spans="6:7" x14ac:dyDescent="0.2">
      <c r="F2893"/>
      <c r="G2893"/>
    </row>
    <row r="2894" spans="6:7" x14ac:dyDescent="0.2">
      <c r="F2894"/>
      <c r="G2894"/>
    </row>
    <row r="2895" spans="6:7" x14ac:dyDescent="0.2">
      <c r="F2895"/>
      <c r="G2895"/>
    </row>
    <row r="2896" spans="6:7" x14ac:dyDescent="0.2">
      <c r="F2896"/>
      <c r="G2896"/>
    </row>
    <row r="2897" spans="6:7" x14ac:dyDescent="0.2">
      <c r="F2897"/>
      <c r="G2897"/>
    </row>
    <row r="2898" spans="6:7" x14ac:dyDescent="0.2">
      <c r="F2898"/>
      <c r="G2898"/>
    </row>
    <row r="2899" spans="6:7" x14ac:dyDescent="0.2">
      <c r="F2899"/>
      <c r="G2899"/>
    </row>
    <row r="2900" spans="6:7" x14ac:dyDescent="0.2">
      <c r="F2900"/>
      <c r="G2900"/>
    </row>
    <row r="2901" spans="6:7" x14ac:dyDescent="0.2">
      <c r="F2901"/>
      <c r="G2901"/>
    </row>
    <row r="2902" spans="6:7" x14ac:dyDescent="0.2">
      <c r="F2902"/>
      <c r="G2902"/>
    </row>
    <row r="2903" spans="6:7" x14ac:dyDescent="0.2">
      <c r="F2903"/>
      <c r="G290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09E45-74C2-E647-AED9-F463815C7999}">
  <sheetPr codeName="Hoja6">
    <tabColor theme="9" tint="0.79998168889431442"/>
  </sheetPr>
  <dimension ref="A1:I2904"/>
  <sheetViews>
    <sheetView workbookViewId="0"/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6" width="16.5703125" style="3" bestFit="1" customWidth="1"/>
    <col min="7" max="7" width="21.42578125" style="3" bestFit="1" customWidth="1"/>
    <col min="8" max="8" width="16.5703125" style="3" bestFit="1" customWidth="1"/>
    <col min="9" max="9" width="23.85546875" style="3" bestFit="1" customWidth="1"/>
  </cols>
  <sheetData>
    <row r="1" spans="1:9" x14ac:dyDescent="0.2">
      <c r="A1" s="6" t="s">
        <v>77</v>
      </c>
      <c r="B1" s="6" t="s">
        <v>78</v>
      </c>
      <c r="C1" s="6" t="s">
        <v>79</v>
      </c>
      <c r="D1" s="6" t="s">
        <v>80</v>
      </c>
      <c r="E1" s="6" t="s">
        <v>81</v>
      </c>
      <c r="F1" s="27" t="s">
        <v>90</v>
      </c>
      <c r="G1" s="27" t="s">
        <v>92</v>
      </c>
      <c r="H1" s="26" t="s">
        <v>91</v>
      </c>
      <c r="I1" s="26" t="s">
        <v>93</v>
      </c>
    </row>
    <row r="2" spans="1:9" x14ac:dyDescent="0.2">
      <c r="A2" t="s">
        <v>95</v>
      </c>
      <c r="B2" t="s">
        <v>17</v>
      </c>
      <c r="C2" t="s">
        <v>17</v>
      </c>
      <c r="D2" t="s">
        <v>35</v>
      </c>
      <c r="E2">
        <v>2019</v>
      </c>
      <c r="F2" s="3">
        <v>317557078.07999992</v>
      </c>
      <c r="G2" s="3">
        <v>296749748.08349931</v>
      </c>
      <c r="H2" s="3">
        <v>317557078.07999992</v>
      </c>
      <c r="I2" s="3">
        <v>296749748.08349931</v>
      </c>
    </row>
    <row r="3" spans="1:9" x14ac:dyDescent="0.2">
      <c r="A3" t="s">
        <v>95</v>
      </c>
      <c r="B3" t="s">
        <v>17</v>
      </c>
      <c r="C3" t="s">
        <v>17</v>
      </c>
      <c r="D3" t="s">
        <v>35</v>
      </c>
      <c r="E3">
        <v>2020</v>
      </c>
      <c r="F3" s="3">
        <v>488797975.35000002</v>
      </c>
      <c r="G3" s="3">
        <v>486504550.67899978</v>
      </c>
      <c r="H3" s="3">
        <v>488797975.35000002</v>
      </c>
      <c r="I3" s="3">
        <v>486504550.67899978</v>
      </c>
    </row>
    <row r="4" spans="1:9" x14ac:dyDescent="0.2">
      <c r="A4" t="s">
        <v>95</v>
      </c>
      <c r="B4" t="s">
        <v>17</v>
      </c>
      <c r="C4" t="s">
        <v>17</v>
      </c>
      <c r="D4" t="s">
        <v>35</v>
      </c>
      <c r="E4">
        <v>2021</v>
      </c>
      <c r="F4" s="3">
        <v>216455164.87000003</v>
      </c>
      <c r="G4" s="3">
        <v>234236330.15760005</v>
      </c>
      <c r="H4" s="3">
        <v>216455164.87000003</v>
      </c>
      <c r="I4" s="3">
        <v>234236330.15760005</v>
      </c>
    </row>
    <row r="5" spans="1:9" x14ac:dyDescent="0.2">
      <c r="A5" t="s">
        <v>95</v>
      </c>
      <c r="B5" t="s">
        <v>17</v>
      </c>
      <c r="C5" t="s">
        <v>17</v>
      </c>
      <c r="D5" t="s">
        <v>35</v>
      </c>
      <c r="E5">
        <v>2022</v>
      </c>
      <c r="F5" s="3">
        <v>4185632.3</v>
      </c>
      <c r="G5" s="3">
        <v>52642019.077099994</v>
      </c>
      <c r="H5" s="3">
        <v>4185632.3</v>
      </c>
      <c r="I5" s="3">
        <v>52642019.077099994</v>
      </c>
    </row>
    <row r="6" spans="1:9" x14ac:dyDescent="0.2">
      <c r="A6" t="s">
        <v>95</v>
      </c>
      <c r="B6" t="s">
        <v>17</v>
      </c>
      <c r="C6" t="s">
        <v>17</v>
      </c>
      <c r="D6" t="s">
        <v>35</v>
      </c>
      <c r="E6">
        <v>2023</v>
      </c>
      <c r="F6" s="3">
        <v>-344902</v>
      </c>
      <c r="G6" s="3">
        <v>7371179.0026000012</v>
      </c>
      <c r="H6" s="3">
        <v>-344902</v>
      </c>
      <c r="I6" s="3">
        <v>7371179.0026000012</v>
      </c>
    </row>
    <row r="7" spans="1:9" x14ac:dyDescent="0.2">
      <c r="A7" t="s">
        <v>95</v>
      </c>
      <c r="B7" t="s">
        <v>17</v>
      </c>
      <c r="C7" t="s">
        <v>17</v>
      </c>
      <c r="D7" t="s">
        <v>36</v>
      </c>
      <c r="E7">
        <v>201904</v>
      </c>
      <c r="F7" s="3">
        <v>15858779.250000006</v>
      </c>
      <c r="G7" s="3">
        <v>14240631.353400135</v>
      </c>
      <c r="H7" s="3">
        <v>15858779.250000006</v>
      </c>
      <c r="I7" s="3">
        <v>14240631.353400135</v>
      </c>
    </row>
    <row r="8" spans="1:9" x14ac:dyDescent="0.2">
      <c r="A8" t="s">
        <v>95</v>
      </c>
      <c r="B8" t="s">
        <v>17</v>
      </c>
      <c r="C8" t="s">
        <v>17</v>
      </c>
      <c r="D8" t="s">
        <v>36</v>
      </c>
      <c r="E8">
        <v>201905</v>
      </c>
      <c r="F8" s="3">
        <v>18250202.969999995</v>
      </c>
      <c r="G8" s="3">
        <v>19285797.906699225</v>
      </c>
      <c r="H8" s="3">
        <v>18250202.969999995</v>
      </c>
      <c r="I8" s="3">
        <v>19285797.906699225</v>
      </c>
    </row>
    <row r="9" spans="1:9" x14ac:dyDescent="0.2">
      <c r="A9" t="s">
        <v>95</v>
      </c>
      <c r="B9" t="s">
        <v>17</v>
      </c>
      <c r="C9" t="s">
        <v>17</v>
      </c>
      <c r="D9" t="s">
        <v>36</v>
      </c>
      <c r="E9">
        <v>201906</v>
      </c>
      <c r="F9" s="3">
        <v>9156498.0600000024</v>
      </c>
      <c r="G9" s="3">
        <v>18044459.027799986</v>
      </c>
      <c r="H9" s="3">
        <v>9156498.0600000024</v>
      </c>
      <c r="I9" s="3">
        <v>18044459.027799986</v>
      </c>
    </row>
    <row r="10" spans="1:9" x14ac:dyDescent="0.2">
      <c r="A10" t="s">
        <v>95</v>
      </c>
      <c r="B10" t="s">
        <v>17</v>
      </c>
      <c r="C10" t="s">
        <v>17</v>
      </c>
      <c r="D10" t="s">
        <v>36</v>
      </c>
      <c r="E10">
        <v>201907</v>
      </c>
      <c r="F10" s="3">
        <v>50429265.219999984</v>
      </c>
      <c r="G10" s="3">
        <v>38446917.182900049</v>
      </c>
      <c r="H10" s="3">
        <v>50429265.219999984</v>
      </c>
      <c r="I10" s="3">
        <v>38446917.182900049</v>
      </c>
    </row>
    <row r="11" spans="1:9" x14ac:dyDescent="0.2">
      <c r="A11" t="s">
        <v>95</v>
      </c>
      <c r="B11" t="s">
        <v>17</v>
      </c>
      <c r="C11" t="s">
        <v>17</v>
      </c>
      <c r="D11" t="s">
        <v>36</v>
      </c>
      <c r="E11">
        <v>201908</v>
      </c>
      <c r="F11" s="3">
        <v>46364277.679999985</v>
      </c>
      <c r="G11" s="3">
        <v>46781399.653000034</v>
      </c>
      <c r="H11" s="3">
        <v>46364277.679999985</v>
      </c>
      <c r="I11" s="3">
        <v>46781399.653000034</v>
      </c>
    </row>
    <row r="12" spans="1:9" x14ac:dyDescent="0.2">
      <c r="A12" t="s">
        <v>95</v>
      </c>
      <c r="B12" t="s">
        <v>17</v>
      </c>
      <c r="C12" t="s">
        <v>17</v>
      </c>
      <c r="D12" t="s">
        <v>36</v>
      </c>
      <c r="E12">
        <v>201909</v>
      </c>
      <c r="F12" s="3">
        <v>48292678.459999964</v>
      </c>
      <c r="G12" s="3">
        <v>102033675.46459998</v>
      </c>
      <c r="H12" s="3">
        <v>48292678.459999964</v>
      </c>
      <c r="I12" s="3">
        <v>102033675.46459998</v>
      </c>
    </row>
    <row r="13" spans="1:9" x14ac:dyDescent="0.2">
      <c r="A13" t="s">
        <v>95</v>
      </c>
      <c r="B13" t="s">
        <v>17</v>
      </c>
      <c r="C13" t="s">
        <v>17</v>
      </c>
      <c r="D13" t="s">
        <v>36</v>
      </c>
      <c r="E13">
        <v>201910</v>
      </c>
      <c r="F13" s="3">
        <v>40132635.529999994</v>
      </c>
      <c r="G13" s="3">
        <v>-26951728.380800072</v>
      </c>
      <c r="H13" s="3">
        <v>40132635.529999994</v>
      </c>
      <c r="I13" s="3">
        <v>-26951728.380800072</v>
      </c>
    </row>
    <row r="14" spans="1:9" x14ac:dyDescent="0.2">
      <c r="A14" t="s">
        <v>95</v>
      </c>
      <c r="B14" t="s">
        <v>17</v>
      </c>
      <c r="C14" t="s">
        <v>17</v>
      </c>
      <c r="D14" t="s">
        <v>36</v>
      </c>
      <c r="E14">
        <v>201911</v>
      </c>
      <c r="F14" s="3">
        <v>47852646.039999977</v>
      </c>
      <c r="G14" s="3">
        <v>48320515.992499955</v>
      </c>
      <c r="H14" s="3">
        <v>47852646.039999977</v>
      </c>
      <c r="I14" s="3">
        <v>48320515.992499955</v>
      </c>
    </row>
    <row r="15" spans="1:9" x14ac:dyDescent="0.2">
      <c r="A15" t="s">
        <v>95</v>
      </c>
      <c r="B15" t="s">
        <v>17</v>
      </c>
      <c r="C15" t="s">
        <v>17</v>
      </c>
      <c r="D15" t="s">
        <v>36</v>
      </c>
      <c r="E15">
        <v>201912</v>
      </c>
      <c r="F15" s="3">
        <v>41220094.870000012</v>
      </c>
      <c r="G15" s="3">
        <v>36548079.883399993</v>
      </c>
      <c r="H15" s="3">
        <v>41220094.870000012</v>
      </c>
      <c r="I15" s="3">
        <v>36548079.883399993</v>
      </c>
    </row>
    <row r="16" spans="1:9" x14ac:dyDescent="0.2">
      <c r="A16" t="s">
        <v>95</v>
      </c>
      <c r="B16" t="s">
        <v>17</v>
      </c>
      <c r="C16" t="s">
        <v>17</v>
      </c>
      <c r="D16" t="s">
        <v>36</v>
      </c>
      <c r="E16">
        <v>202001</v>
      </c>
      <c r="F16" s="3">
        <v>47468691.780000001</v>
      </c>
      <c r="G16" s="3">
        <v>38619416.784099989</v>
      </c>
      <c r="H16" s="3">
        <v>47468691.780000001</v>
      </c>
      <c r="I16" s="3">
        <v>38619416.784099989</v>
      </c>
    </row>
    <row r="17" spans="1:9" x14ac:dyDescent="0.2">
      <c r="A17" t="s">
        <v>95</v>
      </c>
      <c r="B17" t="s">
        <v>17</v>
      </c>
      <c r="C17" t="s">
        <v>17</v>
      </c>
      <c r="D17" t="s">
        <v>36</v>
      </c>
      <c r="E17">
        <v>202002</v>
      </c>
      <c r="F17" s="3">
        <v>63429576.150000021</v>
      </c>
      <c r="G17" s="3">
        <v>59669202.061900005</v>
      </c>
      <c r="H17" s="3">
        <v>63429576.150000021</v>
      </c>
      <c r="I17" s="3">
        <v>59669202.061900005</v>
      </c>
    </row>
    <row r="18" spans="1:9" x14ac:dyDescent="0.2">
      <c r="A18" t="s">
        <v>95</v>
      </c>
      <c r="B18" t="s">
        <v>17</v>
      </c>
      <c r="C18" t="s">
        <v>17</v>
      </c>
      <c r="D18" t="s">
        <v>36</v>
      </c>
      <c r="E18">
        <v>202003</v>
      </c>
      <c r="F18" s="3">
        <v>46755915.409999974</v>
      </c>
      <c r="G18" s="3">
        <v>47647788.309300028</v>
      </c>
      <c r="H18" s="3">
        <v>46755915.409999974</v>
      </c>
      <c r="I18" s="3">
        <v>47647788.309300028</v>
      </c>
    </row>
    <row r="19" spans="1:9" x14ac:dyDescent="0.2">
      <c r="A19" t="s">
        <v>95</v>
      </c>
      <c r="B19" t="s">
        <v>17</v>
      </c>
      <c r="C19" t="s">
        <v>17</v>
      </c>
      <c r="D19" t="s">
        <v>36</v>
      </c>
      <c r="E19">
        <v>202004</v>
      </c>
      <c r="F19" s="3">
        <v>43360674.619999997</v>
      </c>
      <c r="G19" s="3">
        <v>45544512.580999985</v>
      </c>
      <c r="H19" s="3">
        <v>43360674.619999997</v>
      </c>
      <c r="I19" s="3">
        <v>45544512.580999985</v>
      </c>
    </row>
    <row r="20" spans="1:9" x14ac:dyDescent="0.2">
      <c r="A20" t="s">
        <v>95</v>
      </c>
      <c r="B20" t="s">
        <v>17</v>
      </c>
      <c r="C20" t="s">
        <v>17</v>
      </c>
      <c r="D20" t="s">
        <v>36</v>
      </c>
      <c r="E20">
        <v>202005</v>
      </c>
      <c r="F20" s="3">
        <v>5813126.4000000004</v>
      </c>
      <c r="G20" s="3">
        <v>56722404.54869999</v>
      </c>
      <c r="H20" s="3">
        <v>5813126.4000000004</v>
      </c>
      <c r="I20" s="3">
        <v>56722404.54869999</v>
      </c>
    </row>
    <row r="21" spans="1:9" x14ac:dyDescent="0.2">
      <c r="A21" t="s">
        <v>95</v>
      </c>
      <c r="B21" t="s">
        <v>17</v>
      </c>
      <c r="C21" t="s">
        <v>17</v>
      </c>
      <c r="D21" t="s">
        <v>36</v>
      </c>
      <c r="E21">
        <v>202006</v>
      </c>
      <c r="F21" s="3">
        <v>70358157.899999991</v>
      </c>
      <c r="G21" s="3">
        <v>-21597388.152000096</v>
      </c>
      <c r="H21" s="3">
        <v>70358157.899999991</v>
      </c>
      <c r="I21" s="3">
        <v>-21597388.152000096</v>
      </c>
    </row>
    <row r="22" spans="1:9" x14ac:dyDescent="0.2">
      <c r="A22" t="s">
        <v>95</v>
      </c>
      <c r="B22" t="s">
        <v>17</v>
      </c>
      <c r="C22" t="s">
        <v>17</v>
      </c>
      <c r="D22" t="s">
        <v>36</v>
      </c>
      <c r="E22">
        <v>202007</v>
      </c>
      <c r="F22" s="3">
        <v>44975212.820000008</v>
      </c>
      <c r="G22" s="3">
        <v>78807632.782399967</v>
      </c>
      <c r="H22" s="3">
        <v>44975212.820000008</v>
      </c>
      <c r="I22" s="3">
        <v>78807632.782399967</v>
      </c>
    </row>
    <row r="23" spans="1:9" x14ac:dyDescent="0.2">
      <c r="A23" t="s">
        <v>95</v>
      </c>
      <c r="B23" t="s">
        <v>17</v>
      </c>
      <c r="C23" t="s">
        <v>17</v>
      </c>
      <c r="D23" t="s">
        <v>36</v>
      </c>
      <c r="E23">
        <v>202008</v>
      </c>
      <c r="F23" s="3">
        <v>34619058.599999994</v>
      </c>
      <c r="G23" s="3">
        <v>42658507.726299986</v>
      </c>
      <c r="H23" s="3">
        <v>34619058.599999994</v>
      </c>
      <c r="I23" s="3">
        <v>42658507.726299986</v>
      </c>
    </row>
    <row r="24" spans="1:9" x14ac:dyDescent="0.2">
      <c r="A24" t="s">
        <v>95</v>
      </c>
      <c r="B24" t="s">
        <v>17</v>
      </c>
      <c r="C24" t="s">
        <v>17</v>
      </c>
      <c r="D24" t="s">
        <v>36</v>
      </c>
      <c r="E24">
        <v>202009</v>
      </c>
      <c r="F24" s="3">
        <v>34662873.090000004</v>
      </c>
      <c r="G24" s="3">
        <v>39069513.624799974</v>
      </c>
      <c r="H24" s="3">
        <v>34662873.090000004</v>
      </c>
      <c r="I24" s="3">
        <v>39069513.624799974</v>
      </c>
    </row>
    <row r="25" spans="1:9" x14ac:dyDescent="0.2">
      <c r="A25" t="s">
        <v>95</v>
      </c>
      <c r="B25" t="s">
        <v>17</v>
      </c>
      <c r="C25" t="s">
        <v>17</v>
      </c>
      <c r="D25" t="s">
        <v>36</v>
      </c>
      <c r="E25">
        <v>202010</v>
      </c>
      <c r="F25" s="3">
        <v>42881695.130000003</v>
      </c>
      <c r="G25" s="3">
        <v>56884332.752499968</v>
      </c>
      <c r="H25" s="3">
        <v>42881695.130000003</v>
      </c>
      <c r="I25" s="3">
        <v>56884332.752499968</v>
      </c>
    </row>
    <row r="26" spans="1:9" x14ac:dyDescent="0.2">
      <c r="A26" t="s">
        <v>95</v>
      </c>
      <c r="B26" t="s">
        <v>17</v>
      </c>
      <c r="C26" t="s">
        <v>17</v>
      </c>
      <c r="D26" t="s">
        <v>36</v>
      </c>
      <c r="E26">
        <v>202011</v>
      </c>
      <c r="F26" s="3">
        <v>27445965.419999994</v>
      </c>
      <c r="G26" s="3">
        <v>15116733.109199993</v>
      </c>
      <c r="H26" s="3">
        <v>27445965.419999994</v>
      </c>
      <c r="I26" s="3">
        <v>15116733.109199993</v>
      </c>
    </row>
    <row r="27" spans="1:9" x14ac:dyDescent="0.2">
      <c r="A27" t="s">
        <v>95</v>
      </c>
      <c r="B27" t="s">
        <v>17</v>
      </c>
      <c r="C27" t="s">
        <v>17</v>
      </c>
      <c r="D27" t="s">
        <v>36</v>
      </c>
      <c r="E27">
        <v>202012</v>
      </c>
      <c r="F27" s="3">
        <v>27027028.030000001</v>
      </c>
      <c r="G27" s="3">
        <v>27361894.550799988</v>
      </c>
      <c r="H27" s="3">
        <v>27027028.030000001</v>
      </c>
      <c r="I27" s="3">
        <v>27361894.550799988</v>
      </c>
    </row>
    <row r="28" spans="1:9" x14ac:dyDescent="0.2">
      <c r="A28" t="s">
        <v>95</v>
      </c>
      <c r="B28" t="s">
        <v>17</v>
      </c>
      <c r="C28" t="s">
        <v>17</v>
      </c>
      <c r="D28" t="s">
        <v>36</v>
      </c>
      <c r="E28">
        <v>202101</v>
      </c>
      <c r="F28" s="3">
        <v>30063884.849999998</v>
      </c>
      <c r="G28" s="3">
        <v>33011736.586400002</v>
      </c>
      <c r="H28" s="3">
        <v>30063884.849999998</v>
      </c>
      <c r="I28" s="3">
        <v>33011736.586400002</v>
      </c>
    </row>
    <row r="29" spans="1:9" x14ac:dyDescent="0.2">
      <c r="A29" t="s">
        <v>95</v>
      </c>
      <c r="B29" t="s">
        <v>17</v>
      </c>
      <c r="C29" t="s">
        <v>17</v>
      </c>
      <c r="D29" t="s">
        <v>36</v>
      </c>
      <c r="E29">
        <v>202102</v>
      </c>
      <c r="F29" s="3">
        <v>27679852.049999993</v>
      </c>
      <c r="G29" s="3">
        <v>24069594.162</v>
      </c>
      <c r="H29" s="3">
        <v>27679852.049999993</v>
      </c>
      <c r="I29" s="3">
        <v>24069594.162</v>
      </c>
    </row>
    <row r="30" spans="1:9" x14ac:dyDescent="0.2">
      <c r="A30" t="s">
        <v>95</v>
      </c>
      <c r="B30" t="s">
        <v>17</v>
      </c>
      <c r="C30" t="s">
        <v>17</v>
      </c>
      <c r="D30" t="s">
        <v>36</v>
      </c>
      <c r="E30">
        <v>202103</v>
      </c>
      <c r="F30" s="3">
        <v>23829854.709999997</v>
      </c>
      <c r="G30" s="3">
        <v>22082053.098999999</v>
      </c>
      <c r="H30" s="3">
        <v>23829854.709999997</v>
      </c>
      <c r="I30" s="3">
        <v>22082053.098999999</v>
      </c>
    </row>
    <row r="31" spans="1:9" x14ac:dyDescent="0.2">
      <c r="A31" t="s">
        <v>95</v>
      </c>
      <c r="B31" t="s">
        <v>17</v>
      </c>
      <c r="C31" t="s">
        <v>17</v>
      </c>
      <c r="D31" t="s">
        <v>36</v>
      </c>
      <c r="E31">
        <v>202104</v>
      </c>
      <c r="F31" s="3">
        <v>23622489.069999997</v>
      </c>
      <c r="G31" s="3">
        <v>27767480.949000001</v>
      </c>
      <c r="H31" s="3">
        <v>23622489.069999997</v>
      </c>
      <c r="I31" s="3">
        <v>27767480.949000001</v>
      </c>
    </row>
    <row r="32" spans="1:9" x14ac:dyDescent="0.2">
      <c r="A32" t="s">
        <v>95</v>
      </c>
      <c r="B32" t="s">
        <v>17</v>
      </c>
      <c r="C32" t="s">
        <v>17</v>
      </c>
      <c r="D32" t="s">
        <v>36</v>
      </c>
      <c r="E32">
        <v>202105</v>
      </c>
      <c r="F32" s="3">
        <v>35225057.349999994</v>
      </c>
      <c r="G32" s="3">
        <v>36111677.9846</v>
      </c>
      <c r="H32" s="3">
        <v>35225057.349999994</v>
      </c>
      <c r="I32" s="3">
        <v>36111677.9846</v>
      </c>
    </row>
    <row r="33" spans="1:9" x14ac:dyDescent="0.2">
      <c r="A33" t="s">
        <v>95</v>
      </c>
      <c r="B33" t="s">
        <v>17</v>
      </c>
      <c r="C33" t="s">
        <v>17</v>
      </c>
      <c r="D33" t="s">
        <v>36</v>
      </c>
      <c r="E33">
        <v>202106</v>
      </c>
      <c r="F33" s="3">
        <v>14471099.860000005</v>
      </c>
      <c r="G33" s="3">
        <v>16488031.860000009</v>
      </c>
      <c r="H33" s="3">
        <v>14471099.860000005</v>
      </c>
      <c r="I33" s="3">
        <v>16488031.860000009</v>
      </c>
    </row>
    <row r="34" spans="1:9" x14ac:dyDescent="0.2">
      <c r="A34" t="s">
        <v>95</v>
      </c>
      <c r="B34" t="s">
        <v>17</v>
      </c>
      <c r="C34" t="s">
        <v>17</v>
      </c>
      <c r="D34" t="s">
        <v>36</v>
      </c>
      <c r="E34">
        <v>202107</v>
      </c>
      <c r="F34" s="3">
        <v>17250843.43</v>
      </c>
      <c r="G34" s="3">
        <v>17158100.4212</v>
      </c>
      <c r="H34" s="3">
        <v>17250843.43</v>
      </c>
      <c r="I34" s="3">
        <v>17158100.4212</v>
      </c>
    </row>
    <row r="35" spans="1:9" x14ac:dyDescent="0.2">
      <c r="A35" t="s">
        <v>95</v>
      </c>
      <c r="B35" t="s">
        <v>17</v>
      </c>
      <c r="C35" t="s">
        <v>17</v>
      </c>
      <c r="D35" t="s">
        <v>36</v>
      </c>
      <c r="E35">
        <v>202108</v>
      </c>
      <c r="F35" s="3">
        <v>10268559.740000004</v>
      </c>
      <c r="G35" s="3">
        <v>18624162.027900003</v>
      </c>
      <c r="H35" s="3">
        <v>10268559.740000004</v>
      </c>
      <c r="I35" s="3">
        <v>18624162.027900003</v>
      </c>
    </row>
    <row r="36" spans="1:9" x14ac:dyDescent="0.2">
      <c r="A36" t="s">
        <v>95</v>
      </c>
      <c r="B36" t="s">
        <v>17</v>
      </c>
      <c r="C36" t="s">
        <v>17</v>
      </c>
      <c r="D36" t="s">
        <v>36</v>
      </c>
      <c r="E36">
        <v>202109</v>
      </c>
      <c r="F36" s="3">
        <v>14812881.300000001</v>
      </c>
      <c r="G36" s="3">
        <v>8424774.2879999969</v>
      </c>
      <c r="H36" s="3">
        <v>14812881.300000001</v>
      </c>
      <c r="I36" s="3">
        <v>8424774.2879999969</v>
      </c>
    </row>
    <row r="37" spans="1:9" x14ac:dyDescent="0.2">
      <c r="A37" t="s">
        <v>95</v>
      </c>
      <c r="B37" t="s">
        <v>17</v>
      </c>
      <c r="C37" t="s">
        <v>17</v>
      </c>
      <c r="D37" t="s">
        <v>36</v>
      </c>
      <c r="E37">
        <v>202110</v>
      </c>
      <c r="F37" s="3">
        <v>5636393.6899999995</v>
      </c>
      <c r="G37" s="3">
        <v>15560177.904999994</v>
      </c>
      <c r="H37" s="3">
        <v>5636393.6899999995</v>
      </c>
      <c r="I37" s="3">
        <v>15560177.904999994</v>
      </c>
    </row>
    <row r="38" spans="1:9" x14ac:dyDescent="0.2">
      <c r="A38" t="s">
        <v>95</v>
      </c>
      <c r="B38" t="s">
        <v>17</v>
      </c>
      <c r="C38" t="s">
        <v>17</v>
      </c>
      <c r="D38" t="s">
        <v>36</v>
      </c>
      <c r="E38">
        <v>202111</v>
      </c>
      <c r="F38" s="3">
        <v>8464094.4200000018</v>
      </c>
      <c r="G38" s="3">
        <v>30942242.9102</v>
      </c>
      <c r="H38" s="3">
        <v>8464094.4200000018</v>
      </c>
      <c r="I38" s="3">
        <v>30942242.9102</v>
      </c>
    </row>
    <row r="39" spans="1:9" x14ac:dyDescent="0.2">
      <c r="A39" t="s">
        <v>95</v>
      </c>
      <c r="B39" t="s">
        <v>17</v>
      </c>
      <c r="C39" t="s">
        <v>17</v>
      </c>
      <c r="D39" t="s">
        <v>36</v>
      </c>
      <c r="E39">
        <v>202112</v>
      </c>
      <c r="F39" s="3">
        <v>5130154.4000000004</v>
      </c>
      <c r="G39" s="3">
        <v>-16003702.035700003</v>
      </c>
      <c r="H39" s="3">
        <v>5130154.4000000004</v>
      </c>
      <c r="I39" s="3">
        <v>-16003702.035700003</v>
      </c>
    </row>
    <row r="40" spans="1:9" x14ac:dyDescent="0.2">
      <c r="A40" t="s">
        <v>95</v>
      </c>
      <c r="B40" t="s">
        <v>17</v>
      </c>
      <c r="C40" t="s">
        <v>17</v>
      </c>
      <c r="D40" t="s">
        <v>36</v>
      </c>
      <c r="E40">
        <v>202201</v>
      </c>
      <c r="F40" s="3">
        <v>889263.87</v>
      </c>
      <c r="G40" s="3">
        <v>5169852.8570000008</v>
      </c>
      <c r="H40" s="3">
        <v>889263.87</v>
      </c>
      <c r="I40" s="3">
        <v>5169852.8570000008</v>
      </c>
    </row>
    <row r="41" spans="1:9" x14ac:dyDescent="0.2">
      <c r="A41" t="s">
        <v>95</v>
      </c>
      <c r="B41" t="s">
        <v>17</v>
      </c>
      <c r="C41" t="s">
        <v>17</v>
      </c>
      <c r="D41" t="s">
        <v>36</v>
      </c>
      <c r="E41">
        <v>202202</v>
      </c>
      <c r="F41" s="3">
        <v>2397138.46</v>
      </c>
      <c r="G41" s="3">
        <v>817305.10289999994</v>
      </c>
      <c r="H41" s="3">
        <v>2397138.46</v>
      </c>
      <c r="I41" s="3">
        <v>817305.10289999994</v>
      </c>
    </row>
    <row r="42" spans="1:9" x14ac:dyDescent="0.2">
      <c r="A42" t="s">
        <v>95</v>
      </c>
      <c r="B42" t="s">
        <v>17</v>
      </c>
      <c r="C42" t="s">
        <v>17</v>
      </c>
      <c r="D42" t="s">
        <v>36</v>
      </c>
      <c r="E42">
        <v>202203</v>
      </c>
      <c r="F42" s="3">
        <v>-104763</v>
      </c>
      <c r="G42" s="3">
        <v>674422.47999999928</v>
      </c>
      <c r="H42" s="3">
        <v>-104763</v>
      </c>
      <c r="I42" s="3">
        <v>674422.47999999928</v>
      </c>
    </row>
    <row r="43" spans="1:9" x14ac:dyDescent="0.2">
      <c r="A43" t="s">
        <v>95</v>
      </c>
      <c r="B43" t="s">
        <v>17</v>
      </c>
      <c r="C43" t="s">
        <v>17</v>
      </c>
      <c r="D43" t="s">
        <v>36</v>
      </c>
      <c r="E43">
        <v>202204</v>
      </c>
      <c r="F43" s="3">
        <v>-1031486</v>
      </c>
      <c r="G43" s="3">
        <v>-2217613.9615000007</v>
      </c>
      <c r="H43" s="3">
        <v>-1031486</v>
      </c>
      <c r="I43" s="3">
        <v>-2217613.9615000007</v>
      </c>
    </row>
    <row r="44" spans="1:9" x14ac:dyDescent="0.2">
      <c r="A44" t="s">
        <v>95</v>
      </c>
      <c r="B44" t="s">
        <v>17</v>
      </c>
      <c r="C44" t="s">
        <v>17</v>
      </c>
      <c r="D44" t="s">
        <v>36</v>
      </c>
      <c r="E44">
        <v>202205</v>
      </c>
      <c r="F44" s="3">
        <v>501596</v>
      </c>
      <c r="G44" s="3">
        <v>-1762727.0015000007</v>
      </c>
      <c r="H44" s="3">
        <v>501596</v>
      </c>
      <c r="I44" s="3">
        <v>-1762727.0015000007</v>
      </c>
    </row>
    <row r="45" spans="1:9" x14ac:dyDescent="0.2">
      <c r="A45" t="s">
        <v>95</v>
      </c>
      <c r="B45" t="s">
        <v>17</v>
      </c>
      <c r="C45" t="s">
        <v>17</v>
      </c>
      <c r="D45" t="s">
        <v>36</v>
      </c>
      <c r="E45">
        <v>202206</v>
      </c>
      <c r="F45" s="3">
        <v>-143672</v>
      </c>
      <c r="G45" s="3">
        <v>-825204.99790000054</v>
      </c>
      <c r="H45" s="3">
        <v>-143672</v>
      </c>
      <c r="I45" s="3">
        <v>-825204.99790000054</v>
      </c>
    </row>
    <row r="46" spans="1:9" x14ac:dyDescent="0.2">
      <c r="A46" t="s">
        <v>95</v>
      </c>
      <c r="B46" t="s">
        <v>17</v>
      </c>
      <c r="C46" t="s">
        <v>17</v>
      </c>
      <c r="D46" t="s">
        <v>36</v>
      </c>
      <c r="E46">
        <v>202207</v>
      </c>
      <c r="F46" s="3">
        <v>848943</v>
      </c>
      <c r="G46" s="3">
        <v>-2512927.6827999996</v>
      </c>
      <c r="H46" s="3">
        <v>848943</v>
      </c>
      <c r="I46" s="3">
        <v>-2512927.6827999996</v>
      </c>
    </row>
    <row r="47" spans="1:9" x14ac:dyDescent="0.2">
      <c r="A47" t="s">
        <v>95</v>
      </c>
      <c r="B47" t="s">
        <v>17</v>
      </c>
      <c r="C47" t="s">
        <v>17</v>
      </c>
      <c r="D47" t="s">
        <v>36</v>
      </c>
      <c r="E47">
        <v>202208</v>
      </c>
      <c r="F47" s="3">
        <v>405990</v>
      </c>
      <c r="G47" s="3">
        <v>399741</v>
      </c>
      <c r="H47" s="3">
        <v>405990</v>
      </c>
      <c r="I47" s="3">
        <v>399741</v>
      </c>
    </row>
    <row r="48" spans="1:9" x14ac:dyDescent="0.2">
      <c r="A48" t="s">
        <v>95</v>
      </c>
      <c r="B48" t="s">
        <v>17</v>
      </c>
      <c r="C48" t="s">
        <v>17</v>
      </c>
      <c r="D48" t="s">
        <v>36</v>
      </c>
      <c r="E48">
        <v>202209</v>
      </c>
      <c r="F48" s="3">
        <v>-267182.03000000003</v>
      </c>
      <c r="G48" s="3">
        <v>-6019107.0476999981</v>
      </c>
      <c r="H48" s="3">
        <v>-267182.03000000003</v>
      </c>
      <c r="I48" s="3">
        <v>-6019107.0476999981</v>
      </c>
    </row>
    <row r="49" spans="1:9" x14ac:dyDescent="0.2">
      <c r="A49" t="s">
        <v>95</v>
      </c>
      <c r="B49" t="s">
        <v>17</v>
      </c>
      <c r="C49" t="s">
        <v>17</v>
      </c>
      <c r="D49" t="s">
        <v>36</v>
      </c>
      <c r="E49">
        <v>202210</v>
      </c>
      <c r="F49" s="3">
        <v>689804</v>
      </c>
      <c r="G49" s="3">
        <v>2743430.9183000019</v>
      </c>
      <c r="H49" s="3">
        <v>689804</v>
      </c>
      <c r="I49" s="3">
        <v>2743430.9183000019</v>
      </c>
    </row>
    <row r="50" spans="1:9" x14ac:dyDescent="0.2">
      <c r="A50" t="s">
        <v>95</v>
      </c>
      <c r="B50" t="s">
        <v>17</v>
      </c>
      <c r="C50" t="s">
        <v>17</v>
      </c>
      <c r="D50" t="s">
        <v>36</v>
      </c>
      <c r="E50">
        <v>202211</v>
      </c>
      <c r="F50" s="3">
        <v>0</v>
      </c>
      <c r="G50" s="3">
        <v>56038422.137099996</v>
      </c>
      <c r="H50" s="3">
        <v>0</v>
      </c>
      <c r="I50" s="3">
        <v>56038422.137099996</v>
      </c>
    </row>
    <row r="51" spans="1:9" x14ac:dyDescent="0.2">
      <c r="A51" t="s">
        <v>95</v>
      </c>
      <c r="B51" t="s">
        <v>17</v>
      </c>
      <c r="C51" t="s">
        <v>17</v>
      </c>
      <c r="D51" t="s">
        <v>36</v>
      </c>
      <c r="E51">
        <v>202212</v>
      </c>
      <c r="F51" s="3">
        <v>0</v>
      </c>
      <c r="G51" s="3">
        <v>136425.2732</v>
      </c>
      <c r="H51" s="3">
        <v>0</v>
      </c>
      <c r="I51" s="3">
        <v>136425.2732</v>
      </c>
    </row>
    <row r="52" spans="1:9" x14ac:dyDescent="0.2">
      <c r="A52" t="s">
        <v>95</v>
      </c>
      <c r="B52" t="s">
        <v>17</v>
      </c>
      <c r="C52" t="s">
        <v>17</v>
      </c>
      <c r="D52" t="s">
        <v>36</v>
      </c>
      <c r="E52">
        <v>202301</v>
      </c>
      <c r="F52" s="3">
        <v>0</v>
      </c>
      <c r="G52" s="3">
        <v>188917</v>
      </c>
      <c r="H52" s="3">
        <v>0</v>
      </c>
      <c r="I52" s="3">
        <v>188917</v>
      </c>
    </row>
    <row r="53" spans="1:9" x14ac:dyDescent="0.2">
      <c r="A53" t="s">
        <v>95</v>
      </c>
      <c r="B53" t="s">
        <v>17</v>
      </c>
      <c r="C53" t="s">
        <v>17</v>
      </c>
      <c r="D53" t="s">
        <v>36</v>
      </c>
      <c r="E53">
        <v>202302</v>
      </c>
      <c r="F53" s="3">
        <v>0</v>
      </c>
      <c r="G53" s="3">
        <v>186347.00310000003</v>
      </c>
      <c r="H53" s="3">
        <v>0</v>
      </c>
      <c r="I53" s="3">
        <v>186347.00310000003</v>
      </c>
    </row>
    <row r="54" spans="1:9" x14ac:dyDescent="0.2">
      <c r="A54" t="s">
        <v>95</v>
      </c>
      <c r="B54" t="s">
        <v>17</v>
      </c>
      <c r="C54" t="s">
        <v>17</v>
      </c>
      <c r="D54" t="s">
        <v>36</v>
      </c>
      <c r="E54">
        <v>202303</v>
      </c>
      <c r="F54" s="3">
        <v>0</v>
      </c>
      <c r="G54" s="3">
        <v>6908898.9884000011</v>
      </c>
      <c r="H54" s="3">
        <v>0</v>
      </c>
      <c r="I54" s="3">
        <v>6908898.9884000011</v>
      </c>
    </row>
    <row r="55" spans="1:9" x14ac:dyDescent="0.2">
      <c r="A55" t="s">
        <v>95</v>
      </c>
      <c r="B55" t="s">
        <v>17</v>
      </c>
      <c r="C55" t="s">
        <v>17</v>
      </c>
      <c r="D55" t="s">
        <v>36</v>
      </c>
      <c r="E55">
        <v>202304</v>
      </c>
      <c r="F55" s="3">
        <v>0</v>
      </c>
      <c r="G55" s="3">
        <v>296385.01470000017</v>
      </c>
      <c r="H55" s="3">
        <v>0</v>
      </c>
      <c r="I55" s="3">
        <v>296385.01470000017</v>
      </c>
    </row>
    <row r="56" spans="1:9" x14ac:dyDescent="0.2">
      <c r="A56" t="s">
        <v>95</v>
      </c>
      <c r="B56" t="s">
        <v>17</v>
      </c>
      <c r="C56" t="s">
        <v>17</v>
      </c>
      <c r="D56" t="s">
        <v>36</v>
      </c>
      <c r="E56">
        <v>202305</v>
      </c>
      <c r="F56" s="3">
        <v>-344902</v>
      </c>
      <c r="G56" s="3">
        <v>-459039.00740000012</v>
      </c>
      <c r="H56" s="3">
        <v>-344902</v>
      </c>
      <c r="I56" s="3">
        <v>-459039.00740000012</v>
      </c>
    </row>
    <row r="57" spans="1:9" x14ac:dyDescent="0.2">
      <c r="A57" t="s">
        <v>95</v>
      </c>
      <c r="B57" t="s">
        <v>17</v>
      </c>
      <c r="C57" t="s">
        <v>17</v>
      </c>
      <c r="D57" t="s">
        <v>36</v>
      </c>
      <c r="E57">
        <v>202306</v>
      </c>
      <c r="F57" s="3">
        <v>0</v>
      </c>
      <c r="G57" s="3">
        <v>124835.00730000007</v>
      </c>
      <c r="H57" s="3">
        <v>0</v>
      </c>
      <c r="I57" s="3">
        <v>124835.00730000007</v>
      </c>
    </row>
    <row r="58" spans="1:9" x14ac:dyDescent="0.2">
      <c r="A58" t="s">
        <v>95</v>
      </c>
      <c r="B58" t="s">
        <v>17</v>
      </c>
      <c r="C58" t="s">
        <v>17</v>
      </c>
      <c r="D58" t="s">
        <v>36</v>
      </c>
      <c r="E58">
        <v>202308</v>
      </c>
      <c r="F58" s="3">
        <v>0</v>
      </c>
      <c r="G58" s="3">
        <v>124834.99649999998</v>
      </c>
      <c r="H58" s="3">
        <v>0</v>
      </c>
      <c r="I58" s="3">
        <v>124834.99649999998</v>
      </c>
    </row>
    <row r="59" spans="1:9" x14ac:dyDescent="0.2">
      <c r="A59" t="s">
        <v>95</v>
      </c>
      <c r="B59" t="s">
        <v>17</v>
      </c>
      <c r="C59" t="s">
        <v>17</v>
      </c>
      <c r="D59" t="s">
        <v>36</v>
      </c>
      <c r="E59">
        <v>202309</v>
      </c>
      <c r="F59" s="3">
        <v>0</v>
      </c>
      <c r="G59" s="3">
        <v>-5.6843418860808015E-14</v>
      </c>
      <c r="H59" s="3">
        <v>0</v>
      </c>
      <c r="I59" s="3">
        <v>-5.6843418860808015E-14</v>
      </c>
    </row>
    <row r="60" spans="1:9" x14ac:dyDescent="0.2">
      <c r="A60" t="s">
        <v>95</v>
      </c>
      <c r="B60" t="s">
        <v>17</v>
      </c>
      <c r="C60" t="s">
        <v>17</v>
      </c>
      <c r="D60" t="s">
        <v>37</v>
      </c>
      <c r="E60">
        <v>201906</v>
      </c>
      <c r="F60" s="3">
        <v>43265480.280000001</v>
      </c>
      <c r="G60" s="3">
        <v>51570888.287899345</v>
      </c>
      <c r="H60" s="3">
        <v>43265480.280000001</v>
      </c>
      <c r="I60" s="3">
        <v>51570888.287899345</v>
      </c>
    </row>
    <row r="61" spans="1:9" x14ac:dyDescent="0.2">
      <c r="A61" t="s">
        <v>95</v>
      </c>
      <c r="B61" t="s">
        <v>17</v>
      </c>
      <c r="C61" t="s">
        <v>17</v>
      </c>
      <c r="D61" t="s">
        <v>37</v>
      </c>
      <c r="E61">
        <v>201912</v>
      </c>
      <c r="F61" s="3">
        <v>274291597.79999995</v>
      </c>
      <c r="G61" s="3">
        <v>245178859.79559994</v>
      </c>
      <c r="H61" s="3">
        <v>274291597.79999995</v>
      </c>
      <c r="I61" s="3">
        <v>245178859.79559994</v>
      </c>
    </row>
    <row r="62" spans="1:9" x14ac:dyDescent="0.2">
      <c r="A62" t="s">
        <v>95</v>
      </c>
      <c r="B62" t="s">
        <v>17</v>
      </c>
      <c r="C62" t="s">
        <v>17</v>
      </c>
      <c r="D62" t="s">
        <v>37</v>
      </c>
      <c r="E62">
        <v>202006</v>
      </c>
      <c r="F62" s="3">
        <v>277186142.25999999</v>
      </c>
      <c r="G62" s="3">
        <v>226605936.13299987</v>
      </c>
      <c r="H62" s="3">
        <v>277186142.25999999</v>
      </c>
      <c r="I62" s="3">
        <v>226605936.13299987</v>
      </c>
    </row>
    <row r="63" spans="1:9" x14ac:dyDescent="0.2">
      <c r="A63" t="s">
        <v>95</v>
      </c>
      <c r="B63" t="s">
        <v>17</v>
      </c>
      <c r="C63" t="s">
        <v>17</v>
      </c>
      <c r="D63" t="s">
        <v>37</v>
      </c>
      <c r="E63">
        <v>202012</v>
      </c>
      <c r="F63" s="3">
        <v>211611833.09</v>
      </c>
      <c r="G63" s="3">
        <v>259898614.54599988</v>
      </c>
      <c r="H63" s="3">
        <v>211611833.09</v>
      </c>
      <c r="I63" s="3">
        <v>259898614.54599988</v>
      </c>
    </row>
    <row r="64" spans="1:9" x14ac:dyDescent="0.2">
      <c r="A64" t="s">
        <v>95</v>
      </c>
      <c r="B64" t="s">
        <v>17</v>
      </c>
      <c r="C64" t="s">
        <v>17</v>
      </c>
      <c r="D64" t="s">
        <v>37</v>
      </c>
      <c r="E64">
        <v>202106</v>
      </c>
      <c r="F64" s="3">
        <v>154892237.88999999</v>
      </c>
      <c r="G64" s="3">
        <v>159530574.64100003</v>
      </c>
      <c r="H64" s="3">
        <v>154892237.88999999</v>
      </c>
      <c r="I64" s="3">
        <v>159530574.64100003</v>
      </c>
    </row>
    <row r="65" spans="1:9" x14ac:dyDescent="0.2">
      <c r="A65" t="s">
        <v>95</v>
      </c>
      <c r="B65" t="s">
        <v>17</v>
      </c>
      <c r="C65" t="s">
        <v>17</v>
      </c>
      <c r="D65" t="s">
        <v>37</v>
      </c>
      <c r="E65">
        <v>202112</v>
      </c>
      <c r="F65" s="3">
        <v>61562926.979999997</v>
      </c>
      <c r="G65" s="3">
        <v>74705755.516599983</v>
      </c>
      <c r="H65" s="3">
        <v>61562926.979999997</v>
      </c>
      <c r="I65" s="3">
        <v>74705755.516599983</v>
      </c>
    </row>
    <row r="66" spans="1:9" x14ac:dyDescent="0.2">
      <c r="A66" t="s">
        <v>95</v>
      </c>
      <c r="B66" t="s">
        <v>17</v>
      </c>
      <c r="C66" t="s">
        <v>17</v>
      </c>
      <c r="D66" t="s">
        <v>37</v>
      </c>
      <c r="E66">
        <v>202206</v>
      </c>
      <c r="F66" s="3">
        <v>2508077.33</v>
      </c>
      <c r="G66" s="3">
        <v>1856034.4789999982</v>
      </c>
      <c r="H66" s="3">
        <v>2508077.33</v>
      </c>
      <c r="I66" s="3">
        <v>1856034.4789999982</v>
      </c>
    </row>
    <row r="67" spans="1:9" x14ac:dyDescent="0.2">
      <c r="A67" t="s">
        <v>95</v>
      </c>
      <c r="B67" t="s">
        <v>17</v>
      </c>
      <c r="C67" t="s">
        <v>17</v>
      </c>
      <c r="D67" t="s">
        <v>37</v>
      </c>
      <c r="E67">
        <v>202212</v>
      </c>
      <c r="F67" s="3">
        <v>1677554.97</v>
      </c>
      <c r="G67" s="3">
        <v>50785984.598099999</v>
      </c>
      <c r="H67" s="3">
        <v>1677554.97</v>
      </c>
      <c r="I67" s="3">
        <v>50785984.598099999</v>
      </c>
    </row>
    <row r="68" spans="1:9" x14ac:dyDescent="0.2">
      <c r="A68" t="s">
        <v>95</v>
      </c>
      <c r="B68" t="s">
        <v>17</v>
      </c>
      <c r="C68" t="s">
        <v>17</v>
      </c>
      <c r="D68" t="s">
        <v>37</v>
      </c>
      <c r="E68">
        <v>202306</v>
      </c>
      <c r="F68" s="3">
        <v>-344902</v>
      </c>
      <c r="G68" s="3">
        <v>7246344.0061000008</v>
      </c>
      <c r="H68" s="3">
        <v>-344902</v>
      </c>
      <c r="I68" s="3">
        <v>7246344.0061000008</v>
      </c>
    </row>
    <row r="69" spans="1:9" x14ac:dyDescent="0.2">
      <c r="A69" t="s">
        <v>95</v>
      </c>
      <c r="B69" t="s">
        <v>17</v>
      </c>
      <c r="C69" t="s">
        <v>17</v>
      </c>
      <c r="D69" t="s">
        <v>37</v>
      </c>
      <c r="E69">
        <v>202312</v>
      </c>
      <c r="F69" s="3">
        <v>0</v>
      </c>
      <c r="G69" s="3">
        <v>124834.99649999998</v>
      </c>
      <c r="H69" s="3">
        <v>0</v>
      </c>
      <c r="I69" s="3">
        <v>124834.99649999998</v>
      </c>
    </row>
    <row r="70" spans="1:9" x14ac:dyDescent="0.2">
      <c r="A70" t="s">
        <v>95</v>
      </c>
      <c r="B70" t="s">
        <v>17</v>
      </c>
      <c r="C70" t="s">
        <v>17</v>
      </c>
      <c r="D70" t="s">
        <v>33</v>
      </c>
      <c r="E70">
        <v>201906</v>
      </c>
      <c r="F70" s="3">
        <v>43265480.280000001</v>
      </c>
      <c r="G70" s="3">
        <v>51570888.287899345</v>
      </c>
      <c r="H70" s="3">
        <v>43265480.280000001</v>
      </c>
      <c r="I70" s="3">
        <v>51570888.287899345</v>
      </c>
    </row>
    <row r="71" spans="1:9" x14ac:dyDescent="0.2">
      <c r="A71" t="s">
        <v>95</v>
      </c>
      <c r="B71" t="s">
        <v>17</v>
      </c>
      <c r="C71" t="s">
        <v>17</v>
      </c>
      <c r="D71" t="s">
        <v>33</v>
      </c>
      <c r="E71">
        <v>201909</v>
      </c>
      <c r="F71" s="3">
        <v>145086221.35999995</v>
      </c>
      <c r="G71" s="3">
        <v>187261992.30050007</v>
      </c>
      <c r="H71" s="3">
        <v>145086221.35999995</v>
      </c>
      <c r="I71" s="3">
        <v>187261992.30050007</v>
      </c>
    </row>
    <row r="72" spans="1:9" x14ac:dyDescent="0.2">
      <c r="A72" t="s">
        <v>95</v>
      </c>
      <c r="B72" t="s">
        <v>17</v>
      </c>
      <c r="C72" t="s">
        <v>17</v>
      </c>
      <c r="D72" t="s">
        <v>33</v>
      </c>
      <c r="E72">
        <v>201912</v>
      </c>
      <c r="F72" s="3">
        <v>129205376.43999997</v>
      </c>
      <c r="G72" s="3">
        <v>57916867.495099872</v>
      </c>
      <c r="H72" s="3">
        <v>129205376.43999997</v>
      </c>
      <c r="I72" s="3">
        <v>57916867.495099872</v>
      </c>
    </row>
    <row r="73" spans="1:9" x14ac:dyDescent="0.2">
      <c r="A73" t="s">
        <v>95</v>
      </c>
      <c r="B73" t="s">
        <v>17</v>
      </c>
      <c r="C73" t="s">
        <v>17</v>
      </c>
      <c r="D73" t="s">
        <v>33</v>
      </c>
      <c r="E73">
        <v>202003</v>
      </c>
      <c r="F73" s="3">
        <v>157654183.34</v>
      </c>
      <c r="G73" s="3">
        <v>145936407.15530002</v>
      </c>
      <c r="H73" s="3">
        <v>157654183.34</v>
      </c>
      <c r="I73" s="3">
        <v>145936407.15530002</v>
      </c>
    </row>
    <row r="74" spans="1:9" x14ac:dyDescent="0.2">
      <c r="A74" t="s">
        <v>95</v>
      </c>
      <c r="B74" t="s">
        <v>17</v>
      </c>
      <c r="C74" t="s">
        <v>17</v>
      </c>
      <c r="D74" t="s">
        <v>33</v>
      </c>
      <c r="E74">
        <v>202006</v>
      </c>
      <c r="F74" s="3">
        <v>119531958.91999999</v>
      </c>
      <c r="G74" s="3">
        <v>80669528.977699876</v>
      </c>
      <c r="H74" s="3">
        <v>119531958.91999999</v>
      </c>
      <c r="I74" s="3">
        <v>80669528.977699876</v>
      </c>
    </row>
    <row r="75" spans="1:9" x14ac:dyDescent="0.2">
      <c r="A75" t="s">
        <v>95</v>
      </c>
      <c r="B75" t="s">
        <v>17</v>
      </c>
      <c r="C75" t="s">
        <v>17</v>
      </c>
      <c r="D75" t="s">
        <v>33</v>
      </c>
      <c r="E75">
        <v>202009</v>
      </c>
      <c r="F75" s="3">
        <v>114257144.51000001</v>
      </c>
      <c r="G75" s="3">
        <v>160535654.13349992</v>
      </c>
      <c r="H75" s="3">
        <v>114257144.51000001</v>
      </c>
      <c r="I75" s="3">
        <v>160535654.13349992</v>
      </c>
    </row>
    <row r="76" spans="1:9" x14ac:dyDescent="0.2">
      <c r="A76" t="s">
        <v>95</v>
      </c>
      <c r="B76" t="s">
        <v>17</v>
      </c>
      <c r="C76" t="s">
        <v>17</v>
      </c>
      <c r="D76" t="s">
        <v>33</v>
      </c>
      <c r="E76">
        <v>202012</v>
      </c>
      <c r="F76" s="3">
        <v>97354688.579999998</v>
      </c>
      <c r="G76" s="3">
        <v>99362960.412499964</v>
      </c>
      <c r="H76" s="3">
        <v>97354688.579999998</v>
      </c>
      <c r="I76" s="3">
        <v>99362960.412499964</v>
      </c>
    </row>
    <row r="77" spans="1:9" x14ac:dyDescent="0.2">
      <c r="A77" t="s">
        <v>95</v>
      </c>
      <c r="B77" t="s">
        <v>17</v>
      </c>
      <c r="C77" t="s">
        <v>17</v>
      </c>
      <c r="D77" t="s">
        <v>33</v>
      </c>
      <c r="E77">
        <v>202103</v>
      </c>
      <c r="F77" s="3">
        <v>81573591.609999985</v>
      </c>
      <c r="G77" s="3">
        <v>79163383.84740001</v>
      </c>
      <c r="H77" s="3">
        <v>81573591.609999985</v>
      </c>
      <c r="I77" s="3">
        <v>79163383.84740001</v>
      </c>
    </row>
    <row r="78" spans="1:9" x14ac:dyDescent="0.2">
      <c r="A78" t="s">
        <v>95</v>
      </c>
      <c r="B78" t="s">
        <v>17</v>
      </c>
      <c r="C78" t="s">
        <v>17</v>
      </c>
      <c r="D78" t="s">
        <v>33</v>
      </c>
      <c r="E78">
        <v>202106</v>
      </c>
      <c r="F78" s="3">
        <v>73318646.279999986</v>
      </c>
      <c r="G78" s="3">
        <v>80367190.793600008</v>
      </c>
      <c r="H78" s="3">
        <v>73318646.279999986</v>
      </c>
      <c r="I78" s="3">
        <v>80367190.793600008</v>
      </c>
    </row>
    <row r="79" spans="1:9" x14ac:dyDescent="0.2">
      <c r="A79" t="s">
        <v>95</v>
      </c>
      <c r="B79" t="s">
        <v>17</v>
      </c>
      <c r="C79" t="s">
        <v>17</v>
      </c>
      <c r="D79" t="s">
        <v>33</v>
      </c>
      <c r="E79">
        <v>202109</v>
      </c>
      <c r="F79" s="3">
        <v>42332284.469999999</v>
      </c>
      <c r="G79" s="3">
        <v>44207036.737099998</v>
      </c>
      <c r="H79" s="3">
        <v>42332284.469999999</v>
      </c>
      <c r="I79" s="3">
        <v>44207036.737099998</v>
      </c>
    </row>
    <row r="80" spans="1:9" x14ac:dyDescent="0.2">
      <c r="A80" t="s">
        <v>95</v>
      </c>
      <c r="B80" t="s">
        <v>17</v>
      </c>
      <c r="C80" t="s">
        <v>17</v>
      </c>
      <c r="D80" t="s">
        <v>33</v>
      </c>
      <c r="E80">
        <v>202112</v>
      </c>
      <c r="F80" s="3">
        <v>19230642.510000002</v>
      </c>
      <c r="G80" s="3">
        <v>30498718.779499993</v>
      </c>
      <c r="H80" s="3">
        <v>19230642.510000002</v>
      </c>
      <c r="I80" s="3">
        <v>30498718.779499993</v>
      </c>
    </row>
    <row r="81" spans="1:9" x14ac:dyDescent="0.2">
      <c r="A81" t="s">
        <v>95</v>
      </c>
      <c r="B81" t="s">
        <v>17</v>
      </c>
      <c r="C81" t="s">
        <v>17</v>
      </c>
      <c r="D81" t="s">
        <v>33</v>
      </c>
      <c r="E81">
        <v>202203</v>
      </c>
      <c r="F81" s="3">
        <v>3181639.33</v>
      </c>
      <c r="G81" s="3">
        <v>6661580.4399000006</v>
      </c>
      <c r="H81" s="3">
        <v>3181639.33</v>
      </c>
      <c r="I81" s="3">
        <v>6661580.4399000006</v>
      </c>
    </row>
    <row r="82" spans="1:9" x14ac:dyDescent="0.2">
      <c r="A82" t="s">
        <v>95</v>
      </c>
      <c r="B82" t="s">
        <v>17</v>
      </c>
      <c r="C82" t="s">
        <v>17</v>
      </c>
      <c r="D82" t="s">
        <v>33</v>
      </c>
      <c r="E82">
        <v>202206</v>
      </c>
      <c r="F82" s="3">
        <v>-673562</v>
      </c>
      <c r="G82" s="3">
        <v>-4805545.9609000022</v>
      </c>
      <c r="H82" s="3">
        <v>-673562</v>
      </c>
      <c r="I82" s="3">
        <v>-4805545.9609000022</v>
      </c>
    </row>
    <row r="83" spans="1:9" x14ac:dyDescent="0.2">
      <c r="A83" t="s">
        <v>95</v>
      </c>
      <c r="B83" t="s">
        <v>17</v>
      </c>
      <c r="C83" t="s">
        <v>17</v>
      </c>
      <c r="D83" t="s">
        <v>33</v>
      </c>
      <c r="E83">
        <v>202209</v>
      </c>
      <c r="F83" s="3">
        <v>987750.97</v>
      </c>
      <c r="G83" s="3">
        <v>-8132293.7304999977</v>
      </c>
      <c r="H83" s="3">
        <v>987750.97</v>
      </c>
      <c r="I83" s="3">
        <v>-8132293.7304999977</v>
      </c>
    </row>
    <row r="84" spans="1:9" x14ac:dyDescent="0.2">
      <c r="A84" t="s">
        <v>95</v>
      </c>
      <c r="B84" t="s">
        <v>17</v>
      </c>
      <c r="C84" t="s">
        <v>17</v>
      </c>
      <c r="D84" t="s">
        <v>33</v>
      </c>
      <c r="E84">
        <v>202212</v>
      </c>
      <c r="F84" s="3">
        <v>689804</v>
      </c>
      <c r="G84" s="3">
        <v>58918278.328599997</v>
      </c>
      <c r="H84" s="3">
        <v>689804</v>
      </c>
      <c r="I84" s="3">
        <v>58918278.328599997</v>
      </c>
    </row>
    <row r="85" spans="1:9" x14ac:dyDescent="0.2">
      <c r="A85" t="s">
        <v>95</v>
      </c>
      <c r="B85" t="s">
        <v>17</v>
      </c>
      <c r="C85" t="s">
        <v>17</v>
      </c>
      <c r="D85" t="s">
        <v>33</v>
      </c>
      <c r="E85">
        <v>202303</v>
      </c>
      <c r="F85" s="3">
        <v>0</v>
      </c>
      <c r="G85" s="3">
        <v>7284162.9915000014</v>
      </c>
      <c r="H85" s="3">
        <v>0</v>
      </c>
      <c r="I85" s="3">
        <v>7284162.9915000014</v>
      </c>
    </row>
    <row r="86" spans="1:9" x14ac:dyDescent="0.2">
      <c r="A86" t="s">
        <v>95</v>
      </c>
      <c r="B86" t="s">
        <v>17</v>
      </c>
      <c r="C86" t="s">
        <v>17</v>
      </c>
      <c r="D86" t="s">
        <v>33</v>
      </c>
      <c r="E86">
        <v>202306</v>
      </c>
      <c r="F86" s="3">
        <v>-344902</v>
      </c>
      <c r="G86" s="3">
        <v>-37818.985399999874</v>
      </c>
      <c r="H86" s="3">
        <v>-344902</v>
      </c>
      <c r="I86" s="3">
        <v>-37818.985399999874</v>
      </c>
    </row>
    <row r="87" spans="1:9" x14ac:dyDescent="0.2">
      <c r="A87" t="s">
        <v>95</v>
      </c>
      <c r="B87" t="s">
        <v>17</v>
      </c>
      <c r="C87" t="s">
        <v>17</v>
      </c>
      <c r="D87" t="s">
        <v>33</v>
      </c>
      <c r="E87">
        <v>202309</v>
      </c>
      <c r="F87" s="3">
        <v>0</v>
      </c>
      <c r="G87" s="3">
        <v>124834.99649999998</v>
      </c>
      <c r="H87" s="3">
        <v>0</v>
      </c>
      <c r="I87" s="3">
        <v>124834.99649999998</v>
      </c>
    </row>
    <row r="88" spans="1:9" x14ac:dyDescent="0.2">
      <c r="A88" t="s">
        <v>107</v>
      </c>
      <c r="B88" t="s">
        <v>17</v>
      </c>
      <c r="C88" t="s">
        <v>17</v>
      </c>
      <c r="D88" t="s">
        <v>35</v>
      </c>
      <c r="E88">
        <v>2023</v>
      </c>
      <c r="F88" s="3">
        <v>0</v>
      </c>
      <c r="G88" s="3">
        <v>-7</v>
      </c>
      <c r="H88" s="3">
        <v>0</v>
      </c>
      <c r="I88" s="3">
        <v>-7</v>
      </c>
    </row>
    <row r="89" spans="1:9" x14ac:dyDescent="0.2">
      <c r="A89" t="s">
        <v>107</v>
      </c>
      <c r="B89" t="s">
        <v>17</v>
      </c>
      <c r="C89" t="s">
        <v>17</v>
      </c>
      <c r="D89" t="s">
        <v>36</v>
      </c>
      <c r="E89">
        <v>202307</v>
      </c>
      <c r="F89" s="3">
        <v>0</v>
      </c>
      <c r="G89" s="3">
        <v>-7</v>
      </c>
      <c r="H89" s="3">
        <v>0</v>
      </c>
      <c r="I89" s="3">
        <v>-7</v>
      </c>
    </row>
    <row r="90" spans="1:9" x14ac:dyDescent="0.2">
      <c r="A90" t="s">
        <v>107</v>
      </c>
      <c r="B90" t="s">
        <v>17</v>
      </c>
      <c r="C90" t="s">
        <v>17</v>
      </c>
      <c r="D90" t="s">
        <v>37</v>
      </c>
      <c r="E90">
        <v>202312</v>
      </c>
      <c r="F90" s="3">
        <v>0</v>
      </c>
      <c r="G90" s="3">
        <v>-7</v>
      </c>
      <c r="H90" s="3">
        <v>0</v>
      </c>
      <c r="I90" s="3">
        <v>-7</v>
      </c>
    </row>
    <row r="91" spans="1:9" x14ac:dyDescent="0.2">
      <c r="A91" t="s">
        <v>107</v>
      </c>
      <c r="B91" t="s">
        <v>17</v>
      </c>
      <c r="C91" t="s">
        <v>17</v>
      </c>
      <c r="D91" t="s">
        <v>33</v>
      </c>
      <c r="E91">
        <v>202309</v>
      </c>
      <c r="F91" s="3">
        <v>0</v>
      </c>
      <c r="G91" s="3">
        <v>-7</v>
      </c>
      <c r="H91" s="3">
        <v>0</v>
      </c>
      <c r="I91" s="3">
        <v>-7</v>
      </c>
    </row>
    <row r="92" spans="1:9" x14ac:dyDescent="0.2">
      <c r="A92" t="s">
        <v>96</v>
      </c>
      <c r="B92" t="s">
        <v>15</v>
      </c>
      <c r="C92" t="s">
        <v>17</v>
      </c>
      <c r="D92" t="s">
        <v>35</v>
      </c>
      <c r="E92">
        <v>2022</v>
      </c>
      <c r="F92" s="3">
        <v>0</v>
      </c>
      <c r="G92" s="3">
        <v>5882811</v>
      </c>
      <c r="H92" s="3">
        <v>0</v>
      </c>
      <c r="I92" s="3">
        <v>5882811</v>
      </c>
    </row>
    <row r="93" spans="1:9" x14ac:dyDescent="0.2">
      <c r="A93" t="s">
        <v>96</v>
      </c>
      <c r="B93" t="s">
        <v>15</v>
      </c>
      <c r="C93" t="s">
        <v>17</v>
      </c>
      <c r="D93" t="s">
        <v>35</v>
      </c>
      <c r="E93">
        <v>2023</v>
      </c>
      <c r="F93" s="3">
        <v>0</v>
      </c>
      <c r="G93" s="3">
        <v>665481532</v>
      </c>
      <c r="H93" s="3">
        <v>0</v>
      </c>
      <c r="I93" s="3">
        <v>665481532</v>
      </c>
    </row>
    <row r="94" spans="1:9" x14ac:dyDescent="0.2">
      <c r="A94" t="s">
        <v>96</v>
      </c>
      <c r="B94" t="s">
        <v>15</v>
      </c>
      <c r="C94" t="s">
        <v>17</v>
      </c>
      <c r="D94" t="s">
        <v>35</v>
      </c>
      <c r="E94">
        <v>2024</v>
      </c>
      <c r="F94" s="3">
        <v>0</v>
      </c>
      <c r="G94" s="3">
        <v>53824058</v>
      </c>
      <c r="H94" s="3">
        <v>0</v>
      </c>
      <c r="I94" s="3">
        <v>53824058</v>
      </c>
    </row>
    <row r="95" spans="1:9" x14ac:dyDescent="0.2">
      <c r="A95" t="s">
        <v>96</v>
      </c>
      <c r="B95" t="s">
        <v>15</v>
      </c>
      <c r="C95" t="s">
        <v>17</v>
      </c>
      <c r="D95" t="s">
        <v>36</v>
      </c>
      <c r="E95">
        <v>202209</v>
      </c>
      <c r="F95" s="3">
        <v>0</v>
      </c>
      <c r="G95" s="3">
        <v>5882811</v>
      </c>
      <c r="H95" s="3">
        <v>0</v>
      </c>
      <c r="I95" s="3">
        <v>5882811</v>
      </c>
    </row>
    <row r="96" spans="1:9" x14ac:dyDescent="0.2">
      <c r="A96" t="s">
        <v>96</v>
      </c>
      <c r="B96" t="s">
        <v>15</v>
      </c>
      <c r="C96" t="s">
        <v>17</v>
      </c>
      <c r="D96" t="s">
        <v>36</v>
      </c>
      <c r="E96">
        <v>202303</v>
      </c>
      <c r="F96" s="3">
        <v>0</v>
      </c>
      <c r="G96" s="3">
        <v>13997213</v>
      </c>
      <c r="H96" s="3">
        <v>0</v>
      </c>
      <c r="I96" s="3">
        <v>13997213</v>
      </c>
    </row>
    <row r="97" spans="1:9" x14ac:dyDescent="0.2">
      <c r="A97" t="s">
        <v>96</v>
      </c>
      <c r="B97" t="s">
        <v>15</v>
      </c>
      <c r="C97" t="s">
        <v>17</v>
      </c>
      <c r="D97" t="s">
        <v>36</v>
      </c>
      <c r="E97">
        <v>202306</v>
      </c>
      <c r="F97" s="3">
        <v>0</v>
      </c>
      <c r="G97" s="3">
        <v>273276227</v>
      </c>
      <c r="H97" s="3">
        <v>0</v>
      </c>
      <c r="I97" s="3">
        <v>273276227</v>
      </c>
    </row>
    <row r="98" spans="1:9" x14ac:dyDescent="0.2">
      <c r="A98" t="s">
        <v>96</v>
      </c>
      <c r="B98" t="s">
        <v>15</v>
      </c>
      <c r="C98" t="s">
        <v>17</v>
      </c>
      <c r="D98" t="s">
        <v>36</v>
      </c>
      <c r="E98">
        <v>202307</v>
      </c>
      <c r="F98" s="3">
        <v>0</v>
      </c>
      <c r="G98" s="3">
        <v>266616711</v>
      </c>
      <c r="H98" s="3">
        <v>0</v>
      </c>
      <c r="I98" s="3">
        <v>266616711</v>
      </c>
    </row>
    <row r="99" spans="1:9" x14ac:dyDescent="0.2">
      <c r="A99" t="s">
        <v>96</v>
      </c>
      <c r="B99" t="s">
        <v>15</v>
      </c>
      <c r="C99" t="s">
        <v>17</v>
      </c>
      <c r="D99" t="s">
        <v>36</v>
      </c>
      <c r="E99">
        <v>202308</v>
      </c>
      <c r="F99" s="3">
        <v>0</v>
      </c>
      <c r="G99" s="3">
        <v>-467</v>
      </c>
      <c r="H99" s="3">
        <v>0</v>
      </c>
      <c r="I99" s="3">
        <v>-467</v>
      </c>
    </row>
    <row r="100" spans="1:9" x14ac:dyDescent="0.2">
      <c r="A100" t="s">
        <v>96</v>
      </c>
      <c r="B100" t="s">
        <v>15</v>
      </c>
      <c r="C100" t="s">
        <v>17</v>
      </c>
      <c r="D100" t="s">
        <v>36</v>
      </c>
      <c r="E100">
        <v>202309</v>
      </c>
      <c r="F100" s="3">
        <v>0</v>
      </c>
      <c r="G100" s="3">
        <v>80272625</v>
      </c>
      <c r="H100" s="3">
        <v>0</v>
      </c>
      <c r="I100" s="3">
        <v>80272625</v>
      </c>
    </row>
    <row r="101" spans="1:9" x14ac:dyDescent="0.2">
      <c r="A101" t="s">
        <v>96</v>
      </c>
      <c r="B101" t="s">
        <v>15</v>
      </c>
      <c r="C101" t="s">
        <v>17</v>
      </c>
      <c r="D101" t="s">
        <v>36</v>
      </c>
      <c r="E101">
        <v>202310</v>
      </c>
      <c r="F101" s="3">
        <v>0</v>
      </c>
      <c r="G101" s="3">
        <v>31319707</v>
      </c>
      <c r="H101" s="3">
        <v>0</v>
      </c>
      <c r="I101" s="3">
        <v>31319707</v>
      </c>
    </row>
    <row r="102" spans="1:9" x14ac:dyDescent="0.2">
      <c r="A102" t="s">
        <v>96</v>
      </c>
      <c r="B102" t="s">
        <v>15</v>
      </c>
      <c r="C102" t="s">
        <v>17</v>
      </c>
      <c r="D102" t="s">
        <v>36</v>
      </c>
      <c r="E102">
        <v>202311</v>
      </c>
      <c r="F102" s="3">
        <v>0</v>
      </c>
      <c r="G102" s="3">
        <v>-484</v>
      </c>
      <c r="H102" s="3">
        <v>0</v>
      </c>
      <c r="I102" s="3">
        <v>-484</v>
      </c>
    </row>
    <row r="103" spans="1:9" x14ac:dyDescent="0.2">
      <c r="A103" t="s">
        <v>96</v>
      </c>
      <c r="B103" t="s">
        <v>15</v>
      </c>
      <c r="C103" t="s">
        <v>17</v>
      </c>
      <c r="D103" t="s">
        <v>36</v>
      </c>
      <c r="E103">
        <v>202402</v>
      </c>
      <c r="F103" s="3">
        <v>0</v>
      </c>
      <c r="G103" s="3">
        <v>-54928055</v>
      </c>
      <c r="H103" s="3">
        <v>0</v>
      </c>
      <c r="I103" s="3">
        <v>-54928055</v>
      </c>
    </row>
    <row r="104" spans="1:9" x14ac:dyDescent="0.2">
      <c r="A104" t="s">
        <v>96</v>
      </c>
      <c r="B104" t="s">
        <v>15</v>
      </c>
      <c r="C104" t="s">
        <v>17</v>
      </c>
      <c r="D104" t="s">
        <v>36</v>
      </c>
      <c r="E104">
        <v>202403</v>
      </c>
      <c r="F104" s="3">
        <v>0</v>
      </c>
      <c r="G104" s="3">
        <v>10775057</v>
      </c>
      <c r="H104" s="3">
        <v>0</v>
      </c>
      <c r="I104" s="3">
        <v>10775057</v>
      </c>
    </row>
    <row r="105" spans="1:9" x14ac:dyDescent="0.2">
      <c r="A105" t="s">
        <v>96</v>
      </c>
      <c r="B105" t="s">
        <v>15</v>
      </c>
      <c r="C105" t="s">
        <v>17</v>
      </c>
      <c r="D105" t="s">
        <v>36</v>
      </c>
      <c r="E105">
        <v>202404</v>
      </c>
      <c r="F105" s="3">
        <v>0</v>
      </c>
      <c r="G105" s="3">
        <v>52388850</v>
      </c>
      <c r="H105" s="3">
        <v>0</v>
      </c>
      <c r="I105" s="3">
        <v>52388850</v>
      </c>
    </row>
    <row r="106" spans="1:9" x14ac:dyDescent="0.2">
      <c r="A106" t="s">
        <v>96</v>
      </c>
      <c r="B106" t="s">
        <v>15</v>
      </c>
      <c r="C106" t="s">
        <v>17</v>
      </c>
      <c r="D106" t="s">
        <v>36</v>
      </c>
      <c r="E106">
        <v>202405</v>
      </c>
      <c r="F106" s="3">
        <v>0</v>
      </c>
      <c r="G106" s="3">
        <v>45588206</v>
      </c>
      <c r="H106" s="3">
        <v>0</v>
      </c>
      <c r="I106" s="3">
        <v>45588206</v>
      </c>
    </row>
    <row r="107" spans="1:9" x14ac:dyDescent="0.2">
      <c r="A107" t="s">
        <v>96</v>
      </c>
      <c r="B107" t="s">
        <v>15</v>
      </c>
      <c r="C107" t="s">
        <v>17</v>
      </c>
      <c r="D107" t="s">
        <v>37</v>
      </c>
      <c r="E107">
        <v>202212</v>
      </c>
      <c r="F107" s="3">
        <v>0</v>
      </c>
      <c r="G107" s="3">
        <v>5882811</v>
      </c>
      <c r="H107" s="3">
        <v>0</v>
      </c>
      <c r="I107" s="3">
        <v>5882811</v>
      </c>
    </row>
    <row r="108" spans="1:9" x14ac:dyDescent="0.2">
      <c r="A108" t="s">
        <v>96</v>
      </c>
      <c r="B108" t="s">
        <v>15</v>
      </c>
      <c r="C108" t="s">
        <v>17</v>
      </c>
      <c r="D108" t="s">
        <v>37</v>
      </c>
      <c r="E108">
        <v>202306</v>
      </c>
      <c r="F108" s="3">
        <v>0</v>
      </c>
      <c r="G108" s="3">
        <v>287273440</v>
      </c>
      <c r="H108" s="3">
        <v>0</v>
      </c>
      <c r="I108" s="3">
        <v>287273440</v>
      </c>
    </row>
    <row r="109" spans="1:9" x14ac:dyDescent="0.2">
      <c r="A109" t="s">
        <v>96</v>
      </c>
      <c r="B109" t="s">
        <v>15</v>
      </c>
      <c r="C109" t="s">
        <v>17</v>
      </c>
      <c r="D109" t="s">
        <v>37</v>
      </c>
      <c r="E109">
        <v>202312</v>
      </c>
      <c r="F109" s="3">
        <v>0</v>
      </c>
      <c r="G109" s="3">
        <v>378208092</v>
      </c>
      <c r="H109" s="3">
        <v>0</v>
      </c>
      <c r="I109" s="3">
        <v>378208092</v>
      </c>
    </row>
    <row r="110" spans="1:9" x14ac:dyDescent="0.2">
      <c r="A110" t="s">
        <v>96</v>
      </c>
      <c r="B110" t="s">
        <v>15</v>
      </c>
      <c r="C110" t="s">
        <v>17</v>
      </c>
      <c r="D110" t="s">
        <v>37</v>
      </c>
      <c r="E110">
        <v>202406</v>
      </c>
      <c r="F110" s="3">
        <v>0</v>
      </c>
      <c r="G110" s="3">
        <v>53824058</v>
      </c>
      <c r="H110" s="3">
        <v>0</v>
      </c>
      <c r="I110" s="3">
        <v>53824058</v>
      </c>
    </row>
    <row r="111" spans="1:9" x14ac:dyDescent="0.2">
      <c r="A111" t="s">
        <v>96</v>
      </c>
      <c r="B111" t="s">
        <v>15</v>
      </c>
      <c r="C111" t="s">
        <v>17</v>
      </c>
      <c r="D111" t="s">
        <v>33</v>
      </c>
      <c r="E111">
        <v>202209</v>
      </c>
      <c r="F111" s="3">
        <v>0</v>
      </c>
      <c r="G111" s="3">
        <v>5882811</v>
      </c>
      <c r="H111" s="3">
        <v>0</v>
      </c>
      <c r="I111" s="3">
        <v>5882811</v>
      </c>
    </row>
    <row r="112" spans="1:9" x14ac:dyDescent="0.2">
      <c r="A112" t="s">
        <v>96</v>
      </c>
      <c r="B112" t="s">
        <v>15</v>
      </c>
      <c r="C112" t="s">
        <v>17</v>
      </c>
      <c r="D112" t="s">
        <v>33</v>
      </c>
      <c r="E112">
        <v>202303</v>
      </c>
      <c r="F112" s="3">
        <v>0</v>
      </c>
      <c r="G112" s="3">
        <v>13997213</v>
      </c>
      <c r="H112" s="3">
        <v>0</v>
      </c>
      <c r="I112" s="3">
        <v>13997213</v>
      </c>
    </row>
    <row r="113" spans="1:9" x14ac:dyDescent="0.2">
      <c r="A113" t="s">
        <v>96</v>
      </c>
      <c r="B113" t="s">
        <v>15</v>
      </c>
      <c r="C113" t="s">
        <v>17</v>
      </c>
      <c r="D113" t="s">
        <v>33</v>
      </c>
      <c r="E113">
        <v>202306</v>
      </c>
      <c r="F113" s="3">
        <v>0</v>
      </c>
      <c r="G113" s="3">
        <v>273276227</v>
      </c>
      <c r="H113" s="3">
        <v>0</v>
      </c>
      <c r="I113" s="3">
        <v>273276227</v>
      </c>
    </row>
    <row r="114" spans="1:9" x14ac:dyDescent="0.2">
      <c r="A114" t="s">
        <v>96</v>
      </c>
      <c r="B114" t="s">
        <v>15</v>
      </c>
      <c r="C114" t="s">
        <v>17</v>
      </c>
      <c r="D114" t="s">
        <v>33</v>
      </c>
      <c r="E114">
        <v>202309</v>
      </c>
      <c r="F114" s="3">
        <v>0</v>
      </c>
      <c r="G114" s="3">
        <v>346888869</v>
      </c>
      <c r="H114" s="3">
        <v>0</v>
      </c>
      <c r="I114" s="3">
        <v>346888869</v>
      </c>
    </row>
    <row r="115" spans="1:9" x14ac:dyDescent="0.2">
      <c r="A115" t="s">
        <v>96</v>
      </c>
      <c r="B115" t="s">
        <v>15</v>
      </c>
      <c r="C115" t="s">
        <v>17</v>
      </c>
      <c r="D115" t="s">
        <v>33</v>
      </c>
      <c r="E115">
        <v>202312</v>
      </c>
      <c r="F115" s="3">
        <v>0</v>
      </c>
      <c r="G115" s="3">
        <v>31319223</v>
      </c>
      <c r="H115" s="3">
        <v>0</v>
      </c>
      <c r="I115" s="3">
        <v>31319223</v>
      </c>
    </row>
    <row r="116" spans="1:9" x14ac:dyDescent="0.2">
      <c r="A116" t="s">
        <v>96</v>
      </c>
      <c r="B116" t="s">
        <v>15</v>
      </c>
      <c r="C116" t="s">
        <v>17</v>
      </c>
      <c r="D116" t="s">
        <v>33</v>
      </c>
      <c r="E116">
        <v>202403</v>
      </c>
      <c r="F116" s="3">
        <v>0</v>
      </c>
      <c r="G116" s="3">
        <v>-44152998</v>
      </c>
      <c r="H116" s="3">
        <v>0</v>
      </c>
      <c r="I116" s="3">
        <v>-44152998</v>
      </c>
    </row>
    <row r="117" spans="1:9" x14ac:dyDescent="0.2">
      <c r="A117" t="s">
        <v>96</v>
      </c>
      <c r="B117" t="s">
        <v>15</v>
      </c>
      <c r="C117" t="s">
        <v>17</v>
      </c>
      <c r="D117" t="s">
        <v>33</v>
      </c>
      <c r="E117">
        <v>202406</v>
      </c>
      <c r="F117" s="3">
        <v>0</v>
      </c>
      <c r="G117" s="3">
        <v>97977056</v>
      </c>
      <c r="H117" s="3">
        <v>0</v>
      </c>
      <c r="I117" s="3">
        <v>97977056</v>
      </c>
    </row>
    <row r="118" spans="1:9" x14ac:dyDescent="0.2">
      <c r="A118" t="s">
        <v>96</v>
      </c>
      <c r="B118" t="s">
        <v>17</v>
      </c>
      <c r="C118" t="s">
        <v>17</v>
      </c>
      <c r="D118" t="s">
        <v>35</v>
      </c>
      <c r="E118">
        <v>2019</v>
      </c>
      <c r="F118" s="3">
        <v>14623128118.550007</v>
      </c>
      <c r="G118" s="3">
        <v>15400270456.573006</v>
      </c>
      <c r="H118" s="3">
        <v>14623128118.550007</v>
      </c>
      <c r="I118" s="3">
        <v>15400270456.573006</v>
      </c>
    </row>
    <row r="119" spans="1:9" x14ac:dyDescent="0.2">
      <c r="A119" t="s">
        <v>96</v>
      </c>
      <c r="B119" t="s">
        <v>17</v>
      </c>
      <c r="C119" t="s">
        <v>17</v>
      </c>
      <c r="D119" t="s">
        <v>35</v>
      </c>
      <c r="E119">
        <v>2020</v>
      </c>
      <c r="F119" s="3">
        <v>5947031701.1699991</v>
      </c>
      <c r="G119" s="3">
        <v>5941717569.6952</v>
      </c>
      <c r="H119" s="3">
        <v>5947031701.1699991</v>
      </c>
      <c r="I119" s="3">
        <v>5941717569.6952</v>
      </c>
    </row>
    <row r="120" spans="1:9" x14ac:dyDescent="0.2">
      <c r="A120" t="s">
        <v>96</v>
      </c>
      <c r="B120" t="s">
        <v>17</v>
      </c>
      <c r="C120" t="s">
        <v>17</v>
      </c>
      <c r="D120" t="s">
        <v>35</v>
      </c>
      <c r="E120">
        <v>2021</v>
      </c>
      <c r="F120" s="3">
        <v>4387286973.7699966</v>
      </c>
      <c r="G120" s="3">
        <v>4535465084.0918989</v>
      </c>
      <c r="H120" s="3">
        <v>4387286973.7699966</v>
      </c>
      <c r="I120" s="3">
        <v>4535465084.0918989</v>
      </c>
    </row>
    <row r="121" spans="1:9" x14ac:dyDescent="0.2">
      <c r="A121" t="s">
        <v>96</v>
      </c>
      <c r="B121" t="s">
        <v>17</v>
      </c>
      <c r="C121" t="s">
        <v>17</v>
      </c>
      <c r="D121" t="s">
        <v>35</v>
      </c>
      <c r="E121">
        <v>2022</v>
      </c>
      <c r="F121" s="3">
        <v>3512892405.9000006</v>
      </c>
      <c r="G121" s="3">
        <v>3581029107.0853014</v>
      </c>
      <c r="H121" s="3">
        <v>3512892405.9000006</v>
      </c>
      <c r="I121" s="3">
        <v>3581029107.0853014</v>
      </c>
    </row>
    <row r="122" spans="1:9" x14ac:dyDescent="0.2">
      <c r="A122" t="s">
        <v>96</v>
      </c>
      <c r="B122" t="s">
        <v>17</v>
      </c>
      <c r="C122" t="s">
        <v>17</v>
      </c>
      <c r="D122" t="s">
        <v>35</v>
      </c>
      <c r="E122">
        <v>2023</v>
      </c>
      <c r="F122" s="3">
        <v>2655074006.8000002</v>
      </c>
      <c r="G122" s="3">
        <v>2207291740.1479001</v>
      </c>
      <c r="H122" s="3">
        <v>2655074006.8000002</v>
      </c>
      <c r="I122" s="3">
        <v>2207291740.1479001</v>
      </c>
    </row>
    <row r="123" spans="1:9" x14ac:dyDescent="0.2">
      <c r="A123" t="s">
        <v>96</v>
      </c>
      <c r="B123" t="s">
        <v>17</v>
      </c>
      <c r="C123" t="s">
        <v>17</v>
      </c>
      <c r="D123" t="s">
        <v>35</v>
      </c>
      <c r="E123">
        <v>2024</v>
      </c>
      <c r="F123" s="3">
        <v>1204583943.74</v>
      </c>
      <c r="G123" s="3">
        <v>1218507781.4437997</v>
      </c>
      <c r="H123" s="3">
        <v>1204583943.74</v>
      </c>
      <c r="I123" s="3">
        <v>1218507781.4437997</v>
      </c>
    </row>
    <row r="124" spans="1:9" x14ac:dyDescent="0.2">
      <c r="A124" t="s">
        <v>96</v>
      </c>
      <c r="B124" t="s">
        <v>17</v>
      </c>
      <c r="C124" t="s">
        <v>17</v>
      </c>
      <c r="D124" t="s">
        <v>36</v>
      </c>
      <c r="E124">
        <v>201904</v>
      </c>
      <c r="F124" s="3">
        <v>2373844170.2900009</v>
      </c>
      <c r="G124" s="3">
        <v>2394432620.2900009</v>
      </c>
      <c r="H124" s="3">
        <v>2373844170.2900009</v>
      </c>
      <c r="I124" s="3">
        <v>2394432620.2900009</v>
      </c>
    </row>
    <row r="125" spans="1:9" x14ac:dyDescent="0.2">
      <c r="A125" t="s">
        <v>96</v>
      </c>
      <c r="B125" t="s">
        <v>17</v>
      </c>
      <c r="C125" t="s">
        <v>17</v>
      </c>
      <c r="D125" t="s">
        <v>36</v>
      </c>
      <c r="E125">
        <v>201905</v>
      </c>
      <c r="F125" s="3">
        <v>2325136260.8499999</v>
      </c>
      <c r="G125" s="3">
        <v>2390539198.8499999</v>
      </c>
      <c r="H125" s="3">
        <v>2325136260.8499999</v>
      </c>
      <c r="I125" s="3">
        <v>2390539198.8499999</v>
      </c>
    </row>
    <row r="126" spans="1:9" x14ac:dyDescent="0.2">
      <c r="A126" t="s">
        <v>96</v>
      </c>
      <c r="B126" t="s">
        <v>17</v>
      </c>
      <c r="C126" t="s">
        <v>17</v>
      </c>
      <c r="D126" t="s">
        <v>36</v>
      </c>
      <c r="E126">
        <v>201906</v>
      </c>
      <c r="F126" s="3">
        <v>1605602686.4400022</v>
      </c>
      <c r="G126" s="3">
        <v>1717974731.4400022</v>
      </c>
      <c r="H126" s="3">
        <v>1605602686.4400022</v>
      </c>
      <c r="I126" s="3">
        <v>1717974731.4400022</v>
      </c>
    </row>
    <row r="127" spans="1:9" x14ac:dyDescent="0.2">
      <c r="A127" t="s">
        <v>96</v>
      </c>
      <c r="B127" t="s">
        <v>17</v>
      </c>
      <c r="C127" t="s">
        <v>17</v>
      </c>
      <c r="D127" t="s">
        <v>36</v>
      </c>
      <c r="E127">
        <v>201907</v>
      </c>
      <c r="F127" s="3">
        <v>2076359702.5000002</v>
      </c>
      <c r="G127" s="3">
        <v>2126488695.5000002</v>
      </c>
      <c r="H127" s="3">
        <v>2076359702.5000002</v>
      </c>
      <c r="I127" s="3">
        <v>2126488695.5000002</v>
      </c>
    </row>
    <row r="128" spans="1:9" x14ac:dyDescent="0.2">
      <c r="A128" t="s">
        <v>96</v>
      </c>
      <c r="B128" t="s">
        <v>17</v>
      </c>
      <c r="C128" t="s">
        <v>17</v>
      </c>
      <c r="D128" t="s">
        <v>36</v>
      </c>
      <c r="E128">
        <v>201908</v>
      </c>
      <c r="F128" s="3">
        <v>2146858905.5700006</v>
      </c>
      <c r="G128" s="3">
        <v>2108012507.5700006</v>
      </c>
      <c r="H128" s="3">
        <v>2146858905.5700006</v>
      </c>
      <c r="I128" s="3">
        <v>2108012507.5700006</v>
      </c>
    </row>
    <row r="129" spans="1:9" x14ac:dyDescent="0.2">
      <c r="A129" t="s">
        <v>96</v>
      </c>
      <c r="B129" t="s">
        <v>17</v>
      </c>
      <c r="C129" t="s">
        <v>17</v>
      </c>
      <c r="D129" t="s">
        <v>36</v>
      </c>
      <c r="E129">
        <v>201909</v>
      </c>
      <c r="F129" s="3">
        <v>135080256.26000008</v>
      </c>
      <c r="G129" s="3">
        <v>362287359.25999987</v>
      </c>
      <c r="H129" s="3">
        <v>135080256.26000008</v>
      </c>
      <c r="I129" s="3">
        <v>362287359.25999987</v>
      </c>
    </row>
    <row r="130" spans="1:9" x14ac:dyDescent="0.2">
      <c r="A130" t="s">
        <v>96</v>
      </c>
      <c r="B130" t="s">
        <v>17</v>
      </c>
      <c r="C130" t="s">
        <v>17</v>
      </c>
      <c r="D130" t="s">
        <v>36</v>
      </c>
      <c r="E130">
        <v>201910</v>
      </c>
      <c r="F130" s="3">
        <v>3199342364.2200017</v>
      </c>
      <c r="G130" s="3">
        <v>2747995467.2200007</v>
      </c>
      <c r="H130" s="3">
        <v>3199342364.2200017</v>
      </c>
      <c r="I130" s="3">
        <v>2747995467.2200007</v>
      </c>
    </row>
    <row r="131" spans="1:9" x14ac:dyDescent="0.2">
      <c r="A131" t="s">
        <v>96</v>
      </c>
      <c r="B131" t="s">
        <v>17</v>
      </c>
      <c r="C131" t="s">
        <v>17</v>
      </c>
      <c r="D131" t="s">
        <v>36</v>
      </c>
      <c r="E131">
        <v>201911</v>
      </c>
      <c r="F131" s="3">
        <v>128117434.58000003</v>
      </c>
      <c r="G131" s="3">
        <v>844320167.57999909</v>
      </c>
      <c r="H131" s="3">
        <v>128117434.58000003</v>
      </c>
      <c r="I131" s="3">
        <v>844320167.57999909</v>
      </c>
    </row>
    <row r="132" spans="1:9" x14ac:dyDescent="0.2">
      <c r="A132" t="s">
        <v>96</v>
      </c>
      <c r="B132" t="s">
        <v>17</v>
      </c>
      <c r="C132" t="s">
        <v>17</v>
      </c>
      <c r="D132" t="s">
        <v>36</v>
      </c>
      <c r="E132">
        <v>201912</v>
      </c>
      <c r="F132" s="3">
        <v>632786337.83999991</v>
      </c>
      <c r="G132" s="3">
        <v>708219708.8629998</v>
      </c>
      <c r="H132" s="3">
        <v>632786337.83999991</v>
      </c>
      <c r="I132" s="3">
        <v>708219708.8629998</v>
      </c>
    </row>
    <row r="133" spans="1:9" x14ac:dyDescent="0.2">
      <c r="A133" t="s">
        <v>96</v>
      </c>
      <c r="B133" t="s">
        <v>17</v>
      </c>
      <c r="C133" t="s">
        <v>17</v>
      </c>
      <c r="D133" t="s">
        <v>36</v>
      </c>
      <c r="E133">
        <v>202001</v>
      </c>
      <c r="F133" s="3">
        <v>530302922.45999998</v>
      </c>
      <c r="G133" s="3">
        <v>545664490.23660028</v>
      </c>
      <c r="H133" s="3">
        <v>530302922.45999998</v>
      </c>
      <c r="I133" s="3">
        <v>545664490.23660028</v>
      </c>
    </row>
    <row r="134" spans="1:9" x14ac:dyDescent="0.2">
      <c r="A134" t="s">
        <v>96</v>
      </c>
      <c r="B134" t="s">
        <v>17</v>
      </c>
      <c r="C134" t="s">
        <v>17</v>
      </c>
      <c r="D134" t="s">
        <v>36</v>
      </c>
      <c r="E134">
        <v>202002</v>
      </c>
      <c r="F134" s="3">
        <v>790943962.10999978</v>
      </c>
      <c r="G134" s="3">
        <v>700848410.10999966</v>
      </c>
      <c r="H134" s="3">
        <v>790943962.10999978</v>
      </c>
      <c r="I134" s="3">
        <v>700848410.10999966</v>
      </c>
    </row>
    <row r="135" spans="1:9" x14ac:dyDescent="0.2">
      <c r="A135" t="s">
        <v>96</v>
      </c>
      <c r="B135" t="s">
        <v>17</v>
      </c>
      <c r="C135" t="s">
        <v>17</v>
      </c>
      <c r="D135" t="s">
        <v>36</v>
      </c>
      <c r="E135">
        <v>202003</v>
      </c>
      <c r="F135" s="3">
        <v>574336778.98000014</v>
      </c>
      <c r="G135" s="3">
        <v>584462428.98000014</v>
      </c>
      <c r="H135" s="3">
        <v>574336778.98000014</v>
      </c>
      <c r="I135" s="3">
        <v>584462428.98000014</v>
      </c>
    </row>
    <row r="136" spans="1:9" x14ac:dyDescent="0.2">
      <c r="A136" t="s">
        <v>96</v>
      </c>
      <c r="B136" t="s">
        <v>17</v>
      </c>
      <c r="C136" t="s">
        <v>17</v>
      </c>
      <c r="D136" t="s">
        <v>36</v>
      </c>
      <c r="E136">
        <v>202004</v>
      </c>
      <c r="F136" s="3">
        <v>510436876.7099998</v>
      </c>
      <c r="G136" s="3">
        <v>556176110.70999992</v>
      </c>
      <c r="H136" s="3">
        <v>510436876.7099998</v>
      </c>
      <c r="I136" s="3">
        <v>556176110.70999992</v>
      </c>
    </row>
    <row r="137" spans="1:9" x14ac:dyDescent="0.2">
      <c r="A137" t="s">
        <v>96</v>
      </c>
      <c r="B137" t="s">
        <v>17</v>
      </c>
      <c r="C137" t="s">
        <v>17</v>
      </c>
      <c r="D137" t="s">
        <v>36</v>
      </c>
      <c r="E137">
        <v>202005</v>
      </c>
      <c r="F137" s="3">
        <v>551425119.69000006</v>
      </c>
      <c r="G137" s="3">
        <v>543359123.69000006</v>
      </c>
      <c r="H137" s="3">
        <v>551425119.69000006</v>
      </c>
      <c r="I137" s="3">
        <v>543359123.69000006</v>
      </c>
    </row>
    <row r="138" spans="1:9" x14ac:dyDescent="0.2">
      <c r="A138" t="s">
        <v>96</v>
      </c>
      <c r="B138" t="s">
        <v>17</v>
      </c>
      <c r="C138" t="s">
        <v>17</v>
      </c>
      <c r="D138" t="s">
        <v>36</v>
      </c>
      <c r="E138">
        <v>202006</v>
      </c>
      <c r="F138" s="3">
        <v>283028317.21999991</v>
      </c>
      <c r="G138" s="3">
        <v>292116936.21999991</v>
      </c>
      <c r="H138" s="3">
        <v>283028317.21999991</v>
      </c>
      <c r="I138" s="3">
        <v>292116936.21999991</v>
      </c>
    </row>
    <row r="139" spans="1:9" x14ac:dyDescent="0.2">
      <c r="A139" t="s">
        <v>96</v>
      </c>
      <c r="B139" t="s">
        <v>17</v>
      </c>
      <c r="C139" t="s">
        <v>17</v>
      </c>
      <c r="D139" t="s">
        <v>36</v>
      </c>
      <c r="E139">
        <v>202007</v>
      </c>
      <c r="F139" s="3">
        <v>481638111.21000004</v>
      </c>
      <c r="G139" s="3">
        <v>470137785.21000004</v>
      </c>
      <c r="H139" s="3">
        <v>481638111.21000004</v>
      </c>
      <c r="I139" s="3">
        <v>470137785.21000004</v>
      </c>
    </row>
    <row r="140" spans="1:9" x14ac:dyDescent="0.2">
      <c r="A140" t="s">
        <v>96</v>
      </c>
      <c r="B140" t="s">
        <v>17</v>
      </c>
      <c r="C140" t="s">
        <v>17</v>
      </c>
      <c r="D140" t="s">
        <v>36</v>
      </c>
      <c r="E140">
        <v>202008</v>
      </c>
      <c r="F140" s="3">
        <v>576626186.00999987</v>
      </c>
      <c r="G140" s="3">
        <v>583554078.00999987</v>
      </c>
      <c r="H140" s="3">
        <v>576626186.00999987</v>
      </c>
      <c r="I140" s="3">
        <v>583554078.00999987</v>
      </c>
    </row>
    <row r="141" spans="1:9" x14ac:dyDescent="0.2">
      <c r="A141" t="s">
        <v>96</v>
      </c>
      <c r="B141" t="s">
        <v>17</v>
      </c>
      <c r="C141" t="s">
        <v>17</v>
      </c>
      <c r="D141" t="s">
        <v>36</v>
      </c>
      <c r="E141">
        <v>202009</v>
      </c>
      <c r="F141" s="3">
        <v>360688121.27999997</v>
      </c>
      <c r="G141" s="3">
        <v>381011443.27999997</v>
      </c>
      <c r="H141" s="3">
        <v>360688121.27999997</v>
      </c>
      <c r="I141" s="3">
        <v>381011443.27999997</v>
      </c>
    </row>
    <row r="142" spans="1:9" x14ac:dyDescent="0.2">
      <c r="A142" t="s">
        <v>96</v>
      </c>
      <c r="B142" t="s">
        <v>17</v>
      </c>
      <c r="C142" t="s">
        <v>17</v>
      </c>
      <c r="D142" t="s">
        <v>36</v>
      </c>
      <c r="E142">
        <v>202010</v>
      </c>
      <c r="F142" s="3">
        <v>441947261.38</v>
      </c>
      <c r="G142" s="3">
        <v>430307239.38</v>
      </c>
      <c r="H142" s="3">
        <v>441947261.38</v>
      </c>
      <c r="I142" s="3">
        <v>430307239.38</v>
      </c>
    </row>
    <row r="143" spans="1:9" x14ac:dyDescent="0.2">
      <c r="A143" t="s">
        <v>96</v>
      </c>
      <c r="B143" t="s">
        <v>17</v>
      </c>
      <c r="C143" t="s">
        <v>17</v>
      </c>
      <c r="D143" t="s">
        <v>36</v>
      </c>
      <c r="E143">
        <v>202011</v>
      </c>
      <c r="F143" s="3">
        <v>390181620.58999991</v>
      </c>
      <c r="G143" s="3">
        <v>397000965.68639946</v>
      </c>
      <c r="H143" s="3">
        <v>390181620.58999991</v>
      </c>
      <c r="I143" s="3">
        <v>397000965.68639946</v>
      </c>
    </row>
    <row r="144" spans="1:9" x14ac:dyDescent="0.2">
      <c r="A144" t="s">
        <v>96</v>
      </c>
      <c r="B144" t="s">
        <v>17</v>
      </c>
      <c r="C144" t="s">
        <v>17</v>
      </c>
      <c r="D144" t="s">
        <v>36</v>
      </c>
      <c r="E144">
        <v>202012</v>
      </c>
      <c r="F144" s="3">
        <v>455476423.52999955</v>
      </c>
      <c r="G144" s="3">
        <v>457078558.18220007</v>
      </c>
      <c r="H144" s="3">
        <v>455476423.52999955</v>
      </c>
      <c r="I144" s="3">
        <v>457078558.18220007</v>
      </c>
    </row>
    <row r="145" spans="1:9" x14ac:dyDescent="0.2">
      <c r="A145" t="s">
        <v>96</v>
      </c>
      <c r="B145" t="s">
        <v>17</v>
      </c>
      <c r="C145" t="s">
        <v>17</v>
      </c>
      <c r="D145" t="s">
        <v>36</v>
      </c>
      <c r="E145">
        <v>202101</v>
      </c>
      <c r="F145" s="3">
        <v>452770577.91999918</v>
      </c>
      <c r="G145" s="3">
        <v>488322393.91999924</v>
      </c>
      <c r="H145" s="3">
        <v>452770577.91999918</v>
      </c>
      <c r="I145" s="3">
        <v>488322393.91999924</v>
      </c>
    </row>
    <row r="146" spans="1:9" x14ac:dyDescent="0.2">
      <c r="A146" t="s">
        <v>96</v>
      </c>
      <c r="B146" t="s">
        <v>17</v>
      </c>
      <c r="C146" t="s">
        <v>17</v>
      </c>
      <c r="D146" t="s">
        <v>36</v>
      </c>
      <c r="E146">
        <v>202102</v>
      </c>
      <c r="F146" s="3">
        <v>386878225.6699993</v>
      </c>
      <c r="G146" s="3">
        <v>402401106.68539971</v>
      </c>
      <c r="H146" s="3">
        <v>386878225.6699993</v>
      </c>
      <c r="I146" s="3">
        <v>402401106.68539971</v>
      </c>
    </row>
    <row r="147" spans="1:9" x14ac:dyDescent="0.2">
      <c r="A147" t="s">
        <v>96</v>
      </c>
      <c r="B147" t="s">
        <v>17</v>
      </c>
      <c r="C147" t="s">
        <v>17</v>
      </c>
      <c r="D147" t="s">
        <v>36</v>
      </c>
      <c r="E147">
        <v>202103</v>
      </c>
      <c r="F147" s="3">
        <v>231926105.58999968</v>
      </c>
      <c r="G147" s="3">
        <v>288404457.31289983</v>
      </c>
      <c r="H147" s="3">
        <v>231926105.58999968</v>
      </c>
      <c r="I147" s="3">
        <v>288404457.31289983</v>
      </c>
    </row>
    <row r="148" spans="1:9" x14ac:dyDescent="0.2">
      <c r="A148" t="s">
        <v>96</v>
      </c>
      <c r="B148" t="s">
        <v>17</v>
      </c>
      <c r="C148" t="s">
        <v>17</v>
      </c>
      <c r="D148" t="s">
        <v>36</v>
      </c>
      <c r="E148">
        <v>202104</v>
      </c>
      <c r="F148" s="3">
        <v>389555217.57999951</v>
      </c>
      <c r="G148" s="3">
        <v>399290735.69939995</v>
      </c>
      <c r="H148" s="3">
        <v>389555217.57999951</v>
      </c>
      <c r="I148" s="3">
        <v>399290735.69939995</v>
      </c>
    </row>
    <row r="149" spans="1:9" x14ac:dyDescent="0.2">
      <c r="A149" t="s">
        <v>96</v>
      </c>
      <c r="B149" t="s">
        <v>17</v>
      </c>
      <c r="C149" t="s">
        <v>17</v>
      </c>
      <c r="D149" t="s">
        <v>36</v>
      </c>
      <c r="E149">
        <v>202105</v>
      </c>
      <c r="F149" s="3">
        <v>407580052.56999964</v>
      </c>
      <c r="G149" s="3">
        <v>406755517.20459998</v>
      </c>
      <c r="H149" s="3">
        <v>407580052.56999964</v>
      </c>
      <c r="I149" s="3">
        <v>406755517.20459998</v>
      </c>
    </row>
    <row r="150" spans="1:9" x14ac:dyDescent="0.2">
      <c r="A150" t="s">
        <v>96</v>
      </c>
      <c r="B150" t="s">
        <v>17</v>
      </c>
      <c r="C150" t="s">
        <v>17</v>
      </c>
      <c r="D150" t="s">
        <v>36</v>
      </c>
      <c r="E150">
        <v>202106</v>
      </c>
      <c r="F150" s="3">
        <v>384739513.32999957</v>
      </c>
      <c r="G150" s="3">
        <v>394633631.01770061</v>
      </c>
      <c r="H150" s="3">
        <v>384739513.32999957</v>
      </c>
      <c r="I150" s="3">
        <v>394633631.01770061</v>
      </c>
    </row>
    <row r="151" spans="1:9" x14ac:dyDescent="0.2">
      <c r="A151" t="s">
        <v>96</v>
      </c>
      <c r="B151" t="s">
        <v>17</v>
      </c>
      <c r="C151" t="s">
        <v>17</v>
      </c>
      <c r="D151" t="s">
        <v>36</v>
      </c>
      <c r="E151">
        <v>202107</v>
      </c>
      <c r="F151" s="3">
        <v>373695292.02999961</v>
      </c>
      <c r="G151" s="3">
        <v>381480348.11470026</v>
      </c>
      <c r="H151" s="3">
        <v>373695292.02999961</v>
      </c>
      <c r="I151" s="3">
        <v>381480348.11470026</v>
      </c>
    </row>
    <row r="152" spans="1:9" x14ac:dyDescent="0.2">
      <c r="A152" t="s">
        <v>96</v>
      </c>
      <c r="B152" t="s">
        <v>17</v>
      </c>
      <c r="C152" t="s">
        <v>17</v>
      </c>
      <c r="D152" t="s">
        <v>36</v>
      </c>
      <c r="E152">
        <v>202108</v>
      </c>
      <c r="F152" s="3">
        <v>379700244.38999999</v>
      </c>
      <c r="G152" s="3">
        <v>384709214.59549969</v>
      </c>
      <c r="H152" s="3">
        <v>379700244.38999999</v>
      </c>
      <c r="I152" s="3">
        <v>384709214.59549969</v>
      </c>
    </row>
    <row r="153" spans="1:9" x14ac:dyDescent="0.2">
      <c r="A153" t="s">
        <v>96</v>
      </c>
      <c r="B153" t="s">
        <v>17</v>
      </c>
      <c r="C153" t="s">
        <v>17</v>
      </c>
      <c r="D153" t="s">
        <v>36</v>
      </c>
      <c r="E153">
        <v>202109</v>
      </c>
      <c r="F153" s="3">
        <v>321986191.15999985</v>
      </c>
      <c r="G153" s="3">
        <v>330318006.01120013</v>
      </c>
      <c r="H153" s="3">
        <v>321986191.15999985</v>
      </c>
      <c r="I153" s="3">
        <v>330318006.01120013</v>
      </c>
    </row>
    <row r="154" spans="1:9" x14ac:dyDescent="0.2">
      <c r="A154" t="s">
        <v>96</v>
      </c>
      <c r="B154" t="s">
        <v>17</v>
      </c>
      <c r="C154" t="s">
        <v>17</v>
      </c>
      <c r="D154" t="s">
        <v>36</v>
      </c>
      <c r="E154">
        <v>202110</v>
      </c>
      <c r="F154" s="3">
        <v>352754728.04999995</v>
      </c>
      <c r="G154" s="3">
        <v>355755121.8354001</v>
      </c>
      <c r="H154" s="3">
        <v>352754728.04999995</v>
      </c>
      <c r="I154" s="3">
        <v>355755121.8354001</v>
      </c>
    </row>
    <row r="155" spans="1:9" x14ac:dyDescent="0.2">
      <c r="A155" t="s">
        <v>96</v>
      </c>
      <c r="B155" t="s">
        <v>17</v>
      </c>
      <c r="C155" t="s">
        <v>17</v>
      </c>
      <c r="D155" t="s">
        <v>36</v>
      </c>
      <c r="E155">
        <v>202111</v>
      </c>
      <c r="F155" s="3">
        <v>366612702.16999996</v>
      </c>
      <c r="G155" s="3">
        <v>363853353.42879981</v>
      </c>
      <c r="H155" s="3">
        <v>366612702.16999996</v>
      </c>
      <c r="I155" s="3">
        <v>363853353.42879981</v>
      </c>
    </row>
    <row r="156" spans="1:9" x14ac:dyDescent="0.2">
      <c r="A156" t="s">
        <v>96</v>
      </c>
      <c r="B156" t="s">
        <v>17</v>
      </c>
      <c r="C156" t="s">
        <v>17</v>
      </c>
      <c r="D156" t="s">
        <v>36</v>
      </c>
      <c r="E156">
        <v>202112</v>
      </c>
      <c r="F156" s="3">
        <v>339088123.31000012</v>
      </c>
      <c r="G156" s="3">
        <v>339541198.26630026</v>
      </c>
      <c r="H156" s="3">
        <v>339088123.31000012</v>
      </c>
      <c r="I156" s="3">
        <v>339541198.26630026</v>
      </c>
    </row>
    <row r="157" spans="1:9" x14ac:dyDescent="0.2">
      <c r="A157" t="s">
        <v>96</v>
      </c>
      <c r="B157" t="s">
        <v>17</v>
      </c>
      <c r="C157" t="s">
        <v>17</v>
      </c>
      <c r="D157" t="s">
        <v>36</v>
      </c>
      <c r="E157">
        <v>202201</v>
      </c>
      <c r="F157" s="3">
        <v>452301098.93000007</v>
      </c>
      <c r="G157" s="3">
        <v>446823092.93000007</v>
      </c>
      <c r="H157" s="3">
        <v>452301098.93000007</v>
      </c>
      <c r="I157" s="3">
        <v>446823092.93000007</v>
      </c>
    </row>
    <row r="158" spans="1:9" x14ac:dyDescent="0.2">
      <c r="A158" t="s">
        <v>96</v>
      </c>
      <c r="B158" t="s">
        <v>17</v>
      </c>
      <c r="C158" t="s">
        <v>17</v>
      </c>
      <c r="D158" t="s">
        <v>36</v>
      </c>
      <c r="E158">
        <v>202202</v>
      </c>
      <c r="F158" s="3">
        <v>330461049.61000001</v>
      </c>
      <c r="G158" s="3">
        <v>344444792.95020032</v>
      </c>
      <c r="H158" s="3">
        <v>330461049.61000001</v>
      </c>
      <c r="I158" s="3">
        <v>344444792.95020032</v>
      </c>
    </row>
    <row r="159" spans="1:9" x14ac:dyDescent="0.2">
      <c r="A159" t="s">
        <v>96</v>
      </c>
      <c r="B159" t="s">
        <v>17</v>
      </c>
      <c r="C159" t="s">
        <v>17</v>
      </c>
      <c r="D159" t="s">
        <v>36</v>
      </c>
      <c r="E159">
        <v>202203</v>
      </c>
      <c r="F159" s="3">
        <v>265228349.81999993</v>
      </c>
      <c r="G159" s="3">
        <v>293548204.30909997</v>
      </c>
      <c r="H159" s="3">
        <v>265228349.81999993</v>
      </c>
      <c r="I159" s="3">
        <v>293548204.30909997</v>
      </c>
    </row>
    <row r="160" spans="1:9" x14ac:dyDescent="0.2">
      <c r="A160" t="s">
        <v>96</v>
      </c>
      <c r="B160" t="s">
        <v>17</v>
      </c>
      <c r="C160" t="s">
        <v>17</v>
      </c>
      <c r="D160" t="s">
        <v>36</v>
      </c>
      <c r="E160">
        <v>202204</v>
      </c>
      <c r="F160" s="3">
        <v>378667753.56999999</v>
      </c>
      <c r="G160" s="3">
        <v>367374646.03360009</v>
      </c>
      <c r="H160" s="3">
        <v>378667753.56999999</v>
      </c>
      <c r="I160" s="3">
        <v>367374646.03360009</v>
      </c>
    </row>
    <row r="161" spans="1:9" x14ac:dyDescent="0.2">
      <c r="A161" t="s">
        <v>96</v>
      </c>
      <c r="B161" t="s">
        <v>17</v>
      </c>
      <c r="C161" t="s">
        <v>17</v>
      </c>
      <c r="D161" t="s">
        <v>36</v>
      </c>
      <c r="E161">
        <v>202205</v>
      </c>
      <c r="F161" s="3">
        <v>359990614.12</v>
      </c>
      <c r="G161" s="3">
        <v>358400504.11749989</v>
      </c>
      <c r="H161" s="3">
        <v>359990614.12</v>
      </c>
      <c r="I161" s="3">
        <v>358400504.11749989</v>
      </c>
    </row>
    <row r="162" spans="1:9" x14ac:dyDescent="0.2">
      <c r="A162" t="s">
        <v>96</v>
      </c>
      <c r="B162" t="s">
        <v>17</v>
      </c>
      <c r="C162" t="s">
        <v>17</v>
      </c>
      <c r="D162" t="s">
        <v>36</v>
      </c>
      <c r="E162">
        <v>202206</v>
      </c>
      <c r="F162" s="3">
        <v>297806115.11000001</v>
      </c>
      <c r="G162" s="3">
        <v>309760797.94429994</v>
      </c>
      <c r="H162" s="3">
        <v>297806115.11000001</v>
      </c>
      <c r="I162" s="3">
        <v>309760797.94429994</v>
      </c>
    </row>
    <row r="163" spans="1:9" x14ac:dyDescent="0.2">
      <c r="A163" t="s">
        <v>96</v>
      </c>
      <c r="B163" t="s">
        <v>17</v>
      </c>
      <c r="C163" t="s">
        <v>17</v>
      </c>
      <c r="D163" t="s">
        <v>36</v>
      </c>
      <c r="E163">
        <v>202207</v>
      </c>
      <c r="F163" s="3">
        <v>263135025.63999996</v>
      </c>
      <c r="G163" s="3">
        <v>276290571.74970019</v>
      </c>
      <c r="H163" s="3">
        <v>263135025.63999996</v>
      </c>
      <c r="I163" s="3">
        <v>276290571.74970019</v>
      </c>
    </row>
    <row r="164" spans="1:9" x14ac:dyDescent="0.2">
      <c r="A164" t="s">
        <v>96</v>
      </c>
      <c r="B164" t="s">
        <v>17</v>
      </c>
      <c r="C164" t="s">
        <v>17</v>
      </c>
      <c r="D164" t="s">
        <v>36</v>
      </c>
      <c r="E164">
        <v>202208</v>
      </c>
      <c r="F164" s="3">
        <v>276653282.82999992</v>
      </c>
      <c r="G164" s="3">
        <v>281727695.70410001</v>
      </c>
      <c r="H164" s="3">
        <v>276653282.82999992</v>
      </c>
      <c r="I164" s="3">
        <v>281727695.70410001</v>
      </c>
    </row>
    <row r="165" spans="1:9" x14ac:dyDescent="0.2">
      <c r="A165" t="s">
        <v>96</v>
      </c>
      <c r="B165" t="s">
        <v>17</v>
      </c>
      <c r="C165" t="s">
        <v>17</v>
      </c>
      <c r="D165" t="s">
        <v>36</v>
      </c>
      <c r="E165">
        <v>202209</v>
      </c>
      <c r="F165" s="3">
        <v>81755583.419999987</v>
      </c>
      <c r="G165" s="3">
        <v>95190886.930700079</v>
      </c>
      <c r="H165" s="3">
        <v>81755583.419999987</v>
      </c>
      <c r="I165" s="3">
        <v>95190886.930700079</v>
      </c>
    </row>
    <row r="166" spans="1:9" x14ac:dyDescent="0.2">
      <c r="A166" t="s">
        <v>96</v>
      </c>
      <c r="B166" t="s">
        <v>17</v>
      </c>
      <c r="C166" t="s">
        <v>17</v>
      </c>
      <c r="D166" t="s">
        <v>36</v>
      </c>
      <c r="E166">
        <v>202210</v>
      </c>
      <c r="F166" s="3">
        <v>295846036.81000006</v>
      </c>
      <c r="G166" s="3">
        <v>295163354.03659987</v>
      </c>
      <c r="H166" s="3">
        <v>295846036.81000006</v>
      </c>
      <c r="I166" s="3">
        <v>295163354.03659987</v>
      </c>
    </row>
    <row r="167" spans="1:9" x14ac:dyDescent="0.2">
      <c r="A167" t="s">
        <v>96</v>
      </c>
      <c r="B167" t="s">
        <v>17</v>
      </c>
      <c r="C167" t="s">
        <v>17</v>
      </c>
      <c r="D167" t="s">
        <v>36</v>
      </c>
      <c r="E167">
        <v>202211</v>
      </c>
      <c r="F167" s="3">
        <v>234250622.36000001</v>
      </c>
      <c r="G167" s="3">
        <v>235693397.31369999</v>
      </c>
      <c r="H167" s="3">
        <v>234250622.36000001</v>
      </c>
      <c r="I167" s="3">
        <v>235693397.31369999</v>
      </c>
    </row>
    <row r="168" spans="1:9" x14ac:dyDescent="0.2">
      <c r="A168" t="s">
        <v>96</v>
      </c>
      <c r="B168" t="s">
        <v>17</v>
      </c>
      <c r="C168" t="s">
        <v>17</v>
      </c>
      <c r="D168" t="s">
        <v>36</v>
      </c>
      <c r="E168">
        <v>202212</v>
      </c>
      <c r="F168" s="3">
        <v>276796873.68000007</v>
      </c>
      <c r="G168" s="3">
        <v>276611163.06580007</v>
      </c>
      <c r="H168" s="3">
        <v>276796873.68000007</v>
      </c>
      <c r="I168" s="3">
        <v>276611163.06580007</v>
      </c>
    </row>
    <row r="169" spans="1:9" x14ac:dyDescent="0.2">
      <c r="A169" t="s">
        <v>96</v>
      </c>
      <c r="B169" t="s">
        <v>17</v>
      </c>
      <c r="C169" t="s">
        <v>17</v>
      </c>
      <c r="D169" t="s">
        <v>36</v>
      </c>
      <c r="E169">
        <v>202301</v>
      </c>
      <c r="F169" s="3">
        <v>270700343.73000002</v>
      </c>
      <c r="G169" s="3">
        <v>270541660.35700005</v>
      </c>
      <c r="H169" s="3">
        <v>270700343.73000002</v>
      </c>
      <c r="I169" s="3">
        <v>270541660.35700005</v>
      </c>
    </row>
    <row r="170" spans="1:9" x14ac:dyDescent="0.2">
      <c r="A170" t="s">
        <v>96</v>
      </c>
      <c r="B170" t="s">
        <v>17</v>
      </c>
      <c r="C170" t="s">
        <v>17</v>
      </c>
      <c r="D170" t="s">
        <v>36</v>
      </c>
      <c r="E170">
        <v>202302</v>
      </c>
      <c r="F170" s="3">
        <v>253099315.64000002</v>
      </c>
      <c r="G170" s="3">
        <v>252035835.74269989</v>
      </c>
      <c r="H170" s="3">
        <v>253099315.64000002</v>
      </c>
      <c r="I170" s="3">
        <v>252035835.74269989</v>
      </c>
    </row>
    <row r="171" spans="1:9" x14ac:dyDescent="0.2">
      <c r="A171" t="s">
        <v>96</v>
      </c>
      <c r="B171" t="s">
        <v>17</v>
      </c>
      <c r="C171" t="s">
        <v>17</v>
      </c>
      <c r="D171" t="s">
        <v>36</v>
      </c>
      <c r="E171">
        <v>202303</v>
      </c>
      <c r="F171" s="3">
        <v>251732092.79000002</v>
      </c>
      <c r="G171" s="3">
        <v>272047796.77200043</v>
      </c>
      <c r="H171" s="3">
        <v>251732092.79000002</v>
      </c>
      <c r="I171" s="3">
        <v>272047796.77200043</v>
      </c>
    </row>
    <row r="172" spans="1:9" x14ac:dyDescent="0.2">
      <c r="A172" t="s">
        <v>96</v>
      </c>
      <c r="B172" t="s">
        <v>17</v>
      </c>
      <c r="C172" t="s">
        <v>17</v>
      </c>
      <c r="D172" t="s">
        <v>36</v>
      </c>
      <c r="E172">
        <v>202304</v>
      </c>
      <c r="F172" s="3">
        <v>308169898.87999988</v>
      </c>
      <c r="G172" s="3">
        <v>212401885.93599996</v>
      </c>
      <c r="H172" s="3">
        <v>308169898.87999988</v>
      </c>
      <c r="I172" s="3">
        <v>212401885.93599996</v>
      </c>
    </row>
    <row r="173" spans="1:9" x14ac:dyDescent="0.2">
      <c r="A173" t="s">
        <v>96</v>
      </c>
      <c r="B173" t="s">
        <v>17</v>
      </c>
      <c r="C173" t="s">
        <v>17</v>
      </c>
      <c r="D173" t="s">
        <v>36</v>
      </c>
      <c r="E173">
        <v>202305</v>
      </c>
      <c r="F173" s="3">
        <v>373181871.67000002</v>
      </c>
      <c r="G173" s="3">
        <v>165366678.75579986</v>
      </c>
      <c r="H173" s="3">
        <v>373181871.67000002</v>
      </c>
      <c r="I173" s="3">
        <v>165366678.75579986</v>
      </c>
    </row>
    <row r="174" spans="1:9" x14ac:dyDescent="0.2">
      <c r="A174" t="s">
        <v>96</v>
      </c>
      <c r="B174" t="s">
        <v>17</v>
      </c>
      <c r="C174" t="s">
        <v>17</v>
      </c>
      <c r="D174" t="s">
        <v>36</v>
      </c>
      <c r="E174">
        <v>202306</v>
      </c>
      <c r="F174" s="3">
        <v>290277559.59999996</v>
      </c>
      <c r="G174" s="3">
        <v>295873440.58990008</v>
      </c>
      <c r="H174" s="3">
        <v>290277559.59999996</v>
      </c>
      <c r="I174" s="3">
        <v>295873440.58990008</v>
      </c>
    </row>
    <row r="175" spans="1:9" x14ac:dyDescent="0.2">
      <c r="A175" t="s">
        <v>96</v>
      </c>
      <c r="B175" t="s">
        <v>17</v>
      </c>
      <c r="C175" t="s">
        <v>17</v>
      </c>
      <c r="D175" t="s">
        <v>36</v>
      </c>
      <c r="E175">
        <v>202307</v>
      </c>
      <c r="F175" s="3">
        <v>296931273.48000002</v>
      </c>
      <c r="G175" s="3">
        <v>298113390.46090007</v>
      </c>
      <c r="H175" s="3">
        <v>296931273.48000002</v>
      </c>
      <c r="I175" s="3">
        <v>298113390.46090007</v>
      </c>
    </row>
    <row r="176" spans="1:9" x14ac:dyDescent="0.2">
      <c r="A176" t="s">
        <v>96</v>
      </c>
      <c r="B176" t="s">
        <v>17</v>
      </c>
      <c r="C176" t="s">
        <v>17</v>
      </c>
      <c r="D176" t="s">
        <v>36</v>
      </c>
      <c r="E176">
        <v>202308</v>
      </c>
      <c r="F176" s="3">
        <v>285176817.08000004</v>
      </c>
      <c r="G176" s="3">
        <v>21894764.322299998</v>
      </c>
      <c r="H176" s="3">
        <v>285176817.08000004</v>
      </c>
      <c r="I176" s="3">
        <v>21894764.322299998</v>
      </c>
    </row>
    <row r="177" spans="1:9" x14ac:dyDescent="0.2">
      <c r="A177" t="s">
        <v>96</v>
      </c>
      <c r="B177" t="s">
        <v>17</v>
      </c>
      <c r="C177" t="s">
        <v>17</v>
      </c>
      <c r="D177" t="s">
        <v>36</v>
      </c>
      <c r="E177">
        <v>202309</v>
      </c>
      <c r="F177" s="3">
        <v>294405117.17000002</v>
      </c>
      <c r="G177" s="3">
        <v>297158316.17000002</v>
      </c>
      <c r="H177" s="3">
        <v>294405117.17000002</v>
      </c>
      <c r="I177" s="3">
        <v>297158316.17000002</v>
      </c>
    </row>
    <row r="178" spans="1:9" x14ac:dyDescent="0.2">
      <c r="A178" t="s">
        <v>96</v>
      </c>
      <c r="B178" t="s">
        <v>17</v>
      </c>
      <c r="C178" t="s">
        <v>17</v>
      </c>
      <c r="D178" t="s">
        <v>36</v>
      </c>
      <c r="E178">
        <v>202310</v>
      </c>
      <c r="F178" s="3">
        <v>371271473.46999997</v>
      </c>
      <c r="G178" s="3">
        <v>370556236.46999997</v>
      </c>
      <c r="H178" s="3">
        <v>371271473.46999997</v>
      </c>
      <c r="I178" s="3">
        <v>370556236.46999997</v>
      </c>
    </row>
    <row r="179" spans="1:9" x14ac:dyDescent="0.2">
      <c r="A179" t="s">
        <v>96</v>
      </c>
      <c r="B179" t="s">
        <v>17</v>
      </c>
      <c r="C179" t="s">
        <v>17</v>
      </c>
      <c r="D179" t="s">
        <v>36</v>
      </c>
      <c r="E179">
        <v>202311</v>
      </c>
      <c r="F179" s="3">
        <v>-570622253.1899997</v>
      </c>
      <c r="G179" s="3">
        <v>-483358519.19</v>
      </c>
      <c r="H179" s="3">
        <v>-570622253.1899997</v>
      </c>
      <c r="I179" s="3">
        <v>-483358519.19</v>
      </c>
    </row>
    <row r="180" spans="1:9" x14ac:dyDescent="0.2">
      <c r="A180" t="s">
        <v>96</v>
      </c>
      <c r="B180" t="s">
        <v>17</v>
      </c>
      <c r="C180" t="s">
        <v>17</v>
      </c>
      <c r="D180" t="s">
        <v>36</v>
      </c>
      <c r="E180">
        <v>202312</v>
      </c>
      <c r="F180" s="3">
        <v>230750496.47999999</v>
      </c>
      <c r="G180" s="3">
        <v>234660253.76130006</v>
      </c>
      <c r="H180" s="3">
        <v>230750496.47999999</v>
      </c>
      <c r="I180" s="3">
        <v>234660253.76130006</v>
      </c>
    </row>
    <row r="181" spans="1:9" x14ac:dyDescent="0.2">
      <c r="A181" t="s">
        <v>96</v>
      </c>
      <c r="B181" t="s">
        <v>17</v>
      </c>
      <c r="C181" t="s">
        <v>17</v>
      </c>
      <c r="D181" t="s">
        <v>36</v>
      </c>
      <c r="E181">
        <v>202401</v>
      </c>
      <c r="F181" s="3">
        <v>265319741.21000001</v>
      </c>
      <c r="G181" s="3">
        <v>258015396.25889999</v>
      </c>
      <c r="H181" s="3">
        <v>265319741.21000001</v>
      </c>
      <c r="I181" s="3">
        <v>258015396.25889999</v>
      </c>
    </row>
    <row r="182" spans="1:9" x14ac:dyDescent="0.2">
      <c r="A182" t="s">
        <v>96</v>
      </c>
      <c r="B182" t="s">
        <v>17</v>
      </c>
      <c r="C182" t="s">
        <v>17</v>
      </c>
      <c r="D182" t="s">
        <v>36</v>
      </c>
      <c r="E182">
        <v>202402</v>
      </c>
      <c r="F182" s="3">
        <v>283446871.44999999</v>
      </c>
      <c r="G182" s="3">
        <v>282994655.10489976</v>
      </c>
      <c r="H182" s="3">
        <v>283446871.44999999</v>
      </c>
      <c r="I182" s="3">
        <v>282994655.10489976</v>
      </c>
    </row>
    <row r="183" spans="1:9" x14ac:dyDescent="0.2">
      <c r="A183" t="s">
        <v>96</v>
      </c>
      <c r="B183" t="s">
        <v>17</v>
      </c>
      <c r="C183" t="s">
        <v>17</v>
      </c>
      <c r="D183" t="s">
        <v>36</v>
      </c>
      <c r="E183">
        <v>202403</v>
      </c>
      <c r="F183" s="3">
        <v>236931045.73999998</v>
      </c>
      <c r="G183" s="3">
        <v>243111011.73999998</v>
      </c>
      <c r="H183" s="3">
        <v>236931045.73999998</v>
      </c>
      <c r="I183" s="3">
        <v>243111011.73999998</v>
      </c>
    </row>
    <row r="184" spans="1:9" x14ac:dyDescent="0.2">
      <c r="A184" t="s">
        <v>96</v>
      </c>
      <c r="B184" t="s">
        <v>17</v>
      </c>
      <c r="C184" t="s">
        <v>17</v>
      </c>
      <c r="D184" t="s">
        <v>36</v>
      </c>
      <c r="E184">
        <v>202404</v>
      </c>
      <c r="F184" s="3">
        <v>226602738.83999997</v>
      </c>
      <c r="G184" s="3">
        <v>238164750.83999997</v>
      </c>
      <c r="H184" s="3">
        <v>226602738.83999997</v>
      </c>
      <c r="I184" s="3">
        <v>238164750.83999997</v>
      </c>
    </row>
    <row r="185" spans="1:9" x14ac:dyDescent="0.2">
      <c r="A185" t="s">
        <v>96</v>
      </c>
      <c r="B185" t="s">
        <v>17</v>
      </c>
      <c r="C185" t="s">
        <v>17</v>
      </c>
      <c r="D185" t="s">
        <v>36</v>
      </c>
      <c r="E185">
        <v>202405</v>
      </c>
      <c r="F185" s="3">
        <v>192283546.5</v>
      </c>
      <c r="G185" s="3">
        <v>196221967.5</v>
      </c>
      <c r="H185" s="3">
        <v>192283546.5</v>
      </c>
      <c r="I185" s="3">
        <v>196221967.5</v>
      </c>
    </row>
    <row r="186" spans="1:9" x14ac:dyDescent="0.2">
      <c r="A186" t="s">
        <v>96</v>
      </c>
      <c r="B186" t="s">
        <v>17</v>
      </c>
      <c r="C186" t="s">
        <v>17</v>
      </c>
      <c r="D186" t="s">
        <v>37</v>
      </c>
      <c r="E186">
        <v>201906</v>
      </c>
      <c r="F186" s="3">
        <v>6304583117.5800037</v>
      </c>
      <c r="G186" s="3">
        <v>6502946550.5800037</v>
      </c>
      <c r="H186" s="3">
        <v>6304583117.5800037</v>
      </c>
      <c r="I186" s="3">
        <v>6502946550.5800037</v>
      </c>
    </row>
    <row r="187" spans="1:9" x14ac:dyDescent="0.2">
      <c r="A187" t="s">
        <v>96</v>
      </c>
      <c r="B187" t="s">
        <v>17</v>
      </c>
      <c r="C187" t="s">
        <v>17</v>
      </c>
      <c r="D187" t="s">
        <v>37</v>
      </c>
      <c r="E187">
        <v>201912</v>
      </c>
      <c r="F187" s="3">
        <v>8318545000.9700031</v>
      </c>
      <c r="G187" s="3">
        <v>8897323905.993</v>
      </c>
      <c r="H187" s="3">
        <v>8318545000.9700031</v>
      </c>
      <c r="I187" s="3">
        <v>8897323905.993</v>
      </c>
    </row>
    <row r="188" spans="1:9" x14ac:dyDescent="0.2">
      <c r="A188" t="s">
        <v>96</v>
      </c>
      <c r="B188" t="s">
        <v>17</v>
      </c>
      <c r="C188" t="s">
        <v>17</v>
      </c>
      <c r="D188" t="s">
        <v>37</v>
      </c>
      <c r="E188">
        <v>202006</v>
      </c>
      <c r="F188" s="3">
        <v>3240473977.1699991</v>
      </c>
      <c r="G188" s="3">
        <v>3222627499.9466</v>
      </c>
      <c r="H188" s="3">
        <v>3240473977.1699991</v>
      </c>
      <c r="I188" s="3">
        <v>3222627499.9466</v>
      </c>
    </row>
    <row r="189" spans="1:9" x14ac:dyDescent="0.2">
      <c r="A189" t="s">
        <v>96</v>
      </c>
      <c r="B189" t="s">
        <v>17</v>
      </c>
      <c r="C189" t="s">
        <v>17</v>
      </c>
      <c r="D189" t="s">
        <v>37</v>
      </c>
      <c r="E189">
        <v>202012</v>
      </c>
      <c r="F189" s="3">
        <v>2706557724</v>
      </c>
      <c r="G189" s="3">
        <v>2719090069.7485995</v>
      </c>
      <c r="H189" s="3">
        <v>2706557724</v>
      </c>
      <c r="I189" s="3">
        <v>2719090069.7485995</v>
      </c>
    </row>
    <row r="190" spans="1:9" x14ac:dyDescent="0.2">
      <c r="A190" t="s">
        <v>96</v>
      </c>
      <c r="B190" t="s">
        <v>17</v>
      </c>
      <c r="C190" t="s">
        <v>17</v>
      </c>
      <c r="D190" t="s">
        <v>37</v>
      </c>
      <c r="E190">
        <v>202106</v>
      </c>
      <c r="F190" s="3">
        <v>2253449692.659997</v>
      </c>
      <c r="G190" s="3">
        <v>2379807841.8399992</v>
      </c>
      <c r="H190" s="3">
        <v>2253449692.659997</v>
      </c>
      <c r="I190" s="3">
        <v>2379807841.8399992</v>
      </c>
    </row>
    <row r="191" spans="1:9" x14ac:dyDescent="0.2">
      <c r="A191" t="s">
        <v>96</v>
      </c>
      <c r="B191" t="s">
        <v>17</v>
      </c>
      <c r="C191" t="s">
        <v>17</v>
      </c>
      <c r="D191" t="s">
        <v>37</v>
      </c>
      <c r="E191">
        <v>202112</v>
      </c>
      <c r="F191" s="3">
        <v>2133837281.1099994</v>
      </c>
      <c r="G191" s="3">
        <v>2155657242.2519002</v>
      </c>
      <c r="H191" s="3">
        <v>2133837281.1099994</v>
      </c>
      <c r="I191" s="3">
        <v>2155657242.2519002</v>
      </c>
    </row>
    <row r="192" spans="1:9" x14ac:dyDescent="0.2">
      <c r="A192" t="s">
        <v>96</v>
      </c>
      <c r="B192" t="s">
        <v>17</v>
      </c>
      <c r="C192" t="s">
        <v>17</v>
      </c>
      <c r="D192" t="s">
        <v>37</v>
      </c>
      <c r="E192">
        <v>202206</v>
      </c>
      <c r="F192" s="3">
        <v>2084454981.1600003</v>
      </c>
      <c r="G192" s="3">
        <v>2120352038.2847002</v>
      </c>
      <c r="H192" s="3">
        <v>2084454981.1600003</v>
      </c>
      <c r="I192" s="3">
        <v>2120352038.2847002</v>
      </c>
    </row>
    <row r="193" spans="1:9" x14ac:dyDescent="0.2">
      <c r="A193" t="s">
        <v>96</v>
      </c>
      <c r="B193" t="s">
        <v>17</v>
      </c>
      <c r="C193" t="s">
        <v>17</v>
      </c>
      <c r="D193" t="s">
        <v>37</v>
      </c>
      <c r="E193">
        <v>202212</v>
      </c>
      <c r="F193" s="3">
        <v>1428437424.74</v>
      </c>
      <c r="G193" s="3">
        <v>1460677068.8006001</v>
      </c>
      <c r="H193" s="3">
        <v>1428437424.74</v>
      </c>
      <c r="I193" s="3">
        <v>1460677068.8006001</v>
      </c>
    </row>
    <row r="194" spans="1:9" x14ac:dyDescent="0.2">
      <c r="A194" t="s">
        <v>96</v>
      </c>
      <c r="B194" t="s">
        <v>17</v>
      </c>
      <c r="C194" t="s">
        <v>17</v>
      </c>
      <c r="D194" t="s">
        <v>37</v>
      </c>
      <c r="E194">
        <v>202306</v>
      </c>
      <c r="F194" s="3">
        <v>1747161082.3099999</v>
      </c>
      <c r="G194" s="3">
        <v>1468267298.1534002</v>
      </c>
      <c r="H194" s="3">
        <v>1747161082.3099999</v>
      </c>
      <c r="I194" s="3">
        <v>1468267298.1534002</v>
      </c>
    </row>
    <row r="195" spans="1:9" x14ac:dyDescent="0.2">
      <c r="A195" t="s">
        <v>96</v>
      </c>
      <c r="B195" t="s">
        <v>17</v>
      </c>
      <c r="C195" t="s">
        <v>17</v>
      </c>
      <c r="D195" t="s">
        <v>37</v>
      </c>
      <c r="E195">
        <v>202312</v>
      </c>
      <c r="F195" s="3">
        <v>907912924.49000037</v>
      </c>
      <c r="G195" s="3">
        <v>739024441.99450016</v>
      </c>
      <c r="H195" s="3">
        <v>907912924.49000037</v>
      </c>
      <c r="I195" s="3">
        <v>739024441.99450016</v>
      </c>
    </row>
    <row r="196" spans="1:9" x14ac:dyDescent="0.2">
      <c r="A196" t="s">
        <v>96</v>
      </c>
      <c r="B196" t="s">
        <v>17</v>
      </c>
      <c r="C196" t="s">
        <v>17</v>
      </c>
      <c r="D196" t="s">
        <v>37</v>
      </c>
      <c r="E196">
        <v>202406</v>
      </c>
      <c r="F196" s="3">
        <v>1204583943.74</v>
      </c>
      <c r="G196" s="3">
        <v>1218507781.4437997</v>
      </c>
      <c r="H196" s="3">
        <v>1204583943.74</v>
      </c>
      <c r="I196" s="3">
        <v>1218507781.4437997</v>
      </c>
    </row>
    <row r="197" spans="1:9" x14ac:dyDescent="0.2">
      <c r="A197" t="s">
        <v>96</v>
      </c>
      <c r="B197" t="s">
        <v>17</v>
      </c>
      <c r="C197" t="s">
        <v>17</v>
      </c>
      <c r="D197" t="s">
        <v>33</v>
      </c>
      <c r="E197">
        <v>201906</v>
      </c>
      <c r="F197" s="3">
        <v>6304583117.5800037</v>
      </c>
      <c r="G197" s="3">
        <v>6502946550.5800037</v>
      </c>
      <c r="H197" s="3">
        <v>6304583117.5800037</v>
      </c>
      <c r="I197" s="3">
        <v>6502946550.5800037</v>
      </c>
    </row>
    <row r="198" spans="1:9" x14ac:dyDescent="0.2">
      <c r="A198" t="s">
        <v>96</v>
      </c>
      <c r="B198" t="s">
        <v>17</v>
      </c>
      <c r="C198" t="s">
        <v>17</v>
      </c>
      <c r="D198" t="s">
        <v>33</v>
      </c>
      <c r="E198">
        <v>201909</v>
      </c>
      <c r="F198" s="3">
        <v>4358298864.3300009</v>
      </c>
      <c r="G198" s="3">
        <v>4596788562.3300009</v>
      </c>
      <c r="H198" s="3">
        <v>4358298864.3300009</v>
      </c>
      <c r="I198" s="3">
        <v>4596788562.3300009</v>
      </c>
    </row>
    <row r="199" spans="1:9" x14ac:dyDescent="0.2">
      <c r="A199" t="s">
        <v>96</v>
      </c>
      <c r="B199" t="s">
        <v>17</v>
      </c>
      <c r="C199" t="s">
        <v>17</v>
      </c>
      <c r="D199" t="s">
        <v>33</v>
      </c>
      <c r="E199">
        <v>201912</v>
      </c>
      <c r="F199" s="3">
        <v>3960246136.6400013</v>
      </c>
      <c r="G199" s="3">
        <v>4300535343.6629992</v>
      </c>
      <c r="H199" s="3">
        <v>3960246136.6400013</v>
      </c>
      <c r="I199" s="3">
        <v>4300535343.6629992</v>
      </c>
    </row>
    <row r="200" spans="1:9" x14ac:dyDescent="0.2">
      <c r="A200" t="s">
        <v>96</v>
      </c>
      <c r="B200" t="s">
        <v>17</v>
      </c>
      <c r="C200" t="s">
        <v>17</v>
      </c>
      <c r="D200" t="s">
        <v>33</v>
      </c>
      <c r="E200">
        <v>202003</v>
      </c>
      <c r="F200" s="3">
        <v>1895583663.5499997</v>
      </c>
      <c r="G200" s="3">
        <v>1830975329.3266001</v>
      </c>
      <c r="H200" s="3">
        <v>1895583663.5499997</v>
      </c>
      <c r="I200" s="3">
        <v>1830975329.3266001</v>
      </c>
    </row>
    <row r="201" spans="1:9" x14ac:dyDescent="0.2">
      <c r="A201" t="s">
        <v>96</v>
      </c>
      <c r="B201" t="s">
        <v>17</v>
      </c>
      <c r="C201" t="s">
        <v>17</v>
      </c>
      <c r="D201" t="s">
        <v>33</v>
      </c>
      <c r="E201">
        <v>202006</v>
      </c>
      <c r="F201" s="3">
        <v>1344890313.6199999</v>
      </c>
      <c r="G201" s="3">
        <v>1391652170.6199999</v>
      </c>
      <c r="H201" s="3">
        <v>1344890313.6199999</v>
      </c>
      <c r="I201" s="3">
        <v>1391652170.6199999</v>
      </c>
    </row>
    <row r="202" spans="1:9" x14ac:dyDescent="0.2">
      <c r="A202" t="s">
        <v>96</v>
      </c>
      <c r="B202" t="s">
        <v>17</v>
      </c>
      <c r="C202" t="s">
        <v>17</v>
      </c>
      <c r="D202" t="s">
        <v>33</v>
      </c>
      <c r="E202">
        <v>202009</v>
      </c>
      <c r="F202" s="3">
        <v>1418952418.5</v>
      </c>
      <c r="G202" s="3">
        <v>1434703306.5</v>
      </c>
      <c r="H202" s="3">
        <v>1418952418.5</v>
      </c>
      <c r="I202" s="3">
        <v>1434703306.5</v>
      </c>
    </row>
    <row r="203" spans="1:9" x14ac:dyDescent="0.2">
      <c r="A203" t="s">
        <v>96</v>
      </c>
      <c r="B203" t="s">
        <v>17</v>
      </c>
      <c r="C203" t="s">
        <v>17</v>
      </c>
      <c r="D203" t="s">
        <v>33</v>
      </c>
      <c r="E203">
        <v>202012</v>
      </c>
      <c r="F203" s="3">
        <v>1287605305.4999995</v>
      </c>
      <c r="G203" s="3">
        <v>1284386763.2485995</v>
      </c>
      <c r="H203" s="3">
        <v>1287605305.4999995</v>
      </c>
      <c r="I203" s="3">
        <v>1284386763.2485995</v>
      </c>
    </row>
    <row r="204" spans="1:9" x14ac:dyDescent="0.2">
      <c r="A204" t="s">
        <v>96</v>
      </c>
      <c r="B204" t="s">
        <v>17</v>
      </c>
      <c r="C204" t="s">
        <v>17</v>
      </c>
      <c r="D204" t="s">
        <v>33</v>
      </c>
      <c r="E204">
        <v>202103</v>
      </c>
      <c r="F204" s="3">
        <v>1071574909.1799982</v>
      </c>
      <c r="G204" s="3">
        <v>1179127957.9182987</v>
      </c>
      <c r="H204" s="3">
        <v>1071574909.1799982</v>
      </c>
      <c r="I204" s="3">
        <v>1179127957.9182987</v>
      </c>
    </row>
    <row r="205" spans="1:9" x14ac:dyDescent="0.2">
      <c r="A205" t="s">
        <v>96</v>
      </c>
      <c r="B205" t="s">
        <v>17</v>
      </c>
      <c r="C205" t="s">
        <v>17</v>
      </c>
      <c r="D205" t="s">
        <v>33</v>
      </c>
      <c r="E205">
        <v>202106</v>
      </c>
      <c r="F205" s="3">
        <v>1181874783.4799986</v>
      </c>
      <c r="G205" s="3">
        <v>1200679883.9217005</v>
      </c>
      <c r="H205" s="3">
        <v>1181874783.4799986</v>
      </c>
      <c r="I205" s="3">
        <v>1200679883.9217005</v>
      </c>
    </row>
    <row r="206" spans="1:9" x14ac:dyDescent="0.2">
      <c r="A206" t="s">
        <v>96</v>
      </c>
      <c r="B206" t="s">
        <v>17</v>
      </c>
      <c r="C206" t="s">
        <v>17</v>
      </c>
      <c r="D206" t="s">
        <v>33</v>
      </c>
      <c r="E206">
        <v>202109</v>
      </c>
      <c r="F206" s="3">
        <v>1075381727.5799994</v>
      </c>
      <c r="G206" s="3">
        <v>1096507568.7214</v>
      </c>
      <c r="H206" s="3">
        <v>1075381727.5799994</v>
      </c>
      <c r="I206" s="3">
        <v>1096507568.7214</v>
      </c>
    </row>
    <row r="207" spans="1:9" x14ac:dyDescent="0.2">
      <c r="A207" t="s">
        <v>96</v>
      </c>
      <c r="B207" t="s">
        <v>17</v>
      </c>
      <c r="C207" t="s">
        <v>17</v>
      </c>
      <c r="D207" t="s">
        <v>33</v>
      </c>
      <c r="E207">
        <v>202112</v>
      </c>
      <c r="F207" s="3">
        <v>1058455553.53</v>
      </c>
      <c r="G207" s="3">
        <v>1059149673.5305002</v>
      </c>
      <c r="H207" s="3">
        <v>1058455553.53</v>
      </c>
      <c r="I207" s="3">
        <v>1059149673.5305002</v>
      </c>
    </row>
    <row r="208" spans="1:9" x14ac:dyDescent="0.2">
      <c r="A208" t="s">
        <v>96</v>
      </c>
      <c r="B208" t="s">
        <v>17</v>
      </c>
      <c r="C208" t="s">
        <v>17</v>
      </c>
      <c r="D208" t="s">
        <v>33</v>
      </c>
      <c r="E208">
        <v>202203</v>
      </c>
      <c r="F208" s="3">
        <v>1047990498.36</v>
      </c>
      <c r="G208" s="3">
        <v>1084816090.1893003</v>
      </c>
      <c r="H208" s="3">
        <v>1047990498.36</v>
      </c>
      <c r="I208" s="3">
        <v>1084816090.1893003</v>
      </c>
    </row>
    <row r="209" spans="1:9" x14ac:dyDescent="0.2">
      <c r="A209" t="s">
        <v>96</v>
      </c>
      <c r="B209" t="s">
        <v>17</v>
      </c>
      <c r="C209" t="s">
        <v>17</v>
      </c>
      <c r="D209" t="s">
        <v>33</v>
      </c>
      <c r="E209">
        <v>202206</v>
      </c>
      <c r="F209" s="3">
        <v>1036464482.8000001</v>
      </c>
      <c r="G209" s="3">
        <v>1035535948.0953999</v>
      </c>
      <c r="H209" s="3">
        <v>1036464482.8000001</v>
      </c>
      <c r="I209" s="3">
        <v>1035535948.0953999</v>
      </c>
    </row>
    <row r="210" spans="1:9" x14ac:dyDescent="0.2">
      <c r="A210" t="s">
        <v>96</v>
      </c>
      <c r="B210" t="s">
        <v>17</v>
      </c>
      <c r="C210" t="s">
        <v>17</v>
      </c>
      <c r="D210" t="s">
        <v>33</v>
      </c>
      <c r="E210">
        <v>202209</v>
      </c>
      <c r="F210" s="3">
        <v>621543891.88999987</v>
      </c>
      <c r="G210" s="3">
        <v>653209154.38450027</v>
      </c>
      <c r="H210" s="3">
        <v>621543891.88999987</v>
      </c>
      <c r="I210" s="3">
        <v>653209154.38450027</v>
      </c>
    </row>
    <row r="211" spans="1:9" x14ac:dyDescent="0.2">
      <c r="A211" t="s">
        <v>96</v>
      </c>
      <c r="B211" t="s">
        <v>17</v>
      </c>
      <c r="C211" t="s">
        <v>17</v>
      </c>
      <c r="D211" t="s">
        <v>33</v>
      </c>
      <c r="E211">
        <v>202212</v>
      </c>
      <c r="F211" s="3">
        <v>806893532.85000014</v>
      </c>
      <c r="G211" s="3">
        <v>807467914.41609991</v>
      </c>
      <c r="H211" s="3">
        <v>806893532.85000014</v>
      </c>
      <c r="I211" s="3">
        <v>807467914.41609991</v>
      </c>
    </row>
    <row r="212" spans="1:9" x14ac:dyDescent="0.2">
      <c r="A212" t="s">
        <v>96</v>
      </c>
      <c r="B212" t="s">
        <v>17</v>
      </c>
      <c r="C212" t="s">
        <v>17</v>
      </c>
      <c r="D212" t="s">
        <v>33</v>
      </c>
      <c r="E212">
        <v>202303</v>
      </c>
      <c r="F212" s="3">
        <v>775531752.16000009</v>
      </c>
      <c r="G212" s="3">
        <v>794625292.87170041</v>
      </c>
      <c r="H212" s="3">
        <v>775531752.16000009</v>
      </c>
      <c r="I212" s="3">
        <v>794625292.87170041</v>
      </c>
    </row>
    <row r="213" spans="1:9" x14ac:dyDescent="0.2">
      <c r="A213" t="s">
        <v>96</v>
      </c>
      <c r="B213" t="s">
        <v>17</v>
      </c>
      <c r="C213" t="s">
        <v>17</v>
      </c>
      <c r="D213" t="s">
        <v>33</v>
      </c>
      <c r="E213">
        <v>202306</v>
      </c>
      <c r="F213" s="3">
        <v>971629330.14999986</v>
      </c>
      <c r="G213" s="3">
        <v>673642005.2816999</v>
      </c>
      <c r="H213" s="3">
        <v>971629330.14999986</v>
      </c>
      <c r="I213" s="3">
        <v>673642005.2816999</v>
      </c>
    </row>
    <row r="214" spans="1:9" x14ac:dyDescent="0.2">
      <c r="A214" t="s">
        <v>96</v>
      </c>
      <c r="B214" t="s">
        <v>17</v>
      </c>
      <c r="C214" t="s">
        <v>17</v>
      </c>
      <c r="D214" t="s">
        <v>33</v>
      </c>
      <c r="E214">
        <v>202309</v>
      </c>
      <c r="F214" s="3">
        <v>876513207.73000002</v>
      </c>
      <c r="G214" s="3">
        <v>617166470.9532001</v>
      </c>
      <c r="H214" s="3">
        <v>876513207.73000002</v>
      </c>
      <c r="I214" s="3">
        <v>617166470.9532001</v>
      </c>
    </row>
    <row r="215" spans="1:9" x14ac:dyDescent="0.2">
      <c r="A215" t="s">
        <v>96</v>
      </c>
      <c r="B215" t="s">
        <v>17</v>
      </c>
      <c r="C215" t="s">
        <v>17</v>
      </c>
      <c r="D215" t="s">
        <v>33</v>
      </c>
      <c r="E215">
        <v>202312</v>
      </c>
      <c r="F215" s="3">
        <v>31399716.760000259</v>
      </c>
      <c r="G215" s="3">
        <v>121857971.04130003</v>
      </c>
      <c r="H215" s="3">
        <v>31399716.760000259</v>
      </c>
      <c r="I215" s="3">
        <v>121857971.04130003</v>
      </c>
    </row>
    <row r="216" spans="1:9" x14ac:dyDescent="0.2">
      <c r="A216" t="s">
        <v>96</v>
      </c>
      <c r="B216" t="s">
        <v>17</v>
      </c>
      <c r="C216" t="s">
        <v>17</v>
      </c>
      <c r="D216" t="s">
        <v>33</v>
      </c>
      <c r="E216">
        <v>202403</v>
      </c>
      <c r="F216" s="3">
        <v>785697658.39999998</v>
      </c>
      <c r="G216" s="3">
        <v>784121063.10379982</v>
      </c>
      <c r="H216" s="3">
        <v>785697658.39999998</v>
      </c>
      <c r="I216" s="3">
        <v>784121063.10379982</v>
      </c>
    </row>
    <row r="217" spans="1:9" x14ac:dyDescent="0.2">
      <c r="A217" t="s">
        <v>96</v>
      </c>
      <c r="B217" t="s">
        <v>17</v>
      </c>
      <c r="C217" t="s">
        <v>17</v>
      </c>
      <c r="D217" t="s">
        <v>33</v>
      </c>
      <c r="E217">
        <v>202406</v>
      </c>
      <c r="F217" s="3">
        <v>418886285.33999997</v>
      </c>
      <c r="G217" s="3">
        <v>434386718.33999997</v>
      </c>
      <c r="H217" s="3">
        <v>418886285.33999997</v>
      </c>
      <c r="I217" s="3">
        <v>434386718.33999997</v>
      </c>
    </row>
    <row r="218" spans="1:9" x14ac:dyDescent="0.2">
      <c r="A218" t="s">
        <v>97</v>
      </c>
      <c r="B218" t="s">
        <v>17</v>
      </c>
      <c r="C218" t="s">
        <v>17</v>
      </c>
      <c r="D218" t="s">
        <v>35</v>
      </c>
      <c r="E218">
        <v>2019</v>
      </c>
      <c r="F218" s="3">
        <v>23046200274.320202</v>
      </c>
      <c r="G218" s="3">
        <v>24165704279.285999</v>
      </c>
      <c r="H218" s="3">
        <v>23046200274.320202</v>
      </c>
      <c r="I218" s="3">
        <v>24165704279.285999</v>
      </c>
    </row>
    <row r="219" spans="1:9" x14ac:dyDescent="0.2">
      <c r="A219" t="s">
        <v>97</v>
      </c>
      <c r="B219" t="s">
        <v>17</v>
      </c>
      <c r="C219" t="s">
        <v>17</v>
      </c>
      <c r="D219" t="s">
        <v>35</v>
      </c>
      <c r="E219">
        <v>2020</v>
      </c>
      <c r="F219" s="3">
        <v>4848850449.9816008</v>
      </c>
      <c r="G219" s="3">
        <v>4905438029.5058022</v>
      </c>
      <c r="H219" s="3">
        <v>4848850449.9816008</v>
      </c>
      <c r="I219" s="3">
        <v>4905438029.5058022</v>
      </c>
    </row>
    <row r="220" spans="1:9" x14ac:dyDescent="0.2">
      <c r="A220" t="s">
        <v>97</v>
      </c>
      <c r="B220" t="s">
        <v>17</v>
      </c>
      <c r="C220" t="s">
        <v>17</v>
      </c>
      <c r="D220" t="s">
        <v>35</v>
      </c>
      <c r="E220">
        <v>2021</v>
      </c>
      <c r="F220" s="3">
        <v>6644592399.010499</v>
      </c>
      <c r="G220" s="3">
        <v>6943728415.4447975</v>
      </c>
      <c r="H220" s="3">
        <v>6644592399.010499</v>
      </c>
      <c r="I220" s="3">
        <v>6943728415.4447975</v>
      </c>
    </row>
    <row r="221" spans="1:9" x14ac:dyDescent="0.2">
      <c r="A221" t="s">
        <v>97</v>
      </c>
      <c r="B221" t="s">
        <v>17</v>
      </c>
      <c r="C221" t="s">
        <v>17</v>
      </c>
      <c r="D221" t="s">
        <v>35</v>
      </c>
      <c r="E221">
        <v>2022</v>
      </c>
      <c r="F221" s="3">
        <v>9116851960.5690994</v>
      </c>
      <c r="G221" s="3">
        <v>8850089526.3927994</v>
      </c>
      <c r="H221" s="3">
        <v>9116851960.5690994</v>
      </c>
      <c r="I221" s="3">
        <v>8850089526.3927994</v>
      </c>
    </row>
    <row r="222" spans="1:9" x14ac:dyDescent="0.2">
      <c r="A222" t="s">
        <v>97</v>
      </c>
      <c r="B222" t="s">
        <v>17</v>
      </c>
      <c r="C222" t="s">
        <v>17</v>
      </c>
      <c r="D222" t="s">
        <v>35</v>
      </c>
      <c r="E222">
        <v>2023</v>
      </c>
      <c r="F222" s="3">
        <v>8284117696.8828001</v>
      </c>
      <c r="G222" s="3">
        <v>8084073555.2294998</v>
      </c>
      <c r="H222" s="3">
        <v>8284117696.8828001</v>
      </c>
      <c r="I222" s="3">
        <v>8084073555.2294998</v>
      </c>
    </row>
    <row r="223" spans="1:9" x14ac:dyDescent="0.2">
      <c r="A223" t="s">
        <v>97</v>
      </c>
      <c r="B223" t="s">
        <v>17</v>
      </c>
      <c r="C223" t="s">
        <v>17</v>
      </c>
      <c r="D223" t="s">
        <v>35</v>
      </c>
      <c r="E223">
        <v>2024</v>
      </c>
      <c r="F223" s="3">
        <v>2647193918.2363005</v>
      </c>
      <c r="G223" s="3">
        <v>2799003008.5896006</v>
      </c>
      <c r="H223" s="3">
        <v>2647193918.2363005</v>
      </c>
      <c r="I223" s="3">
        <v>2799003008.5896006</v>
      </c>
    </row>
    <row r="224" spans="1:9" x14ac:dyDescent="0.2">
      <c r="A224" t="s">
        <v>97</v>
      </c>
      <c r="B224" t="s">
        <v>17</v>
      </c>
      <c r="C224" t="s">
        <v>17</v>
      </c>
      <c r="D224" t="s">
        <v>36</v>
      </c>
      <c r="E224">
        <v>201904</v>
      </c>
      <c r="F224" s="3">
        <v>3796024971</v>
      </c>
      <c r="G224" s="3">
        <v>3823160573</v>
      </c>
      <c r="H224" s="3">
        <v>3796024971</v>
      </c>
      <c r="I224" s="3">
        <v>3823160573</v>
      </c>
    </row>
    <row r="225" spans="1:9" x14ac:dyDescent="0.2">
      <c r="A225" t="s">
        <v>97</v>
      </c>
      <c r="B225" t="s">
        <v>17</v>
      </c>
      <c r="C225" t="s">
        <v>17</v>
      </c>
      <c r="D225" t="s">
        <v>36</v>
      </c>
      <c r="E225">
        <v>201905</v>
      </c>
      <c r="F225" s="3">
        <v>3136808513</v>
      </c>
      <c r="G225" s="3">
        <v>3258928143</v>
      </c>
      <c r="H225" s="3">
        <v>3136808513</v>
      </c>
      <c r="I225" s="3">
        <v>3258928143</v>
      </c>
    </row>
    <row r="226" spans="1:9" x14ac:dyDescent="0.2">
      <c r="A226" t="s">
        <v>97</v>
      </c>
      <c r="B226" t="s">
        <v>17</v>
      </c>
      <c r="C226" t="s">
        <v>17</v>
      </c>
      <c r="D226" t="s">
        <v>36</v>
      </c>
      <c r="E226">
        <v>201906</v>
      </c>
      <c r="F226" s="3">
        <v>3441383972</v>
      </c>
      <c r="G226" s="3">
        <v>3495589373</v>
      </c>
      <c r="H226" s="3">
        <v>3441383972</v>
      </c>
      <c r="I226" s="3">
        <v>3495589373</v>
      </c>
    </row>
    <row r="227" spans="1:9" x14ac:dyDescent="0.2">
      <c r="A227" t="s">
        <v>97</v>
      </c>
      <c r="B227" t="s">
        <v>17</v>
      </c>
      <c r="C227" t="s">
        <v>17</v>
      </c>
      <c r="D227" t="s">
        <v>36</v>
      </c>
      <c r="E227">
        <v>201907</v>
      </c>
      <c r="F227" s="3">
        <v>3749935416</v>
      </c>
      <c r="G227" s="3">
        <v>3761817841</v>
      </c>
      <c r="H227" s="3">
        <v>3749935416</v>
      </c>
      <c r="I227" s="3">
        <v>3761817841</v>
      </c>
    </row>
    <row r="228" spans="1:9" x14ac:dyDescent="0.2">
      <c r="A228" t="s">
        <v>97</v>
      </c>
      <c r="B228" t="s">
        <v>17</v>
      </c>
      <c r="C228" t="s">
        <v>17</v>
      </c>
      <c r="D228" t="s">
        <v>36</v>
      </c>
      <c r="E228">
        <v>201908</v>
      </c>
      <c r="F228" s="3">
        <v>4281857718</v>
      </c>
      <c r="G228" s="3">
        <v>4052052336</v>
      </c>
      <c r="H228" s="3">
        <v>4281857718</v>
      </c>
      <c r="I228" s="3">
        <v>4052052336</v>
      </c>
    </row>
    <row r="229" spans="1:9" x14ac:dyDescent="0.2">
      <c r="A229" t="s">
        <v>97</v>
      </c>
      <c r="B229" t="s">
        <v>17</v>
      </c>
      <c r="C229" t="s">
        <v>17</v>
      </c>
      <c r="D229" t="s">
        <v>36</v>
      </c>
      <c r="E229">
        <v>201909</v>
      </c>
      <c r="F229" s="3">
        <v>1163618801</v>
      </c>
      <c r="G229" s="3">
        <v>1368456049</v>
      </c>
      <c r="H229" s="3">
        <v>1163618801</v>
      </c>
      <c r="I229" s="3">
        <v>1368456049</v>
      </c>
    </row>
    <row r="230" spans="1:9" x14ac:dyDescent="0.2">
      <c r="A230" t="s">
        <v>97</v>
      </c>
      <c r="B230" t="s">
        <v>17</v>
      </c>
      <c r="C230" t="s">
        <v>17</v>
      </c>
      <c r="D230" t="s">
        <v>36</v>
      </c>
      <c r="E230">
        <v>201910</v>
      </c>
      <c r="F230" s="3">
        <v>3590008829</v>
      </c>
      <c r="G230" s="3">
        <v>3668462161</v>
      </c>
      <c r="H230" s="3">
        <v>3590008829</v>
      </c>
      <c r="I230" s="3">
        <v>3668462161</v>
      </c>
    </row>
    <row r="231" spans="1:9" x14ac:dyDescent="0.2">
      <c r="A231" t="s">
        <v>97</v>
      </c>
      <c r="B231" t="s">
        <v>17</v>
      </c>
      <c r="C231" t="s">
        <v>17</v>
      </c>
      <c r="D231" t="s">
        <v>36</v>
      </c>
      <c r="E231">
        <v>201911</v>
      </c>
      <c r="F231" s="3">
        <v>417426535</v>
      </c>
      <c r="G231" s="3">
        <v>1136634505</v>
      </c>
      <c r="H231" s="3">
        <v>417426535</v>
      </c>
      <c r="I231" s="3">
        <v>1136634505</v>
      </c>
    </row>
    <row r="232" spans="1:9" x14ac:dyDescent="0.2">
      <c r="A232" t="s">
        <v>97</v>
      </c>
      <c r="B232" t="s">
        <v>17</v>
      </c>
      <c r="C232" t="s">
        <v>17</v>
      </c>
      <c r="D232" t="s">
        <v>36</v>
      </c>
      <c r="E232">
        <v>201912</v>
      </c>
      <c r="F232" s="3">
        <v>-530864480.67979997</v>
      </c>
      <c r="G232" s="3">
        <v>-399396701.71399969</v>
      </c>
      <c r="H232" s="3">
        <v>-530864480.67979997</v>
      </c>
      <c r="I232" s="3">
        <v>-399396701.71399969</v>
      </c>
    </row>
    <row r="233" spans="1:9" x14ac:dyDescent="0.2">
      <c r="A233" t="s">
        <v>97</v>
      </c>
      <c r="B233" t="s">
        <v>17</v>
      </c>
      <c r="C233" t="s">
        <v>17</v>
      </c>
      <c r="D233" t="s">
        <v>36</v>
      </c>
      <c r="E233">
        <v>202001</v>
      </c>
      <c r="F233" s="3">
        <v>544418007.58420014</v>
      </c>
      <c r="G233" s="3">
        <v>544665866.27700067</v>
      </c>
      <c r="H233" s="3">
        <v>544418007.58420014</v>
      </c>
      <c r="I233" s="3">
        <v>544665866.27700067</v>
      </c>
    </row>
    <row r="234" spans="1:9" x14ac:dyDescent="0.2">
      <c r="A234" t="s">
        <v>97</v>
      </c>
      <c r="B234" t="s">
        <v>17</v>
      </c>
      <c r="C234" t="s">
        <v>17</v>
      </c>
      <c r="D234" t="s">
        <v>36</v>
      </c>
      <c r="E234">
        <v>202002</v>
      </c>
      <c r="F234" s="3">
        <v>550035995.78030026</v>
      </c>
      <c r="G234" s="3">
        <v>471457641.20309985</v>
      </c>
      <c r="H234" s="3">
        <v>550035995.78030026</v>
      </c>
      <c r="I234" s="3">
        <v>471457641.20309985</v>
      </c>
    </row>
    <row r="235" spans="1:9" x14ac:dyDescent="0.2">
      <c r="A235" t="s">
        <v>97</v>
      </c>
      <c r="B235" t="s">
        <v>17</v>
      </c>
      <c r="C235" t="s">
        <v>17</v>
      </c>
      <c r="D235" t="s">
        <v>36</v>
      </c>
      <c r="E235">
        <v>202003</v>
      </c>
      <c r="F235" s="3">
        <v>369566753.10100001</v>
      </c>
      <c r="G235" s="3">
        <v>409558248.77080017</v>
      </c>
      <c r="H235" s="3">
        <v>369566753.10100001</v>
      </c>
      <c r="I235" s="3">
        <v>409558248.77080017</v>
      </c>
    </row>
    <row r="236" spans="1:9" x14ac:dyDescent="0.2">
      <c r="A236" t="s">
        <v>97</v>
      </c>
      <c r="B236" t="s">
        <v>17</v>
      </c>
      <c r="C236" t="s">
        <v>17</v>
      </c>
      <c r="D236" t="s">
        <v>36</v>
      </c>
      <c r="E236">
        <v>202004</v>
      </c>
      <c r="F236" s="3">
        <v>16091591.41</v>
      </c>
      <c r="G236" s="3">
        <v>142780727.51280001</v>
      </c>
      <c r="H236" s="3">
        <v>16091591.41</v>
      </c>
      <c r="I236" s="3">
        <v>142780727.51280001</v>
      </c>
    </row>
    <row r="237" spans="1:9" x14ac:dyDescent="0.2">
      <c r="A237" t="s">
        <v>97</v>
      </c>
      <c r="B237" t="s">
        <v>17</v>
      </c>
      <c r="C237" t="s">
        <v>17</v>
      </c>
      <c r="D237" t="s">
        <v>36</v>
      </c>
      <c r="E237">
        <v>202005</v>
      </c>
      <c r="F237" s="3">
        <v>177790415.75000006</v>
      </c>
      <c r="G237" s="3">
        <v>215325348.21200013</v>
      </c>
      <c r="H237" s="3">
        <v>177790415.75000006</v>
      </c>
      <c r="I237" s="3">
        <v>215325348.21200013</v>
      </c>
    </row>
    <row r="238" spans="1:9" x14ac:dyDescent="0.2">
      <c r="A238" t="s">
        <v>97</v>
      </c>
      <c r="B238" t="s">
        <v>17</v>
      </c>
      <c r="C238" t="s">
        <v>17</v>
      </c>
      <c r="D238" t="s">
        <v>36</v>
      </c>
      <c r="E238">
        <v>202006</v>
      </c>
      <c r="F238" s="3">
        <v>358417984.73860002</v>
      </c>
      <c r="G238" s="3">
        <v>374146515.69080007</v>
      </c>
      <c r="H238" s="3">
        <v>358417984.73860002</v>
      </c>
      <c r="I238" s="3">
        <v>374146515.69080007</v>
      </c>
    </row>
    <row r="239" spans="1:9" x14ac:dyDescent="0.2">
      <c r="A239" t="s">
        <v>97</v>
      </c>
      <c r="B239" t="s">
        <v>17</v>
      </c>
      <c r="C239" t="s">
        <v>17</v>
      </c>
      <c r="D239" t="s">
        <v>36</v>
      </c>
      <c r="E239">
        <v>202007</v>
      </c>
      <c r="F239" s="3">
        <v>398018388.93000001</v>
      </c>
      <c r="G239" s="3">
        <v>400077616.10320026</v>
      </c>
      <c r="H239" s="3">
        <v>398018388.93000001</v>
      </c>
      <c r="I239" s="3">
        <v>400077616.10320026</v>
      </c>
    </row>
    <row r="240" spans="1:9" x14ac:dyDescent="0.2">
      <c r="A240" t="s">
        <v>97</v>
      </c>
      <c r="B240" t="s">
        <v>17</v>
      </c>
      <c r="C240" t="s">
        <v>17</v>
      </c>
      <c r="D240" t="s">
        <v>36</v>
      </c>
      <c r="E240">
        <v>202008</v>
      </c>
      <c r="F240" s="3">
        <v>692976898.97000015</v>
      </c>
      <c r="G240" s="3">
        <v>653165538.62200022</v>
      </c>
      <c r="H240" s="3">
        <v>692976898.97000015</v>
      </c>
      <c r="I240" s="3">
        <v>653165538.62200022</v>
      </c>
    </row>
    <row r="241" spans="1:9" x14ac:dyDescent="0.2">
      <c r="A241" t="s">
        <v>97</v>
      </c>
      <c r="B241" t="s">
        <v>17</v>
      </c>
      <c r="C241" t="s">
        <v>17</v>
      </c>
      <c r="D241" t="s">
        <v>36</v>
      </c>
      <c r="E241">
        <v>202009</v>
      </c>
      <c r="F241" s="3">
        <v>290792827.06409985</v>
      </c>
      <c r="G241" s="3">
        <v>291073364.86389995</v>
      </c>
      <c r="H241" s="3">
        <v>290792827.06409985</v>
      </c>
      <c r="I241" s="3">
        <v>291073364.86389995</v>
      </c>
    </row>
    <row r="242" spans="1:9" x14ac:dyDescent="0.2">
      <c r="A242" t="s">
        <v>97</v>
      </c>
      <c r="B242" t="s">
        <v>17</v>
      </c>
      <c r="C242" t="s">
        <v>17</v>
      </c>
      <c r="D242" t="s">
        <v>36</v>
      </c>
      <c r="E242">
        <v>202010</v>
      </c>
      <c r="F242" s="3">
        <v>405892810.54369998</v>
      </c>
      <c r="G242" s="3">
        <v>384631998.04450005</v>
      </c>
      <c r="H242" s="3">
        <v>405892810.54369998</v>
      </c>
      <c r="I242" s="3">
        <v>384631998.04450005</v>
      </c>
    </row>
    <row r="243" spans="1:9" x14ac:dyDescent="0.2">
      <c r="A243" t="s">
        <v>97</v>
      </c>
      <c r="B243" t="s">
        <v>17</v>
      </c>
      <c r="C243" t="s">
        <v>17</v>
      </c>
      <c r="D243" t="s">
        <v>36</v>
      </c>
      <c r="E243">
        <v>202011</v>
      </c>
      <c r="F243" s="3">
        <v>419901346.07449996</v>
      </c>
      <c r="G243" s="3">
        <v>408240709.3204999</v>
      </c>
      <c r="H243" s="3">
        <v>419901346.07449996</v>
      </c>
      <c r="I243" s="3">
        <v>408240709.3204999</v>
      </c>
    </row>
    <row r="244" spans="1:9" x14ac:dyDescent="0.2">
      <c r="A244" t="s">
        <v>97</v>
      </c>
      <c r="B244" t="s">
        <v>17</v>
      </c>
      <c r="C244" t="s">
        <v>17</v>
      </c>
      <c r="D244" t="s">
        <v>36</v>
      </c>
      <c r="E244">
        <v>202012</v>
      </c>
      <c r="F244" s="3">
        <v>624947430.03520036</v>
      </c>
      <c r="G244" s="3">
        <v>610314454.88520002</v>
      </c>
      <c r="H244" s="3">
        <v>624947430.03520036</v>
      </c>
      <c r="I244" s="3">
        <v>610314454.88520002</v>
      </c>
    </row>
    <row r="245" spans="1:9" x14ac:dyDescent="0.2">
      <c r="A245" t="s">
        <v>97</v>
      </c>
      <c r="B245" t="s">
        <v>17</v>
      </c>
      <c r="C245" t="s">
        <v>17</v>
      </c>
      <c r="D245" t="s">
        <v>36</v>
      </c>
      <c r="E245">
        <v>202101</v>
      </c>
      <c r="F245" s="3">
        <v>417099322.79610002</v>
      </c>
      <c r="G245" s="3">
        <v>514380984.16889805</v>
      </c>
      <c r="H245" s="3">
        <v>417099322.79610002</v>
      </c>
      <c r="I245" s="3">
        <v>514380984.16889805</v>
      </c>
    </row>
    <row r="246" spans="1:9" x14ac:dyDescent="0.2">
      <c r="A246" t="s">
        <v>97</v>
      </c>
      <c r="B246" t="s">
        <v>17</v>
      </c>
      <c r="C246" t="s">
        <v>17</v>
      </c>
      <c r="D246" t="s">
        <v>36</v>
      </c>
      <c r="E246">
        <v>202102</v>
      </c>
      <c r="F246" s="3">
        <v>307579608.27640003</v>
      </c>
      <c r="G246" s="3">
        <v>339646344.42909908</v>
      </c>
      <c r="H246" s="3">
        <v>307579608.27640003</v>
      </c>
      <c r="I246" s="3">
        <v>339646344.42909908</v>
      </c>
    </row>
    <row r="247" spans="1:9" x14ac:dyDescent="0.2">
      <c r="A247" t="s">
        <v>97</v>
      </c>
      <c r="B247" t="s">
        <v>17</v>
      </c>
      <c r="C247" t="s">
        <v>17</v>
      </c>
      <c r="D247" t="s">
        <v>36</v>
      </c>
      <c r="E247">
        <v>202103</v>
      </c>
      <c r="F247" s="3">
        <v>369287360.65849996</v>
      </c>
      <c r="G247" s="3">
        <v>399597309.73390031</v>
      </c>
      <c r="H247" s="3">
        <v>369287360.65849996</v>
      </c>
      <c r="I247" s="3">
        <v>399597309.73390031</v>
      </c>
    </row>
    <row r="248" spans="1:9" x14ac:dyDescent="0.2">
      <c r="A248" t="s">
        <v>97</v>
      </c>
      <c r="B248" t="s">
        <v>17</v>
      </c>
      <c r="C248" t="s">
        <v>17</v>
      </c>
      <c r="D248" t="s">
        <v>36</v>
      </c>
      <c r="E248">
        <v>202104</v>
      </c>
      <c r="F248" s="3">
        <v>255711392.13900012</v>
      </c>
      <c r="G248" s="3">
        <v>285921526.06830025</v>
      </c>
      <c r="H248" s="3">
        <v>255711392.13900012</v>
      </c>
      <c r="I248" s="3">
        <v>285921526.06830025</v>
      </c>
    </row>
    <row r="249" spans="1:9" x14ac:dyDescent="0.2">
      <c r="A249" t="s">
        <v>97</v>
      </c>
      <c r="B249" t="s">
        <v>17</v>
      </c>
      <c r="C249" t="s">
        <v>17</v>
      </c>
      <c r="D249" t="s">
        <v>36</v>
      </c>
      <c r="E249">
        <v>202105</v>
      </c>
      <c r="F249" s="3">
        <v>493245736.67669994</v>
      </c>
      <c r="G249" s="3">
        <v>510049235.60059768</v>
      </c>
      <c r="H249" s="3">
        <v>493245736.67669994</v>
      </c>
      <c r="I249" s="3">
        <v>510049235.60059768</v>
      </c>
    </row>
    <row r="250" spans="1:9" x14ac:dyDescent="0.2">
      <c r="A250" t="s">
        <v>97</v>
      </c>
      <c r="B250" t="s">
        <v>17</v>
      </c>
      <c r="C250" t="s">
        <v>17</v>
      </c>
      <c r="D250" t="s">
        <v>36</v>
      </c>
      <c r="E250">
        <v>202106</v>
      </c>
      <c r="F250" s="3">
        <v>529701759.7289995</v>
      </c>
      <c r="G250" s="3">
        <v>545348920.04789865</v>
      </c>
      <c r="H250" s="3">
        <v>529701759.7289995</v>
      </c>
      <c r="I250" s="3">
        <v>545348920.04789865</v>
      </c>
    </row>
    <row r="251" spans="1:9" x14ac:dyDescent="0.2">
      <c r="A251" t="s">
        <v>97</v>
      </c>
      <c r="B251" t="s">
        <v>17</v>
      </c>
      <c r="C251" t="s">
        <v>17</v>
      </c>
      <c r="D251" t="s">
        <v>36</v>
      </c>
      <c r="E251">
        <v>202107</v>
      </c>
      <c r="F251" s="3">
        <v>621881835.37109983</v>
      </c>
      <c r="G251" s="3">
        <v>645276958.26459992</v>
      </c>
      <c r="H251" s="3">
        <v>621881835.37109983</v>
      </c>
      <c r="I251" s="3">
        <v>645276958.26459992</v>
      </c>
    </row>
    <row r="252" spans="1:9" x14ac:dyDescent="0.2">
      <c r="A252" t="s">
        <v>97</v>
      </c>
      <c r="B252" t="s">
        <v>17</v>
      </c>
      <c r="C252" t="s">
        <v>17</v>
      </c>
      <c r="D252" t="s">
        <v>36</v>
      </c>
      <c r="E252">
        <v>202108</v>
      </c>
      <c r="F252" s="3">
        <v>575235347.33600032</v>
      </c>
      <c r="G252" s="3">
        <v>592356123.2622999</v>
      </c>
      <c r="H252" s="3">
        <v>575235347.33600032</v>
      </c>
      <c r="I252" s="3">
        <v>592356123.2622999</v>
      </c>
    </row>
    <row r="253" spans="1:9" x14ac:dyDescent="0.2">
      <c r="A253" t="s">
        <v>97</v>
      </c>
      <c r="B253" t="s">
        <v>17</v>
      </c>
      <c r="C253" t="s">
        <v>17</v>
      </c>
      <c r="D253" t="s">
        <v>36</v>
      </c>
      <c r="E253">
        <v>202109</v>
      </c>
      <c r="F253" s="3">
        <v>689237408.92109954</v>
      </c>
      <c r="G253" s="3">
        <v>700211350.11490262</v>
      </c>
      <c r="H253" s="3">
        <v>689237408.92109954</v>
      </c>
      <c r="I253" s="3">
        <v>700211350.11490262</v>
      </c>
    </row>
    <row r="254" spans="1:9" x14ac:dyDescent="0.2">
      <c r="A254" t="s">
        <v>97</v>
      </c>
      <c r="B254" t="s">
        <v>17</v>
      </c>
      <c r="C254" t="s">
        <v>17</v>
      </c>
      <c r="D254" t="s">
        <v>36</v>
      </c>
      <c r="E254">
        <v>202110</v>
      </c>
      <c r="F254" s="3">
        <v>761554544.52739978</v>
      </c>
      <c r="G254" s="3">
        <v>774456329.47169948</v>
      </c>
      <c r="H254" s="3">
        <v>761554544.52739978</v>
      </c>
      <c r="I254" s="3">
        <v>774456329.47169948</v>
      </c>
    </row>
    <row r="255" spans="1:9" x14ac:dyDescent="0.2">
      <c r="A255" t="s">
        <v>97</v>
      </c>
      <c r="B255" t="s">
        <v>17</v>
      </c>
      <c r="C255" t="s">
        <v>17</v>
      </c>
      <c r="D255" t="s">
        <v>36</v>
      </c>
      <c r="E255">
        <v>202111</v>
      </c>
      <c r="F255" s="3">
        <v>628024425.18829978</v>
      </c>
      <c r="G255" s="3">
        <v>638594350.05440044</v>
      </c>
      <c r="H255" s="3">
        <v>628024425.18829978</v>
      </c>
      <c r="I255" s="3">
        <v>638594350.05440044</v>
      </c>
    </row>
    <row r="256" spans="1:9" x14ac:dyDescent="0.2">
      <c r="A256" t="s">
        <v>97</v>
      </c>
      <c r="B256" t="s">
        <v>17</v>
      </c>
      <c r="C256" t="s">
        <v>17</v>
      </c>
      <c r="D256" t="s">
        <v>36</v>
      </c>
      <c r="E256">
        <v>202112</v>
      </c>
      <c r="F256" s="3">
        <v>996033657.39090002</v>
      </c>
      <c r="G256" s="3">
        <v>997888984.22820079</v>
      </c>
      <c r="H256" s="3">
        <v>996033657.39090002</v>
      </c>
      <c r="I256" s="3">
        <v>997888984.22820079</v>
      </c>
    </row>
    <row r="257" spans="1:9" x14ac:dyDescent="0.2">
      <c r="A257" t="s">
        <v>97</v>
      </c>
      <c r="B257" t="s">
        <v>17</v>
      </c>
      <c r="C257" t="s">
        <v>17</v>
      </c>
      <c r="D257" t="s">
        <v>36</v>
      </c>
      <c r="E257">
        <v>202201</v>
      </c>
      <c r="F257" s="3">
        <v>711164493.09219992</v>
      </c>
      <c r="G257" s="3">
        <v>712671112.51899993</v>
      </c>
      <c r="H257" s="3">
        <v>711164493.09219992</v>
      </c>
      <c r="I257" s="3">
        <v>712671112.51899993</v>
      </c>
    </row>
    <row r="258" spans="1:9" x14ac:dyDescent="0.2">
      <c r="A258" t="s">
        <v>97</v>
      </c>
      <c r="B258" t="s">
        <v>17</v>
      </c>
      <c r="C258" t="s">
        <v>17</v>
      </c>
      <c r="D258" t="s">
        <v>36</v>
      </c>
      <c r="E258">
        <v>202202</v>
      </c>
      <c r="F258" s="3">
        <v>593478973.06030035</v>
      </c>
      <c r="G258" s="3">
        <v>500386020.33569998</v>
      </c>
      <c r="H258" s="3">
        <v>593478973.06030035</v>
      </c>
      <c r="I258" s="3">
        <v>500386020.33569998</v>
      </c>
    </row>
    <row r="259" spans="1:9" x14ac:dyDescent="0.2">
      <c r="A259" t="s">
        <v>97</v>
      </c>
      <c r="B259" t="s">
        <v>17</v>
      </c>
      <c r="C259" t="s">
        <v>17</v>
      </c>
      <c r="D259" t="s">
        <v>36</v>
      </c>
      <c r="E259">
        <v>202203</v>
      </c>
      <c r="F259" s="3">
        <v>441419839.93159968</v>
      </c>
      <c r="G259" s="3">
        <v>429844447.04899991</v>
      </c>
      <c r="H259" s="3">
        <v>441419839.93159968</v>
      </c>
      <c r="I259" s="3">
        <v>429844447.04899991</v>
      </c>
    </row>
    <row r="260" spans="1:9" x14ac:dyDescent="0.2">
      <c r="A260" t="s">
        <v>97</v>
      </c>
      <c r="B260" t="s">
        <v>17</v>
      </c>
      <c r="C260" t="s">
        <v>17</v>
      </c>
      <c r="D260" t="s">
        <v>36</v>
      </c>
      <c r="E260">
        <v>202204</v>
      </c>
      <c r="F260" s="3">
        <v>766500049.21319985</v>
      </c>
      <c r="G260" s="3">
        <v>746776059.0121994</v>
      </c>
      <c r="H260" s="3">
        <v>766500049.21319985</v>
      </c>
      <c r="I260" s="3">
        <v>746776059.0121994</v>
      </c>
    </row>
    <row r="261" spans="1:9" x14ac:dyDescent="0.2">
      <c r="A261" t="s">
        <v>97</v>
      </c>
      <c r="B261" t="s">
        <v>17</v>
      </c>
      <c r="C261" t="s">
        <v>17</v>
      </c>
      <c r="D261" t="s">
        <v>36</v>
      </c>
      <c r="E261">
        <v>202205</v>
      </c>
      <c r="F261" s="3">
        <v>877183398.29560018</v>
      </c>
      <c r="G261" s="3">
        <v>853106636.28509998</v>
      </c>
      <c r="H261" s="3">
        <v>877183398.29560018</v>
      </c>
      <c r="I261" s="3">
        <v>853106636.28509998</v>
      </c>
    </row>
    <row r="262" spans="1:9" x14ac:dyDescent="0.2">
      <c r="A262" t="s">
        <v>97</v>
      </c>
      <c r="B262" t="s">
        <v>17</v>
      </c>
      <c r="C262" t="s">
        <v>17</v>
      </c>
      <c r="D262" t="s">
        <v>36</v>
      </c>
      <c r="E262">
        <v>202206</v>
      </c>
      <c r="F262" s="3">
        <v>909467622.40680134</v>
      </c>
      <c r="G262" s="3">
        <v>913771847.01150155</v>
      </c>
      <c r="H262" s="3">
        <v>909467622.40680134</v>
      </c>
      <c r="I262" s="3">
        <v>913771847.01150155</v>
      </c>
    </row>
    <row r="263" spans="1:9" x14ac:dyDescent="0.2">
      <c r="A263" t="s">
        <v>97</v>
      </c>
      <c r="B263" t="s">
        <v>17</v>
      </c>
      <c r="C263" t="s">
        <v>17</v>
      </c>
      <c r="D263" t="s">
        <v>36</v>
      </c>
      <c r="E263">
        <v>202207</v>
      </c>
      <c r="F263" s="3">
        <v>766552210.91650045</v>
      </c>
      <c r="G263" s="3">
        <v>764691740.21179974</v>
      </c>
      <c r="H263" s="3">
        <v>766552210.91650045</v>
      </c>
      <c r="I263" s="3">
        <v>764691740.21179974</v>
      </c>
    </row>
    <row r="264" spans="1:9" x14ac:dyDescent="0.2">
      <c r="A264" t="s">
        <v>97</v>
      </c>
      <c r="B264" t="s">
        <v>17</v>
      </c>
      <c r="C264" t="s">
        <v>17</v>
      </c>
      <c r="D264" t="s">
        <v>36</v>
      </c>
      <c r="E264">
        <v>202208</v>
      </c>
      <c r="F264" s="3">
        <v>531904588.95689976</v>
      </c>
      <c r="G264" s="3">
        <v>635113716.65730023</v>
      </c>
      <c r="H264" s="3">
        <v>531904588.95689976</v>
      </c>
      <c r="I264" s="3">
        <v>635113716.65730023</v>
      </c>
    </row>
    <row r="265" spans="1:9" x14ac:dyDescent="0.2">
      <c r="A265" t="s">
        <v>97</v>
      </c>
      <c r="B265" t="s">
        <v>17</v>
      </c>
      <c r="C265" t="s">
        <v>17</v>
      </c>
      <c r="D265" t="s">
        <v>36</v>
      </c>
      <c r="E265">
        <v>202209</v>
      </c>
      <c r="F265" s="3">
        <v>895234185.7877996</v>
      </c>
      <c r="G265" s="3">
        <v>699429138.27399898</v>
      </c>
      <c r="H265" s="3">
        <v>895234185.7877996</v>
      </c>
      <c r="I265" s="3">
        <v>699429138.27399898</v>
      </c>
    </row>
    <row r="266" spans="1:9" x14ac:dyDescent="0.2">
      <c r="A266" t="s">
        <v>97</v>
      </c>
      <c r="B266" t="s">
        <v>17</v>
      </c>
      <c r="C266" t="s">
        <v>17</v>
      </c>
      <c r="D266" t="s">
        <v>36</v>
      </c>
      <c r="E266">
        <v>202210</v>
      </c>
      <c r="F266" s="3">
        <v>935549506.41920006</v>
      </c>
      <c r="G266" s="3">
        <v>900583737.93749988</v>
      </c>
      <c r="H266" s="3">
        <v>935549506.41920006</v>
      </c>
      <c r="I266" s="3">
        <v>900583737.93749988</v>
      </c>
    </row>
    <row r="267" spans="1:9" x14ac:dyDescent="0.2">
      <c r="A267" t="s">
        <v>97</v>
      </c>
      <c r="B267" t="s">
        <v>17</v>
      </c>
      <c r="C267" t="s">
        <v>17</v>
      </c>
      <c r="D267" t="s">
        <v>36</v>
      </c>
      <c r="E267">
        <v>202211</v>
      </c>
      <c r="F267" s="3">
        <v>816901798.91309977</v>
      </c>
      <c r="G267" s="3">
        <v>811341994.05160022</v>
      </c>
      <c r="H267" s="3">
        <v>816901798.91309977</v>
      </c>
      <c r="I267" s="3">
        <v>811341994.05160022</v>
      </c>
    </row>
    <row r="268" spans="1:9" x14ac:dyDescent="0.2">
      <c r="A268" t="s">
        <v>97</v>
      </c>
      <c r="B268" t="s">
        <v>17</v>
      </c>
      <c r="C268" t="s">
        <v>17</v>
      </c>
      <c r="D268" t="s">
        <v>36</v>
      </c>
      <c r="E268">
        <v>202212</v>
      </c>
      <c r="F268" s="3">
        <v>871495293.5758996</v>
      </c>
      <c r="G268" s="3">
        <v>882373077.04809988</v>
      </c>
      <c r="H268" s="3">
        <v>871495293.5758996</v>
      </c>
      <c r="I268" s="3">
        <v>882373077.04809988</v>
      </c>
    </row>
    <row r="269" spans="1:9" x14ac:dyDescent="0.2">
      <c r="A269" t="s">
        <v>97</v>
      </c>
      <c r="B269" t="s">
        <v>17</v>
      </c>
      <c r="C269" t="s">
        <v>17</v>
      </c>
      <c r="D269" t="s">
        <v>36</v>
      </c>
      <c r="E269">
        <v>202301</v>
      </c>
      <c r="F269" s="3">
        <v>663571591.12740004</v>
      </c>
      <c r="G269" s="3">
        <v>652170686.82779968</v>
      </c>
      <c r="H269" s="3">
        <v>663571591.12740004</v>
      </c>
      <c r="I269" s="3">
        <v>652170686.82779968</v>
      </c>
    </row>
    <row r="270" spans="1:9" x14ac:dyDescent="0.2">
      <c r="A270" t="s">
        <v>97</v>
      </c>
      <c r="B270" t="s">
        <v>17</v>
      </c>
      <c r="C270" t="s">
        <v>17</v>
      </c>
      <c r="D270" t="s">
        <v>36</v>
      </c>
      <c r="E270">
        <v>202302</v>
      </c>
      <c r="F270" s="3">
        <v>683104169.43359959</v>
      </c>
      <c r="G270" s="3">
        <v>520460293.51929951</v>
      </c>
      <c r="H270" s="3">
        <v>683104169.43359959</v>
      </c>
      <c r="I270" s="3">
        <v>520460293.51929951</v>
      </c>
    </row>
    <row r="271" spans="1:9" x14ac:dyDescent="0.2">
      <c r="A271" t="s">
        <v>97</v>
      </c>
      <c r="B271" t="s">
        <v>17</v>
      </c>
      <c r="C271" t="s">
        <v>17</v>
      </c>
      <c r="D271" t="s">
        <v>36</v>
      </c>
      <c r="E271">
        <v>202303</v>
      </c>
      <c r="F271" s="3">
        <v>540317487.66830015</v>
      </c>
      <c r="G271" s="3">
        <v>593386980.63170028</v>
      </c>
      <c r="H271" s="3">
        <v>540317487.66830015</v>
      </c>
      <c r="I271" s="3">
        <v>593386980.63170028</v>
      </c>
    </row>
    <row r="272" spans="1:9" x14ac:dyDescent="0.2">
      <c r="A272" t="s">
        <v>97</v>
      </c>
      <c r="B272" t="s">
        <v>17</v>
      </c>
      <c r="C272" t="s">
        <v>17</v>
      </c>
      <c r="D272" t="s">
        <v>36</v>
      </c>
      <c r="E272">
        <v>202304</v>
      </c>
      <c r="F272" s="3">
        <v>751217027.56380045</v>
      </c>
      <c r="G272" s="3">
        <v>695305106.47970021</v>
      </c>
      <c r="H272" s="3">
        <v>751217027.56380045</v>
      </c>
      <c r="I272" s="3">
        <v>695305106.47970021</v>
      </c>
    </row>
    <row r="273" spans="1:9" x14ac:dyDescent="0.2">
      <c r="A273" t="s">
        <v>97</v>
      </c>
      <c r="B273" t="s">
        <v>17</v>
      </c>
      <c r="C273" t="s">
        <v>17</v>
      </c>
      <c r="D273" t="s">
        <v>36</v>
      </c>
      <c r="E273">
        <v>202305</v>
      </c>
      <c r="F273" s="3">
        <v>882463512.03059983</v>
      </c>
      <c r="G273" s="3">
        <v>700702728.38209999</v>
      </c>
      <c r="H273" s="3">
        <v>882463512.03059983</v>
      </c>
      <c r="I273" s="3">
        <v>700702728.38209999</v>
      </c>
    </row>
    <row r="274" spans="1:9" x14ac:dyDescent="0.2">
      <c r="A274" t="s">
        <v>97</v>
      </c>
      <c r="B274" t="s">
        <v>17</v>
      </c>
      <c r="C274" t="s">
        <v>17</v>
      </c>
      <c r="D274" t="s">
        <v>36</v>
      </c>
      <c r="E274">
        <v>202306</v>
      </c>
      <c r="F274" s="3">
        <v>807458653.54170012</v>
      </c>
      <c r="G274" s="3">
        <v>863643844.52660012</v>
      </c>
      <c r="H274" s="3">
        <v>807458653.54170012</v>
      </c>
      <c r="I274" s="3">
        <v>863643844.52660012</v>
      </c>
    </row>
    <row r="275" spans="1:9" x14ac:dyDescent="0.2">
      <c r="A275" t="s">
        <v>97</v>
      </c>
      <c r="B275" t="s">
        <v>17</v>
      </c>
      <c r="C275" t="s">
        <v>17</v>
      </c>
      <c r="D275" t="s">
        <v>36</v>
      </c>
      <c r="E275">
        <v>202307</v>
      </c>
      <c r="F275" s="3">
        <v>605715223.2535001</v>
      </c>
      <c r="G275" s="3">
        <v>685985542.27239966</v>
      </c>
      <c r="H275" s="3">
        <v>605715223.2535001</v>
      </c>
      <c r="I275" s="3">
        <v>685985542.27239966</v>
      </c>
    </row>
    <row r="276" spans="1:9" x14ac:dyDescent="0.2">
      <c r="A276" t="s">
        <v>97</v>
      </c>
      <c r="B276" t="s">
        <v>17</v>
      </c>
      <c r="C276" t="s">
        <v>17</v>
      </c>
      <c r="D276" t="s">
        <v>36</v>
      </c>
      <c r="E276">
        <v>202308</v>
      </c>
      <c r="F276" s="3">
        <v>630122579.66670036</v>
      </c>
      <c r="G276" s="3">
        <v>559655551.99270093</v>
      </c>
      <c r="H276" s="3">
        <v>630122579.66670036</v>
      </c>
      <c r="I276" s="3">
        <v>559655551.99270093</v>
      </c>
    </row>
    <row r="277" spans="1:9" x14ac:dyDescent="0.2">
      <c r="A277" t="s">
        <v>97</v>
      </c>
      <c r="B277" t="s">
        <v>17</v>
      </c>
      <c r="C277" t="s">
        <v>17</v>
      </c>
      <c r="D277" t="s">
        <v>36</v>
      </c>
      <c r="E277">
        <v>202309</v>
      </c>
      <c r="F277" s="3">
        <v>731391948.61759984</v>
      </c>
      <c r="G277" s="3">
        <v>745637988.61759984</v>
      </c>
      <c r="H277" s="3">
        <v>731391948.61759984</v>
      </c>
      <c r="I277" s="3">
        <v>745637988.61759984</v>
      </c>
    </row>
    <row r="278" spans="1:9" x14ac:dyDescent="0.2">
      <c r="A278" t="s">
        <v>97</v>
      </c>
      <c r="B278" t="s">
        <v>17</v>
      </c>
      <c r="C278" t="s">
        <v>17</v>
      </c>
      <c r="D278" t="s">
        <v>36</v>
      </c>
      <c r="E278">
        <v>202310</v>
      </c>
      <c r="F278" s="3">
        <v>718746450.52390027</v>
      </c>
      <c r="G278" s="3">
        <v>721655090.52390015</v>
      </c>
      <c r="H278" s="3">
        <v>718746450.52390027</v>
      </c>
      <c r="I278" s="3">
        <v>721655090.52390015</v>
      </c>
    </row>
    <row r="279" spans="1:9" x14ac:dyDescent="0.2">
      <c r="A279" t="s">
        <v>97</v>
      </c>
      <c r="B279" t="s">
        <v>17</v>
      </c>
      <c r="C279" t="s">
        <v>17</v>
      </c>
      <c r="D279" t="s">
        <v>36</v>
      </c>
      <c r="E279">
        <v>202311</v>
      </c>
      <c r="F279" s="3">
        <v>500910003.87000006</v>
      </c>
      <c r="G279" s="3">
        <v>557280886.87000024</v>
      </c>
      <c r="H279" s="3">
        <v>500910003.87000006</v>
      </c>
      <c r="I279" s="3">
        <v>557280886.87000024</v>
      </c>
    </row>
    <row r="280" spans="1:9" x14ac:dyDescent="0.2">
      <c r="A280" t="s">
        <v>97</v>
      </c>
      <c r="B280" t="s">
        <v>17</v>
      </c>
      <c r="C280" t="s">
        <v>17</v>
      </c>
      <c r="D280" t="s">
        <v>36</v>
      </c>
      <c r="E280">
        <v>202312</v>
      </c>
      <c r="F280" s="3">
        <v>769099049.5856998</v>
      </c>
      <c r="G280" s="3">
        <v>788188854.5856998</v>
      </c>
      <c r="H280" s="3">
        <v>769099049.5856998</v>
      </c>
      <c r="I280" s="3">
        <v>788188854.5856998</v>
      </c>
    </row>
    <row r="281" spans="1:9" x14ac:dyDescent="0.2">
      <c r="A281" t="s">
        <v>97</v>
      </c>
      <c r="B281" t="s">
        <v>17</v>
      </c>
      <c r="C281" t="s">
        <v>17</v>
      </c>
      <c r="D281" t="s">
        <v>36</v>
      </c>
      <c r="E281">
        <v>202401</v>
      </c>
      <c r="F281" s="3">
        <v>553174982.71710026</v>
      </c>
      <c r="G281" s="3">
        <v>592162072.71710014</v>
      </c>
      <c r="H281" s="3">
        <v>553174982.71710026</v>
      </c>
      <c r="I281" s="3">
        <v>592162072.71710014</v>
      </c>
    </row>
    <row r="282" spans="1:9" x14ac:dyDescent="0.2">
      <c r="A282" t="s">
        <v>97</v>
      </c>
      <c r="B282" t="s">
        <v>17</v>
      </c>
      <c r="C282" t="s">
        <v>17</v>
      </c>
      <c r="D282" t="s">
        <v>36</v>
      </c>
      <c r="E282">
        <v>202402</v>
      </c>
      <c r="F282" s="3">
        <v>530019985.80389947</v>
      </c>
      <c r="G282" s="3">
        <v>534409825.1571998</v>
      </c>
      <c r="H282" s="3">
        <v>530019985.80389947</v>
      </c>
      <c r="I282" s="3">
        <v>534409825.1571998</v>
      </c>
    </row>
    <row r="283" spans="1:9" x14ac:dyDescent="0.2">
      <c r="A283" t="s">
        <v>97</v>
      </c>
      <c r="B283" t="s">
        <v>17</v>
      </c>
      <c r="C283" t="s">
        <v>17</v>
      </c>
      <c r="D283" t="s">
        <v>36</v>
      </c>
      <c r="E283">
        <v>202403</v>
      </c>
      <c r="F283" s="3">
        <v>674498271.09310019</v>
      </c>
      <c r="G283" s="3">
        <v>761894785.09310007</v>
      </c>
      <c r="H283" s="3">
        <v>674498271.09310019</v>
      </c>
      <c r="I283" s="3">
        <v>761894785.09310007</v>
      </c>
    </row>
    <row r="284" spans="1:9" x14ac:dyDescent="0.2">
      <c r="A284" t="s">
        <v>97</v>
      </c>
      <c r="B284" t="s">
        <v>17</v>
      </c>
      <c r="C284" t="s">
        <v>17</v>
      </c>
      <c r="D284" t="s">
        <v>36</v>
      </c>
      <c r="E284">
        <v>202404</v>
      </c>
      <c r="F284" s="3">
        <v>560591313.13410032</v>
      </c>
      <c r="G284" s="3">
        <v>574176476.13410032</v>
      </c>
      <c r="H284" s="3">
        <v>560591313.13410032</v>
      </c>
      <c r="I284" s="3">
        <v>574176476.13410032</v>
      </c>
    </row>
    <row r="285" spans="1:9" x14ac:dyDescent="0.2">
      <c r="A285" t="s">
        <v>97</v>
      </c>
      <c r="B285" t="s">
        <v>17</v>
      </c>
      <c r="C285" t="s">
        <v>17</v>
      </c>
      <c r="D285" t="s">
        <v>36</v>
      </c>
      <c r="E285">
        <v>202405</v>
      </c>
      <c r="F285" s="3">
        <v>328909365.48809993</v>
      </c>
      <c r="G285" s="3">
        <v>336359849.48809993</v>
      </c>
      <c r="H285" s="3">
        <v>328909365.48809993</v>
      </c>
      <c r="I285" s="3">
        <v>336359849.48809993</v>
      </c>
    </row>
    <row r="286" spans="1:9" x14ac:dyDescent="0.2">
      <c r="A286" t="s">
        <v>97</v>
      </c>
      <c r="B286" t="s">
        <v>17</v>
      </c>
      <c r="C286" t="s">
        <v>17</v>
      </c>
      <c r="D286" t="s">
        <v>37</v>
      </c>
      <c r="E286">
        <v>201906</v>
      </c>
      <c r="F286" s="3">
        <v>10374217456</v>
      </c>
      <c r="G286" s="3">
        <v>10577678089</v>
      </c>
      <c r="H286" s="3">
        <v>10374217456</v>
      </c>
      <c r="I286" s="3">
        <v>10577678089</v>
      </c>
    </row>
    <row r="287" spans="1:9" x14ac:dyDescent="0.2">
      <c r="A287" t="s">
        <v>97</v>
      </c>
      <c r="B287" t="s">
        <v>17</v>
      </c>
      <c r="C287" t="s">
        <v>17</v>
      </c>
      <c r="D287" t="s">
        <v>37</v>
      </c>
      <c r="E287">
        <v>201912</v>
      </c>
      <c r="F287" s="3">
        <v>12671982818.3202</v>
      </c>
      <c r="G287" s="3">
        <v>13588026190.286001</v>
      </c>
      <c r="H287" s="3">
        <v>12671982818.3202</v>
      </c>
      <c r="I287" s="3">
        <v>13588026190.286001</v>
      </c>
    </row>
    <row r="288" spans="1:9" x14ac:dyDescent="0.2">
      <c r="A288" t="s">
        <v>97</v>
      </c>
      <c r="B288" t="s">
        <v>17</v>
      </c>
      <c r="C288" t="s">
        <v>17</v>
      </c>
      <c r="D288" t="s">
        <v>37</v>
      </c>
      <c r="E288">
        <v>202006</v>
      </c>
      <c r="F288" s="3">
        <v>2016320748.3641007</v>
      </c>
      <c r="G288" s="3">
        <v>2157934347.666501</v>
      </c>
      <c r="H288" s="3">
        <v>2016320748.3641007</v>
      </c>
      <c r="I288" s="3">
        <v>2157934347.666501</v>
      </c>
    </row>
    <row r="289" spans="1:9" x14ac:dyDescent="0.2">
      <c r="A289" t="s">
        <v>97</v>
      </c>
      <c r="B289" t="s">
        <v>17</v>
      </c>
      <c r="C289" t="s">
        <v>17</v>
      </c>
      <c r="D289" t="s">
        <v>37</v>
      </c>
      <c r="E289">
        <v>202012</v>
      </c>
      <c r="F289" s="3">
        <v>2832529701.6175003</v>
      </c>
      <c r="G289" s="3">
        <v>2747503681.8393002</v>
      </c>
      <c r="H289" s="3">
        <v>2832529701.6175003</v>
      </c>
      <c r="I289" s="3">
        <v>2747503681.8393002</v>
      </c>
    </row>
    <row r="290" spans="1:9" x14ac:dyDescent="0.2">
      <c r="A290" t="s">
        <v>97</v>
      </c>
      <c r="B290" t="s">
        <v>17</v>
      </c>
      <c r="C290" t="s">
        <v>17</v>
      </c>
      <c r="D290" t="s">
        <v>37</v>
      </c>
      <c r="E290">
        <v>202106</v>
      </c>
      <c r="F290" s="3">
        <v>2372625180.2756996</v>
      </c>
      <c r="G290" s="3">
        <v>2594944320.0486941</v>
      </c>
      <c r="H290" s="3">
        <v>2372625180.2756996</v>
      </c>
      <c r="I290" s="3">
        <v>2594944320.0486941</v>
      </c>
    </row>
    <row r="291" spans="1:9" x14ac:dyDescent="0.2">
      <c r="A291" t="s">
        <v>97</v>
      </c>
      <c r="B291" t="s">
        <v>17</v>
      </c>
      <c r="C291" t="s">
        <v>17</v>
      </c>
      <c r="D291" t="s">
        <v>37</v>
      </c>
      <c r="E291">
        <v>202112</v>
      </c>
      <c r="F291" s="3">
        <v>4271967218.7347994</v>
      </c>
      <c r="G291" s="3">
        <v>4348784095.3961029</v>
      </c>
      <c r="H291" s="3">
        <v>4271967218.7347994</v>
      </c>
      <c r="I291" s="3">
        <v>4348784095.3961029</v>
      </c>
    </row>
    <row r="292" spans="1:9" x14ac:dyDescent="0.2">
      <c r="A292" t="s">
        <v>97</v>
      </c>
      <c r="B292" t="s">
        <v>17</v>
      </c>
      <c r="C292" t="s">
        <v>17</v>
      </c>
      <c r="D292" t="s">
        <v>37</v>
      </c>
      <c r="E292">
        <v>202206</v>
      </c>
      <c r="F292" s="3">
        <v>4299214375.9997005</v>
      </c>
      <c r="G292" s="3">
        <v>4156556122.2125006</v>
      </c>
      <c r="H292" s="3">
        <v>4299214375.9997005</v>
      </c>
      <c r="I292" s="3">
        <v>4156556122.2125006</v>
      </c>
    </row>
    <row r="293" spans="1:9" x14ac:dyDescent="0.2">
      <c r="A293" t="s">
        <v>97</v>
      </c>
      <c r="B293" t="s">
        <v>17</v>
      </c>
      <c r="C293" t="s">
        <v>17</v>
      </c>
      <c r="D293" t="s">
        <v>37</v>
      </c>
      <c r="E293">
        <v>202212</v>
      </c>
      <c r="F293" s="3">
        <v>4817637584.5693989</v>
      </c>
      <c r="G293" s="3">
        <v>4693533404.1802988</v>
      </c>
      <c r="H293" s="3">
        <v>4817637584.5693989</v>
      </c>
      <c r="I293" s="3">
        <v>4693533404.1802988</v>
      </c>
    </row>
    <row r="294" spans="1:9" x14ac:dyDescent="0.2">
      <c r="A294" t="s">
        <v>97</v>
      </c>
      <c r="B294" t="s">
        <v>17</v>
      </c>
      <c r="C294" t="s">
        <v>17</v>
      </c>
      <c r="D294" t="s">
        <v>37</v>
      </c>
      <c r="E294">
        <v>202306</v>
      </c>
      <c r="F294" s="3">
        <v>4328132441.3654003</v>
      </c>
      <c r="G294" s="3">
        <v>4025669640.3671999</v>
      </c>
      <c r="H294" s="3">
        <v>4328132441.3654003</v>
      </c>
      <c r="I294" s="3">
        <v>4025669640.3671999</v>
      </c>
    </row>
    <row r="295" spans="1:9" x14ac:dyDescent="0.2">
      <c r="A295" t="s">
        <v>97</v>
      </c>
      <c r="B295" t="s">
        <v>17</v>
      </c>
      <c r="C295" t="s">
        <v>17</v>
      </c>
      <c r="D295" t="s">
        <v>37</v>
      </c>
      <c r="E295">
        <v>202312</v>
      </c>
      <c r="F295" s="3">
        <v>3955985255.5174007</v>
      </c>
      <c r="G295" s="3">
        <v>4058403914.8623009</v>
      </c>
      <c r="H295" s="3">
        <v>3955985255.5174007</v>
      </c>
      <c r="I295" s="3">
        <v>4058403914.8623009</v>
      </c>
    </row>
    <row r="296" spans="1:9" x14ac:dyDescent="0.2">
      <c r="A296" t="s">
        <v>97</v>
      </c>
      <c r="B296" t="s">
        <v>17</v>
      </c>
      <c r="C296" t="s">
        <v>17</v>
      </c>
      <c r="D296" t="s">
        <v>37</v>
      </c>
      <c r="E296">
        <v>202406</v>
      </c>
      <c r="F296" s="3">
        <v>2647193918.2363005</v>
      </c>
      <c r="G296" s="3">
        <v>2799003008.5896006</v>
      </c>
      <c r="H296" s="3">
        <v>2647193918.2363005</v>
      </c>
      <c r="I296" s="3">
        <v>2799003008.5896006</v>
      </c>
    </row>
    <row r="297" spans="1:9" x14ac:dyDescent="0.2">
      <c r="A297" t="s">
        <v>97</v>
      </c>
      <c r="B297" t="s">
        <v>17</v>
      </c>
      <c r="C297" t="s">
        <v>17</v>
      </c>
      <c r="D297" t="s">
        <v>33</v>
      </c>
      <c r="E297">
        <v>201906</v>
      </c>
      <c r="F297" s="3">
        <v>10374217456</v>
      </c>
      <c r="G297" s="3">
        <v>10577678089</v>
      </c>
      <c r="H297" s="3">
        <v>10374217456</v>
      </c>
      <c r="I297" s="3">
        <v>10577678089</v>
      </c>
    </row>
    <row r="298" spans="1:9" x14ac:dyDescent="0.2">
      <c r="A298" t="s">
        <v>97</v>
      </c>
      <c r="B298" t="s">
        <v>17</v>
      </c>
      <c r="C298" t="s">
        <v>17</v>
      </c>
      <c r="D298" t="s">
        <v>33</v>
      </c>
      <c r="E298">
        <v>201909</v>
      </c>
      <c r="F298" s="3">
        <v>9195411935</v>
      </c>
      <c r="G298" s="3">
        <v>9182326226</v>
      </c>
      <c r="H298" s="3">
        <v>9195411935</v>
      </c>
      <c r="I298" s="3">
        <v>9182326226</v>
      </c>
    </row>
    <row r="299" spans="1:9" x14ac:dyDescent="0.2">
      <c r="A299" t="s">
        <v>97</v>
      </c>
      <c r="B299" t="s">
        <v>17</v>
      </c>
      <c r="C299" t="s">
        <v>17</v>
      </c>
      <c r="D299" t="s">
        <v>33</v>
      </c>
      <c r="E299">
        <v>201912</v>
      </c>
      <c r="F299" s="3">
        <v>3476570883.3202</v>
      </c>
      <c r="G299" s="3">
        <v>4405699964.2860003</v>
      </c>
      <c r="H299" s="3">
        <v>3476570883.3202</v>
      </c>
      <c r="I299" s="3">
        <v>4405699964.2860003</v>
      </c>
    </row>
    <row r="300" spans="1:9" x14ac:dyDescent="0.2">
      <c r="A300" t="s">
        <v>97</v>
      </c>
      <c r="B300" t="s">
        <v>17</v>
      </c>
      <c r="C300" t="s">
        <v>17</v>
      </c>
      <c r="D300" t="s">
        <v>33</v>
      </c>
      <c r="E300">
        <v>202003</v>
      </c>
      <c r="F300" s="3">
        <v>1464020756.4655006</v>
      </c>
      <c r="G300" s="3">
        <v>1425681756.2509007</v>
      </c>
      <c r="H300" s="3">
        <v>1464020756.4655006</v>
      </c>
      <c r="I300" s="3">
        <v>1425681756.2509007</v>
      </c>
    </row>
    <row r="301" spans="1:9" x14ac:dyDescent="0.2">
      <c r="A301" t="s">
        <v>97</v>
      </c>
      <c r="B301" t="s">
        <v>17</v>
      </c>
      <c r="C301" t="s">
        <v>17</v>
      </c>
      <c r="D301" t="s">
        <v>33</v>
      </c>
      <c r="E301">
        <v>202006</v>
      </c>
      <c r="F301" s="3">
        <v>552299991.8986001</v>
      </c>
      <c r="G301" s="3">
        <v>732252591.41560018</v>
      </c>
      <c r="H301" s="3">
        <v>552299991.8986001</v>
      </c>
      <c r="I301" s="3">
        <v>732252591.41560018</v>
      </c>
    </row>
    <row r="302" spans="1:9" x14ac:dyDescent="0.2">
      <c r="A302" t="s">
        <v>97</v>
      </c>
      <c r="B302" t="s">
        <v>17</v>
      </c>
      <c r="C302" t="s">
        <v>17</v>
      </c>
      <c r="D302" t="s">
        <v>33</v>
      </c>
      <c r="E302">
        <v>202009</v>
      </c>
      <c r="F302" s="3">
        <v>1381788114.9640999</v>
      </c>
      <c r="G302" s="3">
        <v>1344316519.5891004</v>
      </c>
      <c r="H302" s="3">
        <v>1381788114.9640999</v>
      </c>
      <c r="I302" s="3">
        <v>1344316519.5891004</v>
      </c>
    </row>
    <row r="303" spans="1:9" x14ac:dyDescent="0.2">
      <c r="A303" t="s">
        <v>97</v>
      </c>
      <c r="B303" t="s">
        <v>17</v>
      </c>
      <c r="C303" t="s">
        <v>17</v>
      </c>
      <c r="D303" t="s">
        <v>33</v>
      </c>
      <c r="E303">
        <v>202012</v>
      </c>
      <c r="F303" s="3">
        <v>1450741586.6534004</v>
      </c>
      <c r="G303" s="3">
        <v>1403187162.2502</v>
      </c>
      <c r="H303" s="3">
        <v>1450741586.6534004</v>
      </c>
      <c r="I303" s="3">
        <v>1403187162.2502</v>
      </c>
    </row>
    <row r="304" spans="1:9" x14ac:dyDescent="0.2">
      <c r="A304" t="s">
        <v>97</v>
      </c>
      <c r="B304" t="s">
        <v>17</v>
      </c>
      <c r="C304" t="s">
        <v>17</v>
      </c>
      <c r="D304" t="s">
        <v>33</v>
      </c>
      <c r="E304">
        <v>202103</v>
      </c>
      <c r="F304" s="3">
        <v>1093966291.7309999</v>
      </c>
      <c r="G304" s="3">
        <v>1253624638.3318975</v>
      </c>
      <c r="H304" s="3">
        <v>1093966291.7309999</v>
      </c>
      <c r="I304" s="3">
        <v>1253624638.3318975</v>
      </c>
    </row>
    <row r="305" spans="1:9" x14ac:dyDescent="0.2">
      <c r="A305" t="s">
        <v>97</v>
      </c>
      <c r="B305" t="s">
        <v>17</v>
      </c>
      <c r="C305" t="s">
        <v>17</v>
      </c>
      <c r="D305" t="s">
        <v>33</v>
      </c>
      <c r="E305">
        <v>202106</v>
      </c>
      <c r="F305" s="3">
        <v>1278658888.5446997</v>
      </c>
      <c r="G305" s="3">
        <v>1341319681.7167964</v>
      </c>
      <c r="H305" s="3">
        <v>1278658888.5446997</v>
      </c>
      <c r="I305" s="3">
        <v>1341319681.7167964</v>
      </c>
    </row>
    <row r="306" spans="1:9" x14ac:dyDescent="0.2">
      <c r="A306" t="s">
        <v>97</v>
      </c>
      <c r="B306" t="s">
        <v>17</v>
      </c>
      <c r="C306" t="s">
        <v>17</v>
      </c>
      <c r="D306" t="s">
        <v>33</v>
      </c>
      <c r="E306">
        <v>202109</v>
      </c>
      <c r="F306" s="3">
        <v>1886354591.6281996</v>
      </c>
      <c r="G306" s="3">
        <v>1937844431.6418023</v>
      </c>
      <c r="H306" s="3">
        <v>1886354591.6281996</v>
      </c>
      <c r="I306" s="3">
        <v>1937844431.6418023</v>
      </c>
    </row>
    <row r="307" spans="1:9" x14ac:dyDescent="0.2">
      <c r="A307" t="s">
        <v>97</v>
      </c>
      <c r="B307" t="s">
        <v>17</v>
      </c>
      <c r="C307" t="s">
        <v>17</v>
      </c>
      <c r="D307" t="s">
        <v>33</v>
      </c>
      <c r="E307">
        <v>202112</v>
      </c>
      <c r="F307" s="3">
        <v>2385612627.1065998</v>
      </c>
      <c r="G307" s="3">
        <v>2410939663.7543006</v>
      </c>
      <c r="H307" s="3">
        <v>2385612627.1065998</v>
      </c>
      <c r="I307" s="3">
        <v>2410939663.7543006</v>
      </c>
    </row>
    <row r="308" spans="1:9" x14ac:dyDescent="0.2">
      <c r="A308" t="s">
        <v>97</v>
      </c>
      <c r="B308" t="s">
        <v>17</v>
      </c>
      <c r="C308" t="s">
        <v>17</v>
      </c>
      <c r="D308" t="s">
        <v>33</v>
      </c>
      <c r="E308">
        <v>202203</v>
      </c>
      <c r="F308" s="3">
        <v>1746063306.0840998</v>
      </c>
      <c r="G308" s="3">
        <v>1642901579.9036999</v>
      </c>
      <c r="H308" s="3">
        <v>1746063306.0840998</v>
      </c>
      <c r="I308" s="3">
        <v>1642901579.9036999</v>
      </c>
    </row>
    <row r="309" spans="1:9" x14ac:dyDescent="0.2">
      <c r="A309" t="s">
        <v>97</v>
      </c>
      <c r="B309" t="s">
        <v>17</v>
      </c>
      <c r="C309" t="s">
        <v>17</v>
      </c>
      <c r="D309" t="s">
        <v>33</v>
      </c>
      <c r="E309">
        <v>202206</v>
      </c>
      <c r="F309" s="3">
        <v>2553151069.9156013</v>
      </c>
      <c r="G309" s="3">
        <v>2513654542.3088007</v>
      </c>
      <c r="H309" s="3">
        <v>2553151069.9156013</v>
      </c>
      <c r="I309" s="3">
        <v>2513654542.3088007</v>
      </c>
    </row>
    <row r="310" spans="1:9" x14ac:dyDescent="0.2">
      <c r="A310" t="s">
        <v>97</v>
      </c>
      <c r="B310" t="s">
        <v>17</v>
      </c>
      <c r="C310" t="s">
        <v>17</v>
      </c>
      <c r="D310" t="s">
        <v>33</v>
      </c>
      <c r="E310">
        <v>202209</v>
      </c>
      <c r="F310" s="3">
        <v>2193690985.6611996</v>
      </c>
      <c r="G310" s="3">
        <v>2099234595.1430991</v>
      </c>
      <c r="H310" s="3">
        <v>2193690985.6611996</v>
      </c>
      <c r="I310" s="3">
        <v>2099234595.1430991</v>
      </c>
    </row>
    <row r="311" spans="1:9" x14ac:dyDescent="0.2">
      <c r="A311" t="s">
        <v>97</v>
      </c>
      <c r="B311" t="s">
        <v>17</v>
      </c>
      <c r="C311" t="s">
        <v>17</v>
      </c>
      <c r="D311" t="s">
        <v>33</v>
      </c>
      <c r="E311">
        <v>202212</v>
      </c>
      <c r="F311" s="3">
        <v>2623946598.9081993</v>
      </c>
      <c r="G311" s="3">
        <v>2594298809.0372</v>
      </c>
      <c r="H311" s="3">
        <v>2623946598.9081993</v>
      </c>
      <c r="I311" s="3">
        <v>2594298809.0372</v>
      </c>
    </row>
    <row r="312" spans="1:9" x14ac:dyDescent="0.2">
      <c r="A312" t="s">
        <v>97</v>
      </c>
      <c r="B312" t="s">
        <v>17</v>
      </c>
      <c r="C312" t="s">
        <v>17</v>
      </c>
      <c r="D312" t="s">
        <v>33</v>
      </c>
      <c r="E312">
        <v>202303</v>
      </c>
      <c r="F312" s="3">
        <v>1886993248.2292998</v>
      </c>
      <c r="G312" s="3">
        <v>1766017960.9787996</v>
      </c>
      <c r="H312" s="3">
        <v>1886993248.2292998</v>
      </c>
      <c r="I312" s="3">
        <v>1766017960.9787996</v>
      </c>
    </row>
    <row r="313" spans="1:9" x14ac:dyDescent="0.2">
      <c r="A313" t="s">
        <v>97</v>
      </c>
      <c r="B313" t="s">
        <v>17</v>
      </c>
      <c r="C313" t="s">
        <v>17</v>
      </c>
      <c r="D313" t="s">
        <v>33</v>
      </c>
      <c r="E313">
        <v>202306</v>
      </c>
      <c r="F313" s="3">
        <v>2441139193.1361008</v>
      </c>
      <c r="G313" s="3">
        <v>2259651679.3884001</v>
      </c>
      <c r="H313" s="3">
        <v>2441139193.1361008</v>
      </c>
      <c r="I313" s="3">
        <v>2259651679.3884001</v>
      </c>
    </row>
    <row r="314" spans="1:9" x14ac:dyDescent="0.2">
      <c r="A314" t="s">
        <v>97</v>
      </c>
      <c r="B314" t="s">
        <v>17</v>
      </c>
      <c r="C314" t="s">
        <v>17</v>
      </c>
      <c r="D314" t="s">
        <v>33</v>
      </c>
      <c r="E314">
        <v>202309</v>
      </c>
      <c r="F314" s="3">
        <v>1967229751.5378003</v>
      </c>
      <c r="G314" s="3">
        <v>1991279082.8827004</v>
      </c>
      <c r="H314" s="3">
        <v>1967229751.5378003</v>
      </c>
      <c r="I314" s="3">
        <v>1991279082.8827004</v>
      </c>
    </row>
    <row r="315" spans="1:9" x14ac:dyDescent="0.2">
      <c r="A315" t="s">
        <v>97</v>
      </c>
      <c r="B315" t="s">
        <v>17</v>
      </c>
      <c r="C315" t="s">
        <v>17</v>
      </c>
      <c r="D315" t="s">
        <v>33</v>
      </c>
      <c r="E315">
        <v>202312</v>
      </c>
      <c r="F315" s="3">
        <v>1988755503.9796002</v>
      </c>
      <c r="G315" s="3">
        <v>2067124831.9796002</v>
      </c>
      <c r="H315" s="3">
        <v>1988755503.9796002</v>
      </c>
      <c r="I315" s="3">
        <v>2067124831.9796002</v>
      </c>
    </row>
    <row r="316" spans="1:9" x14ac:dyDescent="0.2">
      <c r="A316" t="s">
        <v>97</v>
      </c>
      <c r="B316" t="s">
        <v>17</v>
      </c>
      <c r="C316" t="s">
        <v>17</v>
      </c>
      <c r="D316" t="s">
        <v>33</v>
      </c>
      <c r="E316">
        <v>202403</v>
      </c>
      <c r="F316" s="3">
        <v>1757693239.6141</v>
      </c>
      <c r="G316" s="3">
        <v>1888466682.9674001</v>
      </c>
      <c r="H316" s="3">
        <v>1757693239.6141</v>
      </c>
      <c r="I316" s="3">
        <v>1888466682.9674001</v>
      </c>
    </row>
    <row r="317" spans="1:9" x14ac:dyDescent="0.2">
      <c r="A317" t="s">
        <v>97</v>
      </c>
      <c r="B317" t="s">
        <v>17</v>
      </c>
      <c r="C317" t="s">
        <v>17</v>
      </c>
      <c r="D317" t="s">
        <v>33</v>
      </c>
      <c r="E317">
        <v>202406</v>
      </c>
      <c r="F317" s="3">
        <v>889500678.62220025</v>
      </c>
      <c r="G317" s="3">
        <v>910536325.62220025</v>
      </c>
      <c r="H317" s="3">
        <v>889500678.62220025</v>
      </c>
      <c r="I317" s="3">
        <v>910536325.62220025</v>
      </c>
    </row>
    <row r="318" spans="1:9" x14ac:dyDescent="0.2">
      <c r="A318" t="s">
        <v>98</v>
      </c>
      <c r="B318" t="s">
        <v>17</v>
      </c>
      <c r="C318" t="s">
        <v>17</v>
      </c>
      <c r="D318" t="s">
        <v>35</v>
      </c>
      <c r="E318">
        <v>2019</v>
      </c>
      <c r="F318" s="3">
        <v>7623458</v>
      </c>
      <c r="G318" s="3">
        <v>15951048.798900004</v>
      </c>
      <c r="H318" s="3">
        <v>7623458</v>
      </c>
      <c r="I318" s="3">
        <v>15951048.798900004</v>
      </c>
    </row>
    <row r="319" spans="1:9" x14ac:dyDescent="0.2">
      <c r="A319" t="s">
        <v>98</v>
      </c>
      <c r="B319" t="s">
        <v>17</v>
      </c>
      <c r="C319" t="s">
        <v>17</v>
      </c>
      <c r="D319" t="s">
        <v>35</v>
      </c>
      <c r="E319">
        <v>2020</v>
      </c>
      <c r="F319" s="3">
        <v>61949541</v>
      </c>
      <c r="G319" s="3">
        <v>53848370.2205</v>
      </c>
      <c r="H319" s="3">
        <v>61949541</v>
      </c>
      <c r="I319" s="3">
        <v>53848370.2205</v>
      </c>
    </row>
    <row r="320" spans="1:9" x14ac:dyDescent="0.2">
      <c r="A320" t="s">
        <v>98</v>
      </c>
      <c r="B320" t="s">
        <v>17</v>
      </c>
      <c r="C320" t="s">
        <v>17</v>
      </c>
      <c r="D320" t="s">
        <v>35</v>
      </c>
      <c r="E320">
        <v>2021</v>
      </c>
      <c r="F320" s="3">
        <v>-35624040</v>
      </c>
      <c r="G320" s="3">
        <v>-19852891.20529994</v>
      </c>
      <c r="H320" s="3">
        <v>-35624040</v>
      </c>
      <c r="I320" s="3">
        <v>-19852891.20529994</v>
      </c>
    </row>
    <row r="321" spans="1:9" x14ac:dyDescent="0.2">
      <c r="A321" t="s">
        <v>98</v>
      </c>
      <c r="B321" t="s">
        <v>17</v>
      </c>
      <c r="C321" t="s">
        <v>17</v>
      </c>
      <c r="D321" t="s">
        <v>35</v>
      </c>
      <c r="E321">
        <v>2022</v>
      </c>
      <c r="F321" s="3">
        <v>18189660</v>
      </c>
      <c r="G321" s="3">
        <v>14822332.480699999</v>
      </c>
      <c r="H321" s="3">
        <v>18189660</v>
      </c>
      <c r="I321" s="3">
        <v>14822332.480699999</v>
      </c>
    </row>
    <row r="322" spans="1:9" x14ac:dyDescent="0.2">
      <c r="A322" t="s">
        <v>98</v>
      </c>
      <c r="B322" t="s">
        <v>17</v>
      </c>
      <c r="C322" t="s">
        <v>17</v>
      </c>
      <c r="D322" t="s">
        <v>35</v>
      </c>
      <c r="E322">
        <v>2023</v>
      </c>
      <c r="F322" s="3">
        <v>-6151629.9400000013</v>
      </c>
      <c r="G322" s="3">
        <v>-765459.93999999948</v>
      </c>
      <c r="H322" s="3">
        <v>-6151629.9400000013</v>
      </c>
      <c r="I322" s="3">
        <v>-765459.93999999948</v>
      </c>
    </row>
    <row r="323" spans="1:9" x14ac:dyDescent="0.2">
      <c r="A323" t="s">
        <v>98</v>
      </c>
      <c r="B323" t="s">
        <v>17</v>
      </c>
      <c r="C323" t="s">
        <v>17</v>
      </c>
      <c r="D323" t="s">
        <v>35</v>
      </c>
      <c r="E323">
        <v>2024</v>
      </c>
      <c r="F323" s="3">
        <v>0</v>
      </c>
      <c r="G323" s="3">
        <v>2531</v>
      </c>
      <c r="H323" s="3">
        <v>0</v>
      </c>
      <c r="I323" s="3">
        <v>2531</v>
      </c>
    </row>
    <row r="324" spans="1:9" x14ac:dyDescent="0.2">
      <c r="A324" t="s">
        <v>98</v>
      </c>
      <c r="B324" t="s">
        <v>17</v>
      </c>
      <c r="C324" t="s">
        <v>17</v>
      </c>
      <c r="D324" t="s">
        <v>36</v>
      </c>
      <c r="E324">
        <v>201904</v>
      </c>
      <c r="F324" s="3">
        <v>4405800</v>
      </c>
      <c r="G324" s="3">
        <v>7111571.4613000024</v>
      </c>
      <c r="H324" s="3">
        <v>4405800</v>
      </c>
      <c r="I324" s="3">
        <v>7111571.4613000024</v>
      </c>
    </row>
    <row r="325" spans="1:9" x14ac:dyDescent="0.2">
      <c r="A325" t="s">
        <v>98</v>
      </c>
      <c r="B325" t="s">
        <v>17</v>
      </c>
      <c r="C325" t="s">
        <v>17</v>
      </c>
      <c r="D325" t="s">
        <v>36</v>
      </c>
      <c r="E325">
        <v>201905</v>
      </c>
      <c r="F325" s="3">
        <v>-34710162</v>
      </c>
      <c r="G325" s="3">
        <v>-29046245.200100001</v>
      </c>
      <c r="H325" s="3">
        <v>-34710162</v>
      </c>
      <c r="I325" s="3">
        <v>-29046245.200100001</v>
      </c>
    </row>
    <row r="326" spans="1:9" x14ac:dyDescent="0.2">
      <c r="A326" t="s">
        <v>98</v>
      </c>
      <c r="B326" t="s">
        <v>17</v>
      </c>
      <c r="C326" t="s">
        <v>17</v>
      </c>
      <c r="D326" t="s">
        <v>36</v>
      </c>
      <c r="E326">
        <v>201906</v>
      </c>
      <c r="F326" s="3">
        <v>12300774</v>
      </c>
      <c r="G326" s="3">
        <v>10914943.002800006</v>
      </c>
      <c r="H326" s="3">
        <v>12300774</v>
      </c>
      <c r="I326" s="3">
        <v>10914943.002800006</v>
      </c>
    </row>
    <row r="327" spans="1:9" x14ac:dyDescent="0.2">
      <c r="A327" t="s">
        <v>98</v>
      </c>
      <c r="B327" t="s">
        <v>17</v>
      </c>
      <c r="C327" t="s">
        <v>17</v>
      </c>
      <c r="D327" t="s">
        <v>36</v>
      </c>
      <c r="E327">
        <v>201907</v>
      </c>
      <c r="F327" s="3">
        <v>3272880</v>
      </c>
      <c r="G327" s="3">
        <v>4690989.064199999</v>
      </c>
      <c r="H327" s="3">
        <v>3272880</v>
      </c>
      <c r="I327" s="3">
        <v>4690989.064199999</v>
      </c>
    </row>
    <row r="328" spans="1:9" x14ac:dyDescent="0.2">
      <c r="A328" t="s">
        <v>98</v>
      </c>
      <c r="B328" t="s">
        <v>17</v>
      </c>
      <c r="C328" t="s">
        <v>17</v>
      </c>
      <c r="D328" t="s">
        <v>36</v>
      </c>
      <c r="E328">
        <v>201908</v>
      </c>
      <c r="F328" s="3">
        <v>7552800</v>
      </c>
      <c r="G328" s="3">
        <v>6805856.5333999982</v>
      </c>
      <c r="H328" s="3">
        <v>7552800</v>
      </c>
      <c r="I328" s="3">
        <v>6805856.5333999982</v>
      </c>
    </row>
    <row r="329" spans="1:9" x14ac:dyDescent="0.2">
      <c r="A329" t="s">
        <v>98</v>
      </c>
      <c r="B329" t="s">
        <v>17</v>
      </c>
      <c r="C329" t="s">
        <v>17</v>
      </c>
      <c r="D329" t="s">
        <v>36</v>
      </c>
      <c r="E329">
        <v>201909</v>
      </c>
      <c r="F329" s="3">
        <v>7049280</v>
      </c>
      <c r="G329" s="3">
        <v>6701902.5145000024</v>
      </c>
      <c r="H329" s="3">
        <v>7049280</v>
      </c>
      <c r="I329" s="3">
        <v>6701902.5145000024</v>
      </c>
    </row>
    <row r="330" spans="1:9" x14ac:dyDescent="0.2">
      <c r="A330" t="s">
        <v>98</v>
      </c>
      <c r="B330" t="s">
        <v>17</v>
      </c>
      <c r="C330" t="s">
        <v>17</v>
      </c>
      <c r="D330" t="s">
        <v>36</v>
      </c>
      <c r="E330">
        <v>201910</v>
      </c>
      <c r="F330" s="3">
        <v>8811600</v>
      </c>
      <c r="G330" s="3">
        <v>7223728.9670999991</v>
      </c>
      <c r="H330" s="3">
        <v>8811600</v>
      </c>
      <c r="I330" s="3">
        <v>7223728.9670999991</v>
      </c>
    </row>
    <row r="331" spans="1:9" x14ac:dyDescent="0.2">
      <c r="A331" t="s">
        <v>98</v>
      </c>
      <c r="B331" t="s">
        <v>17</v>
      </c>
      <c r="C331" t="s">
        <v>17</v>
      </c>
      <c r="D331" t="s">
        <v>36</v>
      </c>
      <c r="E331">
        <v>201911</v>
      </c>
      <c r="F331" s="3">
        <v>6168120</v>
      </c>
      <c r="G331" s="3">
        <v>5963623.5990999984</v>
      </c>
      <c r="H331" s="3">
        <v>6168120</v>
      </c>
      <c r="I331" s="3">
        <v>5963623.5990999984</v>
      </c>
    </row>
    <row r="332" spans="1:9" x14ac:dyDescent="0.2">
      <c r="A332" t="s">
        <v>98</v>
      </c>
      <c r="B332" t="s">
        <v>17</v>
      </c>
      <c r="C332" t="s">
        <v>17</v>
      </c>
      <c r="D332" t="s">
        <v>36</v>
      </c>
      <c r="E332">
        <v>201912</v>
      </c>
      <c r="F332" s="3">
        <v>-7227634</v>
      </c>
      <c r="G332" s="3">
        <v>-4415321.1434000013</v>
      </c>
      <c r="H332" s="3">
        <v>-7227634</v>
      </c>
      <c r="I332" s="3">
        <v>-4415321.1434000013</v>
      </c>
    </row>
    <row r="333" spans="1:9" x14ac:dyDescent="0.2">
      <c r="A333" t="s">
        <v>98</v>
      </c>
      <c r="B333" t="s">
        <v>17</v>
      </c>
      <c r="C333" t="s">
        <v>17</v>
      </c>
      <c r="D333" t="s">
        <v>36</v>
      </c>
      <c r="E333">
        <v>202001</v>
      </c>
      <c r="F333" s="3">
        <v>-199310</v>
      </c>
      <c r="G333" s="3">
        <v>1545359.2158999988</v>
      </c>
      <c r="H333" s="3">
        <v>-199310</v>
      </c>
      <c r="I333" s="3">
        <v>1545359.2158999988</v>
      </c>
    </row>
    <row r="334" spans="1:9" x14ac:dyDescent="0.2">
      <c r="A334" t="s">
        <v>98</v>
      </c>
      <c r="B334" t="s">
        <v>17</v>
      </c>
      <c r="C334" t="s">
        <v>17</v>
      </c>
      <c r="D334" t="s">
        <v>36</v>
      </c>
      <c r="E334">
        <v>202002</v>
      </c>
      <c r="F334" s="3">
        <v>3524640</v>
      </c>
      <c r="G334" s="3">
        <v>888885.17700000003</v>
      </c>
      <c r="H334" s="3">
        <v>3524640</v>
      </c>
      <c r="I334" s="3">
        <v>888885.17700000003</v>
      </c>
    </row>
    <row r="335" spans="1:9" x14ac:dyDescent="0.2">
      <c r="A335" t="s">
        <v>98</v>
      </c>
      <c r="B335" t="s">
        <v>17</v>
      </c>
      <c r="C335" t="s">
        <v>17</v>
      </c>
      <c r="D335" t="s">
        <v>36</v>
      </c>
      <c r="E335">
        <v>202003</v>
      </c>
      <c r="F335" s="3">
        <v>4034251</v>
      </c>
      <c r="G335" s="3">
        <v>7186459.1051999992</v>
      </c>
      <c r="H335" s="3">
        <v>4034251</v>
      </c>
      <c r="I335" s="3">
        <v>7186459.1051999992</v>
      </c>
    </row>
    <row r="336" spans="1:9" x14ac:dyDescent="0.2">
      <c r="A336" t="s">
        <v>98</v>
      </c>
      <c r="B336" t="s">
        <v>17</v>
      </c>
      <c r="C336" t="s">
        <v>17</v>
      </c>
      <c r="D336" t="s">
        <v>36</v>
      </c>
      <c r="E336">
        <v>202004</v>
      </c>
      <c r="F336" s="3">
        <v>2139960</v>
      </c>
      <c r="G336" s="3">
        <v>1561772.5806999998</v>
      </c>
      <c r="H336" s="3">
        <v>2139960</v>
      </c>
      <c r="I336" s="3">
        <v>1561772.5806999998</v>
      </c>
    </row>
    <row r="337" spans="1:9" x14ac:dyDescent="0.2">
      <c r="A337" t="s">
        <v>98</v>
      </c>
      <c r="B337" t="s">
        <v>17</v>
      </c>
      <c r="C337" t="s">
        <v>17</v>
      </c>
      <c r="D337" t="s">
        <v>36</v>
      </c>
      <c r="E337">
        <v>202005</v>
      </c>
      <c r="F337" s="3">
        <v>7552800</v>
      </c>
      <c r="G337" s="3">
        <v>4722228.2786000008</v>
      </c>
      <c r="H337" s="3">
        <v>7552800</v>
      </c>
      <c r="I337" s="3">
        <v>4722228.2786000008</v>
      </c>
    </row>
    <row r="338" spans="1:9" x14ac:dyDescent="0.2">
      <c r="A338" t="s">
        <v>98</v>
      </c>
      <c r="B338" t="s">
        <v>17</v>
      </c>
      <c r="C338" t="s">
        <v>17</v>
      </c>
      <c r="D338" t="s">
        <v>36</v>
      </c>
      <c r="E338">
        <v>202006</v>
      </c>
      <c r="F338" s="3">
        <v>12462120</v>
      </c>
      <c r="G338" s="3">
        <v>7094860.6045999974</v>
      </c>
      <c r="H338" s="3">
        <v>12462120</v>
      </c>
      <c r="I338" s="3">
        <v>7094860.6045999974</v>
      </c>
    </row>
    <row r="339" spans="1:9" x14ac:dyDescent="0.2">
      <c r="A339" t="s">
        <v>98</v>
      </c>
      <c r="B339" t="s">
        <v>17</v>
      </c>
      <c r="C339" t="s">
        <v>17</v>
      </c>
      <c r="D339" t="s">
        <v>36</v>
      </c>
      <c r="E339">
        <v>202007</v>
      </c>
      <c r="F339" s="3">
        <v>2517600</v>
      </c>
      <c r="G339" s="3">
        <v>4003693.0364000071</v>
      </c>
      <c r="H339" s="3">
        <v>2517600</v>
      </c>
      <c r="I339" s="3">
        <v>4003693.0364000071</v>
      </c>
    </row>
    <row r="340" spans="1:9" x14ac:dyDescent="0.2">
      <c r="A340" t="s">
        <v>98</v>
      </c>
      <c r="B340" t="s">
        <v>17</v>
      </c>
      <c r="C340" t="s">
        <v>17</v>
      </c>
      <c r="D340" t="s">
        <v>36</v>
      </c>
      <c r="E340">
        <v>202008</v>
      </c>
      <c r="F340" s="3">
        <v>6294000</v>
      </c>
      <c r="G340" s="3">
        <v>4788174.2048999993</v>
      </c>
      <c r="H340" s="3">
        <v>6294000</v>
      </c>
      <c r="I340" s="3">
        <v>4788174.2048999993</v>
      </c>
    </row>
    <row r="341" spans="1:9" x14ac:dyDescent="0.2">
      <c r="A341" t="s">
        <v>98</v>
      </c>
      <c r="B341" t="s">
        <v>17</v>
      </c>
      <c r="C341" t="s">
        <v>17</v>
      </c>
      <c r="D341" t="s">
        <v>36</v>
      </c>
      <c r="E341">
        <v>202009</v>
      </c>
      <c r="F341" s="3">
        <v>5790480</v>
      </c>
      <c r="G341" s="3">
        <v>4377032.5350000048</v>
      </c>
      <c r="H341" s="3">
        <v>5790480</v>
      </c>
      <c r="I341" s="3">
        <v>4377032.5350000048</v>
      </c>
    </row>
    <row r="342" spans="1:9" x14ac:dyDescent="0.2">
      <c r="A342" t="s">
        <v>98</v>
      </c>
      <c r="B342" t="s">
        <v>17</v>
      </c>
      <c r="C342" t="s">
        <v>17</v>
      </c>
      <c r="D342" t="s">
        <v>36</v>
      </c>
      <c r="E342">
        <v>202010</v>
      </c>
      <c r="F342" s="3">
        <v>7888480</v>
      </c>
      <c r="G342" s="3">
        <v>6816106.3233999992</v>
      </c>
      <c r="H342" s="3">
        <v>7888480</v>
      </c>
      <c r="I342" s="3">
        <v>6816106.3233999992</v>
      </c>
    </row>
    <row r="343" spans="1:9" x14ac:dyDescent="0.2">
      <c r="A343" t="s">
        <v>98</v>
      </c>
      <c r="B343" t="s">
        <v>17</v>
      </c>
      <c r="C343" t="s">
        <v>17</v>
      </c>
      <c r="D343" t="s">
        <v>36</v>
      </c>
      <c r="E343">
        <v>202011</v>
      </c>
      <c r="F343" s="3">
        <v>5790480</v>
      </c>
      <c r="G343" s="3">
        <v>4615064.9543000003</v>
      </c>
      <c r="H343" s="3">
        <v>5790480</v>
      </c>
      <c r="I343" s="3">
        <v>4615064.9543000003</v>
      </c>
    </row>
    <row r="344" spans="1:9" x14ac:dyDescent="0.2">
      <c r="A344" t="s">
        <v>98</v>
      </c>
      <c r="B344" t="s">
        <v>17</v>
      </c>
      <c r="C344" t="s">
        <v>17</v>
      </c>
      <c r="D344" t="s">
        <v>36</v>
      </c>
      <c r="E344">
        <v>202012</v>
      </c>
      <c r="F344" s="3">
        <v>4154040</v>
      </c>
      <c r="G344" s="3">
        <v>6248734.2044999888</v>
      </c>
      <c r="H344" s="3">
        <v>4154040</v>
      </c>
      <c r="I344" s="3">
        <v>6248734.2044999888</v>
      </c>
    </row>
    <row r="345" spans="1:9" x14ac:dyDescent="0.2">
      <c r="A345" t="s">
        <v>98</v>
      </c>
      <c r="B345" t="s">
        <v>17</v>
      </c>
      <c r="C345" t="s">
        <v>17</v>
      </c>
      <c r="D345" t="s">
        <v>36</v>
      </c>
      <c r="E345">
        <v>202101</v>
      </c>
      <c r="F345" s="3">
        <v>1510560</v>
      </c>
      <c r="G345" s="3">
        <v>2563263.2851999942</v>
      </c>
      <c r="H345" s="3">
        <v>1510560</v>
      </c>
      <c r="I345" s="3">
        <v>2563263.2851999942</v>
      </c>
    </row>
    <row r="346" spans="1:9" x14ac:dyDescent="0.2">
      <c r="A346" t="s">
        <v>98</v>
      </c>
      <c r="B346" t="s">
        <v>17</v>
      </c>
      <c r="C346" t="s">
        <v>17</v>
      </c>
      <c r="D346" t="s">
        <v>36</v>
      </c>
      <c r="E346">
        <v>202102</v>
      </c>
      <c r="F346" s="3">
        <v>3524640</v>
      </c>
      <c r="G346" s="3">
        <v>2868764.0798999937</v>
      </c>
      <c r="H346" s="3">
        <v>3524640</v>
      </c>
      <c r="I346" s="3">
        <v>2868764.0798999937</v>
      </c>
    </row>
    <row r="347" spans="1:9" x14ac:dyDescent="0.2">
      <c r="A347" t="s">
        <v>98</v>
      </c>
      <c r="B347" t="s">
        <v>17</v>
      </c>
      <c r="C347" t="s">
        <v>17</v>
      </c>
      <c r="D347" t="s">
        <v>36</v>
      </c>
      <c r="E347">
        <v>202103</v>
      </c>
      <c r="F347" s="3">
        <v>2139960</v>
      </c>
      <c r="G347" s="3">
        <v>3852497.4940999947</v>
      </c>
      <c r="H347" s="3">
        <v>2139960</v>
      </c>
      <c r="I347" s="3">
        <v>3852497.4940999947</v>
      </c>
    </row>
    <row r="348" spans="1:9" x14ac:dyDescent="0.2">
      <c r="A348" t="s">
        <v>98</v>
      </c>
      <c r="B348" t="s">
        <v>17</v>
      </c>
      <c r="C348" t="s">
        <v>17</v>
      </c>
      <c r="D348" t="s">
        <v>36</v>
      </c>
      <c r="E348">
        <v>202104</v>
      </c>
      <c r="F348" s="3">
        <v>-39389950</v>
      </c>
      <c r="G348" s="3">
        <v>-28272572.211799927</v>
      </c>
      <c r="H348" s="3">
        <v>-39389950</v>
      </c>
      <c r="I348" s="3">
        <v>-28272572.211799927</v>
      </c>
    </row>
    <row r="349" spans="1:9" x14ac:dyDescent="0.2">
      <c r="A349" t="s">
        <v>98</v>
      </c>
      <c r="B349" t="s">
        <v>17</v>
      </c>
      <c r="C349" t="s">
        <v>17</v>
      </c>
      <c r="D349" t="s">
        <v>36</v>
      </c>
      <c r="E349">
        <v>202105</v>
      </c>
      <c r="F349" s="3">
        <v>3524640</v>
      </c>
      <c r="G349" s="3">
        <v>2983851.4007000006</v>
      </c>
      <c r="H349" s="3">
        <v>3524640</v>
      </c>
      <c r="I349" s="3">
        <v>2983851.4007000006</v>
      </c>
    </row>
    <row r="350" spans="1:9" x14ac:dyDescent="0.2">
      <c r="A350" t="s">
        <v>98</v>
      </c>
      <c r="B350" t="s">
        <v>17</v>
      </c>
      <c r="C350" t="s">
        <v>17</v>
      </c>
      <c r="D350" t="s">
        <v>36</v>
      </c>
      <c r="E350">
        <v>202106</v>
      </c>
      <c r="F350" s="3">
        <v>6168120</v>
      </c>
      <c r="G350" s="3">
        <v>3158066.6902999957</v>
      </c>
      <c r="H350" s="3">
        <v>6168120</v>
      </c>
      <c r="I350" s="3">
        <v>3158066.6902999957</v>
      </c>
    </row>
    <row r="351" spans="1:9" x14ac:dyDescent="0.2">
      <c r="A351" t="s">
        <v>98</v>
      </c>
      <c r="B351" t="s">
        <v>17</v>
      </c>
      <c r="C351" t="s">
        <v>17</v>
      </c>
      <c r="D351" t="s">
        <v>36</v>
      </c>
      <c r="E351">
        <v>202107</v>
      </c>
      <c r="F351" s="3">
        <v>-1940650</v>
      </c>
      <c r="G351" s="3">
        <v>-853754.32589999877</v>
      </c>
      <c r="H351" s="3">
        <v>-1940650</v>
      </c>
      <c r="I351" s="3">
        <v>-853754.32589999877</v>
      </c>
    </row>
    <row r="352" spans="1:9" x14ac:dyDescent="0.2">
      <c r="A352" t="s">
        <v>98</v>
      </c>
      <c r="B352" t="s">
        <v>17</v>
      </c>
      <c r="C352" t="s">
        <v>17</v>
      </c>
      <c r="D352" t="s">
        <v>36</v>
      </c>
      <c r="E352">
        <v>202108</v>
      </c>
      <c r="F352" s="3">
        <v>-146860</v>
      </c>
      <c r="G352" s="3">
        <v>444120.58089999977</v>
      </c>
      <c r="H352" s="3">
        <v>-146860</v>
      </c>
      <c r="I352" s="3">
        <v>444120.58089999977</v>
      </c>
    </row>
    <row r="353" spans="1:9" x14ac:dyDescent="0.2">
      <c r="A353" t="s">
        <v>98</v>
      </c>
      <c r="B353" t="s">
        <v>17</v>
      </c>
      <c r="C353" t="s">
        <v>17</v>
      </c>
      <c r="D353" t="s">
        <v>36</v>
      </c>
      <c r="E353">
        <v>202109</v>
      </c>
      <c r="F353" s="3">
        <v>1153900</v>
      </c>
      <c r="G353" s="3">
        <v>1091400.5872000002</v>
      </c>
      <c r="H353" s="3">
        <v>1153900</v>
      </c>
      <c r="I353" s="3">
        <v>1091400.5872000002</v>
      </c>
    </row>
    <row r="354" spans="1:9" x14ac:dyDescent="0.2">
      <c r="A354" t="s">
        <v>98</v>
      </c>
      <c r="B354" t="s">
        <v>17</v>
      </c>
      <c r="C354" t="s">
        <v>17</v>
      </c>
      <c r="D354" t="s">
        <v>36</v>
      </c>
      <c r="E354">
        <v>202110</v>
      </c>
      <c r="F354" s="3">
        <v>1447620</v>
      </c>
      <c r="G354" s="3">
        <v>917269.82309999922</v>
      </c>
      <c r="H354" s="3">
        <v>1447620</v>
      </c>
      <c r="I354" s="3">
        <v>917269.82309999922</v>
      </c>
    </row>
    <row r="355" spans="1:9" x14ac:dyDescent="0.2">
      <c r="A355" t="s">
        <v>98</v>
      </c>
      <c r="B355" t="s">
        <v>17</v>
      </c>
      <c r="C355" t="s">
        <v>17</v>
      </c>
      <c r="D355" t="s">
        <v>36</v>
      </c>
      <c r="E355">
        <v>202111</v>
      </c>
      <c r="F355" s="3">
        <v>-13542590</v>
      </c>
      <c r="G355" s="3">
        <v>-8602617.8231999949</v>
      </c>
      <c r="H355" s="3">
        <v>-13542590</v>
      </c>
      <c r="I355" s="3">
        <v>-8602617.8231999949</v>
      </c>
    </row>
    <row r="356" spans="1:9" x14ac:dyDescent="0.2">
      <c r="A356" t="s">
        <v>98</v>
      </c>
      <c r="B356" t="s">
        <v>17</v>
      </c>
      <c r="C356" t="s">
        <v>17</v>
      </c>
      <c r="D356" t="s">
        <v>36</v>
      </c>
      <c r="E356">
        <v>202112</v>
      </c>
      <c r="F356" s="3">
        <v>-73430</v>
      </c>
      <c r="G356" s="3">
        <v>-3180.7858000000306</v>
      </c>
      <c r="H356" s="3">
        <v>-73430</v>
      </c>
      <c r="I356" s="3">
        <v>-3180.7858000000306</v>
      </c>
    </row>
    <row r="357" spans="1:9" x14ac:dyDescent="0.2">
      <c r="A357" t="s">
        <v>98</v>
      </c>
      <c r="B357" t="s">
        <v>17</v>
      </c>
      <c r="C357" t="s">
        <v>17</v>
      </c>
      <c r="D357" t="s">
        <v>36</v>
      </c>
      <c r="E357">
        <v>202201</v>
      </c>
      <c r="F357" s="3">
        <v>-1227330</v>
      </c>
      <c r="G357" s="3">
        <v>-479541.79820000048</v>
      </c>
      <c r="H357" s="3">
        <v>-1227330</v>
      </c>
      <c r="I357" s="3">
        <v>-479541.79820000048</v>
      </c>
    </row>
    <row r="358" spans="1:9" x14ac:dyDescent="0.2">
      <c r="A358" t="s">
        <v>98</v>
      </c>
      <c r="B358" t="s">
        <v>17</v>
      </c>
      <c r="C358" t="s">
        <v>17</v>
      </c>
      <c r="D358" t="s">
        <v>36</v>
      </c>
      <c r="E358">
        <v>202202</v>
      </c>
      <c r="F358" s="3">
        <v>-461560</v>
      </c>
      <c r="G358" s="3">
        <v>-98195.923500000063</v>
      </c>
      <c r="H358" s="3">
        <v>-461560</v>
      </c>
      <c r="I358" s="3">
        <v>-98195.923500000063</v>
      </c>
    </row>
    <row r="359" spans="1:9" x14ac:dyDescent="0.2">
      <c r="A359" t="s">
        <v>98</v>
      </c>
      <c r="B359" t="s">
        <v>17</v>
      </c>
      <c r="C359" t="s">
        <v>17</v>
      </c>
      <c r="D359" t="s">
        <v>36</v>
      </c>
      <c r="E359">
        <v>202203</v>
      </c>
      <c r="F359" s="3">
        <v>629400</v>
      </c>
      <c r="G359" s="3">
        <v>61260.454300000041</v>
      </c>
      <c r="H359" s="3">
        <v>629400</v>
      </c>
      <c r="I359" s="3">
        <v>61260.454300000041</v>
      </c>
    </row>
    <row r="360" spans="1:9" x14ac:dyDescent="0.2">
      <c r="A360" t="s">
        <v>98</v>
      </c>
      <c r="B360" t="s">
        <v>17</v>
      </c>
      <c r="C360" t="s">
        <v>17</v>
      </c>
      <c r="D360" t="s">
        <v>36</v>
      </c>
      <c r="E360">
        <v>202204</v>
      </c>
      <c r="F360" s="3">
        <v>-157350</v>
      </c>
      <c r="G360" s="3">
        <v>279383.31630000012</v>
      </c>
      <c r="H360" s="3">
        <v>-157350</v>
      </c>
      <c r="I360" s="3">
        <v>279383.31630000012</v>
      </c>
    </row>
    <row r="361" spans="1:9" x14ac:dyDescent="0.2">
      <c r="A361" t="s">
        <v>98</v>
      </c>
      <c r="B361" t="s">
        <v>17</v>
      </c>
      <c r="C361" t="s">
        <v>17</v>
      </c>
      <c r="D361" t="s">
        <v>36</v>
      </c>
      <c r="E361">
        <v>202205</v>
      </c>
      <c r="F361" s="3">
        <v>15262950</v>
      </c>
      <c r="G361" s="3">
        <v>10866548.3423</v>
      </c>
      <c r="H361" s="3">
        <v>15262950</v>
      </c>
      <c r="I361" s="3">
        <v>10866548.3423</v>
      </c>
    </row>
    <row r="362" spans="1:9" x14ac:dyDescent="0.2">
      <c r="A362" t="s">
        <v>98</v>
      </c>
      <c r="B362" t="s">
        <v>17</v>
      </c>
      <c r="C362" t="s">
        <v>17</v>
      </c>
      <c r="D362" t="s">
        <v>36</v>
      </c>
      <c r="E362">
        <v>202206</v>
      </c>
      <c r="F362" s="3">
        <v>1930160</v>
      </c>
      <c r="G362" s="3">
        <v>577706.73400000052</v>
      </c>
      <c r="H362" s="3">
        <v>1930160</v>
      </c>
      <c r="I362" s="3">
        <v>577706.73400000052</v>
      </c>
    </row>
    <row r="363" spans="1:9" x14ac:dyDescent="0.2">
      <c r="A363" t="s">
        <v>98</v>
      </c>
      <c r="B363" t="s">
        <v>17</v>
      </c>
      <c r="C363" t="s">
        <v>17</v>
      </c>
      <c r="D363" t="s">
        <v>36</v>
      </c>
      <c r="E363">
        <v>202207</v>
      </c>
      <c r="F363" s="3">
        <v>73430</v>
      </c>
      <c r="G363" s="3">
        <v>382652.16770000017</v>
      </c>
      <c r="H363" s="3">
        <v>73430</v>
      </c>
      <c r="I363" s="3">
        <v>382652.16770000017</v>
      </c>
    </row>
    <row r="364" spans="1:9" x14ac:dyDescent="0.2">
      <c r="A364" t="s">
        <v>98</v>
      </c>
      <c r="B364" t="s">
        <v>17</v>
      </c>
      <c r="C364" t="s">
        <v>17</v>
      </c>
      <c r="D364" t="s">
        <v>36</v>
      </c>
      <c r="E364">
        <v>202208</v>
      </c>
      <c r="F364" s="3">
        <v>209800</v>
      </c>
      <c r="G364" s="3">
        <v>702140</v>
      </c>
      <c r="H364" s="3">
        <v>209800</v>
      </c>
      <c r="I364" s="3">
        <v>702140</v>
      </c>
    </row>
    <row r="365" spans="1:9" x14ac:dyDescent="0.2">
      <c r="A365" t="s">
        <v>98</v>
      </c>
      <c r="B365" t="s">
        <v>17</v>
      </c>
      <c r="C365" t="s">
        <v>17</v>
      </c>
      <c r="D365" t="s">
        <v>36</v>
      </c>
      <c r="E365">
        <v>202209</v>
      </c>
      <c r="F365" s="3">
        <v>-367150</v>
      </c>
      <c r="G365" s="3">
        <v>157349.73349999991</v>
      </c>
      <c r="H365" s="3">
        <v>-367150</v>
      </c>
      <c r="I365" s="3">
        <v>157349.73349999991</v>
      </c>
    </row>
    <row r="366" spans="1:9" x14ac:dyDescent="0.2">
      <c r="A366" t="s">
        <v>98</v>
      </c>
      <c r="B366" t="s">
        <v>17</v>
      </c>
      <c r="C366" t="s">
        <v>17</v>
      </c>
      <c r="D366" t="s">
        <v>36</v>
      </c>
      <c r="E366">
        <v>202210</v>
      </c>
      <c r="F366" s="3">
        <v>409110</v>
      </c>
      <c r="G366" s="3">
        <v>759951.23149999953</v>
      </c>
      <c r="H366" s="3">
        <v>409110</v>
      </c>
      <c r="I366" s="3">
        <v>759951.23149999953</v>
      </c>
    </row>
    <row r="367" spans="1:9" x14ac:dyDescent="0.2">
      <c r="A367" t="s">
        <v>98</v>
      </c>
      <c r="B367" t="s">
        <v>17</v>
      </c>
      <c r="C367" t="s">
        <v>17</v>
      </c>
      <c r="D367" t="s">
        <v>36</v>
      </c>
      <c r="E367">
        <v>202211</v>
      </c>
      <c r="F367" s="3">
        <v>1258800</v>
      </c>
      <c r="G367" s="3">
        <v>881510.31010000035</v>
      </c>
      <c r="H367" s="3">
        <v>1258800</v>
      </c>
      <c r="I367" s="3">
        <v>881510.31010000035</v>
      </c>
    </row>
    <row r="368" spans="1:9" x14ac:dyDescent="0.2">
      <c r="A368" t="s">
        <v>98</v>
      </c>
      <c r="B368" t="s">
        <v>17</v>
      </c>
      <c r="C368" t="s">
        <v>17</v>
      </c>
      <c r="D368" t="s">
        <v>36</v>
      </c>
      <c r="E368">
        <v>202212</v>
      </c>
      <c r="F368" s="3">
        <v>629400</v>
      </c>
      <c r="G368" s="3">
        <v>731567.9126999994</v>
      </c>
      <c r="H368" s="3">
        <v>629400</v>
      </c>
      <c r="I368" s="3">
        <v>731567.9126999994</v>
      </c>
    </row>
    <row r="369" spans="1:9" x14ac:dyDescent="0.2">
      <c r="A369" t="s">
        <v>98</v>
      </c>
      <c r="B369" t="s">
        <v>17</v>
      </c>
      <c r="C369" t="s">
        <v>17</v>
      </c>
      <c r="D369" t="s">
        <v>36</v>
      </c>
      <c r="E369">
        <v>202301</v>
      </c>
      <c r="F369" s="3">
        <v>377640</v>
      </c>
      <c r="G369" s="3">
        <v>939448</v>
      </c>
      <c r="H369" s="3">
        <v>377640</v>
      </c>
      <c r="I369" s="3">
        <v>939448</v>
      </c>
    </row>
    <row r="370" spans="1:9" x14ac:dyDescent="0.2">
      <c r="A370" t="s">
        <v>98</v>
      </c>
      <c r="B370" t="s">
        <v>17</v>
      </c>
      <c r="C370" t="s">
        <v>17</v>
      </c>
      <c r="D370" t="s">
        <v>36</v>
      </c>
      <c r="E370">
        <v>202302</v>
      </c>
      <c r="F370" s="3">
        <v>304210</v>
      </c>
      <c r="G370" s="3">
        <v>608610</v>
      </c>
      <c r="H370" s="3">
        <v>304210</v>
      </c>
      <c r="I370" s="3">
        <v>608610</v>
      </c>
    </row>
    <row r="371" spans="1:9" x14ac:dyDescent="0.2">
      <c r="A371" t="s">
        <v>98</v>
      </c>
      <c r="B371" t="s">
        <v>17</v>
      </c>
      <c r="C371" t="s">
        <v>17</v>
      </c>
      <c r="D371" t="s">
        <v>36</v>
      </c>
      <c r="E371">
        <v>202303</v>
      </c>
      <c r="F371" s="3">
        <v>125880</v>
      </c>
      <c r="G371" s="3">
        <v>846962</v>
      </c>
      <c r="H371" s="3">
        <v>125880</v>
      </c>
      <c r="I371" s="3">
        <v>846962</v>
      </c>
    </row>
    <row r="372" spans="1:9" x14ac:dyDescent="0.2">
      <c r="A372" t="s">
        <v>98</v>
      </c>
      <c r="B372" t="s">
        <v>17</v>
      </c>
      <c r="C372" t="s">
        <v>17</v>
      </c>
      <c r="D372" t="s">
        <v>36</v>
      </c>
      <c r="E372">
        <v>202304</v>
      </c>
      <c r="F372" s="3">
        <v>430090</v>
      </c>
      <c r="G372" s="3">
        <v>989815</v>
      </c>
      <c r="H372" s="3">
        <v>430090</v>
      </c>
      <c r="I372" s="3">
        <v>989815</v>
      </c>
    </row>
    <row r="373" spans="1:9" x14ac:dyDescent="0.2">
      <c r="A373" t="s">
        <v>98</v>
      </c>
      <c r="B373" t="s">
        <v>17</v>
      </c>
      <c r="C373" t="s">
        <v>17</v>
      </c>
      <c r="D373" t="s">
        <v>36</v>
      </c>
      <c r="E373">
        <v>202305</v>
      </c>
      <c r="F373" s="3">
        <v>1132920</v>
      </c>
      <c r="G373" s="3">
        <v>1094802</v>
      </c>
      <c r="H373" s="3">
        <v>1132920</v>
      </c>
      <c r="I373" s="3">
        <v>1094802</v>
      </c>
    </row>
    <row r="374" spans="1:9" x14ac:dyDescent="0.2">
      <c r="A374" t="s">
        <v>98</v>
      </c>
      <c r="B374" t="s">
        <v>17</v>
      </c>
      <c r="C374" t="s">
        <v>17</v>
      </c>
      <c r="D374" t="s">
        <v>36</v>
      </c>
      <c r="E374">
        <v>202306</v>
      </c>
      <c r="F374" s="3">
        <v>3021120</v>
      </c>
      <c r="G374" s="3">
        <v>1513553</v>
      </c>
      <c r="H374" s="3">
        <v>3021120</v>
      </c>
      <c r="I374" s="3">
        <v>1513553</v>
      </c>
    </row>
    <row r="375" spans="1:9" x14ac:dyDescent="0.2">
      <c r="A375" t="s">
        <v>98</v>
      </c>
      <c r="B375" t="s">
        <v>17</v>
      </c>
      <c r="C375" t="s">
        <v>17</v>
      </c>
      <c r="D375" t="s">
        <v>36</v>
      </c>
      <c r="E375">
        <v>202307</v>
      </c>
      <c r="F375" s="3">
        <v>-11186829.940000001</v>
      </c>
      <c r="G375" s="3">
        <v>-6602376.9399999995</v>
      </c>
      <c r="H375" s="3">
        <v>-11186829.940000001</v>
      </c>
      <c r="I375" s="3">
        <v>-6602376.9399999995</v>
      </c>
    </row>
    <row r="376" spans="1:9" x14ac:dyDescent="0.2">
      <c r="A376" t="s">
        <v>98</v>
      </c>
      <c r="B376" t="s">
        <v>17</v>
      </c>
      <c r="C376" t="s">
        <v>17</v>
      </c>
      <c r="D376" t="s">
        <v>36</v>
      </c>
      <c r="E376">
        <v>202308</v>
      </c>
      <c r="F376" s="3">
        <v>-356660</v>
      </c>
      <c r="G376" s="3">
        <v>-283083</v>
      </c>
      <c r="H376" s="3">
        <v>-356660</v>
      </c>
      <c r="I376" s="3">
        <v>-283083</v>
      </c>
    </row>
    <row r="377" spans="1:9" x14ac:dyDescent="0.2">
      <c r="A377" t="s">
        <v>98</v>
      </c>
      <c r="B377" t="s">
        <v>17</v>
      </c>
      <c r="C377" t="s">
        <v>17</v>
      </c>
      <c r="D377" t="s">
        <v>36</v>
      </c>
      <c r="E377">
        <v>202309</v>
      </c>
      <c r="F377" s="3">
        <v>0</v>
      </c>
      <c r="G377" s="3">
        <v>46220</v>
      </c>
      <c r="H377" s="3">
        <v>0</v>
      </c>
      <c r="I377" s="3">
        <v>46220</v>
      </c>
    </row>
    <row r="378" spans="1:9" x14ac:dyDescent="0.2">
      <c r="A378" t="s">
        <v>98</v>
      </c>
      <c r="B378" t="s">
        <v>17</v>
      </c>
      <c r="C378" t="s">
        <v>17</v>
      </c>
      <c r="D378" t="s">
        <v>36</v>
      </c>
      <c r="E378">
        <v>202310</v>
      </c>
      <c r="F378" s="3">
        <v>0</v>
      </c>
      <c r="G378" s="3">
        <v>44568</v>
      </c>
      <c r="H378" s="3">
        <v>0</v>
      </c>
      <c r="I378" s="3">
        <v>44568</v>
      </c>
    </row>
    <row r="379" spans="1:9" x14ac:dyDescent="0.2">
      <c r="A379" t="s">
        <v>98</v>
      </c>
      <c r="B379" t="s">
        <v>17</v>
      </c>
      <c r="C379" t="s">
        <v>17</v>
      </c>
      <c r="D379" t="s">
        <v>36</v>
      </c>
      <c r="E379">
        <v>202311</v>
      </c>
      <c r="F379" s="3">
        <v>0</v>
      </c>
      <c r="G379" s="3">
        <v>28264</v>
      </c>
      <c r="H379" s="3">
        <v>0</v>
      </c>
      <c r="I379" s="3">
        <v>28264</v>
      </c>
    </row>
    <row r="380" spans="1:9" x14ac:dyDescent="0.2">
      <c r="A380" t="s">
        <v>98</v>
      </c>
      <c r="B380" t="s">
        <v>17</v>
      </c>
      <c r="C380" t="s">
        <v>17</v>
      </c>
      <c r="D380" t="s">
        <v>36</v>
      </c>
      <c r="E380">
        <v>202312</v>
      </c>
      <c r="F380" s="3">
        <v>0</v>
      </c>
      <c r="G380" s="3">
        <v>7758</v>
      </c>
      <c r="H380" s="3">
        <v>0</v>
      </c>
      <c r="I380" s="3">
        <v>7758</v>
      </c>
    </row>
    <row r="381" spans="1:9" x14ac:dyDescent="0.2">
      <c r="A381" t="s">
        <v>98</v>
      </c>
      <c r="B381" t="s">
        <v>17</v>
      </c>
      <c r="C381" t="s">
        <v>17</v>
      </c>
      <c r="D381" t="s">
        <v>36</v>
      </c>
      <c r="E381">
        <v>202401</v>
      </c>
      <c r="F381" s="3">
        <v>0</v>
      </c>
      <c r="G381" s="3">
        <v>1261</v>
      </c>
      <c r="H381" s="3">
        <v>0</v>
      </c>
      <c r="I381" s="3">
        <v>1261</v>
      </c>
    </row>
    <row r="382" spans="1:9" x14ac:dyDescent="0.2">
      <c r="A382" t="s">
        <v>98</v>
      </c>
      <c r="B382" t="s">
        <v>17</v>
      </c>
      <c r="C382" t="s">
        <v>17</v>
      </c>
      <c r="D382" t="s">
        <v>36</v>
      </c>
      <c r="E382">
        <v>202402</v>
      </c>
      <c r="F382" s="3">
        <v>0</v>
      </c>
      <c r="G382" s="3">
        <v>2002</v>
      </c>
      <c r="H382" s="3">
        <v>0</v>
      </c>
      <c r="I382" s="3">
        <v>2002</v>
      </c>
    </row>
    <row r="383" spans="1:9" x14ac:dyDescent="0.2">
      <c r="A383" t="s">
        <v>98</v>
      </c>
      <c r="B383" t="s">
        <v>17</v>
      </c>
      <c r="C383" t="s">
        <v>17</v>
      </c>
      <c r="D383" t="s">
        <v>36</v>
      </c>
      <c r="E383">
        <v>202403</v>
      </c>
      <c r="F383" s="3">
        <v>0</v>
      </c>
      <c r="G383" s="3">
        <v>1984</v>
      </c>
      <c r="H383" s="3">
        <v>0</v>
      </c>
      <c r="I383" s="3">
        <v>1984</v>
      </c>
    </row>
    <row r="384" spans="1:9" x14ac:dyDescent="0.2">
      <c r="A384" t="s">
        <v>98</v>
      </c>
      <c r="B384" t="s">
        <v>17</v>
      </c>
      <c r="C384" t="s">
        <v>17</v>
      </c>
      <c r="D384" t="s">
        <v>36</v>
      </c>
      <c r="E384">
        <v>202404</v>
      </c>
      <c r="F384" s="3">
        <v>0</v>
      </c>
      <c r="G384" s="3">
        <v>520</v>
      </c>
      <c r="H384" s="3">
        <v>0</v>
      </c>
      <c r="I384" s="3">
        <v>520</v>
      </c>
    </row>
    <row r="385" spans="1:9" x14ac:dyDescent="0.2">
      <c r="A385" t="s">
        <v>98</v>
      </c>
      <c r="B385" t="s">
        <v>17</v>
      </c>
      <c r="C385" t="s">
        <v>17</v>
      </c>
      <c r="D385" t="s">
        <v>36</v>
      </c>
      <c r="E385">
        <v>202405</v>
      </c>
      <c r="F385" s="3">
        <v>0</v>
      </c>
      <c r="G385" s="3">
        <v>-3236</v>
      </c>
      <c r="H385" s="3">
        <v>0</v>
      </c>
      <c r="I385" s="3">
        <v>-3236</v>
      </c>
    </row>
    <row r="386" spans="1:9" x14ac:dyDescent="0.2">
      <c r="A386" t="s">
        <v>98</v>
      </c>
      <c r="B386" t="s">
        <v>17</v>
      </c>
      <c r="C386" t="s">
        <v>17</v>
      </c>
      <c r="D386" t="s">
        <v>37</v>
      </c>
      <c r="E386">
        <v>201906</v>
      </c>
      <c r="F386" s="3">
        <v>-18003588</v>
      </c>
      <c r="G386" s="3">
        <v>-11019730.73599999</v>
      </c>
      <c r="H386" s="3">
        <v>-18003588</v>
      </c>
      <c r="I386" s="3">
        <v>-11019730.73599999</v>
      </c>
    </row>
    <row r="387" spans="1:9" x14ac:dyDescent="0.2">
      <c r="A387" t="s">
        <v>98</v>
      </c>
      <c r="B387" t="s">
        <v>17</v>
      </c>
      <c r="C387" t="s">
        <v>17</v>
      </c>
      <c r="D387" t="s">
        <v>37</v>
      </c>
      <c r="E387">
        <v>201912</v>
      </c>
      <c r="F387" s="3">
        <v>25627046</v>
      </c>
      <c r="G387" s="3">
        <v>26970779.534899995</v>
      </c>
      <c r="H387" s="3">
        <v>25627046</v>
      </c>
      <c r="I387" s="3">
        <v>26970779.534899995</v>
      </c>
    </row>
    <row r="388" spans="1:9" x14ac:dyDescent="0.2">
      <c r="A388" t="s">
        <v>98</v>
      </c>
      <c r="B388" t="s">
        <v>17</v>
      </c>
      <c r="C388" t="s">
        <v>17</v>
      </c>
      <c r="D388" t="s">
        <v>37</v>
      </c>
      <c r="E388">
        <v>202006</v>
      </c>
      <c r="F388" s="3">
        <v>29514461</v>
      </c>
      <c r="G388" s="3">
        <v>22999564.961999994</v>
      </c>
      <c r="H388" s="3">
        <v>29514461</v>
      </c>
      <c r="I388" s="3">
        <v>22999564.961999994</v>
      </c>
    </row>
    <row r="389" spans="1:9" x14ac:dyDescent="0.2">
      <c r="A389" t="s">
        <v>98</v>
      </c>
      <c r="B389" t="s">
        <v>17</v>
      </c>
      <c r="C389" t="s">
        <v>17</v>
      </c>
      <c r="D389" t="s">
        <v>37</v>
      </c>
      <c r="E389">
        <v>202012</v>
      </c>
      <c r="F389" s="3">
        <v>32435080</v>
      </c>
      <c r="G389" s="3">
        <v>30848805.258499999</v>
      </c>
      <c r="H389" s="3">
        <v>32435080</v>
      </c>
      <c r="I389" s="3">
        <v>30848805.258499999</v>
      </c>
    </row>
    <row r="390" spans="1:9" x14ac:dyDescent="0.2">
      <c r="A390" t="s">
        <v>98</v>
      </c>
      <c r="B390" t="s">
        <v>17</v>
      </c>
      <c r="C390" t="s">
        <v>17</v>
      </c>
      <c r="D390" t="s">
        <v>37</v>
      </c>
      <c r="E390">
        <v>202106</v>
      </c>
      <c r="F390" s="3">
        <v>-22522030</v>
      </c>
      <c r="G390" s="3">
        <v>-12846129.261599949</v>
      </c>
      <c r="H390" s="3">
        <v>-22522030</v>
      </c>
      <c r="I390" s="3">
        <v>-12846129.261599949</v>
      </c>
    </row>
    <row r="391" spans="1:9" x14ac:dyDescent="0.2">
      <c r="A391" t="s">
        <v>98</v>
      </c>
      <c r="B391" t="s">
        <v>17</v>
      </c>
      <c r="C391" t="s">
        <v>17</v>
      </c>
      <c r="D391" t="s">
        <v>37</v>
      </c>
      <c r="E391">
        <v>202112</v>
      </c>
      <c r="F391" s="3">
        <v>-13102010</v>
      </c>
      <c r="G391" s="3">
        <v>-7006761.9436999941</v>
      </c>
      <c r="H391" s="3">
        <v>-13102010</v>
      </c>
      <c r="I391" s="3">
        <v>-7006761.9436999941</v>
      </c>
    </row>
    <row r="392" spans="1:9" x14ac:dyDescent="0.2">
      <c r="A392" t="s">
        <v>98</v>
      </c>
      <c r="B392" t="s">
        <v>17</v>
      </c>
      <c r="C392" t="s">
        <v>17</v>
      </c>
      <c r="D392" t="s">
        <v>37</v>
      </c>
      <c r="E392">
        <v>202206</v>
      </c>
      <c r="F392" s="3">
        <v>15976270</v>
      </c>
      <c r="G392" s="3">
        <v>11207161.1252</v>
      </c>
      <c r="H392" s="3">
        <v>15976270</v>
      </c>
      <c r="I392" s="3">
        <v>11207161.1252</v>
      </c>
    </row>
    <row r="393" spans="1:9" x14ac:dyDescent="0.2">
      <c r="A393" t="s">
        <v>98</v>
      </c>
      <c r="B393" t="s">
        <v>17</v>
      </c>
      <c r="C393" t="s">
        <v>17</v>
      </c>
      <c r="D393" t="s">
        <v>37</v>
      </c>
      <c r="E393">
        <v>202212</v>
      </c>
      <c r="F393" s="3">
        <v>2213390</v>
      </c>
      <c r="G393" s="3">
        <v>3615171.3554999991</v>
      </c>
      <c r="H393" s="3">
        <v>2213390</v>
      </c>
      <c r="I393" s="3">
        <v>3615171.3554999991</v>
      </c>
    </row>
    <row r="394" spans="1:9" x14ac:dyDescent="0.2">
      <c r="A394" t="s">
        <v>98</v>
      </c>
      <c r="B394" t="s">
        <v>17</v>
      </c>
      <c r="C394" t="s">
        <v>17</v>
      </c>
      <c r="D394" t="s">
        <v>37</v>
      </c>
      <c r="E394">
        <v>202306</v>
      </c>
      <c r="F394" s="3">
        <v>5391860</v>
      </c>
      <c r="G394" s="3">
        <v>5993190</v>
      </c>
      <c r="H394" s="3">
        <v>5391860</v>
      </c>
      <c r="I394" s="3">
        <v>5993190</v>
      </c>
    </row>
    <row r="395" spans="1:9" x14ac:dyDescent="0.2">
      <c r="A395" t="s">
        <v>98</v>
      </c>
      <c r="B395" t="s">
        <v>17</v>
      </c>
      <c r="C395" t="s">
        <v>17</v>
      </c>
      <c r="D395" t="s">
        <v>37</v>
      </c>
      <c r="E395">
        <v>202312</v>
      </c>
      <c r="F395" s="3">
        <v>-11543489.940000001</v>
      </c>
      <c r="G395" s="3">
        <v>-6758649.9399999995</v>
      </c>
      <c r="H395" s="3">
        <v>-11543489.940000001</v>
      </c>
      <c r="I395" s="3">
        <v>-6758649.9399999995</v>
      </c>
    </row>
    <row r="396" spans="1:9" x14ac:dyDescent="0.2">
      <c r="A396" t="s">
        <v>98</v>
      </c>
      <c r="B396" t="s">
        <v>17</v>
      </c>
      <c r="C396" t="s">
        <v>17</v>
      </c>
      <c r="D396" t="s">
        <v>37</v>
      </c>
      <c r="E396">
        <v>202406</v>
      </c>
      <c r="F396" s="3">
        <v>0</v>
      </c>
      <c r="G396" s="3">
        <v>2531</v>
      </c>
      <c r="H396" s="3">
        <v>0</v>
      </c>
      <c r="I396" s="3">
        <v>2531</v>
      </c>
    </row>
    <row r="397" spans="1:9" x14ac:dyDescent="0.2">
      <c r="A397" t="s">
        <v>98</v>
      </c>
      <c r="B397" t="s">
        <v>17</v>
      </c>
      <c r="C397" t="s">
        <v>17</v>
      </c>
      <c r="D397" t="s">
        <v>33</v>
      </c>
      <c r="E397">
        <v>201906</v>
      </c>
      <c r="F397" s="3">
        <v>-18003588</v>
      </c>
      <c r="G397" s="3">
        <v>-11019730.73599999</v>
      </c>
      <c r="H397" s="3">
        <v>-18003588</v>
      </c>
      <c r="I397" s="3">
        <v>-11019730.73599999</v>
      </c>
    </row>
    <row r="398" spans="1:9" x14ac:dyDescent="0.2">
      <c r="A398" t="s">
        <v>98</v>
      </c>
      <c r="B398" t="s">
        <v>17</v>
      </c>
      <c r="C398" t="s">
        <v>17</v>
      </c>
      <c r="D398" t="s">
        <v>33</v>
      </c>
      <c r="E398">
        <v>201909</v>
      </c>
      <c r="F398" s="3">
        <v>17874960</v>
      </c>
      <c r="G398" s="3">
        <v>18198748.112100001</v>
      </c>
      <c r="H398" s="3">
        <v>17874960</v>
      </c>
      <c r="I398" s="3">
        <v>18198748.112100001</v>
      </c>
    </row>
    <row r="399" spans="1:9" x14ac:dyDescent="0.2">
      <c r="A399" t="s">
        <v>98</v>
      </c>
      <c r="B399" t="s">
        <v>17</v>
      </c>
      <c r="C399" t="s">
        <v>17</v>
      </c>
      <c r="D399" t="s">
        <v>33</v>
      </c>
      <c r="E399">
        <v>201912</v>
      </c>
      <c r="F399" s="3">
        <v>7752086</v>
      </c>
      <c r="G399" s="3">
        <v>8772031.422799997</v>
      </c>
      <c r="H399" s="3">
        <v>7752086</v>
      </c>
      <c r="I399" s="3">
        <v>8772031.422799997</v>
      </c>
    </row>
    <row r="400" spans="1:9" x14ac:dyDescent="0.2">
      <c r="A400" t="s">
        <v>98</v>
      </c>
      <c r="B400" t="s">
        <v>17</v>
      </c>
      <c r="C400" t="s">
        <v>17</v>
      </c>
      <c r="D400" t="s">
        <v>33</v>
      </c>
      <c r="E400">
        <v>202003</v>
      </c>
      <c r="F400" s="3">
        <v>7359581</v>
      </c>
      <c r="G400" s="3">
        <v>9620703.4980999976</v>
      </c>
      <c r="H400" s="3">
        <v>7359581</v>
      </c>
      <c r="I400" s="3">
        <v>9620703.4980999976</v>
      </c>
    </row>
    <row r="401" spans="1:9" x14ac:dyDescent="0.2">
      <c r="A401" t="s">
        <v>98</v>
      </c>
      <c r="B401" t="s">
        <v>17</v>
      </c>
      <c r="C401" t="s">
        <v>17</v>
      </c>
      <c r="D401" t="s">
        <v>33</v>
      </c>
      <c r="E401">
        <v>202006</v>
      </c>
      <c r="F401" s="3">
        <v>22154880</v>
      </c>
      <c r="G401" s="3">
        <v>13378861.463899998</v>
      </c>
      <c r="H401" s="3">
        <v>22154880</v>
      </c>
      <c r="I401" s="3">
        <v>13378861.463899998</v>
      </c>
    </row>
    <row r="402" spans="1:9" x14ac:dyDescent="0.2">
      <c r="A402" t="s">
        <v>98</v>
      </c>
      <c r="B402" t="s">
        <v>17</v>
      </c>
      <c r="C402" t="s">
        <v>17</v>
      </c>
      <c r="D402" t="s">
        <v>33</v>
      </c>
      <c r="E402">
        <v>202009</v>
      </c>
      <c r="F402" s="3">
        <v>14602080</v>
      </c>
      <c r="G402" s="3">
        <v>13168899.776300009</v>
      </c>
      <c r="H402" s="3">
        <v>14602080</v>
      </c>
      <c r="I402" s="3">
        <v>13168899.776300009</v>
      </c>
    </row>
    <row r="403" spans="1:9" x14ac:dyDescent="0.2">
      <c r="A403" t="s">
        <v>98</v>
      </c>
      <c r="B403" t="s">
        <v>17</v>
      </c>
      <c r="C403" t="s">
        <v>17</v>
      </c>
      <c r="D403" t="s">
        <v>33</v>
      </c>
      <c r="E403">
        <v>202012</v>
      </c>
      <c r="F403" s="3">
        <v>17833000</v>
      </c>
      <c r="G403" s="3">
        <v>17679905.482199989</v>
      </c>
      <c r="H403" s="3">
        <v>17833000</v>
      </c>
      <c r="I403" s="3">
        <v>17679905.482199989</v>
      </c>
    </row>
    <row r="404" spans="1:9" x14ac:dyDescent="0.2">
      <c r="A404" t="s">
        <v>98</v>
      </c>
      <c r="B404" t="s">
        <v>17</v>
      </c>
      <c r="C404" t="s">
        <v>17</v>
      </c>
      <c r="D404" t="s">
        <v>33</v>
      </c>
      <c r="E404">
        <v>202103</v>
      </c>
      <c r="F404" s="3">
        <v>7175160</v>
      </c>
      <c r="G404" s="3">
        <v>9284524.8591999821</v>
      </c>
      <c r="H404" s="3">
        <v>7175160</v>
      </c>
      <c r="I404" s="3">
        <v>9284524.8591999821</v>
      </c>
    </row>
    <row r="405" spans="1:9" x14ac:dyDescent="0.2">
      <c r="A405" t="s">
        <v>98</v>
      </c>
      <c r="B405" t="s">
        <v>17</v>
      </c>
      <c r="C405" t="s">
        <v>17</v>
      </c>
      <c r="D405" t="s">
        <v>33</v>
      </c>
      <c r="E405">
        <v>202106</v>
      </c>
      <c r="F405" s="3">
        <v>-29697190</v>
      </c>
      <c r="G405" s="3">
        <v>-22130654.120799933</v>
      </c>
      <c r="H405" s="3">
        <v>-29697190</v>
      </c>
      <c r="I405" s="3">
        <v>-22130654.120799933</v>
      </c>
    </row>
    <row r="406" spans="1:9" x14ac:dyDescent="0.2">
      <c r="A406" t="s">
        <v>98</v>
      </c>
      <c r="B406" t="s">
        <v>17</v>
      </c>
      <c r="C406" t="s">
        <v>17</v>
      </c>
      <c r="D406" t="s">
        <v>33</v>
      </c>
      <c r="E406">
        <v>202109</v>
      </c>
      <c r="F406" s="3">
        <v>-933610</v>
      </c>
      <c r="G406" s="3">
        <v>681766.84220000124</v>
      </c>
      <c r="H406" s="3">
        <v>-933610</v>
      </c>
      <c r="I406" s="3">
        <v>681766.84220000124</v>
      </c>
    </row>
    <row r="407" spans="1:9" x14ac:dyDescent="0.2">
      <c r="A407" t="s">
        <v>98</v>
      </c>
      <c r="B407" t="s">
        <v>17</v>
      </c>
      <c r="C407" t="s">
        <v>17</v>
      </c>
      <c r="D407" t="s">
        <v>33</v>
      </c>
      <c r="E407">
        <v>202112</v>
      </c>
      <c r="F407" s="3">
        <v>-12168400</v>
      </c>
      <c r="G407" s="3">
        <v>-7688528.7858999958</v>
      </c>
      <c r="H407" s="3">
        <v>-12168400</v>
      </c>
      <c r="I407" s="3">
        <v>-7688528.7858999958</v>
      </c>
    </row>
    <row r="408" spans="1:9" x14ac:dyDescent="0.2">
      <c r="A408" t="s">
        <v>98</v>
      </c>
      <c r="B408" t="s">
        <v>17</v>
      </c>
      <c r="C408" t="s">
        <v>17</v>
      </c>
      <c r="D408" t="s">
        <v>33</v>
      </c>
      <c r="E408">
        <v>202203</v>
      </c>
      <c r="F408" s="3">
        <v>-1059490</v>
      </c>
      <c r="G408" s="3">
        <v>-516477.26740000054</v>
      </c>
      <c r="H408" s="3">
        <v>-1059490</v>
      </c>
      <c r="I408" s="3">
        <v>-516477.26740000054</v>
      </c>
    </row>
    <row r="409" spans="1:9" x14ac:dyDescent="0.2">
      <c r="A409" t="s">
        <v>98</v>
      </c>
      <c r="B409" t="s">
        <v>17</v>
      </c>
      <c r="C409" t="s">
        <v>17</v>
      </c>
      <c r="D409" t="s">
        <v>33</v>
      </c>
      <c r="E409">
        <v>202206</v>
      </c>
      <c r="F409" s="3">
        <v>17035760</v>
      </c>
      <c r="G409" s="3">
        <v>11723638.392600002</v>
      </c>
      <c r="H409" s="3">
        <v>17035760</v>
      </c>
      <c r="I409" s="3">
        <v>11723638.392600002</v>
      </c>
    </row>
    <row r="410" spans="1:9" x14ac:dyDescent="0.2">
      <c r="A410" t="s">
        <v>98</v>
      </c>
      <c r="B410" t="s">
        <v>17</v>
      </c>
      <c r="C410" t="s">
        <v>17</v>
      </c>
      <c r="D410" t="s">
        <v>33</v>
      </c>
      <c r="E410">
        <v>202209</v>
      </c>
      <c r="F410" s="3">
        <v>-83920</v>
      </c>
      <c r="G410" s="3">
        <v>1242141.9012</v>
      </c>
      <c r="H410" s="3">
        <v>-83920</v>
      </c>
      <c r="I410" s="3">
        <v>1242141.9012</v>
      </c>
    </row>
    <row r="411" spans="1:9" x14ac:dyDescent="0.2">
      <c r="A411" t="s">
        <v>98</v>
      </c>
      <c r="B411" t="s">
        <v>17</v>
      </c>
      <c r="C411" t="s">
        <v>17</v>
      </c>
      <c r="D411" t="s">
        <v>33</v>
      </c>
      <c r="E411">
        <v>202212</v>
      </c>
      <c r="F411" s="3">
        <v>2297310</v>
      </c>
      <c r="G411" s="3">
        <v>2373029.4542999994</v>
      </c>
      <c r="H411" s="3">
        <v>2297310</v>
      </c>
      <c r="I411" s="3">
        <v>2373029.4542999994</v>
      </c>
    </row>
    <row r="412" spans="1:9" x14ac:dyDescent="0.2">
      <c r="A412" t="s">
        <v>98</v>
      </c>
      <c r="B412" t="s">
        <v>17</v>
      </c>
      <c r="C412" t="s">
        <v>17</v>
      </c>
      <c r="D412" t="s">
        <v>33</v>
      </c>
      <c r="E412">
        <v>202303</v>
      </c>
      <c r="F412" s="3">
        <v>807730</v>
      </c>
      <c r="G412" s="3">
        <v>2395020</v>
      </c>
      <c r="H412" s="3">
        <v>807730</v>
      </c>
      <c r="I412" s="3">
        <v>2395020</v>
      </c>
    </row>
    <row r="413" spans="1:9" x14ac:dyDescent="0.2">
      <c r="A413" t="s">
        <v>98</v>
      </c>
      <c r="B413" t="s">
        <v>17</v>
      </c>
      <c r="C413" t="s">
        <v>17</v>
      </c>
      <c r="D413" t="s">
        <v>33</v>
      </c>
      <c r="E413">
        <v>202306</v>
      </c>
      <c r="F413" s="3">
        <v>4584130</v>
      </c>
      <c r="G413" s="3">
        <v>3598170</v>
      </c>
      <c r="H413" s="3">
        <v>4584130</v>
      </c>
      <c r="I413" s="3">
        <v>3598170</v>
      </c>
    </row>
    <row r="414" spans="1:9" x14ac:dyDescent="0.2">
      <c r="A414" t="s">
        <v>98</v>
      </c>
      <c r="B414" t="s">
        <v>17</v>
      </c>
      <c r="C414" t="s">
        <v>17</v>
      </c>
      <c r="D414" t="s">
        <v>33</v>
      </c>
      <c r="E414">
        <v>202309</v>
      </c>
      <c r="F414" s="3">
        <v>-11543489.940000001</v>
      </c>
      <c r="G414" s="3">
        <v>-6839239.9399999995</v>
      </c>
      <c r="H414" s="3">
        <v>-11543489.940000001</v>
      </c>
      <c r="I414" s="3">
        <v>-6839239.9399999995</v>
      </c>
    </row>
    <row r="415" spans="1:9" x14ac:dyDescent="0.2">
      <c r="A415" t="s">
        <v>98</v>
      </c>
      <c r="B415" t="s">
        <v>17</v>
      </c>
      <c r="C415" t="s">
        <v>17</v>
      </c>
      <c r="D415" t="s">
        <v>33</v>
      </c>
      <c r="E415">
        <v>202312</v>
      </c>
      <c r="F415" s="3">
        <v>0</v>
      </c>
      <c r="G415" s="3">
        <v>80590</v>
      </c>
      <c r="H415" s="3">
        <v>0</v>
      </c>
      <c r="I415" s="3">
        <v>80590</v>
      </c>
    </row>
    <row r="416" spans="1:9" x14ac:dyDescent="0.2">
      <c r="A416" t="s">
        <v>98</v>
      </c>
      <c r="B416" t="s">
        <v>17</v>
      </c>
      <c r="C416" t="s">
        <v>17</v>
      </c>
      <c r="D416" t="s">
        <v>33</v>
      </c>
      <c r="E416">
        <v>202403</v>
      </c>
      <c r="F416" s="3">
        <v>0</v>
      </c>
      <c r="G416" s="3">
        <v>5247</v>
      </c>
      <c r="H416" s="3">
        <v>0</v>
      </c>
      <c r="I416" s="3">
        <v>5247</v>
      </c>
    </row>
    <row r="417" spans="1:9" x14ac:dyDescent="0.2">
      <c r="A417" t="s">
        <v>98</v>
      </c>
      <c r="B417" t="s">
        <v>17</v>
      </c>
      <c r="C417" t="s">
        <v>17</v>
      </c>
      <c r="D417" t="s">
        <v>33</v>
      </c>
      <c r="E417">
        <v>202406</v>
      </c>
      <c r="F417" s="3">
        <v>0</v>
      </c>
      <c r="G417" s="3">
        <v>-2716</v>
      </c>
      <c r="H417" s="3">
        <v>0</v>
      </c>
      <c r="I417" s="3">
        <v>-2716</v>
      </c>
    </row>
    <row r="418" spans="1:9" x14ac:dyDescent="0.2">
      <c r="A418" t="s">
        <v>108</v>
      </c>
      <c r="B418" t="s">
        <v>17</v>
      </c>
      <c r="C418" t="s">
        <v>17</v>
      </c>
      <c r="D418" t="s">
        <v>35</v>
      </c>
      <c r="E418">
        <v>2023</v>
      </c>
      <c r="F418" s="3">
        <v>0</v>
      </c>
      <c r="G418" s="3">
        <v>84</v>
      </c>
      <c r="H418" s="3">
        <v>0</v>
      </c>
      <c r="I418" s="3">
        <v>84</v>
      </c>
    </row>
    <row r="419" spans="1:9" x14ac:dyDescent="0.2">
      <c r="A419" t="s">
        <v>108</v>
      </c>
      <c r="B419" t="s">
        <v>17</v>
      </c>
      <c r="C419" t="s">
        <v>17</v>
      </c>
      <c r="D419" t="s">
        <v>36</v>
      </c>
      <c r="E419">
        <v>202307</v>
      </c>
      <c r="F419" s="3">
        <v>0</v>
      </c>
      <c r="G419" s="3">
        <v>84</v>
      </c>
      <c r="H419" s="3">
        <v>0</v>
      </c>
      <c r="I419" s="3">
        <v>84</v>
      </c>
    </row>
    <row r="420" spans="1:9" x14ac:dyDescent="0.2">
      <c r="A420" t="s">
        <v>108</v>
      </c>
      <c r="B420" t="s">
        <v>17</v>
      </c>
      <c r="C420" t="s">
        <v>17</v>
      </c>
      <c r="D420" t="s">
        <v>37</v>
      </c>
      <c r="E420">
        <v>202312</v>
      </c>
      <c r="F420" s="3">
        <v>0</v>
      </c>
      <c r="G420" s="3">
        <v>84</v>
      </c>
      <c r="H420" s="3">
        <v>0</v>
      </c>
      <c r="I420" s="3">
        <v>84</v>
      </c>
    </row>
    <row r="421" spans="1:9" x14ac:dyDescent="0.2">
      <c r="A421" t="s">
        <v>108</v>
      </c>
      <c r="B421" t="s">
        <v>17</v>
      </c>
      <c r="C421" t="s">
        <v>17</v>
      </c>
      <c r="D421" t="s">
        <v>33</v>
      </c>
      <c r="E421">
        <v>202309</v>
      </c>
      <c r="F421" s="3">
        <v>0</v>
      </c>
      <c r="G421" s="3">
        <v>84</v>
      </c>
      <c r="H421" s="3">
        <v>0</v>
      </c>
      <c r="I421" s="3">
        <v>84</v>
      </c>
    </row>
    <row r="422" spans="1:9" x14ac:dyDescent="0.2">
      <c r="A422" t="s">
        <v>109</v>
      </c>
      <c r="B422" t="s">
        <v>15</v>
      </c>
      <c r="C422" t="s">
        <v>17</v>
      </c>
      <c r="D422" t="s">
        <v>35</v>
      </c>
      <c r="E422">
        <v>2020</v>
      </c>
      <c r="F422" s="3">
        <v>0</v>
      </c>
      <c r="G422" s="3">
        <v>0</v>
      </c>
      <c r="H422" s="3">
        <v>0</v>
      </c>
      <c r="I422" s="3">
        <v>0</v>
      </c>
    </row>
    <row r="423" spans="1:9" x14ac:dyDescent="0.2">
      <c r="A423" t="s">
        <v>109</v>
      </c>
      <c r="B423" t="s">
        <v>15</v>
      </c>
      <c r="C423" t="s">
        <v>17</v>
      </c>
      <c r="D423" t="s">
        <v>35</v>
      </c>
      <c r="E423">
        <v>2023</v>
      </c>
      <c r="F423" s="3">
        <v>0</v>
      </c>
      <c r="G423" s="3">
        <v>43263</v>
      </c>
      <c r="H423" s="3">
        <v>0</v>
      </c>
      <c r="I423" s="3">
        <v>43263</v>
      </c>
    </row>
    <row r="424" spans="1:9" x14ac:dyDescent="0.2">
      <c r="A424" t="s">
        <v>109</v>
      </c>
      <c r="B424" t="s">
        <v>15</v>
      </c>
      <c r="C424" t="s">
        <v>17</v>
      </c>
      <c r="D424" t="s">
        <v>36</v>
      </c>
      <c r="E424">
        <v>202004</v>
      </c>
      <c r="F424" s="3">
        <v>0</v>
      </c>
      <c r="G424" s="3">
        <v>0</v>
      </c>
      <c r="H424" s="3">
        <v>0</v>
      </c>
      <c r="I424" s="3">
        <v>0</v>
      </c>
    </row>
    <row r="425" spans="1:9" x14ac:dyDescent="0.2">
      <c r="A425" t="s">
        <v>109</v>
      </c>
      <c r="B425" t="s">
        <v>15</v>
      </c>
      <c r="C425" t="s">
        <v>17</v>
      </c>
      <c r="D425" t="s">
        <v>36</v>
      </c>
      <c r="E425">
        <v>202307</v>
      </c>
      <c r="F425" s="3">
        <v>0</v>
      </c>
      <c r="G425" s="3">
        <v>43263</v>
      </c>
      <c r="H425" s="3">
        <v>0</v>
      </c>
      <c r="I425" s="3">
        <v>43263</v>
      </c>
    </row>
    <row r="426" spans="1:9" x14ac:dyDescent="0.2">
      <c r="A426" t="s">
        <v>109</v>
      </c>
      <c r="B426" t="s">
        <v>15</v>
      </c>
      <c r="C426" t="s">
        <v>17</v>
      </c>
      <c r="D426" t="s">
        <v>37</v>
      </c>
      <c r="E426">
        <v>202006</v>
      </c>
      <c r="F426" s="3">
        <v>0</v>
      </c>
      <c r="G426" s="3">
        <v>0</v>
      </c>
      <c r="H426" s="3">
        <v>0</v>
      </c>
      <c r="I426" s="3">
        <v>0</v>
      </c>
    </row>
    <row r="427" spans="1:9" x14ac:dyDescent="0.2">
      <c r="A427" t="s">
        <v>109</v>
      </c>
      <c r="B427" t="s">
        <v>15</v>
      </c>
      <c r="C427" t="s">
        <v>17</v>
      </c>
      <c r="D427" t="s">
        <v>37</v>
      </c>
      <c r="E427">
        <v>202312</v>
      </c>
      <c r="F427" s="3">
        <v>0</v>
      </c>
      <c r="G427" s="3">
        <v>43263</v>
      </c>
      <c r="H427" s="3">
        <v>0</v>
      </c>
      <c r="I427" s="3">
        <v>43263</v>
      </c>
    </row>
    <row r="428" spans="1:9" x14ac:dyDescent="0.2">
      <c r="A428" t="s">
        <v>109</v>
      </c>
      <c r="B428" t="s">
        <v>15</v>
      </c>
      <c r="C428" t="s">
        <v>17</v>
      </c>
      <c r="D428" t="s">
        <v>33</v>
      </c>
      <c r="E428">
        <v>202006</v>
      </c>
      <c r="F428" s="3">
        <v>0</v>
      </c>
      <c r="G428" s="3">
        <v>0</v>
      </c>
      <c r="H428" s="3">
        <v>0</v>
      </c>
      <c r="I428" s="3">
        <v>0</v>
      </c>
    </row>
    <row r="429" spans="1:9" x14ac:dyDescent="0.2">
      <c r="A429" t="s">
        <v>109</v>
      </c>
      <c r="B429" t="s">
        <v>15</v>
      </c>
      <c r="C429" t="s">
        <v>17</v>
      </c>
      <c r="D429" t="s">
        <v>33</v>
      </c>
      <c r="E429">
        <v>202309</v>
      </c>
      <c r="F429" s="3">
        <v>0</v>
      </c>
      <c r="G429" s="3">
        <v>43263</v>
      </c>
      <c r="H429" s="3">
        <v>0</v>
      </c>
      <c r="I429" s="3">
        <v>43263</v>
      </c>
    </row>
    <row r="430" spans="1:9" x14ac:dyDescent="0.2">
      <c r="A430" t="s">
        <v>99</v>
      </c>
      <c r="B430" t="s">
        <v>17</v>
      </c>
      <c r="C430" t="s">
        <v>17</v>
      </c>
      <c r="D430" t="s">
        <v>35</v>
      </c>
      <c r="E430">
        <v>2019</v>
      </c>
      <c r="F430" s="3">
        <v>15011354266.859993</v>
      </c>
      <c r="G430" s="3">
        <v>15731328362.859894</v>
      </c>
      <c r="H430" s="3">
        <v>15011354266.859993</v>
      </c>
      <c r="I430" s="3">
        <v>15731328362.859894</v>
      </c>
    </row>
    <row r="431" spans="1:9" x14ac:dyDescent="0.2">
      <c r="A431" t="s">
        <v>99</v>
      </c>
      <c r="B431" t="s">
        <v>17</v>
      </c>
      <c r="C431" t="s">
        <v>17</v>
      </c>
      <c r="D431" t="s">
        <v>35</v>
      </c>
      <c r="E431">
        <v>2020</v>
      </c>
      <c r="F431" s="3">
        <v>18331033427.079998</v>
      </c>
      <c r="G431" s="3">
        <v>19528482290.079899</v>
      </c>
      <c r="H431" s="3">
        <v>18331033427.079998</v>
      </c>
      <c r="I431" s="3">
        <v>19528482290.079899</v>
      </c>
    </row>
    <row r="432" spans="1:9" x14ac:dyDescent="0.2">
      <c r="A432" t="s">
        <v>99</v>
      </c>
      <c r="B432" t="s">
        <v>17</v>
      </c>
      <c r="C432" t="s">
        <v>17</v>
      </c>
      <c r="D432" t="s">
        <v>35</v>
      </c>
      <c r="E432">
        <v>2021</v>
      </c>
      <c r="F432" s="3">
        <v>15525998009.700003</v>
      </c>
      <c r="G432" s="3">
        <v>16075626647.700003</v>
      </c>
      <c r="H432" s="3">
        <v>15525998009.700003</v>
      </c>
      <c r="I432" s="3">
        <v>16075626647.700003</v>
      </c>
    </row>
    <row r="433" spans="1:9" x14ac:dyDescent="0.2">
      <c r="A433" t="s">
        <v>99</v>
      </c>
      <c r="B433" t="s">
        <v>17</v>
      </c>
      <c r="C433" t="s">
        <v>17</v>
      </c>
      <c r="D433" t="s">
        <v>35</v>
      </c>
      <c r="E433">
        <v>2022</v>
      </c>
      <c r="F433" s="3">
        <v>17519049234.119999</v>
      </c>
      <c r="G433" s="3">
        <v>17475540072.763611</v>
      </c>
      <c r="H433" s="3">
        <v>17519049234.119999</v>
      </c>
      <c r="I433" s="3">
        <v>17475540072.763611</v>
      </c>
    </row>
    <row r="434" spans="1:9" x14ac:dyDescent="0.2">
      <c r="A434" t="s">
        <v>99</v>
      </c>
      <c r="B434" t="s">
        <v>17</v>
      </c>
      <c r="C434" t="s">
        <v>17</v>
      </c>
      <c r="D434" t="s">
        <v>35</v>
      </c>
      <c r="E434">
        <v>2023</v>
      </c>
      <c r="F434" s="3">
        <v>23075002803.749996</v>
      </c>
      <c r="G434" s="3">
        <v>23399203454.749996</v>
      </c>
      <c r="H434" s="3">
        <v>23075002803.749996</v>
      </c>
      <c r="I434" s="3">
        <v>23399203454.749996</v>
      </c>
    </row>
    <row r="435" spans="1:9" x14ac:dyDescent="0.2">
      <c r="A435" t="s">
        <v>99</v>
      </c>
      <c r="B435" t="s">
        <v>17</v>
      </c>
      <c r="C435" t="s">
        <v>17</v>
      </c>
      <c r="D435" t="s">
        <v>35</v>
      </c>
      <c r="E435">
        <v>2024</v>
      </c>
      <c r="F435" s="3">
        <v>9657318937.0200024</v>
      </c>
      <c r="G435" s="3">
        <v>9871446229.0200024</v>
      </c>
      <c r="H435" s="3">
        <v>9657318937.0200024</v>
      </c>
      <c r="I435" s="3">
        <v>9871446229.0200024</v>
      </c>
    </row>
    <row r="436" spans="1:9" x14ac:dyDescent="0.2">
      <c r="A436" t="s">
        <v>99</v>
      </c>
      <c r="B436" t="s">
        <v>17</v>
      </c>
      <c r="C436" t="s">
        <v>17</v>
      </c>
      <c r="D436" t="s">
        <v>36</v>
      </c>
      <c r="E436">
        <v>201904</v>
      </c>
      <c r="F436" s="3">
        <v>1090924707.6399992</v>
      </c>
      <c r="G436" s="3">
        <v>1397019060.6399987</v>
      </c>
      <c r="H436" s="3">
        <v>1090924707.6399992</v>
      </c>
      <c r="I436" s="3">
        <v>1397019060.6399987</v>
      </c>
    </row>
    <row r="437" spans="1:9" x14ac:dyDescent="0.2">
      <c r="A437" t="s">
        <v>99</v>
      </c>
      <c r="B437" t="s">
        <v>17</v>
      </c>
      <c r="C437" t="s">
        <v>17</v>
      </c>
      <c r="D437" t="s">
        <v>36</v>
      </c>
      <c r="E437">
        <v>201905</v>
      </c>
      <c r="F437" s="3">
        <v>1884412135.7599993</v>
      </c>
      <c r="G437" s="3">
        <v>1755813847.7599993</v>
      </c>
      <c r="H437" s="3">
        <v>1884412135.7599993</v>
      </c>
      <c r="I437" s="3">
        <v>1755813847.7599993</v>
      </c>
    </row>
    <row r="438" spans="1:9" x14ac:dyDescent="0.2">
      <c r="A438" t="s">
        <v>99</v>
      </c>
      <c r="B438" t="s">
        <v>17</v>
      </c>
      <c r="C438" t="s">
        <v>17</v>
      </c>
      <c r="D438" t="s">
        <v>36</v>
      </c>
      <c r="E438">
        <v>201906</v>
      </c>
      <c r="F438" s="3">
        <v>1835705609.1699989</v>
      </c>
      <c r="G438" s="3">
        <v>1807667274.1699989</v>
      </c>
      <c r="H438" s="3">
        <v>1835705609.1699989</v>
      </c>
      <c r="I438" s="3">
        <v>1807667274.1699989</v>
      </c>
    </row>
    <row r="439" spans="1:9" x14ac:dyDescent="0.2">
      <c r="A439" t="s">
        <v>99</v>
      </c>
      <c r="B439" t="s">
        <v>17</v>
      </c>
      <c r="C439" t="s">
        <v>17</v>
      </c>
      <c r="D439" t="s">
        <v>36</v>
      </c>
      <c r="E439">
        <v>201907</v>
      </c>
      <c r="F439" s="3">
        <v>1706717422.289999</v>
      </c>
      <c r="G439" s="3">
        <v>1736205433.289999</v>
      </c>
      <c r="H439" s="3">
        <v>1706717422.289999</v>
      </c>
      <c r="I439" s="3">
        <v>1736205433.289999</v>
      </c>
    </row>
    <row r="440" spans="1:9" x14ac:dyDescent="0.2">
      <c r="A440" t="s">
        <v>99</v>
      </c>
      <c r="B440" t="s">
        <v>17</v>
      </c>
      <c r="C440" t="s">
        <v>17</v>
      </c>
      <c r="D440" t="s">
        <v>36</v>
      </c>
      <c r="E440">
        <v>201908</v>
      </c>
      <c r="F440" s="3">
        <v>1867894388.1199996</v>
      </c>
      <c r="G440" s="3">
        <v>1854676312.1199996</v>
      </c>
      <c r="H440" s="3">
        <v>1867894388.1199996</v>
      </c>
      <c r="I440" s="3">
        <v>1854676312.1199996</v>
      </c>
    </row>
    <row r="441" spans="1:9" x14ac:dyDescent="0.2">
      <c r="A441" t="s">
        <v>99</v>
      </c>
      <c r="B441" t="s">
        <v>17</v>
      </c>
      <c r="C441" t="s">
        <v>17</v>
      </c>
      <c r="D441" t="s">
        <v>36</v>
      </c>
      <c r="E441">
        <v>201909</v>
      </c>
      <c r="F441" s="3">
        <v>1762528687.6799991</v>
      </c>
      <c r="G441" s="3">
        <v>1836241283.6799994</v>
      </c>
      <c r="H441" s="3">
        <v>1762528687.6799991</v>
      </c>
      <c r="I441" s="3">
        <v>1836241283.6799994</v>
      </c>
    </row>
    <row r="442" spans="1:9" x14ac:dyDescent="0.2">
      <c r="A442" t="s">
        <v>99</v>
      </c>
      <c r="B442" t="s">
        <v>17</v>
      </c>
      <c r="C442" t="s">
        <v>17</v>
      </c>
      <c r="D442" t="s">
        <v>36</v>
      </c>
      <c r="E442">
        <v>201910</v>
      </c>
      <c r="F442" s="3">
        <v>1594791296.8899996</v>
      </c>
      <c r="G442" s="3">
        <v>1761225968.8899992</v>
      </c>
      <c r="H442" s="3">
        <v>1594791296.8899996</v>
      </c>
      <c r="I442" s="3">
        <v>1761225968.8899992</v>
      </c>
    </row>
    <row r="443" spans="1:9" x14ac:dyDescent="0.2">
      <c r="A443" t="s">
        <v>99</v>
      </c>
      <c r="B443" t="s">
        <v>17</v>
      </c>
      <c r="C443" t="s">
        <v>17</v>
      </c>
      <c r="D443" t="s">
        <v>36</v>
      </c>
      <c r="E443">
        <v>201911</v>
      </c>
      <c r="F443" s="3">
        <v>1457199574.1999991</v>
      </c>
      <c r="G443" s="3">
        <v>1729716052.1999991</v>
      </c>
      <c r="H443" s="3">
        <v>1457199574.1999991</v>
      </c>
      <c r="I443" s="3">
        <v>1729716052.1999991</v>
      </c>
    </row>
    <row r="444" spans="1:9" x14ac:dyDescent="0.2">
      <c r="A444" t="s">
        <v>99</v>
      </c>
      <c r="B444" t="s">
        <v>17</v>
      </c>
      <c r="C444" t="s">
        <v>17</v>
      </c>
      <c r="D444" t="s">
        <v>36</v>
      </c>
      <c r="E444">
        <v>201912</v>
      </c>
      <c r="F444" s="3">
        <v>1811180445.1099997</v>
      </c>
      <c r="G444" s="3">
        <v>1852763130.1098998</v>
      </c>
      <c r="H444" s="3">
        <v>1811180445.1099997</v>
      </c>
      <c r="I444" s="3">
        <v>1852763130.1098998</v>
      </c>
    </row>
    <row r="445" spans="1:9" x14ac:dyDescent="0.2">
      <c r="A445" t="s">
        <v>99</v>
      </c>
      <c r="B445" t="s">
        <v>17</v>
      </c>
      <c r="C445" t="s">
        <v>17</v>
      </c>
      <c r="D445" t="s">
        <v>36</v>
      </c>
      <c r="E445">
        <v>202001</v>
      </c>
      <c r="F445" s="3">
        <v>1418485628.9799988</v>
      </c>
      <c r="G445" s="3">
        <v>1717720400.9798989</v>
      </c>
      <c r="H445" s="3">
        <v>1418485628.9799988</v>
      </c>
      <c r="I445" s="3">
        <v>1717720400.9798989</v>
      </c>
    </row>
    <row r="446" spans="1:9" x14ac:dyDescent="0.2">
      <c r="A446" t="s">
        <v>99</v>
      </c>
      <c r="B446" t="s">
        <v>17</v>
      </c>
      <c r="C446" t="s">
        <v>17</v>
      </c>
      <c r="D446" t="s">
        <v>36</v>
      </c>
      <c r="E446">
        <v>202002</v>
      </c>
      <c r="F446" s="3">
        <v>1381229848.3799992</v>
      </c>
      <c r="G446" s="3">
        <v>1651817210.3799994</v>
      </c>
      <c r="H446" s="3">
        <v>1381229848.3799992</v>
      </c>
      <c r="I446" s="3">
        <v>1651817210.3799994</v>
      </c>
    </row>
    <row r="447" spans="1:9" x14ac:dyDescent="0.2">
      <c r="A447" t="s">
        <v>99</v>
      </c>
      <c r="B447" t="s">
        <v>17</v>
      </c>
      <c r="C447" t="s">
        <v>17</v>
      </c>
      <c r="D447" t="s">
        <v>36</v>
      </c>
      <c r="E447">
        <v>202003</v>
      </c>
      <c r="F447" s="3">
        <v>1682788958.0099993</v>
      </c>
      <c r="G447" s="3">
        <v>1814863701.0099995</v>
      </c>
      <c r="H447" s="3">
        <v>1682788958.0099993</v>
      </c>
      <c r="I447" s="3">
        <v>1814863701.0099995</v>
      </c>
    </row>
    <row r="448" spans="1:9" x14ac:dyDescent="0.2">
      <c r="A448" t="s">
        <v>99</v>
      </c>
      <c r="B448" t="s">
        <v>17</v>
      </c>
      <c r="C448" t="s">
        <v>17</v>
      </c>
      <c r="D448" t="s">
        <v>36</v>
      </c>
      <c r="E448">
        <v>202004</v>
      </c>
      <c r="F448" s="3">
        <v>1625421819.8699999</v>
      </c>
      <c r="G448" s="3">
        <v>1770107039.8699999</v>
      </c>
      <c r="H448" s="3">
        <v>1625421819.8699999</v>
      </c>
      <c r="I448" s="3">
        <v>1770107039.8699999</v>
      </c>
    </row>
    <row r="449" spans="1:9" x14ac:dyDescent="0.2">
      <c r="A449" t="s">
        <v>99</v>
      </c>
      <c r="B449" t="s">
        <v>17</v>
      </c>
      <c r="C449" t="s">
        <v>17</v>
      </c>
      <c r="D449" t="s">
        <v>36</v>
      </c>
      <c r="E449">
        <v>202005</v>
      </c>
      <c r="F449" s="3">
        <v>1488782920.1000004</v>
      </c>
      <c r="G449" s="3">
        <v>1668781469.1000001</v>
      </c>
      <c r="H449" s="3">
        <v>1488782920.1000004</v>
      </c>
      <c r="I449" s="3">
        <v>1668781469.1000001</v>
      </c>
    </row>
    <row r="450" spans="1:9" x14ac:dyDescent="0.2">
      <c r="A450" t="s">
        <v>99</v>
      </c>
      <c r="B450" t="s">
        <v>17</v>
      </c>
      <c r="C450" t="s">
        <v>17</v>
      </c>
      <c r="D450" t="s">
        <v>36</v>
      </c>
      <c r="E450">
        <v>202006</v>
      </c>
      <c r="F450" s="3">
        <v>1544891093.3099999</v>
      </c>
      <c r="G450" s="3">
        <v>1658507726.3100002</v>
      </c>
      <c r="H450" s="3">
        <v>1544891093.3099999</v>
      </c>
      <c r="I450" s="3">
        <v>1658507726.3100002</v>
      </c>
    </row>
    <row r="451" spans="1:9" x14ac:dyDescent="0.2">
      <c r="A451" t="s">
        <v>99</v>
      </c>
      <c r="B451" t="s">
        <v>17</v>
      </c>
      <c r="C451" t="s">
        <v>17</v>
      </c>
      <c r="D451" t="s">
        <v>36</v>
      </c>
      <c r="E451">
        <v>202007</v>
      </c>
      <c r="F451" s="3">
        <v>1512453213.6100008</v>
      </c>
      <c r="G451" s="3">
        <v>1588003884.6100008</v>
      </c>
      <c r="H451" s="3">
        <v>1512453213.6100008</v>
      </c>
      <c r="I451" s="3">
        <v>1588003884.6100008</v>
      </c>
    </row>
    <row r="452" spans="1:9" x14ac:dyDescent="0.2">
      <c r="A452" t="s">
        <v>99</v>
      </c>
      <c r="B452" t="s">
        <v>17</v>
      </c>
      <c r="C452" t="s">
        <v>17</v>
      </c>
      <c r="D452" t="s">
        <v>36</v>
      </c>
      <c r="E452">
        <v>202008</v>
      </c>
      <c r="F452" s="3">
        <v>1687947719.1399989</v>
      </c>
      <c r="G452" s="3">
        <v>1616630213.1399987</v>
      </c>
      <c r="H452" s="3">
        <v>1687947719.1399989</v>
      </c>
      <c r="I452" s="3">
        <v>1616630213.1399987</v>
      </c>
    </row>
    <row r="453" spans="1:9" x14ac:dyDescent="0.2">
      <c r="A453" t="s">
        <v>99</v>
      </c>
      <c r="B453" t="s">
        <v>17</v>
      </c>
      <c r="C453" t="s">
        <v>17</v>
      </c>
      <c r="D453" t="s">
        <v>36</v>
      </c>
      <c r="E453">
        <v>202009</v>
      </c>
      <c r="F453" s="3">
        <v>1703703514.3199997</v>
      </c>
      <c r="G453" s="3">
        <v>1639545015.3199995</v>
      </c>
      <c r="H453" s="3">
        <v>1703703514.3199997</v>
      </c>
      <c r="I453" s="3">
        <v>1639545015.3199995</v>
      </c>
    </row>
    <row r="454" spans="1:9" x14ac:dyDescent="0.2">
      <c r="A454" t="s">
        <v>99</v>
      </c>
      <c r="B454" t="s">
        <v>17</v>
      </c>
      <c r="C454" t="s">
        <v>17</v>
      </c>
      <c r="D454" t="s">
        <v>36</v>
      </c>
      <c r="E454">
        <v>202010</v>
      </c>
      <c r="F454" s="3">
        <v>1586649187.8700004</v>
      </c>
      <c r="G454" s="3">
        <v>1603336354.8700004</v>
      </c>
      <c r="H454" s="3">
        <v>1586649187.8700004</v>
      </c>
      <c r="I454" s="3">
        <v>1603336354.8700004</v>
      </c>
    </row>
    <row r="455" spans="1:9" x14ac:dyDescent="0.2">
      <c r="A455" t="s">
        <v>99</v>
      </c>
      <c r="B455" t="s">
        <v>17</v>
      </c>
      <c r="C455" t="s">
        <v>17</v>
      </c>
      <c r="D455" t="s">
        <v>36</v>
      </c>
      <c r="E455">
        <v>202011</v>
      </c>
      <c r="F455" s="3">
        <v>1198465565.5800004</v>
      </c>
      <c r="G455" s="3">
        <v>1254513439.5800006</v>
      </c>
      <c r="H455" s="3">
        <v>1198465565.5800004</v>
      </c>
      <c r="I455" s="3">
        <v>1254513439.5800006</v>
      </c>
    </row>
    <row r="456" spans="1:9" x14ac:dyDescent="0.2">
      <c r="A456" t="s">
        <v>99</v>
      </c>
      <c r="B456" t="s">
        <v>17</v>
      </c>
      <c r="C456" t="s">
        <v>17</v>
      </c>
      <c r="D456" t="s">
        <v>36</v>
      </c>
      <c r="E456">
        <v>202012</v>
      </c>
      <c r="F456" s="3">
        <v>1500213957.9099996</v>
      </c>
      <c r="G456" s="3">
        <v>1544655834.9099998</v>
      </c>
      <c r="H456" s="3">
        <v>1500213957.9099996</v>
      </c>
      <c r="I456" s="3">
        <v>1544655834.9099998</v>
      </c>
    </row>
    <row r="457" spans="1:9" x14ac:dyDescent="0.2">
      <c r="A457" t="s">
        <v>99</v>
      </c>
      <c r="B457" t="s">
        <v>17</v>
      </c>
      <c r="C457" t="s">
        <v>17</v>
      </c>
      <c r="D457" t="s">
        <v>36</v>
      </c>
      <c r="E457">
        <v>202101</v>
      </c>
      <c r="F457" s="3">
        <v>1389775241.28</v>
      </c>
      <c r="G457" s="3">
        <v>1495356328.28</v>
      </c>
      <c r="H457" s="3">
        <v>1389775241.28</v>
      </c>
      <c r="I457" s="3">
        <v>1495356328.28</v>
      </c>
    </row>
    <row r="458" spans="1:9" x14ac:dyDescent="0.2">
      <c r="A458" t="s">
        <v>99</v>
      </c>
      <c r="B458" t="s">
        <v>17</v>
      </c>
      <c r="C458" t="s">
        <v>17</v>
      </c>
      <c r="D458" t="s">
        <v>36</v>
      </c>
      <c r="E458">
        <v>202102</v>
      </c>
      <c r="F458" s="3">
        <v>1291008017.6500003</v>
      </c>
      <c r="G458" s="3">
        <v>1399152038.6500003</v>
      </c>
      <c r="H458" s="3">
        <v>1291008017.6500003</v>
      </c>
      <c r="I458" s="3">
        <v>1399152038.6500003</v>
      </c>
    </row>
    <row r="459" spans="1:9" x14ac:dyDescent="0.2">
      <c r="A459" t="s">
        <v>99</v>
      </c>
      <c r="B459" t="s">
        <v>17</v>
      </c>
      <c r="C459" t="s">
        <v>17</v>
      </c>
      <c r="D459" t="s">
        <v>36</v>
      </c>
      <c r="E459">
        <v>202103</v>
      </c>
      <c r="F459" s="3">
        <v>1376854013.5399995</v>
      </c>
      <c r="G459" s="3">
        <v>1439324999.5399995</v>
      </c>
      <c r="H459" s="3">
        <v>1376854013.5399995</v>
      </c>
      <c r="I459" s="3">
        <v>1439324999.5399995</v>
      </c>
    </row>
    <row r="460" spans="1:9" x14ac:dyDescent="0.2">
      <c r="A460" t="s">
        <v>99</v>
      </c>
      <c r="B460" t="s">
        <v>17</v>
      </c>
      <c r="C460" t="s">
        <v>17</v>
      </c>
      <c r="D460" t="s">
        <v>36</v>
      </c>
      <c r="E460">
        <v>202104</v>
      </c>
      <c r="F460" s="3">
        <v>1334905838.6100001</v>
      </c>
      <c r="G460" s="3">
        <v>1392926696.6100001</v>
      </c>
      <c r="H460" s="3">
        <v>1334905838.6100001</v>
      </c>
      <c r="I460" s="3">
        <v>1392926696.6100001</v>
      </c>
    </row>
    <row r="461" spans="1:9" x14ac:dyDescent="0.2">
      <c r="A461" t="s">
        <v>99</v>
      </c>
      <c r="B461" t="s">
        <v>17</v>
      </c>
      <c r="C461" t="s">
        <v>17</v>
      </c>
      <c r="D461" t="s">
        <v>36</v>
      </c>
      <c r="E461">
        <v>202105</v>
      </c>
      <c r="F461" s="3">
        <v>1260363445.4700003</v>
      </c>
      <c r="G461" s="3">
        <v>1339587677.4700003</v>
      </c>
      <c r="H461" s="3">
        <v>1260363445.4700003</v>
      </c>
      <c r="I461" s="3">
        <v>1339587677.4700003</v>
      </c>
    </row>
    <row r="462" spans="1:9" x14ac:dyDescent="0.2">
      <c r="A462" t="s">
        <v>99</v>
      </c>
      <c r="B462" t="s">
        <v>17</v>
      </c>
      <c r="C462" t="s">
        <v>17</v>
      </c>
      <c r="D462" t="s">
        <v>36</v>
      </c>
      <c r="E462">
        <v>202106</v>
      </c>
      <c r="F462" s="3">
        <v>1194192994.9900002</v>
      </c>
      <c r="G462" s="3">
        <v>1280747566.99</v>
      </c>
      <c r="H462" s="3">
        <v>1194192994.9900002</v>
      </c>
      <c r="I462" s="3">
        <v>1280747566.99</v>
      </c>
    </row>
    <row r="463" spans="1:9" x14ac:dyDescent="0.2">
      <c r="A463" t="s">
        <v>99</v>
      </c>
      <c r="B463" t="s">
        <v>17</v>
      </c>
      <c r="C463" t="s">
        <v>17</v>
      </c>
      <c r="D463" t="s">
        <v>36</v>
      </c>
      <c r="E463">
        <v>202107</v>
      </c>
      <c r="F463" s="3">
        <v>1187057375.4899995</v>
      </c>
      <c r="G463" s="3">
        <v>1254690827.4899995</v>
      </c>
      <c r="H463" s="3">
        <v>1187057375.4899995</v>
      </c>
      <c r="I463" s="3">
        <v>1254690827.4899995</v>
      </c>
    </row>
    <row r="464" spans="1:9" x14ac:dyDescent="0.2">
      <c r="A464" t="s">
        <v>99</v>
      </c>
      <c r="B464" t="s">
        <v>17</v>
      </c>
      <c r="C464" t="s">
        <v>17</v>
      </c>
      <c r="D464" t="s">
        <v>36</v>
      </c>
      <c r="E464">
        <v>202108</v>
      </c>
      <c r="F464" s="3">
        <v>1261758794.8199995</v>
      </c>
      <c r="G464" s="3">
        <v>1250111653.8199995</v>
      </c>
      <c r="H464" s="3">
        <v>1261758794.8199995</v>
      </c>
      <c r="I464" s="3">
        <v>1250111653.8199995</v>
      </c>
    </row>
    <row r="465" spans="1:9" x14ac:dyDescent="0.2">
      <c r="A465" t="s">
        <v>99</v>
      </c>
      <c r="B465" t="s">
        <v>17</v>
      </c>
      <c r="C465" t="s">
        <v>17</v>
      </c>
      <c r="D465" t="s">
        <v>36</v>
      </c>
      <c r="E465">
        <v>202109</v>
      </c>
      <c r="F465" s="3">
        <v>1489423484.670001</v>
      </c>
      <c r="G465" s="3">
        <v>1416718754.670001</v>
      </c>
      <c r="H465" s="3">
        <v>1489423484.670001</v>
      </c>
      <c r="I465" s="3">
        <v>1416718754.670001</v>
      </c>
    </row>
    <row r="466" spans="1:9" x14ac:dyDescent="0.2">
      <c r="A466" t="s">
        <v>99</v>
      </c>
      <c r="B466" t="s">
        <v>17</v>
      </c>
      <c r="C466" t="s">
        <v>17</v>
      </c>
      <c r="D466" t="s">
        <v>36</v>
      </c>
      <c r="E466">
        <v>202110</v>
      </c>
      <c r="F466" s="3">
        <v>1275408290.3100011</v>
      </c>
      <c r="G466" s="3">
        <v>1301748823.3100009</v>
      </c>
      <c r="H466" s="3">
        <v>1275408290.3100011</v>
      </c>
      <c r="I466" s="3">
        <v>1301748823.3100009</v>
      </c>
    </row>
    <row r="467" spans="1:9" x14ac:dyDescent="0.2">
      <c r="A467" t="s">
        <v>99</v>
      </c>
      <c r="B467" t="s">
        <v>17</v>
      </c>
      <c r="C467" t="s">
        <v>17</v>
      </c>
      <c r="D467" t="s">
        <v>36</v>
      </c>
      <c r="E467">
        <v>202111</v>
      </c>
      <c r="F467" s="3">
        <v>1182811095.8500016</v>
      </c>
      <c r="G467" s="3">
        <v>1208612008.8500023</v>
      </c>
      <c r="H467" s="3">
        <v>1182811095.8500016</v>
      </c>
      <c r="I467" s="3">
        <v>1208612008.8500023</v>
      </c>
    </row>
    <row r="468" spans="1:9" x14ac:dyDescent="0.2">
      <c r="A468" t="s">
        <v>99</v>
      </c>
      <c r="B468" t="s">
        <v>17</v>
      </c>
      <c r="C468" t="s">
        <v>17</v>
      </c>
      <c r="D468" t="s">
        <v>36</v>
      </c>
      <c r="E468">
        <v>202112</v>
      </c>
      <c r="F468" s="3">
        <v>1282439417.0199986</v>
      </c>
      <c r="G468" s="3">
        <v>1296649272.0199986</v>
      </c>
      <c r="H468" s="3">
        <v>1282439417.0199986</v>
      </c>
      <c r="I468" s="3">
        <v>1296649272.0199986</v>
      </c>
    </row>
    <row r="469" spans="1:9" x14ac:dyDescent="0.2">
      <c r="A469" t="s">
        <v>99</v>
      </c>
      <c r="B469" t="s">
        <v>17</v>
      </c>
      <c r="C469" t="s">
        <v>17</v>
      </c>
      <c r="D469" t="s">
        <v>36</v>
      </c>
      <c r="E469">
        <v>202201</v>
      </c>
      <c r="F469" s="3">
        <v>1171398290.0199993</v>
      </c>
      <c r="G469" s="3">
        <v>1207557740.9652996</v>
      </c>
      <c r="H469" s="3">
        <v>1171398290.0199993</v>
      </c>
      <c r="I469" s="3">
        <v>1207557740.9652996</v>
      </c>
    </row>
    <row r="470" spans="1:9" x14ac:dyDescent="0.2">
      <c r="A470" t="s">
        <v>99</v>
      </c>
      <c r="B470" t="s">
        <v>17</v>
      </c>
      <c r="C470" t="s">
        <v>17</v>
      </c>
      <c r="D470" t="s">
        <v>36</v>
      </c>
      <c r="E470">
        <v>202202</v>
      </c>
      <c r="F470" s="3">
        <v>1238654797.4999998</v>
      </c>
      <c r="G470" s="3">
        <v>1203208329.8067999</v>
      </c>
      <c r="H470" s="3">
        <v>1238654797.4999998</v>
      </c>
      <c r="I470" s="3">
        <v>1203208329.8067999</v>
      </c>
    </row>
    <row r="471" spans="1:9" x14ac:dyDescent="0.2">
      <c r="A471" t="s">
        <v>99</v>
      </c>
      <c r="B471" t="s">
        <v>17</v>
      </c>
      <c r="C471" t="s">
        <v>17</v>
      </c>
      <c r="D471" t="s">
        <v>36</v>
      </c>
      <c r="E471">
        <v>202203</v>
      </c>
      <c r="F471" s="3">
        <v>1309287991.5799997</v>
      </c>
      <c r="G471" s="3">
        <v>1291644688.2842007</v>
      </c>
      <c r="H471" s="3">
        <v>1309287991.5799997</v>
      </c>
      <c r="I471" s="3">
        <v>1291644688.2842007</v>
      </c>
    </row>
    <row r="472" spans="1:9" x14ac:dyDescent="0.2">
      <c r="A472" t="s">
        <v>99</v>
      </c>
      <c r="B472" t="s">
        <v>17</v>
      </c>
      <c r="C472" t="s">
        <v>17</v>
      </c>
      <c r="D472" t="s">
        <v>36</v>
      </c>
      <c r="E472">
        <v>202204</v>
      </c>
      <c r="F472" s="3">
        <v>1281668323.4200013</v>
      </c>
      <c r="G472" s="3">
        <v>1240637279.1030922</v>
      </c>
      <c r="H472" s="3">
        <v>1281668323.4200013</v>
      </c>
      <c r="I472" s="3">
        <v>1240637279.1030922</v>
      </c>
    </row>
    <row r="473" spans="1:9" x14ac:dyDescent="0.2">
      <c r="A473" t="s">
        <v>99</v>
      </c>
      <c r="B473" t="s">
        <v>17</v>
      </c>
      <c r="C473" t="s">
        <v>17</v>
      </c>
      <c r="D473" t="s">
        <v>36</v>
      </c>
      <c r="E473">
        <v>202205</v>
      </c>
      <c r="F473" s="3">
        <v>1294103660.6499996</v>
      </c>
      <c r="G473" s="3">
        <v>1306822322.7590005</v>
      </c>
      <c r="H473" s="3">
        <v>1294103660.6499996</v>
      </c>
      <c r="I473" s="3">
        <v>1306822322.7590005</v>
      </c>
    </row>
    <row r="474" spans="1:9" x14ac:dyDescent="0.2">
      <c r="A474" t="s">
        <v>99</v>
      </c>
      <c r="B474" t="s">
        <v>17</v>
      </c>
      <c r="C474" t="s">
        <v>17</v>
      </c>
      <c r="D474" t="s">
        <v>36</v>
      </c>
      <c r="E474">
        <v>202206</v>
      </c>
      <c r="F474" s="3">
        <v>1335152824.7899995</v>
      </c>
      <c r="G474" s="3">
        <v>1357627351.1434002</v>
      </c>
      <c r="H474" s="3">
        <v>1335152824.7899995</v>
      </c>
      <c r="I474" s="3">
        <v>1357627351.1434002</v>
      </c>
    </row>
    <row r="475" spans="1:9" x14ac:dyDescent="0.2">
      <c r="A475" t="s">
        <v>99</v>
      </c>
      <c r="B475" t="s">
        <v>17</v>
      </c>
      <c r="C475" t="s">
        <v>17</v>
      </c>
      <c r="D475" t="s">
        <v>36</v>
      </c>
      <c r="E475">
        <v>202207</v>
      </c>
      <c r="F475" s="3">
        <v>1372086036.9100039</v>
      </c>
      <c r="G475" s="3">
        <v>1550786123.4518197</v>
      </c>
      <c r="H475" s="3">
        <v>1372086036.9100039</v>
      </c>
      <c r="I475" s="3">
        <v>1550786123.4518197</v>
      </c>
    </row>
    <row r="476" spans="1:9" x14ac:dyDescent="0.2">
      <c r="A476" t="s">
        <v>99</v>
      </c>
      <c r="B476" t="s">
        <v>17</v>
      </c>
      <c r="C476" t="s">
        <v>17</v>
      </c>
      <c r="D476" t="s">
        <v>36</v>
      </c>
      <c r="E476">
        <v>202208</v>
      </c>
      <c r="F476" s="3">
        <v>1602007032.6500001</v>
      </c>
      <c r="G476" s="3">
        <v>1515990629.6500001</v>
      </c>
      <c r="H476" s="3">
        <v>1602007032.6500001</v>
      </c>
      <c r="I476" s="3">
        <v>1515990629.6500001</v>
      </c>
    </row>
    <row r="477" spans="1:9" x14ac:dyDescent="0.2">
      <c r="A477" t="s">
        <v>99</v>
      </c>
      <c r="B477" t="s">
        <v>17</v>
      </c>
      <c r="C477" t="s">
        <v>17</v>
      </c>
      <c r="D477" t="s">
        <v>36</v>
      </c>
      <c r="E477">
        <v>202209</v>
      </c>
      <c r="F477" s="3">
        <v>1747818159.6799994</v>
      </c>
      <c r="G477" s="3">
        <v>1625492632.6799994</v>
      </c>
      <c r="H477" s="3">
        <v>1747818159.6799994</v>
      </c>
      <c r="I477" s="3">
        <v>1625492632.6799994</v>
      </c>
    </row>
    <row r="478" spans="1:9" x14ac:dyDescent="0.2">
      <c r="A478" t="s">
        <v>99</v>
      </c>
      <c r="B478" t="s">
        <v>17</v>
      </c>
      <c r="C478" t="s">
        <v>17</v>
      </c>
      <c r="D478" t="s">
        <v>36</v>
      </c>
      <c r="E478">
        <v>202210</v>
      </c>
      <c r="F478" s="3">
        <v>1691005469.1100013</v>
      </c>
      <c r="G478" s="3">
        <v>1676723769.1100013</v>
      </c>
      <c r="H478" s="3">
        <v>1691005469.1100013</v>
      </c>
      <c r="I478" s="3">
        <v>1676723769.1100013</v>
      </c>
    </row>
    <row r="479" spans="1:9" x14ac:dyDescent="0.2">
      <c r="A479" t="s">
        <v>99</v>
      </c>
      <c r="B479" t="s">
        <v>17</v>
      </c>
      <c r="C479" t="s">
        <v>17</v>
      </c>
      <c r="D479" t="s">
        <v>36</v>
      </c>
      <c r="E479">
        <v>202211</v>
      </c>
      <c r="F479" s="3">
        <v>1691066264.9499996</v>
      </c>
      <c r="G479" s="3">
        <v>1707765500.9499996</v>
      </c>
      <c r="H479" s="3">
        <v>1691066264.9499996</v>
      </c>
      <c r="I479" s="3">
        <v>1707765500.9499996</v>
      </c>
    </row>
    <row r="480" spans="1:9" x14ac:dyDescent="0.2">
      <c r="A480" t="s">
        <v>99</v>
      </c>
      <c r="B480" t="s">
        <v>17</v>
      </c>
      <c r="C480" t="s">
        <v>17</v>
      </c>
      <c r="D480" t="s">
        <v>36</v>
      </c>
      <c r="E480">
        <v>202212</v>
      </c>
      <c r="F480" s="3">
        <v>1784800382.8599987</v>
      </c>
      <c r="G480" s="3">
        <v>1791283704.8599987</v>
      </c>
      <c r="H480" s="3">
        <v>1784800382.8599987</v>
      </c>
      <c r="I480" s="3">
        <v>1791283704.8599987</v>
      </c>
    </row>
    <row r="481" spans="1:9" x14ac:dyDescent="0.2">
      <c r="A481" t="s">
        <v>99</v>
      </c>
      <c r="B481" t="s">
        <v>17</v>
      </c>
      <c r="C481" t="s">
        <v>17</v>
      </c>
      <c r="D481" t="s">
        <v>36</v>
      </c>
      <c r="E481">
        <v>202301</v>
      </c>
      <c r="F481" s="3">
        <v>1760532751.54</v>
      </c>
      <c r="G481" s="3">
        <v>1845213802.54</v>
      </c>
      <c r="H481" s="3">
        <v>1760532751.54</v>
      </c>
      <c r="I481" s="3">
        <v>1845213802.54</v>
      </c>
    </row>
    <row r="482" spans="1:9" x14ac:dyDescent="0.2">
      <c r="A482" t="s">
        <v>99</v>
      </c>
      <c r="B482" t="s">
        <v>17</v>
      </c>
      <c r="C482" t="s">
        <v>17</v>
      </c>
      <c r="D482" t="s">
        <v>36</v>
      </c>
      <c r="E482">
        <v>202302</v>
      </c>
      <c r="F482" s="3">
        <v>1803054975.7799993</v>
      </c>
      <c r="G482" s="3">
        <v>1848144797.7799993</v>
      </c>
      <c r="H482" s="3">
        <v>1803054975.7799993</v>
      </c>
      <c r="I482" s="3">
        <v>1848144797.7799993</v>
      </c>
    </row>
    <row r="483" spans="1:9" x14ac:dyDescent="0.2">
      <c r="A483" t="s">
        <v>99</v>
      </c>
      <c r="B483" t="s">
        <v>17</v>
      </c>
      <c r="C483" t="s">
        <v>17</v>
      </c>
      <c r="D483" t="s">
        <v>36</v>
      </c>
      <c r="E483">
        <v>202303</v>
      </c>
      <c r="F483" s="3">
        <v>1893413530.3400004</v>
      </c>
      <c r="G483" s="3">
        <v>1916204280.3400004</v>
      </c>
      <c r="H483" s="3">
        <v>1893413530.3400004</v>
      </c>
      <c r="I483" s="3">
        <v>1916204280.3400004</v>
      </c>
    </row>
    <row r="484" spans="1:9" x14ac:dyDescent="0.2">
      <c r="A484" t="s">
        <v>99</v>
      </c>
      <c r="B484" t="s">
        <v>17</v>
      </c>
      <c r="C484" t="s">
        <v>17</v>
      </c>
      <c r="D484" t="s">
        <v>36</v>
      </c>
      <c r="E484">
        <v>202304</v>
      </c>
      <c r="F484" s="3">
        <v>1837285545.5000007</v>
      </c>
      <c r="G484" s="3">
        <v>1889925554.5000007</v>
      </c>
      <c r="H484" s="3">
        <v>1837285545.5000007</v>
      </c>
      <c r="I484" s="3">
        <v>1889925554.5000007</v>
      </c>
    </row>
    <row r="485" spans="1:9" x14ac:dyDescent="0.2">
      <c r="A485" t="s">
        <v>99</v>
      </c>
      <c r="B485" t="s">
        <v>17</v>
      </c>
      <c r="C485" t="s">
        <v>17</v>
      </c>
      <c r="D485" t="s">
        <v>36</v>
      </c>
      <c r="E485">
        <v>202305</v>
      </c>
      <c r="F485" s="3">
        <v>1863392668.3199987</v>
      </c>
      <c r="G485" s="3">
        <v>1915398752.3199987</v>
      </c>
      <c r="H485" s="3">
        <v>1863392668.3199987</v>
      </c>
      <c r="I485" s="3">
        <v>1915398752.3199987</v>
      </c>
    </row>
    <row r="486" spans="1:9" x14ac:dyDescent="0.2">
      <c r="A486" t="s">
        <v>99</v>
      </c>
      <c r="B486" t="s">
        <v>17</v>
      </c>
      <c r="C486" t="s">
        <v>17</v>
      </c>
      <c r="D486" t="s">
        <v>36</v>
      </c>
      <c r="E486">
        <v>202306</v>
      </c>
      <c r="F486" s="3">
        <v>1846366882.0400004</v>
      </c>
      <c r="G486" s="3">
        <v>1899842075.0400004</v>
      </c>
      <c r="H486" s="3">
        <v>1846366882.0400004</v>
      </c>
      <c r="I486" s="3">
        <v>1899842075.0400004</v>
      </c>
    </row>
    <row r="487" spans="1:9" x14ac:dyDescent="0.2">
      <c r="A487" t="s">
        <v>99</v>
      </c>
      <c r="B487" t="s">
        <v>17</v>
      </c>
      <c r="C487" t="s">
        <v>17</v>
      </c>
      <c r="D487" t="s">
        <v>36</v>
      </c>
      <c r="E487">
        <v>202307</v>
      </c>
      <c r="F487" s="3">
        <v>1896082886.9200003</v>
      </c>
      <c r="G487" s="3">
        <v>1937175700.9200001</v>
      </c>
      <c r="H487" s="3">
        <v>1896082886.9200003</v>
      </c>
      <c r="I487" s="3">
        <v>1937175700.9200001</v>
      </c>
    </row>
    <row r="488" spans="1:9" x14ac:dyDescent="0.2">
      <c r="A488" t="s">
        <v>99</v>
      </c>
      <c r="B488" t="s">
        <v>17</v>
      </c>
      <c r="C488" t="s">
        <v>17</v>
      </c>
      <c r="D488" t="s">
        <v>36</v>
      </c>
      <c r="E488">
        <v>202308</v>
      </c>
      <c r="F488" s="3">
        <v>2001014257.1599991</v>
      </c>
      <c r="G488" s="3">
        <v>1995429487.1599991</v>
      </c>
      <c r="H488" s="3">
        <v>2001014257.1599991</v>
      </c>
      <c r="I488" s="3">
        <v>1995429487.1599991</v>
      </c>
    </row>
    <row r="489" spans="1:9" x14ac:dyDescent="0.2">
      <c r="A489" t="s">
        <v>99</v>
      </c>
      <c r="B489" t="s">
        <v>17</v>
      </c>
      <c r="C489" t="s">
        <v>17</v>
      </c>
      <c r="D489" t="s">
        <v>36</v>
      </c>
      <c r="E489">
        <v>202309</v>
      </c>
      <c r="F489" s="3">
        <v>2154050361.0899992</v>
      </c>
      <c r="G489" s="3">
        <v>2097309474.0899992</v>
      </c>
      <c r="H489" s="3">
        <v>2154050361.0899992</v>
      </c>
      <c r="I489" s="3">
        <v>2097309474.0899992</v>
      </c>
    </row>
    <row r="490" spans="1:9" x14ac:dyDescent="0.2">
      <c r="A490" t="s">
        <v>99</v>
      </c>
      <c r="B490" t="s">
        <v>17</v>
      </c>
      <c r="C490" t="s">
        <v>17</v>
      </c>
      <c r="D490" t="s">
        <v>36</v>
      </c>
      <c r="E490">
        <v>202310</v>
      </c>
      <c r="F490" s="3">
        <v>2029265904.2200005</v>
      </c>
      <c r="G490" s="3">
        <v>2031711816.2200005</v>
      </c>
      <c r="H490" s="3">
        <v>2029265904.2200005</v>
      </c>
      <c r="I490" s="3">
        <v>2031711816.2200005</v>
      </c>
    </row>
    <row r="491" spans="1:9" x14ac:dyDescent="0.2">
      <c r="A491" t="s">
        <v>99</v>
      </c>
      <c r="B491" t="s">
        <v>17</v>
      </c>
      <c r="C491" t="s">
        <v>17</v>
      </c>
      <c r="D491" t="s">
        <v>36</v>
      </c>
      <c r="E491">
        <v>202311</v>
      </c>
      <c r="F491" s="3">
        <v>1945662985.2999997</v>
      </c>
      <c r="G491" s="3">
        <v>1964111268.2999997</v>
      </c>
      <c r="H491" s="3">
        <v>1945662985.2999997</v>
      </c>
      <c r="I491" s="3">
        <v>1964111268.2999997</v>
      </c>
    </row>
    <row r="492" spans="1:9" x14ac:dyDescent="0.2">
      <c r="A492" t="s">
        <v>99</v>
      </c>
      <c r="B492" t="s">
        <v>17</v>
      </c>
      <c r="C492" t="s">
        <v>17</v>
      </c>
      <c r="D492" t="s">
        <v>36</v>
      </c>
      <c r="E492">
        <v>202312</v>
      </c>
      <c r="F492" s="3">
        <v>2044880055.5399966</v>
      </c>
      <c r="G492" s="3">
        <v>2058736445.5399966</v>
      </c>
      <c r="H492" s="3">
        <v>2044880055.5399966</v>
      </c>
      <c r="I492" s="3">
        <v>2058736445.5399966</v>
      </c>
    </row>
    <row r="493" spans="1:9" x14ac:dyDescent="0.2">
      <c r="A493" t="s">
        <v>99</v>
      </c>
      <c r="B493" t="s">
        <v>17</v>
      </c>
      <c r="C493" t="s">
        <v>17</v>
      </c>
      <c r="D493" t="s">
        <v>36</v>
      </c>
      <c r="E493">
        <v>202401</v>
      </c>
      <c r="F493" s="3">
        <v>1912400298.2300012</v>
      </c>
      <c r="G493" s="3">
        <v>1964459490.2300012</v>
      </c>
      <c r="H493" s="3">
        <v>1912400298.2300012</v>
      </c>
      <c r="I493" s="3">
        <v>1964459490.2300012</v>
      </c>
    </row>
    <row r="494" spans="1:9" x14ac:dyDescent="0.2">
      <c r="A494" t="s">
        <v>99</v>
      </c>
      <c r="B494" t="s">
        <v>17</v>
      </c>
      <c r="C494" t="s">
        <v>17</v>
      </c>
      <c r="D494" t="s">
        <v>36</v>
      </c>
      <c r="E494">
        <v>202402</v>
      </c>
      <c r="F494" s="3">
        <v>1858143643.8700063</v>
      </c>
      <c r="G494" s="3">
        <v>1896129077.8700063</v>
      </c>
      <c r="H494" s="3">
        <v>1858143643.8700063</v>
      </c>
      <c r="I494" s="3">
        <v>1896129077.8700063</v>
      </c>
    </row>
    <row r="495" spans="1:9" x14ac:dyDescent="0.2">
      <c r="A495" t="s">
        <v>99</v>
      </c>
      <c r="B495" t="s">
        <v>17</v>
      </c>
      <c r="C495" t="s">
        <v>17</v>
      </c>
      <c r="D495" t="s">
        <v>36</v>
      </c>
      <c r="E495">
        <v>202403</v>
      </c>
      <c r="F495" s="3">
        <v>2008205680.2699959</v>
      </c>
      <c r="G495" s="3">
        <v>2047771639.2699959</v>
      </c>
      <c r="H495" s="3">
        <v>2008205680.2699959</v>
      </c>
      <c r="I495" s="3">
        <v>2047771639.2699959</v>
      </c>
    </row>
    <row r="496" spans="1:9" x14ac:dyDescent="0.2">
      <c r="A496" t="s">
        <v>99</v>
      </c>
      <c r="B496" t="s">
        <v>17</v>
      </c>
      <c r="C496" t="s">
        <v>17</v>
      </c>
      <c r="D496" t="s">
        <v>36</v>
      </c>
      <c r="E496">
        <v>202404</v>
      </c>
      <c r="F496" s="3">
        <v>2007867368.8899992</v>
      </c>
      <c r="G496" s="3">
        <v>2045068376.8899992</v>
      </c>
      <c r="H496" s="3">
        <v>2007867368.8899992</v>
      </c>
      <c r="I496" s="3">
        <v>2045068376.8899992</v>
      </c>
    </row>
    <row r="497" spans="1:9" x14ac:dyDescent="0.2">
      <c r="A497" t="s">
        <v>99</v>
      </c>
      <c r="B497" t="s">
        <v>17</v>
      </c>
      <c r="C497" t="s">
        <v>17</v>
      </c>
      <c r="D497" t="s">
        <v>36</v>
      </c>
      <c r="E497">
        <v>202405</v>
      </c>
      <c r="F497" s="3">
        <v>1870701945.76</v>
      </c>
      <c r="G497" s="3">
        <v>1918017644.76</v>
      </c>
      <c r="H497" s="3">
        <v>1870701945.76</v>
      </c>
      <c r="I497" s="3">
        <v>1918017644.76</v>
      </c>
    </row>
    <row r="498" spans="1:9" x14ac:dyDescent="0.2">
      <c r="A498" t="s">
        <v>99</v>
      </c>
      <c r="B498" t="s">
        <v>17</v>
      </c>
      <c r="C498" t="s">
        <v>17</v>
      </c>
      <c r="D498" t="s">
        <v>37</v>
      </c>
      <c r="E498">
        <v>201906</v>
      </c>
      <c r="F498" s="3">
        <v>4811042452.5699978</v>
      </c>
      <c r="G498" s="3">
        <v>4960500182.5699968</v>
      </c>
      <c r="H498" s="3">
        <v>4811042452.5699978</v>
      </c>
      <c r="I498" s="3">
        <v>4960500182.5699968</v>
      </c>
    </row>
    <row r="499" spans="1:9" x14ac:dyDescent="0.2">
      <c r="A499" t="s">
        <v>99</v>
      </c>
      <c r="B499" t="s">
        <v>17</v>
      </c>
      <c r="C499" t="s">
        <v>17</v>
      </c>
      <c r="D499" t="s">
        <v>37</v>
      </c>
      <c r="E499">
        <v>201912</v>
      </c>
      <c r="F499" s="3">
        <v>10200311814.289997</v>
      </c>
      <c r="G499" s="3">
        <v>10770828180.289896</v>
      </c>
      <c r="H499" s="3">
        <v>10200311814.289997</v>
      </c>
      <c r="I499" s="3">
        <v>10770828180.289896</v>
      </c>
    </row>
    <row r="500" spans="1:9" x14ac:dyDescent="0.2">
      <c r="A500" t="s">
        <v>99</v>
      </c>
      <c r="B500" t="s">
        <v>17</v>
      </c>
      <c r="C500" t="s">
        <v>17</v>
      </c>
      <c r="D500" t="s">
        <v>37</v>
      </c>
      <c r="E500">
        <v>202006</v>
      </c>
      <c r="F500" s="3">
        <v>9141600268.6499977</v>
      </c>
      <c r="G500" s="3">
        <v>10281797547.649897</v>
      </c>
      <c r="H500" s="3">
        <v>9141600268.6499977</v>
      </c>
      <c r="I500" s="3">
        <v>10281797547.649897</v>
      </c>
    </row>
    <row r="501" spans="1:9" x14ac:dyDescent="0.2">
      <c r="A501" t="s">
        <v>99</v>
      </c>
      <c r="B501" t="s">
        <v>17</v>
      </c>
      <c r="C501" t="s">
        <v>17</v>
      </c>
      <c r="D501" t="s">
        <v>37</v>
      </c>
      <c r="E501">
        <v>202012</v>
      </c>
      <c r="F501" s="3">
        <v>9189433158.4300003</v>
      </c>
      <c r="G501" s="3">
        <v>9246684742.4300003</v>
      </c>
      <c r="H501" s="3">
        <v>9189433158.4300003</v>
      </c>
      <c r="I501" s="3">
        <v>9246684742.4300003</v>
      </c>
    </row>
    <row r="502" spans="1:9" x14ac:dyDescent="0.2">
      <c r="A502" t="s">
        <v>99</v>
      </c>
      <c r="B502" t="s">
        <v>17</v>
      </c>
      <c r="C502" t="s">
        <v>17</v>
      </c>
      <c r="D502" t="s">
        <v>37</v>
      </c>
      <c r="E502">
        <v>202106</v>
      </c>
      <c r="F502" s="3">
        <v>7847099551.5400009</v>
      </c>
      <c r="G502" s="3">
        <v>8347095307.54</v>
      </c>
      <c r="H502" s="3">
        <v>7847099551.5400009</v>
      </c>
      <c r="I502" s="3">
        <v>8347095307.54</v>
      </c>
    </row>
    <row r="503" spans="1:9" x14ac:dyDescent="0.2">
      <c r="A503" t="s">
        <v>99</v>
      </c>
      <c r="B503" t="s">
        <v>17</v>
      </c>
      <c r="C503" t="s">
        <v>17</v>
      </c>
      <c r="D503" t="s">
        <v>37</v>
      </c>
      <c r="E503">
        <v>202112</v>
      </c>
      <c r="F503" s="3">
        <v>7678898458.1600008</v>
      </c>
      <c r="G503" s="3">
        <v>7728531340.1600018</v>
      </c>
      <c r="H503" s="3">
        <v>7678898458.1600008</v>
      </c>
      <c r="I503" s="3">
        <v>7728531340.1600018</v>
      </c>
    </row>
    <row r="504" spans="1:9" x14ac:dyDescent="0.2">
      <c r="A504" t="s">
        <v>99</v>
      </c>
      <c r="B504" t="s">
        <v>17</v>
      </c>
      <c r="C504" t="s">
        <v>17</v>
      </c>
      <c r="D504" t="s">
        <v>37</v>
      </c>
      <c r="E504">
        <v>202206</v>
      </c>
      <c r="F504" s="3">
        <v>7630265887.9599991</v>
      </c>
      <c r="G504" s="3">
        <v>7607497712.0617933</v>
      </c>
      <c r="H504" s="3">
        <v>7630265887.9599991</v>
      </c>
      <c r="I504" s="3">
        <v>7607497712.0617933</v>
      </c>
    </row>
    <row r="505" spans="1:9" x14ac:dyDescent="0.2">
      <c r="A505" t="s">
        <v>99</v>
      </c>
      <c r="B505" t="s">
        <v>17</v>
      </c>
      <c r="C505" t="s">
        <v>17</v>
      </c>
      <c r="D505" t="s">
        <v>37</v>
      </c>
      <c r="E505">
        <v>202212</v>
      </c>
      <c r="F505" s="3">
        <v>9888783346.1600037</v>
      </c>
      <c r="G505" s="3">
        <v>9868042360.7018204</v>
      </c>
      <c r="H505" s="3">
        <v>9888783346.1600037</v>
      </c>
      <c r="I505" s="3">
        <v>9868042360.7018204</v>
      </c>
    </row>
    <row r="506" spans="1:9" x14ac:dyDescent="0.2">
      <c r="A506" t="s">
        <v>99</v>
      </c>
      <c r="B506" t="s">
        <v>17</v>
      </c>
      <c r="C506" t="s">
        <v>17</v>
      </c>
      <c r="D506" t="s">
        <v>37</v>
      </c>
      <c r="E506">
        <v>202306</v>
      </c>
      <c r="F506" s="3">
        <v>11004046353.52</v>
      </c>
      <c r="G506" s="3">
        <v>11314729262.52</v>
      </c>
      <c r="H506" s="3">
        <v>11004046353.52</v>
      </c>
      <c r="I506" s="3">
        <v>11314729262.52</v>
      </c>
    </row>
    <row r="507" spans="1:9" x14ac:dyDescent="0.2">
      <c r="A507" t="s">
        <v>99</v>
      </c>
      <c r="B507" t="s">
        <v>17</v>
      </c>
      <c r="C507" t="s">
        <v>17</v>
      </c>
      <c r="D507" t="s">
        <v>37</v>
      </c>
      <c r="E507">
        <v>202312</v>
      </c>
      <c r="F507" s="3">
        <v>12070956450.229996</v>
      </c>
      <c r="G507" s="3">
        <v>12084474192.229996</v>
      </c>
      <c r="H507" s="3">
        <v>12070956450.229996</v>
      </c>
      <c r="I507" s="3">
        <v>12084474192.229996</v>
      </c>
    </row>
    <row r="508" spans="1:9" x14ac:dyDescent="0.2">
      <c r="A508" t="s">
        <v>99</v>
      </c>
      <c r="B508" t="s">
        <v>17</v>
      </c>
      <c r="C508" t="s">
        <v>17</v>
      </c>
      <c r="D508" t="s">
        <v>37</v>
      </c>
      <c r="E508">
        <v>202406</v>
      </c>
      <c r="F508" s="3">
        <v>9657318937.0200024</v>
      </c>
      <c r="G508" s="3">
        <v>9871446229.0200024</v>
      </c>
      <c r="H508" s="3">
        <v>9657318937.0200024</v>
      </c>
      <c r="I508" s="3">
        <v>9871446229.0200024</v>
      </c>
    </row>
    <row r="509" spans="1:9" x14ac:dyDescent="0.2">
      <c r="A509" t="s">
        <v>99</v>
      </c>
      <c r="B509" t="s">
        <v>17</v>
      </c>
      <c r="C509" t="s">
        <v>17</v>
      </c>
      <c r="D509" t="s">
        <v>33</v>
      </c>
      <c r="E509">
        <v>201906</v>
      </c>
      <c r="F509" s="3">
        <v>4811042452.5699978</v>
      </c>
      <c r="G509" s="3">
        <v>4960500182.5699968</v>
      </c>
      <c r="H509" s="3">
        <v>4811042452.5699978</v>
      </c>
      <c r="I509" s="3">
        <v>4960500182.5699968</v>
      </c>
    </row>
    <row r="510" spans="1:9" x14ac:dyDescent="0.2">
      <c r="A510" t="s">
        <v>99</v>
      </c>
      <c r="B510" t="s">
        <v>17</v>
      </c>
      <c r="C510" t="s">
        <v>17</v>
      </c>
      <c r="D510" t="s">
        <v>33</v>
      </c>
      <c r="E510">
        <v>201909</v>
      </c>
      <c r="F510" s="3">
        <v>5337140498.0899982</v>
      </c>
      <c r="G510" s="3">
        <v>5427123029.0899982</v>
      </c>
      <c r="H510" s="3">
        <v>5337140498.0899982</v>
      </c>
      <c r="I510" s="3">
        <v>5427123029.0899982</v>
      </c>
    </row>
    <row r="511" spans="1:9" x14ac:dyDescent="0.2">
      <c r="A511" t="s">
        <v>99</v>
      </c>
      <c r="B511" t="s">
        <v>17</v>
      </c>
      <c r="C511" t="s">
        <v>17</v>
      </c>
      <c r="D511" t="s">
        <v>33</v>
      </c>
      <c r="E511">
        <v>201912</v>
      </c>
      <c r="F511" s="3">
        <v>4863171316.1999989</v>
      </c>
      <c r="G511" s="3">
        <v>5343705151.1998978</v>
      </c>
      <c r="H511" s="3">
        <v>4863171316.1999989</v>
      </c>
      <c r="I511" s="3">
        <v>5343705151.1998978</v>
      </c>
    </row>
    <row r="512" spans="1:9" x14ac:dyDescent="0.2">
      <c r="A512" t="s">
        <v>99</v>
      </c>
      <c r="B512" t="s">
        <v>17</v>
      </c>
      <c r="C512" t="s">
        <v>17</v>
      </c>
      <c r="D512" t="s">
        <v>33</v>
      </c>
      <c r="E512">
        <v>202003</v>
      </c>
      <c r="F512" s="3">
        <v>4482504435.369997</v>
      </c>
      <c r="G512" s="3">
        <v>5184401312.3698978</v>
      </c>
      <c r="H512" s="3">
        <v>4482504435.369997</v>
      </c>
      <c r="I512" s="3">
        <v>5184401312.3698978</v>
      </c>
    </row>
    <row r="513" spans="1:9" x14ac:dyDescent="0.2">
      <c r="A513" t="s">
        <v>99</v>
      </c>
      <c r="B513" t="s">
        <v>17</v>
      </c>
      <c r="C513" t="s">
        <v>17</v>
      </c>
      <c r="D513" t="s">
        <v>33</v>
      </c>
      <c r="E513">
        <v>202006</v>
      </c>
      <c r="F513" s="3">
        <v>4659095833.2800007</v>
      </c>
      <c r="G513" s="3">
        <v>5097396235.2800007</v>
      </c>
      <c r="H513" s="3">
        <v>4659095833.2800007</v>
      </c>
      <c r="I513" s="3">
        <v>5097396235.2800007</v>
      </c>
    </row>
    <row r="514" spans="1:9" x14ac:dyDescent="0.2">
      <c r="A514" t="s">
        <v>99</v>
      </c>
      <c r="B514" t="s">
        <v>17</v>
      </c>
      <c r="C514" t="s">
        <v>17</v>
      </c>
      <c r="D514" t="s">
        <v>33</v>
      </c>
      <c r="E514">
        <v>202009</v>
      </c>
      <c r="F514" s="3">
        <v>4904104447.0699997</v>
      </c>
      <c r="G514" s="3">
        <v>4844179113.0699987</v>
      </c>
      <c r="H514" s="3">
        <v>4904104447.0699997</v>
      </c>
      <c r="I514" s="3">
        <v>4844179113.0699987</v>
      </c>
    </row>
    <row r="515" spans="1:9" x14ac:dyDescent="0.2">
      <c r="A515" t="s">
        <v>99</v>
      </c>
      <c r="B515" t="s">
        <v>17</v>
      </c>
      <c r="C515" t="s">
        <v>17</v>
      </c>
      <c r="D515" t="s">
        <v>33</v>
      </c>
      <c r="E515">
        <v>202012</v>
      </c>
      <c r="F515" s="3">
        <v>4285328711.3600006</v>
      </c>
      <c r="G515" s="3">
        <v>4402505629.3600006</v>
      </c>
      <c r="H515" s="3">
        <v>4285328711.3600006</v>
      </c>
      <c r="I515" s="3">
        <v>4402505629.3600006</v>
      </c>
    </row>
    <row r="516" spans="1:9" x14ac:dyDescent="0.2">
      <c r="A516" t="s">
        <v>99</v>
      </c>
      <c r="B516" t="s">
        <v>17</v>
      </c>
      <c r="C516" t="s">
        <v>17</v>
      </c>
      <c r="D516" t="s">
        <v>33</v>
      </c>
      <c r="E516">
        <v>202103</v>
      </c>
      <c r="F516" s="3">
        <v>4057637272.4699998</v>
      </c>
      <c r="G516" s="3">
        <v>4333833366.4699993</v>
      </c>
      <c r="H516" s="3">
        <v>4057637272.4699998</v>
      </c>
      <c r="I516" s="3">
        <v>4333833366.4699993</v>
      </c>
    </row>
    <row r="517" spans="1:9" x14ac:dyDescent="0.2">
      <c r="A517" t="s">
        <v>99</v>
      </c>
      <c r="B517" t="s">
        <v>17</v>
      </c>
      <c r="C517" t="s">
        <v>17</v>
      </c>
      <c r="D517" t="s">
        <v>33</v>
      </c>
      <c r="E517">
        <v>202106</v>
      </c>
      <c r="F517" s="3">
        <v>3789462279.0700006</v>
      </c>
      <c r="G517" s="3">
        <v>4013261941.0700006</v>
      </c>
      <c r="H517" s="3">
        <v>3789462279.0700006</v>
      </c>
      <c r="I517" s="3">
        <v>4013261941.0700006</v>
      </c>
    </row>
    <row r="518" spans="1:9" x14ac:dyDescent="0.2">
      <c r="A518" t="s">
        <v>99</v>
      </c>
      <c r="B518" t="s">
        <v>17</v>
      </c>
      <c r="C518" t="s">
        <v>17</v>
      </c>
      <c r="D518" t="s">
        <v>33</v>
      </c>
      <c r="E518">
        <v>202109</v>
      </c>
      <c r="F518" s="3">
        <v>3938239654.98</v>
      </c>
      <c r="G518" s="3">
        <v>3921521235.98</v>
      </c>
      <c r="H518" s="3">
        <v>3938239654.98</v>
      </c>
      <c r="I518" s="3">
        <v>3921521235.98</v>
      </c>
    </row>
    <row r="519" spans="1:9" x14ac:dyDescent="0.2">
      <c r="A519" t="s">
        <v>99</v>
      </c>
      <c r="B519" t="s">
        <v>17</v>
      </c>
      <c r="C519" t="s">
        <v>17</v>
      </c>
      <c r="D519" t="s">
        <v>33</v>
      </c>
      <c r="E519">
        <v>202112</v>
      </c>
      <c r="F519" s="3">
        <v>3740658803.1800013</v>
      </c>
      <c r="G519" s="3">
        <v>3807010104.1800017</v>
      </c>
      <c r="H519" s="3">
        <v>3740658803.1800013</v>
      </c>
      <c r="I519" s="3">
        <v>3807010104.1800017</v>
      </c>
    </row>
    <row r="520" spans="1:9" x14ac:dyDescent="0.2">
      <c r="A520" t="s">
        <v>99</v>
      </c>
      <c r="B520" t="s">
        <v>17</v>
      </c>
      <c r="C520" t="s">
        <v>17</v>
      </c>
      <c r="D520" t="s">
        <v>33</v>
      </c>
      <c r="E520">
        <v>202203</v>
      </c>
      <c r="F520" s="3">
        <v>3719341079.0999985</v>
      </c>
      <c r="G520" s="3">
        <v>3702410759.0563002</v>
      </c>
      <c r="H520" s="3">
        <v>3719341079.0999985</v>
      </c>
      <c r="I520" s="3">
        <v>3702410759.0563002</v>
      </c>
    </row>
    <row r="521" spans="1:9" x14ac:dyDescent="0.2">
      <c r="A521" t="s">
        <v>99</v>
      </c>
      <c r="B521" t="s">
        <v>17</v>
      </c>
      <c r="C521" t="s">
        <v>17</v>
      </c>
      <c r="D521" t="s">
        <v>33</v>
      </c>
      <c r="E521">
        <v>202206</v>
      </c>
      <c r="F521" s="3">
        <v>3910924808.8600001</v>
      </c>
      <c r="G521" s="3">
        <v>3905086953.0054932</v>
      </c>
      <c r="H521" s="3">
        <v>3910924808.8600001</v>
      </c>
      <c r="I521" s="3">
        <v>3905086953.0054932</v>
      </c>
    </row>
    <row r="522" spans="1:9" x14ac:dyDescent="0.2">
      <c r="A522" t="s">
        <v>99</v>
      </c>
      <c r="B522" t="s">
        <v>17</v>
      </c>
      <c r="C522" t="s">
        <v>17</v>
      </c>
      <c r="D522" t="s">
        <v>33</v>
      </c>
      <c r="E522">
        <v>202209</v>
      </c>
      <c r="F522" s="3">
        <v>4721911229.2400036</v>
      </c>
      <c r="G522" s="3">
        <v>4692269385.7818193</v>
      </c>
      <c r="H522" s="3">
        <v>4721911229.2400036</v>
      </c>
      <c r="I522" s="3">
        <v>4692269385.7818193</v>
      </c>
    </row>
    <row r="523" spans="1:9" x14ac:dyDescent="0.2">
      <c r="A523" t="s">
        <v>99</v>
      </c>
      <c r="B523" t="s">
        <v>17</v>
      </c>
      <c r="C523" t="s">
        <v>17</v>
      </c>
      <c r="D523" t="s">
        <v>33</v>
      </c>
      <c r="E523">
        <v>202212</v>
      </c>
      <c r="F523" s="3">
        <v>5166872116.9200001</v>
      </c>
      <c r="G523" s="3">
        <v>5175772974.9200001</v>
      </c>
      <c r="H523" s="3">
        <v>5166872116.9200001</v>
      </c>
      <c r="I523" s="3">
        <v>5175772974.9200001</v>
      </c>
    </row>
    <row r="524" spans="1:9" x14ac:dyDescent="0.2">
      <c r="A524" t="s">
        <v>99</v>
      </c>
      <c r="B524" t="s">
        <v>17</v>
      </c>
      <c r="C524" t="s">
        <v>17</v>
      </c>
      <c r="D524" t="s">
        <v>33</v>
      </c>
      <c r="E524">
        <v>202303</v>
      </c>
      <c r="F524" s="3">
        <v>5457001257.6599998</v>
      </c>
      <c r="G524" s="3">
        <v>5609562880.6599998</v>
      </c>
      <c r="H524" s="3">
        <v>5457001257.6599998</v>
      </c>
      <c r="I524" s="3">
        <v>5609562880.6599998</v>
      </c>
    </row>
    <row r="525" spans="1:9" x14ac:dyDescent="0.2">
      <c r="A525" t="s">
        <v>99</v>
      </c>
      <c r="B525" t="s">
        <v>17</v>
      </c>
      <c r="C525" t="s">
        <v>17</v>
      </c>
      <c r="D525" t="s">
        <v>33</v>
      </c>
      <c r="E525">
        <v>202306</v>
      </c>
      <c r="F525" s="3">
        <v>5547045095.8600006</v>
      </c>
      <c r="G525" s="3">
        <v>5705166381.8600006</v>
      </c>
      <c r="H525" s="3">
        <v>5547045095.8600006</v>
      </c>
      <c r="I525" s="3">
        <v>5705166381.8600006</v>
      </c>
    </row>
    <row r="526" spans="1:9" x14ac:dyDescent="0.2">
      <c r="A526" t="s">
        <v>99</v>
      </c>
      <c r="B526" t="s">
        <v>17</v>
      </c>
      <c r="C526" t="s">
        <v>17</v>
      </c>
      <c r="D526" t="s">
        <v>33</v>
      </c>
      <c r="E526">
        <v>202309</v>
      </c>
      <c r="F526" s="3">
        <v>6051147505.1699982</v>
      </c>
      <c r="G526" s="3">
        <v>6029914662.1699982</v>
      </c>
      <c r="H526" s="3">
        <v>6051147505.1699982</v>
      </c>
      <c r="I526" s="3">
        <v>6029914662.1699982</v>
      </c>
    </row>
    <row r="527" spans="1:9" x14ac:dyDescent="0.2">
      <c r="A527" t="s">
        <v>99</v>
      </c>
      <c r="B527" t="s">
        <v>17</v>
      </c>
      <c r="C527" t="s">
        <v>17</v>
      </c>
      <c r="D527" t="s">
        <v>33</v>
      </c>
      <c r="E527">
        <v>202312</v>
      </c>
      <c r="F527" s="3">
        <v>6019808945.0599976</v>
      </c>
      <c r="G527" s="3">
        <v>6054559530.0599976</v>
      </c>
      <c r="H527" s="3">
        <v>6019808945.0599976</v>
      </c>
      <c r="I527" s="3">
        <v>6054559530.0599976</v>
      </c>
    </row>
    <row r="528" spans="1:9" x14ac:dyDescent="0.2">
      <c r="A528" t="s">
        <v>99</v>
      </c>
      <c r="B528" t="s">
        <v>17</v>
      </c>
      <c r="C528" t="s">
        <v>17</v>
      </c>
      <c r="D528" t="s">
        <v>33</v>
      </c>
      <c r="E528">
        <v>202403</v>
      </c>
      <c r="F528" s="3">
        <v>5778749622.3700037</v>
      </c>
      <c r="G528" s="3">
        <v>5908360207.3700037</v>
      </c>
      <c r="H528" s="3">
        <v>5778749622.3700037</v>
      </c>
      <c r="I528" s="3">
        <v>5908360207.3700037</v>
      </c>
    </row>
    <row r="529" spans="1:9" x14ac:dyDescent="0.2">
      <c r="A529" t="s">
        <v>99</v>
      </c>
      <c r="B529" t="s">
        <v>17</v>
      </c>
      <c r="C529" t="s">
        <v>17</v>
      </c>
      <c r="D529" t="s">
        <v>33</v>
      </c>
      <c r="E529">
        <v>202406</v>
      </c>
      <c r="F529" s="3">
        <v>3878569314.6499991</v>
      </c>
      <c r="G529" s="3">
        <v>3963086021.6499991</v>
      </c>
      <c r="H529" s="3">
        <v>3878569314.6499991</v>
      </c>
      <c r="I529" s="3">
        <v>3963086021.6499991</v>
      </c>
    </row>
    <row r="530" spans="1:9" x14ac:dyDescent="0.2">
      <c r="A530" t="s">
        <v>100</v>
      </c>
      <c r="B530" t="s">
        <v>18</v>
      </c>
      <c r="C530" t="s">
        <v>17</v>
      </c>
      <c r="D530" t="s">
        <v>35</v>
      </c>
      <c r="E530">
        <v>2019</v>
      </c>
      <c r="F530" s="3">
        <v>16266722537.73</v>
      </c>
      <c r="G530" s="3">
        <v>16947465242.973097</v>
      </c>
      <c r="H530" s="3">
        <v>16196539578.030003</v>
      </c>
      <c r="I530" s="3">
        <v>16877282283.273096</v>
      </c>
    </row>
    <row r="531" spans="1:9" x14ac:dyDescent="0.2">
      <c r="A531" t="s">
        <v>100</v>
      </c>
      <c r="B531" t="s">
        <v>18</v>
      </c>
      <c r="C531" t="s">
        <v>17</v>
      </c>
      <c r="D531" t="s">
        <v>35</v>
      </c>
      <c r="E531">
        <v>2020</v>
      </c>
      <c r="F531" s="3">
        <v>21542553077.900002</v>
      </c>
      <c r="G531" s="3">
        <v>20807469466.926201</v>
      </c>
      <c r="H531" s="3">
        <v>21490821513.900002</v>
      </c>
      <c r="I531" s="3">
        <v>20755737902.926201</v>
      </c>
    </row>
    <row r="532" spans="1:9" x14ac:dyDescent="0.2">
      <c r="A532" t="s">
        <v>100</v>
      </c>
      <c r="B532" t="s">
        <v>18</v>
      </c>
      <c r="C532" t="s">
        <v>17</v>
      </c>
      <c r="D532" t="s">
        <v>35</v>
      </c>
      <c r="E532">
        <v>2021</v>
      </c>
      <c r="F532" s="3">
        <v>27565475226.119995</v>
      </c>
      <c r="G532" s="3">
        <v>25150153988.599808</v>
      </c>
      <c r="H532" s="3">
        <v>27500742289.119995</v>
      </c>
      <c r="I532" s="3">
        <v>25085421051.599808</v>
      </c>
    </row>
    <row r="533" spans="1:9" x14ac:dyDescent="0.2">
      <c r="A533" t="s">
        <v>100</v>
      </c>
      <c r="B533" t="s">
        <v>18</v>
      </c>
      <c r="C533" t="s">
        <v>17</v>
      </c>
      <c r="D533" t="s">
        <v>35</v>
      </c>
      <c r="E533">
        <v>2022</v>
      </c>
      <c r="F533" s="3">
        <v>39559835263.509995</v>
      </c>
      <c r="G533" s="3">
        <v>35788278014.766418</v>
      </c>
      <c r="H533" s="3">
        <v>39478815779.509995</v>
      </c>
      <c r="I533" s="3">
        <v>35707258530.766418</v>
      </c>
    </row>
    <row r="534" spans="1:9" x14ac:dyDescent="0.2">
      <c r="A534" t="s">
        <v>100</v>
      </c>
      <c r="B534" t="s">
        <v>18</v>
      </c>
      <c r="C534" t="s">
        <v>17</v>
      </c>
      <c r="D534" t="s">
        <v>35</v>
      </c>
      <c r="E534">
        <v>2023</v>
      </c>
      <c r="F534" s="3">
        <v>32598729551.269993</v>
      </c>
      <c r="G534" s="3">
        <v>34407631332.657005</v>
      </c>
      <c r="H534" s="3">
        <v>32511627347.269993</v>
      </c>
      <c r="I534" s="3">
        <v>34320529128.657001</v>
      </c>
    </row>
    <row r="535" spans="1:9" x14ac:dyDescent="0.2">
      <c r="A535" t="s">
        <v>100</v>
      </c>
      <c r="B535" t="s">
        <v>18</v>
      </c>
      <c r="C535" t="s">
        <v>17</v>
      </c>
      <c r="D535" t="s">
        <v>35</v>
      </c>
      <c r="E535">
        <v>2024</v>
      </c>
      <c r="F535" s="3">
        <v>9791410426.0900002</v>
      </c>
      <c r="G535" s="3">
        <v>12545918137.520401</v>
      </c>
      <c r="H535" s="3">
        <v>9750386254.0900002</v>
      </c>
      <c r="I535" s="3">
        <v>12504893965.520401</v>
      </c>
    </row>
    <row r="536" spans="1:9" x14ac:dyDescent="0.2">
      <c r="A536" t="s">
        <v>100</v>
      </c>
      <c r="B536" t="s">
        <v>18</v>
      </c>
      <c r="C536" t="s">
        <v>17</v>
      </c>
      <c r="D536" t="s">
        <v>36</v>
      </c>
      <c r="E536">
        <v>201904</v>
      </c>
      <c r="F536" s="3">
        <v>1525074699.25</v>
      </c>
      <c r="G536" s="3">
        <v>1872931415.9234996</v>
      </c>
      <c r="H536" s="3">
        <v>1524372282.5400012</v>
      </c>
      <c r="I536" s="3">
        <v>1872228999.2134988</v>
      </c>
    </row>
    <row r="537" spans="1:9" x14ac:dyDescent="0.2">
      <c r="A537" t="s">
        <v>100</v>
      </c>
      <c r="B537" t="s">
        <v>18</v>
      </c>
      <c r="C537" t="s">
        <v>17</v>
      </c>
      <c r="D537" t="s">
        <v>36</v>
      </c>
      <c r="E537">
        <v>201905</v>
      </c>
      <c r="F537" s="3">
        <v>1608901847.7599998</v>
      </c>
      <c r="G537" s="3">
        <v>1723401055.6108997</v>
      </c>
      <c r="H537" s="3">
        <v>1608402989.3399999</v>
      </c>
      <c r="I537" s="3">
        <v>1722902197.1908987</v>
      </c>
    </row>
    <row r="538" spans="1:9" x14ac:dyDescent="0.2">
      <c r="A538" t="s">
        <v>100</v>
      </c>
      <c r="B538" t="s">
        <v>18</v>
      </c>
      <c r="C538" t="s">
        <v>17</v>
      </c>
      <c r="D538" t="s">
        <v>36</v>
      </c>
      <c r="E538">
        <v>201906</v>
      </c>
      <c r="F538" s="3">
        <v>1557578328.7800004</v>
      </c>
      <c r="G538" s="3">
        <v>1759325379.592201</v>
      </c>
      <c r="H538" s="3">
        <v>1556938499.2100003</v>
      </c>
      <c r="I538" s="3">
        <v>1758685550.0222011</v>
      </c>
    </row>
    <row r="539" spans="1:9" x14ac:dyDescent="0.2">
      <c r="A539" t="s">
        <v>100</v>
      </c>
      <c r="B539" t="s">
        <v>18</v>
      </c>
      <c r="C539" t="s">
        <v>17</v>
      </c>
      <c r="D539" t="s">
        <v>36</v>
      </c>
      <c r="E539">
        <v>201907</v>
      </c>
      <c r="F539" s="3">
        <v>1528328751.910001</v>
      </c>
      <c r="G539" s="3">
        <v>1702398828.2626989</v>
      </c>
      <c r="H539" s="3">
        <v>1523484598.910001</v>
      </c>
      <c r="I539" s="3">
        <v>1697554675.2626994</v>
      </c>
    </row>
    <row r="540" spans="1:9" x14ac:dyDescent="0.2">
      <c r="A540" t="s">
        <v>100</v>
      </c>
      <c r="B540" t="s">
        <v>18</v>
      </c>
      <c r="C540" t="s">
        <v>17</v>
      </c>
      <c r="D540" t="s">
        <v>36</v>
      </c>
      <c r="E540">
        <v>201908</v>
      </c>
      <c r="F540" s="3">
        <v>1961296836.3399994</v>
      </c>
      <c r="G540" s="3">
        <v>1930043864.2871993</v>
      </c>
      <c r="H540" s="3">
        <v>1960154858.3399994</v>
      </c>
      <c r="I540" s="3">
        <v>1928901886.2871993</v>
      </c>
    </row>
    <row r="541" spans="1:9" x14ac:dyDescent="0.2">
      <c r="A541" t="s">
        <v>100</v>
      </c>
      <c r="B541" t="s">
        <v>18</v>
      </c>
      <c r="C541" t="s">
        <v>17</v>
      </c>
      <c r="D541" t="s">
        <v>36</v>
      </c>
      <c r="E541">
        <v>201909</v>
      </c>
      <c r="F541" s="3">
        <v>1632983198.559999</v>
      </c>
      <c r="G541" s="3">
        <v>1644414863.2846</v>
      </c>
      <c r="H541" s="3">
        <v>1631446089.559999</v>
      </c>
      <c r="I541" s="3">
        <v>1642877754.2846</v>
      </c>
    </row>
    <row r="542" spans="1:9" x14ac:dyDescent="0.2">
      <c r="A542" t="s">
        <v>100</v>
      </c>
      <c r="B542" t="s">
        <v>18</v>
      </c>
      <c r="C542" t="s">
        <v>17</v>
      </c>
      <c r="D542" t="s">
        <v>36</v>
      </c>
      <c r="E542">
        <v>201910</v>
      </c>
      <c r="F542" s="3">
        <v>2441562742.2300005</v>
      </c>
      <c r="G542" s="3">
        <v>2149100091.2812991</v>
      </c>
      <c r="H542" s="3">
        <v>2385242739.2300005</v>
      </c>
      <c r="I542" s="3">
        <v>2092780088.2812991</v>
      </c>
    </row>
    <row r="543" spans="1:9" x14ac:dyDescent="0.2">
      <c r="A543" t="s">
        <v>100</v>
      </c>
      <c r="B543" t="s">
        <v>18</v>
      </c>
      <c r="C543" t="s">
        <v>17</v>
      </c>
      <c r="D543" t="s">
        <v>36</v>
      </c>
      <c r="E543">
        <v>201911</v>
      </c>
      <c r="F543" s="3">
        <v>1629516630.8299999</v>
      </c>
      <c r="G543" s="3">
        <v>1910092502.2145002</v>
      </c>
      <c r="H543" s="3">
        <v>1628175753.8299999</v>
      </c>
      <c r="I543" s="3">
        <v>1908751625.2145002</v>
      </c>
    </row>
    <row r="544" spans="1:9" x14ac:dyDescent="0.2">
      <c r="A544" t="s">
        <v>100</v>
      </c>
      <c r="B544" t="s">
        <v>18</v>
      </c>
      <c r="C544" t="s">
        <v>17</v>
      </c>
      <c r="D544" t="s">
        <v>36</v>
      </c>
      <c r="E544">
        <v>201912</v>
      </c>
      <c r="F544" s="3">
        <v>2381479502.0700006</v>
      </c>
      <c r="G544" s="3">
        <v>2255757242.5161986</v>
      </c>
      <c r="H544" s="3">
        <v>2378321767.0700006</v>
      </c>
      <c r="I544" s="3">
        <v>2252599507.5161986</v>
      </c>
    </row>
    <row r="545" spans="1:9" x14ac:dyDescent="0.2">
      <c r="A545" t="s">
        <v>100</v>
      </c>
      <c r="B545" t="s">
        <v>18</v>
      </c>
      <c r="C545" t="s">
        <v>17</v>
      </c>
      <c r="D545" t="s">
        <v>36</v>
      </c>
      <c r="E545">
        <v>202001</v>
      </c>
      <c r="F545" s="3">
        <v>1621981231.8499994</v>
      </c>
      <c r="G545" s="3">
        <v>1343008874.470901</v>
      </c>
      <c r="H545" s="3">
        <v>1617680871.8499994</v>
      </c>
      <c r="I545" s="3">
        <v>1338708514.470901</v>
      </c>
    </row>
    <row r="546" spans="1:9" x14ac:dyDescent="0.2">
      <c r="A546" t="s">
        <v>100</v>
      </c>
      <c r="B546" t="s">
        <v>18</v>
      </c>
      <c r="C546" t="s">
        <v>17</v>
      </c>
      <c r="D546" t="s">
        <v>36</v>
      </c>
      <c r="E546">
        <v>202002</v>
      </c>
      <c r="F546" s="3">
        <v>1545345799.9600005</v>
      </c>
      <c r="G546" s="3">
        <v>1445728130.5074997</v>
      </c>
      <c r="H546" s="3">
        <v>1542446826.9600003</v>
      </c>
      <c r="I546" s="3">
        <v>1442829157.5074997</v>
      </c>
    </row>
    <row r="547" spans="1:9" x14ac:dyDescent="0.2">
      <c r="A547" t="s">
        <v>100</v>
      </c>
      <c r="B547" t="s">
        <v>18</v>
      </c>
      <c r="C547" t="s">
        <v>17</v>
      </c>
      <c r="D547" t="s">
        <v>36</v>
      </c>
      <c r="E547">
        <v>202003</v>
      </c>
      <c r="F547" s="3">
        <v>1742034223.0300004</v>
      </c>
      <c r="G547" s="3">
        <v>1824334396.9488001</v>
      </c>
      <c r="H547" s="3">
        <v>1739039170.0300004</v>
      </c>
      <c r="I547" s="3">
        <v>1821339343.9488001</v>
      </c>
    </row>
    <row r="548" spans="1:9" x14ac:dyDescent="0.2">
      <c r="A548" t="s">
        <v>100</v>
      </c>
      <c r="B548" t="s">
        <v>18</v>
      </c>
      <c r="C548" t="s">
        <v>17</v>
      </c>
      <c r="D548" t="s">
        <v>36</v>
      </c>
      <c r="E548">
        <v>202004</v>
      </c>
      <c r="F548" s="3">
        <v>1042971104.3600003</v>
      </c>
      <c r="G548" s="3">
        <v>1465243745.2411001</v>
      </c>
      <c r="H548" s="3">
        <v>1041708371.3600003</v>
      </c>
      <c r="I548" s="3">
        <v>1463981012.2411001</v>
      </c>
    </row>
    <row r="549" spans="1:9" x14ac:dyDescent="0.2">
      <c r="A549" t="s">
        <v>100</v>
      </c>
      <c r="B549" t="s">
        <v>18</v>
      </c>
      <c r="C549" t="s">
        <v>17</v>
      </c>
      <c r="D549" t="s">
        <v>36</v>
      </c>
      <c r="E549">
        <v>202005</v>
      </c>
      <c r="F549" s="3">
        <v>1223991177.1300001</v>
      </c>
      <c r="G549" s="3">
        <v>1504161843.9455001</v>
      </c>
      <c r="H549" s="3">
        <v>1218874808.1300001</v>
      </c>
      <c r="I549" s="3">
        <v>1499045474.9455001</v>
      </c>
    </row>
    <row r="550" spans="1:9" x14ac:dyDescent="0.2">
      <c r="A550" t="s">
        <v>100</v>
      </c>
      <c r="B550" t="s">
        <v>18</v>
      </c>
      <c r="C550" t="s">
        <v>17</v>
      </c>
      <c r="D550" t="s">
        <v>36</v>
      </c>
      <c r="E550">
        <v>202006</v>
      </c>
      <c r="F550" s="3">
        <v>1643471740.5800006</v>
      </c>
      <c r="G550" s="3">
        <v>1610704576.5853</v>
      </c>
      <c r="H550" s="3">
        <v>1640128962.5800006</v>
      </c>
      <c r="I550" s="3">
        <v>1607361798.5853002</v>
      </c>
    </row>
    <row r="551" spans="1:9" x14ac:dyDescent="0.2">
      <c r="A551" t="s">
        <v>100</v>
      </c>
      <c r="B551" t="s">
        <v>18</v>
      </c>
      <c r="C551" t="s">
        <v>17</v>
      </c>
      <c r="D551" t="s">
        <v>36</v>
      </c>
      <c r="E551">
        <v>202007</v>
      </c>
      <c r="F551" s="3">
        <v>1865459518.5999999</v>
      </c>
      <c r="G551" s="3">
        <v>1881165855.0222018</v>
      </c>
      <c r="H551" s="3">
        <v>1856039476.5999999</v>
      </c>
      <c r="I551" s="3">
        <v>1871745813.0222018</v>
      </c>
    </row>
    <row r="552" spans="1:9" x14ac:dyDescent="0.2">
      <c r="A552" t="s">
        <v>100</v>
      </c>
      <c r="B552" t="s">
        <v>18</v>
      </c>
      <c r="C552" t="s">
        <v>17</v>
      </c>
      <c r="D552" t="s">
        <v>36</v>
      </c>
      <c r="E552">
        <v>202008</v>
      </c>
      <c r="F552" s="3">
        <v>2050552024.2299979</v>
      </c>
      <c r="G552" s="3">
        <v>1934665109.5081997</v>
      </c>
      <c r="H552" s="3">
        <v>2046440742.2299981</v>
      </c>
      <c r="I552" s="3">
        <v>1930553827.5081997</v>
      </c>
    </row>
    <row r="553" spans="1:9" x14ac:dyDescent="0.2">
      <c r="A553" t="s">
        <v>100</v>
      </c>
      <c r="B553" t="s">
        <v>18</v>
      </c>
      <c r="C553" t="s">
        <v>17</v>
      </c>
      <c r="D553" t="s">
        <v>36</v>
      </c>
      <c r="E553">
        <v>202009</v>
      </c>
      <c r="F553" s="3">
        <v>2288324233.6800013</v>
      </c>
      <c r="G553" s="3">
        <v>1930800559.0203004</v>
      </c>
      <c r="H553" s="3">
        <v>2281540728.6800013</v>
      </c>
      <c r="I553" s="3">
        <v>1924017054.0203004</v>
      </c>
    </row>
    <row r="554" spans="1:9" x14ac:dyDescent="0.2">
      <c r="A554" t="s">
        <v>100</v>
      </c>
      <c r="B554" t="s">
        <v>18</v>
      </c>
      <c r="C554" t="s">
        <v>17</v>
      </c>
      <c r="D554" t="s">
        <v>36</v>
      </c>
      <c r="E554">
        <v>202010</v>
      </c>
      <c r="F554" s="3">
        <v>2307524197.2100005</v>
      </c>
      <c r="G554" s="3">
        <v>1928011193.6828995</v>
      </c>
      <c r="H554" s="3">
        <v>2303934926.2100005</v>
      </c>
      <c r="I554" s="3">
        <v>1924421922.6828995</v>
      </c>
    </row>
    <row r="555" spans="1:9" x14ac:dyDescent="0.2">
      <c r="A555" t="s">
        <v>100</v>
      </c>
      <c r="B555" t="s">
        <v>18</v>
      </c>
      <c r="C555" t="s">
        <v>17</v>
      </c>
      <c r="D555" t="s">
        <v>36</v>
      </c>
      <c r="E555">
        <v>202011</v>
      </c>
      <c r="F555" s="3">
        <v>2115158529.9099996</v>
      </c>
      <c r="G555" s="3">
        <v>1980956640.2448997</v>
      </c>
      <c r="H555" s="3">
        <v>2111058583.9099996</v>
      </c>
      <c r="I555" s="3">
        <v>1976856694.2448997</v>
      </c>
    </row>
    <row r="556" spans="1:9" x14ac:dyDescent="0.2">
      <c r="A556" t="s">
        <v>100</v>
      </c>
      <c r="B556" t="s">
        <v>18</v>
      </c>
      <c r="C556" t="s">
        <v>17</v>
      </c>
      <c r="D556" t="s">
        <v>36</v>
      </c>
      <c r="E556">
        <v>202012</v>
      </c>
      <c r="F556" s="3">
        <v>2095739297.3600006</v>
      </c>
      <c r="G556" s="3">
        <v>1958688541.7486</v>
      </c>
      <c r="H556" s="3">
        <v>2091928045.3600006</v>
      </c>
      <c r="I556" s="3">
        <v>1954877289.7486</v>
      </c>
    </row>
    <row r="557" spans="1:9" x14ac:dyDescent="0.2">
      <c r="A557" t="s">
        <v>100</v>
      </c>
      <c r="B557" t="s">
        <v>18</v>
      </c>
      <c r="C557" t="s">
        <v>17</v>
      </c>
      <c r="D557" t="s">
        <v>36</v>
      </c>
      <c r="E557">
        <v>202101</v>
      </c>
      <c r="F557" s="3">
        <v>2213675753.2800007</v>
      </c>
      <c r="G557" s="3">
        <v>2057246210.0044005</v>
      </c>
      <c r="H557" s="3">
        <v>2207357540.2800007</v>
      </c>
      <c r="I557" s="3">
        <v>2050927997.0044005</v>
      </c>
    </row>
    <row r="558" spans="1:9" x14ac:dyDescent="0.2">
      <c r="A558" t="s">
        <v>100</v>
      </c>
      <c r="B558" t="s">
        <v>18</v>
      </c>
      <c r="C558" t="s">
        <v>17</v>
      </c>
      <c r="D558" t="s">
        <v>36</v>
      </c>
      <c r="E558">
        <v>202102</v>
      </c>
      <c r="F558" s="3">
        <v>2295725965.7900004</v>
      </c>
      <c r="G558" s="3">
        <v>1865807807.4615006</v>
      </c>
      <c r="H558" s="3">
        <v>2288394028.7900004</v>
      </c>
      <c r="I558" s="3">
        <v>1858475870.4615006</v>
      </c>
    </row>
    <row r="559" spans="1:9" x14ac:dyDescent="0.2">
      <c r="A559" t="s">
        <v>100</v>
      </c>
      <c r="B559" t="s">
        <v>18</v>
      </c>
      <c r="C559" t="s">
        <v>17</v>
      </c>
      <c r="D559" t="s">
        <v>36</v>
      </c>
      <c r="E559">
        <v>202103</v>
      </c>
      <c r="F559" s="3">
        <v>2366452706.9699993</v>
      </c>
      <c r="G559" s="3">
        <v>2119411613.0684988</v>
      </c>
      <c r="H559" s="3">
        <v>2359846154.9699993</v>
      </c>
      <c r="I559" s="3">
        <v>2112805061.0684991</v>
      </c>
    </row>
    <row r="560" spans="1:9" x14ac:dyDescent="0.2">
      <c r="A560" t="s">
        <v>100</v>
      </c>
      <c r="B560" t="s">
        <v>18</v>
      </c>
      <c r="C560" t="s">
        <v>17</v>
      </c>
      <c r="D560" t="s">
        <v>36</v>
      </c>
      <c r="E560">
        <v>202104</v>
      </c>
      <c r="F560" s="3">
        <v>1943301035.3299994</v>
      </c>
      <c r="G560" s="3">
        <v>1752692702.7491009</v>
      </c>
      <c r="H560" s="3">
        <v>1939678844.3299994</v>
      </c>
      <c r="I560" s="3">
        <v>1749070511.7491009</v>
      </c>
    </row>
    <row r="561" spans="1:9" x14ac:dyDescent="0.2">
      <c r="A561" t="s">
        <v>100</v>
      </c>
      <c r="B561" t="s">
        <v>18</v>
      </c>
      <c r="C561" t="s">
        <v>17</v>
      </c>
      <c r="D561" t="s">
        <v>36</v>
      </c>
      <c r="E561">
        <v>202105</v>
      </c>
      <c r="F561" s="3">
        <v>2104946939.8500006</v>
      </c>
      <c r="G561" s="3">
        <v>2151406918.4561</v>
      </c>
      <c r="H561" s="3">
        <v>2099758452.8500006</v>
      </c>
      <c r="I561" s="3">
        <v>2146218431.4560997</v>
      </c>
    </row>
    <row r="562" spans="1:9" x14ac:dyDescent="0.2">
      <c r="A562" t="s">
        <v>100</v>
      </c>
      <c r="B562" t="s">
        <v>18</v>
      </c>
      <c r="C562" t="s">
        <v>17</v>
      </c>
      <c r="D562" t="s">
        <v>36</v>
      </c>
      <c r="E562">
        <v>202106</v>
      </c>
      <c r="F562" s="3">
        <v>1587752234.5900004</v>
      </c>
      <c r="G562" s="3">
        <v>1585954675.6525004</v>
      </c>
      <c r="H562" s="3">
        <v>1580080032.5900004</v>
      </c>
      <c r="I562" s="3">
        <v>1578282473.6525006</v>
      </c>
    </row>
    <row r="563" spans="1:9" x14ac:dyDescent="0.2">
      <c r="A563" t="s">
        <v>100</v>
      </c>
      <c r="B563" t="s">
        <v>18</v>
      </c>
      <c r="C563" t="s">
        <v>17</v>
      </c>
      <c r="D563" t="s">
        <v>36</v>
      </c>
      <c r="E563">
        <v>202107</v>
      </c>
      <c r="F563" s="3">
        <v>2344263310.7599988</v>
      </c>
      <c r="G563" s="3">
        <v>2226510717.5646</v>
      </c>
      <c r="H563" s="3">
        <v>2340787972.7599988</v>
      </c>
      <c r="I563" s="3">
        <v>2223035379.5646</v>
      </c>
    </row>
    <row r="564" spans="1:9" x14ac:dyDescent="0.2">
      <c r="A564" t="s">
        <v>100</v>
      </c>
      <c r="B564" t="s">
        <v>18</v>
      </c>
      <c r="C564" t="s">
        <v>17</v>
      </c>
      <c r="D564" t="s">
        <v>36</v>
      </c>
      <c r="E564">
        <v>202108</v>
      </c>
      <c r="F564" s="3">
        <v>2467859256.4299998</v>
      </c>
      <c r="G564" s="3">
        <v>2125492462.9703</v>
      </c>
      <c r="H564" s="3">
        <v>2462165267.4300003</v>
      </c>
      <c r="I564" s="3">
        <v>2119798473.9703</v>
      </c>
    </row>
    <row r="565" spans="1:9" x14ac:dyDescent="0.2">
      <c r="A565" t="s">
        <v>100</v>
      </c>
      <c r="B565" t="s">
        <v>18</v>
      </c>
      <c r="C565" t="s">
        <v>17</v>
      </c>
      <c r="D565" t="s">
        <v>36</v>
      </c>
      <c r="E565">
        <v>202109</v>
      </c>
      <c r="F565" s="3">
        <v>2880073305.8700004</v>
      </c>
      <c r="G565" s="3">
        <v>2498828816.3070006</v>
      </c>
      <c r="H565" s="3">
        <v>2876930208.8700004</v>
      </c>
      <c r="I565" s="3">
        <v>2495685719.3070006</v>
      </c>
    </row>
    <row r="566" spans="1:9" x14ac:dyDescent="0.2">
      <c r="A566" t="s">
        <v>100</v>
      </c>
      <c r="B566" t="s">
        <v>18</v>
      </c>
      <c r="C566" t="s">
        <v>17</v>
      </c>
      <c r="D566" t="s">
        <v>36</v>
      </c>
      <c r="E566">
        <v>202110</v>
      </c>
      <c r="F566" s="3">
        <v>2427095424.749999</v>
      </c>
      <c r="G566" s="3">
        <v>1983419904.8039017</v>
      </c>
      <c r="H566" s="3">
        <v>2421861749.749999</v>
      </c>
      <c r="I566" s="3">
        <v>1978186229.8039017</v>
      </c>
    </row>
    <row r="567" spans="1:9" x14ac:dyDescent="0.2">
      <c r="A567" t="s">
        <v>100</v>
      </c>
      <c r="B567" t="s">
        <v>18</v>
      </c>
      <c r="C567" t="s">
        <v>17</v>
      </c>
      <c r="D567" t="s">
        <v>36</v>
      </c>
      <c r="E567">
        <v>202111</v>
      </c>
      <c r="F567" s="3">
        <v>2349917174.4899988</v>
      </c>
      <c r="G567" s="3">
        <v>2224953507.3016005</v>
      </c>
      <c r="H567" s="3">
        <v>2344591149.4899993</v>
      </c>
      <c r="I567" s="3">
        <v>2219627482.3016005</v>
      </c>
    </row>
    <row r="568" spans="1:9" x14ac:dyDescent="0.2">
      <c r="A568" t="s">
        <v>100</v>
      </c>
      <c r="B568" t="s">
        <v>18</v>
      </c>
      <c r="C568" t="s">
        <v>17</v>
      </c>
      <c r="D568" t="s">
        <v>36</v>
      </c>
      <c r="E568">
        <v>202112</v>
      </c>
      <c r="F568" s="3">
        <v>2584412118.0100002</v>
      </c>
      <c r="G568" s="3">
        <v>2558428652.2603035</v>
      </c>
      <c r="H568" s="3">
        <v>2579290887.0100002</v>
      </c>
      <c r="I568" s="3">
        <v>2553307421.2603035</v>
      </c>
    </row>
    <row r="569" spans="1:9" x14ac:dyDescent="0.2">
      <c r="A569" t="s">
        <v>100</v>
      </c>
      <c r="B569" t="s">
        <v>18</v>
      </c>
      <c r="C569" t="s">
        <v>17</v>
      </c>
      <c r="D569" t="s">
        <v>36</v>
      </c>
      <c r="E569">
        <v>202201</v>
      </c>
      <c r="F569" s="3">
        <v>3241810714.3300009</v>
      </c>
      <c r="G569" s="3">
        <v>2473331446.8009033</v>
      </c>
      <c r="H569" s="3">
        <v>3235205371.3300009</v>
      </c>
      <c r="I569" s="3">
        <v>2466726103.8009033</v>
      </c>
    </row>
    <row r="570" spans="1:9" x14ac:dyDescent="0.2">
      <c r="A570" t="s">
        <v>100</v>
      </c>
      <c r="B570" t="s">
        <v>18</v>
      </c>
      <c r="C570" t="s">
        <v>17</v>
      </c>
      <c r="D570" t="s">
        <v>36</v>
      </c>
      <c r="E570">
        <v>202202</v>
      </c>
      <c r="F570" s="3">
        <v>3134634461.3199997</v>
      </c>
      <c r="G570" s="3">
        <v>3134634461.3199997</v>
      </c>
      <c r="H570" s="3">
        <v>3130410189.3199997</v>
      </c>
      <c r="I570" s="3">
        <v>3130410189.3199997</v>
      </c>
    </row>
    <row r="571" spans="1:9" x14ac:dyDescent="0.2">
      <c r="A571" t="s">
        <v>100</v>
      </c>
      <c r="B571" t="s">
        <v>18</v>
      </c>
      <c r="C571" t="s">
        <v>17</v>
      </c>
      <c r="D571" t="s">
        <v>36</v>
      </c>
      <c r="E571">
        <v>202203</v>
      </c>
      <c r="F571" s="3">
        <v>3177889084.900001</v>
      </c>
      <c r="G571" s="3">
        <v>2583977641.1596012</v>
      </c>
      <c r="H571" s="3">
        <v>3172803496.900001</v>
      </c>
      <c r="I571" s="3">
        <v>2578892053.1596012</v>
      </c>
    </row>
    <row r="572" spans="1:9" x14ac:dyDescent="0.2">
      <c r="A572" t="s">
        <v>100</v>
      </c>
      <c r="B572" t="s">
        <v>18</v>
      </c>
      <c r="C572" t="s">
        <v>17</v>
      </c>
      <c r="D572" t="s">
        <v>36</v>
      </c>
      <c r="E572">
        <v>202204</v>
      </c>
      <c r="F572" s="3">
        <v>3438265935.829999</v>
      </c>
      <c r="G572" s="3">
        <v>2925526022.4450989</v>
      </c>
      <c r="H572" s="3">
        <v>3430787303.829999</v>
      </c>
      <c r="I572" s="3">
        <v>2918047390.4450994</v>
      </c>
    </row>
    <row r="573" spans="1:9" x14ac:dyDescent="0.2">
      <c r="A573" t="s">
        <v>100</v>
      </c>
      <c r="B573" t="s">
        <v>18</v>
      </c>
      <c r="C573" t="s">
        <v>17</v>
      </c>
      <c r="D573" t="s">
        <v>36</v>
      </c>
      <c r="E573">
        <v>202205</v>
      </c>
      <c r="F573" s="3">
        <v>3202019934.940002</v>
      </c>
      <c r="G573" s="3">
        <v>2875610431.9754</v>
      </c>
      <c r="H573" s="3">
        <v>3196236078.940002</v>
      </c>
      <c r="I573" s="3">
        <v>2869826575.9754</v>
      </c>
    </row>
    <row r="574" spans="1:9" x14ac:dyDescent="0.2">
      <c r="A574" t="s">
        <v>100</v>
      </c>
      <c r="B574" t="s">
        <v>18</v>
      </c>
      <c r="C574" t="s">
        <v>17</v>
      </c>
      <c r="D574" t="s">
        <v>36</v>
      </c>
      <c r="E574">
        <v>202206</v>
      </c>
      <c r="F574" s="3">
        <v>3031814797.4399981</v>
      </c>
      <c r="G574" s="3">
        <v>2685093787.2567034</v>
      </c>
      <c r="H574" s="3">
        <v>3025881444.4399986</v>
      </c>
      <c r="I574" s="3">
        <v>2679160434.2567039</v>
      </c>
    </row>
    <row r="575" spans="1:9" x14ac:dyDescent="0.2">
      <c r="A575" t="s">
        <v>100</v>
      </c>
      <c r="B575" t="s">
        <v>18</v>
      </c>
      <c r="C575" t="s">
        <v>17</v>
      </c>
      <c r="D575" t="s">
        <v>36</v>
      </c>
      <c r="E575">
        <v>202207</v>
      </c>
      <c r="F575" s="3">
        <v>3049007113.9799995</v>
      </c>
      <c r="G575" s="3">
        <v>2718073944.7556014</v>
      </c>
      <c r="H575" s="3">
        <v>3043471640.9799995</v>
      </c>
      <c r="I575" s="3">
        <v>2712538471.7556014</v>
      </c>
    </row>
    <row r="576" spans="1:9" x14ac:dyDescent="0.2">
      <c r="A576" t="s">
        <v>100</v>
      </c>
      <c r="B576" t="s">
        <v>18</v>
      </c>
      <c r="C576" t="s">
        <v>17</v>
      </c>
      <c r="D576" t="s">
        <v>36</v>
      </c>
      <c r="E576">
        <v>202208</v>
      </c>
      <c r="F576" s="3">
        <v>3980991881.9500003</v>
      </c>
      <c r="G576" s="3">
        <v>3605592140.8825016</v>
      </c>
      <c r="H576" s="3">
        <v>3972548004.9500003</v>
      </c>
      <c r="I576" s="3">
        <v>3597148263.8825016</v>
      </c>
    </row>
    <row r="577" spans="1:9" x14ac:dyDescent="0.2">
      <c r="A577" t="s">
        <v>100</v>
      </c>
      <c r="B577" t="s">
        <v>18</v>
      </c>
      <c r="C577" t="s">
        <v>17</v>
      </c>
      <c r="D577" t="s">
        <v>36</v>
      </c>
      <c r="E577">
        <v>202209</v>
      </c>
      <c r="F577" s="3">
        <v>3765012819.6199994</v>
      </c>
      <c r="G577" s="3">
        <v>3266609804.6646028</v>
      </c>
      <c r="H577" s="3">
        <v>3756957620.6199994</v>
      </c>
      <c r="I577" s="3">
        <v>3258554605.6646028</v>
      </c>
    </row>
    <row r="578" spans="1:9" x14ac:dyDescent="0.2">
      <c r="A578" t="s">
        <v>100</v>
      </c>
      <c r="B578" t="s">
        <v>18</v>
      </c>
      <c r="C578" t="s">
        <v>17</v>
      </c>
      <c r="D578" t="s">
        <v>36</v>
      </c>
      <c r="E578">
        <v>202210</v>
      </c>
      <c r="F578" s="3">
        <v>3428169086.2199993</v>
      </c>
      <c r="G578" s="3">
        <v>2987375824.3195</v>
      </c>
      <c r="H578" s="3">
        <v>3417266402.2199993</v>
      </c>
      <c r="I578" s="3">
        <v>2976473140.3195</v>
      </c>
    </row>
    <row r="579" spans="1:9" x14ac:dyDescent="0.2">
      <c r="A579" t="s">
        <v>100</v>
      </c>
      <c r="B579" t="s">
        <v>18</v>
      </c>
      <c r="C579" t="s">
        <v>17</v>
      </c>
      <c r="D579" t="s">
        <v>36</v>
      </c>
      <c r="E579">
        <v>202211</v>
      </c>
      <c r="F579" s="3">
        <v>3029303629.8200011</v>
      </c>
      <c r="G579" s="3">
        <v>3186339864.2359996</v>
      </c>
      <c r="H579" s="3">
        <v>3022688681.8200011</v>
      </c>
      <c r="I579" s="3">
        <v>3179724916.2359996</v>
      </c>
    </row>
    <row r="580" spans="1:9" x14ac:dyDescent="0.2">
      <c r="A580" t="s">
        <v>100</v>
      </c>
      <c r="B580" t="s">
        <v>18</v>
      </c>
      <c r="C580" t="s">
        <v>17</v>
      </c>
      <c r="D580" t="s">
        <v>36</v>
      </c>
      <c r="E580">
        <v>202212</v>
      </c>
      <c r="F580" s="3">
        <v>3080915803.1599998</v>
      </c>
      <c r="G580" s="3">
        <v>3346112644.950501</v>
      </c>
      <c r="H580" s="3">
        <v>3074559544.1599998</v>
      </c>
      <c r="I580" s="3">
        <v>3339756385.950501</v>
      </c>
    </row>
    <row r="581" spans="1:9" x14ac:dyDescent="0.2">
      <c r="A581" t="s">
        <v>100</v>
      </c>
      <c r="B581" t="s">
        <v>18</v>
      </c>
      <c r="C581" t="s">
        <v>17</v>
      </c>
      <c r="D581" t="s">
        <v>36</v>
      </c>
      <c r="E581">
        <v>202301</v>
      </c>
      <c r="F581" s="3">
        <v>3695901751.73</v>
      </c>
      <c r="G581" s="3">
        <v>3268719688.4770017</v>
      </c>
      <c r="H581" s="3">
        <v>3687241670.7300005</v>
      </c>
      <c r="I581" s="3">
        <v>3260059607.4770017</v>
      </c>
    </row>
    <row r="582" spans="1:9" x14ac:dyDescent="0.2">
      <c r="A582" t="s">
        <v>100</v>
      </c>
      <c r="B582" t="s">
        <v>18</v>
      </c>
      <c r="C582" t="s">
        <v>17</v>
      </c>
      <c r="D582" t="s">
        <v>36</v>
      </c>
      <c r="E582">
        <v>202302</v>
      </c>
      <c r="F582" s="3">
        <v>3509699467.5599966</v>
      </c>
      <c r="G582" s="3">
        <v>2458676904.4584999</v>
      </c>
      <c r="H582" s="3">
        <v>3502744873.5599966</v>
      </c>
      <c r="I582" s="3">
        <v>2451722310.4584999</v>
      </c>
    </row>
    <row r="583" spans="1:9" x14ac:dyDescent="0.2">
      <c r="A583" t="s">
        <v>100</v>
      </c>
      <c r="B583" t="s">
        <v>18</v>
      </c>
      <c r="C583" t="s">
        <v>17</v>
      </c>
      <c r="D583" t="s">
        <v>36</v>
      </c>
      <c r="E583">
        <v>202303</v>
      </c>
      <c r="F583" s="3">
        <v>3614666712.2899957</v>
      </c>
      <c r="G583" s="3">
        <v>3775310736.6925006</v>
      </c>
      <c r="H583" s="3">
        <v>3606937406.2899957</v>
      </c>
      <c r="I583" s="3">
        <v>3767581430.6925001</v>
      </c>
    </row>
    <row r="584" spans="1:9" x14ac:dyDescent="0.2">
      <c r="A584" t="s">
        <v>100</v>
      </c>
      <c r="B584" t="s">
        <v>18</v>
      </c>
      <c r="C584" t="s">
        <v>17</v>
      </c>
      <c r="D584" t="s">
        <v>36</v>
      </c>
      <c r="E584">
        <v>202304</v>
      </c>
      <c r="F584" s="3">
        <v>2972242537.3299994</v>
      </c>
      <c r="G584" s="3">
        <v>2993444422.4484005</v>
      </c>
      <c r="H584" s="3">
        <v>2966324642.3299994</v>
      </c>
      <c r="I584" s="3">
        <v>2987526527.4484005</v>
      </c>
    </row>
    <row r="585" spans="1:9" x14ac:dyDescent="0.2">
      <c r="A585" t="s">
        <v>100</v>
      </c>
      <c r="B585" t="s">
        <v>18</v>
      </c>
      <c r="C585" t="s">
        <v>17</v>
      </c>
      <c r="D585" t="s">
        <v>36</v>
      </c>
      <c r="E585">
        <v>202305</v>
      </c>
      <c r="F585" s="3">
        <v>3183782143.0300021</v>
      </c>
      <c r="G585" s="3">
        <v>3494144590.1202993</v>
      </c>
      <c r="H585" s="3">
        <v>3175492844.0300021</v>
      </c>
      <c r="I585" s="3">
        <v>3485855291.1202993</v>
      </c>
    </row>
    <row r="586" spans="1:9" x14ac:dyDescent="0.2">
      <c r="A586" t="s">
        <v>100</v>
      </c>
      <c r="B586" t="s">
        <v>18</v>
      </c>
      <c r="C586" t="s">
        <v>17</v>
      </c>
      <c r="D586" t="s">
        <v>36</v>
      </c>
      <c r="E586">
        <v>202306</v>
      </c>
      <c r="F586" s="3">
        <v>847732943.47000051</v>
      </c>
      <c r="G586" s="3">
        <v>2042968727.3213997</v>
      </c>
      <c r="H586" s="3">
        <v>842386681.47000039</v>
      </c>
      <c r="I586" s="3">
        <v>2037622465.3213997</v>
      </c>
    </row>
    <row r="587" spans="1:9" x14ac:dyDescent="0.2">
      <c r="A587" t="s">
        <v>100</v>
      </c>
      <c r="B587" t="s">
        <v>18</v>
      </c>
      <c r="C587" t="s">
        <v>17</v>
      </c>
      <c r="D587" t="s">
        <v>36</v>
      </c>
      <c r="E587">
        <v>202307</v>
      </c>
      <c r="F587" s="3">
        <v>2528651041.9300008</v>
      </c>
      <c r="G587" s="3">
        <v>2966534170.1073017</v>
      </c>
      <c r="H587" s="3">
        <v>2517091252.9300013</v>
      </c>
      <c r="I587" s="3">
        <v>2954974381.1073012</v>
      </c>
    </row>
    <row r="588" spans="1:9" x14ac:dyDescent="0.2">
      <c r="A588" t="s">
        <v>100</v>
      </c>
      <c r="B588" t="s">
        <v>18</v>
      </c>
      <c r="C588" t="s">
        <v>17</v>
      </c>
      <c r="D588" t="s">
        <v>36</v>
      </c>
      <c r="E588">
        <v>202308</v>
      </c>
      <c r="F588" s="3">
        <v>2335049799.3700004</v>
      </c>
      <c r="G588" s="3">
        <v>2877580212.8629031</v>
      </c>
      <c r="H588" s="3">
        <v>2326640656.3700004</v>
      </c>
      <c r="I588" s="3">
        <v>2869171069.8629031</v>
      </c>
    </row>
    <row r="589" spans="1:9" x14ac:dyDescent="0.2">
      <c r="A589" t="s">
        <v>100</v>
      </c>
      <c r="B589" t="s">
        <v>18</v>
      </c>
      <c r="C589" t="s">
        <v>17</v>
      </c>
      <c r="D589" t="s">
        <v>36</v>
      </c>
      <c r="E589">
        <v>202309</v>
      </c>
      <c r="F589" s="3">
        <v>2743735265.9899993</v>
      </c>
      <c r="G589" s="3">
        <v>2861618291.0430002</v>
      </c>
      <c r="H589" s="3">
        <v>2736194698.9899993</v>
      </c>
      <c r="I589" s="3">
        <v>2854077724.0430002</v>
      </c>
    </row>
    <row r="590" spans="1:9" x14ac:dyDescent="0.2">
      <c r="A590" t="s">
        <v>100</v>
      </c>
      <c r="B590" t="s">
        <v>18</v>
      </c>
      <c r="C590" t="s">
        <v>17</v>
      </c>
      <c r="D590" t="s">
        <v>36</v>
      </c>
      <c r="E590">
        <v>202310</v>
      </c>
      <c r="F590" s="3">
        <v>2608780343.8699994</v>
      </c>
      <c r="G590" s="3">
        <v>2644692917.4776001</v>
      </c>
      <c r="H590" s="3">
        <v>2604334954.8699999</v>
      </c>
      <c r="I590" s="3">
        <v>2640247528.4776001</v>
      </c>
    </row>
    <row r="591" spans="1:9" x14ac:dyDescent="0.2">
      <c r="A591" t="s">
        <v>100</v>
      </c>
      <c r="B591" t="s">
        <v>18</v>
      </c>
      <c r="C591" t="s">
        <v>17</v>
      </c>
      <c r="D591" t="s">
        <v>36</v>
      </c>
      <c r="E591">
        <v>202311</v>
      </c>
      <c r="F591" s="3">
        <v>2287975578.0600004</v>
      </c>
      <c r="G591" s="3">
        <v>2552798171.8093987</v>
      </c>
      <c r="H591" s="3">
        <v>2282006424.0600004</v>
      </c>
      <c r="I591" s="3">
        <v>2546829017.8093987</v>
      </c>
    </row>
    <row r="592" spans="1:9" x14ac:dyDescent="0.2">
      <c r="A592" t="s">
        <v>100</v>
      </c>
      <c r="B592" t="s">
        <v>18</v>
      </c>
      <c r="C592" t="s">
        <v>17</v>
      </c>
      <c r="D592" t="s">
        <v>36</v>
      </c>
      <c r="E592">
        <v>202312</v>
      </c>
      <c r="F592" s="3">
        <v>2270511966.6399999</v>
      </c>
      <c r="G592" s="3">
        <v>2471142499.8386984</v>
      </c>
      <c r="H592" s="3">
        <v>2264231241.6399999</v>
      </c>
      <c r="I592" s="3">
        <v>2464861774.8386989</v>
      </c>
    </row>
    <row r="593" spans="1:9" x14ac:dyDescent="0.2">
      <c r="A593" t="s">
        <v>100</v>
      </c>
      <c r="B593" t="s">
        <v>18</v>
      </c>
      <c r="C593" t="s">
        <v>17</v>
      </c>
      <c r="D593" t="s">
        <v>36</v>
      </c>
      <c r="E593">
        <v>202401</v>
      </c>
      <c r="F593" s="3">
        <v>1835516437.8699992</v>
      </c>
      <c r="G593" s="3">
        <v>2385357237.5762024</v>
      </c>
      <c r="H593" s="3">
        <v>1825961066.8699992</v>
      </c>
      <c r="I593" s="3">
        <v>2375801866.5762024</v>
      </c>
    </row>
    <row r="594" spans="1:9" x14ac:dyDescent="0.2">
      <c r="A594" t="s">
        <v>100</v>
      </c>
      <c r="B594" t="s">
        <v>18</v>
      </c>
      <c r="C594" t="s">
        <v>17</v>
      </c>
      <c r="D594" t="s">
        <v>36</v>
      </c>
      <c r="E594">
        <v>202402</v>
      </c>
      <c r="F594" s="3">
        <v>1363711917.7500007</v>
      </c>
      <c r="G594" s="3">
        <v>2358927347.9418998</v>
      </c>
      <c r="H594" s="3">
        <v>1356107495.7500005</v>
      </c>
      <c r="I594" s="3">
        <v>2351322925.9418998</v>
      </c>
    </row>
    <row r="595" spans="1:9" x14ac:dyDescent="0.2">
      <c r="A595" t="s">
        <v>100</v>
      </c>
      <c r="B595" t="s">
        <v>18</v>
      </c>
      <c r="C595" t="s">
        <v>17</v>
      </c>
      <c r="D595" t="s">
        <v>36</v>
      </c>
      <c r="E595">
        <v>202403</v>
      </c>
      <c r="F595" s="3">
        <v>2286746639.6500001</v>
      </c>
      <c r="G595" s="3">
        <v>2417637643.8291998</v>
      </c>
      <c r="H595" s="3">
        <v>2277463177.6500001</v>
      </c>
      <c r="I595" s="3">
        <v>2408354181.8291998</v>
      </c>
    </row>
    <row r="596" spans="1:9" x14ac:dyDescent="0.2">
      <c r="A596" t="s">
        <v>100</v>
      </c>
      <c r="B596" t="s">
        <v>18</v>
      </c>
      <c r="C596" t="s">
        <v>17</v>
      </c>
      <c r="D596" t="s">
        <v>36</v>
      </c>
      <c r="E596">
        <v>202404</v>
      </c>
      <c r="F596" s="3">
        <v>2328944691.7199993</v>
      </c>
      <c r="G596" s="3">
        <v>2493493884.9169984</v>
      </c>
      <c r="H596" s="3">
        <v>2321516506.7199993</v>
      </c>
      <c r="I596" s="3">
        <v>2486065699.9169984</v>
      </c>
    </row>
    <row r="597" spans="1:9" x14ac:dyDescent="0.2">
      <c r="A597" t="s">
        <v>100</v>
      </c>
      <c r="B597" t="s">
        <v>18</v>
      </c>
      <c r="C597" t="s">
        <v>17</v>
      </c>
      <c r="D597" t="s">
        <v>36</v>
      </c>
      <c r="E597">
        <v>202405</v>
      </c>
      <c r="F597" s="3">
        <v>1976490739.0999997</v>
      </c>
      <c r="G597" s="3">
        <v>2890502023.2560992</v>
      </c>
      <c r="H597" s="3">
        <v>1969338007.0999997</v>
      </c>
      <c r="I597" s="3">
        <v>2883349291.2560992</v>
      </c>
    </row>
    <row r="598" spans="1:9" x14ac:dyDescent="0.2">
      <c r="A598" t="s">
        <v>100</v>
      </c>
      <c r="B598" t="s">
        <v>18</v>
      </c>
      <c r="C598" t="s">
        <v>17</v>
      </c>
      <c r="D598" t="s">
        <v>37</v>
      </c>
      <c r="E598">
        <v>201906</v>
      </c>
      <c r="F598" s="3">
        <v>4691554875.79</v>
      </c>
      <c r="G598" s="3">
        <v>5355657851.1266003</v>
      </c>
      <c r="H598" s="3">
        <v>4689713771.0900011</v>
      </c>
      <c r="I598" s="3">
        <v>5353816746.4265985</v>
      </c>
    </row>
    <row r="599" spans="1:9" x14ac:dyDescent="0.2">
      <c r="A599" t="s">
        <v>100</v>
      </c>
      <c r="B599" t="s">
        <v>18</v>
      </c>
      <c r="C599" t="s">
        <v>17</v>
      </c>
      <c r="D599" t="s">
        <v>37</v>
      </c>
      <c r="E599">
        <v>201912</v>
      </c>
      <c r="F599" s="3">
        <v>11575167661.939999</v>
      </c>
      <c r="G599" s="3">
        <v>11591807391.846497</v>
      </c>
      <c r="H599" s="3">
        <v>11506825806.939999</v>
      </c>
      <c r="I599" s="3">
        <v>11523465536.846497</v>
      </c>
    </row>
    <row r="600" spans="1:9" x14ac:dyDescent="0.2">
      <c r="A600" t="s">
        <v>100</v>
      </c>
      <c r="B600" t="s">
        <v>18</v>
      </c>
      <c r="C600" t="s">
        <v>17</v>
      </c>
      <c r="D600" t="s">
        <v>37</v>
      </c>
      <c r="E600">
        <v>202006</v>
      </c>
      <c r="F600" s="3">
        <v>8819795276.9100018</v>
      </c>
      <c r="G600" s="3">
        <v>9193181567.6991005</v>
      </c>
      <c r="H600" s="3">
        <v>8799879010.9100018</v>
      </c>
      <c r="I600" s="3">
        <v>9173265301.6991005</v>
      </c>
    </row>
    <row r="601" spans="1:9" x14ac:dyDescent="0.2">
      <c r="A601" t="s">
        <v>100</v>
      </c>
      <c r="B601" t="s">
        <v>18</v>
      </c>
      <c r="C601" t="s">
        <v>17</v>
      </c>
      <c r="D601" t="s">
        <v>37</v>
      </c>
      <c r="E601">
        <v>202012</v>
      </c>
      <c r="F601" s="3">
        <v>12722757800.99</v>
      </c>
      <c r="G601" s="3">
        <v>11614287899.2271</v>
      </c>
      <c r="H601" s="3">
        <v>12690942502.99</v>
      </c>
      <c r="I601" s="3">
        <v>11582472601.2271</v>
      </c>
    </row>
    <row r="602" spans="1:9" x14ac:dyDescent="0.2">
      <c r="A602" t="s">
        <v>100</v>
      </c>
      <c r="B602" t="s">
        <v>18</v>
      </c>
      <c r="C602" t="s">
        <v>17</v>
      </c>
      <c r="D602" t="s">
        <v>37</v>
      </c>
      <c r="E602">
        <v>202106</v>
      </c>
      <c r="F602" s="3">
        <v>12511854635.810001</v>
      </c>
      <c r="G602" s="3">
        <v>11532519927.392101</v>
      </c>
      <c r="H602" s="3">
        <v>12475115053.810001</v>
      </c>
      <c r="I602" s="3">
        <v>11495780345.392101</v>
      </c>
    </row>
    <row r="603" spans="1:9" x14ac:dyDescent="0.2">
      <c r="A603" t="s">
        <v>100</v>
      </c>
      <c r="B603" t="s">
        <v>18</v>
      </c>
      <c r="C603" t="s">
        <v>17</v>
      </c>
      <c r="D603" t="s">
        <v>37</v>
      </c>
      <c r="E603">
        <v>202112</v>
      </c>
      <c r="F603" s="3">
        <v>15053620590.309996</v>
      </c>
      <c r="G603" s="3">
        <v>13617634061.207706</v>
      </c>
      <c r="H603" s="3">
        <v>15025627235.309998</v>
      </c>
      <c r="I603" s="3">
        <v>13589640706.207706</v>
      </c>
    </row>
    <row r="604" spans="1:9" x14ac:dyDescent="0.2">
      <c r="A604" t="s">
        <v>100</v>
      </c>
      <c r="B604" t="s">
        <v>18</v>
      </c>
      <c r="C604" t="s">
        <v>17</v>
      </c>
      <c r="D604" t="s">
        <v>37</v>
      </c>
      <c r="E604">
        <v>202206</v>
      </c>
      <c r="F604" s="3">
        <v>19226434928.760002</v>
      </c>
      <c r="G604" s="3">
        <v>16678173790.957706</v>
      </c>
      <c r="H604" s="3">
        <v>19191323884.760002</v>
      </c>
      <c r="I604" s="3">
        <v>16643062746.957708</v>
      </c>
    </row>
    <row r="605" spans="1:9" x14ac:dyDescent="0.2">
      <c r="A605" t="s">
        <v>100</v>
      </c>
      <c r="B605" t="s">
        <v>18</v>
      </c>
      <c r="C605" t="s">
        <v>17</v>
      </c>
      <c r="D605" t="s">
        <v>37</v>
      </c>
      <c r="E605">
        <v>202212</v>
      </c>
      <c r="F605" s="3">
        <v>20333400334.75</v>
      </c>
      <c r="G605" s="3">
        <v>19110104223.808708</v>
      </c>
      <c r="H605" s="3">
        <v>20287491894.75</v>
      </c>
      <c r="I605" s="3">
        <v>19064195783.808708</v>
      </c>
    </row>
    <row r="606" spans="1:9" x14ac:dyDescent="0.2">
      <c r="A606" t="s">
        <v>100</v>
      </c>
      <c r="B606" t="s">
        <v>18</v>
      </c>
      <c r="C606" t="s">
        <v>17</v>
      </c>
      <c r="D606" t="s">
        <v>37</v>
      </c>
      <c r="E606">
        <v>202306</v>
      </c>
      <c r="F606" s="3">
        <v>17824025555.409996</v>
      </c>
      <c r="G606" s="3">
        <v>18033265069.518101</v>
      </c>
      <c r="H606" s="3">
        <v>17781128118.409996</v>
      </c>
      <c r="I606" s="3">
        <v>17990367632.518101</v>
      </c>
    </row>
    <row r="607" spans="1:9" x14ac:dyDescent="0.2">
      <c r="A607" t="s">
        <v>100</v>
      </c>
      <c r="B607" t="s">
        <v>18</v>
      </c>
      <c r="C607" t="s">
        <v>17</v>
      </c>
      <c r="D607" t="s">
        <v>37</v>
      </c>
      <c r="E607">
        <v>202312</v>
      </c>
      <c r="F607" s="3">
        <v>14774703995.860001</v>
      </c>
      <c r="G607" s="3">
        <v>16374366263.138905</v>
      </c>
      <c r="H607" s="3">
        <v>14730499228.860001</v>
      </c>
      <c r="I607" s="3">
        <v>16330161496.138903</v>
      </c>
    </row>
    <row r="608" spans="1:9" x14ac:dyDescent="0.2">
      <c r="A608" t="s">
        <v>100</v>
      </c>
      <c r="B608" t="s">
        <v>18</v>
      </c>
      <c r="C608" t="s">
        <v>17</v>
      </c>
      <c r="D608" t="s">
        <v>37</v>
      </c>
      <c r="E608">
        <v>202406</v>
      </c>
      <c r="F608" s="3">
        <v>9791410426.0900002</v>
      </c>
      <c r="G608" s="3">
        <v>12545918137.520401</v>
      </c>
      <c r="H608" s="3">
        <v>9750386254.0900002</v>
      </c>
      <c r="I608" s="3">
        <v>12504893965.520401</v>
      </c>
    </row>
    <row r="609" spans="1:9" x14ac:dyDescent="0.2">
      <c r="A609" t="s">
        <v>100</v>
      </c>
      <c r="B609" t="s">
        <v>18</v>
      </c>
      <c r="C609" t="s">
        <v>17</v>
      </c>
      <c r="D609" t="s">
        <v>33</v>
      </c>
      <c r="E609">
        <v>201906</v>
      </c>
      <c r="F609" s="3">
        <v>4691554875.79</v>
      </c>
      <c r="G609" s="3">
        <v>5355657851.1266003</v>
      </c>
      <c r="H609" s="3">
        <v>4689713771.0900011</v>
      </c>
      <c r="I609" s="3">
        <v>5353816746.4265985</v>
      </c>
    </row>
    <row r="610" spans="1:9" x14ac:dyDescent="0.2">
      <c r="A610" t="s">
        <v>100</v>
      </c>
      <c r="B610" t="s">
        <v>18</v>
      </c>
      <c r="C610" t="s">
        <v>17</v>
      </c>
      <c r="D610" t="s">
        <v>33</v>
      </c>
      <c r="E610">
        <v>201909</v>
      </c>
      <c r="F610" s="3">
        <v>5122608786.8099995</v>
      </c>
      <c r="G610" s="3">
        <v>5276857555.8344984</v>
      </c>
      <c r="H610" s="3">
        <v>5115085546.8099995</v>
      </c>
      <c r="I610" s="3">
        <v>5269334315.8344984</v>
      </c>
    </row>
    <row r="611" spans="1:9" x14ac:dyDescent="0.2">
      <c r="A611" t="s">
        <v>100</v>
      </c>
      <c r="B611" t="s">
        <v>18</v>
      </c>
      <c r="C611" t="s">
        <v>17</v>
      </c>
      <c r="D611" t="s">
        <v>33</v>
      </c>
      <c r="E611">
        <v>201912</v>
      </c>
      <c r="F611" s="3">
        <v>6452558875.1300011</v>
      </c>
      <c r="G611" s="3">
        <v>6314949836.0119972</v>
      </c>
      <c r="H611" s="3">
        <v>6391740260.1300011</v>
      </c>
      <c r="I611" s="3">
        <v>6254131221.0119972</v>
      </c>
    </row>
    <row r="612" spans="1:9" x14ac:dyDescent="0.2">
      <c r="A612" t="s">
        <v>100</v>
      </c>
      <c r="B612" t="s">
        <v>18</v>
      </c>
      <c r="C612" t="s">
        <v>17</v>
      </c>
      <c r="D612" t="s">
        <v>33</v>
      </c>
      <c r="E612">
        <v>202003</v>
      </c>
      <c r="F612" s="3">
        <v>4909361254.8400002</v>
      </c>
      <c r="G612" s="3">
        <v>4613071401.9272003</v>
      </c>
      <c r="H612" s="3">
        <v>4899166868.8400002</v>
      </c>
      <c r="I612" s="3">
        <v>4602877015.9272003</v>
      </c>
    </row>
    <row r="613" spans="1:9" x14ac:dyDescent="0.2">
      <c r="A613" t="s">
        <v>100</v>
      </c>
      <c r="B613" t="s">
        <v>18</v>
      </c>
      <c r="C613" t="s">
        <v>17</v>
      </c>
      <c r="D613" t="s">
        <v>33</v>
      </c>
      <c r="E613">
        <v>202006</v>
      </c>
      <c r="F613" s="3">
        <v>3910434022.0700006</v>
      </c>
      <c r="G613" s="3">
        <v>4580110165.7719002</v>
      </c>
      <c r="H613" s="3">
        <v>3900712142.0700006</v>
      </c>
      <c r="I613" s="3">
        <v>4570388285.7719002</v>
      </c>
    </row>
    <row r="614" spans="1:9" x14ac:dyDescent="0.2">
      <c r="A614" t="s">
        <v>100</v>
      </c>
      <c r="B614" t="s">
        <v>18</v>
      </c>
      <c r="C614" t="s">
        <v>17</v>
      </c>
      <c r="D614" t="s">
        <v>33</v>
      </c>
      <c r="E614">
        <v>202009</v>
      </c>
      <c r="F614" s="3">
        <v>6204335776.5099993</v>
      </c>
      <c r="G614" s="3">
        <v>5746631523.5507011</v>
      </c>
      <c r="H614" s="3">
        <v>6184020947.5099993</v>
      </c>
      <c r="I614" s="3">
        <v>5726316694.5507011</v>
      </c>
    </row>
    <row r="615" spans="1:9" x14ac:dyDescent="0.2">
      <c r="A615" t="s">
        <v>100</v>
      </c>
      <c r="B615" t="s">
        <v>18</v>
      </c>
      <c r="C615" t="s">
        <v>17</v>
      </c>
      <c r="D615" t="s">
        <v>33</v>
      </c>
      <c r="E615">
        <v>202012</v>
      </c>
      <c r="F615" s="3">
        <v>6518422024.4800005</v>
      </c>
      <c r="G615" s="3">
        <v>5867656375.6763992</v>
      </c>
      <c r="H615" s="3">
        <v>6506921555.4800005</v>
      </c>
      <c r="I615" s="3">
        <v>5856155906.6763992</v>
      </c>
    </row>
    <row r="616" spans="1:9" x14ac:dyDescent="0.2">
      <c r="A616" t="s">
        <v>100</v>
      </c>
      <c r="B616" t="s">
        <v>18</v>
      </c>
      <c r="C616" t="s">
        <v>17</v>
      </c>
      <c r="D616" t="s">
        <v>33</v>
      </c>
      <c r="E616">
        <v>202103</v>
      </c>
      <c r="F616" s="3">
        <v>6875854426.0400009</v>
      </c>
      <c r="G616" s="3">
        <v>6042465630.5344</v>
      </c>
      <c r="H616" s="3">
        <v>6855597724.0400009</v>
      </c>
      <c r="I616" s="3">
        <v>6022208928.5344009</v>
      </c>
    </row>
    <row r="617" spans="1:9" x14ac:dyDescent="0.2">
      <c r="A617" t="s">
        <v>100</v>
      </c>
      <c r="B617" t="s">
        <v>18</v>
      </c>
      <c r="C617" t="s">
        <v>17</v>
      </c>
      <c r="D617" t="s">
        <v>33</v>
      </c>
      <c r="E617">
        <v>202106</v>
      </c>
      <c r="F617" s="3">
        <v>5636000209.7700005</v>
      </c>
      <c r="G617" s="3">
        <v>5490054296.8577013</v>
      </c>
      <c r="H617" s="3">
        <v>5619517329.7700005</v>
      </c>
      <c r="I617" s="3">
        <v>5473571416.8577013</v>
      </c>
    </row>
    <row r="618" spans="1:9" x14ac:dyDescent="0.2">
      <c r="A618" t="s">
        <v>100</v>
      </c>
      <c r="B618" t="s">
        <v>18</v>
      </c>
      <c r="C618" t="s">
        <v>17</v>
      </c>
      <c r="D618" t="s">
        <v>33</v>
      </c>
      <c r="E618">
        <v>202109</v>
      </c>
      <c r="F618" s="3">
        <v>7692195873.0599995</v>
      </c>
      <c r="G618" s="3">
        <v>6850831996.8418999</v>
      </c>
      <c r="H618" s="3">
        <v>7679883449.0599995</v>
      </c>
      <c r="I618" s="3">
        <v>6838519572.8418999</v>
      </c>
    </row>
    <row r="619" spans="1:9" x14ac:dyDescent="0.2">
      <c r="A619" t="s">
        <v>100</v>
      </c>
      <c r="B619" t="s">
        <v>18</v>
      </c>
      <c r="C619" t="s">
        <v>17</v>
      </c>
      <c r="D619" t="s">
        <v>33</v>
      </c>
      <c r="E619">
        <v>202112</v>
      </c>
      <c r="F619" s="3">
        <v>7361424717.2499981</v>
      </c>
      <c r="G619" s="3">
        <v>6766802064.3658056</v>
      </c>
      <c r="H619" s="3">
        <v>7345743786.2499981</v>
      </c>
      <c r="I619" s="3">
        <v>6751121133.3658056</v>
      </c>
    </row>
    <row r="620" spans="1:9" x14ac:dyDescent="0.2">
      <c r="A620" t="s">
        <v>100</v>
      </c>
      <c r="B620" t="s">
        <v>18</v>
      </c>
      <c r="C620" t="s">
        <v>17</v>
      </c>
      <c r="D620" t="s">
        <v>33</v>
      </c>
      <c r="E620">
        <v>202203</v>
      </c>
      <c r="F620" s="3">
        <v>9554334260.5500011</v>
      </c>
      <c r="G620" s="3">
        <v>8191943549.2805042</v>
      </c>
      <c r="H620" s="3">
        <v>9538419057.5500011</v>
      </c>
      <c r="I620" s="3">
        <v>8176028346.2805042</v>
      </c>
    </row>
    <row r="621" spans="1:9" x14ac:dyDescent="0.2">
      <c r="A621" t="s">
        <v>100</v>
      </c>
      <c r="B621" t="s">
        <v>18</v>
      </c>
      <c r="C621" t="s">
        <v>17</v>
      </c>
      <c r="D621" t="s">
        <v>33</v>
      </c>
      <c r="E621">
        <v>202206</v>
      </c>
      <c r="F621" s="3">
        <v>9672100668.2099991</v>
      </c>
      <c r="G621" s="3">
        <v>8486230241.6772022</v>
      </c>
      <c r="H621" s="3">
        <v>9652904827.2099991</v>
      </c>
      <c r="I621" s="3">
        <v>8467034400.6772041</v>
      </c>
    </row>
    <row r="622" spans="1:9" x14ac:dyDescent="0.2">
      <c r="A622" t="s">
        <v>100</v>
      </c>
      <c r="B622" t="s">
        <v>18</v>
      </c>
      <c r="C622" t="s">
        <v>17</v>
      </c>
      <c r="D622" t="s">
        <v>33</v>
      </c>
      <c r="E622">
        <v>202209</v>
      </c>
      <c r="F622" s="3">
        <v>10795011815.549999</v>
      </c>
      <c r="G622" s="3">
        <v>9590275890.3027058</v>
      </c>
      <c r="H622" s="3">
        <v>10772977266.549999</v>
      </c>
      <c r="I622" s="3">
        <v>9568241341.3027058</v>
      </c>
    </row>
    <row r="623" spans="1:9" x14ac:dyDescent="0.2">
      <c r="A623" t="s">
        <v>100</v>
      </c>
      <c r="B623" t="s">
        <v>18</v>
      </c>
      <c r="C623" t="s">
        <v>17</v>
      </c>
      <c r="D623" t="s">
        <v>33</v>
      </c>
      <c r="E623">
        <v>202212</v>
      </c>
      <c r="F623" s="3">
        <v>9538388519.2000008</v>
      </c>
      <c r="G623" s="3">
        <v>9519828333.5060005</v>
      </c>
      <c r="H623" s="3">
        <v>9514514628.2000008</v>
      </c>
      <c r="I623" s="3">
        <v>9495954442.5060005</v>
      </c>
    </row>
    <row r="624" spans="1:9" x14ac:dyDescent="0.2">
      <c r="A624" t="s">
        <v>100</v>
      </c>
      <c r="B624" t="s">
        <v>18</v>
      </c>
      <c r="C624" t="s">
        <v>17</v>
      </c>
      <c r="D624" t="s">
        <v>33</v>
      </c>
      <c r="E624">
        <v>202303</v>
      </c>
      <c r="F624" s="3">
        <v>10820267931.579992</v>
      </c>
      <c r="G624" s="3">
        <v>9502707329.6280022</v>
      </c>
      <c r="H624" s="3">
        <v>10796923950.579992</v>
      </c>
      <c r="I624" s="3">
        <v>9479363348.6280022</v>
      </c>
    </row>
    <row r="625" spans="1:9" x14ac:dyDescent="0.2">
      <c r="A625" t="s">
        <v>100</v>
      </c>
      <c r="B625" t="s">
        <v>18</v>
      </c>
      <c r="C625" t="s">
        <v>17</v>
      </c>
      <c r="D625" t="s">
        <v>33</v>
      </c>
      <c r="E625">
        <v>202306</v>
      </c>
      <c r="F625" s="3">
        <v>7003757623.8300018</v>
      </c>
      <c r="G625" s="3">
        <v>8530557739.8900995</v>
      </c>
      <c r="H625" s="3">
        <v>6984204167.8300018</v>
      </c>
      <c r="I625" s="3">
        <v>8511004283.8900995</v>
      </c>
    </row>
    <row r="626" spans="1:9" x14ac:dyDescent="0.2">
      <c r="A626" t="s">
        <v>100</v>
      </c>
      <c r="B626" t="s">
        <v>18</v>
      </c>
      <c r="C626" t="s">
        <v>17</v>
      </c>
      <c r="D626" t="s">
        <v>33</v>
      </c>
      <c r="E626">
        <v>202309</v>
      </c>
      <c r="F626" s="3">
        <v>7607436107.2900009</v>
      </c>
      <c r="G626" s="3">
        <v>8705732674.0132065</v>
      </c>
      <c r="H626" s="3">
        <v>7579926608.2900009</v>
      </c>
      <c r="I626" s="3">
        <v>8678223175.0132046</v>
      </c>
    </row>
    <row r="627" spans="1:9" x14ac:dyDescent="0.2">
      <c r="A627" t="s">
        <v>100</v>
      </c>
      <c r="B627" t="s">
        <v>18</v>
      </c>
      <c r="C627" t="s">
        <v>17</v>
      </c>
      <c r="D627" t="s">
        <v>33</v>
      </c>
      <c r="E627">
        <v>202312</v>
      </c>
      <c r="F627" s="3">
        <v>7167267888.5699997</v>
      </c>
      <c r="G627" s="3">
        <v>7668633589.1256971</v>
      </c>
      <c r="H627" s="3">
        <v>7150572620.5699997</v>
      </c>
      <c r="I627" s="3">
        <v>7651938321.1256981</v>
      </c>
    </row>
    <row r="628" spans="1:9" x14ac:dyDescent="0.2">
      <c r="A628" t="s">
        <v>100</v>
      </c>
      <c r="B628" t="s">
        <v>18</v>
      </c>
      <c r="C628" t="s">
        <v>17</v>
      </c>
      <c r="D628" t="s">
        <v>33</v>
      </c>
      <c r="E628">
        <v>202403</v>
      </c>
      <c r="F628" s="3">
        <v>5485974995.2700005</v>
      </c>
      <c r="G628" s="3">
        <v>7161922229.3473024</v>
      </c>
      <c r="H628" s="3">
        <v>5459531740.2700005</v>
      </c>
      <c r="I628" s="3">
        <v>7135478974.3473024</v>
      </c>
    </row>
    <row r="629" spans="1:9" x14ac:dyDescent="0.2">
      <c r="A629" t="s">
        <v>100</v>
      </c>
      <c r="B629" t="s">
        <v>18</v>
      </c>
      <c r="C629" t="s">
        <v>17</v>
      </c>
      <c r="D629" t="s">
        <v>33</v>
      </c>
      <c r="E629">
        <v>202406</v>
      </c>
      <c r="F629" s="3">
        <v>4305435430.8199987</v>
      </c>
      <c r="G629" s="3">
        <v>5383995908.1730976</v>
      </c>
      <c r="H629" s="3">
        <v>4290854513.8199987</v>
      </c>
      <c r="I629" s="3">
        <v>5369414991.1730976</v>
      </c>
    </row>
    <row r="630" spans="1:9" x14ac:dyDescent="0.2">
      <c r="A630" t="s">
        <v>100</v>
      </c>
      <c r="B630" t="s">
        <v>19</v>
      </c>
      <c r="C630" t="s">
        <v>17</v>
      </c>
      <c r="D630" t="s">
        <v>35</v>
      </c>
      <c r="E630">
        <v>2023</v>
      </c>
      <c r="F630" s="3">
        <v>0</v>
      </c>
      <c r="G630" s="3">
        <v>0</v>
      </c>
      <c r="H630" s="3">
        <v>0</v>
      </c>
      <c r="I630" s="3">
        <v>0</v>
      </c>
    </row>
    <row r="631" spans="1:9" x14ac:dyDescent="0.2">
      <c r="A631" t="s">
        <v>100</v>
      </c>
      <c r="B631" t="s">
        <v>19</v>
      </c>
      <c r="C631" t="s">
        <v>17</v>
      </c>
      <c r="D631" t="s">
        <v>35</v>
      </c>
      <c r="E631">
        <v>2024</v>
      </c>
      <c r="F631" s="3">
        <v>536725637.56999993</v>
      </c>
      <c r="G631" s="3">
        <v>3249247.57</v>
      </c>
      <c r="H631" s="3">
        <v>536725637.56999993</v>
      </c>
      <c r="I631" s="3">
        <v>3249247.57</v>
      </c>
    </row>
    <row r="632" spans="1:9" x14ac:dyDescent="0.2">
      <c r="A632" t="s">
        <v>100</v>
      </c>
      <c r="B632" t="s">
        <v>19</v>
      </c>
      <c r="C632" t="s">
        <v>17</v>
      </c>
      <c r="D632" t="s">
        <v>36</v>
      </c>
      <c r="E632">
        <v>202311</v>
      </c>
      <c r="F632" s="3">
        <v>0</v>
      </c>
      <c r="G632" s="3">
        <v>0</v>
      </c>
      <c r="H632" s="3">
        <v>0</v>
      </c>
      <c r="I632" s="3">
        <v>0</v>
      </c>
    </row>
    <row r="633" spans="1:9" x14ac:dyDescent="0.2">
      <c r="A633" t="s">
        <v>100</v>
      </c>
      <c r="B633" t="s">
        <v>19</v>
      </c>
      <c r="C633" t="s">
        <v>17</v>
      </c>
      <c r="D633" t="s">
        <v>36</v>
      </c>
      <c r="E633">
        <v>202402</v>
      </c>
      <c r="F633" s="3">
        <v>32851287.93</v>
      </c>
      <c r="G633" s="3">
        <v>2494037.9300000002</v>
      </c>
      <c r="H633" s="3">
        <v>32851287.93</v>
      </c>
      <c r="I633" s="3">
        <v>2494037.9300000002</v>
      </c>
    </row>
    <row r="634" spans="1:9" x14ac:dyDescent="0.2">
      <c r="A634" t="s">
        <v>100</v>
      </c>
      <c r="B634" t="s">
        <v>19</v>
      </c>
      <c r="C634" t="s">
        <v>17</v>
      </c>
      <c r="D634" t="s">
        <v>36</v>
      </c>
      <c r="E634">
        <v>202403</v>
      </c>
      <c r="F634" s="3">
        <v>101531234.60999998</v>
      </c>
      <c r="G634" s="3">
        <v>-3098711.3899999997</v>
      </c>
      <c r="H634" s="3">
        <v>101531234.60999998</v>
      </c>
      <c r="I634" s="3">
        <v>-3098711.3899999997</v>
      </c>
    </row>
    <row r="635" spans="1:9" x14ac:dyDescent="0.2">
      <c r="A635" t="s">
        <v>100</v>
      </c>
      <c r="B635" t="s">
        <v>19</v>
      </c>
      <c r="C635" t="s">
        <v>17</v>
      </c>
      <c r="D635" t="s">
        <v>36</v>
      </c>
      <c r="E635">
        <v>202404</v>
      </c>
      <c r="F635" s="3">
        <v>175418671.87</v>
      </c>
      <c r="G635" s="3">
        <v>916842.87000000011</v>
      </c>
      <c r="H635" s="3">
        <v>175418671.87</v>
      </c>
      <c r="I635" s="3">
        <v>916842.87000000011</v>
      </c>
    </row>
    <row r="636" spans="1:9" x14ac:dyDescent="0.2">
      <c r="A636" t="s">
        <v>100</v>
      </c>
      <c r="B636" t="s">
        <v>19</v>
      </c>
      <c r="C636" t="s">
        <v>17</v>
      </c>
      <c r="D636" t="s">
        <v>36</v>
      </c>
      <c r="E636">
        <v>202405</v>
      </c>
      <c r="F636" s="3">
        <v>226924443.15999997</v>
      </c>
      <c r="G636" s="3">
        <v>2937078.1599999992</v>
      </c>
      <c r="H636" s="3">
        <v>226924443.15999997</v>
      </c>
      <c r="I636" s="3">
        <v>2937078.1599999992</v>
      </c>
    </row>
    <row r="637" spans="1:9" x14ac:dyDescent="0.2">
      <c r="A637" t="s">
        <v>100</v>
      </c>
      <c r="B637" t="s">
        <v>19</v>
      </c>
      <c r="C637" t="s">
        <v>17</v>
      </c>
      <c r="D637" t="s">
        <v>37</v>
      </c>
      <c r="E637">
        <v>202312</v>
      </c>
      <c r="F637" s="3">
        <v>0</v>
      </c>
      <c r="G637" s="3">
        <v>0</v>
      </c>
      <c r="H637" s="3">
        <v>0</v>
      </c>
      <c r="I637" s="3">
        <v>0</v>
      </c>
    </row>
    <row r="638" spans="1:9" x14ac:dyDescent="0.2">
      <c r="A638" t="s">
        <v>100</v>
      </c>
      <c r="B638" t="s">
        <v>19</v>
      </c>
      <c r="C638" t="s">
        <v>17</v>
      </c>
      <c r="D638" t="s">
        <v>37</v>
      </c>
      <c r="E638">
        <v>202406</v>
      </c>
      <c r="F638" s="3">
        <v>536725637.56999993</v>
      </c>
      <c r="G638" s="3">
        <v>3249247.57</v>
      </c>
      <c r="H638" s="3">
        <v>536725637.56999993</v>
      </c>
      <c r="I638" s="3">
        <v>3249247.57</v>
      </c>
    </row>
    <row r="639" spans="1:9" x14ac:dyDescent="0.2">
      <c r="A639" t="s">
        <v>100</v>
      </c>
      <c r="B639" t="s">
        <v>19</v>
      </c>
      <c r="C639" t="s">
        <v>17</v>
      </c>
      <c r="D639" t="s">
        <v>33</v>
      </c>
      <c r="E639">
        <v>202312</v>
      </c>
      <c r="F639" s="3">
        <v>0</v>
      </c>
      <c r="G639" s="3">
        <v>0</v>
      </c>
      <c r="H639" s="3">
        <v>0</v>
      </c>
      <c r="I639" s="3">
        <v>0</v>
      </c>
    </row>
    <row r="640" spans="1:9" x14ac:dyDescent="0.2">
      <c r="A640" t="s">
        <v>100</v>
      </c>
      <c r="B640" t="s">
        <v>19</v>
      </c>
      <c r="C640" t="s">
        <v>17</v>
      </c>
      <c r="D640" t="s">
        <v>33</v>
      </c>
      <c r="E640">
        <v>202403</v>
      </c>
      <c r="F640" s="3">
        <v>134382522.53999999</v>
      </c>
      <c r="G640" s="3">
        <v>-604673.4599999995</v>
      </c>
      <c r="H640" s="3">
        <v>134382522.53999999</v>
      </c>
      <c r="I640" s="3">
        <v>-604673.4599999995</v>
      </c>
    </row>
    <row r="641" spans="1:9" x14ac:dyDescent="0.2">
      <c r="A641" t="s">
        <v>100</v>
      </c>
      <c r="B641" t="s">
        <v>19</v>
      </c>
      <c r="C641" t="s">
        <v>17</v>
      </c>
      <c r="D641" t="s">
        <v>33</v>
      </c>
      <c r="E641">
        <v>202406</v>
      </c>
      <c r="F641" s="3">
        <v>402343115.02999997</v>
      </c>
      <c r="G641" s="3">
        <v>3853921.0299999993</v>
      </c>
      <c r="H641" s="3">
        <v>402343115.02999997</v>
      </c>
      <c r="I641" s="3">
        <v>3853921.0299999993</v>
      </c>
    </row>
    <row r="642" spans="1:9" x14ac:dyDescent="0.2">
      <c r="A642" t="s">
        <v>100</v>
      </c>
      <c r="B642" t="s">
        <v>19</v>
      </c>
      <c r="C642" t="s">
        <v>16</v>
      </c>
      <c r="D642" t="s">
        <v>35</v>
      </c>
      <c r="E642">
        <v>2019</v>
      </c>
      <c r="F642" s="3">
        <v>137760671369.70001</v>
      </c>
      <c r="G642" s="3">
        <v>141185914350.56238</v>
      </c>
      <c r="H642" s="3">
        <v>137760671369.70001</v>
      </c>
      <c r="I642" s="3">
        <v>141185914350.56238</v>
      </c>
    </row>
    <row r="643" spans="1:9" x14ac:dyDescent="0.2">
      <c r="A643" t="s">
        <v>100</v>
      </c>
      <c r="B643" t="s">
        <v>19</v>
      </c>
      <c r="C643" t="s">
        <v>16</v>
      </c>
      <c r="D643" t="s">
        <v>35</v>
      </c>
      <c r="E643">
        <v>2020</v>
      </c>
      <c r="F643" s="3">
        <v>165216594278.76001</v>
      </c>
      <c r="G643" s="3">
        <v>172161529744.21634</v>
      </c>
      <c r="H643" s="3">
        <v>165216594278.76001</v>
      </c>
      <c r="I643" s="3">
        <v>172161529744.21634</v>
      </c>
    </row>
    <row r="644" spans="1:9" x14ac:dyDescent="0.2">
      <c r="A644" t="s">
        <v>100</v>
      </c>
      <c r="B644" t="s">
        <v>19</v>
      </c>
      <c r="C644" t="s">
        <v>16</v>
      </c>
      <c r="D644" t="s">
        <v>35</v>
      </c>
      <c r="E644">
        <v>2021</v>
      </c>
      <c r="F644" s="3">
        <v>180519428601.79996</v>
      </c>
      <c r="G644" s="3">
        <v>181045241600.21069</v>
      </c>
      <c r="H644" s="3">
        <v>180519428601.79996</v>
      </c>
      <c r="I644" s="3">
        <v>181045241600.21069</v>
      </c>
    </row>
    <row r="645" spans="1:9" x14ac:dyDescent="0.2">
      <c r="A645" t="s">
        <v>100</v>
      </c>
      <c r="B645" t="s">
        <v>19</v>
      </c>
      <c r="C645" t="s">
        <v>16</v>
      </c>
      <c r="D645" t="s">
        <v>35</v>
      </c>
      <c r="E645">
        <v>2022</v>
      </c>
      <c r="F645" s="3">
        <v>198754408299.03998</v>
      </c>
      <c r="G645" s="3">
        <v>193755113627.35083</v>
      </c>
      <c r="H645" s="3">
        <v>198754408299.03998</v>
      </c>
      <c r="I645" s="3">
        <v>193755113627.35083</v>
      </c>
    </row>
    <row r="646" spans="1:9" x14ac:dyDescent="0.2">
      <c r="A646" t="s">
        <v>100</v>
      </c>
      <c r="B646" t="s">
        <v>19</v>
      </c>
      <c r="C646" t="s">
        <v>16</v>
      </c>
      <c r="D646" t="s">
        <v>35</v>
      </c>
      <c r="E646">
        <v>2023</v>
      </c>
      <c r="F646" s="3">
        <v>213195047046.26999</v>
      </c>
      <c r="G646" s="3">
        <v>210100806739.57092</v>
      </c>
      <c r="H646" s="3">
        <v>213195047046.26999</v>
      </c>
      <c r="I646" s="3">
        <v>210100806739.57092</v>
      </c>
    </row>
    <row r="647" spans="1:9" x14ac:dyDescent="0.2">
      <c r="A647" t="s">
        <v>100</v>
      </c>
      <c r="B647" t="s">
        <v>19</v>
      </c>
      <c r="C647" t="s">
        <v>16</v>
      </c>
      <c r="D647" t="s">
        <v>35</v>
      </c>
      <c r="E647">
        <v>2024</v>
      </c>
      <c r="F647" s="3">
        <v>83149695632.429993</v>
      </c>
      <c r="G647" s="3">
        <v>89055673927.450378</v>
      </c>
      <c r="H647" s="3">
        <v>83149695632.429993</v>
      </c>
      <c r="I647" s="3">
        <v>89055673927.450378</v>
      </c>
    </row>
    <row r="648" spans="1:9" x14ac:dyDescent="0.2">
      <c r="A648" t="s">
        <v>100</v>
      </c>
      <c r="B648" t="s">
        <v>19</v>
      </c>
      <c r="C648" t="s">
        <v>16</v>
      </c>
      <c r="D648" t="s">
        <v>36</v>
      </c>
      <c r="E648">
        <v>201904</v>
      </c>
      <c r="F648" s="3">
        <v>14485015607.169996</v>
      </c>
      <c r="G648" s="3">
        <v>15377722826.742411</v>
      </c>
      <c r="H648" s="3">
        <v>14485015607.169996</v>
      </c>
      <c r="I648" s="3">
        <v>15377722826.742411</v>
      </c>
    </row>
    <row r="649" spans="1:9" x14ac:dyDescent="0.2">
      <c r="A649" t="s">
        <v>100</v>
      </c>
      <c r="B649" t="s">
        <v>19</v>
      </c>
      <c r="C649" t="s">
        <v>16</v>
      </c>
      <c r="D649" t="s">
        <v>36</v>
      </c>
      <c r="E649">
        <v>201905</v>
      </c>
      <c r="F649" s="3">
        <v>14492612957.049999</v>
      </c>
      <c r="G649" s="3">
        <v>14278131081.043406</v>
      </c>
      <c r="H649" s="3">
        <v>14492612957.049999</v>
      </c>
      <c r="I649" s="3">
        <v>14278131081.043406</v>
      </c>
    </row>
    <row r="650" spans="1:9" x14ac:dyDescent="0.2">
      <c r="A650" t="s">
        <v>100</v>
      </c>
      <c r="B650" t="s">
        <v>19</v>
      </c>
      <c r="C650" t="s">
        <v>16</v>
      </c>
      <c r="D650" t="s">
        <v>36</v>
      </c>
      <c r="E650">
        <v>201906</v>
      </c>
      <c r="F650" s="3">
        <v>13234827352.400003</v>
      </c>
      <c r="G650" s="3">
        <v>14727190206.205189</v>
      </c>
      <c r="H650" s="3">
        <v>13234827352.400003</v>
      </c>
      <c r="I650" s="3">
        <v>14727190206.205189</v>
      </c>
    </row>
    <row r="651" spans="1:9" x14ac:dyDescent="0.2">
      <c r="A651" t="s">
        <v>100</v>
      </c>
      <c r="B651" t="s">
        <v>19</v>
      </c>
      <c r="C651" t="s">
        <v>16</v>
      </c>
      <c r="D651" t="s">
        <v>36</v>
      </c>
      <c r="E651">
        <v>201907</v>
      </c>
      <c r="F651" s="3">
        <v>15198337530.600006</v>
      </c>
      <c r="G651" s="3">
        <v>14761751311.557289</v>
      </c>
      <c r="H651" s="3">
        <v>15198337530.600006</v>
      </c>
      <c r="I651" s="3">
        <v>14761751311.557289</v>
      </c>
    </row>
    <row r="652" spans="1:9" x14ac:dyDescent="0.2">
      <c r="A652" t="s">
        <v>100</v>
      </c>
      <c r="B652" t="s">
        <v>19</v>
      </c>
      <c r="C652" t="s">
        <v>16</v>
      </c>
      <c r="D652" t="s">
        <v>36</v>
      </c>
      <c r="E652">
        <v>201908</v>
      </c>
      <c r="F652" s="3">
        <v>26156116566.399994</v>
      </c>
      <c r="G652" s="3">
        <v>18850078909.572803</v>
      </c>
      <c r="H652" s="3">
        <v>26156116566.399994</v>
      </c>
      <c r="I652" s="3">
        <v>18850078909.572803</v>
      </c>
    </row>
    <row r="653" spans="1:9" x14ac:dyDescent="0.2">
      <c r="A653" t="s">
        <v>100</v>
      </c>
      <c r="B653" t="s">
        <v>19</v>
      </c>
      <c r="C653" t="s">
        <v>16</v>
      </c>
      <c r="D653" t="s">
        <v>36</v>
      </c>
      <c r="E653">
        <v>201909</v>
      </c>
      <c r="F653" s="3">
        <v>21941350821.329998</v>
      </c>
      <c r="G653" s="3">
        <v>16827774844.196705</v>
      </c>
      <c r="H653" s="3">
        <v>21941350821.329998</v>
      </c>
      <c r="I653" s="3">
        <v>16827774844.196705</v>
      </c>
    </row>
    <row r="654" spans="1:9" x14ac:dyDescent="0.2">
      <c r="A654" t="s">
        <v>100</v>
      </c>
      <c r="B654" t="s">
        <v>19</v>
      </c>
      <c r="C654" t="s">
        <v>16</v>
      </c>
      <c r="D654" t="s">
        <v>36</v>
      </c>
      <c r="E654">
        <v>201910</v>
      </c>
      <c r="F654" s="3">
        <v>11777364496.470003</v>
      </c>
      <c r="G654" s="3">
        <v>13305835637.931789</v>
      </c>
      <c r="H654" s="3">
        <v>11777364496.470003</v>
      </c>
      <c r="I654" s="3">
        <v>13305835637.931789</v>
      </c>
    </row>
    <row r="655" spans="1:9" x14ac:dyDescent="0.2">
      <c r="A655" t="s">
        <v>100</v>
      </c>
      <c r="B655" t="s">
        <v>19</v>
      </c>
      <c r="C655" t="s">
        <v>16</v>
      </c>
      <c r="D655" t="s">
        <v>36</v>
      </c>
      <c r="E655">
        <v>201911</v>
      </c>
      <c r="F655" s="3">
        <v>9854120371.380003</v>
      </c>
      <c r="G655" s="3">
        <v>14829202461.523897</v>
      </c>
      <c r="H655" s="3">
        <v>9854120371.380003</v>
      </c>
      <c r="I655" s="3">
        <v>14829202461.523897</v>
      </c>
    </row>
    <row r="656" spans="1:9" x14ac:dyDescent="0.2">
      <c r="A656" t="s">
        <v>100</v>
      </c>
      <c r="B656" t="s">
        <v>19</v>
      </c>
      <c r="C656" t="s">
        <v>16</v>
      </c>
      <c r="D656" t="s">
        <v>36</v>
      </c>
      <c r="E656">
        <v>201912</v>
      </c>
      <c r="F656" s="3">
        <v>10620925666.9</v>
      </c>
      <c r="G656" s="3">
        <v>18228227071.788895</v>
      </c>
      <c r="H656" s="3">
        <v>10620925666.9</v>
      </c>
      <c r="I656" s="3">
        <v>18228227071.788895</v>
      </c>
    </row>
    <row r="657" spans="1:9" x14ac:dyDescent="0.2">
      <c r="A657" t="s">
        <v>100</v>
      </c>
      <c r="B657" t="s">
        <v>19</v>
      </c>
      <c r="C657" t="s">
        <v>16</v>
      </c>
      <c r="D657" t="s">
        <v>36</v>
      </c>
      <c r="E657">
        <v>202001</v>
      </c>
      <c r="F657" s="3">
        <v>10865434510.999998</v>
      </c>
      <c r="G657" s="3">
        <v>14392641065.606195</v>
      </c>
      <c r="H657" s="3">
        <v>10865434510.999998</v>
      </c>
      <c r="I657" s="3">
        <v>14392641065.606195</v>
      </c>
    </row>
    <row r="658" spans="1:9" x14ac:dyDescent="0.2">
      <c r="A658" t="s">
        <v>100</v>
      </c>
      <c r="B658" t="s">
        <v>19</v>
      </c>
      <c r="C658" t="s">
        <v>16</v>
      </c>
      <c r="D658" t="s">
        <v>36</v>
      </c>
      <c r="E658">
        <v>202002</v>
      </c>
      <c r="F658" s="3">
        <v>9882626696.1499977</v>
      </c>
      <c r="G658" s="3">
        <v>13537493430.960005</v>
      </c>
      <c r="H658" s="3">
        <v>9882626696.1499977</v>
      </c>
      <c r="I658" s="3">
        <v>13537493430.960005</v>
      </c>
    </row>
    <row r="659" spans="1:9" x14ac:dyDescent="0.2">
      <c r="A659" t="s">
        <v>100</v>
      </c>
      <c r="B659" t="s">
        <v>19</v>
      </c>
      <c r="C659" t="s">
        <v>16</v>
      </c>
      <c r="D659" t="s">
        <v>36</v>
      </c>
      <c r="E659">
        <v>202003</v>
      </c>
      <c r="F659" s="3">
        <v>13063937282.010015</v>
      </c>
      <c r="G659" s="3">
        <v>16485230491.599884</v>
      </c>
      <c r="H659" s="3">
        <v>13063937282.010015</v>
      </c>
      <c r="I659" s="3">
        <v>16485230491.599884</v>
      </c>
    </row>
    <row r="660" spans="1:9" x14ac:dyDescent="0.2">
      <c r="A660" t="s">
        <v>100</v>
      </c>
      <c r="B660" t="s">
        <v>19</v>
      </c>
      <c r="C660" t="s">
        <v>16</v>
      </c>
      <c r="D660" t="s">
        <v>36</v>
      </c>
      <c r="E660">
        <v>202004</v>
      </c>
      <c r="F660" s="3">
        <v>11794992137.149994</v>
      </c>
      <c r="G660" s="3">
        <v>11315136395.790005</v>
      </c>
      <c r="H660" s="3">
        <v>11794992137.149994</v>
      </c>
      <c r="I660" s="3">
        <v>11315136395.790005</v>
      </c>
    </row>
    <row r="661" spans="1:9" x14ac:dyDescent="0.2">
      <c r="A661" t="s">
        <v>100</v>
      </c>
      <c r="B661" t="s">
        <v>19</v>
      </c>
      <c r="C661" t="s">
        <v>16</v>
      </c>
      <c r="D661" t="s">
        <v>36</v>
      </c>
      <c r="E661">
        <v>202005</v>
      </c>
      <c r="F661" s="3">
        <v>12811659600.480007</v>
      </c>
      <c r="G661" s="3">
        <v>13322236836.38003</v>
      </c>
      <c r="H661" s="3">
        <v>12811659600.480007</v>
      </c>
      <c r="I661" s="3">
        <v>13322236836.38003</v>
      </c>
    </row>
    <row r="662" spans="1:9" x14ac:dyDescent="0.2">
      <c r="A662" t="s">
        <v>100</v>
      </c>
      <c r="B662" t="s">
        <v>19</v>
      </c>
      <c r="C662" t="s">
        <v>16</v>
      </c>
      <c r="D662" t="s">
        <v>36</v>
      </c>
      <c r="E662">
        <v>202006</v>
      </c>
      <c r="F662" s="3">
        <v>11244529422.410004</v>
      </c>
      <c r="G662" s="3">
        <v>12965382636.850021</v>
      </c>
      <c r="H662" s="3">
        <v>11244529422.410004</v>
      </c>
      <c r="I662" s="3">
        <v>12965382636.850021</v>
      </c>
    </row>
    <row r="663" spans="1:9" x14ac:dyDescent="0.2">
      <c r="A663" t="s">
        <v>100</v>
      </c>
      <c r="B663" t="s">
        <v>19</v>
      </c>
      <c r="C663" t="s">
        <v>16</v>
      </c>
      <c r="D663" t="s">
        <v>36</v>
      </c>
      <c r="E663">
        <v>202007</v>
      </c>
      <c r="F663" s="3">
        <v>14675782921.320013</v>
      </c>
      <c r="G663" s="3">
        <v>14269770283.440025</v>
      </c>
      <c r="H663" s="3">
        <v>14675782921.320013</v>
      </c>
      <c r="I663" s="3">
        <v>14269770283.440025</v>
      </c>
    </row>
    <row r="664" spans="1:9" x14ac:dyDescent="0.2">
      <c r="A664" t="s">
        <v>100</v>
      </c>
      <c r="B664" t="s">
        <v>19</v>
      </c>
      <c r="C664" t="s">
        <v>16</v>
      </c>
      <c r="D664" t="s">
        <v>36</v>
      </c>
      <c r="E664">
        <v>202008</v>
      </c>
      <c r="F664" s="3">
        <v>25810631038.270008</v>
      </c>
      <c r="G664" s="3">
        <v>18248120208.860035</v>
      </c>
      <c r="H664" s="3">
        <v>25810631038.270008</v>
      </c>
      <c r="I664" s="3">
        <v>18248120208.860035</v>
      </c>
    </row>
    <row r="665" spans="1:9" x14ac:dyDescent="0.2">
      <c r="A665" t="s">
        <v>100</v>
      </c>
      <c r="B665" t="s">
        <v>19</v>
      </c>
      <c r="C665" t="s">
        <v>16</v>
      </c>
      <c r="D665" t="s">
        <v>36</v>
      </c>
      <c r="E665">
        <v>202009</v>
      </c>
      <c r="F665" s="3">
        <v>23348728603.37999</v>
      </c>
      <c r="G665" s="3">
        <v>17439948792.650021</v>
      </c>
      <c r="H665" s="3">
        <v>23348728603.37999</v>
      </c>
      <c r="I665" s="3">
        <v>17439948792.650021</v>
      </c>
    </row>
    <row r="666" spans="1:9" x14ac:dyDescent="0.2">
      <c r="A666" t="s">
        <v>100</v>
      </c>
      <c r="B666" t="s">
        <v>19</v>
      </c>
      <c r="C666" t="s">
        <v>16</v>
      </c>
      <c r="D666" t="s">
        <v>36</v>
      </c>
      <c r="E666">
        <v>202010</v>
      </c>
      <c r="F666" s="3">
        <v>12739787504.969997</v>
      </c>
      <c r="G666" s="3">
        <v>14479598974.250036</v>
      </c>
      <c r="H666" s="3">
        <v>12739787504.969997</v>
      </c>
      <c r="I666" s="3">
        <v>14479598974.250036</v>
      </c>
    </row>
    <row r="667" spans="1:9" x14ac:dyDescent="0.2">
      <c r="A667" t="s">
        <v>100</v>
      </c>
      <c r="B667" t="s">
        <v>19</v>
      </c>
      <c r="C667" t="s">
        <v>16</v>
      </c>
      <c r="D667" t="s">
        <v>36</v>
      </c>
      <c r="E667">
        <v>202011</v>
      </c>
      <c r="F667" s="3">
        <v>11468231897.389992</v>
      </c>
      <c r="G667" s="3">
        <v>14410462062.800056</v>
      </c>
      <c r="H667" s="3">
        <v>11468231897.389992</v>
      </c>
      <c r="I667" s="3">
        <v>14410462062.800056</v>
      </c>
    </row>
    <row r="668" spans="1:9" x14ac:dyDescent="0.2">
      <c r="A668" t="s">
        <v>100</v>
      </c>
      <c r="B668" t="s">
        <v>19</v>
      </c>
      <c r="C668" t="s">
        <v>16</v>
      </c>
      <c r="D668" t="s">
        <v>36</v>
      </c>
      <c r="E668">
        <v>202012</v>
      </c>
      <c r="F668" s="3">
        <v>7510252664.2300014</v>
      </c>
      <c r="G668" s="3">
        <v>11295508565.030029</v>
      </c>
      <c r="H668" s="3">
        <v>7510252664.2300014</v>
      </c>
      <c r="I668" s="3">
        <v>11295508565.030029</v>
      </c>
    </row>
    <row r="669" spans="1:9" x14ac:dyDescent="0.2">
      <c r="A669" t="s">
        <v>100</v>
      </c>
      <c r="B669" t="s">
        <v>19</v>
      </c>
      <c r="C669" t="s">
        <v>16</v>
      </c>
      <c r="D669" t="s">
        <v>36</v>
      </c>
      <c r="E669">
        <v>202101</v>
      </c>
      <c r="F669" s="3">
        <v>12065765409.84</v>
      </c>
      <c r="G669" s="3">
        <v>14857161892.480049</v>
      </c>
      <c r="H669" s="3">
        <v>12065765409.84</v>
      </c>
      <c r="I669" s="3">
        <v>14857161892.480049</v>
      </c>
    </row>
    <row r="670" spans="1:9" x14ac:dyDescent="0.2">
      <c r="A670" t="s">
        <v>100</v>
      </c>
      <c r="B670" t="s">
        <v>19</v>
      </c>
      <c r="C670" t="s">
        <v>16</v>
      </c>
      <c r="D670" t="s">
        <v>36</v>
      </c>
      <c r="E670">
        <v>202102</v>
      </c>
      <c r="F670" s="3">
        <v>11911732945.449999</v>
      </c>
      <c r="G670" s="3">
        <v>13770844758.389996</v>
      </c>
      <c r="H670" s="3">
        <v>11911732945.449999</v>
      </c>
      <c r="I670" s="3">
        <v>13770844758.389996</v>
      </c>
    </row>
    <row r="671" spans="1:9" x14ac:dyDescent="0.2">
      <c r="A671" t="s">
        <v>100</v>
      </c>
      <c r="B671" t="s">
        <v>19</v>
      </c>
      <c r="C671" t="s">
        <v>16</v>
      </c>
      <c r="D671" t="s">
        <v>36</v>
      </c>
      <c r="E671">
        <v>202103</v>
      </c>
      <c r="F671" s="3">
        <v>14936485240.140001</v>
      </c>
      <c r="G671" s="3">
        <v>15802900279.840071</v>
      </c>
      <c r="H671" s="3">
        <v>14936485240.140001</v>
      </c>
      <c r="I671" s="3">
        <v>15802900279.840071</v>
      </c>
    </row>
    <row r="672" spans="1:9" x14ac:dyDescent="0.2">
      <c r="A672" t="s">
        <v>100</v>
      </c>
      <c r="B672" t="s">
        <v>19</v>
      </c>
      <c r="C672" t="s">
        <v>16</v>
      </c>
      <c r="D672" t="s">
        <v>36</v>
      </c>
      <c r="E672">
        <v>202104</v>
      </c>
      <c r="F672" s="3">
        <v>13222721683.959999</v>
      </c>
      <c r="G672" s="3">
        <v>13601597434.040041</v>
      </c>
      <c r="H672" s="3">
        <v>13222721683.959999</v>
      </c>
      <c r="I672" s="3">
        <v>13601597434.040041</v>
      </c>
    </row>
    <row r="673" spans="1:9" x14ac:dyDescent="0.2">
      <c r="A673" t="s">
        <v>100</v>
      </c>
      <c r="B673" t="s">
        <v>19</v>
      </c>
      <c r="C673" t="s">
        <v>16</v>
      </c>
      <c r="D673" t="s">
        <v>36</v>
      </c>
      <c r="E673">
        <v>202105</v>
      </c>
      <c r="F673" s="3">
        <v>14134845639.280005</v>
      </c>
      <c r="G673" s="3">
        <v>14192169169.250067</v>
      </c>
      <c r="H673" s="3">
        <v>14134845639.280005</v>
      </c>
      <c r="I673" s="3">
        <v>14192169169.250067</v>
      </c>
    </row>
    <row r="674" spans="1:9" x14ac:dyDescent="0.2">
      <c r="A674" t="s">
        <v>100</v>
      </c>
      <c r="B674" t="s">
        <v>19</v>
      </c>
      <c r="C674" t="s">
        <v>16</v>
      </c>
      <c r="D674" t="s">
        <v>36</v>
      </c>
      <c r="E674">
        <v>202106</v>
      </c>
      <c r="F674" s="3">
        <v>13897718098.969997</v>
      </c>
      <c r="G674" s="3">
        <v>14573647688.640053</v>
      </c>
      <c r="H674" s="3">
        <v>13897718098.969997</v>
      </c>
      <c r="I674" s="3">
        <v>14573647688.640053</v>
      </c>
    </row>
    <row r="675" spans="1:9" x14ac:dyDescent="0.2">
      <c r="A675" t="s">
        <v>100</v>
      </c>
      <c r="B675" t="s">
        <v>19</v>
      </c>
      <c r="C675" t="s">
        <v>16</v>
      </c>
      <c r="D675" t="s">
        <v>36</v>
      </c>
      <c r="E675">
        <v>202107</v>
      </c>
      <c r="F675" s="3">
        <v>15787667764.309998</v>
      </c>
      <c r="G675" s="3">
        <v>15176697921.560078</v>
      </c>
      <c r="H675" s="3">
        <v>15787667764.309998</v>
      </c>
      <c r="I675" s="3">
        <v>15176697921.560078</v>
      </c>
    </row>
    <row r="676" spans="1:9" x14ac:dyDescent="0.2">
      <c r="A676" t="s">
        <v>100</v>
      </c>
      <c r="B676" t="s">
        <v>19</v>
      </c>
      <c r="C676" t="s">
        <v>16</v>
      </c>
      <c r="D676" t="s">
        <v>36</v>
      </c>
      <c r="E676">
        <v>202108</v>
      </c>
      <c r="F676" s="3">
        <v>26716476447.010006</v>
      </c>
      <c r="G676" s="3">
        <v>19020813974.880104</v>
      </c>
      <c r="H676" s="3">
        <v>26716476447.010006</v>
      </c>
      <c r="I676" s="3">
        <v>19020813974.880104</v>
      </c>
    </row>
    <row r="677" spans="1:9" x14ac:dyDescent="0.2">
      <c r="A677" t="s">
        <v>100</v>
      </c>
      <c r="B677" t="s">
        <v>19</v>
      </c>
      <c r="C677" t="s">
        <v>16</v>
      </c>
      <c r="D677" t="s">
        <v>36</v>
      </c>
      <c r="E677">
        <v>202109</v>
      </c>
      <c r="F677" s="3">
        <v>24045025083.339996</v>
      </c>
      <c r="G677" s="3">
        <v>17755279776.330067</v>
      </c>
      <c r="H677" s="3">
        <v>24045025083.339996</v>
      </c>
      <c r="I677" s="3">
        <v>17755279776.330067</v>
      </c>
    </row>
    <row r="678" spans="1:9" x14ac:dyDescent="0.2">
      <c r="A678" t="s">
        <v>100</v>
      </c>
      <c r="B678" t="s">
        <v>19</v>
      </c>
      <c r="C678" t="s">
        <v>16</v>
      </c>
      <c r="D678" t="s">
        <v>36</v>
      </c>
      <c r="E678">
        <v>202110</v>
      </c>
      <c r="F678" s="3">
        <v>12858600387.579998</v>
      </c>
      <c r="G678" s="3">
        <v>14590910415.910072</v>
      </c>
      <c r="H678" s="3">
        <v>12858600387.579998</v>
      </c>
      <c r="I678" s="3">
        <v>14590910415.910072</v>
      </c>
    </row>
    <row r="679" spans="1:9" x14ac:dyDescent="0.2">
      <c r="A679" t="s">
        <v>100</v>
      </c>
      <c r="B679" t="s">
        <v>19</v>
      </c>
      <c r="C679" t="s">
        <v>16</v>
      </c>
      <c r="D679" t="s">
        <v>36</v>
      </c>
      <c r="E679">
        <v>202111</v>
      </c>
      <c r="F679" s="3">
        <v>11125883108.869999</v>
      </c>
      <c r="G679" s="3">
        <v>14165557607.960064</v>
      </c>
      <c r="H679" s="3">
        <v>11125883108.869999</v>
      </c>
      <c r="I679" s="3">
        <v>14165557607.960064</v>
      </c>
    </row>
    <row r="680" spans="1:9" x14ac:dyDescent="0.2">
      <c r="A680" t="s">
        <v>100</v>
      </c>
      <c r="B680" t="s">
        <v>19</v>
      </c>
      <c r="C680" t="s">
        <v>16</v>
      </c>
      <c r="D680" t="s">
        <v>36</v>
      </c>
      <c r="E680">
        <v>202112</v>
      </c>
      <c r="F680" s="3">
        <v>9816506793.0499992</v>
      </c>
      <c r="G680" s="3">
        <v>13537660680.930058</v>
      </c>
      <c r="H680" s="3">
        <v>9816506793.0499992</v>
      </c>
      <c r="I680" s="3">
        <v>13537660680.930058</v>
      </c>
    </row>
    <row r="681" spans="1:9" x14ac:dyDescent="0.2">
      <c r="A681" t="s">
        <v>100</v>
      </c>
      <c r="B681" t="s">
        <v>19</v>
      </c>
      <c r="C681" t="s">
        <v>16</v>
      </c>
      <c r="D681" t="s">
        <v>36</v>
      </c>
      <c r="E681">
        <v>202201</v>
      </c>
      <c r="F681" s="3">
        <v>12613218340.240002</v>
      </c>
      <c r="G681" s="3">
        <v>15023513862.830074</v>
      </c>
      <c r="H681" s="3">
        <v>12613218340.240002</v>
      </c>
      <c r="I681" s="3">
        <v>15023513862.830074</v>
      </c>
    </row>
    <row r="682" spans="1:9" x14ac:dyDescent="0.2">
      <c r="A682" t="s">
        <v>100</v>
      </c>
      <c r="B682" t="s">
        <v>19</v>
      </c>
      <c r="C682" t="s">
        <v>16</v>
      </c>
      <c r="D682" t="s">
        <v>36</v>
      </c>
      <c r="E682">
        <v>202202</v>
      </c>
      <c r="F682" s="3">
        <v>13041562833.840004</v>
      </c>
      <c r="G682" s="3">
        <v>13041562833.840004</v>
      </c>
      <c r="H682" s="3">
        <v>13041562833.840004</v>
      </c>
      <c r="I682" s="3">
        <v>13041562833.840004</v>
      </c>
    </row>
    <row r="683" spans="1:9" x14ac:dyDescent="0.2">
      <c r="A683" t="s">
        <v>100</v>
      </c>
      <c r="B683" t="s">
        <v>19</v>
      </c>
      <c r="C683" t="s">
        <v>16</v>
      </c>
      <c r="D683" t="s">
        <v>36</v>
      </c>
      <c r="E683">
        <v>202203</v>
      </c>
      <c r="F683" s="3">
        <v>15549726121.859999</v>
      </c>
      <c r="G683" s="3">
        <v>16285564163.330078</v>
      </c>
      <c r="H683" s="3">
        <v>15549726121.859999</v>
      </c>
      <c r="I683" s="3">
        <v>16285564163.330078</v>
      </c>
    </row>
    <row r="684" spans="1:9" x14ac:dyDescent="0.2">
      <c r="A684" t="s">
        <v>100</v>
      </c>
      <c r="B684" t="s">
        <v>19</v>
      </c>
      <c r="C684" t="s">
        <v>16</v>
      </c>
      <c r="D684" t="s">
        <v>36</v>
      </c>
      <c r="E684">
        <v>202204</v>
      </c>
      <c r="F684" s="3">
        <v>14830068064.959993</v>
      </c>
      <c r="G684" s="3">
        <v>14756157991.420048</v>
      </c>
      <c r="H684" s="3">
        <v>14830068064.959993</v>
      </c>
      <c r="I684" s="3">
        <v>14756157991.420048</v>
      </c>
    </row>
    <row r="685" spans="1:9" x14ac:dyDescent="0.2">
      <c r="A685" t="s">
        <v>100</v>
      </c>
      <c r="B685" t="s">
        <v>19</v>
      </c>
      <c r="C685" t="s">
        <v>16</v>
      </c>
      <c r="D685" t="s">
        <v>36</v>
      </c>
      <c r="E685">
        <v>202205</v>
      </c>
      <c r="F685" s="3">
        <v>16212339246.65</v>
      </c>
      <c r="G685" s="3">
        <v>15905457521.380075</v>
      </c>
      <c r="H685" s="3">
        <v>16212339246.65</v>
      </c>
      <c r="I685" s="3">
        <v>15905457521.380075</v>
      </c>
    </row>
    <row r="686" spans="1:9" x14ac:dyDescent="0.2">
      <c r="A686" t="s">
        <v>100</v>
      </c>
      <c r="B686" t="s">
        <v>19</v>
      </c>
      <c r="C686" t="s">
        <v>16</v>
      </c>
      <c r="D686" t="s">
        <v>36</v>
      </c>
      <c r="E686">
        <v>202206</v>
      </c>
      <c r="F686" s="3">
        <v>14562654155.240007</v>
      </c>
      <c r="G686" s="3">
        <v>14895346246.620056</v>
      </c>
      <c r="H686" s="3">
        <v>14562654155.240007</v>
      </c>
      <c r="I686" s="3">
        <v>14895346246.620056</v>
      </c>
    </row>
    <row r="687" spans="1:9" x14ac:dyDescent="0.2">
      <c r="A687" t="s">
        <v>100</v>
      </c>
      <c r="B687" t="s">
        <v>19</v>
      </c>
      <c r="C687" t="s">
        <v>16</v>
      </c>
      <c r="D687" t="s">
        <v>36</v>
      </c>
      <c r="E687">
        <v>202207</v>
      </c>
      <c r="F687" s="3">
        <v>15695455910.120007</v>
      </c>
      <c r="G687" s="3">
        <v>14607183497.520069</v>
      </c>
      <c r="H687" s="3">
        <v>15695455910.120007</v>
      </c>
      <c r="I687" s="3">
        <v>14607183497.520069</v>
      </c>
    </row>
    <row r="688" spans="1:9" x14ac:dyDescent="0.2">
      <c r="A688" t="s">
        <v>100</v>
      </c>
      <c r="B688" t="s">
        <v>19</v>
      </c>
      <c r="C688" t="s">
        <v>16</v>
      </c>
      <c r="D688" t="s">
        <v>36</v>
      </c>
      <c r="E688">
        <v>202208</v>
      </c>
      <c r="F688" s="3">
        <v>31420725603.939983</v>
      </c>
      <c r="G688" s="3">
        <v>23157881626.57008</v>
      </c>
      <c r="H688" s="3">
        <v>31420725603.939983</v>
      </c>
      <c r="I688" s="3">
        <v>23157881626.57008</v>
      </c>
    </row>
    <row r="689" spans="1:9" x14ac:dyDescent="0.2">
      <c r="A689" t="s">
        <v>100</v>
      </c>
      <c r="B689" t="s">
        <v>19</v>
      </c>
      <c r="C689" t="s">
        <v>16</v>
      </c>
      <c r="D689" t="s">
        <v>36</v>
      </c>
      <c r="E689">
        <v>202209</v>
      </c>
      <c r="F689" s="3">
        <v>26172607943.219994</v>
      </c>
      <c r="G689" s="3">
        <v>19339675020.940063</v>
      </c>
      <c r="H689" s="3">
        <v>26172607943.219994</v>
      </c>
      <c r="I689" s="3">
        <v>19339675020.940063</v>
      </c>
    </row>
    <row r="690" spans="1:9" x14ac:dyDescent="0.2">
      <c r="A690" t="s">
        <v>100</v>
      </c>
      <c r="B690" t="s">
        <v>19</v>
      </c>
      <c r="C690" t="s">
        <v>16</v>
      </c>
      <c r="D690" t="s">
        <v>36</v>
      </c>
      <c r="E690">
        <v>202210</v>
      </c>
      <c r="F690" s="3">
        <v>14668892172.670004</v>
      </c>
      <c r="G690" s="3">
        <v>16251569389.600096</v>
      </c>
      <c r="H690" s="3">
        <v>14668892172.670004</v>
      </c>
      <c r="I690" s="3">
        <v>16251569389.600096</v>
      </c>
    </row>
    <row r="691" spans="1:9" x14ac:dyDescent="0.2">
      <c r="A691" t="s">
        <v>100</v>
      </c>
      <c r="B691" t="s">
        <v>19</v>
      </c>
      <c r="C691" t="s">
        <v>16</v>
      </c>
      <c r="D691" t="s">
        <v>36</v>
      </c>
      <c r="E691">
        <v>202211</v>
      </c>
      <c r="F691" s="3">
        <v>12106394154.089998</v>
      </c>
      <c r="G691" s="3">
        <v>15049512610.350061</v>
      </c>
      <c r="H691" s="3">
        <v>12106394154.089998</v>
      </c>
      <c r="I691" s="3">
        <v>15049512610.350061</v>
      </c>
    </row>
    <row r="692" spans="1:9" x14ac:dyDescent="0.2">
      <c r="A692" t="s">
        <v>100</v>
      </c>
      <c r="B692" t="s">
        <v>19</v>
      </c>
      <c r="C692" t="s">
        <v>16</v>
      </c>
      <c r="D692" t="s">
        <v>36</v>
      </c>
      <c r="E692">
        <v>202212</v>
      </c>
      <c r="F692" s="3">
        <v>11880763752.209995</v>
      </c>
      <c r="G692" s="3">
        <v>15441688862.950092</v>
      </c>
      <c r="H692" s="3">
        <v>11880763752.209995</v>
      </c>
      <c r="I692" s="3">
        <v>15441688862.950092</v>
      </c>
    </row>
    <row r="693" spans="1:9" x14ac:dyDescent="0.2">
      <c r="A693" t="s">
        <v>100</v>
      </c>
      <c r="B693" t="s">
        <v>19</v>
      </c>
      <c r="C693" t="s">
        <v>16</v>
      </c>
      <c r="D693" t="s">
        <v>36</v>
      </c>
      <c r="E693">
        <v>202301</v>
      </c>
      <c r="F693" s="3">
        <v>13617690015.789997</v>
      </c>
      <c r="G693" s="3">
        <v>16077994407.810102</v>
      </c>
      <c r="H693" s="3">
        <v>13617690015.789997</v>
      </c>
      <c r="I693" s="3">
        <v>16077994407.810102</v>
      </c>
    </row>
    <row r="694" spans="1:9" x14ac:dyDescent="0.2">
      <c r="A694" t="s">
        <v>100</v>
      </c>
      <c r="B694" t="s">
        <v>19</v>
      </c>
      <c r="C694" t="s">
        <v>16</v>
      </c>
      <c r="D694" t="s">
        <v>36</v>
      </c>
      <c r="E694">
        <v>202302</v>
      </c>
      <c r="F694" s="3">
        <v>14727041098.82999</v>
      </c>
      <c r="G694" s="3">
        <v>16230623915.139954</v>
      </c>
      <c r="H694" s="3">
        <v>14727041098.82999</v>
      </c>
      <c r="I694" s="3">
        <v>16230623915.139954</v>
      </c>
    </row>
    <row r="695" spans="1:9" x14ac:dyDescent="0.2">
      <c r="A695" t="s">
        <v>100</v>
      </c>
      <c r="B695" t="s">
        <v>19</v>
      </c>
      <c r="C695" t="s">
        <v>16</v>
      </c>
      <c r="D695" t="s">
        <v>36</v>
      </c>
      <c r="E695">
        <v>202303</v>
      </c>
      <c r="F695" s="3">
        <v>17801483638.460007</v>
      </c>
      <c r="G695" s="3">
        <v>18437054173.830101</v>
      </c>
      <c r="H695" s="3">
        <v>17801483638.460007</v>
      </c>
      <c r="I695" s="3">
        <v>18437054173.830101</v>
      </c>
    </row>
    <row r="696" spans="1:9" x14ac:dyDescent="0.2">
      <c r="A696" t="s">
        <v>100</v>
      </c>
      <c r="B696" t="s">
        <v>19</v>
      </c>
      <c r="C696" t="s">
        <v>16</v>
      </c>
      <c r="D696" t="s">
        <v>36</v>
      </c>
      <c r="E696">
        <v>202304</v>
      </c>
      <c r="F696" s="3">
        <v>16755866098.759987</v>
      </c>
      <c r="G696" s="3">
        <v>16443797999.560074</v>
      </c>
      <c r="H696" s="3">
        <v>16755866098.759987</v>
      </c>
      <c r="I696" s="3">
        <v>16443797999.560074</v>
      </c>
    </row>
    <row r="697" spans="1:9" x14ac:dyDescent="0.2">
      <c r="A697" t="s">
        <v>100</v>
      </c>
      <c r="B697" t="s">
        <v>19</v>
      </c>
      <c r="C697" t="s">
        <v>16</v>
      </c>
      <c r="D697" t="s">
        <v>36</v>
      </c>
      <c r="E697">
        <v>202305</v>
      </c>
      <c r="F697" s="3">
        <v>19218548246.54002</v>
      </c>
      <c r="G697" s="3">
        <v>18526320104.870113</v>
      </c>
      <c r="H697" s="3">
        <v>19218548246.54002</v>
      </c>
      <c r="I697" s="3">
        <v>18526320104.870113</v>
      </c>
    </row>
    <row r="698" spans="1:9" x14ac:dyDescent="0.2">
      <c r="A698" t="s">
        <v>100</v>
      </c>
      <c r="B698" t="s">
        <v>19</v>
      </c>
      <c r="C698" t="s">
        <v>16</v>
      </c>
      <c r="D698" t="s">
        <v>36</v>
      </c>
      <c r="E698">
        <v>202306</v>
      </c>
      <c r="F698" s="3">
        <v>13848327206.769997</v>
      </c>
      <c r="G698" s="3">
        <v>14814338611.90007</v>
      </c>
      <c r="H698" s="3">
        <v>13848327206.769997</v>
      </c>
      <c r="I698" s="3">
        <v>14814338611.90007</v>
      </c>
    </row>
    <row r="699" spans="1:9" x14ac:dyDescent="0.2">
      <c r="A699" t="s">
        <v>100</v>
      </c>
      <c r="B699" t="s">
        <v>19</v>
      </c>
      <c r="C699" t="s">
        <v>16</v>
      </c>
      <c r="D699" t="s">
        <v>36</v>
      </c>
      <c r="E699">
        <v>202307</v>
      </c>
      <c r="F699" s="3">
        <v>19774272954.419991</v>
      </c>
      <c r="G699" s="3">
        <v>18625913758.010101</v>
      </c>
      <c r="H699" s="3">
        <v>19774272954.419991</v>
      </c>
      <c r="I699" s="3">
        <v>18625913758.010101</v>
      </c>
    </row>
    <row r="700" spans="1:9" x14ac:dyDescent="0.2">
      <c r="A700" t="s">
        <v>100</v>
      </c>
      <c r="B700" t="s">
        <v>19</v>
      </c>
      <c r="C700" t="s">
        <v>16</v>
      </c>
      <c r="D700" t="s">
        <v>36</v>
      </c>
      <c r="E700">
        <v>202308</v>
      </c>
      <c r="F700" s="3">
        <v>30532514111.220005</v>
      </c>
      <c r="G700" s="3">
        <v>21669190126.910137</v>
      </c>
      <c r="H700" s="3">
        <v>30532514111.220005</v>
      </c>
      <c r="I700" s="3">
        <v>21669190126.910137</v>
      </c>
    </row>
    <row r="701" spans="1:9" x14ac:dyDescent="0.2">
      <c r="A701" t="s">
        <v>100</v>
      </c>
      <c r="B701" t="s">
        <v>19</v>
      </c>
      <c r="C701" t="s">
        <v>16</v>
      </c>
      <c r="D701" t="s">
        <v>36</v>
      </c>
      <c r="E701">
        <v>202309</v>
      </c>
      <c r="F701" s="3">
        <v>28044345854.720005</v>
      </c>
      <c r="G701" s="3">
        <v>20855368665.800049</v>
      </c>
      <c r="H701" s="3">
        <v>28044345854.720005</v>
      </c>
      <c r="I701" s="3">
        <v>20855368665.800049</v>
      </c>
    </row>
    <row r="702" spans="1:9" x14ac:dyDescent="0.2">
      <c r="A702" t="s">
        <v>100</v>
      </c>
      <c r="B702" t="s">
        <v>19</v>
      </c>
      <c r="C702" t="s">
        <v>16</v>
      </c>
      <c r="D702" t="s">
        <v>36</v>
      </c>
      <c r="E702">
        <v>202310</v>
      </c>
      <c r="F702" s="3">
        <v>15556707129.460014</v>
      </c>
      <c r="G702" s="3">
        <v>17486001091.44009</v>
      </c>
      <c r="H702" s="3">
        <v>15556707129.460014</v>
      </c>
      <c r="I702" s="3">
        <v>17486001091.44009</v>
      </c>
    </row>
    <row r="703" spans="1:9" x14ac:dyDescent="0.2">
      <c r="A703" t="s">
        <v>100</v>
      </c>
      <c r="B703" t="s">
        <v>19</v>
      </c>
      <c r="C703" t="s">
        <v>16</v>
      </c>
      <c r="D703" t="s">
        <v>36</v>
      </c>
      <c r="E703">
        <v>202311</v>
      </c>
      <c r="F703" s="3">
        <v>12046950293.339991</v>
      </c>
      <c r="G703" s="3">
        <v>15484493154.330061</v>
      </c>
      <c r="H703" s="3">
        <v>12046950293.339991</v>
      </c>
      <c r="I703" s="3">
        <v>15484493154.330061</v>
      </c>
    </row>
    <row r="704" spans="1:9" x14ac:dyDescent="0.2">
      <c r="A704" t="s">
        <v>100</v>
      </c>
      <c r="B704" t="s">
        <v>19</v>
      </c>
      <c r="C704" t="s">
        <v>16</v>
      </c>
      <c r="D704" t="s">
        <v>36</v>
      </c>
      <c r="E704">
        <v>202312</v>
      </c>
      <c r="F704" s="3">
        <v>11271300397.960001</v>
      </c>
      <c r="G704" s="3">
        <v>15449710729.970093</v>
      </c>
      <c r="H704" s="3">
        <v>11271300397.960001</v>
      </c>
      <c r="I704" s="3">
        <v>15449710729.970093</v>
      </c>
    </row>
    <row r="705" spans="1:9" x14ac:dyDescent="0.2">
      <c r="A705" t="s">
        <v>100</v>
      </c>
      <c r="B705" t="s">
        <v>19</v>
      </c>
      <c r="C705" t="s">
        <v>16</v>
      </c>
      <c r="D705" t="s">
        <v>36</v>
      </c>
      <c r="E705">
        <v>202401</v>
      </c>
      <c r="F705" s="3">
        <v>15503604223.959995</v>
      </c>
      <c r="G705" s="3">
        <v>18105634339.7201</v>
      </c>
      <c r="H705" s="3">
        <v>15503604223.959995</v>
      </c>
      <c r="I705" s="3">
        <v>18105634339.7201</v>
      </c>
    </row>
    <row r="706" spans="1:9" x14ac:dyDescent="0.2">
      <c r="A706" t="s">
        <v>100</v>
      </c>
      <c r="B706" t="s">
        <v>19</v>
      </c>
      <c r="C706" t="s">
        <v>16</v>
      </c>
      <c r="D706" t="s">
        <v>36</v>
      </c>
      <c r="E706">
        <v>202402</v>
      </c>
      <c r="F706" s="3">
        <v>14749911233.869999</v>
      </c>
      <c r="G706" s="3">
        <v>17218834293.589996</v>
      </c>
      <c r="H706" s="3">
        <v>14749911233.869999</v>
      </c>
      <c r="I706" s="3">
        <v>17218834293.589996</v>
      </c>
    </row>
    <row r="707" spans="1:9" x14ac:dyDescent="0.2">
      <c r="A707" t="s">
        <v>100</v>
      </c>
      <c r="B707" t="s">
        <v>19</v>
      </c>
      <c r="C707" t="s">
        <v>16</v>
      </c>
      <c r="D707" t="s">
        <v>36</v>
      </c>
      <c r="E707">
        <v>202403</v>
      </c>
      <c r="F707" s="3">
        <v>17744412619.320004</v>
      </c>
      <c r="G707" s="3">
        <v>18356554534.560108</v>
      </c>
      <c r="H707" s="3">
        <v>17744412619.320004</v>
      </c>
      <c r="I707" s="3">
        <v>18356554534.560108</v>
      </c>
    </row>
    <row r="708" spans="1:9" x14ac:dyDescent="0.2">
      <c r="A708" t="s">
        <v>100</v>
      </c>
      <c r="B708" t="s">
        <v>19</v>
      </c>
      <c r="C708" t="s">
        <v>16</v>
      </c>
      <c r="D708" t="s">
        <v>36</v>
      </c>
      <c r="E708">
        <v>202404</v>
      </c>
      <c r="F708" s="3">
        <v>16570025036.559994</v>
      </c>
      <c r="G708" s="3">
        <v>16855513949.600075</v>
      </c>
      <c r="H708" s="3">
        <v>16570025036.559994</v>
      </c>
      <c r="I708" s="3">
        <v>16855513949.600075</v>
      </c>
    </row>
    <row r="709" spans="1:9" x14ac:dyDescent="0.2">
      <c r="A709" t="s">
        <v>100</v>
      </c>
      <c r="B709" t="s">
        <v>19</v>
      </c>
      <c r="C709" t="s">
        <v>16</v>
      </c>
      <c r="D709" t="s">
        <v>36</v>
      </c>
      <c r="E709">
        <v>202405</v>
      </c>
      <c r="F709" s="3">
        <v>18581742518.720009</v>
      </c>
      <c r="G709" s="3">
        <v>18519136809.98011</v>
      </c>
      <c r="H709" s="3">
        <v>18581742518.720009</v>
      </c>
      <c r="I709" s="3">
        <v>18519136809.98011</v>
      </c>
    </row>
    <row r="710" spans="1:9" x14ac:dyDescent="0.2">
      <c r="A710" t="s">
        <v>100</v>
      </c>
      <c r="B710" t="s">
        <v>19</v>
      </c>
      <c r="C710" t="s">
        <v>16</v>
      </c>
      <c r="D710" t="s">
        <v>37</v>
      </c>
      <c r="E710">
        <v>201906</v>
      </c>
      <c r="F710" s="3">
        <v>42212455916.619995</v>
      </c>
      <c r="G710" s="3">
        <v>44383044113.991005</v>
      </c>
      <c r="H710" s="3">
        <v>42212455916.619995</v>
      </c>
      <c r="I710" s="3">
        <v>44383044113.991005</v>
      </c>
    </row>
    <row r="711" spans="1:9" x14ac:dyDescent="0.2">
      <c r="A711" t="s">
        <v>100</v>
      </c>
      <c r="B711" t="s">
        <v>19</v>
      </c>
      <c r="C711" t="s">
        <v>16</v>
      </c>
      <c r="D711" t="s">
        <v>37</v>
      </c>
      <c r="E711">
        <v>201912</v>
      </c>
      <c r="F711" s="3">
        <v>95548215453.080002</v>
      </c>
      <c r="G711" s="3">
        <v>96802870236.571381</v>
      </c>
      <c r="H711" s="3">
        <v>95548215453.080002</v>
      </c>
      <c r="I711" s="3">
        <v>96802870236.571381</v>
      </c>
    </row>
    <row r="712" spans="1:9" x14ac:dyDescent="0.2">
      <c r="A712" t="s">
        <v>100</v>
      </c>
      <c r="B712" t="s">
        <v>19</v>
      </c>
      <c r="C712" t="s">
        <v>16</v>
      </c>
      <c r="D712" t="s">
        <v>37</v>
      </c>
      <c r="E712">
        <v>202006</v>
      </c>
      <c r="F712" s="3">
        <v>69663179649.200012</v>
      </c>
      <c r="G712" s="3">
        <v>82018120857.186142</v>
      </c>
      <c r="H712" s="3">
        <v>69663179649.200012</v>
      </c>
      <c r="I712" s="3">
        <v>82018120857.186142</v>
      </c>
    </row>
    <row r="713" spans="1:9" x14ac:dyDescent="0.2">
      <c r="A713" t="s">
        <v>100</v>
      </c>
      <c r="B713" t="s">
        <v>19</v>
      </c>
      <c r="C713" t="s">
        <v>16</v>
      </c>
      <c r="D713" t="s">
        <v>37</v>
      </c>
      <c r="E713">
        <v>202012</v>
      </c>
      <c r="F713" s="3">
        <v>95553414629.559982</v>
      </c>
      <c r="G713" s="3">
        <v>90143408887.030212</v>
      </c>
      <c r="H713" s="3">
        <v>95553414629.559982</v>
      </c>
      <c r="I713" s="3">
        <v>90143408887.030212</v>
      </c>
    </row>
    <row r="714" spans="1:9" x14ac:dyDescent="0.2">
      <c r="A714" t="s">
        <v>100</v>
      </c>
      <c r="B714" t="s">
        <v>19</v>
      </c>
      <c r="C714" t="s">
        <v>16</v>
      </c>
      <c r="D714" t="s">
        <v>37</v>
      </c>
      <c r="E714">
        <v>202106</v>
      </c>
      <c r="F714" s="3">
        <v>80169269017.639999</v>
      </c>
      <c r="G714" s="3">
        <v>86798321222.640259</v>
      </c>
      <c r="H714" s="3">
        <v>80169269017.639999</v>
      </c>
      <c r="I714" s="3">
        <v>86798321222.640259</v>
      </c>
    </row>
    <row r="715" spans="1:9" x14ac:dyDescent="0.2">
      <c r="A715" t="s">
        <v>100</v>
      </c>
      <c r="B715" t="s">
        <v>19</v>
      </c>
      <c r="C715" t="s">
        <v>16</v>
      </c>
      <c r="D715" t="s">
        <v>37</v>
      </c>
      <c r="E715">
        <v>202112</v>
      </c>
      <c r="F715" s="3">
        <v>100350159584.16</v>
      </c>
      <c r="G715" s="3">
        <v>94246920377.570435</v>
      </c>
      <c r="H715" s="3">
        <v>100350159584.16</v>
      </c>
      <c r="I715" s="3">
        <v>94246920377.570435</v>
      </c>
    </row>
    <row r="716" spans="1:9" x14ac:dyDescent="0.2">
      <c r="A716" t="s">
        <v>100</v>
      </c>
      <c r="B716" t="s">
        <v>19</v>
      </c>
      <c r="C716" t="s">
        <v>16</v>
      </c>
      <c r="D716" t="s">
        <v>37</v>
      </c>
      <c r="E716">
        <v>202206</v>
      </c>
      <c r="F716" s="3">
        <v>86809568762.789993</v>
      </c>
      <c r="G716" s="3">
        <v>89907602619.420334</v>
      </c>
      <c r="H716" s="3">
        <v>86809568762.789993</v>
      </c>
      <c r="I716" s="3">
        <v>89907602619.420334</v>
      </c>
    </row>
    <row r="717" spans="1:9" x14ac:dyDescent="0.2">
      <c r="A717" t="s">
        <v>100</v>
      </c>
      <c r="B717" t="s">
        <v>19</v>
      </c>
      <c r="C717" t="s">
        <v>16</v>
      </c>
      <c r="D717" t="s">
        <v>37</v>
      </c>
      <c r="E717">
        <v>202212</v>
      </c>
      <c r="F717" s="3">
        <v>111944839536.24997</v>
      </c>
      <c r="G717" s="3">
        <v>103847511007.93047</v>
      </c>
      <c r="H717" s="3">
        <v>111944839536.24997</v>
      </c>
      <c r="I717" s="3">
        <v>103847511007.93047</v>
      </c>
    </row>
    <row r="718" spans="1:9" x14ac:dyDescent="0.2">
      <c r="A718" t="s">
        <v>100</v>
      </c>
      <c r="B718" t="s">
        <v>19</v>
      </c>
      <c r="C718" t="s">
        <v>16</v>
      </c>
      <c r="D718" t="s">
        <v>37</v>
      </c>
      <c r="E718">
        <v>202306</v>
      </c>
      <c r="F718" s="3">
        <v>95968956305.149994</v>
      </c>
      <c r="G718" s="3">
        <v>100530129213.11041</v>
      </c>
      <c r="H718" s="3">
        <v>95968956305.149994</v>
      </c>
      <c r="I718" s="3">
        <v>100530129213.11041</v>
      </c>
    </row>
    <row r="719" spans="1:9" x14ac:dyDescent="0.2">
      <c r="A719" t="s">
        <v>100</v>
      </c>
      <c r="B719" t="s">
        <v>19</v>
      </c>
      <c r="C719" t="s">
        <v>16</v>
      </c>
      <c r="D719" t="s">
        <v>37</v>
      </c>
      <c r="E719">
        <v>202312</v>
      </c>
      <c r="F719" s="3">
        <v>117226090741.12001</v>
      </c>
      <c r="G719" s="3">
        <v>109570677526.46054</v>
      </c>
      <c r="H719" s="3">
        <v>117226090741.12001</v>
      </c>
      <c r="I719" s="3">
        <v>109570677526.46054</v>
      </c>
    </row>
    <row r="720" spans="1:9" x14ac:dyDescent="0.2">
      <c r="A720" t="s">
        <v>100</v>
      </c>
      <c r="B720" t="s">
        <v>19</v>
      </c>
      <c r="C720" t="s">
        <v>16</v>
      </c>
      <c r="D720" t="s">
        <v>37</v>
      </c>
      <c r="E720">
        <v>202406</v>
      </c>
      <c r="F720" s="3">
        <v>83149695632.429993</v>
      </c>
      <c r="G720" s="3">
        <v>89055673927.450378</v>
      </c>
      <c r="H720" s="3">
        <v>83149695632.429993</v>
      </c>
      <c r="I720" s="3">
        <v>89055673927.450378</v>
      </c>
    </row>
    <row r="721" spans="1:9" x14ac:dyDescent="0.2">
      <c r="A721" t="s">
        <v>100</v>
      </c>
      <c r="B721" t="s">
        <v>19</v>
      </c>
      <c r="C721" t="s">
        <v>16</v>
      </c>
      <c r="D721" t="s">
        <v>33</v>
      </c>
      <c r="E721">
        <v>201906</v>
      </c>
      <c r="F721" s="3">
        <v>42212455916.619995</v>
      </c>
      <c r="G721" s="3">
        <v>44383044113.991005</v>
      </c>
      <c r="H721" s="3">
        <v>42212455916.619995</v>
      </c>
      <c r="I721" s="3">
        <v>44383044113.991005</v>
      </c>
    </row>
    <row r="722" spans="1:9" x14ac:dyDescent="0.2">
      <c r="A722" t="s">
        <v>100</v>
      </c>
      <c r="B722" t="s">
        <v>19</v>
      </c>
      <c r="C722" t="s">
        <v>16</v>
      </c>
      <c r="D722" t="s">
        <v>33</v>
      </c>
      <c r="E722">
        <v>201909</v>
      </c>
      <c r="F722" s="3">
        <v>63295804918.330002</v>
      </c>
      <c r="G722" s="3">
        <v>50439605065.326797</v>
      </c>
      <c r="H722" s="3">
        <v>63295804918.330002</v>
      </c>
      <c r="I722" s="3">
        <v>50439605065.326797</v>
      </c>
    </row>
    <row r="723" spans="1:9" x14ac:dyDescent="0.2">
      <c r="A723" t="s">
        <v>100</v>
      </c>
      <c r="B723" t="s">
        <v>19</v>
      </c>
      <c r="C723" t="s">
        <v>16</v>
      </c>
      <c r="D723" t="s">
        <v>33</v>
      </c>
      <c r="E723">
        <v>201912</v>
      </c>
      <c r="F723" s="3">
        <v>32252410534.750008</v>
      </c>
      <c r="G723" s="3">
        <v>46363265171.244583</v>
      </c>
      <c r="H723" s="3">
        <v>32252410534.750008</v>
      </c>
      <c r="I723" s="3">
        <v>46363265171.244583</v>
      </c>
    </row>
    <row r="724" spans="1:9" x14ac:dyDescent="0.2">
      <c r="A724" t="s">
        <v>100</v>
      </c>
      <c r="B724" t="s">
        <v>19</v>
      </c>
      <c r="C724" t="s">
        <v>16</v>
      </c>
      <c r="D724" t="s">
        <v>33</v>
      </c>
      <c r="E724">
        <v>202003</v>
      </c>
      <c r="F724" s="3">
        <v>33811998489.160011</v>
      </c>
      <c r="G724" s="3">
        <v>44415364988.166084</v>
      </c>
      <c r="H724" s="3">
        <v>33811998489.160011</v>
      </c>
      <c r="I724" s="3">
        <v>44415364988.166084</v>
      </c>
    </row>
    <row r="725" spans="1:9" x14ac:dyDescent="0.2">
      <c r="A725" t="s">
        <v>100</v>
      </c>
      <c r="B725" t="s">
        <v>19</v>
      </c>
      <c r="C725" t="s">
        <v>16</v>
      </c>
      <c r="D725" t="s">
        <v>33</v>
      </c>
      <c r="E725">
        <v>202006</v>
      </c>
      <c r="F725" s="3">
        <v>35851181160.040009</v>
      </c>
      <c r="G725" s="3">
        <v>37602755869.020058</v>
      </c>
      <c r="H725" s="3">
        <v>35851181160.040009</v>
      </c>
      <c r="I725" s="3">
        <v>37602755869.020058</v>
      </c>
    </row>
    <row r="726" spans="1:9" x14ac:dyDescent="0.2">
      <c r="A726" t="s">
        <v>100</v>
      </c>
      <c r="B726" t="s">
        <v>19</v>
      </c>
      <c r="C726" t="s">
        <v>16</v>
      </c>
      <c r="D726" t="s">
        <v>33</v>
      </c>
      <c r="E726">
        <v>202009</v>
      </c>
      <c r="F726" s="3">
        <v>63835142562.970009</v>
      </c>
      <c r="G726" s="3">
        <v>49957839284.950081</v>
      </c>
      <c r="H726" s="3">
        <v>63835142562.970009</v>
      </c>
      <c r="I726" s="3">
        <v>49957839284.950081</v>
      </c>
    </row>
    <row r="727" spans="1:9" x14ac:dyDescent="0.2">
      <c r="A727" t="s">
        <v>100</v>
      </c>
      <c r="B727" t="s">
        <v>19</v>
      </c>
      <c r="C727" t="s">
        <v>16</v>
      </c>
      <c r="D727" t="s">
        <v>33</v>
      </c>
      <c r="E727">
        <v>202012</v>
      </c>
      <c r="F727" s="3">
        <v>31718272066.589989</v>
      </c>
      <c r="G727" s="3">
        <v>40185569602.080124</v>
      </c>
      <c r="H727" s="3">
        <v>31718272066.589989</v>
      </c>
      <c r="I727" s="3">
        <v>40185569602.080124</v>
      </c>
    </row>
    <row r="728" spans="1:9" x14ac:dyDescent="0.2">
      <c r="A728" t="s">
        <v>100</v>
      </c>
      <c r="B728" t="s">
        <v>19</v>
      </c>
      <c r="C728" t="s">
        <v>16</v>
      </c>
      <c r="D728" t="s">
        <v>33</v>
      </c>
      <c r="E728">
        <v>202103</v>
      </c>
      <c r="F728" s="3">
        <v>38913983595.43</v>
      </c>
      <c r="G728" s="3">
        <v>44430906930.710114</v>
      </c>
      <c r="H728" s="3">
        <v>38913983595.43</v>
      </c>
      <c r="I728" s="3">
        <v>44430906930.710114</v>
      </c>
    </row>
    <row r="729" spans="1:9" x14ac:dyDescent="0.2">
      <c r="A729" t="s">
        <v>100</v>
      </c>
      <c r="B729" t="s">
        <v>19</v>
      </c>
      <c r="C729" t="s">
        <v>16</v>
      </c>
      <c r="D729" t="s">
        <v>33</v>
      </c>
      <c r="E729">
        <v>202106</v>
      </c>
      <c r="F729" s="3">
        <v>41255285422.210007</v>
      </c>
      <c r="G729" s="3">
        <v>42367414291.930161</v>
      </c>
      <c r="H729" s="3">
        <v>41255285422.210007</v>
      </c>
      <c r="I729" s="3">
        <v>42367414291.930161</v>
      </c>
    </row>
    <row r="730" spans="1:9" x14ac:dyDescent="0.2">
      <c r="A730" t="s">
        <v>100</v>
      </c>
      <c r="B730" t="s">
        <v>19</v>
      </c>
      <c r="C730" t="s">
        <v>16</v>
      </c>
      <c r="D730" t="s">
        <v>33</v>
      </c>
      <c r="E730">
        <v>202109</v>
      </c>
      <c r="F730" s="3">
        <v>66549169294.660004</v>
      </c>
      <c r="G730" s="3">
        <v>51952791672.770248</v>
      </c>
      <c r="H730" s="3">
        <v>66549169294.660004</v>
      </c>
      <c r="I730" s="3">
        <v>51952791672.770248</v>
      </c>
    </row>
    <row r="731" spans="1:9" x14ac:dyDescent="0.2">
      <c r="A731" t="s">
        <v>100</v>
      </c>
      <c r="B731" t="s">
        <v>19</v>
      </c>
      <c r="C731" t="s">
        <v>16</v>
      </c>
      <c r="D731" t="s">
        <v>33</v>
      </c>
      <c r="E731">
        <v>202112</v>
      </c>
      <c r="F731" s="3">
        <v>33800990289.499996</v>
      </c>
      <c r="G731" s="3">
        <v>42294128704.800194</v>
      </c>
      <c r="H731" s="3">
        <v>33800990289.499996</v>
      </c>
      <c r="I731" s="3">
        <v>42294128704.800194</v>
      </c>
    </row>
    <row r="732" spans="1:9" x14ac:dyDescent="0.2">
      <c r="A732" t="s">
        <v>100</v>
      </c>
      <c r="B732" t="s">
        <v>19</v>
      </c>
      <c r="C732" t="s">
        <v>16</v>
      </c>
      <c r="D732" t="s">
        <v>33</v>
      </c>
      <c r="E732">
        <v>202203</v>
      </c>
      <c r="F732" s="3">
        <v>41204507295.940002</v>
      </c>
      <c r="G732" s="3">
        <v>44350640860.000153</v>
      </c>
      <c r="H732" s="3">
        <v>41204507295.940002</v>
      </c>
      <c r="I732" s="3">
        <v>44350640860.000153</v>
      </c>
    </row>
    <row r="733" spans="1:9" x14ac:dyDescent="0.2">
      <c r="A733" t="s">
        <v>100</v>
      </c>
      <c r="B733" t="s">
        <v>19</v>
      </c>
      <c r="C733" t="s">
        <v>16</v>
      </c>
      <c r="D733" t="s">
        <v>33</v>
      </c>
      <c r="E733">
        <v>202206</v>
      </c>
      <c r="F733" s="3">
        <v>45605061466.849998</v>
      </c>
      <c r="G733" s="3">
        <v>45556961759.420181</v>
      </c>
      <c r="H733" s="3">
        <v>45605061466.849998</v>
      </c>
      <c r="I733" s="3">
        <v>45556961759.420181</v>
      </c>
    </row>
    <row r="734" spans="1:9" x14ac:dyDescent="0.2">
      <c r="A734" t="s">
        <v>100</v>
      </c>
      <c r="B734" t="s">
        <v>19</v>
      </c>
      <c r="C734" t="s">
        <v>16</v>
      </c>
      <c r="D734" t="s">
        <v>33</v>
      </c>
      <c r="E734">
        <v>202209</v>
      </c>
      <c r="F734" s="3">
        <v>73288789457.279984</v>
      </c>
      <c r="G734" s="3">
        <v>57104740145.030212</v>
      </c>
      <c r="H734" s="3">
        <v>73288789457.279984</v>
      </c>
      <c r="I734" s="3">
        <v>57104740145.030212</v>
      </c>
    </row>
    <row r="735" spans="1:9" x14ac:dyDescent="0.2">
      <c r="A735" t="s">
        <v>100</v>
      </c>
      <c r="B735" t="s">
        <v>19</v>
      </c>
      <c r="C735" t="s">
        <v>16</v>
      </c>
      <c r="D735" t="s">
        <v>33</v>
      </c>
      <c r="E735">
        <v>202212</v>
      </c>
      <c r="F735" s="3">
        <v>38656050078.970001</v>
      </c>
      <c r="G735" s="3">
        <v>46742770862.900253</v>
      </c>
      <c r="H735" s="3">
        <v>38656050078.970001</v>
      </c>
      <c r="I735" s="3">
        <v>46742770862.900253</v>
      </c>
    </row>
    <row r="736" spans="1:9" x14ac:dyDescent="0.2">
      <c r="A736" t="s">
        <v>100</v>
      </c>
      <c r="B736" t="s">
        <v>19</v>
      </c>
      <c r="C736" t="s">
        <v>16</v>
      </c>
      <c r="D736" t="s">
        <v>33</v>
      </c>
      <c r="E736">
        <v>202303</v>
      </c>
      <c r="F736" s="3">
        <v>46146214753.079994</v>
      </c>
      <c r="G736" s="3">
        <v>50745672496.780159</v>
      </c>
      <c r="H736" s="3">
        <v>46146214753.079994</v>
      </c>
      <c r="I736" s="3">
        <v>50745672496.780159</v>
      </c>
    </row>
    <row r="737" spans="1:9" x14ac:dyDescent="0.2">
      <c r="A737" t="s">
        <v>100</v>
      </c>
      <c r="B737" t="s">
        <v>19</v>
      </c>
      <c r="C737" t="s">
        <v>16</v>
      </c>
      <c r="D737" t="s">
        <v>33</v>
      </c>
      <c r="E737">
        <v>202306</v>
      </c>
      <c r="F737" s="3">
        <v>49822741552.07</v>
      </c>
      <c r="G737" s="3">
        <v>49784456716.330261</v>
      </c>
      <c r="H737" s="3">
        <v>49822741552.07</v>
      </c>
      <c r="I737" s="3">
        <v>49784456716.330261</v>
      </c>
    </row>
    <row r="738" spans="1:9" x14ac:dyDescent="0.2">
      <c r="A738" t="s">
        <v>100</v>
      </c>
      <c r="B738" t="s">
        <v>19</v>
      </c>
      <c r="C738" t="s">
        <v>16</v>
      </c>
      <c r="D738" t="s">
        <v>33</v>
      </c>
      <c r="E738">
        <v>202309</v>
      </c>
      <c r="F738" s="3">
        <v>78351132920.360001</v>
      </c>
      <c r="G738" s="3">
        <v>61150472550.720291</v>
      </c>
      <c r="H738" s="3">
        <v>78351132920.360001</v>
      </c>
      <c r="I738" s="3">
        <v>61150472550.720291</v>
      </c>
    </row>
    <row r="739" spans="1:9" x14ac:dyDescent="0.2">
      <c r="A739" t="s">
        <v>100</v>
      </c>
      <c r="B739" t="s">
        <v>19</v>
      </c>
      <c r="C739" t="s">
        <v>16</v>
      </c>
      <c r="D739" t="s">
        <v>33</v>
      </c>
      <c r="E739">
        <v>202312</v>
      </c>
      <c r="F739" s="3">
        <v>38874957820.760002</v>
      </c>
      <c r="G739" s="3">
        <v>48420204975.740242</v>
      </c>
      <c r="H739" s="3">
        <v>38874957820.760002</v>
      </c>
      <c r="I739" s="3">
        <v>48420204975.740242</v>
      </c>
    </row>
    <row r="740" spans="1:9" x14ac:dyDescent="0.2">
      <c r="A740" t="s">
        <v>100</v>
      </c>
      <c r="B740" t="s">
        <v>19</v>
      </c>
      <c r="C740" t="s">
        <v>16</v>
      </c>
      <c r="D740" t="s">
        <v>33</v>
      </c>
      <c r="E740">
        <v>202403</v>
      </c>
      <c r="F740" s="3">
        <v>47997928077.149994</v>
      </c>
      <c r="G740" s="3">
        <v>53681023167.870209</v>
      </c>
      <c r="H740" s="3">
        <v>47997928077.149994</v>
      </c>
      <c r="I740" s="3">
        <v>53681023167.870209</v>
      </c>
    </row>
    <row r="741" spans="1:9" x14ac:dyDescent="0.2">
      <c r="A741" t="s">
        <v>100</v>
      </c>
      <c r="B741" t="s">
        <v>19</v>
      </c>
      <c r="C741" t="s">
        <v>16</v>
      </c>
      <c r="D741" t="s">
        <v>33</v>
      </c>
      <c r="E741">
        <v>202406</v>
      </c>
      <c r="F741" s="3">
        <v>35151767555.279999</v>
      </c>
      <c r="G741" s="3">
        <v>35374650759.580185</v>
      </c>
      <c r="H741" s="3">
        <v>35151767555.279999</v>
      </c>
      <c r="I741" s="3">
        <v>35374650759.580185</v>
      </c>
    </row>
    <row r="742" spans="1:9" x14ac:dyDescent="0.2">
      <c r="A742" t="s">
        <v>100</v>
      </c>
      <c r="B742" t="s">
        <v>15</v>
      </c>
      <c r="C742" t="s">
        <v>17</v>
      </c>
      <c r="D742" t="s">
        <v>35</v>
      </c>
      <c r="E742">
        <v>2019</v>
      </c>
      <c r="F742" s="3">
        <v>-21211817837.989998</v>
      </c>
      <c r="G742" s="3">
        <v>-21211817837.989998</v>
      </c>
      <c r="H742" s="3">
        <v>-21211817837.989998</v>
      </c>
      <c r="I742" s="3">
        <v>-21211817837.989998</v>
      </c>
    </row>
    <row r="743" spans="1:9" x14ac:dyDescent="0.2">
      <c r="A743" t="s">
        <v>100</v>
      </c>
      <c r="B743" t="s">
        <v>15</v>
      </c>
      <c r="C743" t="s">
        <v>17</v>
      </c>
      <c r="D743" t="s">
        <v>35</v>
      </c>
      <c r="E743">
        <v>2020</v>
      </c>
      <c r="F743" s="3">
        <v>-28903734689.91</v>
      </c>
      <c r="G743" s="3">
        <v>-28903734689.91</v>
      </c>
      <c r="H743" s="3">
        <v>-28903734689.91</v>
      </c>
      <c r="I743" s="3">
        <v>-28903734689.91</v>
      </c>
    </row>
    <row r="744" spans="1:9" x14ac:dyDescent="0.2">
      <c r="A744" t="s">
        <v>100</v>
      </c>
      <c r="B744" t="s">
        <v>15</v>
      </c>
      <c r="C744" t="s">
        <v>17</v>
      </c>
      <c r="D744" t="s">
        <v>35</v>
      </c>
      <c r="E744">
        <v>2021</v>
      </c>
      <c r="F744" s="3">
        <v>-22898400449.709999</v>
      </c>
      <c r="G744" s="3">
        <v>-22921306096.709999</v>
      </c>
      <c r="H744" s="3">
        <v>-22898400449.709999</v>
      </c>
      <c r="I744" s="3">
        <v>-22921306096.709999</v>
      </c>
    </row>
    <row r="745" spans="1:9" x14ac:dyDescent="0.2">
      <c r="A745" t="s">
        <v>100</v>
      </c>
      <c r="B745" t="s">
        <v>15</v>
      </c>
      <c r="C745" t="s">
        <v>17</v>
      </c>
      <c r="D745" t="s">
        <v>35</v>
      </c>
      <c r="E745">
        <v>2022</v>
      </c>
      <c r="F745" s="3">
        <v>-21612747877.440002</v>
      </c>
      <c r="G745" s="3">
        <v>-21642157897.440002</v>
      </c>
      <c r="H745" s="3">
        <v>-21612747877.440002</v>
      </c>
      <c r="I745" s="3">
        <v>-21642157897.440002</v>
      </c>
    </row>
    <row r="746" spans="1:9" x14ac:dyDescent="0.2">
      <c r="A746" t="s">
        <v>100</v>
      </c>
      <c r="B746" t="s">
        <v>15</v>
      </c>
      <c r="C746" t="s">
        <v>17</v>
      </c>
      <c r="D746" t="s">
        <v>35</v>
      </c>
      <c r="E746">
        <v>2023</v>
      </c>
      <c r="F746" s="3">
        <v>-30366710097.900002</v>
      </c>
      <c r="G746" s="3">
        <v>-30364057817.900002</v>
      </c>
      <c r="H746" s="3">
        <v>-30366710097.900002</v>
      </c>
      <c r="I746" s="3">
        <v>-30364057817.900002</v>
      </c>
    </row>
    <row r="747" spans="1:9" x14ac:dyDescent="0.2">
      <c r="A747" t="s">
        <v>100</v>
      </c>
      <c r="B747" t="s">
        <v>15</v>
      </c>
      <c r="C747" t="s">
        <v>17</v>
      </c>
      <c r="D747" t="s">
        <v>35</v>
      </c>
      <c r="E747">
        <v>2024</v>
      </c>
      <c r="F747" s="3">
        <v>-15436716823.5</v>
      </c>
      <c r="G747" s="3">
        <v>-15431793389.5</v>
      </c>
      <c r="H747" s="3">
        <v>-15436716823.5</v>
      </c>
      <c r="I747" s="3">
        <v>-15431793389.5</v>
      </c>
    </row>
    <row r="748" spans="1:9" x14ac:dyDescent="0.2">
      <c r="A748" t="s">
        <v>100</v>
      </c>
      <c r="B748" t="s">
        <v>15</v>
      </c>
      <c r="C748" t="s">
        <v>17</v>
      </c>
      <c r="D748" t="s">
        <v>36</v>
      </c>
      <c r="E748">
        <v>201904</v>
      </c>
      <c r="F748" s="3">
        <v>-1896106414</v>
      </c>
      <c r="G748" s="3">
        <v>-1896106414</v>
      </c>
      <c r="H748" s="3">
        <v>-1896106414</v>
      </c>
      <c r="I748" s="3">
        <v>-1896106414</v>
      </c>
    </row>
    <row r="749" spans="1:9" x14ac:dyDescent="0.2">
      <c r="A749" t="s">
        <v>100</v>
      </c>
      <c r="B749" t="s">
        <v>15</v>
      </c>
      <c r="C749" t="s">
        <v>17</v>
      </c>
      <c r="D749" t="s">
        <v>36</v>
      </c>
      <c r="E749">
        <v>201905</v>
      </c>
      <c r="F749" s="3">
        <v>-3050288160.2799997</v>
      </c>
      <c r="G749" s="3">
        <v>-3050288160.2799997</v>
      </c>
      <c r="H749" s="3">
        <v>-3050288160.2799997</v>
      </c>
      <c r="I749" s="3">
        <v>-3050288160.2799997</v>
      </c>
    </row>
    <row r="750" spans="1:9" x14ac:dyDescent="0.2">
      <c r="A750" t="s">
        <v>100</v>
      </c>
      <c r="B750" t="s">
        <v>15</v>
      </c>
      <c r="C750" t="s">
        <v>17</v>
      </c>
      <c r="D750" t="s">
        <v>36</v>
      </c>
      <c r="E750">
        <v>201906</v>
      </c>
      <c r="F750" s="3">
        <v>-2127854674</v>
      </c>
      <c r="G750" s="3">
        <v>-2127854674</v>
      </c>
      <c r="H750" s="3">
        <v>-2127854674</v>
      </c>
      <c r="I750" s="3">
        <v>-2127854674</v>
      </c>
    </row>
    <row r="751" spans="1:9" x14ac:dyDescent="0.2">
      <c r="A751" t="s">
        <v>100</v>
      </c>
      <c r="B751" t="s">
        <v>15</v>
      </c>
      <c r="C751" t="s">
        <v>17</v>
      </c>
      <c r="D751" t="s">
        <v>36</v>
      </c>
      <c r="E751">
        <v>201907</v>
      </c>
      <c r="F751" s="3">
        <v>-2571634446</v>
      </c>
      <c r="G751" s="3">
        <v>-2571634446</v>
      </c>
      <c r="H751" s="3">
        <v>-2571634446</v>
      </c>
      <c r="I751" s="3">
        <v>-2571634446</v>
      </c>
    </row>
    <row r="752" spans="1:9" x14ac:dyDescent="0.2">
      <c r="A752" t="s">
        <v>100</v>
      </c>
      <c r="B752" t="s">
        <v>15</v>
      </c>
      <c r="C752" t="s">
        <v>17</v>
      </c>
      <c r="D752" t="s">
        <v>36</v>
      </c>
      <c r="E752">
        <v>201908</v>
      </c>
      <c r="F752" s="3">
        <v>-2125159638.02</v>
      </c>
      <c r="G752" s="3">
        <v>-2125159638.02</v>
      </c>
      <c r="H752" s="3">
        <v>-2125159638.02</v>
      </c>
      <c r="I752" s="3">
        <v>-2125159638.02</v>
      </c>
    </row>
    <row r="753" spans="1:9" x14ac:dyDescent="0.2">
      <c r="A753" t="s">
        <v>100</v>
      </c>
      <c r="B753" t="s">
        <v>15</v>
      </c>
      <c r="C753" t="s">
        <v>17</v>
      </c>
      <c r="D753" t="s">
        <v>36</v>
      </c>
      <c r="E753">
        <v>201909</v>
      </c>
      <c r="F753" s="3">
        <v>-2459918337</v>
      </c>
      <c r="G753" s="3">
        <v>-2459918337</v>
      </c>
      <c r="H753" s="3">
        <v>-2459918337</v>
      </c>
      <c r="I753" s="3">
        <v>-2459918337</v>
      </c>
    </row>
    <row r="754" spans="1:9" x14ac:dyDescent="0.2">
      <c r="A754" t="s">
        <v>100</v>
      </c>
      <c r="B754" t="s">
        <v>15</v>
      </c>
      <c r="C754" t="s">
        <v>17</v>
      </c>
      <c r="D754" t="s">
        <v>36</v>
      </c>
      <c r="E754">
        <v>201910</v>
      </c>
      <c r="F754" s="3">
        <v>-2389643596</v>
      </c>
      <c r="G754" s="3">
        <v>-2389643596</v>
      </c>
      <c r="H754" s="3">
        <v>-2389643596</v>
      </c>
      <c r="I754" s="3">
        <v>-2389643596</v>
      </c>
    </row>
    <row r="755" spans="1:9" x14ac:dyDescent="0.2">
      <c r="A755" t="s">
        <v>100</v>
      </c>
      <c r="B755" t="s">
        <v>15</v>
      </c>
      <c r="C755" t="s">
        <v>17</v>
      </c>
      <c r="D755" t="s">
        <v>36</v>
      </c>
      <c r="E755">
        <v>201911</v>
      </c>
      <c r="F755" s="3">
        <v>-1958191199.6900001</v>
      </c>
      <c r="G755" s="3">
        <v>-1958191199.6900001</v>
      </c>
      <c r="H755" s="3">
        <v>-1958191199.6900001</v>
      </c>
      <c r="I755" s="3">
        <v>-1958191199.6900001</v>
      </c>
    </row>
    <row r="756" spans="1:9" x14ac:dyDescent="0.2">
      <c r="A756" t="s">
        <v>100</v>
      </c>
      <c r="B756" t="s">
        <v>15</v>
      </c>
      <c r="C756" t="s">
        <v>17</v>
      </c>
      <c r="D756" t="s">
        <v>36</v>
      </c>
      <c r="E756">
        <v>201912</v>
      </c>
      <c r="F756" s="3">
        <v>-2633021373</v>
      </c>
      <c r="G756" s="3">
        <v>-2633021373</v>
      </c>
      <c r="H756" s="3">
        <v>-2633021373</v>
      </c>
      <c r="I756" s="3">
        <v>-2633021373</v>
      </c>
    </row>
    <row r="757" spans="1:9" x14ac:dyDescent="0.2">
      <c r="A757" t="s">
        <v>100</v>
      </c>
      <c r="B757" t="s">
        <v>15</v>
      </c>
      <c r="C757" t="s">
        <v>17</v>
      </c>
      <c r="D757" t="s">
        <v>36</v>
      </c>
      <c r="E757">
        <v>202001</v>
      </c>
      <c r="F757" s="3">
        <v>-1746091685</v>
      </c>
      <c r="G757" s="3">
        <v>-1746091685</v>
      </c>
      <c r="H757" s="3">
        <v>-1746091685</v>
      </c>
      <c r="I757" s="3">
        <v>-1746091685</v>
      </c>
    </row>
    <row r="758" spans="1:9" x14ac:dyDescent="0.2">
      <c r="A758" t="s">
        <v>100</v>
      </c>
      <c r="B758" t="s">
        <v>15</v>
      </c>
      <c r="C758" t="s">
        <v>17</v>
      </c>
      <c r="D758" t="s">
        <v>36</v>
      </c>
      <c r="E758">
        <v>202002</v>
      </c>
      <c r="F758" s="3">
        <v>-2579276179</v>
      </c>
      <c r="G758" s="3">
        <v>-2579276179</v>
      </c>
      <c r="H758" s="3">
        <v>-2579276179</v>
      </c>
      <c r="I758" s="3">
        <v>-2579276179</v>
      </c>
    </row>
    <row r="759" spans="1:9" x14ac:dyDescent="0.2">
      <c r="A759" t="s">
        <v>100</v>
      </c>
      <c r="B759" t="s">
        <v>15</v>
      </c>
      <c r="C759" t="s">
        <v>17</v>
      </c>
      <c r="D759" t="s">
        <v>36</v>
      </c>
      <c r="E759">
        <v>202003</v>
      </c>
      <c r="F759" s="3">
        <v>-2562929742</v>
      </c>
      <c r="G759" s="3">
        <v>-2562929742</v>
      </c>
      <c r="H759" s="3">
        <v>-2562929742</v>
      </c>
      <c r="I759" s="3">
        <v>-2562929742</v>
      </c>
    </row>
    <row r="760" spans="1:9" x14ac:dyDescent="0.2">
      <c r="A760" t="s">
        <v>100</v>
      </c>
      <c r="B760" t="s">
        <v>15</v>
      </c>
      <c r="C760" t="s">
        <v>17</v>
      </c>
      <c r="D760" t="s">
        <v>36</v>
      </c>
      <c r="E760">
        <v>202004</v>
      </c>
      <c r="F760" s="3">
        <v>-1937857171.2</v>
      </c>
      <c r="G760" s="3">
        <v>-1937857171.2</v>
      </c>
      <c r="H760" s="3">
        <v>-1937857171.2</v>
      </c>
      <c r="I760" s="3">
        <v>-1937857171.2</v>
      </c>
    </row>
    <row r="761" spans="1:9" x14ac:dyDescent="0.2">
      <c r="A761" t="s">
        <v>100</v>
      </c>
      <c r="B761" t="s">
        <v>15</v>
      </c>
      <c r="C761" t="s">
        <v>17</v>
      </c>
      <c r="D761" t="s">
        <v>36</v>
      </c>
      <c r="E761">
        <v>202005</v>
      </c>
      <c r="F761" s="3">
        <v>-2434941354</v>
      </c>
      <c r="G761" s="3">
        <v>-2434941354</v>
      </c>
      <c r="H761" s="3">
        <v>-2434941354</v>
      </c>
      <c r="I761" s="3">
        <v>-2434941354</v>
      </c>
    </row>
    <row r="762" spans="1:9" x14ac:dyDescent="0.2">
      <c r="A762" t="s">
        <v>100</v>
      </c>
      <c r="B762" t="s">
        <v>15</v>
      </c>
      <c r="C762" t="s">
        <v>17</v>
      </c>
      <c r="D762" t="s">
        <v>36</v>
      </c>
      <c r="E762">
        <v>202006</v>
      </c>
      <c r="F762" s="3">
        <v>-2330685387</v>
      </c>
      <c r="G762" s="3">
        <v>-2330685387</v>
      </c>
      <c r="H762" s="3">
        <v>-2330685387</v>
      </c>
      <c r="I762" s="3">
        <v>-2330685387</v>
      </c>
    </row>
    <row r="763" spans="1:9" x14ac:dyDescent="0.2">
      <c r="A763" t="s">
        <v>100</v>
      </c>
      <c r="B763" t="s">
        <v>15</v>
      </c>
      <c r="C763" t="s">
        <v>17</v>
      </c>
      <c r="D763" t="s">
        <v>36</v>
      </c>
      <c r="E763">
        <v>202007</v>
      </c>
      <c r="F763" s="3">
        <v>-2859391617</v>
      </c>
      <c r="G763" s="3">
        <v>-2859391617</v>
      </c>
      <c r="H763" s="3">
        <v>-2859391617</v>
      </c>
      <c r="I763" s="3">
        <v>-2859391617</v>
      </c>
    </row>
    <row r="764" spans="1:9" x14ac:dyDescent="0.2">
      <c r="A764" t="s">
        <v>100</v>
      </c>
      <c r="B764" t="s">
        <v>15</v>
      </c>
      <c r="C764" t="s">
        <v>17</v>
      </c>
      <c r="D764" t="s">
        <v>36</v>
      </c>
      <c r="E764">
        <v>202008</v>
      </c>
      <c r="F764" s="3">
        <v>-1980105631</v>
      </c>
      <c r="G764" s="3">
        <v>-1980105631</v>
      </c>
      <c r="H764" s="3">
        <v>-1980105631</v>
      </c>
      <c r="I764" s="3">
        <v>-1980105631</v>
      </c>
    </row>
    <row r="765" spans="1:9" x14ac:dyDescent="0.2">
      <c r="A765" t="s">
        <v>100</v>
      </c>
      <c r="B765" t="s">
        <v>15</v>
      </c>
      <c r="C765" t="s">
        <v>17</v>
      </c>
      <c r="D765" t="s">
        <v>36</v>
      </c>
      <c r="E765">
        <v>202009</v>
      </c>
      <c r="F765" s="3">
        <v>-2724398139.3599997</v>
      </c>
      <c r="G765" s="3">
        <v>-2724398139.3599997</v>
      </c>
      <c r="H765" s="3">
        <v>-2724398139.3599997</v>
      </c>
      <c r="I765" s="3">
        <v>-2724398139.3599997</v>
      </c>
    </row>
    <row r="766" spans="1:9" x14ac:dyDescent="0.2">
      <c r="A766" t="s">
        <v>100</v>
      </c>
      <c r="B766" t="s">
        <v>15</v>
      </c>
      <c r="C766" t="s">
        <v>17</v>
      </c>
      <c r="D766" t="s">
        <v>36</v>
      </c>
      <c r="E766">
        <v>202010</v>
      </c>
      <c r="F766" s="3">
        <v>-2002771730.3499999</v>
      </c>
      <c r="G766" s="3">
        <v>-2002771730.3499999</v>
      </c>
      <c r="H766" s="3">
        <v>-2002771730.3499999</v>
      </c>
      <c r="I766" s="3">
        <v>-2002771730.3499999</v>
      </c>
    </row>
    <row r="767" spans="1:9" x14ac:dyDescent="0.2">
      <c r="A767" t="s">
        <v>100</v>
      </c>
      <c r="B767" t="s">
        <v>15</v>
      </c>
      <c r="C767" t="s">
        <v>17</v>
      </c>
      <c r="D767" t="s">
        <v>36</v>
      </c>
      <c r="E767">
        <v>202011</v>
      </c>
      <c r="F767" s="3">
        <v>-2202376557</v>
      </c>
      <c r="G767" s="3">
        <v>-2202376557</v>
      </c>
      <c r="H767" s="3">
        <v>-2202376557</v>
      </c>
      <c r="I767" s="3">
        <v>-2202376557</v>
      </c>
    </row>
    <row r="768" spans="1:9" x14ac:dyDescent="0.2">
      <c r="A768" t="s">
        <v>100</v>
      </c>
      <c r="B768" t="s">
        <v>15</v>
      </c>
      <c r="C768" t="s">
        <v>17</v>
      </c>
      <c r="D768" t="s">
        <v>36</v>
      </c>
      <c r="E768">
        <v>202012</v>
      </c>
      <c r="F768" s="3">
        <v>-3542909497</v>
      </c>
      <c r="G768" s="3">
        <v>-3542909497</v>
      </c>
      <c r="H768" s="3">
        <v>-3542909497</v>
      </c>
      <c r="I768" s="3">
        <v>-3542909497</v>
      </c>
    </row>
    <row r="769" spans="1:9" x14ac:dyDescent="0.2">
      <c r="A769" t="s">
        <v>100</v>
      </c>
      <c r="B769" t="s">
        <v>15</v>
      </c>
      <c r="C769" t="s">
        <v>17</v>
      </c>
      <c r="D769" t="s">
        <v>36</v>
      </c>
      <c r="E769">
        <v>202101</v>
      </c>
      <c r="F769" s="3">
        <v>-1221954483</v>
      </c>
      <c r="G769" s="3">
        <v>-1221954483</v>
      </c>
      <c r="H769" s="3">
        <v>-1221954483</v>
      </c>
      <c r="I769" s="3">
        <v>-1221954483</v>
      </c>
    </row>
    <row r="770" spans="1:9" x14ac:dyDescent="0.2">
      <c r="A770" t="s">
        <v>100</v>
      </c>
      <c r="B770" t="s">
        <v>15</v>
      </c>
      <c r="C770" t="s">
        <v>17</v>
      </c>
      <c r="D770" t="s">
        <v>36</v>
      </c>
      <c r="E770">
        <v>202102</v>
      </c>
      <c r="F770" s="3">
        <v>-2495120318</v>
      </c>
      <c r="G770" s="3">
        <v>-2495120318</v>
      </c>
      <c r="H770" s="3">
        <v>-2495120318</v>
      </c>
      <c r="I770" s="3">
        <v>-2495120318</v>
      </c>
    </row>
    <row r="771" spans="1:9" x14ac:dyDescent="0.2">
      <c r="A771" t="s">
        <v>100</v>
      </c>
      <c r="B771" t="s">
        <v>15</v>
      </c>
      <c r="C771" t="s">
        <v>17</v>
      </c>
      <c r="D771" t="s">
        <v>36</v>
      </c>
      <c r="E771">
        <v>202103</v>
      </c>
      <c r="F771" s="3">
        <v>-1897833344</v>
      </c>
      <c r="G771" s="3">
        <v>-1897833344</v>
      </c>
      <c r="H771" s="3">
        <v>-1897833344</v>
      </c>
      <c r="I771" s="3">
        <v>-1897833344</v>
      </c>
    </row>
    <row r="772" spans="1:9" x14ac:dyDescent="0.2">
      <c r="A772" t="s">
        <v>100</v>
      </c>
      <c r="B772" t="s">
        <v>15</v>
      </c>
      <c r="C772" t="s">
        <v>17</v>
      </c>
      <c r="D772" t="s">
        <v>36</v>
      </c>
      <c r="E772">
        <v>202104</v>
      </c>
      <c r="F772" s="3">
        <v>-1337082543</v>
      </c>
      <c r="G772" s="3">
        <v>-1337082543</v>
      </c>
      <c r="H772" s="3">
        <v>-1337082543</v>
      </c>
      <c r="I772" s="3">
        <v>-1337082543</v>
      </c>
    </row>
    <row r="773" spans="1:9" x14ac:dyDescent="0.2">
      <c r="A773" t="s">
        <v>100</v>
      </c>
      <c r="B773" t="s">
        <v>15</v>
      </c>
      <c r="C773" t="s">
        <v>17</v>
      </c>
      <c r="D773" t="s">
        <v>36</v>
      </c>
      <c r="E773">
        <v>202105</v>
      </c>
      <c r="F773" s="3">
        <v>-2046092973</v>
      </c>
      <c r="G773" s="3">
        <v>-2046092973</v>
      </c>
      <c r="H773" s="3">
        <v>-2046092973</v>
      </c>
      <c r="I773" s="3">
        <v>-2046092973</v>
      </c>
    </row>
    <row r="774" spans="1:9" x14ac:dyDescent="0.2">
      <c r="A774" t="s">
        <v>100</v>
      </c>
      <c r="B774" t="s">
        <v>15</v>
      </c>
      <c r="C774" t="s">
        <v>17</v>
      </c>
      <c r="D774" t="s">
        <v>36</v>
      </c>
      <c r="E774">
        <v>202106</v>
      </c>
      <c r="F774" s="3">
        <v>-1692726917</v>
      </c>
      <c r="G774" s="3">
        <v>-1692726917</v>
      </c>
      <c r="H774" s="3">
        <v>-1692726917</v>
      </c>
      <c r="I774" s="3">
        <v>-1692726917</v>
      </c>
    </row>
    <row r="775" spans="1:9" x14ac:dyDescent="0.2">
      <c r="A775" t="s">
        <v>100</v>
      </c>
      <c r="B775" t="s">
        <v>15</v>
      </c>
      <c r="C775" t="s">
        <v>17</v>
      </c>
      <c r="D775" t="s">
        <v>36</v>
      </c>
      <c r="E775">
        <v>202107</v>
      </c>
      <c r="F775" s="3">
        <v>-1840222247</v>
      </c>
      <c r="G775" s="3">
        <v>-1840326900</v>
      </c>
      <c r="H775" s="3">
        <v>-1840222247</v>
      </c>
      <c r="I775" s="3">
        <v>-1840326900</v>
      </c>
    </row>
    <row r="776" spans="1:9" x14ac:dyDescent="0.2">
      <c r="A776" t="s">
        <v>100</v>
      </c>
      <c r="B776" t="s">
        <v>15</v>
      </c>
      <c r="C776" t="s">
        <v>17</v>
      </c>
      <c r="D776" t="s">
        <v>36</v>
      </c>
      <c r="E776">
        <v>202108</v>
      </c>
      <c r="F776" s="3">
        <v>-1495224187</v>
      </c>
      <c r="G776" s="3">
        <v>-1499594693</v>
      </c>
      <c r="H776" s="3">
        <v>-1495224187</v>
      </c>
      <c r="I776" s="3">
        <v>-1499594693</v>
      </c>
    </row>
    <row r="777" spans="1:9" x14ac:dyDescent="0.2">
      <c r="A777" t="s">
        <v>100</v>
      </c>
      <c r="B777" t="s">
        <v>15</v>
      </c>
      <c r="C777" t="s">
        <v>17</v>
      </c>
      <c r="D777" t="s">
        <v>36</v>
      </c>
      <c r="E777">
        <v>202109</v>
      </c>
      <c r="F777" s="3">
        <v>-1644931847</v>
      </c>
      <c r="G777" s="3">
        <v>-1647772223</v>
      </c>
      <c r="H777" s="3">
        <v>-1644931847</v>
      </c>
      <c r="I777" s="3">
        <v>-1647772223</v>
      </c>
    </row>
    <row r="778" spans="1:9" x14ac:dyDescent="0.2">
      <c r="A778" t="s">
        <v>100</v>
      </c>
      <c r="B778" t="s">
        <v>15</v>
      </c>
      <c r="C778" t="s">
        <v>17</v>
      </c>
      <c r="D778" t="s">
        <v>36</v>
      </c>
      <c r="E778">
        <v>202110</v>
      </c>
      <c r="F778" s="3">
        <v>-3762669047.6399999</v>
      </c>
      <c r="G778" s="3">
        <v>-3765678271.6399999</v>
      </c>
      <c r="H778" s="3">
        <v>-3762669047.6399999</v>
      </c>
      <c r="I778" s="3">
        <v>-3765678271.6399999</v>
      </c>
    </row>
    <row r="779" spans="1:9" x14ac:dyDescent="0.2">
      <c r="A779" t="s">
        <v>100</v>
      </c>
      <c r="B779" t="s">
        <v>15</v>
      </c>
      <c r="C779" t="s">
        <v>17</v>
      </c>
      <c r="D779" t="s">
        <v>36</v>
      </c>
      <c r="E779">
        <v>202111</v>
      </c>
      <c r="F779" s="3">
        <v>-1861258969</v>
      </c>
      <c r="G779" s="3">
        <v>-1866967226</v>
      </c>
      <c r="H779" s="3">
        <v>-1861258969</v>
      </c>
      <c r="I779" s="3">
        <v>-1866967226</v>
      </c>
    </row>
    <row r="780" spans="1:9" x14ac:dyDescent="0.2">
      <c r="A780" t="s">
        <v>100</v>
      </c>
      <c r="B780" t="s">
        <v>15</v>
      </c>
      <c r="C780" t="s">
        <v>17</v>
      </c>
      <c r="D780" t="s">
        <v>36</v>
      </c>
      <c r="E780">
        <v>202112</v>
      </c>
      <c r="F780" s="3">
        <v>-1603283574.0700002</v>
      </c>
      <c r="G780" s="3">
        <v>-1610156205.0700002</v>
      </c>
      <c r="H780" s="3">
        <v>-1603283574.0700002</v>
      </c>
      <c r="I780" s="3">
        <v>-1610156205.0700002</v>
      </c>
    </row>
    <row r="781" spans="1:9" x14ac:dyDescent="0.2">
      <c r="A781" t="s">
        <v>100</v>
      </c>
      <c r="B781" t="s">
        <v>15</v>
      </c>
      <c r="C781" t="s">
        <v>17</v>
      </c>
      <c r="D781" t="s">
        <v>36</v>
      </c>
      <c r="E781">
        <v>202201</v>
      </c>
      <c r="F781" s="3">
        <v>-889502230</v>
      </c>
      <c r="G781" s="3">
        <v>-894685116</v>
      </c>
      <c r="H781" s="3">
        <v>-889502230</v>
      </c>
      <c r="I781" s="3">
        <v>-894685116</v>
      </c>
    </row>
    <row r="782" spans="1:9" x14ac:dyDescent="0.2">
      <c r="A782" t="s">
        <v>100</v>
      </c>
      <c r="B782" t="s">
        <v>15</v>
      </c>
      <c r="C782" t="s">
        <v>17</v>
      </c>
      <c r="D782" t="s">
        <v>36</v>
      </c>
      <c r="E782">
        <v>202202</v>
      </c>
      <c r="F782" s="3">
        <v>-1716435689.4000001</v>
      </c>
      <c r="G782" s="3">
        <v>-1716435689.4000001</v>
      </c>
      <c r="H782" s="3">
        <v>-1716435689.4000001</v>
      </c>
      <c r="I782" s="3">
        <v>-1716435689.4000001</v>
      </c>
    </row>
    <row r="783" spans="1:9" x14ac:dyDescent="0.2">
      <c r="A783" t="s">
        <v>100</v>
      </c>
      <c r="B783" t="s">
        <v>15</v>
      </c>
      <c r="C783" t="s">
        <v>17</v>
      </c>
      <c r="D783" t="s">
        <v>36</v>
      </c>
      <c r="E783">
        <v>202203</v>
      </c>
      <c r="F783" s="3">
        <v>-2804467769</v>
      </c>
      <c r="G783" s="3">
        <v>-2812597738</v>
      </c>
      <c r="H783" s="3">
        <v>-2804467769</v>
      </c>
      <c r="I783" s="3">
        <v>-2812597738</v>
      </c>
    </row>
    <row r="784" spans="1:9" x14ac:dyDescent="0.2">
      <c r="A784" t="s">
        <v>100</v>
      </c>
      <c r="B784" t="s">
        <v>15</v>
      </c>
      <c r="C784" t="s">
        <v>17</v>
      </c>
      <c r="D784" t="s">
        <v>36</v>
      </c>
      <c r="E784">
        <v>202204</v>
      </c>
      <c r="F784" s="3">
        <v>-732697579</v>
      </c>
      <c r="G784" s="3">
        <v>-736592559</v>
      </c>
      <c r="H784" s="3">
        <v>-732697579</v>
      </c>
      <c r="I784" s="3">
        <v>-736592559</v>
      </c>
    </row>
    <row r="785" spans="1:9" x14ac:dyDescent="0.2">
      <c r="A785" t="s">
        <v>100</v>
      </c>
      <c r="B785" t="s">
        <v>15</v>
      </c>
      <c r="C785" t="s">
        <v>17</v>
      </c>
      <c r="D785" t="s">
        <v>36</v>
      </c>
      <c r="E785">
        <v>202205</v>
      </c>
      <c r="F785" s="3">
        <v>-1712732749.6400001</v>
      </c>
      <c r="G785" s="3">
        <v>-1716480342.6400001</v>
      </c>
      <c r="H785" s="3">
        <v>-1712732749.6400001</v>
      </c>
      <c r="I785" s="3">
        <v>-1716480342.6400001</v>
      </c>
    </row>
    <row r="786" spans="1:9" x14ac:dyDescent="0.2">
      <c r="A786" t="s">
        <v>100</v>
      </c>
      <c r="B786" t="s">
        <v>15</v>
      </c>
      <c r="C786" t="s">
        <v>17</v>
      </c>
      <c r="D786" t="s">
        <v>36</v>
      </c>
      <c r="E786">
        <v>202206</v>
      </c>
      <c r="F786" s="3">
        <v>-1783505988</v>
      </c>
      <c r="G786" s="3">
        <v>-1788065069</v>
      </c>
      <c r="H786" s="3">
        <v>-1783505988</v>
      </c>
      <c r="I786" s="3">
        <v>-1788065069</v>
      </c>
    </row>
    <row r="787" spans="1:9" x14ac:dyDescent="0.2">
      <c r="A787" t="s">
        <v>100</v>
      </c>
      <c r="B787" t="s">
        <v>15</v>
      </c>
      <c r="C787" t="s">
        <v>17</v>
      </c>
      <c r="D787" t="s">
        <v>36</v>
      </c>
      <c r="E787">
        <v>202207</v>
      </c>
      <c r="F787" s="3">
        <v>-2231900300</v>
      </c>
      <c r="G787" s="3">
        <v>-2235789583</v>
      </c>
      <c r="H787" s="3">
        <v>-2231900300</v>
      </c>
      <c r="I787" s="3">
        <v>-2235789583</v>
      </c>
    </row>
    <row r="788" spans="1:9" x14ac:dyDescent="0.2">
      <c r="A788" t="s">
        <v>100</v>
      </c>
      <c r="B788" t="s">
        <v>15</v>
      </c>
      <c r="C788" t="s">
        <v>17</v>
      </c>
      <c r="D788" t="s">
        <v>36</v>
      </c>
      <c r="E788">
        <v>202208</v>
      </c>
      <c r="F788" s="3">
        <v>-1507719007</v>
      </c>
      <c r="G788" s="3">
        <v>-1508322942</v>
      </c>
      <c r="H788" s="3">
        <v>-1507719007</v>
      </c>
      <c r="I788" s="3">
        <v>-1508322942</v>
      </c>
    </row>
    <row r="789" spans="1:9" x14ac:dyDescent="0.2">
      <c r="A789" t="s">
        <v>100</v>
      </c>
      <c r="B789" t="s">
        <v>15</v>
      </c>
      <c r="C789" t="s">
        <v>17</v>
      </c>
      <c r="D789" t="s">
        <v>36</v>
      </c>
      <c r="E789">
        <v>202209</v>
      </c>
      <c r="F789" s="3">
        <v>-2389496447</v>
      </c>
      <c r="G789" s="3">
        <v>-2388377773</v>
      </c>
      <c r="H789" s="3">
        <v>-2389496447</v>
      </c>
      <c r="I789" s="3">
        <v>-2388377773</v>
      </c>
    </row>
    <row r="790" spans="1:9" x14ac:dyDescent="0.2">
      <c r="A790" t="s">
        <v>100</v>
      </c>
      <c r="B790" t="s">
        <v>15</v>
      </c>
      <c r="C790" t="s">
        <v>17</v>
      </c>
      <c r="D790" t="s">
        <v>36</v>
      </c>
      <c r="E790">
        <v>202210</v>
      </c>
      <c r="F790" s="3">
        <v>-1754130244</v>
      </c>
      <c r="G790" s="3">
        <v>-1754792284</v>
      </c>
      <c r="H790" s="3">
        <v>-1754130244</v>
      </c>
      <c r="I790" s="3">
        <v>-1754792284</v>
      </c>
    </row>
    <row r="791" spans="1:9" x14ac:dyDescent="0.2">
      <c r="A791" t="s">
        <v>100</v>
      </c>
      <c r="B791" t="s">
        <v>15</v>
      </c>
      <c r="C791" t="s">
        <v>17</v>
      </c>
      <c r="D791" t="s">
        <v>36</v>
      </c>
      <c r="E791">
        <v>202211</v>
      </c>
      <c r="F791" s="3">
        <v>-2239212886</v>
      </c>
      <c r="G791" s="3">
        <v>-2239200349</v>
      </c>
      <c r="H791" s="3">
        <v>-2239212886</v>
      </c>
      <c r="I791" s="3">
        <v>-2239200349</v>
      </c>
    </row>
    <row r="792" spans="1:9" x14ac:dyDescent="0.2">
      <c r="A792" t="s">
        <v>100</v>
      </c>
      <c r="B792" t="s">
        <v>15</v>
      </c>
      <c r="C792" t="s">
        <v>17</v>
      </c>
      <c r="D792" t="s">
        <v>36</v>
      </c>
      <c r="E792">
        <v>202212</v>
      </c>
      <c r="F792" s="3">
        <v>-1850946988.4000001</v>
      </c>
      <c r="G792" s="3">
        <v>-1850818452.4000001</v>
      </c>
      <c r="H792" s="3">
        <v>-1850946988.4000001</v>
      </c>
      <c r="I792" s="3">
        <v>-1850818452.4000001</v>
      </c>
    </row>
    <row r="793" spans="1:9" x14ac:dyDescent="0.2">
      <c r="A793" t="s">
        <v>100</v>
      </c>
      <c r="B793" t="s">
        <v>15</v>
      </c>
      <c r="C793" t="s">
        <v>17</v>
      </c>
      <c r="D793" t="s">
        <v>36</v>
      </c>
      <c r="E793">
        <v>202301</v>
      </c>
      <c r="F793" s="3">
        <v>-2684617072.8000002</v>
      </c>
      <c r="G793" s="3">
        <v>-2687150723.8000002</v>
      </c>
      <c r="H793" s="3">
        <v>-2684617072.8000002</v>
      </c>
      <c r="I793" s="3">
        <v>-2687150723.8000002</v>
      </c>
    </row>
    <row r="794" spans="1:9" x14ac:dyDescent="0.2">
      <c r="A794" t="s">
        <v>100</v>
      </c>
      <c r="B794" t="s">
        <v>15</v>
      </c>
      <c r="C794" t="s">
        <v>17</v>
      </c>
      <c r="D794" t="s">
        <v>36</v>
      </c>
      <c r="E794">
        <v>202302</v>
      </c>
      <c r="F794" s="3">
        <v>-2276145866</v>
      </c>
      <c r="G794" s="3">
        <v>-2272544947</v>
      </c>
      <c r="H794" s="3">
        <v>-2276145866</v>
      </c>
      <c r="I794" s="3">
        <v>-2272544947</v>
      </c>
    </row>
    <row r="795" spans="1:9" x14ac:dyDescent="0.2">
      <c r="A795" t="s">
        <v>100</v>
      </c>
      <c r="B795" t="s">
        <v>15</v>
      </c>
      <c r="C795" t="s">
        <v>17</v>
      </c>
      <c r="D795" t="s">
        <v>36</v>
      </c>
      <c r="E795">
        <v>202303</v>
      </c>
      <c r="F795" s="3">
        <v>-2191592380.7200003</v>
      </c>
      <c r="G795" s="3">
        <v>-2193875778.7200003</v>
      </c>
      <c r="H795" s="3">
        <v>-2191592380.7200003</v>
      </c>
      <c r="I795" s="3">
        <v>-2193875778.7200003</v>
      </c>
    </row>
    <row r="796" spans="1:9" x14ac:dyDescent="0.2">
      <c r="A796" t="s">
        <v>100</v>
      </c>
      <c r="B796" t="s">
        <v>15</v>
      </c>
      <c r="C796" t="s">
        <v>17</v>
      </c>
      <c r="D796" t="s">
        <v>36</v>
      </c>
      <c r="E796">
        <v>202304</v>
      </c>
      <c r="F796" s="3">
        <v>-2736437385</v>
      </c>
      <c r="G796" s="3">
        <v>-2738891193</v>
      </c>
      <c r="H796" s="3">
        <v>-2736437385</v>
      </c>
      <c r="I796" s="3">
        <v>-2738891193</v>
      </c>
    </row>
    <row r="797" spans="1:9" x14ac:dyDescent="0.2">
      <c r="A797" t="s">
        <v>100</v>
      </c>
      <c r="B797" t="s">
        <v>15</v>
      </c>
      <c r="C797" t="s">
        <v>17</v>
      </c>
      <c r="D797" t="s">
        <v>36</v>
      </c>
      <c r="E797">
        <v>202305</v>
      </c>
      <c r="F797" s="3">
        <v>-2993762030</v>
      </c>
      <c r="G797" s="3">
        <v>-2993100651</v>
      </c>
      <c r="H797" s="3">
        <v>-2993762030</v>
      </c>
      <c r="I797" s="3">
        <v>-2993100651</v>
      </c>
    </row>
    <row r="798" spans="1:9" x14ac:dyDescent="0.2">
      <c r="A798" t="s">
        <v>100</v>
      </c>
      <c r="B798" t="s">
        <v>15</v>
      </c>
      <c r="C798" t="s">
        <v>17</v>
      </c>
      <c r="D798" t="s">
        <v>36</v>
      </c>
      <c r="E798">
        <v>202306</v>
      </c>
      <c r="F798" s="3">
        <v>-2202325788</v>
      </c>
      <c r="G798" s="3">
        <v>-2204046906</v>
      </c>
      <c r="H798" s="3">
        <v>-2202325788</v>
      </c>
      <c r="I798" s="3">
        <v>-2204046906</v>
      </c>
    </row>
    <row r="799" spans="1:9" x14ac:dyDescent="0.2">
      <c r="A799" t="s">
        <v>100</v>
      </c>
      <c r="B799" t="s">
        <v>15</v>
      </c>
      <c r="C799" t="s">
        <v>17</v>
      </c>
      <c r="D799" t="s">
        <v>36</v>
      </c>
      <c r="E799">
        <v>202307</v>
      </c>
      <c r="F799" s="3">
        <v>-2409136341.3400002</v>
      </c>
      <c r="G799" s="3">
        <v>-2409675496.3400002</v>
      </c>
      <c r="H799" s="3">
        <v>-2409136341.3400002</v>
      </c>
      <c r="I799" s="3">
        <v>-2409675496.3400002</v>
      </c>
    </row>
    <row r="800" spans="1:9" x14ac:dyDescent="0.2">
      <c r="A800" t="s">
        <v>100</v>
      </c>
      <c r="B800" t="s">
        <v>15</v>
      </c>
      <c r="C800" t="s">
        <v>17</v>
      </c>
      <c r="D800" t="s">
        <v>36</v>
      </c>
      <c r="E800">
        <v>202308</v>
      </c>
      <c r="F800" s="3">
        <v>-2379728722</v>
      </c>
      <c r="G800" s="3">
        <v>-2380162745</v>
      </c>
      <c r="H800" s="3">
        <v>-2379728722</v>
      </c>
      <c r="I800" s="3">
        <v>-2380162745</v>
      </c>
    </row>
    <row r="801" spans="1:9" x14ac:dyDescent="0.2">
      <c r="A801" t="s">
        <v>100</v>
      </c>
      <c r="B801" t="s">
        <v>15</v>
      </c>
      <c r="C801" t="s">
        <v>17</v>
      </c>
      <c r="D801" t="s">
        <v>36</v>
      </c>
      <c r="E801">
        <v>202309</v>
      </c>
      <c r="F801" s="3">
        <v>-2280360869</v>
      </c>
      <c r="G801" s="3">
        <v>-2278752082</v>
      </c>
      <c r="H801" s="3">
        <v>-2280360869</v>
      </c>
      <c r="I801" s="3">
        <v>-2278752082</v>
      </c>
    </row>
    <row r="802" spans="1:9" x14ac:dyDescent="0.2">
      <c r="A802" t="s">
        <v>100</v>
      </c>
      <c r="B802" t="s">
        <v>15</v>
      </c>
      <c r="C802" t="s">
        <v>17</v>
      </c>
      <c r="D802" t="s">
        <v>36</v>
      </c>
      <c r="E802">
        <v>202310</v>
      </c>
      <c r="F802" s="3">
        <v>-3160837809</v>
      </c>
      <c r="G802" s="3">
        <v>-3158962567</v>
      </c>
      <c r="H802" s="3">
        <v>-3160837809</v>
      </c>
      <c r="I802" s="3">
        <v>-3158962567</v>
      </c>
    </row>
    <row r="803" spans="1:9" x14ac:dyDescent="0.2">
      <c r="A803" t="s">
        <v>100</v>
      </c>
      <c r="B803" t="s">
        <v>15</v>
      </c>
      <c r="C803" t="s">
        <v>17</v>
      </c>
      <c r="D803" t="s">
        <v>36</v>
      </c>
      <c r="E803">
        <v>202311</v>
      </c>
      <c r="F803" s="3">
        <v>-2049276106</v>
      </c>
      <c r="G803" s="3">
        <v>-2046611491</v>
      </c>
      <c r="H803" s="3">
        <v>-2049276106</v>
      </c>
      <c r="I803" s="3">
        <v>-2046611491</v>
      </c>
    </row>
    <row r="804" spans="1:9" x14ac:dyDescent="0.2">
      <c r="A804" t="s">
        <v>100</v>
      </c>
      <c r="B804" t="s">
        <v>15</v>
      </c>
      <c r="C804" t="s">
        <v>17</v>
      </c>
      <c r="D804" t="s">
        <v>36</v>
      </c>
      <c r="E804">
        <v>202312</v>
      </c>
      <c r="F804" s="3">
        <v>-3002489728.04</v>
      </c>
      <c r="G804" s="3">
        <v>-3000283237.04</v>
      </c>
      <c r="H804" s="3">
        <v>-3002489728.04</v>
      </c>
      <c r="I804" s="3">
        <v>-3000283237.04</v>
      </c>
    </row>
    <row r="805" spans="1:9" x14ac:dyDescent="0.2">
      <c r="A805" t="s">
        <v>100</v>
      </c>
      <c r="B805" t="s">
        <v>15</v>
      </c>
      <c r="C805" t="s">
        <v>17</v>
      </c>
      <c r="D805" t="s">
        <v>36</v>
      </c>
      <c r="E805">
        <v>202401</v>
      </c>
      <c r="F805" s="3">
        <v>-2504758107</v>
      </c>
      <c r="G805" s="3">
        <v>-2503138489</v>
      </c>
      <c r="H805" s="3">
        <v>-2504758107</v>
      </c>
      <c r="I805" s="3">
        <v>-2503138489</v>
      </c>
    </row>
    <row r="806" spans="1:9" x14ac:dyDescent="0.2">
      <c r="A806" t="s">
        <v>100</v>
      </c>
      <c r="B806" t="s">
        <v>15</v>
      </c>
      <c r="C806" t="s">
        <v>17</v>
      </c>
      <c r="D806" t="s">
        <v>36</v>
      </c>
      <c r="E806">
        <v>202402</v>
      </c>
      <c r="F806" s="3">
        <v>-2293900776</v>
      </c>
      <c r="G806" s="3">
        <v>-2290930589</v>
      </c>
      <c r="H806" s="3">
        <v>-2293900776</v>
      </c>
      <c r="I806" s="3">
        <v>-2290930589</v>
      </c>
    </row>
    <row r="807" spans="1:9" x14ac:dyDescent="0.2">
      <c r="A807" t="s">
        <v>100</v>
      </c>
      <c r="B807" t="s">
        <v>15</v>
      </c>
      <c r="C807" t="s">
        <v>17</v>
      </c>
      <c r="D807" t="s">
        <v>36</v>
      </c>
      <c r="E807">
        <v>202403</v>
      </c>
      <c r="F807" s="3">
        <v>-2611953209</v>
      </c>
      <c r="G807" s="3">
        <v>-2610181002</v>
      </c>
      <c r="H807" s="3">
        <v>-2611953209</v>
      </c>
      <c r="I807" s="3">
        <v>-2610181002</v>
      </c>
    </row>
    <row r="808" spans="1:9" x14ac:dyDescent="0.2">
      <c r="A808" t="s">
        <v>100</v>
      </c>
      <c r="B808" t="s">
        <v>15</v>
      </c>
      <c r="C808" t="s">
        <v>17</v>
      </c>
      <c r="D808" t="s">
        <v>36</v>
      </c>
      <c r="E808">
        <v>202404</v>
      </c>
      <c r="F808" s="3">
        <v>-3205299836.5</v>
      </c>
      <c r="G808" s="3">
        <v>-3205477415.5</v>
      </c>
      <c r="H808" s="3">
        <v>-3205299836.5</v>
      </c>
      <c r="I808" s="3">
        <v>-3205477415.5</v>
      </c>
    </row>
    <row r="809" spans="1:9" x14ac:dyDescent="0.2">
      <c r="A809" t="s">
        <v>100</v>
      </c>
      <c r="B809" t="s">
        <v>15</v>
      </c>
      <c r="C809" t="s">
        <v>17</v>
      </c>
      <c r="D809" t="s">
        <v>36</v>
      </c>
      <c r="E809">
        <v>202405</v>
      </c>
      <c r="F809" s="3">
        <v>-4820804895</v>
      </c>
      <c r="G809" s="3">
        <v>-4822065894</v>
      </c>
      <c r="H809" s="3">
        <v>-4820804895</v>
      </c>
      <c r="I809" s="3">
        <v>-4822065894</v>
      </c>
    </row>
    <row r="810" spans="1:9" x14ac:dyDescent="0.2">
      <c r="A810" t="s">
        <v>100</v>
      </c>
      <c r="B810" t="s">
        <v>15</v>
      </c>
      <c r="C810" t="s">
        <v>17</v>
      </c>
      <c r="D810" t="s">
        <v>37</v>
      </c>
      <c r="E810">
        <v>201906</v>
      </c>
      <c r="F810" s="3">
        <v>-7074249248.2799997</v>
      </c>
      <c r="G810" s="3">
        <v>-7074249248.2799997</v>
      </c>
      <c r="H810" s="3">
        <v>-7074249248.2799997</v>
      </c>
      <c r="I810" s="3">
        <v>-7074249248.2799997</v>
      </c>
    </row>
    <row r="811" spans="1:9" x14ac:dyDescent="0.2">
      <c r="A811" t="s">
        <v>100</v>
      </c>
      <c r="B811" t="s">
        <v>15</v>
      </c>
      <c r="C811" t="s">
        <v>17</v>
      </c>
      <c r="D811" t="s">
        <v>37</v>
      </c>
      <c r="E811">
        <v>201912</v>
      </c>
      <c r="F811" s="3">
        <v>-14137568589.710001</v>
      </c>
      <c r="G811" s="3">
        <v>-14137568589.710001</v>
      </c>
      <c r="H811" s="3">
        <v>-14137568589.710001</v>
      </c>
      <c r="I811" s="3">
        <v>-14137568589.710001</v>
      </c>
    </row>
    <row r="812" spans="1:9" x14ac:dyDescent="0.2">
      <c r="A812" t="s">
        <v>100</v>
      </c>
      <c r="B812" t="s">
        <v>15</v>
      </c>
      <c r="C812" t="s">
        <v>17</v>
      </c>
      <c r="D812" t="s">
        <v>37</v>
      </c>
      <c r="E812">
        <v>202006</v>
      </c>
      <c r="F812" s="3">
        <v>-13591781518.200001</v>
      </c>
      <c r="G812" s="3">
        <v>-13591781518.200001</v>
      </c>
      <c r="H812" s="3">
        <v>-13591781518.200001</v>
      </c>
      <c r="I812" s="3">
        <v>-13591781518.200001</v>
      </c>
    </row>
    <row r="813" spans="1:9" x14ac:dyDescent="0.2">
      <c r="A813" t="s">
        <v>100</v>
      </c>
      <c r="B813" t="s">
        <v>15</v>
      </c>
      <c r="C813" t="s">
        <v>17</v>
      </c>
      <c r="D813" t="s">
        <v>37</v>
      </c>
      <c r="E813">
        <v>202012</v>
      </c>
      <c r="F813" s="3">
        <v>-15311953171.709999</v>
      </c>
      <c r="G813" s="3">
        <v>-15311953171.709999</v>
      </c>
      <c r="H813" s="3">
        <v>-15311953171.709999</v>
      </c>
      <c r="I813" s="3">
        <v>-15311953171.709999</v>
      </c>
    </row>
    <row r="814" spans="1:9" x14ac:dyDescent="0.2">
      <c r="A814" t="s">
        <v>100</v>
      </c>
      <c r="B814" t="s">
        <v>15</v>
      </c>
      <c r="C814" t="s">
        <v>17</v>
      </c>
      <c r="D814" t="s">
        <v>37</v>
      </c>
      <c r="E814">
        <v>202106</v>
      </c>
      <c r="F814" s="3">
        <v>-10690810578</v>
      </c>
      <c r="G814" s="3">
        <v>-10690810578</v>
      </c>
      <c r="H814" s="3">
        <v>-10690810578</v>
      </c>
      <c r="I814" s="3">
        <v>-10690810578</v>
      </c>
    </row>
    <row r="815" spans="1:9" x14ac:dyDescent="0.2">
      <c r="A815" t="s">
        <v>100</v>
      </c>
      <c r="B815" t="s">
        <v>15</v>
      </c>
      <c r="C815" t="s">
        <v>17</v>
      </c>
      <c r="D815" t="s">
        <v>37</v>
      </c>
      <c r="E815">
        <v>202112</v>
      </c>
      <c r="F815" s="3">
        <v>-12207589871.709999</v>
      </c>
      <c r="G815" s="3">
        <v>-12230495518.709999</v>
      </c>
      <c r="H815" s="3">
        <v>-12207589871.709999</v>
      </c>
      <c r="I815" s="3">
        <v>-12230495518.709999</v>
      </c>
    </row>
    <row r="816" spans="1:9" x14ac:dyDescent="0.2">
      <c r="A816" t="s">
        <v>100</v>
      </c>
      <c r="B816" t="s">
        <v>15</v>
      </c>
      <c r="C816" t="s">
        <v>17</v>
      </c>
      <c r="D816" t="s">
        <v>37</v>
      </c>
      <c r="E816">
        <v>202206</v>
      </c>
      <c r="F816" s="3">
        <v>-9639342005.0400009</v>
      </c>
      <c r="G816" s="3">
        <v>-9664856514.0400009</v>
      </c>
      <c r="H816" s="3">
        <v>-9639342005.0400009</v>
      </c>
      <c r="I816" s="3">
        <v>-9664856514.0400009</v>
      </c>
    </row>
    <row r="817" spans="1:9" x14ac:dyDescent="0.2">
      <c r="A817" t="s">
        <v>100</v>
      </c>
      <c r="B817" t="s">
        <v>15</v>
      </c>
      <c r="C817" t="s">
        <v>17</v>
      </c>
      <c r="D817" t="s">
        <v>37</v>
      </c>
      <c r="E817">
        <v>202212</v>
      </c>
      <c r="F817" s="3">
        <v>-11973405872.4</v>
      </c>
      <c r="G817" s="3">
        <v>-11977301383.4</v>
      </c>
      <c r="H817" s="3">
        <v>-11973405872.4</v>
      </c>
      <c r="I817" s="3">
        <v>-11977301383.4</v>
      </c>
    </row>
    <row r="818" spans="1:9" x14ac:dyDescent="0.2">
      <c r="A818" t="s">
        <v>100</v>
      </c>
      <c r="B818" t="s">
        <v>15</v>
      </c>
      <c r="C818" t="s">
        <v>17</v>
      </c>
      <c r="D818" t="s">
        <v>37</v>
      </c>
      <c r="E818">
        <v>202306</v>
      </c>
      <c r="F818" s="3">
        <v>-15084880522.52</v>
      </c>
      <c r="G818" s="3">
        <v>-15089610199.52</v>
      </c>
      <c r="H818" s="3">
        <v>-15084880522.52</v>
      </c>
      <c r="I818" s="3">
        <v>-15089610199.52</v>
      </c>
    </row>
    <row r="819" spans="1:9" x14ac:dyDescent="0.2">
      <c r="A819" t="s">
        <v>100</v>
      </c>
      <c r="B819" t="s">
        <v>15</v>
      </c>
      <c r="C819" t="s">
        <v>17</v>
      </c>
      <c r="D819" t="s">
        <v>37</v>
      </c>
      <c r="E819">
        <v>202312</v>
      </c>
      <c r="F819" s="3">
        <v>-15281829575.380001</v>
      </c>
      <c r="G819" s="3">
        <v>-15274447618.380001</v>
      </c>
      <c r="H819" s="3">
        <v>-15281829575.380001</v>
      </c>
      <c r="I819" s="3">
        <v>-15274447618.380001</v>
      </c>
    </row>
    <row r="820" spans="1:9" x14ac:dyDescent="0.2">
      <c r="A820" t="s">
        <v>100</v>
      </c>
      <c r="B820" t="s">
        <v>15</v>
      </c>
      <c r="C820" t="s">
        <v>17</v>
      </c>
      <c r="D820" t="s">
        <v>37</v>
      </c>
      <c r="E820">
        <v>202406</v>
      </c>
      <c r="F820" s="3">
        <v>-15436716823.5</v>
      </c>
      <c r="G820" s="3">
        <v>-15431793389.5</v>
      </c>
      <c r="H820" s="3">
        <v>-15436716823.5</v>
      </c>
      <c r="I820" s="3">
        <v>-15431793389.5</v>
      </c>
    </row>
    <row r="821" spans="1:9" x14ac:dyDescent="0.2">
      <c r="A821" t="s">
        <v>100</v>
      </c>
      <c r="B821" t="s">
        <v>15</v>
      </c>
      <c r="C821" t="s">
        <v>17</v>
      </c>
      <c r="D821" t="s">
        <v>33</v>
      </c>
      <c r="E821">
        <v>201906</v>
      </c>
      <c r="F821" s="3">
        <v>-7074249248.2799997</v>
      </c>
      <c r="G821" s="3">
        <v>-7074249248.2799997</v>
      </c>
      <c r="H821" s="3">
        <v>-7074249248.2799997</v>
      </c>
      <c r="I821" s="3">
        <v>-7074249248.2799997</v>
      </c>
    </row>
    <row r="822" spans="1:9" x14ac:dyDescent="0.2">
      <c r="A822" t="s">
        <v>100</v>
      </c>
      <c r="B822" t="s">
        <v>15</v>
      </c>
      <c r="C822" t="s">
        <v>17</v>
      </c>
      <c r="D822" t="s">
        <v>33</v>
      </c>
      <c r="E822">
        <v>201909</v>
      </c>
      <c r="F822" s="3">
        <v>-7156712421.0200005</v>
      </c>
      <c r="G822" s="3">
        <v>-7156712421.0200005</v>
      </c>
      <c r="H822" s="3">
        <v>-7156712421.0200005</v>
      </c>
      <c r="I822" s="3">
        <v>-7156712421.0200005</v>
      </c>
    </row>
    <row r="823" spans="1:9" x14ac:dyDescent="0.2">
      <c r="A823" t="s">
        <v>100</v>
      </c>
      <c r="B823" t="s">
        <v>15</v>
      </c>
      <c r="C823" t="s">
        <v>17</v>
      </c>
      <c r="D823" t="s">
        <v>33</v>
      </c>
      <c r="E823">
        <v>201912</v>
      </c>
      <c r="F823" s="3">
        <v>-6980856168.6900005</v>
      </c>
      <c r="G823" s="3">
        <v>-6980856168.6900005</v>
      </c>
      <c r="H823" s="3">
        <v>-6980856168.6900005</v>
      </c>
      <c r="I823" s="3">
        <v>-6980856168.6900005</v>
      </c>
    </row>
    <row r="824" spans="1:9" x14ac:dyDescent="0.2">
      <c r="A824" t="s">
        <v>100</v>
      </c>
      <c r="B824" t="s">
        <v>15</v>
      </c>
      <c r="C824" t="s">
        <v>17</v>
      </c>
      <c r="D824" t="s">
        <v>33</v>
      </c>
      <c r="E824">
        <v>202003</v>
      </c>
      <c r="F824" s="3">
        <v>-6888297606</v>
      </c>
      <c r="G824" s="3">
        <v>-6888297606</v>
      </c>
      <c r="H824" s="3">
        <v>-6888297606</v>
      </c>
      <c r="I824" s="3">
        <v>-6888297606</v>
      </c>
    </row>
    <row r="825" spans="1:9" x14ac:dyDescent="0.2">
      <c r="A825" t="s">
        <v>100</v>
      </c>
      <c r="B825" t="s">
        <v>15</v>
      </c>
      <c r="C825" t="s">
        <v>17</v>
      </c>
      <c r="D825" t="s">
        <v>33</v>
      </c>
      <c r="E825">
        <v>202006</v>
      </c>
      <c r="F825" s="3">
        <v>-6703483912.1999998</v>
      </c>
      <c r="G825" s="3">
        <v>-6703483912.1999998</v>
      </c>
      <c r="H825" s="3">
        <v>-6703483912.1999998</v>
      </c>
      <c r="I825" s="3">
        <v>-6703483912.1999998</v>
      </c>
    </row>
    <row r="826" spans="1:9" x14ac:dyDescent="0.2">
      <c r="A826" t="s">
        <v>100</v>
      </c>
      <c r="B826" t="s">
        <v>15</v>
      </c>
      <c r="C826" t="s">
        <v>17</v>
      </c>
      <c r="D826" t="s">
        <v>33</v>
      </c>
      <c r="E826">
        <v>202009</v>
      </c>
      <c r="F826" s="3">
        <v>-7563895387.3599997</v>
      </c>
      <c r="G826" s="3">
        <v>-7563895387.3599997</v>
      </c>
      <c r="H826" s="3">
        <v>-7563895387.3599997</v>
      </c>
      <c r="I826" s="3">
        <v>-7563895387.3599997</v>
      </c>
    </row>
    <row r="827" spans="1:9" x14ac:dyDescent="0.2">
      <c r="A827" t="s">
        <v>100</v>
      </c>
      <c r="B827" t="s">
        <v>15</v>
      </c>
      <c r="C827" t="s">
        <v>17</v>
      </c>
      <c r="D827" t="s">
        <v>33</v>
      </c>
      <c r="E827">
        <v>202012</v>
      </c>
      <c r="F827" s="3">
        <v>-7748057784.3500004</v>
      </c>
      <c r="G827" s="3">
        <v>-7748057784.3500004</v>
      </c>
      <c r="H827" s="3">
        <v>-7748057784.3500004</v>
      </c>
      <c r="I827" s="3">
        <v>-7748057784.3500004</v>
      </c>
    </row>
    <row r="828" spans="1:9" x14ac:dyDescent="0.2">
      <c r="A828" t="s">
        <v>100</v>
      </c>
      <c r="B828" t="s">
        <v>15</v>
      </c>
      <c r="C828" t="s">
        <v>17</v>
      </c>
      <c r="D828" t="s">
        <v>33</v>
      </c>
      <c r="E828">
        <v>202103</v>
      </c>
      <c r="F828" s="3">
        <v>-5614908145</v>
      </c>
      <c r="G828" s="3">
        <v>-5614908145</v>
      </c>
      <c r="H828" s="3">
        <v>-5614908145</v>
      </c>
      <c r="I828" s="3">
        <v>-5614908145</v>
      </c>
    </row>
    <row r="829" spans="1:9" x14ac:dyDescent="0.2">
      <c r="A829" t="s">
        <v>100</v>
      </c>
      <c r="B829" t="s">
        <v>15</v>
      </c>
      <c r="C829" t="s">
        <v>17</v>
      </c>
      <c r="D829" t="s">
        <v>33</v>
      </c>
      <c r="E829">
        <v>202106</v>
      </c>
      <c r="F829" s="3">
        <v>-5075902433</v>
      </c>
      <c r="G829" s="3">
        <v>-5075902433</v>
      </c>
      <c r="H829" s="3">
        <v>-5075902433</v>
      </c>
      <c r="I829" s="3">
        <v>-5075902433</v>
      </c>
    </row>
    <row r="830" spans="1:9" x14ac:dyDescent="0.2">
      <c r="A830" t="s">
        <v>100</v>
      </c>
      <c r="B830" t="s">
        <v>15</v>
      </c>
      <c r="C830" t="s">
        <v>17</v>
      </c>
      <c r="D830" t="s">
        <v>33</v>
      </c>
      <c r="E830">
        <v>202109</v>
      </c>
      <c r="F830" s="3">
        <v>-4980378281</v>
      </c>
      <c r="G830" s="3">
        <v>-4987693816</v>
      </c>
      <c r="H830" s="3">
        <v>-4980378281</v>
      </c>
      <c r="I830" s="3">
        <v>-4987693816</v>
      </c>
    </row>
    <row r="831" spans="1:9" x14ac:dyDescent="0.2">
      <c r="A831" t="s">
        <v>100</v>
      </c>
      <c r="B831" t="s">
        <v>15</v>
      </c>
      <c r="C831" t="s">
        <v>17</v>
      </c>
      <c r="D831" t="s">
        <v>33</v>
      </c>
      <c r="E831">
        <v>202112</v>
      </c>
      <c r="F831" s="3">
        <v>-7227211590.7099991</v>
      </c>
      <c r="G831" s="3">
        <v>-7242801702.7099991</v>
      </c>
      <c r="H831" s="3">
        <v>-7227211590.7099991</v>
      </c>
      <c r="I831" s="3">
        <v>-7242801702.7099991</v>
      </c>
    </row>
    <row r="832" spans="1:9" x14ac:dyDescent="0.2">
      <c r="A832" t="s">
        <v>100</v>
      </c>
      <c r="B832" t="s">
        <v>15</v>
      </c>
      <c r="C832" t="s">
        <v>17</v>
      </c>
      <c r="D832" t="s">
        <v>33</v>
      </c>
      <c r="E832">
        <v>202203</v>
      </c>
      <c r="F832" s="3">
        <v>-5410405688.3999996</v>
      </c>
      <c r="G832" s="3">
        <v>-5423718543.3999996</v>
      </c>
      <c r="H832" s="3">
        <v>-5410405688.3999996</v>
      </c>
      <c r="I832" s="3">
        <v>-5423718543.3999996</v>
      </c>
    </row>
    <row r="833" spans="1:9" x14ac:dyDescent="0.2">
      <c r="A833" t="s">
        <v>100</v>
      </c>
      <c r="B833" t="s">
        <v>15</v>
      </c>
      <c r="C833" t="s">
        <v>17</v>
      </c>
      <c r="D833" t="s">
        <v>33</v>
      </c>
      <c r="E833">
        <v>202206</v>
      </c>
      <c r="F833" s="3">
        <v>-4228936316.6400003</v>
      </c>
      <c r="G833" s="3">
        <v>-4241137970.6400003</v>
      </c>
      <c r="H833" s="3">
        <v>-4228936316.6400003</v>
      </c>
      <c r="I833" s="3">
        <v>-4241137970.6400003</v>
      </c>
    </row>
    <row r="834" spans="1:9" x14ac:dyDescent="0.2">
      <c r="A834" t="s">
        <v>100</v>
      </c>
      <c r="B834" t="s">
        <v>15</v>
      </c>
      <c r="C834" t="s">
        <v>17</v>
      </c>
      <c r="D834" t="s">
        <v>33</v>
      </c>
      <c r="E834">
        <v>202209</v>
      </c>
      <c r="F834" s="3">
        <v>-6129115754</v>
      </c>
      <c r="G834" s="3">
        <v>-6132490298</v>
      </c>
      <c r="H834" s="3">
        <v>-6129115754</v>
      </c>
      <c r="I834" s="3">
        <v>-6132490298</v>
      </c>
    </row>
    <row r="835" spans="1:9" x14ac:dyDescent="0.2">
      <c r="A835" t="s">
        <v>100</v>
      </c>
      <c r="B835" t="s">
        <v>15</v>
      </c>
      <c r="C835" t="s">
        <v>17</v>
      </c>
      <c r="D835" t="s">
        <v>33</v>
      </c>
      <c r="E835">
        <v>202212</v>
      </c>
      <c r="F835" s="3">
        <v>-5844290118.3999996</v>
      </c>
      <c r="G835" s="3">
        <v>-5844811085.3999996</v>
      </c>
      <c r="H835" s="3">
        <v>-5844290118.3999996</v>
      </c>
      <c r="I835" s="3">
        <v>-5844811085.3999996</v>
      </c>
    </row>
    <row r="836" spans="1:9" x14ac:dyDescent="0.2">
      <c r="A836" t="s">
        <v>100</v>
      </c>
      <c r="B836" t="s">
        <v>15</v>
      </c>
      <c r="C836" t="s">
        <v>17</v>
      </c>
      <c r="D836" t="s">
        <v>33</v>
      </c>
      <c r="E836">
        <v>202303</v>
      </c>
      <c r="F836" s="3">
        <v>-7152355319.5200005</v>
      </c>
      <c r="G836" s="3">
        <v>-7153571449.5200005</v>
      </c>
      <c r="H836" s="3">
        <v>-7152355319.5200005</v>
      </c>
      <c r="I836" s="3">
        <v>-7153571449.5200005</v>
      </c>
    </row>
    <row r="837" spans="1:9" x14ac:dyDescent="0.2">
      <c r="A837" t="s">
        <v>100</v>
      </c>
      <c r="B837" t="s">
        <v>15</v>
      </c>
      <c r="C837" t="s">
        <v>17</v>
      </c>
      <c r="D837" t="s">
        <v>33</v>
      </c>
      <c r="E837">
        <v>202306</v>
      </c>
      <c r="F837" s="3">
        <v>-7932525203</v>
      </c>
      <c r="G837" s="3">
        <v>-7936038750</v>
      </c>
      <c r="H837" s="3">
        <v>-7932525203</v>
      </c>
      <c r="I837" s="3">
        <v>-7936038750</v>
      </c>
    </row>
    <row r="838" spans="1:9" x14ac:dyDescent="0.2">
      <c r="A838" t="s">
        <v>100</v>
      </c>
      <c r="B838" t="s">
        <v>15</v>
      </c>
      <c r="C838" t="s">
        <v>17</v>
      </c>
      <c r="D838" t="s">
        <v>33</v>
      </c>
      <c r="E838">
        <v>202309</v>
      </c>
      <c r="F838" s="3">
        <v>-7069225932.3400002</v>
      </c>
      <c r="G838" s="3">
        <v>-7068590323.3400002</v>
      </c>
      <c r="H838" s="3">
        <v>-7069225932.3400002</v>
      </c>
      <c r="I838" s="3">
        <v>-7068590323.3400002</v>
      </c>
    </row>
    <row r="839" spans="1:9" x14ac:dyDescent="0.2">
      <c r="A839" t="s">
        <v>100</v>
      </c>
      <c r="B839" t="s">
        <v>15</v>
      </c>
      <c r="C839" t="s">
        <v>17</v>
      </c>
      <c r="D839" t="s">
        <v>33</v>
      </c>
      <c r="E839">
        <v>202312</v>
      </c>
      <c r="F839" s="3">
        <v>-8212603643.04</v>
      </c>
      <c r="G839" s="3">
        <v>-8205857295.04</v>
      </c>
      <c r="H839" s="3">
        <v>-8212603643.04</v>
      </c>
      <c r="I839" s="3">
        <v>-8205857295.04</v>
      </c>
    </row>
    <row r="840" spans="1:9" x14ac:dyDescent="0.2">
      <c r="A840" t="s">
        <v>100</v>
      </c>
      <c r="B840" t="s">
        <v>15</v>
      </c>
      <c r="C840" t="s">
        <v>17</v>
      </c>
      <c r="D840" t="s">
        <v>33</v>
      </c>
      <c r="E840">
        <v>202403</v>
      </c>
      <c r="F840" s="3">
        <v>-7410612092</v>
      </c>
      <c r="G840" s="3">
        <v>-7404250080</v>
      </c>
      <c r="H840" s="3">
        <v>-7410612092</v>
      </c>
      <c r="I840" s="3">
        <v>-7404250080</v>
      </c>
    </row>
    <row r="841" spans="1:9" x14ac:dyDescent="0.2">
      <c r="A841" t="s">
        <v>100</v>
      </c>
      <c r="B841" t="s">
        <v>15</v>
      </c>
      <c r="C841" t="s">
        <v>17</v>
      </c>
      <c r="D841" t="s">
        <v>33</v>
      </c>
      <c r="E841">
        <v>202406</v>
      </c>
      <c r="F841" s="3">
        <v>-8026104731.5</v>
      </c>
      <c r="G841" s="3">
        <v>-8027543309.5</v>
      </c>
      <c r="H841" s="3">
        <v>-8026104731.5</v>
      </c>
      <c r="I841" s="3">
        <v>-8027543309.5</v>
      </c>
    </row>
    <row r="842" spans="1:9" x14ac:dyDescent="0.2">
      <c r="A842" t="s">
        <v>100</v>
      </c>
      <c r="B842" t="s">
        <v>15</v>
      </c>
      <c r="C842" t="s">
        <v>16</v>
      </c>
      <c r="D842" t="s">
        <v>35</v>
      </c>
      <c r="E842">
        <v>2019</v>
      </c>
      <c r="F842" s="3">
        <v>212804373349.6131</v>
      </c>
      <c r="G842" s="3">
        <v>186303833525.49945</v>
      </c>
      <c r="H842" s="3">
        <v>179225972942.84842</v>
      </c>
      <c r="I842" s="3">
        <v>152725433118.7348</v>
      </c>
    </row>
    <row r="843" spans="1:9" x14ac:dyDescent="0.2">
      <c r="A843" t="s">
        <v>100</v>
      </c>
      <c r="B843" t="s">
        <v>15</v>
      </c>
      <c r="C843" t="s">
        <v>16</v>
      </c>
      <c r="D843" t="s">
        <v>35</v>
      </c>
      <c r="E843">
        <v>2020</v>
      </c>
      <c r="F843" s="3">
        <v>263244882875.53192</v>
      </c>
      <c r="G843" s="3">
        <v>249123325033.95157</v>
      </c>
      <c r="H843" s="3">
        <v>221207957045.45663</v>
      </c>
      <c r="I843" s="3">
        <v>207086399203.87613</v>
      </c>
    </row>
    <row r="844" spans="1:9" x14ac:dyDescent="0.2">
      <c r="A844" t="s">
        <v>100</v>
      </c>
      <c r="B844" t="s">
        <v>15</v>
      </c>
      <c r="C844" t="s">
        <v>16</v>
      </c>
      <c r="D844" t="s">
        <v>35</v>
      </c>
      <c r="E844">
        <v>2021</v>
      </c>
      <c r="F844" s="3">
        <v>272348591772.40253</v>
      </c>
      <c r="G844" s="3">
        <v>251069775242.40628</v>
      </c>
      <c r="H844" s="3">
        <v>229749008593.87589</v>
      </c>
      <c r="I844" s="3">
        <v>208470192063.87961</v>
      </c>
    </row>
    <row r="845" spans="1:9" x14ac:dyDescent="0.2">
      <c r="A845" t="s">
        <v>100</v>
      </c>
      <c r="B845" t="s">
        <v>15</v>
      </c>
      <c r="C845" t="s">
        <v>16</v>
      </c>
      <c r="D845" t="s">
        <v>35</v>
      </c>
      <c r="E845">
        <v>2022</v>
      </c>
      <c r="F845" s="3">
        <v>274869021616.94467</v>
      </c>
      <c r="G845" s="3">
        <v>253630742136.73535</v>
      </c>
      <c r="H845" s="3">
        <v>227618717873.34451</v>
      </c>
      <c r="I845" s="3">
        <v>206380438393.1351</v>
      </c>
    </row>
    <row r="846" spans="1:9" x14ac:dyDescent="0.2">
      <c r="A846" t="s">
        <v>100</v>
      </c>
      <c r="B846" t="s">
        <v>15</v>
      </c>
      <c r="C846" t="s">
        <v>16</v>
      </c>
      <c r="D846" t="s">
        <v>35</v>
      </c>
      <c r="E846">
        <v>2023</v>
      </c>
      <c r="F846" s="3">
        <v>281529733415.52838</v>
      </c>
      <c r="G846" s="3">
        <v>269170777900.35373</v>
      </c>
      <c r="H846" s="3">
        <v>240955185947.92935</v>
      </c>
      <c r="I846" s="3">
        <v>228596230432.75485</v>
      </c>
    </row>
    <row r="847" spans="1:9" x14ac:dyDescent="0.2">
      <c r="A847" t="s">
        <v>100</v>
      </c>
      <c r="B847" t="s">
        <v>15</v>
      </c>
      <c r="C847" t="s">
        <v>16</v>
      </c>
      <c r="D847" t="s">
        <v>35</v>
      </c>
      <c r="E847">
        <v>2024</v>
      </c>
      <c r="F847" s="3">
        <v>112710610475.47467</v>
      </c>
      <c r="G847" s="3">
        <v>114276124944.15379</v>
      </c>
      <c r="H847" s="3">
        <v>100032925567.6203</v>
      </c>
      <c r="I847" s="3">
        <v>101598440036.29942</v>
      </c>
    </row>
    <row r="848" spans="1:9" x14ac:dyDescent="0.2">
      <c r="A848" t="s">
        <v>100</v>
      </c>
      <c r="B848" t="s">
        <v>15</v>
      </c>
      <c r="C848" t="s">
        <v>16</v>
      </c>
      <c r="D848" t="s">
        <v>36</v>
      </c>
      <c r="E848">
        <v>201904</v>
      </c>
      <c r="F848" s="3">
        <v>21068415450.612808</v>
      </c>
      <c r="G848" s="3">
        <v>18675283472.239597</v>
      </c>
      <c r="H848" s="3">
        <v>17973879512.830803</v>
      </c>
      <c r="I848" s="3">
        <v>15580747534.457605</v>
      </c>
    </row>
    <row r="849" spans="1:9" x14ac:dyDescent="0.2">
      <c r="A849" t="s">
        <v>100</v>
      </c>
      <c r="B849" t="s">
        <v>15</v>
      </c>
      <c r="C849" t="s">
        <v>16</v>
      </c>
      <c r="D849" t="s">
        <v>36</v>
      </c>
      <c r="E849">
        <v>201905</v>
      </c>
      <c r="F849" s="3">
        <v>21627695245.413109</v>
      </c>
      <c r="G849" s="3">
        <v>20677817003.506298</v>
      </c>
      <c r="H849" s="3">
        <v>18150330217.643101</v>
      </c>
      <c r="I849" s="3">
        <v>17200451975.736301</v>
      </c>
    </row>
    <row r="850" spans="1:9" x14ac:dyDescent="0.2">
      <c r="A850" t="s">
        <v>100</v>
      </c>
      <c r="B850" t="s">
        <v>15</v>
      </c>
      <c r="C850" t="s">
        <v>16</v>
      </c>
      <c r="D850" t="s">
        <v>36</v>
      </c>
      <c r="E850">
        <v>201906</v>
      </c>
      <c r="F850" s="3">
        <v>21895534272.315792</v>
      </c>
      <c r="G850" s="3">
        <v>19078122573.823307</v>
      </c>
      <c r="H850" s="3">
        <v>18687897783.473404</v>
      </c>
      <c r="I850" s="3">
        <v>15870486084.980904</v>
      </c>
    </row>
    <row r="851" spans="1:9" x14ac:dyDescent="0.2">
      <c r="A851" t="s">
        <v>100</v>
      </c>
      <c r="B851" t="s">
        <v>15</v>
      </c>
      <c r="C851" t="s">
        <v>16</v>
      </c>
      <c r="D851" t="s">
        <v>36</v>
      </c>
      <c r="E851">
        <v>201907</v>
      </c>
      <c r="F851" s="3">
        <v>22804844217.991604</v>
      </c>
      <c r="G851" s="3">
        <v>20732541224.529179</v>
      </c>
      <c r="H851" s="3">
        <v>19637701629.725513</v>
      </c>
      <c r="I851" s="3">
        <v>17565398636.263077</v>
      </c>
    </row>
    <row r="852" spans="1:9" x14ac:dyDescent="0.2">
      <c r="A852" t="s">
        <v>100</v>
      </c>
      <c r="B852" t="s">
        <v>15</v>
      </c>
      <c r="C852" t="s">
        <v>16</v>
      </c>
      <c r="D852" t="s">
        <v>36</v>
      </c>
      <c r="E852">
        <v>201908</v>
      </c>
      <c r="F852" s="3">
        <v>24473729352.263294</v>
      </c>
      <c r="G852" s="3">
        <v>20775731908.272282</v>
      </c>
      <c r="H852" s="3">
        <v>20490471773.110298</v>
      </c>
      <c r="I852" s="3">
        <v>16792474329.119308</v>
      </c>
    </row>
    <row r="853" spans="1:9" x14ac:dyDescent="0.2">
      <c r="A853" t="s">
        <v>100</v>
      </c>
      <c r="B853" t="s">
        <v>15</v>
      </c>
      <c r="C853" t="s">
        <v>16</v>
      </c>
      <c r="D853" t="s">
        <v>36</v>
      </c>
      <c r="E853">
        <v>201909</v>
      </c>
      <c r="F853" s="3">
        <v>25809799628.955498</v>
      </c>
      <c r="G853" s="3">
        <v>22104600420.848083</v>
      </c>
      <c r="H853" s="3">
        <v>21490611385.063297</v>
      </c>
      <c r="I853" s="3">
        <v>17785412176.95591</v>
      </c>
    </row>
    <row r="854" spans="1:9" x14ac:dyDescent="0.2">
      <c r="A854" t="s">
        <v>100</v>
      </c>
      <c r="B854" t="s">
        <v>15</v>
      </c>
      <c r="C854" t="s">
        <v>16</v>
      </c>
      <c r="D854" t="s">
        <v>36</v>
      </c>
      <c r="E854">
        <v>201910</v>
      </c>
      <c r="F854" s="3">
        <v>25700913849.832512</v>
      </c>
      <c r="G854" s="3">
        <v>23438409280.532097</v>
      </c>
      <c r="H854" s="3">
        <v>21740872846.505997</v>
      </c>
      <c r="I854" s="3">
        <v>19478368277.205608</v>
      </c>
    </row>
    <row r="855" spans="1:9" x14ac:dyDescent="0.2">
      <c r="A855" t="s">
        <v>100</v>
      </c>
      <c r="B855" t="s">
        <v>15</v>
      </c>
      <c r="C855" t="s">
        <v>16</v>
      </c>
      <c r="D855" t="s">
        <v>36</v>
      </c>
      <c r="E855">
        <v>201911</v>
      </c>
      <c r="F855" s="3">
        <v>23198239093.737099</v>
      </c>
      <c r="G855" s="3">
        <v>19666146880.565002</v>
      </c>
      <c r="H855" s="3">
        <v>19224533228.279007</v>
      </c>
      <c r="I855" s="3">
        <v>15692441015.106892</v>
      </c>
    </row>
    <row r="856" spans="1:9" x14ac:dyDescent="0.2">
      <c r="A856" t="s">
        <v>100</v>
      </c>
      <c r="B856" t="s">
        <v>15</v>
      </c>
      <c r="C856" t="s">
        <v>16</v>
      </c>
      <c r="D856" t="s">
        <v>36</v>
      </c>
      <c r="E856">
        <v>201912</v>
      </c>
      <c r="F856" s="3">
        <v>26225202238.491402</v>
      </c>
      <c r="G856" s="3">
        <v>21155180761.183628</v>
      </c>
      <c r="H856" s="3">
        <v>21829674566.217003</v>
      </c>
      <c r="I856" s="3">
        <v>16759653088.90922</v>
      </c>
    </row>
    <row r="857" spans="1:9" x14ac:dyDescent="0.2">
      <c r="A857" t="s">
        <v>100</v>
      </c>
      <c r="B857" t="s">
        <v>15</v>
      </c>
      <c r="C857" t="s">
        <v>16</v>
      </c>
      <c r="D857" t="s">
        <v>36</v>
      </c>
      <c r="E857">
        <v>202001</v>
      </c>
      <c r="F857" s="3">
        <v>14967744460.890009</v>
      </c>
      <c r="G857" s="3">
        <v>18049937785.608303</v>
      </c>
      <c r="H857" s="3">
        <v>13254479695.890007</v>
      </c>
      <c r="I857" s="3">
        <v>16336673020.608309</v>
      </c>
    </row>
    <row r="858" spans="1:9" x14ac:dyDescent="0.2">
      <c r="A858" t="s">
        <v>100</v>
      </c>
      <c r="B858" t="s">
        <v>15</v>
      </c>
      <c r="C858" t="s">
        <v>16</v>
      </c>
      <c r="D858" t="s">
        <v>36</v>
      </c>
      <c r="E858">
        <v>202002</v>
      </c>
      <c r="F858" s="3">
        <v>19625575620.841915</v>
      </c>
      <c r="G858" s="3">
        <v>19214631986.372017</v>
      </c>
      <c r="H858" s="3">
        <v>16503813037.700308</v>
      </c>
      <c r="I858" s="3">
        <v>16092869403.2304</v>
      </c>
    </row>
    <row r="859" spans="1:9" x14ac:dyDescent="0.2">
      <c r="A859" t="s">
        <v>100</v>
      </c>
      <c r="B859" t="s">
        <v>15</v>
      </c>
      <c r="C859" t="s">
        <v>16</v>
      </c>
      <c r="D859" t="s">
        <v>36</v>
      </c>
      <c r="E859">
        <v>202003</v>
      </c>
      <c r="F859" s="3">
        <v>23312704351.358791</v>
      </c>
      <c r="G859" s="3">
        <v>20900814647.13023</v>
      </c>
      <c r="H859" s="3">
        <v>19051135025.580791</v>
      </c>
      <c r="I859" s="3">
        <v>16639245321.352222</v>
      </c>
    </row>
    <row r="860" spans="1:9" x14ac:dyDescent="0.2">
      <c r="A860" t="s">
        <v>100</v>
      </c>
      <c r="B860" t="s">
        <v>15</v>
      </c>
      <c r="C860" t="s">
        <v>16</v>
      </c>
      <c r="D860" t="s">
        <v>36</v>
      </c>
      <c r="E860">
        <v>202004</v>
      </c>
      <c r="F860" s="3">
        <v>19259455771.903404</v>
      </c>
      <c r="G860" s="3">
        <v>19311575033.404804</v>
      </c>
      <c r="H860" s="3">
        <v>15967178635.920803</v>
      </c>
      <c r="I860" s="3">
        <v>16019297897.422201</v>
      </c>
    </row>
    <row r="861" spans="1:9" x14ac:dyDescent="0.2">
      <c r="A861" t="s">
        <v>100</v>
      </c>
      <c r="B861" t="s">
        <v>15</v>
      </c>
      <c r="C861" t="s">
        <v>16</v>
      </c>
      <c r="D861" t="s">
        <v>36</v>
      </c>
      <c r="E861">
        <v>202005</v>
      </c>
      <c r="F861" s="3">
        <v>21184836580.312901</v>
      </c>
      <c r="G861" s="3">
        <v>20731532199.123123</v>
      </c>
      <c r="H861" s="3">
        <v>17242398243.957695</v>
      </c>
      <c r="I861" s="3">
        <v>16789093862.767897</v>
      </c>
    </row>
    <row r="862" spans="1:9" x14ac:dyDescent="0.2">
      <c r="A862" t="s">
        <v>100</v>
      </c>
      <c r="B862" t="s">
        <v>15</v>
      </c>
      <c r="C862" t="s">
        <v>16</v>
      </c>
      <c r="D862" t="s">
        <v>36</v>
      </c>
      <c r="E862">
        <v>202006</v>
      </c>
      <c r="F862" s="3">
        <v>21127871724.905704</v>
      </c>
      <c r="G862" s="3">
        <v>20492093229.1026</v>
      </c>
      <c r="H862" s="3">
        <v>17388692236.269695</v>
      </c>
      <c r="I862" s="3">
        <v>16752913740.466599</v>
      </c>
    </row>
    <row r="863" spans="1:9" x14ac:dyDescent="0.2">
      <c r="A863" t="s">
        <v>100</v>
      </c>
      <c r="B863" t="s">
        <v>15</v>
      </c>
      <c r="C863" t="s">
        <v>16</v>
      </c>
      <c r="D863" t="s">
        <v>36</v>
      </c>
      <c r="E863">
        <v>202007</v>
      </c>
      <c r="F863" s="3">
        <v>21155543072.502392</v>
      </c>
      <c r="G863" s="3">
        <v>19239590773.122414</v>
      </c>
      <c r="H863" s="3">
        <v>18048479819.801998</v>
      </c>
      <c r="I863" s="3">
        <v>16132527520.421995</v>
      </c>
    </row>
    <row r="864" spans="1:9" x14ac:dyDescent="0.2">
      <c r="A864" t="s">
        <v>100</v>
      </c>
      <c r="B864" t="s">
        <v>15</v>
      </c>
      <c r="C864" t="s">
        <v>16</v>
      </c>
      <c r="D864" t="s">
        <v>36</v>
      </c>
      <c r="E864">
        <v>202008</v>
      </c>
      <c r="F864" s="3">
        <v>23182165340.869987</v>
      </c>
      <c r="G864" s="3">
        <v>20921565217.287731</v>
      </c>
      <c r="H864" s="3">
        <v>19516000507.869991</v>
      </c>
      <c r="I864" s="3">
        <v>17255400384.287708</v>
      </c>
    </row>
    <row r="865" spans="1:9" x14ac:dyDescent="0.2">
      <c r="A865" t="s">
        <v>100</v>
      </c>
      <c r="B865" t="s">
        <v>15</v>
      </c>
      <c r="C865" t="s">
        <v>16</v>
      </c>
      <c r="D865" t="s">
        <v>36</v>
      </c>
      <c r="E865">
        <v>202009</v>
      </c>
      <c r="F865" s="3">
        <v>24876312161.430698</v>
      </c>
      <c r="G865" s="3">
        <v>21142054076.847496</v>
      </c>
      <c r="H865" s="3">
        <v>20706752206.999191</v>
      </c>
      <c r="I865" s="3">
        <v>16972494122.416004</v>
      </c>
    </row>
    <row r="866" spans="1:9" x14ac:dyDescent="0.2">
      <c r="A866" t="s">
        <v>100</v>
      </c>
      <c r="B866" t="s">
        <v>15</v>
      </c>
      <c r="C866" t="s">
        <v>16</v>
      </c>
      <c r="D866" t="s">
        <v>36</v>
      </c>
      <c r="E866">
        <v>202010</v>
      </c>
      <c r="F866" s="3">
        <v>26184500870.74501</v>
      </c>
      <c r="G866" s="3">
        <v>22941937366.092625</v>
      </c>
      <c r="H866" s="3">
        <v>22304380705.083805</v>
      </c>
      <c r="I866" s="3">
        <v>19061817200.431408</v>
      </c>
    </row>
    <row r="867" spans="1:9" x14ac:dyDescent="0.2">
      <c r="A867" t="s">
        <v>100</v>
      </c>
      <c r="B867" t="s">
        <v>15</v>
      </c>
      <c r="C867" t="s">
        <v>16</v>
      </c>
      <c r="D867" t="s">
        <v>36</v>
      </c>
      <c r="E867">
        <v>202011</v>
      </c>
      <c r="F867" s="3">
        <v>21611474387.29871</v>
      </c>
      <c r="G867" s="3">
        <v>19883288980.245384</v>
      </c>
      <c r="H867" s="3">
        <v>18486596784.42511</v>
      </c>
      <c r="I867" s="3">
        <v>16758411377.371792</v>
      </c>
    </row>
    <row r="868" spans="1:9" x14ac:dyDescent="0.2">
      <c r="A868" t="s">
        <v>100</v>
      </c>
      <c r="B868" t="s">
        <v>15</v>
      </c>
      <c r="C868" t="s">
        <v>16</v>
      </c>
      <c r="D868" t="s">
        <v>36</v>
      </c>
      <c r="E868">
        <v>202012</v>
      </c>
      <c r="F868" s="3">
        <v>26756698532.472397</v>
      </c>
      <c r="G868" s="3">
        <v>26294303739.614834</v>
      </c>
      <c r="H868" s="3">
        <v>22738050145.957222</v>
      </c>
      <c r="I868" s="3">
        <v>22275655353.099621</v>
      </c>
    </row>
    <row r="869" spans="1:9" x14ac:dyDescent="0.2">
      <c r="A869" t="s">
        <v>100</v>
      </c>
      <c r="B869" t="s">
        <v>15</v>
      </c>
      <c r="C869" t="s">
        <v>16</v>
      </c>
      <c r="D869" t="s">
        <v>36</v>
      </c>
      <c r="E869">
        <v>202101</v>
      </c>
      <c r="F869" s="3">
        <v>14279299108.190001</v>
      </c>
      <c r="G869" s="3">
        <v>18287519210.9706</v>
      </c>
      <c r="H869" s="3">
        <v>11833634406.190006</v>
      </c>
      <c r="I869" s="3">
        <v>15841854508.970596</v>
      </c>
    </row>
    <row r="870" spans="1:9" x14ac:dyDescent="0.2">
      <c r="A870" t="s">
        <v>100</v>
      </c>
      <c r="B870" t="s">
        <v>15</v>
      </c>
      <c r="C870" t="s">
        <v>16</v>
      </c>
      <c r="D870" t="s">
        <v>36</v>
      </c>
      <c r="E870">
        <v>202102</v>
      </c>
      <c r="F870" s="3">
        <v>20774847381.799992</v>
      </c>
      <c r="G870" s="3">
        <v>19884066021.513401</v>
      </c>
      <c r="H870" s="3">
        <v>17014500862.282793</v>
      </c>
      <c r="I870" s="3">
        <v>16123719501.996204</v>
      </c>
    </row>
    <row r="871" spans="1:9" x14ac:dyDescent="0.2">
      <c r="A871" t="s">
        <v>100</v>
      </c>
      <c r="B871" t="s">
        <v>15</v>
      </c>
      <c r="C871" t="s">
        <v>16</v>
      </c>
      <c r="D871" t="s">
        <v>36</v>
      </c>
      <c r="E871">
        <v>202103</v>
      </c>
      <c r="F871" s="3">
        <v>23795351593.430401</v>
      </c>
      <c r="G871" s="3">
        <v>21836152187.531616</v>
      </c>
      <c r="H871" s="3">
        <v>23431795877.430603</v>
      </c>
      <c r="I871" s="3">
        <v>21472596471.531799</v>
      </c>
    </row>
    <row r="872" spans="1:9" x14ac:dyDescent="0.2">
      <c r="A872" t="s">
        <v>100</v>
      </c>
      <c r="B872" t="s">
        <v>15</v>
      </c>
      <c r="C872" t="s">
        <v>16</v>
      </c>
      <c r="D872" t="s">
        <v>36</v>
      </c>
      <c r="E872">
        <v>202104</v>
      </c>
      <c r="F872" s="3">
        <v>20457487061.99501</v>
      </c>
      <c r="G872" s="3">
        <v>19438778081.430202</v>
      </c>
      <c r="H872" s="3">
        <v>17108684104.851219</v>
      </c>
      <c r="I872" s="3">
        <v>16089975124.286396</v>
      </c>
    </row>
    <row r="873" spans="1:9" x14ac:dyDescent="0.2">
      <c r="A873" t="s">
        <v>100</v>
      </c>
      <c r="B873" t="s">
        <v>15</v>
      </c>
      <c r="C873" t="s">
        <v>16</v>
      </c>
      <c r="D873" t="s">
        <v>36</v>
      </c>
      <c r="E873">
        <v>202105</v>
      </c>
      <c r="F873" s="3">
        <v>21840919609.328098</v>
      </c>
      <c r="G873" s="3">
        <v>20698127940.882019</v>
      </c>
      <c r="H873" s="3">
        <v>18010041135.441097</v>
      </c>
      <c r="I873" s="3">
        <v>16867249466.994995</v>
      </c>
    </row>
    <row r="874" spans="1:9" x14ac:dyDescent="0.2">
      <c r="A874" t="s">
        <v>100</v>
      </c>
      <c r="B874" t="s">
        <v>15</v>
      </c>
      <c r="C874" t="s">
        <v>16</v>
      </c>
      <c r="D874" t="s">
        <v>36</v>
      </c>
      <c r="E874">
        <v>202106</v>
      </c>
      <c r="F874" s="3">
        <v>23497925786.963596</v>
      </c>
      <c r="G874" s="3">
        <v>21232524119.901005</v>
      </c>
      <c r="H874" s="3">
        <v>19447750957.468395</v>
      </c>
      <c r="I874" s="3">
        <v>17182349290.4058</v>
      </c>
    </row>
    <row r="875" spans="1:9" x14ac:dyDescent="0.2">
      <c r="A875" t="s">
        <v>100</v>
      </c>
      <c r="B875" t="s">
        <v>15</v>
      </c>
      <c r="C875" t="s">
        <v>16</v>
      </c>
      <c r="D875" t="s">
        <v>36</v>
      </c>
      <c r="E875">
        <v>202107</v>
      </c>
      <c r="F875" s="3">
        <v>23175083658.005013</v>
      </c>
      <c r="G875" s="3">
        <v>20956367176.874218</v>
      </c>
      <c r="H875" s="3">
        <v>19752826141.900005</v>
      </c>
      <c r="I875" s="3">
        <v>17534109660.769199</v>
      </c>
    </row>
    <row r="876" spans="1:9" x14ac:dyDescent="0.2">
      <c r="A876" t="s">
        <v>100</v>
      </c>
      <c r="B876" t="s">
        <v>15</v>
      </c>
      <c r="C876" t="s">
        <v>16</v>
      </c>
      <c r="D876" t="s">
        <v>36</v>
      </c>
      <c r="E876">
        <v>202108</v>
      </c>
      <c r="F876" s="3">
        <v>23986007137.720009</v>
      </c>
      <c r="G876" s="3">
        <v>21127644378.806915</v>
      </c>
      <c r="H876" s="3">
        <v>19970636092.719994</v>
      </c>
      <c r="I876" s="3">
        <v>17112273333.8069</v>
      </c>
    </row>
    <row r="877" spans="1:9" x14ac:dyDescent="0.2">
      <c r="A877" t="s">
        <v>100</v>
      </c>
      <c r="B877" t="s">
        <v>15</v>
      </c>
      <c r="C877" t="s">
        <v>16</v>
      </c>
      <c r="D877" t="s">
        <v>36</v>
      </c>
      <c r="E877">
        <v>202109</v>
      </c>
      <c r="F877" s="3">
        <v>25323731696.865005</v>
      </c>
      <c r="G877" s="3">
        <v>21253450182.894115</v>
      </c>
      <c r="H877" s="3">
        <v>21322868082.044987</v>
      </c>
      <c r="I877" s="3">
        <v>17252586568.0741</v>
      </c>
    </row>
    <row r="878" spans="1:9" x14ac:dyDescent="0.2">
      <c r="A878" t="s">
        <v>100</v>
      </c>
      <c r="B878" t="s">
        <v>15</v>
      </c>
      <c r="C878" t="s">
        <v>16</v>
      </c>
      <c r="D878" t="s">
        <v>36</v>
      </c>
      <c r="E878">
        <v>202110</v>
      </c>
      <c r="F878" s="3">
        <v>25868331186.035389</v>
      </c>
      <c r="G878" s="3">
        <v>23659698061.083519</v>
      </c>
      <c r="H878" s="3">
        <v>21238776980.480789</v>
      </c>
      <c r="I878" s="3">
        <v>19030143855.528912</v>
      </c>
    </row>
    <row r="879" spans="1:9" x14ac:dyDescent="0.2">
      <c r="A879" t="s">
        <v>100</v>
      </c>
      <c r="B879" t="s">
        <v>15</v>
      </c>
      <c r="C879" t="s">
        <v>16</v>
      </c>
      <c r="D879" t="s">
        <v>36</v>
      </c>
      <c r="E879">
        <v>202111</v>
      </c>
      <c r="F879" s="3">
        <v>23938535601.870003</v>
      </c>
      <c r="G879" s="3">
        <v>21380613413.881889</v>
      </c>
      <c r="H879" s="3">
        <v>19737197035.577995</v>
      </c>
      <c r="I879" s="3">
        <v>17179274847.589895</v>
      </c>
    </row>
    <row r="880" spans="1:9" x14ac:dyDescent="0.2">
      <c r="A880" t="s">
        <v>100</v>
      </c>
      <c r="B880" t="s">
        <v>15</v>
      </c>
      <c r="C880" t="s">
        <v>16</v>
      </c>
      <c r="D880" t="s">
        <v>36</v>
      </c>
      <c r="E880">
        <v>202112</v>
      </c>
      <c r="F880" s="3">
        <v>25411071950.200005</v>
      </c>
      <c r="G880" s="3">
        <v>21314834466.636791</v>
      </c>
      <c r="H880" s="3">
        <v>20880296917.488007</v>
      </c>
      <c r="I880" s="3">
        <v>16784059433.924795</v>
      </c>
    </row>
    <row r="881" spans="1:9" x14ac:dyDescent="0.2">
      <c r="A881" t="s">
        <v>100</v>
      </c>
      <c r="B881" t="s">
        <v>15</v>
      </c>
      <c r="C881" t="s">
        <v>16</v>
      </c>
      <c r="D881" t="s">
        <v>36</v>
      </c>
      <c r="E881">
        <v>202201</v>
      </c>
      <c r="F881" s="3">
        <v>13975741582.45001</v>
      </c>
      <c r="G881" s="3">
        <v>17130144493.159401</v>
      </c>
      <c r="H881" s="3">
        <v>11098719839.450001</v>
      </c>
      <c r="I881" s="3">
        <v>14253122750.159399</v>
      </c>
    </row>
    <row r="882" spans="1:9" x14ac:dyDescent="0.2">
      <c r="A882" t="s">
        <v>100</v>
      </c>
      <c r="B882" t="s">
        <v>15</v>
      </c>
      <c r="C882" t="s">
        <v>16</v>
      </c>
      <c r="D882" t="s">
        <v>36</v>
      </c>
      <c r="E882">
        <v>202202</v>
      </c>
      <c r="F882" s="3">
        <v>20550546154.011791</v>
      </c>
      <c r="G882" s="3">
        <v>20550546154.011791</v>
      </c>
      <c r="H882" s="3">
        <v>17067375957.822596</v>
      </c>
      <c r="I882" s="3">
        <v>17067375957.822596</v>
      </c>
    </row>
    <row r="883" spans="1:9" x14ac:dyDescent="0.2">
      <c r="A883" t="s">
        <v>100</v>
      </c>
      <c r="B883" t="s">
        <v>15</v>
      </c>
      <c r="C883" t="s">
        <v>16</v>
      </c>
      <c r="D883" t="s">
        <v>36</v>
      </c>
      <c r="E883">
        <v>202203</v>
      </c>
      <c r="F883" s="3">
        <v>25318066390.409988</v>
      </c>
      <c r="G883" s="3">
        <v>22984647494.135017</v>
      </c>
      <c r="H883" s="3">
        <v>19930517772.558392</v>
      </c>
      <c r="I883" s="3">
        <v>17597098876.283401</v>
      </c>
    </row>
    <row r="884" spans="1:9" x14ac:dyDescent="0.2">
      <c r="A884" t="s">
        <v>100</v>
      </c>
      <c r="B884" t="s">
        <v>15</v>
      </c>
      <c r="C884" t="s">
        <v>16</v>
      </c>
      <c r="D884" t="s">
        <v>36</v>
      </c>
      <c r="E884">
        <v>202204</v>
      </c>
      <c r="F884" s="3">
        <v>19297757167.87001</v>
      </c>
      <c r="G884" s="3">
        <v>18005022379.09021</v>
      </c>
      <c r="H884" s="3">
        <v>16259752594.402403</v>
      </c>
      <c r="I884" s="3">
        <v>14967017805.622604</v>
      </c>
    </row>
    <row r="885" spans="1:9" x14ac:dyDescent="0.2">
      <c r="A885" t="s">
        <v>100</v>
      </c>
      <c r="B885" t="s">
        <v>15</v>
      </c>
      <c r="C885" t="s">
        <v>16</v>
      </c>
      <c r="D885" t="s">
        <v>36</v>
      </c>
      <c r="E885">
        <v>202205</v>
      </c>
      <c r="F885" s="3">
        <v>21774625819.535591</v>
      </c>
      <c r="G885" s="3">
        <v>20631299059.275108</v>
      </c>
      <c r="H885" s="3">
        <v>18032322809.902802</v>
      </c>
      <c r="I885" s="3">
        <v>16888996049.642298</v>
      </c>
    </row>
    <row r="886" spans="1:9" x14ac:dyDescent="0.2">
      <c r="A886" t="s">
        <v>100</v>
      </c>
      <c r="B886" t="s">
        <v>15</v>
      </c>
      <c r="C886" t="s">
        <v>16</v>
      </c>
      <c r="D886" t="s">
        <v>36</v>
      </c>
      <c r="E886">
        <v>202206</v>
      </c>
      <c r="F886" s="3">
        <v>24730532788.8778</v>
      </c>
      <c r="G886" s="3">
        <v>22239372833.625507</v>
      </c>
      <c r="H886" s="3">
        <v>20052076316.5574</v>
      </c>
      <c r="I886" s="3">
        <v>17560916361.305111</v>
      </c>
    </row>
    <row r="887" spans="1:9" x14ac:dyDescent="0.2">
      <c r="A887" t="s">
        <v>100</v>
      </c>
      <c r="B887" t="s">
        <v>15</v>
      </c>
      <c r="C887" t="s">
        <v>16</v>
      </c>
      <c r="D887" t="s">
        <v>36</v>
      </c>
      <c r="E887">
        <v>202207</v>
      </c>
      <c r="F887" s="3">
        <v>22433693648.168404</v>
      </c>
      <c r="G887" s="3">
        <v>20655826458.196903</v>
      </c>
      <c r="H887" s="3">
        <v>19011623179.787807</v>
      </c>
      <c r="I887" s="3">
        <v>17233755989.816284</v>
      </c>
    </row>
    <row r="888" spans="1:9" x14ac:dyDescent="0.2">
      <c r="A888" t="s">
        <v>100</v>
      </c>
      <c r="B888" t="s">
        <v>15</v>
      </c>
      <c r="C888" t="s">
        <v>16</v>
      </c>
      <c r="D888" t="s">
        <v>36</v>
      </c>
      <c r="E888">
        <v>202208</v>
      </c>
      <c r="F888" s="3">
        <v>25265250496.320004</v>
      </c>
      <c r="G888" s="3">
        <v>22332800033.896702</v>
      </c>
      <c r="H888" s="3">
        <v>20891656197.319996</v>
      </c>
      <c r="I888" s="3">
        <v>17959205734.896702</v>
      </c>
    </row>
    <row r="889" spans="1:9" x14ac:dyDescent="0.2">
      <c r="A889" t="s">
        <v>100</v>
      </c>
      <c r="B889" t="s">
        <v>15</v>
      </c>
      <c r="C889" t="s">
        <v>16</v>
      </c>
      <c r="D889" t="s">
        <v>36</v>
      </c>
      <c r="E889">
        <v>202209</v>
      </c>
      <c r="F889" s="3">
        <v>26290738960.389687</v>
      </c>
      <c r="G889" s="3">
        <v>22687458651.327309</v>
      </c>
      <c r="H889" s="3">
        <v>22001335028.192287</v>
      </c>
      <c r="I889" s="3">
        <v>18398054719.129902</v>
      </c>
    </row>
    <row r="890" spans="1:9" x14ac:dyDescent="0.2">
      <c r="A890" t="s">
        <v>100</v>
      </c>
      <c r="B890" t="s">
        <v>15</v>
      </c>
      <c r="C890" t="s">
        <v>16</v>
      </c>
      <c r="D890" t="s">
        <v>36</v>
      </c>
      <c r="E890">
        <v>202210</v>
      </c>
      <c r="F890" s="3">
        <v>26280956694.817993</v>
      </c>
      <c r="G890" s="3">
        <v>22466413559.201813</v>
      </c>
      <c r="H890" s="3">
        <v>21888907464.841995</v>
      </c>
      <c r="I890" s="3">
        <v>18074364329.2258</v>
      </c>
    </row>
    <row r="891" spans="1:9" x14ac:dyDescent="0.2">
      <c r="A891" t="s">
        <v>100</v>
      </c>
      <c r="B891" t="s">
        <v>15</v>
      </c>
      <c r="C891" t="s">
        <v>16</v>
      </c>
      <c r="D891" t="s">
        <v>36</v>
      </c>
      <c r="E891">
        <v>202211</v>
      </c>
      <c r="F891" s="3">
        <v>23262448521.777012</v>
      </c>
      <c r="G891" s="3">
        <v>21563451601.960297</v>
      </c>
      <c r="H891" s="3">
        <v>19606550897.132801</v>
      </c>
      <c r="I891" s="3">
        <v>17907553977.316105</v>
      </c>
    </row>
    <row r="892" spans="1:9" x14ac:dyDescent="0.2">
      <c r="A892" t="s">
        <v>100</v>
      </c>
      <c r="B892" t="s">
        <v>15</v>
      </c>
      <c r="C892" t="s">
        <v>16</v>
      </c>
      <c r="D892" t="s">
        <v>36</v>
      </c>
      <c r="E892">
        <v>202212</v>
      </c>
      <c r="F892" s="3">
        <v>25688663392.316406</v>
      </c>
      <c r="G892" s="3">
        <v>22383759418.855289</v>
      </c>
      <c r="H892" s="3">
        <v>21777879815.376007</v>
      </c>
      <c r="I892" s="3">
        <v>18472975841.914898</v>
      </c>
    </row>
    <row r="893" spans="1:9" x14ac:dyDescent="0.2">
      <c r="A893" t="s">
        <v>100</v>
      </c>
      <c r="B893" t="s">
        <v>15</v>
      </c>
      <c r="C893" t="s">
        <v>16</v>
      </c>
      <c r="D893" t="s">
        <v>36</v>
      </c>
      <c r="E893">
        <v>202301</v>
      </c>
      <c r="F893" s="3">
        <v>15474879103.349993</v>
      </c>
      <c r="G893" s="3">
        <v>20195339382.585392</v>
      </c>
      <c r="H893" s="3">
        <v>13063341661.349998</v>
      </c>
      <c r="I893" s="3">
        <v>17783801940.585392</v>
      </c>
    </row>
    <row r="894" spans="1:9" x14ac:dyDescent="0.2">
      <c r="A894" t="s">
        <v>100</v>
      </c>
      <c r="B894" t="s">
        <v>15</v>
      </c>
      <c r="C894" t="s">
        <v>16</v>
      </c>
      <c r="D894" t="s">
        <v>36</v>
      </c>
      <c r="E894">
        <v>202302</v>
      </c>
      <c r="F894" s="3">
        <v>19781808179.888016</v>
      </c>
      <c r="G894" s="3">
        <v>20004998192.313999</v>
      </c>
      <c r="H894" s="3">
        <v>16425078815.786003</v>
      </c>
      <c r="I894" s="3">
        <v>16648268828.212009</v>
      </c>
    </row>
    <row r="895" spans="1:9" x14ac:dyDescent="0.2">
      <c r="A895" t="s">
        <v>100</v>
      </c>
      <c r="B895" t="s">
        <v>15</v>
      </c>
      <c r="C895" t="s">
        <v>16</v>
      </c>
      <c r="D895" t="s">
        <v>36</v>
      </c>
      <c r="E895">
        <v>202303</v>
      </c>
      <c r="F895" s="3">
        <v>23832457448.635506</v>
      </c>
      <c r="G895" s="3">
        <v>22049431382.873993</v>
      </c>
      <c r="H895" s="3">
        <v>19795732810.533703</v>
      </c>
      <c r="I895" s="3">
        <v>18012706744.772209</v>
      </c>
    </row>
    <row r="896" spans="1:9" x14ac:dyDescent="0.2">
      <c r="A896" t="s">
        <v>100</v>
      </c>
      <c r="B896" t="s">
        <v>15</v>
      </c>
      <c r="C896" t="s">
        <v>16</v>
      </c>
      <c r="D896" t="s">
        <v>36</v>
      </c>
      <c r="E896">
        <v>202304</v>
      </c>
      <c r="F896" s="3">
        <v>21462971913.735008</v>
      </c>
      <c r="G896" s="3">
        <v>21254523286.574711</v>
      </c>
      <c r="H896" s="3">
        <v>18195862090.9062</v>
      </c>
      <c r="I896" s="3">
        <v>17987413463.745911</v>
      </c>
    </row>
    <row r="897" spans="1:9" x14ac:dyDescent="0.2">
      <c r="A897" t="s">
        <v>100</v>
      </c>
      <c r="B897" t="s">
        <v>15</v>
      </c>
      <c r="C897" t="s">
        <v>16</v>
      </c>
      <c r="D897" t="s">
        <v>36</v>
      </c>
      <c r="E897">
        <v>202305</v>
      </c>
      <c r="F897" s="3">
        <v>24508026473.236107</v>
      </c>
      <c r="G897" s="3">
        <v>23571439917.04599</v>
      </c>
      <c r="H897" s="3">
        <v>20385924253.836094</v>
      </c>
      <c r="I897" s="3">
        <v>19449337697.645988</v>
      </c>
    </row>
    <row r="898" spans="1:9" x14ac:dyDescent="0.2">
      <c r="A898" t="s">
        <v>100</v>
      </c>
      <c r="B898" t="s">
        <v>15</v>
      </c>
      <c r="C898" t="s">
        <v>16</v>
      </c>
      <c r="D898" t="s">
        <v>36</v>
      </c>
      <c r="E898">
        <v>202306</v>
      </c>
      <c r="F898" s="3">
        <v>24354278424.402821</v>
      </c>
      <c r="G898" s="3">
        <v>22233217291.739811</v>
      </c>
      <c r="H898" s="3">
        <v>20416509923.471516</v>
      </c>
      <c r="I898" s="3">
        <v>18295448790.808491</v>
      </c>
    </row>
    <row r="899" spans="1:9" x14ac:dyDescent="0.2">
      <c r="A899" t="s">
        <v>100</v>
      </c>
      <c r="B899" t="s">
        <v>15</v>
      </c>
      <c r="C899" t="s">
        <v>16</v>
      </c>
      <c r="D899" t="s">
        <v>36</v>
      </c>
      <c r="E899">
        <v>202307</v>
      </c>
      <c r="F899" s="3">
        <v>23664417231.431786</v>
      </c>
      <c r="G899" s="3">
        <v>22797556572.738503</v>
      </c>
      <c r="H899" s="3">
        <v>20473709953.577175</v>
      </c>
      <c r="I899" s="3">
        <v>19606849294.883907</v>
      </c>
    </row>
    <row r="900" spans="1:9" x14ac:dyDescent="0.2">
      <c r="A900" t="s">
        <v>100</v>
      </c>
      <c r="B900" t="s">
        <v>15</v>
      </c>
      <c r="C900" t="s">
        <v>16</v>
      </c>
      <c r="D900" t="s">
        <v>36</v>
      </c>
      <c r="E900">
        <v>202308</v>
      </c>
      <c r="F900" s="3">
        <v>25596619828.260006</v>
      </c>
      <c r="G900" s="3">
        <v>23557588616.354599</v>
      </c>
      <c r="H900" s="3">
        <v>22389538863.259991</v>
      </c>
      <c r="I900" s="3">
        <v>20350507651.354599</v>
      </c>
    </row>
    <row r="901" spans="1:9" x14ac:dyDescent="0.2">
      <c r="A901" t="s">
        <v>100</v>
      </c>
      <c r="B901" t="s">
        <v>15</v>
      </c>
      <c r="C901" t="s">
        <v>16</v>
      </c>
      <c r="D901" t="s">
        <v>36</v>
      </c>
      <c r="E901">
        <v>202309</v>
      </c>
      <c r="F901" s="3">
        <v>26497606975.693504</v>
      </c>
      <c r="G901" s="3">
        <v>23200496035.299915</v>
      </c>
      <c r="H901" s="3">
        <v>23196556656.405491</v>
      </c>
      <c r="I901" s="3">
        <v>19899445716.011921</v>
      </c>
    </row>
    <row r="902" spans="1:9" x14ac:dyDescent="0.2">
      <c r="A902" t="s">
        <v>100</v>
      </c>
      <c r="B902" t="s">
        <v>15</v>
      </c>
      <c r="C902" t="s">
        <v>16</v>
      </c>
      <c r="D902" t="s">
        <v>36</v>
      </c>
      <c r="E902">
        <v>202310</v>
      </c>
      <c r="F902" s="3">
        <v>27995103494.061001</v>
      </c>
      <c r="G902" s="3">
        <v>24796974530.078705</v>
      </c>
      <c r="H902" s="3">
        <v>24002933909.337795</v>
      </c>
      <c r="I902" s="3">
        <v>20804804945.355499</v>
      </c>
    </row>
    <row r="903" spans="1:9" x14ac:dyDescent="0.2">
      <c r="A903" t="s">
        <v>100</v>
      </c>
      <c r="B903" t="s">
        <v>15</v>
      </c>
      <c r="C903" t="s">
        <v>16</v>
      </c>
      <c r="D903" t="s">
        <v>36</v>
      </c>
      <c r="E903">
        <v>202311</v>
      </c>
      <c r="F903" s="3">
        <v>23556478197.704582</v>
      </c>
      <c r="G903" s="3">
        <v>21851480246.838112</v>
      </c>
      <c r="H903" s="3">
        <v>20698937126.967392</v>
      </c>
      <c r="I903" s="3">
        <v>18993939176.100899</v>
      </c>
    </row>
    <row r="904" spans="1:9" x14ac:dyDescent="0.2">
      <c r="A904" t="s">
        <v>100</v>
      </c>
      <c r="B904" t="s">
        <v>15</v>
      </c>
      <c r="C904" t="s">
        <v>16</v>
      </c>
      <c r="D904" t="s">
        <v>36</v>
      </c>
      <c r="E904">
        <v>202312</v>
      </c>
      <c r="F904" s="3">
        <v>24805086145.130028</v>
      </c>
      <c r="G904" s="3">
        <v>23657732445.91</v>
      </c>
      <c r="H904" s="3">
        <v>21911059882.498024</v>
      </c>
      <c r="I904" s="3">
        <v>20763706183.278008</v>
      </c>
    </row>
    <row r="905" spans="1:9" x14ac:dyDescent="0.2">
      <c r="A905" t="s">
        <v>100</v>
      </c>
      <c r="B905" t="s">
        <v>15</v>
      </c>
      <c r="C905" t="s">
        <v>16</v>
      </c>
      <c r="D905" t="s">
        <v>36</v>
      </c>
      <c r="E905">
        <v>202401</v>
      </c>
      <c r="F905" s="3">
        <v>16015332325.089994</v>
      </c>
      <c r="G905" s="3">
        <v>20000962488.646896</v>
      </c>
      <c r="H905" s="3">
        <v>14172430404.089993</v>
      </c>
      <c r="I905" s="3">
        <v>18158060567.6469</v>
      </c>
    </row>
    <row r="906" spans="1:9" x14ac:dyDescent="0.2">
      <c r="A906" t="s">
        <v>100</v>
      </c>
      <c r="B906" t="s">
        <v>15</v>
      </c>
      <c r="C906" t="s">
        <v>16</v>
      </c>
      <c r="D906" t="s">
        <v>36</v>
      </c>
      <c r="E906">
        <v>202402</v>
      </c>
      <c r="F906" s="3">
        <v>22797108940.012508</v>
      </c>
      <c r="G906" s="3">
        <v>21832235172.811188</v>
      </c>
      <c r="H906" s="3">
        <v>20050602773.134102</v>
      </c>
      <c r="I906" s="3">
        <v>19085729005.932804</v>
      </c>
    </row>
    <row r="907" spans="1:9" x14ac:dyDescent="0.2">
      <c r="A907" t="s">
        <v>100</v>
      </c>
      <c r="B907" t="s">
        <v>15</v>
      </c>
      <c r="C907" t="s">
        <v>16</v>
      </c>
      <c r="D907" t="s">
        <v>36</v>
      </c>
      <c r="E907">
        <v>202403</v>
      </c>
      <c r="F907" s="3">
        <v>24800096301.059978</v>
      </c>
      <c r="G907" s="3">
        <v>23405959809.669975</v>
      </c>
      <c r="H907" s="3">
        <v>21800198355.000999</v>
      </c>
      <c r="I907" s="3">
        <v>20406061863.611004</v>
      </c>
    </row>
    <row r="908" spans="1:9" x14ac:dyDescent="0.2">
      <c r="A908" t="s">
        <v>100</v>
      </c>
      <c r="B908" t="s">
        <v>15</v>
      </c>
      <c r="C908" t="s">
        <v>16</v>
      </c>
      <c r="D908" t="s">
        <v>36</v>
      </c>
      <c r="E908">
        <v>202404</v>
      </c>
      <c r="F908" s="3">
        <v>22969976709.878998</v>
      </c>
      <c r="G908" s="3">
        <v>23181044433.357315</v>
      </c>
      <c r="H908" s="3">
        <v>20542779462.585995</v>
      </c>
      <c r="I908" s="3">
        <v>20753847186.064312</v>
      </c>
    </row>
    <row r="909" spans="1:9" x14ac:dyDescent="0.2">
      <c r="A909" t="s">
        <v>100</v>
      </c>
      <c r="B909" t="s">
        <v>15</v>
      </c>
      <c r="C909" t="s">
        <v>16</v>
      </c>
      <c r="D909" t="s">
        <v>36</v>
      </c>
      <c r="E909">
        <v>202405</v>
      </c>
      <c r="F909" s="3">
        <v>26128096199.433205</v>
      </c>
      <c r="G909" s="3">
        <v>25855923039.668411</v>
      </c>
      <c r="H909" s="3">
        <v>23466914572.809208</v>
      </c>
      <c r="I909" s="3">
        <v>23194741413.044403</v>
      </c>
    </row>
    <row r="910" spans="1:9" x14ac:dyDescent="0.2">
      <c r="A910" t="s">
        <v>100</v>
      </c>
      <c r="B910" t="s">
        <v>15</v>
      </c>
      <c r="C910" t="s">
        <v>16</v>
      </c>
      <c r="D910" t="s">
        <v>37</v>
      </c>
      <c r="E910">
        <v>201906</v>
      </c>
      <c r="F910" s="3">
        <v>64591644968.341705</v>
      </c>
      <c r="G910" s="3">
        <v>58431223049.569199</v>
      </c>
      <c r="H910" s="3">
        <v>54812107513.947311</v>
      </c>
      <c r="I910" s="3">
        <v>48651685595.174812</v>
      </c>
    </row>
    <row r="911" spans="1:9" x14ac:dyDescent="0.2">
      <c r="A911" t="s">
        <v>100</v>
      </c>
      <c r="B911" t="s">
        <v>15</v>
      </c>
      <c r="C911" t="s">
        <v>16</v>
      </c>
      <c r="D911" t="s">
        <v>37</v>
      </c>
      <c r="E911">
        <v>201912</v>
      </c>
      <c r="F911" s="3">
        <v>148212728381.27139</v>
      </c>
      <c r="G911" s="3">
        <v>127872610475.93027</v>
      </c>
      <c r="H911" s="3">
        <v>124413865428.90112</v>
      </c>
      <c r="I911" s="3">
        <v>104073747523.56001</v>
      </c>
    </row>
    <row r="912" spans="1:9" x14ac:dyDescent="0.2">
      <c r="A912" t="s">
        <v>100</v>
      </c>
      <c r="B912" t="s">
        <v>15</v>
      </c>
      <c r="C912" t="s">
        <v>16</v>
      </c>
      <c r="D912" t="s">
        <v>37</v>
      </c>
      <c r="E912">
        <v>202006</v>
      </c>
      <c r="F912" s="3">
        <v>119478188510.21271</v>
      </c>
      <c r="G912" s="3">
        <v>118700584880.74107</v>
      </c>
      <c r="H912" s="3">
        <v>99407696875.319321</v>
      </c>
      <c r="I912" s="3">
        <v>98630093245.847626</v>
      </c>
    </row>
    <row r="913" spans="1:9" x14ac:dyDescent="0.2">
      <c r="A913" t="s">
        <v>100</v>
      </c>
      <c r="B913" t="s">
        <v>15</v>
      </c>
      <c r="C913" t="s">
        <v>16</v>
      </c>
      <c r="D913" t="s">
        <v>37</v>
      </c>
      <c r="E913">
        <v>202012</v>
      </c>
      <c r="F913" s="3">
        <v>143766694365.31918</v>
      </c>
      <c r="G913" s="3">
        <v>130422740153.21048</v>
      </c>
      <c r="H913" s="3">
        <v>121800260170.13733</v>
      </c>
      <c r="I913" s="3">
        <v>108456305958.02853</v>
      </c>
    </row>
    <row r="914" spans="1:9" x14ac:dyDescent="0.2">
      <c r="A914" t="s">
        <v>100</v>
      </c>
      <c r="B914" t="s">
        <v>15</v>
      </c>
      <c r="C914" t="s">
        <v>16</v>
      </c>
      <c r="D914" t="s">
        <v>37</v>
      </c>
      <c r="E914">
        <v>202106</v>
      </c>
      <c r="F914" s="3">
        <v>124645830541.70709</v>
      </c>
      <c r="G914" s="3">
        <v>121377167562.22884</v>
      </c>
      <c r="H914" s="3">
        <v>106846407343.66412</v>
      </c>
      <c r="I914" s="3">
        <v>103577744364.18579</v>
      </c>
    </row>
    <row r="915" spans="1:9" x14ac:dyDescent="0.2">
      <c r="A915" t="s">
        <v>100</v>
      </c>
      <c r="B915" t="s">
        <v>15</v>
      </c>
      <c r="C915" t="s">
        <v>16</v>
      </c>
      <c r="D915" t="s">
        <v>37</v>
      </c>
      <c r="E915">
        <v>202112</v>
      </c>
      <c r="F915" s="3">
        <v>147702761230.69543</v>
      </c>
      <c r="G915" s="3">
        <v>129692607680.17747</v>
      </c>
      <c r="H915" s="3">
        <v>122902601250.21176</v>
      </c>
      <c r="I915" s="3">
        <v>104892447699.69379</v>
      </c>
    </row>
    <row r="916" spans="1:9" x14ac:dyDescent="0.2">
      <c r="A916" t="s">
        <v>100</v>
      </c>
      <c r="B916" t="s">
        <v>15</v>
      </c>
      <c r="C916" t="s">
        <v>16</v>
      </c>
      <c r="D916" t="s">
        <v>37</v>
      </c>
      <c r="E916">
        <v>202206</v>
      </c>
      <c r="F916" s="3">
        <v>125647269903.15518</v>
      </c>
      <c r="G916" s="3">
        <v>121541032413.29704</v>
      </c>
      <c r="H916" s="3">
        <v>102440765290.6936</v>
      </c>
      <c r="I916" s="3">
        <v>98334527800.835419</v>
      </c>
    </row>
    <row r="917" spans="1:9" x14ac:dyDescent="0.2">
      <c r="A917" t="s">
        <v>100</v>
      </c>
      <c r="B917" t="s">
        <v>15</v>
      </c>
      <c r="C917" t="s">
        <v>16</v>
      </c>
      <c r="D917" t="s">
        <v>37</v>
      </c>
      <c r="E917">
        <v>202212</v>
      </c>
      <c r="F917" s="3">
        <v>149221751713.78949</v>
      </c>
      <c r="G917" s="3">
        <v>132089709723.43831</v>
      </c>
      <c r="H917" s="3">
        <v>125177952582.65089</v>
      </c>
      <c r="I917" s="3">
        <v>108045910592.29968</v>
      </c>
    </row>
    <row r="918" spans="1:9" x14ac:dyDescent="0.2">
      <c r="A918" t="s">
        <v>100</v>
      </c>
      <c r="B918" t="s">
        <v>15</v>
      </c>
      <c r="C918" t="s">
        <v>16</v>
      </c>
      <c r="D918" t="s">
        <v>37</v>
      </c>
      <c r="E918">
        <v>202306</v>
      </c>
      <c r="F918" s="3">
        <v>129414421543.24745</v>
      </c>
      <c r="G918" s="3">
        <v>129308949453.1339</v>
      </c>
      <c r="H918" s="3">
        <v>108282449555.88351</v>
      </c>
      <c r="I918" s="3">
        <v>108176977465.77</v>
      </c>
    </row>
    <row r="919" spans="1:9" x14ac:dyDescent="0.2">
      <c r="A919" t="s">
        <v>100</v>
      </c>
      <c r="B919" t="s">
        <v>15</v>
      </c>
      <c r="C919" t="s">
        <v>16</v>
      </c>
      <c r="D919" t="s">
        <v>37</v>
      </c>
      <c r="E919">
        <v>202312</v>
      </c>
      <c r="F919" s="3">
        <v>152115311872.28091</v>
      </c>
      <c r="G919" s="3">
        <v>139861828447.21985</v>
      </c>
      <c r="H919" s="3">
        <v>132672736392.04587</v>
      </c>
      <c r="I919" s="3">
        <v>120419252966.98483</v>
      </c>
    </row>
    <row r="920" spans="1:9" x14ac:dyDescent="0.2">
      <c r="A920" t="s">
        <v>100</v>
      </c>
      <c r="B920" t="s">
        <v>15</v>
      </c>
      <c r="C920" t="s">
        <v>16</v>
      </c>
      <c r="D920" t="s">
        <v>37</v>
      </c>
      <c r="E920">
        <v>202406</v>
      </c>
      <c r="F920" s="3">
        <v>112710610475.47467</v>
      </c>
      <c r="G920" s="3">
        <v>114276124944.15379</v>
      </c>
      <c r="H920" s="3">
        <v>100032925567.6203</v>
      </c>
      <c r="I920" s="3">
        <v>101598440036.29942</v>
      </c>
    </row>
    <row r="921" spans="1:9" x14ac:dyDescent="0.2">
      <c r="A921" t="s">
        <v>100</v>
      </c>
      <c r="B921" t="s">
        <v>15</v>
      </c>
      <c r="C921" t="s">
        <v>16</v>
      </c>
      <c r="D921" t="s">
        <v>33</v>
      </c>
      <c r="E921">
        <v>201906</v>
      </c>
      <c r="F921" s="3">
        <v>64591644968.341705</v>
      </c>
      <c r="G921" s="3">
        <v>58431223049.569199</v>
      </c>
      <c r="H921" s="3">
        <v>54812107513.947311</v>
      </c>
      <c r="I921" s="3">
        <v>48651685595.174812</v>
      </c>
    </row>
    <row r="922" spans="1:9" x14ac:dyDescent="0.2">
      <c r="A922" t="s">
        <v>100</v>
      </c>
      <c r="B922" t="s">
        <v>15</v>
      </c>
      <c r="C922" t="s">
        <v>16</v>
      </c>
      <c r="D922" t="s">
        <v>33</v>
      </c>
      <c r="E922">
        <v>201909</v>
      </c>
      <c r="F922" s="3">
        <v>73088373199.210388</v>
      </c>
      <c r="G922" s="3">
        <v>63612873553.649544</v>
      </c>
      <c r="H922" s="3">
        <v>61618784787.899109</v>
      </c>
      <c r="I922" s="3">
        <v>52143285142.338295</v>
      </c>
    </row>
    <row r="923" spans="1:9" x14ac:dyDescent="0.2">
      <c r="A923" t="s">
        <v>100</v>
      </c>
      <c r="B923" t="s">
        <v>15</v>
      </c>
      <c r="C923" t="s">
        <v>16</v>
      </c>
      <c r="D923" t="s">
        <v>33</v>
      </c>
      <c r="E923">
        <v>201912</v>
      </c>
      <c r="F923" s="3">
        <v>75124355182.061005</v>
      </c>
      <c r="G923" s="3">
        <v>64259736922.280731</v>
      </c>
      <c r="H923" s="3">
        <v>62795080641.002007</v>
      </c>
      <c r="I923" s="3">
        <v>51930462381.221718</v>
      </c>
    </row>
    <row r="924" spans="1:9" x14ac:dyDescent="0.2">
      <c r="A924" t="s">
        <v>100</v>
      </c>
      <c r="B924" t="s">
        <v>15</v>
      </c>
      <c r="C924" t="s">
        <v>16</v>
      </c>
      <c r="D924" t="s">
        <v>33</v>
      </c>
      <c r="E924">
        <v>202003</v>
      </c>
      <c r="F924" s="3">
        <v>57906024433.090714</v>
      </c>
      <c r="G924" s="3">
        <v>58165384419.11055</v>
      </c>
      <c r="H924" s="3">
        <v>48809427759.171112</v>
      </c>
      <c r="I924" s="3">
        <v>49068787745.190933</v>
      </c>
    </row>
    <row r="925" spans="1:9" x14ac:dyDescent="0.2">
      <c r="A925" t="s">
        <v>100</v>
      </c>
      <c r="B925" t="s">
        <v>15</v>
      </c>
      <c r="C925" t="s">
        <v>16</v>
      </c>
      <c r="D925" t="s">
        <v>33</v>
      </c>
      <c r="E925">
        <v>202006</v>
      </c>
      <c r="F925" s="3">
        <v>61572164077.122009</v>
      </c>
      <c r="G925" s="3">
        <v>60535200461.630524</v>
      </c>
      <c r="H925" s="3">
        <v>50598269116.148193</v>
      </c>
      <c r="I925" s="3">
        <v>49561305500.656693</v>
      </c>
    </row>
    <row r="926" spans="1:9" x14ac:dyDescent="0.2">
      <c r="A926" t="s">
        <v>100</v>
      </c>
      <c r="B926" t="s">
        <v>15</v>
      </c>
      <c r="C926" t="s">
        <v>16</v>
      </c>
      <c r="D926" t="s">
        <v>33</v>
      </c>
      <c r="E926">
        <v>202009</v>
      </c>
      <c r="F926" s="3">
        <v>69214020574.80307</v>
      </c>
      <c r="G926" s="3">
        <v>61303210067.257637</v>
      </c>
      <c r="H926" s="3">
        <v>58271232534.671181</v>
      </c>
      <c r="I926" s="3">
        <v>50360422027.125702</v>
      </c>
    </row>
    <row r="927" spans="1:9" x14ac:dyDescent="0.2">
      <c r="A927" t="s">
        <v>100</v>
      </c>
      <c r="B927" t="s">
        <v>15</v>
      </c>
      <c r="C927" t="s">
        <v>16</v>
      </c>
      <c r="D927" t="s">
        <v>33</v>
      </c>
      <c r="E927">
        <v>202012</v>
      </c>
      <c r="F927" s="3">
        <v>74552673790.516113</v>
      </c>
      <c r="G927" s="3">
        <v>69119530085.95285</v>
      </c>
      <c r="H927" s="3">
        <v>63529027635.466133</v>
      </c>
      <c r="I927" s="3">
        <v>58095883930.902817</v>
      </c>
    </row>
    <row r="928" spans="1:9" x14ac:dyDescent="0.2">
      <c r="A928" t="s">
        <v>100</v>
      </c>
      <c r="B928" t="s">
        <v>15</v>
      </c>
      <c r="C928" t="s">
        <v>16</v>
      </c>
      <c r="D928" t="s">
        <v>33</v>
      </c>
      <c r="E928">
        <v>202103</v>
      </c>
      <c r="F928" s="3">
        <v>58849498083.420395</v>
      </c>
      <c r="G928" s="3">
        <v>60007737420.015617</v>
      </c>
      <c r="H928" s="3">
        <v>52279931145.903404</v>
      </c>
      <c r="I928" s="3">
        <v>53438170482.498596</v>
      </c>
    </row>
    <row r="929" spans="1:9" x14ac:dyDescent="0.2">
      <c r="A929" t="s">
        <v>100</v>
      </c>
      <c r="B929" t="s">
        <v>15</v>
      </c>
      <c r="C929" t="s">
        <v>16</v>
      </c>
      <c r="D929" t="s">
        <v>33</v>
      </c>
      <c r="E929">
        <v>202106</v>
      </c>
      <c r="F929" s="3">
        <v>65796332458.286697</v>
      </c>
      <c r="G929" s="3">
        <v>61369430142.213226</v>
      </c>
      <c r="H929" s="3">
        <v>54566476197.760712</v>
      </c>
      <c r="I929" s="3">
        <v>50139573881.687195</v>
      </c>
    </row>
    <row r="930" spans="1:9" x14ac:dyDescent="0.2">
      <c r="A930" t="s">
        <v>100</v>
      </c>
      <c r="B930" t="s">
        <v>15</v>
      </c>
      <c r="C930" t="s">
        <v>16</v>
      </c>
      <c r="D930" t="s">
        <v>33</v>
      </c>
      <c r="E930">
        <v>202109</v>
      </c>
      <c r="F930" s="3">
        <v>72484822492.590027</v>
      </c>
      <c r="G930" s="3">
        <v>63337461738.575256</v>
      </c>
      <c r="H930" s="3">
        <v>61046330316.664978</v>
      </c>
      <c r="I930" s="3">
        <v>51898969562.650192</v>
      </c>
    </row>
    <row r="931" spans="1:9" x14ac:dyDescent="0.2">
      <c r="A931" t="s">
        <v>100</v>
      </c>
      <c r="B931" t="s">
        <v>15</v>
      </c>
      <c r="C931" t="s">
        <v>16</v>
      </c>
      <c r="D931" t="s">
        <v>33</v>
      </c>
      <c r="E931">
        <v>202112</v>
      </c>
      <c r="F931" s="3">
        <v>75217938738.105408</v>
      </c>
      <c r="G931" s="3">
        <v>66355145941.602203</v>
      </c>
      <c r="H931" s="3">
        <v>61856270933.546791</v>
      </c>
      <c r="I931" s="3">
        <v>52993478137.043602</v>
      </c>
    </row>
    <row r="932" spans="1:9" x14ac:dyDescent="0.2">
      <c r="A932" t="s">
        <v>100</v>
      </c>
      <c r="B932" t="s">
        <v>15</v>
      </c>
      <c r="C932" t="s">
        <v>16</v>
      </c>
      <c r="D932" t="s">
        <v>33</v>
      </c>
      <c r="E932">
        <v>202203</v>
      </c>
      <c r="F932" s="3">
        <v>59844354126.871788</v>
      </c>
      <c r="G932" s="3">
        <v>60665338141.306206</v>
      </c>
      <c r="H932" s="3">
        <v>48096613569.830994</v>
      </c>
      <c r="I932" s="3">
        <v>48917597584.265396</v>
      </c>
    </row>
    <row r="933" spans="1:9" x14ac:dyDescent="0.2">
      <c r="A933" t="s">
        <v>100</v>
      </c>
      <c r="B933" t="s">
        <v>15</v>
      </c>
      <c r="C933" t="s">
        <v>16</v>
      </c>
      <c r="D933" t="s">
        <v>33</v>
      </c>
      <c r="E933">
        <v>202206</v>
      </c>
      <c r="F933" s="3">
        <v>65802915776.283401</v>
      </c>
      <c r="G933" s="3">
        <v>60875694271.990829</v>
      </c>
      <c r="H933" s="3">
        <v>54344151720.86261</v>
      </c>
      <c r="I933" s="3">
        <v>49416930216.570007</v>
      </c>
    </row>
    <row r="934" spans="1:9" x14ac:dyDescent="0.2">
      <c r="A934" t="s">
        <v>100</v>
      </c>
      <c r="B934" t="s">
        <v>15</v>
      </c>
      <c r="C934" t="s">
        <v>16</v>
      </c>
      <c r="D934" t="s">
        <v>33</v>
      </c>
      <c r="E934">
        <v>202209</v>
      </c>
      <c r="F934" s="3">
        <v>73989683104.878082</v>
      </c>
      <c r="G934" s="3">
        <v>65676085143.420914</v>
      </c>
      <c r="H934" s="3">
        <v>61904614405.300095</v>
      </c>
      <c r="I934" s="3">
        <v>53591016443.84288</v>
      </c>
    </row>
    <row r="935" spans="1:9" x14ac:dyDescent="0.2">
      <c r="A935" t="s">
        <v>100</v>
      </c>
      <c r="B935" t="s">
        <v>15</v>
      </c>
      <c r="C935" t="s">
        <v>16</v>
      </c>
      <c r="D935" t="s">
        <v>33</v>
      </c>
      <c r="E935">
        <v>202212</v>
      </c>
      <c r="F935" s="3">
        <v>75232068608.911407</v>
      </c>
      <c r="G935" s="3">
        <v>66413624580.017395</v>
      </c>
      <c r="H935" s="3">
        <v>63273338177.3508</v>
      </c>
      <c r="I935" s="3">
        <v>54454894148.456802</v>
      </c>
    </row>
    <row r="936" spans="1:9" x14ac:dyDescent="0.2">
      <c r="A936" t="s">
        <v>100</v>
      </c>
      <c r="B936" t="s">
        <v>15</v>
      </c>
      <c r="C936" t="s">
        <v>16</v>
      </c>
      <c r="D936" t="s">
        <v>33</v>
      </c>
      <c r="E936">
        <v>202303</v>
      </c>
      <c r="F936" s="3">
        <v>59089144731.873512</v>
      </c>
      <c r="G936" s="3">
        <v>62249768957.773384</v>
      </c>
      <c r="H936" s="3">
        <v>49284153287.669708</v>
      </c>
      <c r="I936" s="3">
        <v>52444777513.569611</v>
      </c>
    </row>
    <row r="937" spans="1:9" x14ac:dyDescent="0.2">
      <c r="A937" t="s">
        <v>100</v>
      </c>
      <c r="B937" t="s">
        <v>15</v>
      </c>
      <c r="C937" t="s">
        <v>16</v>
      </c>
      <c r="D937" t="s">
        <v>33</v>
      </c>
      <c r="E937">
        <v>202306</v>
      </c>
      <c r="F937" s="3">
        <v>70325276811.373932</v>
      </c>
      <c r="G937" s="3">
        <v>67059180495.360504</v>
      </c>
      <c r="H937" s="3">
        <v>58998296268.213806</v>
      </c>
      <c r="I937" s="3">
        <v>55732199952.200394</v>
      </c>
    </row>
    <row r="938" spans="1:9" x14ac:dyDescent="0.2">
      <c r="A938" t="s">
        <v>100</v>
      </c>
      <c r="B938" t="s">
        <v>15</v>
      </c>
      <c r="C938" t="s">
        <v>16</v>
      </c>
      <c r="D938" t="s">
        <v>33</v>
      </c>
      <c r="E938">
        <v>202309</v>
      </c>
      <c r="F938" s="3">
        <v>75758644035.385284</v>
      </c>
      <c r="G938" s="3">
        <v>69555641224.393021</v>
      </c>
      <c r="H938" s="3">
        <v>66059805473.242661</v>
      </c>
      <c r="I938" s="3">
        <v>59856802662.250427</v>
      </c>
    </row>
    <row r="939" spans="1:9" x14ac:dyDescent="0.2">
      <c r="A939" t="s">
        <v>100</v>
      </c>
      <c r="B939" t="s">
        <v>15</v>
      </c>
      <c r="C939" t="s">
        <v>16</v>
      </c>
      <c r="D939" t="s">
        <v>33</v>
      </c>
      <c r="E939">
        <v>202312</v>
      </c>
      <c r="F939" s="3">
        <v>76356667836.895599</v>
      </c>
      <c r="G939" s="3">
        <v>70306187222.826813</v>
      </c>
      <c r="H939" s="3">
        <v>66612930918.803215</v>
      </c>
      <c r="I939" s="3">
        <v>60562450304.734406</v>
      </c>
    </row>
    <row r="940" spans="1:9" x14ac:dyDescent="0.2">
      <c r="A940" t="s">
        <v>100</v>
      </c>
      <c r="B940" t="s">
        <v>15</v>
      </c>
      <c r="C940" t="s">
        <v>16</v>
      </c>
      <c r="D940" t="s">
        <v>33</v>
      </c>
      <c r="E940">
        <v>202403</v>
      </c>
      <c r="F940" s="3">
        <v>63612537566.162476</v>
      </c>
      <c r="G940" s="3">
        <v>65239157471.128059</v>
      </c>
      <c r="H940" s="3">
        <v>56023231532.225098</v>
      </c>
      <c r="I940" s="3">
        <v>57649851437.190704</v>
      </c>
    </row>
    <row r="941" spans="1:9" x14ac:dyDescent="0.2">
      <c r="A941" t="s">
        <v>100</v>
      </c>
      <c r="B941" t="s">
        <v>15</v>
      </c>
      <c r="C941" t="s">
        <v>16</v>
      </c>
      <c r="D941" t="s">
        <v>33</v>
      </c>
      <c r="E941">
        <v>202406</v>
      </c>
      <c r="F941" s="3">
        <v>49098072909.312202</v>
      </c>
      <c r="G941" s="3">
        <v>49036967473.025726</v>
      </c>
      <c r="H941" s="3">
        <v>44009694035.395203</v>
      </c>
      <c r="I941" s="3">
        <v>43948588599.108719</v>
      </c>
    </row>
    <row r="942" spans="1:9" x14ac:dyDescent="0.2">
      <c r="A942" t="s">
        <v>101</v>
      </c>
      <c r="B942" t="s">
        <v>20</v>
      </c>
      <c r="C942" t="s">
        <v>17</v>
      </c>
      <c r="D942" t="s">
        <v>35</v>
      </c>
      <c r="E942">
        <v>2019</v>
      </c>
      <c r="F942" s="3">
        <v>56335887004.720001</v>
      </c>
      <c r="G942" s="3">
        <v>55925714069.721298</v>
      </c>
      <c r="H942" s="3">
        <v>31051543847.060001</v>
      </c>
      <c r="I942" s="3">
        <v>30641370912.061302</v>
      </c>
    </row>
    <row r="943" spans="1:9" x14ac:dyDescent="0.2">
      <c r="A943" t="s">
        <v>101</v>
      </c>
      <c r="B943" t="s">
        <v>20</v>
      </c>
      <c r="C943" t="s">
        <v>17</v>
      </c>
      <c r="D943" t="s">
        <v>35</v>
      </c>
      <c r="E943">
        <v>2020</v>
      </c>
      <c r="F943" s="3">
        <v>72987939236.889832</v>
      </c>
      <c r="G943" s="3">
        <v>73687357292.519119</v>
      </c>
      <c r="H943" s="3">
        <v>32685815343.889824</v>
      </c>
      <c r="I943" s="3">
        <v>33385233399.518913</v>
      </c>
    </row>
    <row r="944" spans="1:9" x14ac:dyDescent="0.2">
      <c r="A944" t="s">
        <v>101</v>
      </c>
      <c r="B944" t="s">
        <v>20</v>
      </c>
      <c r="C944" t="s">
        <v>17</v>
      </c>
      <c r="D944" t="s">
        <v>35</v>
      </c>
      <c r="E944">
        <v>2021</v>
      </c>
      <c r="F944" s="3">
        <v>82576503445.599991</v>
      </c>
      <c r="G944" s="3">
        <v>82268416276.554779</v>
      </c>
      <c r="H944" s="3">
        <v>37123934992.100014</v>
      </c>
      <c r="I944" s="3">
        <v>36815847823.055183</v>
      </c>
    </row>
    <row r="945" spans="1:9" x14ac:dyDescent="0.2">
      <c r="A945" t="s">
        <v>101</v>
      </c>
      <c r="B945" t="s">
        <v>20</v>
      </c>
      <c r="C945" t="s">
        <v>17</v>
      </c>
      <c r="D945" t="s">
        <v>35</v>
      </c>
      <c r="E945">
        <v>2022</v>
      </c>
      <c r="F945" s="3">
        <v>2113277979.6600001</v>
      </c>
      <c r="G945" s="3">
        <v>2999388680.1142154</v>
      </c>
      <c r="H945" s="3">
        <v>-826164440.34000003</v>
      </c>
      <c r="I945" s="3">
        <v>59946260.114178613</v>
      </c>
    </row>
    <row r="946" spans="1:9" x14ac:dyDescent="0.2">
      <c r="A946" t="s">
        <v>101</v>
      </c>
      <c r="B946" t="s">
        <v>20</v>
      </c>
      <c r="C946" t="s">
        <v>17</v>
      </c>
      <c r="D946" t="s">
        <v>35</v>
      </c>
      <c r="E946">
        <v>2023</v>
      </c>
      <c r="F946" s="3">
        <v>10.44</v>
      </c>
      <c r="G946" s="3">
        <v>10.44</v>
      </c>
      <c r="H946" s="3">
        <v>10.44</v>
      </c>
      <c r="I946" s="3">
        <v>10.44</v>
      </c>
    </row>
    <row r="947" spans="1:9" x14ac:dyDescent="0.2">
      <c r="A947" t="s">
        <v>101</v>
      </c>
      <c r="B947" t="s">
        <v>20</v>
      </c>
      <c r="C947" t="s">
        <v>17</v>
      </c>
      <c r="D947" t="s">
        <v>36</v>
      </c>
      <c r="E947">
        <v>201904</v>
      </c>
      <c r="F947" s="3">
        <v>6163089096</v>
      </c>
      <c r="G947" s="3">
        <v>6476067697</v>
      </c>
      <c r="H947" s="3">
        <v>3087559990.9199996</v>
      </c>
      <c r="I947" s="3">
        <v>3400538591.9199996</v>
      </c>
    </row>
    <row r="948" spans="1:9" x14ac:dyDescent="0.2">
      <c r="A948" t="s">
        <v>101</v>
      </c>
      <c r="B948" t="s">
        <v>20</v>
      </c>
      <c r="C948" t="s">
        <v>17</v>
      </c>
      <c r="D948" t="s">
        <v>36</v>
      </c>
      <c r="E948">
        <v>201905</v>
      </c>
      <c r="F948" s="3">
        <v>6496213651.0100002</v>
      </c>
      <c r="G948" s="3">
        <v>6366413728.0100002</v>
      </c>
      <c r="H948" s="3">
        <v>3538907570.4300003</v>
      </c>
      <c r="I948" s="3">
        <v>3409107647.4300003</v>
      </c>
    </row>
    <row r="949" spans="1:9" x14ac:dyDescent="0.2">
      <c r="A949" t="s">
        <v>101</v>
      </c>
      <c r="B949" t="s">
        <v>20</v>
      </c>
      <c r="C949" t="s">
        <v>17</v>
      </c>
      <c r="D949" t="s">
        <v>36</v>
      </c>
      <c r="E949">
        <v>201906</v>
      </c>
      <c r="F949" s="3">
        <v>6050680617.0100002</v>
      </c>
      <c r="G949" s="3">
        <v>6239861255.0100002</v>
      </c>
      <c r="H949" s="3">
        <v>2942618303.0100002</v>
      </c>
      <c r="I949" s="3">
        <v>3131798941.0100002</v>
      </c>
    </row>
    <row r="950" spans="1:9" x14ac:dyDescent="0.2">
      <c r="A950" t="s">
        <v>101</v>
      </c>
      <c r="B950" t="s">
        <v>20</v>
      </c>
      <c r="C950" t="s">
        <v>17</v>
      </c>
      <c r="D950" t="s">
        <v>36</v>
      </c>
      <c r="E950">
        <v>201907</v>
      </c>
      <c r="F950" s="3">
        <v>6154088912.0100002</v>
      </c>
      <c r="G950" s="3">
        <v>6658456892.0100002</v>
      </c>
      <c r="H950" s="3">
        <v>3195939910.0100002</v>
      </c>
      <c r="I950" s="3">
        <v>3700307890.0100002</v>
      </c>
    </row>
    <row r="951" spans="1:9" x14ac:dyDescent="0.2">
      <c r="A951" t="s">
        <v>101</v>
      </c>
      <c r="B951" t="s">
        <v>20</v>
      </c>
      <c r="C951" t="s">
        <v>17</v>
      </c>
      <c r="D951" t="s">
        <v>36</v>
      </c>
      <c r="E951">
        <v>201908</v>
      </c>
      <c r="F951" s="3">
        <v>6276975379.0199995</v>
      </c>
      <c r="G951" s="3">
        <v>6061523692.0199995</v>
      </c>
      <c r="H951" s="3">
        <v>3637231985.0199995</v>
      </c>
      <c r="I951" s="3">
        <v>3421780298.0199995</v>
      </c>
    </row>
    <row r="952" spans="1:9" x14ac:dyDescent="0.2">
      <c r="A952" t="s">
        <v>101</v>
      </c>
      <c r="B952" t="s">
        <v>20</v>
      </c>
      <c r="C952" t="s">
        <v>17</v>
      </c>
      <c r="D952" t="s">
        <v>36</v>
      </c>
      <c r="E952">
        <v>201909</v>
      </c>
      <c r="F952" s="3">
        <v>6289911908.6300001</v>
      </c>
      <c r="G952" s="3">
        <v>6098046182.6302996</v>
      </c>
      <c r="H952" s="3">
        <v>3768414368.6300001</v>
      </c>
      <c r="I952" s="3">
        <v>3576548642.6303005</v>
      </c>
    </row>
    <row r="953" spans="1:9" x14ac:dyDescent="0.2">
      <c r="A953" t="s">
        <v>101</v>
      </c>
      <c r="B953" t="s">
        <v>20</v>
      </c>
      <c r="C953" t="s">
        <v>17</v>
      </c>
      <c r="D953" t="s">
        <v>36</v>
      </c>
      <c r="E953">
        <v>201910</v>
      </c>
      <c r="F953" s="3">
        <v>6284095774.0100002</v>
      </c>
      <c r="G953" s="3">
        <v>6172115996.0105</v>
      </c>
      <c r="H953" s="3">
        <v>3641021336.0100002</v>
      </c>
      <c r="I953" s="3">
        <v>3529041558.0105004</v>
      </c>
    </row>
    <row r="954" spans="1:9" x14ac:dyDescent="0.2">
      <c r="A954" t="s">
        <v>101</v>
      </c>
      <c r="B954" t="s">
        <v>20</v>
      </c>
      <c r="C954" t="s">
        <v>17</v>
      </c>
      <c r="D954" t="s">
        <v>36</v>
      </c>
      <c r="E954">
        <v>201911</v>
      </c>
      <c r="F954" s="3">
        <v>6302865734.0100002</v>
      </c>
      <c r="G954" s="3">
        <v>5765561315.0100002</v>
      </c>
      <c r="H954" s="3">
        <v>3579668236.0100002</v>
      </c>
      <c r="I954" s="3">
        <v>3042363817.0100002</v>
      </c>
    </row>
    <row r="955" spans="1:9" x14ac:dyDescent="0.2">
      <c r="A955" t="s">
        <v>101</v>
      </c>
      <c r="B955" t="s">
        <v>20</v>
      </c>
      <c r="C955" t="s">
        <v>17</v>
      </c>
      <c r="D955" t="s">
        <v>36</v>
      </c>
      <c r="E955">
        <v>201912</v>
      </c>
      <c r="F955" s="3">
        <v>6317965933.0199995</v>
      </c>
      <c r="G955" s="3">
        <v>6087667312.0204992</v>
      </c>
      <c r="H955" s="3">
        <v>3660182147.0199995</v>
      </c>
      <c r="I955" s="3">
        <v>3429883526.0204997</v>
      </c>
    </row>
    <row r="956" spans="1:9" x14ac:dyDescent="0.2">
      <c r="A956" t="s">
        <v>101</v>
      </c>
      <c r="B956" t="s">
        <v>20</v>
      </c>
      <c r="C956" t="s">
        <v>17</v>
      </c>
      <c r="D956" t="s">
        <v>36</v>
      </c>
      <c r="E956">
        <v>202001</v>
      </c>
      <c r="F956" s="3">
        <v>6392253812.0100002</v>
      </c>
      <c r="G956" s="3">
        <v>7381854588.0100002</v>
      </c>
      <c r="H956" s="3">
        <v>3702423951.0100002</v>
      </c>
      <c r="I956" s="3">
        <v>4692024727.0100002</v>
      </c>
    </row>
    <row r="957" spans="1:9" x14ac:dyDescent="0.2">
      <c r="A957" t="s">
        <v>101</v>
      </c>
      <c r="B957" t="s">
        <v>20</v>
      </c>
      <c r="C957" t="s">
        <v>17</v>
      </c>
      <c r="D957" t="s">
        <v>36</v>
      </c>
      <c r="E957">
        <v>202002</v>
      </c>
      <c r="F957" s="3">
        <v>5950617358.779994</v>
      </c>
      <c r="G957" s="3">
        <v>6639987399.7817917</v>
      </c>
      <c r="H957" s="3">
        <v>2550415756.7799969</v>
      </c>
      <c r="I957" s="3">
        <v>3239785797.7817893</v>
      </c>
    </row>
    <row r="958" spans="1:9" x14ac:dyDescent="0.2">
      <c r="A958" t="s">
        <v>101</v>
      </c>
      <c r="B958" t="s">
        <v>20</v>
      </c>
      <c r="C958" t="s">
        <v>17</v>
      </c>
      <c r="D958" t="s">
        <v>36</v>
      </c>
      <c r="E958">
        <v>202003</v>
      </c>
      <c r="F958" s="3">
        <v>6036167630.3499918</v>
      </c>
      <c r="G958" s="3">
        <v>6259666407.3341389</v>
      </c>
      <c r="H958" s="3">
        <v>3353545641.3499942</v>
      </c>
      <c r="I958" s="3">
        <v>3577044418.3342109</v>
      </c>
    </row>
    <row r="959" spans="1:9" x14ac:dyDescent="0.2">
      <c r="A959" t="s">
        <v>101</v>
      </c>
      <c r="B959" t="s">
        <v>20</v>
      </c>
      <c r="C959" t="s">
        <v>17</v>
      </c>
      <c r="D959" t="s">
        <v>36</v>
      </c>
      <c r="E959">
        <v>202004</v>
      </c>
      <c r="F959" s="3">
        <v>5938951063.4399843</v>
      </c>
      <c r="G959" s="3">
        <v>6968229730.4229183</v>
      </c>
      <c r="H959" s="3">
        <v>3385329854.4399838</v>
      </c>
      <c r="I959" s="3">
        <v>4414608521.4227753</v>
      </c>
    </row>
    <row r="960" spans="1:9" x14ac:dyDescent="0.2">
      <c r="A960" t="s">
        <v>101</v>
      </c>
      <c r="B960" t="s">
        <v>20</v>
      </c>
      <c r="C960" t="s">
        <v>17</v>
      </c>
      <c r="D960" t="s">
        <v>36</v>
      </c>
      <c r="E960">
        <v>202005</v>
      </c>
      <c r="F960" s="3">
        <v>5866215930.0599976</v>
      </c>
      <c r="G960" s="3">
        <v>6561216552.0711946</v>
      </c>
      <c r="H960" s="3">
        <v>2514241638.0599995</v>
      </c>
      <c r="I960" s="3">
        <v>3209242260.0711308</v>
      </c>
    </row>
    <row r="961" spans="1:9" x14ac:dyDescent="0.2">
      <c r="A961" t="s">
        <v>101</v>
      </c>
      <c r="B961" t="s">
        <v>20</v>
      </c>
      <c r="C961" t="s">
        <v>17</v>
      </c>
      <c r="D961" t="s">
        <v>36</v>
      </c>
      <c r="E961">
        <v>202006</v>
      </c>
      <c r="F961" s="3">
        <v>5806709939.1599855</v>
      </c>
      <c r="G961" s="3">
        <v>6204654997.1429415</v>
      </c>
      <c r="H961" s="3">
        <v>2488737707.1599913</v>
      </c>
      <c r="I961" s="3">
        <v>2886682765.1428833</v>
      </c>
    </row>
    <row r="962" spans="1:9" x14ac:dyDescent="0.2">
      <c r="A962" t="s">
        <v>101</v>
      </c>
      <c r="B962" t="s">
        <v>20</v>
      </c>
      <c r="C962" t="s">
        <v>17</v>
      </c>
      <c r="D962" t="s">
        <v>36</v>
      </c>
      <c r="E962">
        <v>202007</v>
      </c>
      <c r="F962" s="3">
        <v>5960726803.639986</v>
      </c>
      <c r="G962" s="3">
        <v>6054472266.6558304</v>
      </c>
      <c r="H962" s="3">
        <v>2554748842.639987</v>
      </c>
      <c r="I962" s="3">
        <v>2648494305.6557131</v>
      </c>
    </row>
    <row r="963" spans="1:9" x14ac:dyDescent="0.2">
      <c r="A963" t="s">
        <v>101</v>
      </c>
      <c r="B963" t="s">
        <v>20</v>
      </c>
      <c r="C963" t="s">
        <v>17</v>
      </c>
      <c r="D963" t="s">
        <v>36</v>
      </c>
      <c r="E963">
        <v>202008</v>
      </c>
      <c r="F963" s="3">
        <v>6092953020.7599802</v>
      </c>
      <c r="G963" s="3">
        <v>2674764752.7829938</v>
      </c>
      <c r="H963" s="3">
        <v>2611420137.7599697</v>
      </c>
      <c r="I963" s="3">
        <v>-806768130.21691632</v>
      </c>
    </row>
    <row r="964" spans="1:9" x14ac:dyDescent="0.2">
      <c r="A964" t="s">
        <v>101</v>
      </c>
      <c r="B964" t="s">
        <v>20</v>
      </c>
      <c r="C964" t="s">
        <v>17</v>
      </c>
      <c r="D964" t="s">
        <v>36</v>
      </c>
      <c r="E964">
        <v>202009</v>
      </c>
      <c r="F964" s="3">
        <v>6144166633.9499941</v>
      </c>
      <c r="G964" s="3">
        <v>6144166599.9671087</v>
      </c>
      <c r="H964" s="3">
        <v>2633370666.9499736</v>
      </c>
      <c r="I964" s="3">
        <v>2633370632.9670949</v>
      </c>
    </row>
    <row r="965" spans="1:9" x14ac:dyDescent="0.2">
      <c r="A965" t="s">
        <v>101</v>
      </c>
      <c r="B965" t="s">
        <v>20</v>
      </c>
      <c r="C965" t="s">
        <v>17</v>
      </c>
      <c r="D965" t="s">
        <v>36</v>
      </c>
      <c r="E965">
        <v>202010</v>
      </c>
      <c r="F965" s="3">
        <v>6191671435.4399729</v>
      </c>
      <c r="G965" s="3">
        <v>6191671510.7397194</v>
      </c>
      <c r="H965" s="3">
        <v>122605755.43998757</v>
      </c>
      <c r="I965" s="3">
        <v>122605830.73973471</v>
      </c>
    </row>
    <row r="966" spans="1:9" x14ac:dyDescent="0.2">
      <c r="A966" t="s">
        <v>101</v>
      </c>
      <c r="B966" t="s">
        <v>20</v>
      </c>
      <c r="C966" t="s">
        <v>17</v>
      </c>
      <c r="D966" t="s">
        <v>36</v>
      </c>
      <c r="E966">
        <v>202011</v>
      </c>
      <c r="F966" s="3">
        <v>6278752673.3699732</v>
      </c>
      <c r="G966" s="3">
        <v>6278493584.8087769</v>
      </c>
      <c r="H966" s="3">
        <v>4056491480.3699818</v>
      </c>
      <c r="I966" s="3">
        <v>4056232391.8088121</v>
      </c>
    </row>
    <row r="967" spans="1:9" x14ac:dyDescent="0.2">
      <c r="A967" t="s">
        <v>101</v>
      </c>
      <c r="B967" t="s">
        <v>20</v>
      </c>
      <c r="C967" t="s">
        <v>17</v>
      </c>
      <c r="D967" t="s">
        <v>36</v>
      </c>
      <c r="E967">
        <v>202012</v>
      </c>
      <c r="F967" s="3">
        <v>6328752935.9299698</v>
      </c>
      <c r="G967" s="3">
        <v>6328178902.8016949</v>
      </c>
      <c r="H967" s="3">
        <v>2712483911.9299612</v>
      </c>
      <c r="I967" s="3">
        <v>2711909878.8016858</v>
      </c>
    </row>
    <row r="968" spans="1:9" x14ac:dyDescent="0.2">
      <c r="A968" t="s">
        <v>101</v>
      </c>
      <c r="B968" t="s">
        <v>20</v>
      </c>
      <c r="C968" t="s">
        <v>17</v>
      </c>
      <c r="D968" t="s">
        <v>36</v>
      </c>
      <c r="E968">
        <v>202101</v>
      </c>
      <c r="F968" s="3">
        <v>6475306247.4098759</v>
      </c>
      <c r="G968" s="3">
        <v>6175443375.4098759</v>
      </c>
      <c r="H968" s="3">
        <v>2775294354.9098907</v>
      </c>
      <c r="I968" s="3">
        <v>2475431482.9098907</v>
      </c>
    </row>
    <row r="969" spans="1:9" x14ac:dyDescent="0.2">
      <c r="A969" t="s">
        <v>101</v>
      </c>
      <c r="B969" t="s">
        <v>20</v>
      </c>
      <c r="C969" t="s">
        <v>17</v>
      </c>
      <c r="D969" t="s">
        <v>36</v>
      </c>
      <c r="E969">
        <v>202102</v>
      </c>
      <c r="F969" s="3">
        <v>6352020765.1001205</v>
      </c>
      <c r="G969" s="3">
        <v>6552921519.6633501</v>
      </c>
      <c r="H969" s="3">
        <v>2722456928.1001191</v>
      </c>
      <c r="I969" s="3">
        <v>2923357682.6633835</v>
      </c>
    </row>
    <row r="970" spans="1:9" x14ac:dyDescent="0.2">
      <c r="A970" t="s">
        <v>101</v>
      </c>
      <c r="B970" t="s">
        <v>20</v>
      </c>
      <c r="C970" t="s">
        <v>17</v>
      </c>
      <c r="D970" t="s">
        <v>36</v>
      </c>
      <c r="E970">
        <v>202103</v>
      </c>
      <c r="F970" s="3">
        <v>6346002923</v>
      </c>
      <c r="G970" s="3">
        <v>6345336364.1176682</v>
      </c>
      <c r="H970" s="3">
        <v>2719876764</v>
      </c>
      <c r="I970" s="3">
        <v>2719210205.1174731</v>
      </c>
    </row>
    <row r="971" spans="1:9" x14ac:dyDescent="0.2">
      <c r="A971" t="s">
        <v>101</v>
      </c>
      <c r="B971" t="s">
        <v>20</v>
      </c>
      <c r="C971" t="s">
        <v>17</v>
      </c>
      <c r="D971" t="s">
        <v>36</v>
      </c>
      <c r="E971">
        <v>202104</v>
      </c>
      <c r="F971" s="3">
        <v>6529969254</v>
      </c>
      <c r="G971" s="3">
        <v>6326818152.1445103</v>
      </c>
      <c r="H971" s="3">
        <v>3627889730</v>
      </c>
      <c r="I971" s="3">
        <v>3424738628.144815</v>
      </c>
    </row>
    <row r="972" spans="1:9" x14ac:dyDescent="0.2">
      <c r="A972" t="s">
        <v>101</v>
      </c>
      <c r="B972" t="s">
        <v>20</v>
      </c>
      <c r="C972" t="s">
        <v>17</v>
      </c>
      <c r="D972" t="s">
        <v>36</v>
      </c>
      <c r="E972">
        <v>202105</v>
      </c>
      <c r="F972" s="3">
        <v>6624092379.0100002</v>
      </c>
      <c r="G972" s="3">
        <v>6826939602.986043</v>
      </c>
      <c r="H972" s="3">
        <v>2839065024.0100002</v>
      </c>
      <c r="I972" s="3">
        <v>3041912247.9858584</v>
      </c>
    </row>
    <row r="973" spans="1:9" x14ac:dyDescent="0.2">
      <c r="A973" t="s">
        <v>101</v>
      </c>
      <c r="B973" t="s">
        <v>20</v>
      </c>
      <c r="C973" t="s">
        <v>17</v>
      </c>
      <c r="D973" t="s">
        <v>36</v>
      </c>
      <c r="E973">
        <v>202106</v>
      </c>
      <c r="F973" s="3">
        <v>6655771962.0199995</v>
      </c>
      <c r="G973" s="3">
        <v>6654825527.4954014</v>
      </c>
      <c r="H973" s="3">
        <v>2852642793.0199995</v>
      </c>
      <c r="I973" s="3">
        <v>2851696358.4957156</v>
      </c>
    </row>
    <row r="974" spans="1:9" x14ac:dyDescent="0.2">
      <c r="A974" t="s">
        <v>101</v>
      </c>
      <c r="B974" t="s">
        <v>20</v>
      </c>
      <c r="C974" t="s">
        <v>17</v>
      </c>
      <c r="D974" t="s">
        <v>36</v>
      </c>
      <c r="E974">
        <v>202107</v>
      </c>
      <c r="F974" s="3">
        <v>7636145596.0100002</v>
      </c>
      <c r="G974" s="3">
        <v>7636499367.1463203</v>
      </c>
      <c r="H974" s="3">
        <v>3272827830.0100002</v>
      </c>
      <c r="I974" s="3">
        <v>3273181601.1461596</v>
      </c>
    </row>
    <row r="975" spans="1:9" x14ac:dyDescent="0.2">
      <c r="A975" t="s">
        <v>101</v>
      </c>
      <c r="B975" t="s">
        <v>20</v>
      </c>
      <c r="C975" t="s">
        <v>17</v>
      </c>
      <c r="D975" t="s">
        <v>36</v>
      </c>
      <c r="E975">
        <v>202108</v>
      </c>
      <c r="F975" s="3">
        <v>7605464187.0100002</v>
      </c>
      <c r="G975" s="3">
        <v>7604760816.1922903</v>
      </c>
      <c r="H975" s="3">
        <v>3259677874.0100002</v>
      </c>
      <c r="I975" s="3">
        <v>3258974503.1921601</v>
      </c>
    </row>
    <row r="976" spans="1:9" x14ac:dyDescent="0.2">
      <c r="A976" t="s">
        <v>101</v>
      </c>
      <c r="B976" t="s">
        <v>20</v>
      </c>
      <c r="C976" t="s">
        <v>17</v>
      </c>
      <c r="D976" t="s">
        <v>36</v>
      </c>
      <c r="E976">
        <v>202109</v>
      </c>
      <c r="F976" s="3">
        <v>7039341192</v>
      </c>
      <c r="G976" s="3">
        <v>7038389209.4723005</v>
      </c>
      <c r="H976" s="3">
        <v>3017039352</v>
      </c>
      <c r="I976" s="3">
        <v>3016087369.4726167</v>
      </c>
    </row>
    <row r="977" spans="1:9" x14ac:dyDescent="0.2">
      <c r="A977" t="s">
        <v>101</v>
      </c>
      <c r="B977" t="s">
        <v>20</v>
      </c>
      <c r="C977" t="s">
        <v>17</v>
      </c>
      <c r="D977" t="s">
        <v>36</v>
      </c>
      <c r="E977">
        <v>202110</v>
      </c>
      <c r="F977" s="3">
        <v>7107831548.0200005</v>
      </c>
      <c r="G977" s="3">
        <v>7107630312.3467121</v>
      </c>
      <c r="H977" s="3">
        <v>3046394100.0200005</v>
      </c>
      <c r="I977" s="3">
        <v>3046192864.34656</v>
      </c>
    </row>
    <row r="978" spans="1:9" x14ac:dyDescent="0.2">
      <c r="A978" t="s">
        <v>101</v>
      </c>
      <c r="B978" t="s">
        <v>20</v>
      </c>
      <c r="C978" t="s">
        <v>17</v>
      </c>
      <c r="D978" t="s">
        <v>36</v>
      </c>
      <c r="E978">
        <v>202111</v>
      </c>
      <c r="F978" s="3">
        <v>7095148782.0100002</v>
      </c>
      <c r="G978" s="3">
        <v>7094046935.5516405</v>
      </c>
      <c r="H978" s="3">
        <v>3040958308.0100002</v>
      </c>
      <c r="I978" s="3">
        <v>3039856461.5520158</v>
      </c>
    </row>
    <row r="979" spans="1:9" x14ac:dyDescent="0.2">
      <c r="A979" t="s">
        <v>101</v>
      </c>
      <c r="B979" t="s">
        <v>20</v>
      </c>
      <c r="C979" t="s">
        <v>17</v>
      </c>
      <c r="D979" t="s">
        <v>36</v>
      </c>
      <c r="E979">
        <v>202112</v>
      </c>
      <c r="F979" s="3">
        <v>7109408610.0100002</v>
      </c>
      <c r="G979" s="3">
        <v>6904805094.028676</v>
      </c>
      <c r="H979" s="3">
        <v>3949811934.0100002</v>
      </c>
      <c r="I979" s="3">
        <v>3745208418.0285287</v>
      </c>
    </row>
    <row r="980" spans="1:9" x14ac:dyDescent="0.2">
      <c r="A980" t="s">
        <v>101</v>
      </c>
      <c r="B980" t="s">
        <v>20</v>
      </c>
      <c r="C980" t="s">
        <v>17</v>
      </c>
      <c r="D980" t="s">
        <v>36</v>
      </c>
      <c r="E980">
        <v>202201</v>
      </c>
      <c r="F980" s="3">
        <v>2113277916</v>
      </c>
      <c r="G980" s="3">
        <v>3000392801.0910149</v>
      </c>
      <c r="H980" s="3">
        <v>905744225</v>
      </c>
      <c r="I980" s="3">
        <v>1792859110.0909786</v>
      </c>
    </row>
    <row r="981" spans="1:9" x14ac:dyDescent="0.2">
      <c r="A981" t="s">
        <v>101</v>
      </c>
      <c r="B981" t="s">
        <v>20</v>
      </c>
      <c r="C981" t="s">
        <v>17</v>
      </c>
      <c r="D981" t="s">
        <v>36</v>
      </c>
      <c r="E981">
        <v>202202</v>
      </c>
      <c r="F981" s="3">
        <v>0</v>
      </c>
      <c r="G981" s="3">
        <v>0</v>
      </c>
      <c r="H981" s="3">
        <v>-1731908715</v>
      </c>
      <c r="I981" s="3">
        <v>-1731908715</v>
      </c>
    </row>
    <row r="982" spans="1:9" x14ac:dyDescent="0.2">
      <c r="A982" t="s">
        <v>101</v>
      </c>
      <c r="B982" t="s">
        <v>20</v>
      </c>
      <c r="C982" t="s">
        <v>17</v>
      </c>
      <c r="D982" t="s">
        <v>36</v>
      </c>
      <c r="E982">
        <v>202203</v>
      </c>
      <c r="F982" s="3">
        <v>139.76</v>
      </c>
      <c r="G982" s="3">
        <v>51.760000000000012</v>
      </c>
      <c r="H982" s="3">
        <v>139.76</v>
      </c>
      <c r="I982" s="3">
        <v>51.760000000000012</v>
      </c>
    </row>
    <row r="983" spans="1:9" x14ac:dyDescent="0.2">
      <c r="A983" t="s">
        <v>101</v>
      </c>
      <c r="B983" t="s">
        <v>20</v>
      </c>
      <c r="C983" t="s">
        <v>17</v>
      </c>
      <c r="D983" t="s">
        <v>36</v>
      </c>
      <c r="E983">
        <v>202204</v>
      </c>
      <c r="F983" s="3">
        <v>-139.76</v>
      </c>
      <c r="G983" s="3">
        <v>-758816.55149999855</v>
      </c>
      <c r="H983" s="3">
        <v>-139.76</v>
      </c>
      <c r="I983" s="3">
        <v>-758816.55149999855</v>
      </c>
    </row>
    <row r="984" spans="1:9" x14ac:dyDescent="0.2">
      <c r="A984" t="s">
        <v>101</v>
      </c>
      <c r="B984" t="s">
        <v>20</v>
      </c>
      <c r="C984" t="s">
        <v>17</v>
      </c>
      <c r="D984" t="s">
        <v>36</v>
      </c>
      <c r="E984">
        <v>202205</v>
      </c>
      <c r="F984" s="3">
        <v>139.76</v>
      </c>
      <c r="G984" s="3">
        <v>59.76</v>
      </c>
      <c r="H984" s="3">
        <v>139.76</v>
      </c>
      <c r="I984" s="3">
        <v>59.76</v>
      </c>
    </row>
    <row r="985" spans="1:9" x14ac:dyDescent="0.2">
      <c r="A985" t="s">
        <v>101</v>
      </c>
      <c r="B985" t="s">
        <v>20</v>
      </c>
      <c r="C985" t="s">
        <v>17</v>
      </c>
      <c r="D985" t="s">
        <v>36</v>
      </c>
      <c r="E985">
        <v>202206</v>
      </c>
      <c r="F985" s="3">
        <v>-139.76</v>
      </c>
      <c r="G985" s="3">
        <v>-60.760000000000005</v>
      </c>
      <c r="H985" s="3">
        <v>-139.76</v>
      </c>
      <c r="I985" s="3">
        <v>-60.760000000000005</v>
      </c>
    </row>
    <row r="986" spans="1:9" x14ac:dyDescent="0.2">
      <c r="A986" t="s">
        <v>101</v>
      </c>
      <c r="B986" t="s">
        <v>20</v>
      </c>
      <c r="C986" t="s">
        <v>17</v>
      </c>
      <c r="D986" t="s">
        <v>36</v>
      </c>
      <c r="E986">
        <v>202209</v>
      </c>
      <c r="F986" s="3">
        <v>63.660000000000004</v>
      </c>
      <c r="G986" s="3">
        <v>63.660000000000004</v>
      </c>
      <c r="H986" s="3">
        <v>49.660000000000004</v>
      </c>
      <c r="I986" s="3">
        <v>49.660000000000004</v>
      </c>
    </row>
    <row r="987" spans="1:9" x14ac:dyDescent="0.2">
      <c r="A987" t="s">
        <v>101</v>
      </c>
      <c r="B987" t="s">
        <v>20</v>
      </c>
      <c r="C987" t="s">
        <v>17</v>
      </c>
      <c r="D987" t="s">
        <v>36</v>
      </c>
      <c r="E987">
        <v>202210</v>
      </c>
      <c r="F987" s="3">
        <v>0</v>
      </c>
      <c r="G987" s="3">
        <v>-183387.01680000004</v>
      </c>
      <c r="H987" s="3">
        <v>0</v>
      </c>
      <c r="I987" s="3">
        <v>-183387.01680000004</v>
      </c>
    </row>
    <row r="988" spans="1:9" x14ac:dyDescent="0.2">
      <c r="A988" t="s">
        <v>101</v>
      </c>
      <c r="B988" t="s">
        <v>20</v>
      </c>
      <c r="C988" t="s">
        <v>17</v>
      </c>
      <c r="D988" t="s">
        <v>36</v>
      </c>
      <c r="E988">
        <v>202212</v>
      </c>
      <c r="F988" s="3">
        <v>0</v>
      </c>
      <c r="G988" s="3">
        <v>-62031.828499999996</v>
      </c>
      <c r="H988" s="3">
        <v>0</v>
      </c>
      <c r="I988" s="3">
        <v>-62031.828499999996</v>
      </c>
    </row>
    <row r="989" spans="1:9" x14ac:dyDescent="0.2">
      <c r="A989" t="s">
        <v>101</v>
      </c>
      <c r="B989" t="s">
        <v>20</v>
      </c>
      <c r="C989" t="s">
        <v>17</v>
      </c>
      <c r="D989" t="s">
        <v>36</v>
      </c>
      <c r="E989">
        <v>202303</v>
      </c>
      <c r="F989" s="3">
        <v>10.44</v>
      </c>
      <c r="G989" s="3">
        <v>10.44</v>
      </c>
      <c r="H989" s="3">
        <v>10.44</v>
      </c>
      <c r="I989" s="3">
        <v>10.44</v>
      </c>
    </row>
    <row r="990" spans="1:9" x14ac:dyDescent="0.2">
      <c r="A990" t="s">
        <v>101</v>
      </c>
      <c r="B990" t="s">
        <v>20</v>
      </c>
      <c r="C990" t="s">
        <v>17</v>
      </c>
      <c r="D990" t="s">
        <v>37</v>
      </c>
      <c r="E990">
        <v>201906</v>
      </c>
      <c r="F990" s="3">
        <v>18709983364.02</v>
      </c>
      <c r="G990" s="3">
        <v>19082342680.02</v>
      </c>
      <c r="H990" s="3">
        <v>9569085864.3600006</v>
      </c>
      <c r="I990" s="3">
        <v>9941445180.3600006</v>
      </c>
    </row>
    <row r="991" spans="1:9" x14ac:dyDescent="0.2">
      <c r="A991" t="s">
        <v>101</v>
      </c>
      <c r="B991" t="s">
        <v>20</v>
      </c>
      <c r="C991" t="s">
        <v>17</v>
      </c>
      <c r="D991" t="s">
        <v>37</v>
      </c>
      <c r="E991">
        <v>201912</v>
      </c>
      <c r="F991" s="3">
        <v>37625903640.699997</v>
      </c>
      <c r="G991" s="3">
        <v>36843371389.701302</v>
      </c>
      <c r="H991" s="3">
        <v>21482457982.700001</v>
      </c>
      <c r="I991" s="3">
        <v>20699925731.701302</v>
      </c>
    </row>
    <row r="992" spans="1:9" x14ac:dyDescent="0.2">
      <c r="A992" t="s">
        <v>101</v>
      </c>
      <c r="B992" t="s">
        <v>20</v>
      </c>
      <c r="C992" t="s">
        <v>17</v>
      </c>
      <c r="D992" t="s">
        <v>37</v>
      </c>
      <c r="E992">
        <v>202006</v>
      </c>
      <c r="F992" s="3">
        <v>35990915733.79995</v>
      </c>
      <c r="G992" s="3">
        <v>40015609674.762985</v>
      </c>
      <c r="H992" s="3">
        <v>17994694548.799965</v>
      </c>
      <c r="I992" s="3">
        <v>22019388489.762791</v>
      </c>
    </row>
    <row r="993" spans="1:9" x14ac:dyDescent="0.2">
      <c r="A993" t="s">
        <v>101</v>
      </c>
      <c r="B993" t="s">
        <v>20</v>
      </c>
      <c r="C993" t="s">
        <v>17</v>
      </c>
      <c r="D993" t="s">
        <v>37</v>
      </c>
      <c r="E993">
        <v>202012</v>
      </c>
      <c r="F993" s="3">
        <v>36997023503.089874</v>
      </c>
      <c r="G993" s="3">
        <v>33671747617.756126</v>
      </c>
      <c r="H993" s="3">
        <v>14691120795.089859</v>
      </c>
      <c r="I993" s="3">
        <v>11365844909.756123</v>
      </c>
    </row>
    <row r="994" spans="1:9" x14ac:dyDescent="0.2">
      <c r="A994" t="s">
        <v>101</v>
      </c>
      <c r="B994" t="s">
        <v>20</v>
      </c>
      <c r="C994" t="s">
        <v>17</v>
      </c>
      <c r="D994" t="s">
        <v>37</v>
      </c>
      <c r="E994">
        <v>202106</v>
      </c>
      <c r="F994" s="3">
        <v>38983163530.539993</v>
      </c>
      <c r="G994" s="3">
        <v>38882284541.816849</v>
      </c>
      <c r="H994" s="3">
        <v>17537225594.040009</v>
      </c>
      <c r="I994" s="3">
        <v>17436346605.317139</v>
      </c>
    </row>
    <row r="995" spans="1:9" x14ac:dyDescent="0.2">
      <c r="A995" t="s">
        <v>101</v>
      </c>
      <c r="B995" t="s">
        <v>20</v>
      </c>
      <c r="C995" t="s">
        <v>17</v>
      </c>
      <c r="D995" t="s">
        <v>37</v>
      </c>
      <c r="E995">
        <v>202112</v>
      </c>
      <c r="F995" s="3">
        <v>43593339915.060005</v>
      </c>
      <c r="G995" s="3">
        <v>43386131734.737946</v>
      </c>
      <c r="H995" s="3">
        <v>19586709398.060001</v>
      </c>
      <c r="I995" s="3">
        <v>19379501217.738041</v>
      </c>
    </row>
    <row r="996" spans="1:9" x14ac:dyDescent="0.2">
      <c r="A996" t="s">
        <v>101</v>
      </c>
      <c r="B996" t="s">
        <v>20</v>
      </c>
      <c r="C996" t="s">
        <v>17</v>
      </c>
      <c r="D996" t="s">
        <v>37</v>
      </c>
      <c r="E996">
        <v>202206</v>
      </c>
      <c r="F996" s="3">
        <v>2113277916</v>
      </c>
      <c r="G996" s="3">
        <v>2999634035.2995152</v>
      </c>
      <c r="H996" s="3">
        <v>-826164490</v>
      </c>
      <c r="I996" s="3">
        <v>60191629.29947862</v>
      </c>
    </row>
    <row r="997" spans="1:9" x14ac:dyDescent="0.2">
      <c r="A997" t="s">
        <v>101</v>
      </c>
      <c r="B997" t="s">
        <v>20</v>
      </c>
      <c r="C997" t="s">
        <v>17</v>
      </c>
      <c r="D997" t="s">
        <v>37</v>
      </c>
      <c r="E997">
        <v>202212</v>
      </c>
      <c r="F997" s="3">
        <v>63.660000000000004</v>
      </c>
      <c r="G997" s="3">
        <v>-245355.18530000004</v>
      </c>
      <c r="H997" s="3">
        <v>49.660000000000004</v>
      </c>
      <c r="I997" s="3">
        <v>-245369.18530000004</v>
      </c>
    </row>
    <row r="998" spans="1:9" x14ac:dyDescent="0.2">
      <c r="A998" t="s">
        <v>101</v>
      </c>
      <c r="B998" t="s">
        <v>20</v>
      </c>
      <c r="C998" t="s">
        <v>17</v>
      </c>
      <c r="D998" t="s">
        <v>37</v>
      </c>
      <c r="E998">
        <v>202306</v>
      </c>
      <c r="F998" s="3">
        <v>10.44</v>
      </c>
      <c r="G998" s="3">
        <v>10.44</v>
      </c>
      <c r="H998" s="3">
        <v>10.44</v>
      </c>
      <c r="I998" s="3">
        <v>10.44</v>
      </c>
    </row>
    <row r="999" spans="1:9" x14ac:dyDescent="0.2">
      <c r="A999" t="s">
        <v>101</v>
      </c>
      <c r="B999" t="s">
        <v>20</v>
      </c>
      <c r="C999" t="s">
        <v>17</v>
      </c>
      <c r="D999" t="s">
        <v>33</v>
      </c>
      <c r="E999">
        <v>201906</v>
      </c>
      <c r="F999" s="3">
        <v>18709983364.02</v>
      </c>
      <c r="G999" s="3">
        <v>19082342680.02</v>
      </c>
      <c r="H999" s="3">
        <v>9569085864.3600006</v>
      </c>
      <c r="I999" s="3">
        <v>9941445180.3600006</v>
      </c>
    </row>
    <row r="1000" spans="1:9" x14ac:dyDescent="0.2">
      <c r="A1000" t="s">
        <v>101</v>
      </c>
      <c r="B1000" t="s">
        <v>20</v>
      </c>
      <c r="C1000" t="s">
        <v>17</v>
      </c>
      <c r="D1000" t="s">
        <v>33</v>
      </c>
      <c r="E1000">
        <v>201909</v>
      </c>
      <c r="F1000" s="3">
        <v>18720976199.66</v>
      </c>
      <c r="G1000" s="3">
        <v>18818026766.660297</v>
      </c>
      <c r="H1000" s="3">
        <v>10601586263.66</v>
      </c>
      <c r="I1000" s="3">
        <v>10698636830.660301</v>
      </c>
    </row>
    <row r="1001" spans="1:9" x14ac:dyDescent="0.2">
      <c r="A1001" t="s">
        <v>101</v>
      </c>
      <c r="B1001" t="s">
        <v>20</v>
      </c>
      <c r="C1001" t="s">
        <v>17</v>
      </c>
      <c r="D1001" t="s">
        <v>33</v>
      </c>
      <c r="E1001">
        <v>201912</v>
      </c>
      <c r="F1001" s="3">
        <v>18904927441.040001</v>
      </c>
      <c r="G1001" s="3">
        <v>18025344623.041</v>
      </c>
      <c r="H1001" s="3">
        <v>10880871719.040001</v>
      </c>
      <c r="I1001" s="3">
        <v>10001288901.041</v>
      </c>
    </row>
    <row r="1002" spans="1:9" x14ac:dyDescent="0.2">
      <c r="A1002" t="s">
        <v>101</v>
      </c>
      <c r="B1002" t="s">
        <v>20</v>
      </c>
      <c r="C1002" t="s">
        <v>17</v>
      </c>
      <c r="D1002" t="s">
        <v>33</v>
      </c>
      <c r="E1002">
        <v>202003</v>
      </c>
      <c r="F1002" s="3">
        <v>18379038801.139984</v>
      </c>
      <c r="G1002" s="3">
        <v>20281508395.125931</v>
      </c>
      <c r="H1002" s="3">
        <v>9606385349.1399918</v>
      </c>
      <c r="I1002" s="3">
        <v>11508854943.126001</v>
      </c>
    </row>
    <row r="1003" spans="1:9" x14ac:dyDescent="0.2">
      <c r="A1003" t="s">
        <v>101</v>
      </c>
      <c r="B1003" t="s">
        <v>20</v>
      </c>
      <c r="C1003" t="s">
        <v>17</v>
      </c>
      <c r="D1003" t="s">
        <v>33</v>
      </c>
      <c r="E1003">
        <v>202006</v>
      </c>
      <c r="F1003" s="3">
        <v>17611876932.659966</v>
      </c>
      <c r="G1003" s="3">
        <v>19734101279.637054</v>
      </c>
      <c r="H1003" s="3">
        <v>8388309199.6599741</v>
      </c>
      <c r="I1003" s="3">
        <v>10510533546.636789</v>
      </c>
    </row>
    <row r="1004" spans="1:9" x14ac:dyDescent="0.2">
      <c r="A1004" t="s">
        <v>101</v>
      </c>
      <c r="B1004" t="s">
        <v>20</v>
      </c>
      <c r="C1004" t="s">
        <v>17</v>
      </c>
      <c r="D1004" t="s">
        <v>33</v>
      </c>
      <c r="E1004">
        <v>202009</v>
      </c>
      <c r="F1004" s="3">
        <v>18197846458.34996</v>
      </c>
      <c r="G1004" s="3">
        <v>14873403619.405933</v>
      </c>
      <c r="H1004" s="3">
        <v>7799539647.3499298</v>
      </c>
      <c r="I1004" s="3">
        <v>4475096808.4058914</v>
      </c>
    </row>
    <row r="1005" spans="1:9" x14ac:dyDescent="0.2">
      <c r="A1005" t="s">
        <v>101</v>
      </c>
      <c r="B1005" t="s">
        <v>20</v>
      </c>
      <c r="C1005" t="s">
        <v>17</v>
      </c>
      <c r="D1005" t="s">
        <v>33</v>
      </c>
      <c r="E1005">
        <v>202012</v>
      </c>
      <c r="F1005" s="3">
        <v>18799177044.739914</v>
      </c>
      <c r="G1005" s="3">
        <v>18798343998.350189</v>
      </c>
      <c r="H1005" s="3">
        <v>6891581147.7399311</v>
      </c>
      <c r="I1005" s="3">
        <v>6890748101.3502331</v>
      </c>
    </row>
    <row r="1006" spans="1:9" x14ac:dyDescent="0.2">
      <c r="A1006" t="s">
        <v>101</v>
      </c>
      <c r="B1006" t="s">
        <v>20</v>
      </c>
      <c r="C1006" t="s">
        <v>17</v>
      </c>
      <c r="D1006" t="s">
        <v>33</v>
      </c>
      <c r="E1006">
        <v>202103</v>
      </c>
      <c r="F1006" s="3">
        <v>19173329935.509995</v>
      </c>
      <c r="G1006" s="3">
        <v>19073701259.190895</v>
      </c>
      <c r="H1006" s="3">
        <v>8217628047.0100098</v>
      </c>
      <c r="I1006" s="3">
        <v>8117999370.6907482</v>
      </c>
    </row>
    <row r="1007" spans="1:9" x14ac:dyDescent="0.2">
      <c r="A1007" t="s">
        <v>101</v>
      </c>
      <c r="B1007" t="s">
        <v>20</v>
      </c>
      <c r="C1007" t="s">
        <v>17</v>
      </c>
      <c r="D1007" t="s">
        <v>33</v>
      </c>
      <c r="E1007">
        <v>202106</v>
      </c>
      <c r="F1007" s="3">
        <v>19809833595.029999</v>
      </c>
      <c r="G1007" s="3">
        <v>19808583282.625954</v>
      </c>
      <c r="H1007" s="3">
        <v>9319597547.0299988</v>
      </c>
      <c r="I1007" s="3">
        <v>9318347234.6263885</v>
      </c>
    </row>
    <row r="1008" spans="1:9" x14ac:dyDescent="0.2">
      <c r="A1008" t="s">
        <v>101</v>
      </c>
      <c r="B1008" t="s">
        <v>20</v>
      </c>
      <c r="C1008" t="s">
        <v>17</v>
      </c>
      <c r="D1008" t="s">
        <v>33</v>
      </c>
      <c r="E1008">
        <v>202109</v>
      </c>
      <c r="F1008" s="3">
        <v>22280950975.02</v>
      </c>
      <c r="G1008" s="3">
        <v>22279649392.810913</v>
      </c>
      <c r="H1008" s="3">
        <v>9549545056.0200005</v>
      </c>
      <c r="I1008" s="3">
        <v>9548243473.810936</v>
      </c>
    </row>
    <row r="1009" spans="1:9" x14ac:dyDescent="0.2">
      <c r="A1009" t="s">
        <v>101</v>
      </c>
      <c r="B1009" t="s">
        <v>20</v>
      </c>
      <c r="C1009" t="s">
        <v>17</v>
      </c>
      <c r="D1009" t="s">
        <v>33</v>
      </c>
      <c r="E1009">
        <v>202112</v>
      </c>
      <c r="F1009" s="3">
        <v>21312388940.040001</v>
      </c>
      <c r="G1009" s="3">
        <v>21106482341.927029</v>
      </c>
      <c r="H1009" s="3">
        <v>10037164342.040001</v>
      </c>
      <c r="I1009" s="3">
        <v>9831257743.9271049</v>
      </c>
    </row>
    <row r="1010" spans="1:9" x14ac:dyDescent="0.2">
      <c r="A1010" t="s">
        <v>101</v>
      </c>
      <c r="B1010" t="s">
        <v>20</v>
      </c>
      <c r="C1010" t="s">
        <v>17</v>
      </c>
      <c r="D1010" t="s">
        <v>33</v>
      </c>
      <c r="E1010">
        <v>202203</v>
      </c>
      <c r="F1010" s="3">
        <v>2113278055.76</v>
      </c>
      <c r="G1010" s="3">
        <v>3000392852.8510151</v>
      </c>
      <c r="H1010" s="3">
        <v>-826164350.24000001</v>
      </c>
      <c r="I1010" s="3">
        <v>60950446.85097862</v>
      </c>
    </row>
    <row r="1011" spans="1:9" x14ac:dyDescent="0.2">
      <c r="A1011" t="s">
        <v>101</v>
      </c>
      <c r="B1011" t="s">
        <v>20</v>
      </c>
      <c r="C1011" t="s">
        <v>17</v>
      </c>
      <c r="D1011" t="s">
        <v>33</v>
      </c>
      <c r="E1011">
        <v>202206</v>
      </c>
      <c r="F1011" s="3">
        <v>-139.76</v>
      </c>
      <c r="G1011" s="3">
        <v>-758817.55149999855</v>
      </c>
      <c r="H1011" s="3">
        <v>-139.76</v>
      </c>
      <c r="I1011" s="3">
        <v>-758817.55149999855</v>
      </c>
    </row>
    <row r="1012" spans="1:9" x14ac:dyDescent="0.2">
      <c r="A1012" t="s">
        <v>101</v>
      </c>
      <c r="B1012" t="s">
        <v>20</v>
      </c>
      <c r="C1012" t="s">
        <v>17</v>
      </c>
      <c r="D1012" t="s">
        <v>33</v>
      </c>
      <c r="E1012">
        <v>202209</v>
      </c>
      <c r="F1012" s="3">
        <v>63.660000000000004</v>
      </c>
      <c r="G1012" s="3">
        <v>63.660000000000004</v>
      </c>
      <c r="H1012" s="3">
        <v>49.660000000000004</v>
      </c>
      <c r="I1012" s="3">
        <v>49.660000000000004</v>
      </c>
    </row>
    <row r="1013" spans="1:9" x14ac:dyDescent="0.2">
      <c r="A1013" t="s">
        <v>101</v>
      </c>
      <c r="B1013" t="s">
        <v>20</v>
      </c>
      <c r="C1013" t="s">
        <v>17</v>
      </c>
      <c r="D1013" t="s">
        <v>33</v>
      </c>
      <c r="E1013">
        <v>202212</v>
      </c>
      <c r="F1013" s="3">
        <v>0</v>
      </c>
      <c r="G1013" s="3">
        <v>-245418.84530000004</v>
      </c>
      <c r="H1013" s="3">
        <v>0</v>
      </c>
      <c r="I1013" s="3">
        <v>-245418.84530000004</v>
      </c>
    </row>
    <row r="1014" spans="1:9" x14ac:dyDescent="0.2">
      <c r="A1014" t="s">
        <v>101</v>
      </c>
      <c r="B1014" t="s">
        <v>20</v>
      </c>
      <c r="C1014" t="s">
        <v>17</v>
      </c>
      <c r="D1014" t="s">
        <v>33</v>
      </c>
      <c r="E1014">
        <v>202303</v>
      </c>
      <c r="F1014" s="3">
        <v>10.44</v>
      </c>
      <c r="G1014" s="3">
        <v>10.44</v>
      </c>
      <c r="H1014" s="3">
        <v>10.44</v>
      </c>
      <c r="I1014" s="3">
        <v>10.44</v>
      </c>
    </row>
    <row r="1015" spans="1:9" x14ac:dyDescent="0.2">
      <c r="A1015" t="s">
        <v>101</v>
      </c>
      <c r="B1015" t="s">
        <v>21</v>
      </c>
      <c r="C1015" t="s">
        <v>17</v>
      </c>
      <c r="D1015" t="s">
        <v>35</v>
      </c>
      <c r="E1015">
        <v>2021</v>
      </c>
      <c r="F1015" s="3">
        <v>7792863928.0300016</v>
      </c>
      <c r="G1015" s="3">
        <v>7792576637.7590008</v>
      </c>
      <c r="H1015" s="3">
        <v>7792863928.0300016</v>
      </c>
      <c r="I1015" s="3">
        <v>7792576637.7590008</v>
      </c>
    </row>
    <row r="1016" spans="1:9" x14ac:dyDescent="0.2">
      <c r="A1016" t="s">
        <v>101</v>
      </c>
      <c r="B1016" t="s">
        <v>21</v>
      </c>
      <c r="C1016" t="s">
        <v>17</v>
      </c>
      <c r="D1016" t="s">
        <v>35</v>
      </c>
      <c r="E1016">
        <v>2022</v>
      </c>
      <c r="F1016" s="3">
        <v>9823561557.5499954</v>
      </c>
      <c r="G1016" s="3">
        <v>9823339298.5961952</v>
      </c>
      <c r="H1016" s="3">
        <v>9823561557.5499954</v>
      </c>
      <c r="I1016" s="3">
        <v>9823339298.5961952</v>
      </c>
    </row>
    <row r="1017" spans="1:9" x14ac:dyDescent="0.2">
      <c r="A1017" t="s">
        <v>101</v>
      </c>
      <c r="B1017" t="s">
        <v>21</v>
      </c>
      <c r="C1017" t="s">
        <v>17</v>
      </c>
      <c r="D1017" t="s">
        <v>35</v>
      </c>
      <c r="E1017">
        <v>2023</v>
      </c>
      <c r="F1017" s="3">
        <v>2400224655.5199995</v>
      </c>
      <c r="G1017" s="3">
        <v>2400225170.5198994</v>
      </c>
      <c r="H1017" s="3">
        <v>2400224655.5199995</v>
      </c>
      <c r="I1017" s="3">
        <v>2400225170.5198994</v>
      </c>
    </row>
    <row r="1018" spans="1:9" x14ac:dyDescent="0.2">
      <c r="A1018" t="s">
        <v>101</v>
      </c>
      <c r="B1018" t="s">
        <v>21</v>
      </c>
      <c r="C1018" t="s">
        <v>17</v>
      </c>
      <c r="D1018" t="s">
        <v>35</v>
      </c>
      <c r="E1018">
        <v>2024</v>
      </c>
      <c r="F1018" s="3">
        <v>117.09000000000005</v>
      </c>
      <c r="G1018" s="3">
        <v>117.09000000000005</v>
      </c>
      <c r="H1018" s="3">
        <v>117.09000000000005</v>
      </c>
      <c r="I1018" s="3">
        <v>117.09000000000005</v>
      </c>
    </row>
    <row r="1019" spans="1:9" x14ac:dyDescent="0.2">
      <c r="A1019" t="s">
        <v>101</v>
      </c>
      <c r="B1019" t="s">
        <v>21</v>
      </c>
      <c r="C1019" t="s">
        <v>17</v>
      </c>
      <c r="D1019" t="s">
        <v>36</v>
      </c>
      <c r="E1019">
        <v>202103</v>
      </c>
      <c r="F1019" s="3">
        <v>1</v>
      </c>
      <c r="G1019" s="3">
        <v>0</v>
      </c>
      <c r="H1019" s="3">
        <v>1</v>
      </c>
      <c r="I1019" s="3">
        <v>0</v>
      </c>
    </row>
    <row r="1020" spans="1:9" x14ac:dyDescent="0.2">
      <c r="A1020" t="s">
        <v>101</v>
      </c>
      <c r="B1020" t="s">
        <v>21</v>
      </c>
      <c r="C1020" t="s">
        <v>17</v>
      </c>
      <c r="D1020" t="s">
        <v>36</v>
      </c>
      <c r="E1020">
        <v>202104</v>
      </c>
      <c r="F1020" s="3">
        <v>229.22000000000017</v>
      </c>
      <c r="G1020" s="3">
        <v>102.22000000000013</v>
      </c>
      <c r="H1020" s="3">
        <v>229.22000000000017</v>
      </c>
      <c r="I1020" s="3">
        <v>102.22000000000013</v>
      </c>
    </row>
    <row r="1021" spans="1:9" x14ac:dyDescent="0.2">
      <c r="A1021" t="s">
        <v>101</v>
      </c>
      <c r="B1021" t="s">
        <v>21</v>
      </c>
      <c r="C1021" t="s">
        <v>17</v>
      </c>
      <c r="D1021" t="s">
        <v>36</v>
      </c>
      <c r="E1021">
        <v>202105</v>
      </c>
      <c r="F1021" s="3">
        <v>360.44999999999959</v>
      </c>
      <c r="G1021" s="3">
        <v>190.45000000000016</v>
      </c>
      <c r="H1021" s="3">
        <v>360.44999999999959</v>
      </c>
      <c r="I1021" s="3">
        <v>190.45000000000016</v>
      </c>
    </row>
    <row r="1022" spans="1:9" x14ac:dyDescent="0.2">
      <c r="A1022" t="s">
        <v>101</v>
      </c>
      <c r="B1022" t="s">
        <v>21</v>
      </c>
      <c r="C1022" t="s">
        <v>17</v>
      </c>
      <c r="D1022" t="s">
        <v>36</v>
      </c>
      <c r="E1022">
        <v>202106</v>
      </c>
      <c r="F1022" s="3">
        <v>2608237541.630003</v>
      </c>
      <c r="G1022" s="3">
        <v>2608237420.6292028</v>
      </c>
      <c r="H1022" s="3">
        <v>2608237541.630003</v>
      </c>
      <c r="I1022" s="3">
        <v>2608237420.6292028</v>
      </c>
    </row>
    <row r="1023" spans="1:9" x14ac:dyDescent="0.2">
      <c r="A1023" t="s">
        <v>101</v>
      </c>
      <c r="B1023" t="s">
        <v>21</v>
      </c>
      <c r="C1023" t="s">
        <v>17</v>
      </c>
      <c r="D1023" t="s">
        <v>36</v>
      </c>
      <c r="E1023">
        <v>202107</v>
      </c>
      <c r="F1023" s="3">
        <v>388.99999999999915</v>
      </c>
      <c r="G1023" s="3">
        <v>13365.792200000005</v>
      </c>
      <c r="H1023" s="3">
        <v>388.99999999999915</v>
      </c>
      <c r="I1023" s="3">
        <v>13365.792200000005</v>
      </c>
    </row>
    <row r="1024" spans="1:9" x14ac:dyDescent="0.2">
      <c r="A1024" t="s">
        <v>101</v>
      </c>
      <c r="B1024" t="s">
        <v>21</v>
      </c>
      <c r="C1024" t="s">
        <v>17</v>
      </c>
      <c r="D1024" t="s">
        <v>36</v>
      </c>
      <c r="E1024">
        <v>202108</v>
      </c>
      <c r="F1024" s="3">
        <v>442.49999999999739</v>
      </c>
      <c r="G1024" s="3">
        <v>-25612.428399999986</v>
      </c>
      <c r="H1024" s="3">
        <v>442.49999999999739</v>
      </c>
      <c r="I1024" s="3">
        <v>-25612.428399999986</v>
      </c>
    </row>
    <row r="1025" spans="1:9" x14ac:dyDescent="0.2">
      <c r="A1025" t="s">
        <v>101</v>
      </c>
      <c r="B1025" t="s">
        <v>21</v>
      </c>
      <c r="C1025" t="s">
        <v>17</v>
      </c>
      <c r="D1025" t="s">
        <v>36</v>
      </c>
      <c r="E1025">
        <v>202109</v>
      </c>
      <c r="F1025" s="3">
        <v>2584405008</v>
      </c>
      <c r="G1025" s="3">
        <v>2584369760.4301996</v>
      </c>
      <c r="H1025" s="3">
        <v>2584405008</v>
      </c>
      <c r="I1025" s="3">
        <v>2584369760.4301996</v>
      </c>
    </row>
    <row r="1026" spans="1:9" x14ac:dyDescent="0.2">
      <c r="A1026" t="s">
        <v>101</v>
      </c>
      <c r="B1026" t="s">
        <v>21</v>
      </c>
      <c r="C1026" t="s">
        <v>17</v>
      </c>
      <c r="D1026" t="s">
        <v>36</v>
      </c>
      <c r="E1026">
        <v>202110</v>
      </c>
      <c r="F1026" s="3">
        <v>298.63999999999982</v>
      </c>
      <c r="G1026" s="3">
        <v>-14825.633799999996</v>
      </c>
      <c r="H1026" s="3">
        <v>298.63999999999982</v>
      </c>
      <c r="I1026" s="3">
        <v>-14825.633799999996</v>
      </c>
    </row>
    <row r="1027" spans="1:9" x14ac:dyDescent="0.2">
      <c r="A1027" t="s">
        <v>101</v>
      </c>
      <c r="B1027" t="s">
        <v>21</v>
      </c>
      <c r="C1027" t="s">
        <v>17</v>
      </c>
      <c r="D1027" t="s">
        <v>36</v>
      </c>
      <c r="E1027">
        <v>202111</v>
      </c>
      <c r="F1027" s="3">
        <v>123.65</v>
      </c>
      <c r="G1027" s="3">
        <v>-82830.963600000003</v>
      </c>
      <c r="H1027" s="3">
        <v>123.65</v>
      </c>
      <c r="I1027" s="3">
        <v>-82830.963600000003</v>
      </c>
    </row>
    <row r="1028" spans="1:9" x14ac:dyDescent="0.2">
      <c r="A1028" t="s">
        <v>101</v>
      </c>
      <c r="B1028" t="s">
        <v>21</v>
      </c>
      <c r="C1028" t="s">
        <v>17</v>
      </c>
      <c r="D1028" t="s">
        <v>36</v>
      </c>
      <c r="E1028">
        <v>202112</v>
      </c>
      <c r="F1028" s="3">
        <v>2600219533.9399986</v>
      </c>
      <c r="G1028" s="3">
        <v>2600079067.2631979</v>
      </c>
      <c r="H1028" s="3">
        <v>2600219533.9399986</v>
      </c>
      <c r="I1028" s="3">
        <v>2600079067.2631979</v>
      </c>
    </row>
    <row r="1029" spans="1:9" x14ac:dyDescent="0.2">
      <c r="A1029" t="s">
        <v>101</v>
      </c>
      <c r="B1029" t="s">
        <v>21</v>
      </c>
      <c r="C1029" t="s">
        <v>17</v>
      </c>
      <c r="D1029" t="s">
        <v>36</v>
      </c>
      <c r="E1029">
        <v>202201</v>
      </c>
      <c r="F1029" s="3">
        <v>58.31</v>
      </c>
      <c r="G1029" s="3">
        <v>188.30999999999958</v>
      </c>
      <c r="H1029" s="3">
        <v>58.31</v>
      </c>
      <c r="I1029" s="3">
        <v>188.30999999999958</v>
      </c>
    </row>
    <row r="1030" spans="1:9" x14ac:dyDescent="0.2">
      <c r="A1030" t="s">
        <v>101</v>
      </c>
      <c r="B1030" t="s">
        <v>21</v>
      </c>
      <c r="C1030" t="s">
        <v>17</v>
      </c>
      <c r="D1030" t="s">
        <v>36</v>
      </c>
      <c r="E1030">
        <v>202202</v>
      </c>
      <c r="F1030" s="3">
        <v>76.970000000000113</v>
      </c>
      <c r="G1030" s="3">
        <v>200.96999999999971</v>
      </c>
      <c r="H1030" s="3">
        <v>76.970000000000113</v>
      </c>
      <c r="I1030" s="3">
        <v>200.96999999999971</v>
      </c>
    </row>
    <row r="1031" spans="1:9" x14ac:dyDescent="0.2">
      <c r="A1031" t="s">
        <v>101</v>
      </c>
      <c r="B1031" t="s">
        <v>21</v>
      </c>
      <c r="C1031" t="s">
        <v>17</v>
      </c>
      <c r="D1031" t="s">
        <v>36</v>
      </c>
      <c r="E1031">
        <v>202203</v>
      </c>
      <c r="F1031" s="3">
        <v>2587732246.7899981</v>
      </c>
      <c r="G1031" s="3">
        <v>2587730227.7899981</v>
      </c>
      <c r="H1031" s="3">
        <v>2587732246.7899981</v>
      </c>
      <c r="I1031" s="3">
        <v>2587730227.7899981</v>
      </c>
    </row>
    <row r="1032" spans="1:9" x14ac:dyDescent="0.2">
      <c r="A1032" t="s">
        <v>101</v>
      </c>
      <c r="B1032" t="s">
        <v>21</v>
      </c>
      <c r="C1032" t="s">
        <v>17</v>
      </c>
      <c r="D1032" t="s">
        <v>36</v>
      </c>
      <c r="E1032">
        <v>202204</v>
      </c>
      <c r="F1032" s="3">
        <v>206.40999999999991</v>
      </c>
      <c r="G1032" s="3">
        <v>-134976.26780000023</v>
      </c>
      <c r="H1032" s="3">
        <v>206.40999999999991</v>
      </c>
      <c r="I1032" s="3">
        <v>-134976.26780000023</v>
      </c>
    </row>
    <row r="1033" spans="1:9" x14ac:dyDescent="0.2">
      <c r="A1033" t="s">
        <v>101</v>
      </c>
      <c r="B1033" t="s">
        <v>21</v>
      </c>
      <c r="C1033" t="s">
        <v>17</v>
      </c>
      <c r="D1033" t="s">
        <v>36</v>
      </c>
      <c r="E1033">
        <v>202205</v>
      </c>
      <c r="F1033" s="3">
        <v>311.24</v>
      </c>
      <c r="G1033" s="3">
        <v>416.24019999999996</v>
      </c>
      <c r="H1033" s="3">
        <v>311.24</v>
      </c>
      <c r="I1033" s="3">
        <v>416.24019999999996</v>
      </c>
    </row>
    <row r="1034" spans="1:9" x14ac:dyDescent="0.2">
      <c r="A1034" t="s">
        <v>101</v>
      </c>
      <c r="B1034" t="s">
        <v>21</v>
      </c>
      <c r="C1034" t="s">
        <v>17</v>
      </c>
      <c r="D1034" t="s">
        <v>36</v>
      </c>
      <c r="E1034">
        <v>202206</v>
      </c>
      <c r="F1034" s="3">
        <v>2593985254.7799973</v>
      </c>
      <c r="G1034" s="3">
        <v>2593985381.7801976</v>
      </c>
      <c r="H1034" s="3">
        <v>2593985254.7799973</v>
      </c>
      <c r="I1034" s="3">
        <v>2593985381.7801976</v>
      </c>
    </row>
    <row r="1035" spans="1:9" x14ac:dyDescent="0.2">
      <c r="A1035" t="s">
        <v>101</v>
      </c>
      <c r="B1035" t="s">
        <v>21</v>
      </c>
      <c r="C1035" t="s">
        <v>17</v>
      </c>
      <c r="D1035" t="s">
        <v>36</v>
      </c>
      <c r="E1035">
        <v>202207</v>
      </c>
      <c r="F1035" s="3">
        <v>138.36000000000001</v>
      </c>
      <c r="G1035" s="3">
        <v>318.36019999999951</v>
      </c>
      <c r="H1035" s="3">
        <v>138.36000000000001</v>
      </c>
      <c r="I1035" s="3">
        <v>318.36019999999951</v>
      </c>
    </row>
    <row r="1036" spans="1:9" x14ac:dyDescent="0.2">
      <c r="A1036" t="s">
        <v>101</v>
      </c>
      <c r="B1036" t="s">
        <v>21</v>
      </c>
      <c r="C1036" t="s">
        <v>17</v>
      </c>
      <c r="D1036" t="s">
        <v>36</v>
      </c>
      <c r="E1036">
        <v>202208</v>
      </c>
      <c r="F1036" s="3">
        <v>-106639152.05000134</v>
      </c>
      <c r="G1036" s="3">
        <v>-106639005.04980116</v>
      </c>
      <c r="H1036" s="3">
        <v>-106639152.05000134</v>
      </c>
      <c r="I1036" s="3">
        <v>-106639005.04980116</v>
      </c>
    </row>
    <row r="1037" spans="1:9" x14ac:dyDescent="0.2">
      <c r="A1037" t="s">
        <v>101</v>
      </c>
      <c r="B1037" t="s">
        <v>21</v>
      </c>
      <c r="C1037" t="s">
        <v>17</v>
      </c>
      <c r="D1037" t="s">
        <v>36</v>
      </c>
      <c r="E1037">
        <v>202209</v>
      </c>
      <c r="F1037" s="3">
        <v>2350896248.5600009</v>
      </c>
      <c r="G1037" s="3">
        <v>2350896439.5602007</v>
      </c>
      <c r="H1037" s="3">
        <v>2350896248.5600009</v>
      </c>
      <c r="I1037" s="3">
        <v>2350896439.5602007</v>
      </c>
    </row>
    <row r="1038" spans="1:9" x14ac:dyDescent="0.2">
      <c r="A1038" t="s">
        <v>101</v>
      </c>
      <c r="B1038" t="s">
        <v>21</v>
      </c>
      <c r="C1038" t="s">
        <v>17</v>
      </c>
      <c r="D1038" t="s">
        <v>36</v>
      </c>
      <c r="E1038">
        <v>202210</v>
      </c>
      <c r="F1038" s="3">
        <v>171.62999999999997</v>
      </c>
      <c r="G1038" s="3">
        <v>-66020.729399999997</v>
      </c>
      <c r="H1038" s="3">
        <v>171.62999999999997</v>
      </c>
      <c r="I1038" s="3">
        <v>-66020.729399999997</v>
      </c>
    </row>
    <row r="1039" spans="1:9" x14ac:dyDescent="0.2">
      <c r="A1039" t="s">
        <v>101</v>
      </c>
      <c r="B1039" t="s">
        <v>21</v>
      </c>
      <c r="C1039" t="s">
        <v>17</v>
      </c>
      <c r="D1039" t="s">
        <v>36</v>
      </c>
      <c r="E1039">
        <v>202211</v>
      </c>
      <c r="F1039" s="3">
        <v>66.550000000000026</v>
      </c>
      <c r="G1039" s="3">
        <v>290.5499999999999</v>
      </c>
      <c r="H1039" s="3">
        <v>66.550000000000026</v>
      </c>
      <c r="I1039" s="3">
        <v>290.5499999999999</v>
      </c>
    </row>
    <row r="1040" spans="1:9" x14ac:dyDescent="0.2">
      <c r="A1040" t="s">
        <v>101</v>
      </c>
      <c r="B1040" t="s">
        <v>21</v>
      </c>
      <c r="C1040" t="s">
        <v>17</v>
      </c>
      <c r="D1040" t="s">
        <v>36</v>
      </c>
      <c r="E1040">
        <v>202212</v>
      </c>
      <c r="F1040" s="3">
        <v>2397585930</v>
      </c>
      <c r="G1040" s="3">
        <v>2397565837.0824003</v>
      </c>
      <c r="H1040" s="3">
        <v>2397585930</v>
      </c>
      <c r="I1040" s="3">
        <v>2397565837.0824003</v>
      </c>
    </row>
    <row r="1041" spans="1:9" x14ac:dyDescent="0.2">
      <c r="A1041" t="s">
        <v>101</v>
      </c>
      <c r="B1041" t="s">
        <v>21</v>
      </c>
      <c r="C1041" t="s">
        <v>17</v>
      </c>
      <c r="D1041" t="s">
        <v>36</v>
      </c>
      <c r="E1041">
        <v>202301</v>
      </c>
      <c r="F1041" s="3">
        <v>47.750000000000028</v>
      </c>
      <c r="G1041" s="3">
        <v>292.75000000000011</v>
      </c>
      <c r="H1041" s="3">
        <v>47.750000000000028</v>
      </c>
      <c r="I1041" s="3">
        <v>292.75000000000011</v>
      </c>
    </row>
    <row r="1042" spans="1:9" x14ac:dyDescent="0.2">
      <c r="A1042" t="s">
        <v>101</v>
      </c>
      <c r="B1042" t="s">
        <v>21</v>
      </c>
      <c r="C1042" t="s">
        <v>17</v>
      </c>
      <c r="D1042" t="s">
        <v>36</v>
      </c>
      <c r="E1042">
        <v>202302</v>
      </c>
      <c r="F1042" s="3">
        <v>53.779999999999994</v>
      </c>
      <c r="G1042" s="3">
        <v>277.77990000000011</v>
      </c>
      <c r="H1042" s="3">
        <v>53.779999999999994</v>
      </c>
      <c r="I1042" s="3">
        <v>277.77990000000011</v>
      </c>
    </row>
    <row r="1043" spans="1:9" x14ac:dyDescent="0.2">
      <c r="A1043" t="s">
        <v>101</v>
      </c>
      <c r="B1043" t="s">
        <v>21</v>
      </c>
      <c r="C1043" t="s">
        <v>17</v>
      </c>
      <c r="D1043" t="s">
        <v>36</v>
      </c>
      <c r="E1043">
        <v>202303</v>
      </c>
      <c r="F1043" s="3">
        <v>2400224235.98</v>
      </c>
      <c r="G1043" s="3">
        <v>2400224898.98</v>
      </c>
      <c r="H1043" s="3">
        <v>2400224235.98</v>
      </c>
      <c r="I1043" s="3">
        <v>2400224898.98</v>
      </c>
    </row>
    <row r="1044" spans="1:9" x14ac:dyDescent="0.2">
      <c r="A1044" t="s">
        <v>101</v>
      </c>
      <c r="B1044" t="s">
        <v>21</v>
      </c>
      <c r="C1044" t="s">
        <v>17</v>
      </c>
      <c r="D1044" t="s">
        <v>36</v>
      </c>
      <c r="E1044">
        <v>202304</v>
      </c>
      <c r="F1044" s="3">
        <v>23.390000000000047</v>
      </c>
      <c r="G1044" s="3">
        <v>-593.61000000000013</v>
      </c>
      <c r="H1044" s="3">
        <v>23.390000000000047</v>
      </c>
      <c r="I1044" s="3">
        <v>-593.61000000000013</v>
      </c>
    </row>
    <row r="1045" spans="1:9" x14ac:dyDescent="0.2">
      <c r="A1045" t="s">
        <v>101</v>
      </c>
      <c r="B1045" t="s">
        <v>21</v>
      </c>
      <c r="C1045" t="s">
        <v>17</v>
      </c>
      <c r="D1045" t="s">
        <v>36</v>
      </c>
      <c r="E1045">
        <v>202305</v>
      </c>
      <c r="F1045" s="3">
        <v>68.290000000000049</v>
      </c>
      <c r="G1045" s="3">
        <v>68.290000000000049</v>
      </c>
      <c r="H1045" s="3">
        <v>68.290000000000049</v>
      </c>
      <c r="I1045" s="3">
        <v>68.290000000000049</v>
      </c>
    </row>
    <row r="1046" spans="1:9" x14ac:dyDescent="0.2">
      <c r="A1046" t="s">
        <v>101</v>
      </c>
      <c r="B1046" t="s">
        <v>21</v>
      </c>
      <c r="C1046" t="s">
        <v>17</v>
      </c>
      <c r="D1046" t="s">
        <v>36</v>
      </c>
      <c r="E1046">
        <v>202306</v>
      </c>
      <c r="F1046" s="3">
        <v>94.990000000000165</v>
      </c>
      <c r="G1046" s="3">
        <v>94.990000000000165</v>
      </c>
      <c r="H1046" s="3">
        <v>94.990000000000165</v>
      </c>
      <c r="I1046" s="3">
        <v>94.990000000000165</v>
      </c>
    </row>
    <row r="1047" spans="1:9" x14ac:dyDescent="0.2">
      <c r="A1047" t="s">
        <v>101</v>
      </c>
      <c r="B1047" t="s">
        <v>21</v>
      </c>
      <c r="C1047" t="s">
        <v>17</v>
      </c>
      <c r="D1047" t="s">
        <v>36</v>
      </c>
      <c r="E1047">
        <v>202307</v>
      </c>
      <c r="F1047" s="3">
        <v>42.79000000000002</v>
      </c>
      <c r="G1047" s="3">
        <v>42.79000000000002</v>
      </c>
      <c r="H1047" s="3">
        <v>42.79000000000002</v>
      </c>
      <c r="I1047" s="3">
        <v>42.79000000000002</v>
      </c>
    </row>
    <row r="1048" spans="1:9" x14ac:dyDescent="0.2">
      <c r="A1048" t="s">
        <v>101</v>
      </c>
      <c r="B1048" t="s">
        <v>21</v>
      </c>
      <c r="C1048" t="s">
        <v>17</v>
      </c>
      <c r="D1048" t="s">
        <v>36</v>
      </c>
      <c r="E1048">
        <v>202308</v>
      </c>
      <c r="F1048" s="3">
        <v>55.970000000000027</v>
      </c>
      <c r="G1048" s="3">
        <v>55.970000000000027</v>
      </c>
      <c r="H1048" s="3">
        <v>55.970000000000027</v>
      </c>
      <c r="I1048" s="3">
        <v>55.970000000000027</v>
      </c>
    </row>
    <row r="1049" spans="1:9" x14ac:dyDescent="0.2">
      <c r="A1049" t="s">
        <v>101</v>
      </c>
      <c r="B1049" t="s">
        <v>21</v>
      </c>
      <c r="C1049" t="s">
        <v>17</v>
      </c>
      <c r="D1049" t="s">
        <v>36</v>
      </c>
      <c r="E1049">
        <v>202309</v>
      </c>
      <c r="F1049" s="3">
        <v>12.689999999999996</v>
      </c>
      <c r="G1049" s="3">
        <v>12.689999999999996</v>
      </c>
      <c r="H1049" s="3">
        <v>12.689999999999996</v>
      </c>
      <c r="I1049" s="3">
        <v>12.689999999999996</v>
      </c>
    </row>
    <row r="1050" spans="1:9" x14ac:dyDescent="0.2">
      <c r="A1050" t="s">
        <v>101</v>
      </c>
      <c r="B1050" t="s">
        <v>21</v>
      </c>
      <c r="C1050" t="s">
        <v>17</v>
      </c>
      <c r="D1050" t="s">
        <v>36</v>
      </c>
      <c r="E1050">
        <v>202310</v>
      </c>
      <c r="F1050" s="3">
        <v>7.3700000000000028</v>
      </c>
      <c r="G1050" s="3">
        <v>7.3700000000000028</v>
      </c>
      <c r="H1050" s="3">
        <v>7.3700000000000028</v>
      </c>
      <c r="I1050" s="3">
        <v>7.3700000000000028</v>
      </c>
    </row>
    <row r="1051" spans="1:9" x14ac:dyDescent="0.2">
      <c r="A1051" t="s">
        <v>101</v>
      </c>
      <c r="B1051" t="s">
        <v>21</v>
      </c>
      <c r="C1051" t="s">
        <v>17</v>
      </c>
      <c r="D1051" t="s">
        <v>36</v>
      </c>
      <c r="E1051">
        <v>202311</v>
      </c>
      <c r="F1051" s="3">
        <v>12.52</v>
      </c>
      <c r="G1051" s="3">
        <v>12.52</v>
      </c>
      <c r="H1051" s="3">
        <v>12.52</v>
      </c>
      <c r="I1051" s="3">
        <v>12.52</v>
      </c>
    </row>
    <row r="1052" spans="1:9" x14ac:dyDescent="0.2">
      <c r="A1052" t="s">
        <v>101</v>
      </c>
      <c r="B1052" t="s">
        <v>21</v>
      </c>
      <c r="C1052" t="s">
        <v>17</v>
      </c>
      <c r="D1052" t="s">
        <v>36</v>
      </c>
      <c r="E1052">
        <v>202401</v>
      </c>
      <c r="F1052" s="3">
        <v>76.160000000000053</v>
      </c>
      <c r="G1052" s="3">
        <v>76.160000000000053</v>
      </c>
      <c r="H1052" s="3">
        <v>76.160000000000053</v>
      </c>
      <c r="I1052" s="3">
        <v>76.160000000000053</v>
      </c>
    </row>
    <row r="1053" spans="1:9" x14ac:dyDescent="0.2">
      <c r="A1053" t="s">
        <v>101</v>
      </c>
      <c r="B1053" t="s">
        <v>21</v>
      </c>
      <c r="C1053" t="s">
        <v>17</v>
      </c>
      <c r="D1053" t="s">
        <v>36</v>
      </c>
      <c r="E1053">
        <v>202402</v>
      </c>
      <c r="F1053" s="3">
        <v>16.930000000000003</v>
      </c>
      <c r="G1053" s="3">
        <v>16.930000000000003</v>
      </c>
      <c r="H1053" s="3">
        <v>16.930000000000003</v>
      </c>
      <c r="I1053" s="3">
        <v>16.930000000000003</v>
      </c>
    </row>
    <row r="1054" spans="1:9" x14ac:dyDescent="0.2">
      <c r="A1054" t="s">
        <v>101</v>
      </c>
      <c r="B1054" t="s">
        <v>21</v>
      </c>
      <c r="C1054" t="s">
        <v>17</v>
      </c>
      <c r="D1054" t="s">
        <v>36</v>
      </c>
      <c r="E1054">
        <v>202403</v>
      </c>
      <c r="F1054" s="3">
        <v>10.959999999999999</v>
      </c>
      <c r="G1054" s="3">
        <v>10.959999999999999</v>
      </c>
      <c r="H1054" s="3">
        <v>10.959999999999999</v>
      </c>
      <c r="I1054" s="3">
        <v>10.959999999999999</v>
      </c>
    </row>
    <row r="1055" spans="1:9" x14ac:dyDescent="0.2">
      <c r="A1055" t="s">
        <v>101</v>
      </c>
      <c r="B1055" t="s">
        <v>21</v>
      </c>
      <c r="C1055" t="s">
        <v>17</v>
      </c>
      <c r="D1055" t="s">
        <v>36</v>
      </c>
      <c r="E1055">
        <v>202404</v>
      </c>
      <c r="F1055" s="3">
        <v>4.99</v>
      </c>
      <c r="G1055" s="3">
        <v>4.99</v>
      </c>
      <c r="H1055" s="3">
        <v>4.99</v>
      </c>
      <c r="I1055" s="3">
        <v>4.99</v>
      </c>
    </row>
    <row r="1056" spans="1:9" x14ac:dyDescent="0.2">
      <c r="A1056" t="s">
        <v>101</v>
      </c>
      <c r="B1056" t="s">
        <v>21</v>
      </c>
      <c r="C1056" t="s">
        <v>17</v>
      </c>
      <c r="D1056" t="s">
        <v>36</v>
      </c>
      <c r="E1056">
        <v>202405</v>
      </c>
      <c r="F1056" s="3">
        <v>8.0499999999999972</v>
      </c>
      <c r="G1056" s="3">
        <v>8.0499999999999972</v>
      </c>
      <c r="H1056" s="3">
        <v>8.0499999999999972</v>
      </c>
      <c r="I1056" s="3">
        <v>8.0499999999999972</v>
      </c>
    </row>
    <row r="1057" spans="1:9" x14ac:dyDescent="0.2">
      <c r="A1057" t="s">
        <v>101</v>
      </c>
      <c r="B1057" t="s">
        <v>21</v>
      </c>
      <c r="C1057" t="s">
        <v>17</v>
      </c>
      <c r="D1057" t="s">
        <v>37</v>
      </c>
      <c r="E1057">
        <v>202106</v>
      </c>
      <c r="F1057" s="3">
        <v>2608238132.3000031</v>
      </c>
      <c r="G1057" s="3">
        <v>2608237713.2992029</v>
      </c>
      <c r="H1057" s="3">
        <v>2608238132.3000031</v>
      </c>
      <c r="I1057" s="3">
        <v>2608237713.2992029</v>
      </c>
    </row>
    <row r="1058" spans="1:9" x14ac:dyDescent="0.2">
      <c r="A1058" t="s">
        <v>101</v>
      </c>
      <c r="B1058" t="s">
        <v>21</v>
      </c>
      <c r="C1058" t="s">
        <v>17</v>
      </c>
      <c r="D1058" t="s">
        <v>37</v>
      </c>
      <c r="E1058">
        <v>202112</v>
      </c>
      <c r="F1058" s="3">
        <v>5184625795.7299986</v>
      </c>
      <c r="G1058" s="3">
        <v>5184338924.4597969</v>
      </c>
      <c r="H1058" s="3">
        <v>5184625795.7299986</v>
      </c>
      <c r="I1058" s="3">
        <v>5184338924.4597969</v>
      </c>
    </row>
    <row r="1059" spans="1:9" x14ac:dyDescent="0.2">
      <c r="A1059" t="s">
        <v>101</v>
      </c>
      <c r="B1059" t="s">
        <v>21</v>
      </c>
      <c r="C1059" t="s">
        <v>17</v>
      </c>
      <c r="D1059" t="s">
        <v>37</v>
      </c>
      <c r="E1059">
        <v>202206</v>
      </c>
      <c r="F1059" s="3">
        <v>5181718154.4999952</v>
      </c>
      <c r="G1059" s="3">
        <v>5181581438.8225956</v>
      </c>
      <c r="H1059" s="3">
        <v>5181718154.4999952</v>
      </c>
      <c r="I1059" s="3">
        <v>5181581438.8225956</v>
      </c>
    </row>
    <row r="1060" spans="1:9" x14ac:dyDescent="0.2">
      <c r="A1060" t="s">
        <v>101</v>
      </c>
      <c r="B1060" t="s">
        <v>21</v>
      </c>
      <c r="C1060" t="s">
        <v>17</v>
      </c>
      <c r="D1060" t="s">
        <v>37</v>
      </c>
      <c r="E1060">
        <v>202212</v>
      </c>
      <c r="F1060" s="3">
        <v>4641843403.0499992</v>
      </c>
      <c r="G1060" s="3">
        <v>4641757859.7735996</v>
      </c>
      <c r="H1060" s="3">
        <v>4641843403.0499992</v>
      </c>
      <c r="I1060" s="3">
        <v>4641757859.7735996</v>
      </c>
    </row>
    <row r="1061" spans="1:9" x14ac:dyDescent="0.2">
      <c r="A1061" t="s">
        <v>101</v>
      </c>
      <c r="B1061" t="s">
        <v>21</v>
      </c>
      <c r="C1061" t="s">
        <v>17</v>
      </c>
      <c r="D1061" t="s">
        <v>37</v>
      </c>
      <c r="E1061">
        <v>202306</v>
      </c>
      <c r="F1061" s="3">
        <v>2400224524.1799998</v>
      </c>
      <c r="G1061" s="3">
        <v>2400225039.1798997</v>
      </c>
      <c r="H1061" s="3">
        <v>2400224524.1799998</v>
      </c>
      <c r="I1061" s="3">
        <v>2400225039.1798997</v>
      </c>
    </row>
    <row r="1062" spans="1:9" x14ac:dyDescent="0.2">
      <c r="A1062" t="s">
        <v>101</v>
      </c>
      <c r="B1062" t="s">
        <v>21</v>
      </c>
      <c r="C1062" t="s">
        <v>17</v>
      </c>
      <c r="D1062" t="s">
        <v>37</v>
      </c>
      <c r="E1062">
        <v>202312</v>
      </c>
      <c r="F1062" s="3">
        <v>131.34000000000006</v>
      </c>
      <c r="G1062" s="3">
        <v>131.34000000000006</v>
      </c>
      <c r="H1062" s="3">
        <v>131.34000000000006</v>
      </c>
      <c r="I1062" s="3">
        <v>131.34000000000006</v>
      </c>
    </row>
    <row r="1063" spans="1:9" x14ac:dyDescent="0.2">
      <c r="A1063" t="s">
        <v>101</v>
      </c>
      <c r="B1063" t="s">
        <v>21</v>
      </c>
      <c r="C1063" t="s">
        <v>17</v>
      </c>
      <c r="D1063" t="s">
        <v>37</v>
      </c>
      <c r="E1063">
        <v>202406</v>
      </c>
      <c r="F1063" s="3">
        <v>117.09000000000005</v>
      </c>
      <c r="G1063" s="3">
        <v>117.09000000000005</v>
      </c>
      <c r="H1063" s="3">
        <v>117.09000000000005</v>
      </c>
      <c r="I1063" s="3">
        <v>117.09000000000005</v>
      </c>
    </row>
    <row r="1064" spans="1:9" x14ac:dyDescent="0.2">
      <c r="A1064" t="s">
        <v>101</v>
      </c>
      <c r="B1064" t="s">
        <v>21</v>
      </c>
      <c r="C1064" t="s">
        <v>17</v>
      </c>
      <c r="D1064" t="s">
        <v>33</v>
      </c>
      <c r="E1064">
        <v>202103</v>
      </c>
      <c r="F1064" s="3">
        <v>1</v>
      </c>
      <c r="G1064" s="3">
        <v>0</v>
      </c>
      <c r="H1064" s="3">
        <v>1</v>
      </c>
      <c r="I1064" s="3">
        <v>0</v>
      </c>
    </row>
    <row r="1065" spans="1:9" x14ac:dyDescent="0.2">
      <c r="A1065" t="s">
        <v>101</v>
      </c>
      <c r="B1065" t="s">
        <v>21</v>
      </c>
      <c r="C1065" t="s">
        <v>17</v>
      </c>
      <c r="D1065" t="s">
        <v>33</v>
      </c>
      <c r="E1065">
        <v>202106</v>
      </c>
      <c r="F1065" s="3">
        <v>2608238131.3000031</v>
      </c>
      <c r="G1065" s="3">
        <v>2608237713.2992029</v>
      </c>
      <c r="H1065" s="3">
        <v>2608238131.3000031</v>
      </c>
      <c r="I1065" s="3">
        <v>2608237713.2992029</v>
      </c>
    </row>
    <row r="1066" spans="1:9" x14ac:dyDescent="0.2">
      <c r="A1066" t="s">
        <v>101</v>
      </c>
      <c r="B1066" t="s">
        <v>21</v>
      </c>
      <c r="C1066" t="s">
        <v>17</v>
      </c>
      <c r="D1066" t="s">
        <v>33</v>
      </c>
      <c r="E1066">
        <v>202109</v>
      </c>
      <c r="F1066" s="3">
        <v>2584405839.5</v>
      </c>
      <c r="G1066" s="3">
        <v>2584357513.7939997</v>
      </c>
      <c r="H1066" s="3">
        <v>2584405839.5</v>
      </c>
      <c r="I1066" s="3">
        <v>2584357513.7939997</v>
      </c>
    </row>
    <row r="1067" spans="1:9" x14ac:dyDescent="0.2">
      <c r="A1067" t="s">
        <v>101</v>
      </c>
      <c r="B1067" t="s">
        <v>21</v>
      </c>
      <c r="C1067" t="s">
        <v>17</v>
      </c>
      <c r="D1067" t="s">
        <v>33</v>
      </c>
      <c r="E1067">
        <v>202112</v>
      </c>
      <c r="F1067" s="3">
        <v>2600219956.2299986</v>
      </c>
      <c r="G1067" s="3">
        <v>2599981410.6657977</v>
      </c>
      <c r="H1067" s="3">
        <v>2600219956.2299986</v>
      </c>
      <c r="I1067" s="3">
        <v>2599981410.6657977</v>
      </c>
    </row>
    <row r="1068" spans="1:9" x14ac:dyDescent="0.2">
      <c r="A1068" t="s">
        <v>101</v>
      </c>
      <c r="B1068" t="s">
        <v>21</v>
      </c>
      <c r="C1068" t="s">
        <v>17</v>
      </c>
      <c r="D1068" t="s">
        <v>33</v>
      </c>
      <c r="E1068">
        <v>202203</v>
      </c>
      <c r="F1068" s="3">
        <v>2587732382.0699983</v>
      </c>
      <c r="G1068" s="3">
        <v>2587730617.0699983</v>
      </c>
      <c r="H1068" s="3">
        <v>2587732382.0699983</v>
      </c>
      <c r="I1068" s="3">
        <v>2587730617.0699983</v>
      </c>
    </row>
    <row r="1069" spans="1:9" x14ac:dyDescent="0.2">
      <c r="A1069" t="s">
        <v>101</v>
      </c>
      <c r="B1069" t="s">
        <v>21</v>
      </c>
      <c r="C1069" t="s">
        <v>17</v>
      </c>
      <c r="D1069" t="s">
        <v>33</v>
      </c>
      <c r="E1069">
        <v>202206</v>
      </c>
      <c r="F1069" s="3">
        <v>2593985772.4299974</v>
      </c>
      <c r="G1069" s="3">
        <v>2593850821.7525978</v>
      </c>
      <c r="H1069" s="3">
        <v>2593985772.4299974</v>
      </c>
      <c r="I1069" s="3">
        <v>2593850821.7525978</v>
      </c>
    </row>
    <row r="1070" spans="1:9" x14ac:dyDescent="0.2">
      <c r="A1070" t="s">
        <v>101</v>
      </c>
      <c r="B1070" t="s">
        <v>21</v>
      </c>
      <c r="C1070" t="s">
        <v>17</v>
      </c>
      <c r="D1070" t="s">
        <v>33</v>
      </c>
      <c r="E1070">
        <v>202209</v>
      </c>
      <c r="F1070" s="3">
        <v>2244257234.8699994</v>
      </c>
      <c r="G1070" s="3">
        <v>2244257752.8705997</v>
      </c>
      <c r="H1070" s="3">
        <v>2244257234.8699994</v>
      </c>
      <c r="I1070" s="3">
        <v>2244257752.8705997</v>
      </c>
    </row>
    <row r="1071" spans="1:9" x14ac:dyDescent="0.2">
      <c r="A1071" t="s">
        <v>101</v>
      </c>
      <c r="B1071" t="s">
        <v>21</v>
      </c>
      <c r="C1071" t="s">
        <v>17</v>
      </c>
      <c r="D1071" t="s">
        <v>33</v>
      </c>
      <c r="E1071">
        <v>202212</v>
      </c>
      <c r="F1071" s="3">
        <v>2397586168.1799998</v>
      </c>
      <c r="G1071" s="3">
        <v>2397500106.9030004</v>
      </c>
      <c r="H1071" s="3">
        <v>2397586168.1799998</v>
      </c>
      <c r="I1071" s="3">
        <v>2397500106.9030004</v>
      </c>
    </row>
    <row r="1072" spans="1:9" x14ac:dyDescent="0.2">
      <c r="A1072" t="s">
        <v>101</v>
      </c>
      <c r="B1072" t="s">
        <v>21</v>
      </c>
      <c r="C1072" t="s">
        <v>17</v>
      </c>
      <c r="D1072" t="s">
        <v>33</v>
      </c>
      <c r="E1072">
        <v>202303</v>
      </c>
      <c r="F1072" s="3">
        <v>2400224337.5100002</v>
      </c>
      <c r="G1072" s="3">
        <v>2400225469.5099001</v>
      </c>
      <c r="H1072" s="3">
        <v>2400224337.5100002</v>
      </c>
      <c r="I1072" s="3">
        <v>2400225469.5099001</v>
      </c>
    </row>
    <row r="1073" spans="1:9" x14ac:dyDescent="0.2">
      <c r="A1073" t="s">
        <v>101</v>
      </c>
      <c r="B1073" t="s">
        <v>21</v>
      </c>
      <c r="C1073" t="s">
        <v>17</v>
      </c>
      <c r="D1073" t="s">
        <v>33</v>
      </c>
      <c r="E1073">
        <v>202306</v>
      </c>
      <c r="F1073" s="3">
        <v>186.67000000000024</v>
      </c>
      <c r="G1073" s="3">
        <v>-430.32999999999987</v>
      </c>
      <c r="H1073" s="3">
        <v>186.67000000000024</v>
      </c>
      <c r="I1073" s="3">
        <v>-430.32999999999987</v>
      </c>
    </row>
    <row r="1074" spans="1:9" x14ac:dyDescent="0.2">
      <c r="A1074" t="s">
        <v>101</v>
      </c>
      <c r="B1074" t="s">
        <v>21</v>
      </c>
      <c r="C1074" t="s">
        <v>17</v>
      </c>
      <c r="D1074" t="s">
        <v>33</v>
      </c>
      <c r="E1074">
        <v>202309</v>
      </c>
      <c r="F1074" s="3">
        <v>111.45000000000005</v>
      </c>
      <c r="G1074" s="3">
        <v>111.45000000000005</v>
      </c>
      <c r="H1074" s="3">
        <v>111.45000000000005</v>
      </c>
      <c r="I1074" s="3">
        <v>111.45000000000005</v>
      </c>
    </row>
    <row r="1075" spans="1:9" x14ac:dyDescent="0.2">
      <c r="A1075" t="s">
        <v>101</v>
      </c>
      <c r="B1075" t="s">
        <v>21</v>
      </c>
      <c r="C1075" t="s">
        <v>17</v>
      </c>
      <c r="D1075" t="s">
        <v>33</v>
      </c>
      <c r="E1075">
        <v>202312</v>
      </c>
      <c r="F1075" s="3">
        <v>19.89</v>
      </c>
      <c r="G1075" s="3">
        <v>19.89</v>
      </c>
      <c r="H1075" s="3">
        <v>19.89</v>
      </c>
      <c r="I1075" s="3">
        <v>19.89</v>
      </c>
    </row>
    <row r="1076" spans="1:9" x14ac:dyDescent="0.2">
      <c r="A1076" t="s">
        <v>101</v>
      </c>
      <c r="B1076" t="s">
        <v>21</v>
      </c>
      <c r="C1076" t="s">
        <v>17</v>
      </c>
      <c r="D1076" t="s">
        <v>33</v>
      </c>
      <c r="E1076">
        <v>202403</v>
      </c>
      <c r="F1076" s="3">
        <v>104.05000000000005</v>
      </c>
      <c r="G1076" s="3">
        <v>104.05000000000005</v>
      </c>
      <c r="H1076" s="3">
        <v>104.05000000000005</v>
      </c>
      <c r="I1076" s="3">
        <v>104.05000000000005</v>
      </c>
    </row>
    <row r="1077" spans="1:9" x14ac:dyDescent="0.2">
      <c r="A1077" t="s">
        <v>101</v>
      </c>
      <c r="B1077" t="s">
        <v>21</v>
      </c>
      <c r="C1077" t="s">
        <v>17</v>
      </c>
      <c r="D1077" t="s">
        <v>33</v>
      </c>
      <c r="E1077">
        <v>202406</v>
      </c>
      <c r="F1077" s="3">
        <v>13.039999999999997</v>
      </c>
      <c r="G1077" s="3">
        <v>13.039999999999997</v>
      </c>
      <c r="H1077" s="3">
        <v>13.039999999999997</v>
      </c>
      <c r="I1077" s="3">
        <v>13.039999999999997</v>
      </c>
    </row>
    <row r="1078" spans="1:9" x14ac:dyDescent="0.2">
      <c r="A1078" t="s">
        <v>101</v>
      </c>
      <c r="B1078" t="s">
        <v>22</v>
      </c>
      <c r="C1078" t="s">
        <v>17</v>
      </c>
      <c r="D1078" t="s">
        <v>35</v>
      </c>
      <c r="E1078">
        <v>2020</v>
      </c>
      <c r="F1078" s="3">
        <v>6374723609.7699995</v>
      </c>
      <c r="G1078" s="3">
        <v>6374663179.9918995</v>
      </c>
      <c r="H1078" s="3">
        <v>6374723609.7699995</v>
      </c>
      <c r="I1078" s="3">
        <v>6374663179.9918995</v>
      </c>
    </row>
    <row r="1079" spans="1:9" x14ac:dyDescent="0.2">
      <c r="A1079" t="s">
        <v>101</v>
      </c>
      <c r="B1079" t="s">
        <v>22</v>
      </c>
      <c r="C1079" t="s">
        <v>17</v>
      </c>
      <c r="D1079" t="s">
        <v>35</v>
      </c>
      <c r="E1079">
        <v>2021</v>
      </c>
      <c r="F1079" s="3">
        <v>15420810288.209999</v>
      </c>
      <c r="G1079" s="3">
        <v>15419199649.614202</v>
      </c>
      <c r="H1079" s="3">
        <v>15420810288.209999</v>
      </c>
      <c r="I1079" s="3">
        <v>15419199649.614202</v>
      </c>
    </row>
    <row r="1080" spans="1:9" x14ac:dyDescent="0.2">
      <c r="A1080" t="s">
        <v>101</v>
      </c>
      <c r="B1080" t="s">
        <v>22</v>
      </c>
      <c r="C1080" t="s">
        <v>17</v>
      </c>
      <c r="D1080" t="s">
        <v>35</v>
      </c>
      <c r="E1080">
        <v>2022</v>
      </c>
      <c r="F1080" s="3">
        <v>6625774497.8400002</v>
      </c>
      <c r="G1080" s="3">
        <v>6625289356.8751001</v>
      </c>
      <c r="H1080" s="3">
        <v>6625774497.8400002</v>
      </c>
      <c r="I1080" s="3">
        <v>6625289356.8751001</v>
      </c>
    </row>
    <row r="1081" spans="1:9" x14ac:dyDescent="0.2">
      <c r="A1081" t="s">
        <v>101</v>
      </c>
      <c r="B1081" t="s">
        <v>22</v>
      </c>
      <c r="C1081" t="s">
        <v>17</v>
      </c>
      <c r="D1081" t="s">
        <v>36</v>
      </c>
      <c r="E1081">
        <v>202005</v>
      </c>
      <c r="F1081" s="3">
        <v>7.4200000000000008</v>
      </c>
      <c r="G1081" s="3">
        <v>1.42</v>
      </c>
      <c r="H1081" s="3">
        <v>7.4200000000000008</v>
      </c>
      <c r="I1081" s="3">
        <v>1.42</v>
      </c>
    </row>
    <row r="1082" spans="1:9" x14ac:dyDescent="0.2">
      <c r="A1082" t="s">
        <v>101</v>
      </c>
      <c r="B1082" t="s">
        <v>22</v>
      </c>
      <c r="C1082" t="s">
        <v>17</v>
      </c>
      <c r="D1082" t="s">
        <v>36</v>
      </c>
      <c r="E1082">
        <v>202006</v>
      </c>
      <c r="F1082" s="3">
        <v>291696046.81999999</v>
      </c>
      <c r="G1082" s="3">
        <v>291696017.81999999</v>
      </c>
      <c r="H1082" s="3">
        <v>291696046.81999999</v>
      </c>
      <c r="I1082" s="3">
        <v>291696017.81999999</v>
      </c>
    </row>
    <row r="1083" spans="1:9" x14ac:dyDescent="0.2">
      <c r="A1083" t="s">
        <v>101</v>
      </c>
      <c r="B1083" t="s">
        <v>22</v>
      </c>
      <c r="C1083" t="s">
        <v>17</v>
      </c>
      <c r="D1083" t="s">
        <v>36</v>
      </c>
      <c r="E1083">
        <v>202007</v>
      </c>
      <c r="F1083" s="3">
        <v>722936997.52999961</v>
      </c>
      <c r="G1083" s="3">
        <v>722938360.52999961</v>
      </c>
      <c r="H1083" s="3">
        <v>722936997.52999961</v>
      </c>
      <c r="I1083" s="3">
        <v>722938360.52999961</v>
      </c>
    </row>
    <row r="1084" spans="1:9" x14ac:dyDescent="0.2">
      <c r="A1084" t="s">
        <v>101</v>
      </c>
      <c r="B1084" t="s">
        <v>22</v>
      </c>
      <c r="C1084" t="s">
        <v>17</v>
      </c>
      <c r="D1084" t="s">
        <v>36</v>
      </c>
      <c r="E1084">
        <v>202008</v>
      </c>
      <c r="F1084" s="3">
        <v>803112189</v>
      </c>
      <c r="G1084" s="3">
        <v>803112036</v>
      </c>
      <c r="H1084" s="3">
        <v>803112189</v>
      </c>
      <c r="I1084" s="3">
        <v>803112036</v>
      </c>
    </row>
    <row r="1085" spans="1:9" x14ac:dyDescent="0.2">
      <c r="A1085" t="s">
        <v>101</v>
      </c>
      <c r="B1085" t="s">
        <v>22</v>
      </c>
      <c r="C1085" t="s">
        <v>17</v>
      </c>
      <c r="D1085" t="s">
        <v>36</v>
      </c>
      <c r="E1085">
        <v>202009</v>
      </c>
      <c r="F1085" s="3">
        <v>852747077</v>
      </c>
      <c r="G1085" s="3">
        <v>852746929</v>
      </c>
      <c r="H1085" s="3">
        <v>852747077</v>
      </c>
      <c r="I1085" s="3">
        <v>852746929</v>
      </c>
    </row>
    <row r="1086" spans="1:9" x14ac:dyDescent="0.2">
      <c r="A1086" t="s">
        <v>101</v>
      </c>
      <c r="B1086" t="s">
        <v>22</v>
      </c>
      <c r="C1086" t="s">
        <v>17</v>
      </c>
      <c r="D1086" t="s">
        <v>36</v>
      </c>
      <c r="E1086">
        <v>202010</v>
      </c>
      <c r="F1086" s="3">
        <v>1279542165</v>
      </c>
      <c r="G1086" s="3">
        <v>1279542012</v>
      </c>
      <c r="H1086" s="3">
        <v>1279542165</v>
      </c>
      <c r="I1086" s="3">
        <v>1279542012</v>
      </c>
    </row>
    <row r="1087" spans="1:9" x14ac:dyDescent="0.2">
      <c r="A1087" t="s">
        <v>101</v>
      </c>
      <c r="B1087" t="s">
        <v>22</v>
      </c>
      <c r="C1087" t="s">
        <v>17</v>
      </c>
      <c r="D1087" t="s">
        <v>36</v>
      </c>
      <c r="E1087">
        <v>202011</v>
      </c>
      <c r="F1087" s="3">
        <v>1240764581</v>
      </c>
      <c r="G1087" s="3">
        <v>1240756089.9762001</v>
      </c>
      <c r="H1087" s="3">
        <v>1240764581</v>
      </c>
      <c r="I1087" s="3">
        <v>1240756089.9762001</v>
      </c>
    </row>
    <row r="1088" spans="1:9" x14ac:dyDescent="0.2">
      <c r="A1088" t="s">
        <v>101</v>
      </c>
      <c r="B1088" t="s">
        <v>22</v>
      </c>
      <c r="C1088" t="s">
        <v>17</v>
      </c>
      <c r="D1088" t="s">
        <v>36</v>
      </c>
      <c r="E1088">
        <v>202012</v>
      </c>
      <c r="F1088" s="3">
        <v>1183924546</v>
      </c>
      <c r="G1088" s="3">
        <v>1183871733.2457001</v>
      </c>
      <c r="H1088" s="3">
        <v>1183924546</v>
      </c>
      <c r="I1088" s="3">
        <v>1183871733.2457001</v>
      </c>
    </row>
    <row r="1089" spans="1:9" x14ac:dyDescent="0.2">
      <c r="A1089" t="s">
        <v>101</v>
      </c>
      <c r="B1089" t="s">
        <v>22</v>
      </c>
      <c r="C1089" t="s">
        <v>17</v>
      </c>
      <c r="D1089" t="s">
        <v>36</v>
      </c>
      <c r="E1089">
        <v>202101</v>
      </c>
      <c r="F1089" s="3">
        <v>1201394440</v>
      </c>
      <c r="G1089" s="3">
        <v>1201394287</v>
      </c>
      <c r="H1089" s="3">
        <v>1201394440</v>
      </c>
      <c r="I1089" s="3">
        <v>1201394287</v>
      </c>
    </row>
    <row r="1090" spans="1:9" x14ac:dyDescent="0.2">
      <c r="A1090" t="s">
        <v>101</v>
      </c>
      <c r="B1090" t="s">
        <v>22</v>
      </c>
      <c r="C1090" t="s">
        <v>17</v>
      </c>
      <c r="D1090" t="s">
        <v>36</v>
      </c>
      <c r="E1090">
        <v>202102</v>
      </c>
      <c r="F1090" s="3">
        <v>1198281203</v>
      </c>
      <c r="G1090" s="3">
        <v>1198175519.6515002</v>
      </c>
      <c r="H1090" s="3">
        <v>1198281203</v>
      </c>
      <c r="I1090" s="3">
        <v>1198175519.6515002</v>
      </c>
    </row>
    <row r="1091" spans="1:9" x14ac:dyDescent="0.2">
      <c r="A1091" t="s">
        <v>101</v>
      </c>
      <c r="B1091" t="s">
        <v>22</v>
      </c>
      <c r="C1091" t="s">
        <v>17</v>
      </c>
      <c r="D1091" t="s">
        <v>36</v>
      </c>
      <c r="E1091">
        <v>202103</v>
      </c>
      <c r="F1091" s="3">
        <v>1217910258</v>
      </c>
      <c r="G1091" s="3">
        <v>1217829230.5207999</v>
      </c>
      <c r="H1091" s="3">
        <v>1217910258</v>
      </c>
      <c r="I1091" s="3">
        <v>1217829230.5207999</v>
      </c>
    </row>
    <row r="1092" spans="1:9" x14ac:dyDescent="0.2">
      <c r="A1092" t="s">
        <v>101</v>
      </c>
      <c r="B1092" t="s">
        <v>22</v>
      </c>
      <c r="C1092" t="s">
        <v>17</v>
      </c>
      <c r="D1092" t="s">
        <v>36</v>
      </c>
      <c r="E1092">
        <v>202104</v>
      </c>
      <c r="F1092" s="3">
        <v>1313260785</v>
      </c>
      <c r="G1092" s="3">
        <v>1313204428.497</v>
      </c>
      <c r="H1092" s="3">
        <v>1313260785</v>
      </c>
      <c r="I1092" s="3">
        <v>1313204428.497</v>
      </c>
    </row>
    <row r="1093" spans="1:9" x14ac:dyDescent="0.2">
      <c r="A1093" t="s">
        <v>101</v>
      </c>
      <c r="B1093" t="s">
        <v>22</v>
      </c>
      <c r="C1093" t="s">
        <v>17</v>
      </c>
      <c r="D1093" t="s">
        <v>36</v>
      </c>
      <c r="E1093">
        <v>202105</v>
      </c>
      <c r="F1093" s="3">
        <v>1261605434.5599999</v>
      </c>
      <c r="G1093" s="3">
        <v>1261620362.9809999</v>
      </c>
      <c r="H1093" s="3">
        <v>1261605434.5599999</v>
      </c>
      <c r="I1093" s="3">
        <v>1261620362.9809999</v>
      </c>
    </row>
    <row r="1094" spans="1:9" x14ac:dyDescent="0.2">
      <c r="A1094" t="s">
        <v>101</v>
      </c>
      <c r="B1094" t="s">
        <v>22</v>
      </c>
      <c r="C1094" t="s">
        <v>17</v>
      </c>
      <c r="D1094" t="s">
        <v>36</v>
      </c>
      <c r="E1094">
        <v>202106</v>
      </c>
      <c r="F1094" s="3">
        <v>1159775740</v>
      </c>
      <c r="G1094" s="3">
        <v>1159607351.2673001</v>
      </c>
      <c r="H1094" s="3">
        <v>1159775740</v>
      </c>
      <c r="I1094" s="3">
        <v>1159607351.2673001</v>
      </c>
    </row>
    <row r="1095" spans="1:9" x14ac:dyDescent="0.2">
      <c r="A1095" t="s">
        <v>101</v>
      </c>
      <c r="B1095" t="s">
        <v>22</v>
      </c>
      <c r="C1095" t="s">
        <v>17</v>
      </c>
      <c r="D1095" t="s">
        <v>36</v>
      </c>
      <c r="E1095">
        <v>202107</v>
      </c>
      <c r="F1095" s="3">
        <v>1282336807</v>
      </c>
      <c r="G1095" s="3">
        <v>1282405640.6757998</v>
      </c>
      <c r="H1095" s="3">
        <v>1282336807</v>
      </c>
      <c r="I1095" s="3">
        <v>1282405640.6757998</v>
      </c>
    </row>
    <row r="1096" spans="1:9" x14ac:dyDescent="0.2">
      <c r="A1096" t="s">
        <v>101</v>
      </c>
      <c r="B1096" t="s">
        <v>22</v>
      </c>
      <c r="C1096" t="s">
        <v>17</v>
      </c>
      <c r="D1096" t="s">
        <v>36</v>
      </c>
      <c r="E1096">
        <v>202108</v>
      </c>
      <c r="F1096" s="3">
        <v>1345751209.5999999</v>
      </c>
      <c r="G1096" s="3">
        <v>1345601717.7491999</v>
      </c>
      <c r="H1096" s="3">
        <v>1345751209.5999999</v>
      </c>
      <c r="I1096" s="3">
        <v>1345601717.7491999</v>
      </c>
    </row>
    <row r="1097" spans="1:9" x14ac:dyDescent="0.2">
      <c r="A1097" t="s">
        <v>101</v>
      </c>
      <c r="B1097" t="s">
        <v>22</v>
      </c>
      <c r="C1097" t="s">
        <v>17</v>
      </c>
      <c r="D1097" t="s">
        <v>36</v>
      </c>
      <c r="E1097">
        <v>202109</v>
      </c>
      <c r="F1097" s="3">
        <v>1319513932.8199999</v>
      </c>
      <c r="G1097" s="3">
        <v>1319292278.4288001</v>
      </c>
      <c r="H1097" s="3">
        <v>1319513932.8199999</v>
      </c>
      <c r="I1097" s="3">
        <v>1319292278.4288001</v>
      </c>
    </row>
    <row r="1098" spans="1:9" x14ac:dyDescent="0.2">
      <c r="A1098" t="s">
        <v>101</v>
      </c>
      <c r="B1098" t="s">
        <v>22</v>
      </c>
      <c r="C1098" t="s">
        <v>17</v>
      </c>
      <c r="D1098" t="s">
        <v>36</v>
      </c>
      <c r="E1098">
        <v>202110</v>
      </c>
      <c r="F1098" s="3">
        <v>1468661188.0799999</v>
      </c>
      <c r="G1098" s="3">
        <v>1468610003.2730999</v>
      </c>
      <c r="H1098" s="3">
        <v>1468661188.0799999</v>
      </c>
      <c r="I1098" s="3">
        <v>1468610003.2730999</v>
      </c>
    </row>
    <row r="1099" spans="1:9" x14ac:dyDescent="0.2">
      <c r="A1099" t="s">
        <v>101</v>
      </c>
      <c r="B1099" t="s">
        <v>22</v>
      </c>
      <c r="C1099" t="s">
        <v>17</v>
      </c>
      <c r="D1099" t="s">
        <v>36</v>
      </c>
      <c r="E1099">
        <v>202111</v>
      </c>
      <c r="F1099" s="3">
        <v>1333657734</v>
      </c>
      <c r="G1099" s="3">
        <v>1333351587.1056004</v>
      </c>
      <c r="H1099" s="3">
        <v>1333657734</v>
      </c>
      <c r="I1099" s="3">
        <v>1333351587.1056004</v>
      </c>
    </row>
    <row r="1100" spans="1:9" x14ac:dyDescent="0.2">
      <c r="A1100" t="s">
        <v>101</v>
      </c>
      <c r="B1100" t="s">
        <v>22</v>
      </c>
      <c r="C1100" t="s">
        <v>17</v>
      </c>
      <c r="D1100" t="s">
        <v>36</v>
      </c>
      <c r="E1100">
        <v>202112</v>
      </c>
      <c r="F1100" s="3">
        <v>1318661556.1499999</v>
      </c>
      <c r="G1100" s="3">
        <v>1318107242.4641006</v>
      </c>
      <c r="H1100" s="3">
        <v>1318661556.1499999</v>
      </c>
      <c r="I1100" s="3">
        <v>1318107242.4641006</v>
      </c>
    </row>
    <row r="1101" spans="1:9" x14ac:dyDescent="0.2">
      <c r="A1101" t="s">
        <v>101</v>
      </c>
      <c r="B1101" t="s">
        <v>22</v>
      </c>
      <c r="C1101" t="s">
        <v>17</v>
      </c>
      <c r="D1101" t="s">
        <v>36</v>
      </c>
      <c r="E1101">
        <v>202201</v>
      </c>
      <c r="F1101" s="3">
        <v>1350167499</v>
      </c>
      <c r="G1101" s="3">
        <v>1350167491</v>
      </c>
      <c r="H1101" s="3">
        <v>1350167499</v>
      </c>
      <c r="I1101" s="3">
        <v>1350167491</v>
      </c>
    </row>
    <row r="1102" spans="1:9" x14ac:dyDescent="0.2">
      <c r="A1102" t="s">
        <v>101</v>
      </c>
      <c r="B1102" t="s">
        <v>22</v>
      </c>
      <c r="C1102" t="s">
        <v>17</v>
      </c>
      <c r="D1102" t="s">
        <v>36</v>
      </c>
      <c r="E1102">
        <v>202202</v>
      </c>
      <c r="F1102" s="3">
        <v>1306099212.3600001</v>
      </c>
      <c r="G1102" s="3">
        <v>1306099203.3600001</v>
      </c>
      <c r="H1102" s="3">
        <v>1306099212.3600001</v>
      </c>
      <c r="I1102" s="3">
        <v>1306099203.3600001</v>
      </c>
    </row>
    <row r="1103" spans="1:9" x14ac:dyDescent="0.2">
      <c r="A1103" t="s">
        <v>101</v>
      </c>
      <c r="B1103" t="s">
        <v>22</v>
      </c>
      <c r="C1103" t="s">
        <v>17</v>
      </c>
      <c r="D1103" t="s">
        <v>36</v>
      </c>
      <c r="E1103">
        <v>202203</v>
      </c>
      <c r="F1103" s="3">
        <v>1281468930.6199999</v>
      </c>
      <c r="G1103" s="3">
        <v>1281468924.6199999</v>
      </c>
      <c r="H1103" s="3">
        <v>1281468930.6199999</v>
      </c>
      <c r="I1103" s="3">
        <v>1281468924.6199999</v>
      </c>
    </row>
    <row r="1104" spans="1:9" x14ac:dyDescent="0.2">
      <c r="A1104" t="s">
        <v>101</v>
      </c>
      <c r="B1104" t="s">
        <v>22</v>
      </c>
      <c r="C1104" t="s">
        <v>17</v>
      </c>
      <c r="D1104" t="s">
        <v>36</v>
      </c>
      <c r="E1104">
        <v>202204</v>
      </c>
      <c r="F1104" s="3">
        <v>1249372097.04</v>
      </c>
      <c r="G1104" s="3">
        <v>1249036699.8415005</v>
      </c>
      <c r="H1104" s="3">
        <v>1249372097.04</v>
      </c>
      <c r="I1104" s="3">
        <v>1249036699.8415005</v>
      </c>
    </row>
    <row r="1105" spans="1:9" x14ac:dyDescent="0.2">
      <c r="A1105" t="s">
        <v>101</v>
      </c>
      <c r="B1105" t="s">
        <v>22</v>
      </c>
      <c r="C1105" t="s">
        <v>17</v>
      </c>
      <c r="D1105" t="s">
        <v>36</v>
      </c>
      <c r="E1105">
        <v>202205</v>
      </c>
      <c r="F1105" s="3">
        <v>1403077466.8199999</v>
      </c>
      <c r="G1105" s="3">
        <v>1403077463.8199999</v>
      </c>
      <c r="H1105" s="3">
        <v>1403077466.8199999</v>
      </c>
      <c r="I1105" s="3">
        <v>1403077463.8199999</v>
      </c>
    </row>
    <row r="1106" spans="1:9" x14ac:dyDescent="0.2">
      <c r="A1106" t="s">
        <v>101</v>
      </c>
      <c r="B1106" t="s">
        <v>22</v>
      </c>
      <c r="C1106" t="s">
        <v>17</v>
      </c>
      <c r="D1106" t="s">
        <v>36</v>
      </c>
      <c r="E1106">
        <v>202206</v>
      </c>
      <c r="F1106" s="3">
        <v>35557412</v>
      </c>
      <c r="G1106" s="3">
        <v>35557413</v>
      </c>
      <c r="H1106" s="3">
        <v>35557412</v>
      </c>
      <c r="I1106" s="3">
        <v>35557413</v>
      </c>
    </row>
    <row r="1107" spans="1:9" x14ac:dyDescent="0.2">
      <c r="A1107" t="s">
        <v>101</v>
      </c>
      <c r="B1107" t="s">
        <v>22</v>
      </c>
      <c r="C1107" t="s">
        <v>17</v>
      </c>
      <c r="D1107" t="s">
        <v>36</v>
      </c>
      <c r="E1107">
        <v>202207</v>
      </c>
      <c r="F1107" s="3">
        <v>16008</v>
      </c>
      <c r="G1107" s="3">
        <v>16009</v>
      </c>
      <c r="H1107" s="3">
        <v>16008</v>
      </c>
      <c r="I1107" s="3">
        <v>16009</v>
      </c>
    </row>
    <row r="1108" spans="1:9" x14ac:dyDescent="0.2">
      <c r="A1108" t="s">
        <v>101</v>
      </c>
      <c r="B1108" t="s">
        <v>22</v>
      </c>
      <c r="C1108" t="s">
        <v>17</v>
      </c>
      <c r="D1108" t="s">
        <v>36</v>
      </c>
      <c r="E1108">
        <v>202208</v>
      </c>
      <c r="F1108" s="3">
        <v>15872</v>
      </c>
      <c r="G1108" s="3">
        <v>15872</v>
      </c>
      <c r="H1108" s="3">
        <v>15872</v>
      </c>
      <c r="I1108" s="3">
        <v>15872</v>
      </c>
    </row>
    <row r="1109" spans="1:9" x14ac:dyDescent="0.2">
      <c r="A1109" t="s">
        <v>101</v>
      </c>
      <c r="B1109" t="s">
        <v>22</v>
      </c>
      <c r="C1109" t="s">
        <v>17</v>
      </c>
      <c r="D1109" t="s">
        <v>36</v>
      </c>
      <c r="E1109">
        <v>202210</v>
      </c>
      <c r="F1109" s="3">
        <v>0</v>
      </c>
      <c r="G1109" s="3">
        <v>-112358.58179999999</v>
      </c>
      <c r="H1109" s="3">
        <v>0</v>
      </c>
      <c r="I1109" s="3">
        <v>-112358.58179999999</v>
      </c>
    </row>
    <row r="1110" spans="1:9" x14ac:dyDescent="0.2">
      <c r="A1110" t="s">
        <v>101</v>
      </c>
      <c r="B1110" t="s">
        <v>22</v>
      </c>
      <c r="C1110" t="s">
        <v>17</v>
      </c>
      <c r="D1110" t="s">
        <v>36</v>
      </c>
      <c r="E1110">
        <v>202212</v>
      </c>
      <c r="F1110" s="3">
        <v>0</v>
      </c>
      <c r="G1110" s="3">
        <v>-37361.184599999993</v>
      </c>
      <c r="H1110" s="3">
        <v>0</v>
      </c>
      <c r="I1110" s="3">
        <v>-37361.184599999993</v>
      </c>
    </row>
    <row r="1111" spans="1:9" x14ac:dyDescent="0.2">
      <c r="A1111" t="s">
        <v>101</v>
      </c>
      <c r="B1111" t="s">
        <v>22</v>
      </c>
      <c r="C1111" t="s">
        <v>17</v>
      </c>
      <c r="D1111" t="s">
        <v>37</v>
      </c>
      <c r="E1111">
        <v>202006</v>
      </c>
      <c r="F1111" s="3">
        <v>291696054.24000001</v>
      </c>
      <c r="G1111" s="3">
        <v>291696019.24000001</v>
      </c>
      <c r="H1111" s="3">
        <v>291696054.24000001</v>
      </c>
      <c r="I1111" s="3">
        <v>291696019.24000001</v>
      </c>
    </row>
    <row r="1112" spans="1:9" x14ac:dyDescent="0.2">
      <c r="A1112" t="s">
        <v>101</v>
      </c>
      <c r="B1112" t="s">
        <v>22</v>
      </c>
      <c r="C1112" t="s">
        <v>17</v>
      </c>
      <c r="D1112" t="s">
        <v>37</v>
      </c>
      <c r="E1112">
        <v>202012</v>
      </c>
      <c r="F1112" s="3">
        <v>6083027555.5299997</v>
      </c>
      <c r="G1112" s="3">
        <v>6082967160.7518997</v>
      </c>
      <c r="H1112" s="3">
        <v>6083027555.5299997</v>
      </c>
      <c r="I1112" s="3">
        <v>6082967160.7518997</v>
      </c>
    </row>
    <row r="1113" spans="1:9" x14ac:dyDescent="0.2">
      <c r="A1113" t="s">
        <v>101</v>
      </c>
      <c r="B1113" t="s">
        <v>22</v>
      </c>
      <c r="C1113" t="s">
        <v>17</v>
      </c>
      <c r="D1113" t="s">
        <v>37</v>
      </c>
      <c r="E1113">
        <v>202106</v>
      </c>
      <c r="F1113" s="3">
        <v>7352227860.5599995</v>
      </c>
      <c r="G1113" s="3">
        <v>7351831179.9176006</v>
      </c>
      <c r="H1113" s="3">
        <v>7352227860.5599995</v>
      </c>
      <c r="I1113" s="3">
        <v>7351831179.9176006</v>
      </c>
    </row>
    <row r="1114" spans="1:9" x14ac:dyDescent="0.2">
      <c r="A1114" t="s">
        <v>101</v>
      </c>
      <c r="B1114" t="s">
        <v>22</v>
      </c>
      <c r="C1114" t="s">
        <v>17</v>
      </c>
      <c r="D1114" t="s">
        <v>37</v>
      </c>
      <c r="E1114">
        <v>202112</v>
      </c>
      <c r="F1114" s="3">
        <v>8068582427.6499996</v>
      </c>
      <c r="G1114" s="3">
        <v>8067368469.6966009</v>
      </c>
      <c r="H1114" s="3">
        <v>8068582427.6499996</v>
      </c>
      <c r="I1114" s="3">
        <v>8067368469.6966009</v>
      </c>
    </row>
    <row r="1115" spans="1:9" x14ac:dyDescent="0.2">
      <c r="A1115" t="s">
        <v>101</v>
      </c>
      <c r="B1115" t="s">
        <v>22</v>
      </c>
      <c r="C1115" t="s">
        <v>17</v>
      </c>
      <c r="D1115" t="s">
        <v>37</v>
      </c>
      <c r="E1115">
        <v>202206</v>
      </c>
      <c r="F1115" s="3">
        <v>6625742617.8400002</v>
      </c>
      <c r="G1115" s="3">
        <v>6625407195.6415005</v>
      </c>
      <c r="H1115" s="3">
        <v>6625742617.8400002</v>
      </c>
      <c r="I1115" s="3">
        <v>6625407195.6415005</v>
      </c>
    </row>
    <row r="1116" spans="1:9" x14ac:dyDescent="0.2">
      <c r="A1116" t="s">
        <v>101</v>
      </c>
      <c r="B1116" t="s">
        <v>22</v>
      </c>
      <c r="C1116" t="s">
        <v>17</v>
      </c>
      <c r="D1116" t="s">
        <v>37</v>
      </c>
      <c r="E1116">
        <v>202212</v>
      </c>
      <c r="F1116" s="3">
        <v>31880</v>
      </c>
      <c r="G1116" s="3">
        <v>-117838.76639999998</v>
      </c>
      <c r="H1116" s="3">
        <v>31880</v>
      </c>
      <c r="I1116" s="3">
        <v>-117838.76639999998</v>
      </c>
    </row>
    <row r="1117" spans="1:9" x14ac:dyDescent="0.2">
      <c r="A1117" t="s">
        <v>101</v>
      </c>
      <c r="B1117" t="s">
        <v>22</v>
      </c>
      <c r="C1117" t="s">
        <v>17</v>
      </c>
      <c r="D1117" t="s">
        <v>33</v>
      </c>
      <c r="E1117">
        <v>202006</v>
      </c>
      <c r="F1117" s="3">
        <v>291696054.24000001</v>
      </c>
      <c r="G1117" s="3">
        <v>291696019.24000001</v>
      </c>
      <c r="H1117" s="3">
        <v>291696054.24000001</v>
      </c>
      <c r="I1117" s="3">
        <v>291696019.24000001</v>
      </c>
    </row>
    <row r="1118" spans="1:9" x14ac:dyDescent="0.2">
      <c r="A1118" t="s">
        <v>101</v>
      </c>
      <c r="B1118" t="s">
        <v>22</v>
      </c>
      <c r="C1118" t="s">
        <v>17</v>
      </c>
      <c r="D1118" t="s">
        <v>33</v>
      </c>
      <c r="E1118">
        <v>202009</v>
      </c>
      <c r="F1118" s="3">
        <v>2378796263.5299997</v>
      </c>
      <c r="G1118" s="3">
        <v>2378797325.5299997</v>
      </c>
      <c r="H1118" s="3">
        <v>2378796263.5299997</v>
      </c>
      <c r="I1118" s="3">
        <v>2378797325.5299997</v>
      </c>
    </row>
    <row r="1119" spans="1:9" x14ac:dyDescent="0.2">
      <c r="A1119" t="s">
        <v>101</v>
      </c>
      <c r="B1119" t="s">
        <v>22</v>
      </c>
      <c r="C1119" t="s">
        <v>17</v>
      </c>
      <c r="D1119" t="s">
        <v>33</v>
      </c>
      <c r="E1119">
        <v>202012</v>
      </c>
      <c r="F1119" s="3">
        <v>3704231292</v>
      </c>
      <c r="G1119" s="3">
        <v>3704169835.2219</v>
      </c>
      <c r="H1119" s="3">
        <v>3704231292</v>
      </c>
      <c r="I1119" s="3">
        <v>3704169835.2219</v>
      </c>
    </row>
    <row r="1120" spans="1:9" x14ac:dyDescent="0.2">
      <c r="A1120" t="s">
        <v>101</v>
      </c>
      <c r="B1120" t="s">
        <v>22</v>
      </c>
      <c r="C1120" t="s">
        <v>17</v>
      </c>
      <c r="D1120" t="s">
        <v>33</v>
      </c>
      <c r="E1120">
        <v>202103</v>
      </c>
      <c r="F1120" s="3">
        <v>3617585901</v>
      </c>
      <c r="G1120" s="3">
        <v>3617399037.1723003</v>
      </c>
      <c r="H1120" s="3">
        <v>3617585901</v>
      </c>
      <c r="I1120" s="3">
        <v>3617399037.1723003</v>
      </c>
    </row>
    <row r="1121" spans="1:9" x14ac:dyDescent="0.2">
      <c r="A1121" t="s">
        <v>101</v>
      </c>
      <c r="B1121" t="s">
        <v>22</v>
      </c>
      <c r="C1121" t="s">
        <v>17</v>
      </c>
      <c r="D1121" t="s">
        <v>33</v>
      </c>
      <c r="E1121">
        <v>202106</v>
      </c>
      <c r="F1121" s="3">
        <v>3734641959.5599999</v>
      </c>
      <c r="G1121" s="3">
        <v>3734432142.7452998</v>
      </c>
      <c r="H1121" s="3">
        <v>3734641959.5599999</v>
      </c>
      <c r="I1121" s="3">
        <v>3734432142.7452998</v>
      </c>
    </row>
    <row r="1122" spans="1:9" x14ac:dyDescent="0.2">
      <c r="A1122" t="s">
        <v>101</v>
      </c>
      <c r="B1122" t="s">
        <v>22</v>
      </c>
      <c r="C1122" t="s">
        <v>17</v>
      </c>
      <c r="D1122" t="s">
        <v>33</v>
      </c>
      <c r="E1122">
        <v>202109</v>
      </c>
      <c r="F1122" s="3">
        <v>3947601949.4200001</v>
      </c>
      <c r="G1122" s="3">
        <v>3947299636.8537998</v>
      </c>
      <c r="H1122" s="3">
        <v>3947601949.4200001</v>
      </c>
      <c r="I1122" s="3">
        <v>3947299636.8537998</v>
      </c>
    </row>
    <row r="1123" spans="1:9" x14ac:dyDescent="0.2">
      <c r="A1123" t="s">
        <v>101</v>
      </c>
      <c r="B1123" t="s">
        <v>22</v>
      </c>
      <c r="C1123" t="s">
        <v>17</v>
      </c>
      <c r="D1123" t="s">
        <v>33</v>
      </c>
      <c r="E1123">
        <v>202112</v>
      </c>
      <c r="F1123" s="3">
        <v>4120980478.2299995</v>
      </c>
      <c r="G1123" s="3">
        <v>4120068832.8428011</v>
      </c>
      <c r="H1123" s="3">
        <v>4120980478.2299995</v>
      </c>
      <c r="I1123" s="3">
        <v>4120068832.8428011</v>
      </c>
    </row>
    <row r="1124" spans="1:9" x14ac:dyDescent="0.2">
      <c r="A1124" t="s">
        <v>101</v>
      </c>
      <c r="B1124" t="s">
        <v>22</v>
      </c>
      <c r="C1124" t="s">
        <v>17</v>
      </c>
      <c r="D1124" t="s">
        <v>33</v>
      </c>
      <c r="E1124">
        <v>202203</v>
      </c>
      <c r="F1124" s="3">
        <v>3937735641.98</v>
      </c>
      <c r="G1124" s="3">
        <v>3937735618.98</v>
      </c>
      <c r="H1124" s="3">
        <v>3937735641.98</v>
      </c>
      <c r="I1124" s="3">
        <v>3937735618.98</v>
      </c>
    </row>
    <row r="1125" spans="1:9" x14ac:dyDescent="0.2">
      <c r="A1125" t="s">
        <v>101</v>
      </c>
      <c r="B1125" t="s">
        <v>22</v>
      </c>
      <c r="C1125" t="s">
        <v>17</v>
      </c>
      <c r="D1125" t="s">
        <v>33</v>
      </c>
      <c r="E1125">
        <v>202206</v>
      </c>
      <c r="F1125" s="3">
        <v>2688006975.8599997</v>
      </c>
      <c r="G1125" s="3">
        <v>2687671576.6615005</v>
      </c>
      <c r="H1125" s="3">
        <v>2688006975.8599997</v>
      </c>
      <c r="I1125" s="3">
        <v>2687671576.6615005</v>
      </c>
    </row>
    <row r="1126" spans="1:9" x14ac:dyDescent="0.2">
      <c r="A1126" t="s">
        <v>101</v>
      </c>
      <c r="B1126" t="s">
        <v>22</v>
      </c>
      <c r="C1126" t="s">
        <v>17</v>
      </c>
      <c r="D1126" t="s">
        <v>33</v>
      </c>
      <c r="E1126">
        <v>202209</v>
      </c>
      <c r="F1126" s="3">
        <v>31880</v>
      </c>
      <c r="G1126" s="3">
        <v>31881</v>
      </c>
      <c r="H1126" s="3">
        <v>31880</v>
      </c>
      <c r="I1126" s="3">
        <v>31881</v>
      </c>
    </row>
    <row r="1127" spans="1:9" x14ac:dyDescent="0.2">
      <c r="A1127" t="s">
        <v>101</v>
      </c>
      <c r="B1127" t="s">
        <v>22</v>
      </c>
      <c r="C1127" t="s">
        <v>17</v>
      </c>
      <c r="D1127" t="s">
        <v>33</v>
      </c>
      <c r="E1127">
        <v>202212</v>
      </c>
      <c r="F1127" s="3">
        <v>0</v>
      </c>
      <c r="G1127" s="3">
        <v>-149719.76639999996</v>
      </c>
      <c r="H1127" s="3">
        <v>0</v>
      </c>
      <c r="I1127" s="3">
        <v>-149719.76639999996</v>
      </c>
    </row>
    <row r="1128" spans="1:9" x14ac:dyDescent="0.2">
      <c r="A1128" t="s">
        <v>101</v>
      </c>
      <c r="B1128" t="s">
        <v>23</v>
      </c>
      <c r="C1128" t="s">
        <v>17</v>
      </c>
      <c r="D1128" t="s">
        <v>35</v>
      </c>
      <c r="E1128">
        <v>2019</v>
      </c>
      <c r="F1128" s="3">
        <v>39389336741.589996</v>
      </c>
      <c r="G1128" s="3">
        <v>38049055847.667801</v>
      </c>
      <c r="H1128" s="3">
        <v>26553989309.549999</v>
      </c>
      <c r="I1128" s="3">
        <v>25213708415.627804</v>
      </c>
    </row>
    <row r="1129" spans="1:9" x14ac:dyDescent="0.2">
      <c r="A1129" t="s">
        <v>101</v>
      </c>
      <c r="B1129" t="s">
        <v>23</v>
      </c>
      <c r="C1129" t="s">
        <v>17</v>
      </c>
      <c r="D1129" t="s">
        <v>35</v>
      </c>
      <c r="E1129">
        <v>2020</v>
      </c>
      <c r="F1129" s="3">
        <v>48922210403.039993</v>
      </c>
      <c r="G1129" s="3">
        <v>48267892840.019371</v>
      </c>
      <c r="H1129" s="3">
        <v>35279011127.279991</v>
      </c>
      <c r="I1129" s="3">
        <v>34624693564.259201</v>
      </c>
    </row>
    <row r="1130" spans="1:9" x14ac:dyDescent="0.2">
      <c r="A1130" t="s">
        <v>101</v>
      </c>
      <c r="B1130" t="s">
        <v>23</v>
      </c>
      <c r="C1130" t="s">
        <v>17</v>
      </c>
      <c r="D1130" t="s">
        <v>35</v>
      </c>
      <c r="E1130">
        <v>2021</v>
      </c>
      <c r="F1130" s="3">
        <v>53088587658.01001</v>
      </c>
      <c r="G1130" s="3">
        <v>52340613603.729668</v>
      </c>
      <c r="H1130" s="3">
        <v>44537741427.220001</v>
      </c>
      <c r="I1130" s="3">
        <v>43789767372.939857</v>
      </c>
    </row>
    <row r="1131" spans="1:9" x14ac:dyDescent="0.2">
      <c r="A1131" t="s">
        <v>101</v>
      </c>
      <c r="B1131" t="s">
        <v>23</v>
      </c>
      <c r="C1131" t="s">
        <v>17</v>
      </c>
      <c r="D1131" t="s">
        <v>35</v>
      </c>
      <c r="E1131">
        <v>2022</v>
      </c>
      <c r="F1131" s="3">
        <v>55148561832.199997</v>
      </c>
      <c r="G1131" s="3">
        <v>55839124282.247101</v>
      </c>
      <c r="H1131" s="3">
        <v>55147274690.699997</v>
      </c>
      <c r="I1131" s="3">
        <v>55837837140.747101</v>
      </c>
    </row>
    <row r="1132" spans="1:9" x14ac:dyDescent="0.2">
      <c r="A1132" t="s">
        <v>101</v>
      </c>
      <c r="B1132" t="s">
        <v>23</v>
      </c>
      <c r="C1132" t="s">
        <v>17</v>
      </c>
      <c r="D1132" t="s">
        <v>35</v>
      </c>
      <c r="E1132">
        <v>2023</v>
      </c>
      <c r="F1132" s="3">
        <v>62623289955.130005</v>
      </c>
      <c r="G1132" s="3">
        <v>61467396168.515007</v>
      </c>
      <c r="H1132" s="3">
        <v>62623289955.130005</v>
      </c>
      <c r="I1132" s="3">
        <v>61467396168.515007</v>
      </c>
    </row>
    <row r="1133" spans="1:9" x14ac:dyDescent="0.2">
      <c r="A1133" t="s">
        <v>101</v>
      </c>
      <c r="B1133" t="s">
        <v>23</v>
      </c>
      <c r="C1133" t="s">
        <v>17</v>
      </c>
      <c r="D1133" t="s">
        <v>35</v>
      </c>
      <c r="E1133">
        <v>2024</v>
      </c>
      <c r="F1133" s="3">
        <v>21678102111.760002</v>
      </c>
      <c r="G1133" s="3">
        <v>24224878933.560802</v>
      </c>
      <c r="H1133" s="3">
        <v>21674640730.760002</v>
      </c>
      <c r="I1133" s="3">
        <v>24221417552.560802</v>
      </c>
    </row>
    <row r="1134" spans="1:9" x14ac:dyDescent="0.2">
      <c r="A1134" t="s">
        <v>101</v>
      </c>
      <c r="B1134" t="s">
        <v>23</v>
      </c>
      <c r="C1134" t="s">
        <v>17</v>
      </c>
      <c r="D1134" t="s">
        <v>36</v>
      </c>
      <c r="E1134">
        <v>201904</v>
      </c>
      <c r="F1134" s="3">
        <v>3881624151.21</v>
      </c>
      <c r="G1134" s="3">
        <v>3778622499.5190005</v>
      </c>
      <c r="H1134" s="3">
        <v>2613517036.48</v>
      </c>
      <c r="I1134" s="3">
        <v>2510515384.789</v>
      </c>
    </row>
    <row r="1135" spans="1:9" x14ac:dyDescent="0.2">
      <c r="A1135" t="s">
        <v>101</v>
      </c>
      <c r="B1135" t="s">
        <v>23</v>
      </c>
      <c r="C1135" t="s">
        <v>17</v>
      </c>
      <c r="D1135" t="s">
        <v>36</v>
      </c>
      <c r="E1135">
        <v>201905</v>
      </c>
      <c r="F1135" s="3">
        <v>3894644430.8199997</v>
      </c>
      <c r="G1135" s="3">
        <v>3932776591.7644997</v>
      </c>
      <c r="H1135" s="3">
        <v>2623241827.0099998</v>
      </c>
      <c r="I1135" s="3">
        <v>2661373987.9545002</v>
      </c>
    </row>
    <row r="1136" spans="1:9" x14ac:dyDescent="0.2">
      <c r="A1136" t="s">
        <v>101</v>
      </c>
      <c r="B1136" t="s">
        <v>23</v>
      </c>
      <c r="C1136" t="s">
        <v>17</v>
      </c>
      <c r="D1136" t="s">
        <v>36</v>
      </c>
      <c r="E1136">
        <v>201906</v>
      </c>
      <c r="F1136" s="3">
        <v>3939378441.6300001</v>
      </c>
      <c r="G1136" s="3">
        <v>4163717786.2407999</v>
      </c>
      <c r="H1136" s="3">
        <v>2664015284.1299996</v>
      </c>
      <c r="I1136" s="3">
        <v>2888354628.740799</v>
      </c>
    </row>
    <row r="1137" spans="1:9" x14ac:dyDescent="0.2">
      <c r="A1137" t="s">
        <v>101</v>
      </c>
      <c r="B1137" t="s">
        <v>23</v>
      </c>
      <c r="C1137" t="s">
        <v>17</v>
      </c>
      <c r="D1137" t="s">
        <v>36</v>
      </c>
      <c r="E1137">
        <v>201907</v>
      </c>
      <c r="F1137" s="3">
        <v>3917592406.2599998</v>
      </c>
      <c r="G1137" s="3">
        <v>3974154945.9186997</v>
      </c>
      <c r="H1137" s="3">
        <v>2638644395.2599998</v>
      </c>
      <c r="I1137" s="3">
        <v>2695206934.9187002</v>
      </c>
    </row>
    <row r="1138" spans="1:9" x14ac:dyDescent="0.2">
      <c r="A1138" t="s">
        <v>101</v>
      </c>
      <c r="B1138" t="s">
        <v>23</v>
      </c>
      <c r="C1138" t="s">
        <v>17</v>
      </c>
      <c r="D1138" t="s">
        <v>36</v>
      </c>
      <c r="E1138">
        <v>201908</v>
      </c>
      <c r="F1138" s="3">
        <v>3960003026.5699997</v>
      </c>
      <c r="G1138" s="3">
        <v>3847999974.9046998</v>
      </c>
      <c r="H1138" s="3">
        <v>2681396989.5700002</v>
      </c>
      <c r="I1138" s="3">
        <v>2569393937.9047008</v>
      </c>
    </row>
    <row r="1139" spans="1:9" x14ac:dyDescent="0.2">
      <c r="A1139" t="s">
        <v>101</v>
      </c>
      <c r="B1139" t="s">
        <v>23</v>
      </c>
      <c r="C1139" t="s">
        <v>17</v>
      </c>
      <c r="D1139" t="s">
        <v>36</v>
      </c>
      <c r="E1139">
        <v>201909</v>
      </c>
      <c r="F1139" s="3">
        <v>4763579659.3800001</v>
      </c>
      <c r="G1139" s="3">
        <v>4516286740.3800001</v>
      </c>
      <c r="H1139" s="3">
        <v>3020324955.3800001</v>
      </c>
      <c r="I1139" s="3">
        <v>2773032036.3800001</v>
      </c>
    </row>
    <row r="1140" spans="1:9" x14ac:dyDescent="0.2">
      <c r="A1140" t="s">
        <v>101</v>
      </c>
      <c r="B1140" t="s">
        <v>23</v>
      </c>
      <c r="C1140" t="s">
        <v>17</v>
      </c>
      <c r="D1140" t="s">
        <v>36</v>
      </c>
      <c r="E1140">
        <v>201910</v>
      </c>
      <c r="F1140" s="3">
        <v>4017056877.77</v>
      </c>
      <c r="G1140" s="3">
        <v>3528458708.9500999</v>
      </c>
      <c r="H1140" s="3">
        <v>2726496326.77</v>
      </c>
      <c r="I1140" s="3">
        <v>2237898157.9500999</v>
      </c>
    </row>
    <row r="1141" spans="1:9" x14ac:dyDescent="0.2">
      <c r="A1141" t="s">
        <v>101</v>
      </c>
      <c r="B1141" t="s">
        <v>23</v>
      </c>
      <c r="C1141" t="s">
        <v>17</v>
      </c>
      <c r="D1141" t="s">
        <v>36</v>
      </c>
      <c r="E1141">
        <v>201911</v>
      </c>
      <c r="F1141" s="3">
        <v>4051505006.4500003</v>
      </c>
      <c r="G1141" s="3">
        <v>4032023018.4500003</v>
      </c>
      <c r="H1141" s="3">
        <v>2755802077.4500003</v>
      </c>
      <c r="I1141" s="3">
        <v>2736320089.4500003</v>
      </c>
    </row>
    <row r="1142" spans="1:9" x14ac:dyDescent="0.2">
      <c r="A1142" t="s">
        <v>101</v>
      </c>
      <c r="B1142" t="s">
        <v>23</v>
      </c>
      <c r="C1142" t="s">
        <v>17</v>
      </c>
      <c r="D1142" t="s">
        <v>36</v>
      </c>
      <c r="E1142">
        <v>201912</v>
      </c>
      <c r="F1142" s="3">
        <v>6963952741.5</v>
      </c>
      <c r="G1142" s="3">
        <v>6275015581.54</v>
      </c>
      <c r="H1142" s="3">
        <v>4830550417.5</v>
      </c>
      <c r="I1142" s="3">
        <v>4141613257.54</v>
      </c>
    </row>
    <row r="1143" spans="1:9" x14ac:dyDescent="0.2">
      <c r="A1143" t="s">
        <v>101</v>
      </c>
      <c r="B1143" t="s">
        <v>23</v>
      </c>
      <c r="C1143" t="s">
        <v>17</v>
      </c>
      <c r="D1143" t="s">
        <v>36</v>
      </c>
      <c r="E1143">
        <v>202001</v>
      </c>
      <c r="F1143" s="3">
        <v>835282206</v>
      </c>
      <c r="G1143" s="3">
        <v>2460408783</v>
      </c>
      <c r="H1143" s="3">
        <v>576400628</v>
      </c>
      <c r="I1143" s="3">
        <v>2201527205</v>
      </c>
    </row>
    <row r="1144" spans="1:9" x14ac:dyDescent="0.2">
      <c r="A1144" t="s">
        <v>101</v>
      </c>
      <c r="B1144" t="s">
        <v>23</v>
      </c>
      <c r="C1144" t="s">
        <v>17</v>
      </c>
      <c r="D1144" t="s">
        <v>36</v>
      </c>
      <c r="E1144">
        <v>202002</v>
      </c>
      <c r="F1144" s="3">
        <v>4026079305.5</v>
      </c>
      <c r="G1144" s="3">
        <v>4341889543.5</v>
      </c>
      <c r="H1144" s="3">
        <v>2895870507.5</v>
      </c>
      <c r="I1144" s="3">
        <v>3211680745.5</v>
      </c>
    </row>
    <row r="1145" spans="1:9" x14ac:dyDescent="0.2">
      <c r="A1145" t="s">
        <v>101</v>
      </c>
      <c r="B1145" t="s">
        <v>23</v>
      </c>
      <c r="C1145" t="s">
        <v>17</v>
      </c>
      <c r="D1145" t="s">
        <v>36</v>
      </c>
      <c r="E1145">
        <v>202003</v>
      </c>
      <c r="F1145" s="3">
        <v>4015000729.1299968</v>
      </c>
      <c r="G1145" s="3">
        <v>4205429107.3627148</v>
      </c>
      <c r="H1145" s="3">
        <v>2928451786.6299963</v>
      </c>
      <c r="I1145" s="3">
        <v>3118880164.8625321</v>
      </c>
    </row>
    <row r="1146" spans="1:9" x14ac:dyDescent="0.2">
      <c r="A1146" t="s">
        <v>101</v>
      </c>
      <c r="B1146" t="s">
        <v>23</v>
      </c>
      <c r="C1146" t="s">
        <v>17</v>
      </c>
      <c r="D1146" t="s">
        <v>36</v>
      </c>
      <c r="E1146">
        <v>202004</v>
      </c>
      <c r="F1146" s="3">
        <v>4039421757.02</v>
      </c>
      <c r="G1146" s="3">
        <v>4138581608.1163006</v>
      </c>
      <c r="H1146" s="3">
        <v>2950470249.5199995</v>
      </c>
      <c r="I1146" s="3">
        <v>3049630100.6162996</v>
      </c>
    </row>
    <row r="1147" spans="1:9" x14ac:dyDescent="0.2">
      <c r="A1147" t="s">
        <v>101</v>
      </c>
      <c r="B1147" t="s">
        <v>23</v>
      </c>
      <c r="C1147" t="s">
        <v>17</v>
      </c>
      <c r="D1147" t="s">
        <v>36</v>
      </c>
      <c r="E1147">
        <v>202005</v>
      </c>
      <c r="F1147" s="3">
        <v>3995122605.73</v>
      </c>
      <c r="G1147" s="3">
        <v>3974872589.8486004</v>
      </c>
      <c r="H1147" s="3">
        <v>2958505263.23</v>
      </c>
      <c r="I1147" s="3">
        <v>2938255247.3486004</v>
      </c>
    </row>
    <row r="1148" spans="1:9" x14ac:dyDescent="0.2">
      <c r="A1148" t="s">
        <v>101</v>
      </c>
      <c r="B1148" t="s">
        <v>23</v>
      </c>
      <c r="C1148" t="s">
        <v>17</v>
      </c>
      <c r="D1148" t="s">
        <v>36</v>
      </c>
      <c r="E1148">
        <v>202006</v>
      </c>
      <c r="F1148" s="3">
        <v>4032913672.6900005</v>
      </c>
      <c r="G1148" s="3">
        <v>3961791787.3105006</v>
      </c>
      <c r="H1148" s="3">
        <v>2814843393.2399998</v>
      </c>
      <c r="I1148" s="3">
        <v>2743721507.8604994</v>
      </c>
    </row>
    <row r="1149" spans="1:9" x14ac:dyDescent="0.2">
      <c r="A1149" t="s">
        <v>101</v>
      </c>
      <c r="B1149" t="s">
        <v>23</v>
      </c>
      <c r="C1149" t="s">
        <v>17</v>
      </c>
      <c r="D1149" t="s">
        <v>36</v>
      </c>
      <c r="E1149">
        <v>202007</v>
      </c>
      <c r="F1149" s="3">
        <v>4033491833.5700002</v>
      </c>
      <c r="G1149" s="3">
        <v>3670937884.0407996</v>
      </c>
      <c r="H1149" s="3">
        <v>2896478558.0699997</v>
      </c>
      <c r="I1149" s="3">
        <v>2533924608.5408001</v>
      </c>
    </row>
    <row r="1150" spans="1:9" x14ac:dyDescent="0.2">
      <c r="A1150" t="s">
        <v>101</v>
      </c>
      <c r="B1150" t="s">
        <v>23</v>
      </c>
      <c r="C1150" t="s">
        <v>17</v>
      </c>
      <c r="D1150" t="s">
        <v>36</v>
      </c>
      <c r="E1150">
        <v>202008</v>
      </c>
      <c r="F1150" s="3">
        <v>4051989681.460001</v>
      </c>
      <c r="G1150" s="3">
        <v>2954196470.1546993</v>
      </c>
      <c r="H1150" s="3">
        <v>2911610333.9599996</v>
      </c>
      <c r="I1150" s="3">
        <v>1813817122.6546998</v>
      </c>
    </row>
    <row r="1151" spans="1:9" x14ac:dyDescent="0.2">
      <c r="A1151" t="s">
        <v>101</v>
      </c>
      <c r="B1151" t="s">
        <v>23</v>
      </c>
      <c r="C1151" t="s">
        <v>17</v>
      </c>
      <c r="D1151" t="s">
        <v>36</v>
      </c>
      <c r="E1151">
        <v>202009</v>
      </c>
      <c r="F1151" s="3">
        <v>4033317802.0499992</v>
      </c>
      <c r="G1151" s="3">
        <v>4038219934.9657993</v>
      </c>
      <c r="H1151" s="3">
        <v>2898921149.5500002</v>
      </c>
      <c r="I1151" s="3">
        <v>2903823282.4658008</v>
      </c>
    </row>
    <row r="1152" spans="1:9" x14ac:dyDescent="0.2">
      <c r="A1152" t="s">
        <v>101</v>
      </c>
      <c r="B1152" t="s">
        <v>23</v>
      </c>
      <c r="C1152" t="s">
        <v>17</v>
      </c>
      <c r="D1152" t="s">
        <v>36</v>
      </c>
      <c r="E1152">
        <v>202010</v>
      </c>
      <c r="F1152" s="3">
        <v>4095384588.2799983</v>
      </c>
      <c r="G1152" s="3">
        <v>4100450518.3496985</v>
      </c>
      <c r="H1152" s="3">
        <v>2943267416.7800016</v>
      </c>
      <c r="I1152" s="3">
        <v>2948333346.8497081</v>
      </c>
    </row>
    <row r="1153" spans="1:9" x14ac:dyDescent="0.2">
      <c r="A1153" t="s">
        <v>101</v>
      </c>
      <c r="B1153" t="s">
        <v>23</v>
      </c>
      <c r="C1153" t="s">
        <v>17</v>
      </c>
      <c r="D1153" t="s">
        <v>36</v>
      </c>
      <c r="E1153">
        <v>202011</v>
      </c>
      <c r="F1153" s="3">
        <v>4088764473.0299993</v>
      </c>
      <c r="G1153" s="3">
        <v>4042278921.5395045</v>
      </c>
      <c r="H1153" s="3">
        <v>2924783694.5299993</v>
      </c>
      <c r="I1153" s="3">
        <v>2878298143.039453</v>
      </c>
    </row>
    <row r="1154" spans="1:9" x14ac:dyDescent="0.2">
      <c r="A1154" t="s">
        <v>101</v>
      </c>
      <c r="B1154" t="s">
        <v>23</v>
      </c>
      <c r="C1154" t="s">
        <v>17</v>
      </c>
      <c r="D1154" t="s">
        <v>36</v>
      </c>
      <c r="E1154">
        <v>202012</v>
      </c>
      <c r="F1154" s="3">
        <v>7675441748.5799999</v>
      </c>
      <c r="G1154" s="3">
        <v>6378835691.8307581</v>
      </c>
      <c r="H1154" s="3">
        <v>5579408146.2699995</v>
      </c>
      <c r="I1154" s="3">
        <v>4282802089.5208111</v>
      </c>
    </row>
    <row r="1155" spans="1:9" x14ac:dyDescent="0.2">
      <c r="A1155" t="s">
        <v>101</v>
      </c>
      <c r="B1155" t="s">
        <v>23</v>
      </c>
      <c r="C1155" t="s">
        <v>17</v>
      </c>
      <c r="D1155" t="s">
        <v>36</v>
      </c>
      <c r="E1155">
        <v>202101</v>
      </c>
      <c r="F1155" s="3">
        <v>976560727.11000001</v>
      </c>
      <c r="G1155" s="3">
        <v>2318945138.1100001</v>
      </c>
      <c r="H1155" s="3">
        <v>700084408.58000004</v>
      </c>
      <c r="I1155" s="3">
        <v>2042468819.5799999</v>
      </c>
    </row>
    <row r="1156" spans="1:9" x14ac:dyDescent="0.2">
      <c r="A1156" t="s">
        <v>101</v>
      </c>
      <c r="B1156" t="s">
        <v>23</v>
      </c>
      <c r="C1156" t="s">
        <v>17</v>
      </c>
      <c r="D1156" t="s">
        <v>36</v>
      </c>
      <c r="E1156">
        <v>202102</v>
      </c>
      <c r="F1156" s="3">
        <v>4324701743.8499994</v>
      </c>
      <c r="G1156" s="3">
        <v>4323756138.1724148</v>
      </c>
      <c r="H1156" s="3">
        <v>7301140287.5799999</v>
      </c>
      <c r="I1156" s="3">
        <v>7300194681.9027691</v>
      </c>
    </row>
    <row r="1157" spans="1:9" x14ac:dyDescent="0.2">
      <c r="A1157" t="s">
        <v>101</v>
      </c>
      <c r="B1157" t="s">
        <v>23</v>
      </c>
      <c r="C1157" t="s">
        <v>17</v>
      </c>
      <c r="D1157" t="s">
        <v>36</v>
      </c>
      <c r="E1157">
        <v>202103</v>
      </c>
      <c r="F1157" s="3">
        <v>4349837128.9000006</v>
      </c>
      <c r="G1157" s="3">
        <v>4349169440.9560156</v>
      </c>
      <c r="H1157" s="3">
        <v>3185783323.3999996</v>
      </c>
      <c r="I1157" s="3">
        <v>3185115635.4560184</v>
      </c>
    </row>
    <row r="1158" spans="1:9" x14ac:dyDescent="0.2">
      <c r="A1158" t="s">
        <v>101</v>
      </c>
      <c r="B1158" t="s">
        <v>23</v>
      </c>
      <c r="C1158" t="s">
        <v>17</v>
      </c>
      <c r="D1158" t="s">
        <v>36</v>
      </c>
      <c r="E1158">
        <v>202104</v>
      </c>
      <c r="F1158" s="3">
        <v>4381610527.0400047</v>
      </c>
      <c r="G1158" s="3">
        <v>4381200286.4473143</v>
      </c>
      <c r="H1158" s="3">
        <v>3166131788.0400004</v>
      </c>
      <c r="I1158" s="3">
        <v>3165721547.44731</v>
      </c>
    </row>
    <row r="1159" spans="1:9" x14ac:dyDescent="0.2">
      <c r="A1159" t="s">
        <v>101</v>
      </c>
      <c r="B1159" t="s">
        <v>23</v>
      </c>
      <c r="C1159" t="s">
        <v>17</v>
      </c>
      <c r="D1159" t="s">
        <v>36</v>
      </c>
      <c r="E1159">
        <v>202105</v>
      </c>
      <c r="F1159" s="3">
        <v>4406009550.4800053</v>
      </c>
      <c r="G1159" s="3">
        <v>4406106322.0183048</v>
      </c>
      <c r="H1159" s="3">
        <v>1048771116.5399988</v>
      </c>
      <c r="I1159" s="3">
        <v>1048867888.0782794</v>
      </c>
    </row>
    <row r="1160" spans="1:9" x14ac:dyDescent="0.2">
      <c r="A1160" t="s">
        <v>101</v>
      </c>
      <c r="B1160" t="s">
        <v>23</v>
      </c>
      <c r="C1160" t="s">
        <v>17</v>
      </c>
      <c r="D1160" t="s">
        <v>36</v>
      </c>
      <c r="E1160">
        <v>202106</v>
      </c>
      <c r="F1160" s="3">
        <v>4429010483.6899986</v>
      </c>
      <c r="G1160" s="3">
        <v>4428038650.2589369</v>
      </c>
      <c r="H1160" s="3">
        <v>5351706954.1399994</v>
      </c>
      <c r="I1160" s="3">
        <v>5350735120.7089119</v>
      </c>
    </row>
    <row r="1161" spans="1:9" x14ac:dyDescent="0.2">
      <c r="A1161" t="s">
        <v>101</v>
      </c>
      <c r="B1161" t="s">
        <v>23</v>
      </c>
      <c r="C1161" t="s">
        <v>17</v>
      </c>
      <c r="D1161" t="s">
        <v>36</v>
      </c>
      <c r="E1161">
        <v>202107</v>
      </c>
      <c r="F1161" s="3">
        <v>4469127700.54</v>
      </c>
      <c r="G1161" s="3">
        <v>4469500744.2242956</v>
      </c>
      <c r="H1161" s="3">
        <v>3217769386.5400004</v>
      </c>
      <c r="I1161" s="3">
        <v>3218142430.2242889</v>
      </c>
    </row>
    <row r="1162" spans="1:9" x14ac:dyDescent="0.2">
      <c r="A1162" t="s">
        <v>101</v>
      </c>
      <c r="B1162" t="s">
        <v>23</v>
      </c>
      <c r="C1162" t="s">
        <v>17</v>
      </c>
      <c r="D1162" t="s">
        <v>36</v>
      </c>
      <c r="E1162">
        <v>202108</v>
      </c>
      <c r="F1162" s="3">
        <v>4496898336.7299995</v>
      </c>
      <c r="G1162" s="3">
        <v>4496145722.1015263</v>
      </c>
      <c r="H1162" s="3">
        <v>3226447781.2299995</v>
      </c>
      <c r="I1162" s="3">
        <v>3225695166.6015282</v>
      </c>
    </row>
    <row r="1163" spans="1:9" x14ac:dyDescent="0.2">
      <c r="A1163" t="s">
        <v>101</v>
      </c>
      <c r="B1163" t="s">
        <v>23</v>
      </c>
      <c r="C1163" t="s">
        <v>17</v>
      </c>
      <c r="D1163" t="s">
        <v>36</v>
      </c>
      <c r="E1163">
        <v>202109</v>
      </c>
      <c r="F1163" s="3">
        <v>4582858887.2900009</v>
      </c>
      <c r="G1163" s="3">
        <v>4581828648.4648399</v>
      </c>
      <c r="H1163" s="3">
        <v>3297128109.2900009</v>
      </c>
      <c r="I1163" s="3">
        <v>3296097870.4648399</v>
      </c>
    </row>
    <row r="1164" spans="1:9" x14ac:dyDescent="0.2">
      <c r="A1164" t="s">
        <v>101</v>
      </c>
      <c r="B1164" t="s">
        <v>23</v>
      </c>
      <c r="C1164" t="s">
        <v>17</v>
      </c>
      <c r="D1164" t="s">
        <v>36</v>
      </c>
      <c r="E1164">
        <v>202110</v>
      </c>
      <c r="F1164" s="3">
        <v>4595033165.0499992</v>
      </c>
      <c r="G1164" s="3">
        <v>4594810682.5557947</v>
      </c>
      <c r="H1164" s="3">
        <v>3291532179.0499988</v>
      </c>
      <c r="I1164" s="3">
        <v>3291309696.5557957</v>
      </c>
    </row>
    <row r="1165" spans="1:9" x14ac:dyDescent="0.2">
      <c r="A1165" t="s">
        <v>101</v>
      </c>
      <c r="B1165" t="s">
        <v>23</v>
      </c>
      <c r="C1165" t="s">
        <v>17</v>
      </c>
      <c r="D1165" t="s">
        <v>36</v>
      </c>
      <c r="E1165">
        <v>202111</v>
      </c>
      <c r="F1165" s="3">
        <v>5477782061.7400007</v>
      </c>
      <c r="G1165" s="3">
        <v>5476555804.66539</v>
      </c>
      <c r="H1165" s="3">
        <v>3414586472.2400002</v>
      </c>
      <c r="I1165" s="3">
        <v>3413360215.1652336</v>
      </c>
    </row>
    <row r="1166" spans="1:9" x14ac:dyDescent="0.2">
      <c r="A1166" t="s">
        <v>101</v>
      </c>
      <c r="B1166" t="s">
        <v>23</v>
      </c>
      <c r="C1166" t="s">
        <v>17</v>
      </c>
      <c r="D1166" t="s">
        <v>36</v>
      </c>
      <c r="E1166">
        <v>202112</v>
      </c>
      <c r="F1166" s="3">
        <v>6599157345.5900002</v>
      </c>
      <c r="G1166" s="3">
        <v>4514556025.7548342</v>
      </c>
      <c r="H1166" s="3">
        <v>7336659620.5900002</v>
      </c>
      <c r="I1166" s="3">
        <v>5252058300.7548933</v>
      </c>
    </row>
    <row r="1167" spans="1:9" x14ac:dyDescent="0.2">
      <c r="A1167" t="s">
        <v>101</v>
      </c>
      <c r="B1167" t="s">
        <v>23</v>
      </c>
      <c r="C1167" t="s">
        <v>17</v>
      </c>
      <c r="D1167" t="s">
        <v>36</v>
      </c>
      <c r="E1167">
        <v>202201</v>
      </c>
      <c r="F1167" s="3">
        <v>982711534.44999957</v>
      </c>
      <c r="G1167" s="3">
        <v>3065697411.5246701</v>
      </c>
      <c r="H1167" s="3">
        <v>981423861.94999957</v>
      </c>
      <c r="I1167" s="3">
        <v>3064409739.0246701</v>
      </c>
    </row>
    <row r="1168" spans="1:9" x14ac:dyDescent="0.2">
      <c r="A1168" t="s">
        <v>101</v>
      </c>
      <c r="B1168" t="s">
        <v>23</v>
      </c>
      <c r="C1168" t="s">
        <v>17</v>
      </c>
      <c r="D1168" t="s">
        <v>36</v>
      </c>
      <c r="E1168">
        <v>202202</v>
      </c>
      <c r="F1168" s="3">
        <v>4249491793.5700002</v>
      </c>
      <c r="G1168" s="3">
        <v>4249442593.1987791</v>
      </c>
      <c r="H1168" s="3">
        <v>4249491793.5700002</v>
      </c>
      <c r="I1168" s="3">
        <v>4249442593.1987791</v>
      </c>
    </row>
    <row r="1169" spans="1:9" x14ac:dyDescent="0.2">
      <c r="A1169" t="s">
        <v>101</v>
      </c>
      <c r="B1169" t="s">
        <v>23</v>
      </c>
      <c r="C1169" t="s">
        <v>17</v>
      </c>
      <c r="D1169" t="s">
        <v>36</v>
      </c>
      <c r="E1169">
        <v>202203</v>
      </c>
      <c r="F1169" s="3">
        <v>4351678238.7999992</v>
      </c>
      <c r="G1169" s="3">
        <v>4351593909.8941202</v>
      </c>
      <c r="H1169" s="3">
        <v>4351678238.7999992</v>
      </c>
      <c r="I1169" s="3">
        <v>4351593909.8941202</v>
      </c>
    </row>
    <row r="1170" spans="1:9" x14ac:dyDescent="0.2">
      <c r="A1170" t="s">
        <v>101</v>
      </c>
      <c r="B1170" t="s">
        <v>23</v>
      </c>
      <c r="C1170" t="s">
        <v>17</v>
      </c>
      <c r="D1170" t="s">
        <v>36</v>
      </c>
      <c r="E1170">
        <v>202204</v>
      </c>
      <c r="F1170" s="3">
        <v>4351010724.8600016</v>
      </c>
      <c r="G1170" s="3">
        <v>4349872697.3066759</v>
      </c>
      <c r="H1170" s="3">
        <v>4351011157.8600016</v>
      </c>
      <c r="I1170" s="3">
        <v>4349873130.3066759</v>
      </c>
    </row>
    <row r="1171" spans="1:9" x14ac:dyDescent="0.2">
      <c r="A1171" t="s">
        <v>101</v>
      </c>
      <c r="B1171" t="s">
        <v>23</v>
      </c>
      <c r="C1171" t="s">
        <v>17</v>
      </c>
      <c r="D1171" t="s">
        <v>36</v>
      </c>
      <c r="E1171">
        <v>202205</v>
      </c>
      <c r="F1171" s="3">
        <v>4407389391.2699995</v>
      </c>
      <c r="G1171" s="3">
        <v>4407341065.37852</v>
      </c>
      <c r="H1171" s="3">
        <v>4407389391.2699995</v>
      </c>
      <c r="I1171" s="3">
        <v>4407341065.37852</v>
      </c>
    </row>
    <row r="1172" spans="1:9" x14ac:dyDescent="0.2">
      <c r="A1172" t="s">
        <v>101</v>
      </c>
      <c r="B1172" t="s">
        <v>23</v>
      </c>
      <c r="C1172" t="s">
        <v>17</v>
      </c>
      <c r="D1172" t="s">
        <v>36</v>
      </c>
      <c r="E1172">
        <v>202206</v>
      </c>
      <c r="F1172" s="3">
        <v>4502843690.4199991</v>
      </c>
      <c r="G1172" s="3">
        <v>4502794246.5418777</v>
      </c>
      <c r="H1172" s="3">
        <v>4502843788.4199991</v>
      </c>
      <c r="I1172" s="3">
        <v>4502794344.5418777</v>
      </c>
    </row>
    <row r="1173" spans="1:9" x14ac:dyDescent="0.2">
      <c r="A1173" t="s">
        <v>101</v>
      </c>
      <c r="B1173" t="s">
        <v>23</v>
      </c>
      <c r="C1173" t="s">
        <v>17</v>
      </c>
      <c r="D1173" t="s">
        <v>36</v>
      </c>
      <c r="E1173">
        <v>202207</v>
      </c>
      <c r="F1173" s="3">
        <v>4546771051.21</v>
      </c>
      <c r="G1173" s="3">
        <v>4546721552.8809195</v>
      </c>
      <c r="H1173" s="3">
        <v>4546771051.21</v>
      </c>
      <c r="I1173" s="3">
        <v>4546721552.8809195</v>
      </c>
    </row>
    <row r="1174" spans="1:9" x14ac:dyDescent="0.2">
      <c r="A1174" t="s">
        <v>101</v>
      </c>
      <c r="B1174" t="s">
        <v>23</v>
      </c>
      <c r="C1174" t="s">
        <v>17</v>
      </c>
      <c r="D1174" t="s">
        <v>36</v>
      </c>
      <c r="E1174">
        <v>202208</v>
      </c>
      <c r="F1174" s="3">
        <v>4643934362.8500004</v>
      </c>
      <c r="G1174" s="3">
        <v>4643886221.1967192</v>
      </c>
      <c r="H1174" s="3">
        <v>4643934362.8500004</v>
      </c>
      <c r="I1174" s="3">
        <v>4643886221.1967192</v>
      </c>
    </row>
    <row r="1175" spans="1:9" x14ac:dyDescent="0.2">
      <c r="A1175" t="s">
        <v>101</v>
      </c>
      <c r="B1175" t="s">
        <v>23</v>
      </c>
      <c r="C1175" t="s">
        <v>17</v>
      </c>
      <c r="D1175" t="s">
        <v>36</v>
      </c>
      <c r="E1175">
        <v>202209</v>
      </c>
      <c r="F1175" s="3">
        <v>4681183333.8000011</v>
      </c>
      <c r="G1175" s="3">
        <v>4681137849.1606798</v>
      </c>
      <c r="H1175" s="3">
        <v>4681183333.8000011</v>
      </c>
      <c r="I1175" s="3">
        <v>4681137849.1606798</v>
      </c>
    </row>
    <row r="1176" spans="1:9" x14ac:dyDescent="0.2">
      <c r="A1176" t="s">
        <v>101</v>
      </c>
      <c r="B1176" t="s">
        <v>23</v>
      </c>
      <c r="C1176" t="s">
        <v>17</v>
      </c>
      <c r="D1176" t="s">
        <v>36</v>
      </c>
      <c r="E1176">
        <v>202210</v>
      </c>
      <c r="F1176" s="3">
        <v>4745078657.9199982</v>
      </c>
      <c r="G1176" s="3">
        <v>4744629322.1152821</v>
      </c>
      <c r="H1176" s="3">
        <v>4745078657.9199982</v>
      </c>
      <c r="I1176" s="3">
        <v>4744629322.1152821</v>
      </c>
    </row>
    <row r="1177" spans="1:9" x14ac:dyDescent="0.2">
      <c r="A1177" t="s">
        <v>101</v>
      </c>
      <c r="B1177" t="s">
        <v>23</v>
      </c>
      <c r="C1177" t="s">
        <v>17</v>
      </c>
      <c r="D1177" t="s">
        <v>36</v>
      </c>
      <c r="E1177">
        <v>202211</v>
      </c>
      <c r="F1177" s="3">
        <v>4829462677.9899998</v>
      </c>
      <c r="G1177" s="3">
        <v>4829461388.9666891</v>
      </c>
      <c r="H1177" s="3">
        <v>4829462677.9899998</v>
      </c>
      <c r="I1177" s="3">
        <v>4829461388.9666891</v>
      </c>
    </row>
    <row r="1178" spans="1:9" x14ac:dyDescent="0.2">
      <c r="A1178" t="s">
        <v>101</v>
      </c>
      <c r="B1178" t="s">
        <v>23</v>
      </c>
      <c r="C1178" t="s">
        <v>17</v>
      </c>
      <c r="D1178" t="s">
        <v>36</v>
      </c>
      <c r="E1178">
        <v>202212</v>
      </c>
      <c r="F1178" s="3">
        <v>8857006375.0600014</v>
      </c>
      <c r="G1178" s="3">
        <v>7466546024.0821667</v>
      </c>
      <c r="H1178" s="3">
        <v>8857006375.0600014</v>
      </c>
      <c r="I1178" s="3">
        <v>7466546024.0821667</v>
      </c>
    </row>
    <row r="1179" spans="1:9" x14ac:dyDescent="0.2">
      <c r="A1179" t="s">
        <v>101</v>
      </c>
      <c r="B1179" t="s">
        <v>23</v>
      </c>
      <c r="C1179" t="s">
        <v>17</v>
      </c>
      <c r="D1179" t="s">
        <v>36</v>
      </c>
      <c r="E1179">
        <v>202301</v>
      </c>
      <c r="F1179" s="3">
        <v>1178606803.7600002</v>
      </c>
      <c r="G1179" s="3">
        <v>2568697986.7544003</v>
      </c>
      <c r="H1179" s="3">
        <v>1178606803.7600002</v>
      </c>
      <c r="I1179" s="3">
        <v>2568697986.7544003</v>
      </c>
    </row>
    <row r="1180" spans="1:9" x14ac:dyDescent="0.2">
      <c r="A1180" t="s">
        <v>101</v>
      </c>
      <c r="B1180" t="s">
        <v>23</v>
      </c>
      <c r="C1180" t="s">
        <v>17</v>
      </c>
      <c r="D1180" t="s">
        <v>36</v>
      </c>
      <c r="E1180">
        <v>202302</v>
      </c>
      <c r="F1180" s="3">
        <v>5087851725.4099998</v>
      </c>
      <c r="G1180" s="3">
        <v>5087875469.2297001</v>
      </c>
      <c r="H1180" s="3">
        <v>5087851725.4099998</v>
      </c>
      <c r="I1180" s="3">
        <v>5087875469.2297001</v>
      </c>
    </row>
    <row r="1181" spans="1:9" x14ac:dyDescent="0.2">
      <c r="A1181" t="s">
        <v>101</v>
      </c>
      <c r="B1181" t="s">
        <v>23</v>
      </c>
      <c r="C1181" t="s">
        <v>17</v>
      </c>
      <c r="D1181" t="s">
        <v>36</v>
      </c>
      <c r="E1181">
        <v>202303</v>
      </c>
      <c r="F1181" s="3">
        <v>5125161624.29</v>
      </c>
      <c r="G1181" s="3">
        <v>5125188624.3622999</v>
      </c>
      <c r="H1181" s="3">
        <v>5125161624.29</v>
      </c>
      <c r="I1181" s="3">
        <v>5125188624.3622999</v>
      </c>
    </row>
    <row r="1182" spans="1:9" x14ac:dyDescent="0.2">
      <c r="A1182" t="s">
        <v>101</v>
      </c>
      <c r="B1182" t="s">
        <v>23</v>
      </c>
      <c r="C1182" t="s">
        <v>17</v>
      </c>
      <c r="D1182" t="s">
        <v>36</v>
      </c>
      <c r="E1182">
        <v>202304</v>
      </c>
      <c r="F1182" s="3">
        <v>5135228065.5500002</v>
      </c>
      <c r="G1182" s="3">
        <v>5135253527.9757004</v>
      </c>
      <c r="H1182" s="3">
        <v>5135228065.5500002</v>
      </c>
      <c r="I1182" s="3">
        <v>5135253527.9757004</v>
      </c>
    </row>
    <row r="1183" spans="1:9" x14ac:dyDescent="0.2">
      <c r="A1183" t="s">
        <v>101</v>
      </c>
      <c r="B1183" t="s">
        <v>23</v>
      </c>
      <c r="C1183" t="s">
        <v>17</v>
      </c>
      <c r="D1183" t="s">
        <v>36</v>
      </c>
      <c r="E1183">
        <v>202305</v>
      </c>
      <c r="F1183" s="3">
        <v>5165095742.0300007</v>
      </c>
      <c r="G1183" s="3">
        <v>5165130942.1023006</v>
      </c>
      <c r="H1183" s="3">
        <v>5165095742.0300007</v>
      </c>
      <c r="I1183" s="3">
        <v>5165130942.1023006</v>
      </c>
    </row>
    <row r="1184" spans="1:9" x14ac:dyDescent="0.2">
      <c r="A1184" t="s">
        <v>101</v>
      </c>
      <c r="B1184" t="s">
        <v>23</v>
      </c>
      <c r="C1184" t="s">
        <v>17</v>
      </c>
      <c r="D1184" t="s">
        <v>36</v>
      </c>
      <c r="E1184">
        <v>202306</v>
      </c>
      <c r="F1184" s="3">
        <v>5189722500.3800001</v>
      </c>
      <c r="G1184" s="3">
        <v>5189739027.8056993</v>
      </c>
      <c r="H1184" s="3">
        <v>5189722500.3800001</v>
      </c>
      <c r="I1184" s="3">
        <v>5189739027.8056993</v>
      </c>
    </row>
    <row r="1185" spans="1:9" x14ac:dyDescent="0.2">
      <c r="A1185" t="s">
        <v>101</v>
      </c>
      <c r="B1185" t="s">
        <v>23</v>
      </c>
      <c r="C1185" t="s">
        <v>17</v>
      </c>
      <c r="D1185" t="s">
        <v>36</v>
      </c>
      <c r="E1185">
        <v>202307</v>
      </c>
      <c r="F1185" s="3">
        <v>5253211832.0200005</v>
      </c>
      <c r="G1185" s="3">
        <v>5253238132.0923004</v>
      </c>
      <c r="H1185" s="3">
        <v>5253211832.0200005</v>
      </c>
      <c r="I1185" s="3">
        <v>5253238132.0923004</v>
      </c>
    </row>
    <row r="1186" spans="1:9" x14ac:dyDescent="0.2">
      <c r="A1186" t="s">
        <v>101</v>
      </c>
      <c r="B1186" t="s">
        <v>23</v>
      </c>
      <c r="C1186" t="s">
        <v>17</v>
      </c>
      <c r="D1186" t="s">
        <v>36</v>
      </c>
      <c r="E1186">
        <v>202308</v>
      </c>
      <c r="F1186" s="3">
        <v>5276392115.2399998</v>
      </c>
      <c r="G1186" s="3">
        <v>5276445232.2399998</v>
      </c>
      <c r="H1186" s="3">
        <v>5276392115.2399998</v>
      </c>
      <c r="I1186" s="3">
        <v>5276445232.2399998</v>
      </c>
    </row>
    <row r="1187" spans="1:9" x14ac:dyDescent="0.2">
      <c r="A1187" t="s">
        <v>101</v>
      </c>
      <c r="B1187" t="s">
        <v>23</v>
      </c>
      <c r="C1187" t="s">
        <v>17</v>
      </c>
      <c r="D1187" t="s">
        <v>36</v>
      </c>
      <c r="E1187">
        <v>202309</v>
      </c>
      <c r="F1187" s="3">
        <v>5312370386.8699999</v>
      </c>
      <c r="G1187" s="3">
        <v>5312421785.8699999</v>
      </c>
      <c r="H1187" s="3">
        <v>5312370386.8699999</v>
      </c>
      <c r="I1187" s="3">
        <v>5312421785.8699999</v>
      </c>
    </row>
    <row r="1188" spans="1:9" x14ac:dyDescent="0.2">
      <c r="A1188" t="s">
        <v>101</v>
      </c>
      <c r="B1188" t="s">
        <v>23</v>
      </c>
      <c r="C1188" t="s">
        <v>17</v>
      </c>
      <c r="D1188" t="s">
        <v>36</v>
      </c>
      <c r="E1188">
        <v>202310</v>
      </c>
      <c r="F1188" s="3">
        <v>5353889819.3000002</v>
      </c>
      <c r="G1188" s="3">
        <v>5353942945.3000002</v>
      </c>
      <c r="H1188" s="3">
        <v>5353889819.3000002</v>
      </c>
      <c r="I1188" s="3">
        <v>5353942945.3000002</v>
      </c>
    </row>
    <row r="1189" spans="1:9" x14ac:dyDescent="0.2">
      <c r="A1189" t="s">
        <v>101</v>
      </c>
      <c r="B1189" t="s">
        <v>23</v>
      </c>
      <c r="C1189" t="s">
        <v>17</v>
      </c>
      <c r="D1189" t="s">
        <v>36</v>
      </c>
      <c r="E1189">
        <v>202311</v>
      </c>
      <c r="F1189" s="3">
        <v>5381885521.4899998</v>
      </c>
      <c r="G1189" s="3">
        <v>5381887237.4899998</v>
      </c>
      <c r="H1189" s="3">
        <v>5381885521.4899998</v>
      </c>
      <c r="I1189" s="3">
        <v>5381887237.4899998</v>
      </c>
    </row>
    <row r="1190" spans="1:9" x14ac:dyDescent="0.2">
      <c r="A1190" t="s">
        <v>101</v>
      </c>
      <c r="B1190" t="s">
        <v>23</v>
      </c>
      <c r="C1190" t="s">
        <v>17</v>
      </c>
      <c r="D1190" t="s">
        <v>36</v>
      </c>
      <c r="E1190">
        <v>202312</v>
      </c>
      <c r="F1190" s="3">
        <v>9163873818.7900009</v>
      </c>
      <c r="G1190" s="3">
        <v>6617575257.2925997</v>
      </c>
      <c r="H1190" s="3">
        <v>9163873818.7900009</v>
      </c>
      <c r="I1190" s="3">
        <v>6617575257.2925997</v>
      </c>
    </row>
    <row r="1191" spans="1:9" x14ac:dyDescent="0.2">
      <c r="A1191" t="s">
        <v>101</v>
      </c>
      <c r="B1191" t="s">
        <v>23</v>
      </c>
      <c r="C1191" t="s">
        <v>17</v>
      </c>
      <c r="D1191" t="s">
        <v>36</v>
      </c>
      <c r="E1191">
        <v>202401</v>
      </c>
      <c r="F1191" s="3">
        <v>655415972.72000003</v>
      </c>
      <c r="G1191" s="3">
        <v>3201277884.4308004</v>
      </c>
      <c r="H1191" s="3">
        <v>655415972.72000003</v>
      </c>
      <c r="I1191" s="3">
        <v>3201277884.4308004</v>
      </c>
    </row>
    <row r="1192" spans="1:9" x14ac:dyDescent="0.2">
      <c r="A1192" t="s">
        <v>101</v>
      </c>
      <c r="B1192" t="s">
        <v>23</v>
      </c>
      <c r="C1192" t="s">
        <v>17</v>
      </c>
      <c r="D1192" t="s">
        <v>36</v>
      </c>
      <c r="E1192">
        <v>202402</v>
      </c>
      <c r="F1192" s="3">
        <v>5205990913.5300007</v>
      </c>
      <c r="G1192" s="3">
        <v>5205990907.6199999</v>
      </c>
      <c r="H1192" s="3">
        <v>5205990913.5300007</v>
      </c>
      <c r="I1192" s="3">
        <v>5205990907.6199999</v>
      </c>
    </row>
    <row r="1193" spans="1:9" x14ac:dyDescent="0.2">
      <c r="A1193" t="s">
        <v>101</v>
      </c>
      <c r="B1193" t="s">
        <v>23</v>
      </c>
      <c r="C1193" t="s">
        <v>17</v>
      </c>
      <c r="D1193" t="s">
        <v>36</v>
      </c>
      <c r="E1193">
        <v>202403</v>
      </c>
      <c r="F1193" s="3">
        <v>5256566513.0100002</v>
      </c>
      <c r="G1193" s="3">
        <v>5256566517.0100002</v>
      </c>
      <c r="H1193" s="3">
        <v>5256566513.0100002</v>
      </c>
      <c r="I1193" s="3">
        <v>5256566517.0100002</v>
      </c>
    </row>
    <row r="1194" spans="1:9" x14ac:dyDescent="0.2">
      <c r="A1194" t="s">
        <v>101</v>
      </c>
      <c r="B1194" t="s">
        <v>23</v>
      </c>
      <c r="C1194" t="s">
        <v>17</v>
      </c>
      <c r="D1194" t="s">
        <v>36</v>
      </c>
      <c r="E1194">
        <v>202404</v>
      </c>
      <c r="F1194" s="3">
        <v>5271439083.9799995</v>
      </c>
      <c r="G1194" s="3">
        <v>5271439087.9799995</v>
      </c>
      <c r="H1194" s="3">
        <v>5271439083.9799995</v>
      </c>
      <c r="I1194" s="3">
        <v>5271439087.9799995</v>
      </c>
    </row>
    <row r="1195" spans="1:9" x14ac:dyDescent="0.2">
      <c r="A1195" t="s">
        <v>101</v>
      </c>
      <c r="B1195" t="s">
        <v>23</v>
      </c>
      <c r="C1195" t="s">
        <v>17</v>
      </c>
      <c r="D1195" t="s">
        <v>36</v>
      </c>
      <c r="E1195">
        <v>202405</v>
      </c>
      <c r="F1195" s="3">
        <v>5288689628.5200005</v>
      </c>
      <c r="G1195" s="3">
        <v>5289604536.5200005</v>
      </c>
      <c r="H1195" s="3">
        <v>5285228247.5200005</v>
      </c>
      <c r="I1195" s="3">
        <v>5286143155.5200005</v>
      </c>
    </row>
    <row r="1196" spans="1:9" x14ac:dyDescent="0.2">
      <c r="A1196" t="s">
        <v>101</v>
      </c>
      <c r="B1196" t="s">
        <v>23</v>
      </c>
      <c r="C1196" t="s">
        <v>17</v>
      </c>
      <c r="D1196" t="s">
        <v>37</v>
      </c>
      <c r="E1196">
        <v>201906</v>
      </c>
      <c r="F1196" s="3">
        <v>11715647023.66</v>
      </c>
      <c r="G1196" s="3">
        <v>11875116877.5243</v>
      </c>
      <c r="H1196" s="3">
        <v>7900774147.6199989</v>
      </c>
      <c r="I1196" s="3">
        <v>8060244001.4842987</v>
      </c>
    </row>
    <row r="1197" spans="1:9" x14ac:dyDescent="0.2">
      <c r="A1197" t="s">
        <v>101</v>
      </c>
      <c r="B1197" t="s">
        <v>23</v>
      </c>
      <c r="C1197" t="s">
        <v>17</v>
      </c>
      <c r="D1197" t="s">
        <v>37</v>
      </c>
      <c r="E1197">
        <v>201912</v>
      </c>
      <c r="F1197" s="3">
        <v>27673689717.93</v>
      </c>
      <c r="G1197" s="3">
        <v>26173938970.143501</v>
      </c>
      <c r="H1197" s="3">
        <v>18653215161.93</v>
      </c>
      <c r="I1197" s="3">
        <v>17153464414.143501</v>
      </c>
    </row>
    <row r="1198" spans="1:9" x14ac:dyDescent="0.2">
      <c r="A1198" t="s">
        <v>101</v>
      </c>
      <c r="B1198" t="s">
        <v>23</v>
      </c>
      <c r="C1198" t="s">
        <v>17</v>
      </c>
      <c r="D1198" t="s">
        <v>37</v>
      </c>
      <c r="E1198">
        <v>202006</v>
      </c>
      <c r="F1198" s="3">
        <v>20943820276.07</v>
      </c>
      <c r="G1198" s="3">
        <v>23082973419.138115</v>
      </c>
      <c r="H1198" s="3">
        <v>15124541828.119995</v>
      </c>
      <c r="I1198" s="3">
        <v>17263694971.187931</v>
      </c>
    </row>
    <row r="1199" spans="1:9" x14ac:dyDescent="0.2">
      <c r="A1199" t="s">
        <v>101</v>
      </c>
      <c r="B1199" t="s">
        <v>23</v>
      </c>
      <c r="C1199" t="s">
        <v>17</v>
      </c>
      <c r="D1199" t="s">
        <v>37</v>
      </c>
      <c r="E1199">
        <v>202012</v>
      </c>
      <c r="F1199" s="3">
        <v>27978390126.970001</v>
      </c>
      <c r="G1199" s="3">
        <v>25184919420.88126</v>
      </c>
      <c r="H1199" s="3">
        <v>20154469299.16</v>
      </c>
      <c r="I1199" s="3">
        <v>17360998593.071274</v>
      </c>
    </row>
    <row r="1200" spans="1:9" x14ac:dyDescent="0.2">
      <c r="A1200" t="s">
        <v>101</v>
      </c>
      <c r="B1200" t="s">
        <v>23</v>
      </c>
      <c r="C1200" t="s">
        <v>17</v>
      </c>
      <c r="D1200" t="s">
        <v>37</v>
      </c>
      <c r="E1200">
        <v>202106</v>
      </c>
      <c r="F1200" s="3">
        <v>22867730161.070011</v>
      </c>
      <c r="G1200" s="3">
        <v>24207215975.962986</v>
      </c>
      <c r="H1200" s="3">
        <v>20753617878.279999</v>
      </c>
      <c r="I1200" s="3">
        <v>22093103693.173286</v>
      </c>
    </row>
    <row r="1201" spans="1:9" x14ac:dyDescent="0.2">
      <c r="A1201" t="s">
        <v>101</v>
      </c>
      <c r="B1201" t="s">
        <v>23</v>
      </c>
      <c r="C1201" t="s">
        <v>17</v>
      </c>
      <c r="D1201" t="s">
        <v>37</v>
      </c>
      <c r="E1201">
        <v>202112</v>
      </c>
      <c r="F1201" s="3">
        <v>30220857496.940002</v>
      </c>
      <c r="G1201" s="3">
        <v>28133397627.766678</v>
      </c>
      <c r="H1201" s="3">
        <v>23784123548.940002</v>
      </c>
      <c r="I1201" s="3">
        <v>21696663679.766579</v>
      </c>
    </row>
    <row r="1202" spans="1:9" x14ac:dyDescent="0.2">
      <c r="A1202" t="s">
        <v>101</v>
      </c>
      <c r="B1202" t="s">
        <v>23</v>
      </c>
      <c r="C1202" t="s">
        <v>17</v>
      </c>
      <c r="D1202" t="s">
        <v>37</v>
      </c>
      <c r="E1202">
        <v>202206</v>
      </c>
      <c r="F1202" s="3">
        <v>22845125373.369999</v>
      </c>
      <c r="G1202" s="3">
        <v>24926741923.844643</v>
      </c>
      <c r="H1202" s="3">
        <v>22843838231.869999</v>
      </c>
      <c r="I1202" s="3">
        <v>24925454782.344643</v>
      </c>
    </row>
    <row r="1203" spans="1:9" x14ac:dyDescent="0.2">
      <c r="A1203" t="s">
        <v>101</v>
      </c>
      <c r="B1203" t="s">
        <v>23</v>
      </c>
      <c r="C1203" t="s">
        <v>17</v>
      </c>
      <c r="D1203" t="s">
        <v>37</v>
      </c>
      <c r="E1203">
        <v>202212</v>
      </c>
      <c r="F1203" s="3">
        <v>32303436458.829998</v>
      </c>
      <c r="G1203" s="3">
        <v>30912382358.402458</v>
      </c>
      <c r="H1203" s="3">
        <v>32303436458.829998</v>
      </c>
      <c r="I1203" s="3">
        <v>30912382358.402458</v>
      </c>
    </row>
    <row r="1204" spans="1:9" x14ac:dyDescent="0.2">
      <c r="A1204" t="s">
        <v>101</v>
      </c>
      <c r="B1204" t="s">
        <v>23</v>
      </c>
      <c r="C1204" t="s">
        <v>17</v>
      </c>
      <c r="D1204" t="s">
        <v>37</v>
      </c>
      <c r="E1204">
        <v>202306</v>
      </c>
      <c r="F1204" s="3">
        <v>26881666461.420002</v>
      </c>
      <c r="G1204" s="3">
        <v>28271885578.230099</v>
      </c>
      <c r="H1204" s="3">
        <v>26881666461.420002</v>
      </c>
      <c r="I1204" s="3">
        <v>28271885578.230099</v>
      </c>
    </row>
    <row r="1205" spans="1:9" x14ac:dyDescent="0.2">
      <c r="A1205" t="s">
        <v>101</v>
      </c>
      <c r="B1205" t="s">
        <v>23</v>
      </c>
      <c r="C1205" t="s">
        <v>17</v>
      </c>
      <c r="D1205" t="s">
        <v>37</v>
      </c>
      <c r="E1205">
        <v>202312</v>
      </c>
      <c r="F1205" s="3">
        <v>35741623493.709999</v>
      </c>
      <c r="G1205" s="3">
        <v>33195510590.284901</v>
      </c>
      <c r="H1205" s="3">
        <v>35741623493.709999</v>
      </c>
      <c r="I1205" s="3">
        <v>33195510590.284901</v>
      </c>
    </row>
    <row r="1206" spans="1:9" x14ac:dyDescent="0.2">
      <c r="A1206" t="s">
        <v>101</v>
      </c>
      <c r="B1206" t="s">
        <v>23</v>
      </c>
      <c r="C1206" t="s">
        <v>17</v>
      </c>
      <c r="D1206" t="s">
        <v>37</v>
      </c>
      <c r="E1206">
        <v>202406</v>
      </c>
      <c r="F1206" s="3">
        <v>21678102111.760002</v>
      </c>
      <c r="G1206" s="3">
        <v>24224878933.560802</v>
      </c>
      <c r="H1206" s="3">
        <v>21674640730.760002</v>
      </c>
      <c r="I1206" s="3">
        <v>24221417552.560802</v>
      </c>
    </row>
    <row r="1207" spans="1:9" x14ac:dyDescent="0.2">
      <c r="A1207" t="s">
        <v>101</v>
      </c>
      <c r="B1207" t="s">
        <v>23</v>
      </c>
      <c r="C1207" t="s">
        <v>17</v>
      </c>
      <c r="D1207" t="s">
        <v>33</v>
      </c>
      <c r="E1207">
        <v>201906</v>
      </c>
      <c r="F1207" s="3">
        <v>11715647023.66</v>
      </c>
      <c r="G1207" s="3">
        <v>11875116877.5243</v>
      </c>
      <c r="H1207" s="3">
        <v>7900774147.6199989</v>
      </c>
      <c r="I1207" s="3">
        <v>8060244001.4842987</v>
      </c>
    </row>
    <row r="1208" spans="1:9" x14ac:dyDescent="0.2">
      <c r="A1208" t="s">
        <v>101</v>
      </c>
      <c r="B1208" t="s">
        <v>23</v>
      </c>
      <c r="C1208" t="s">
        <v>17</v>
      </c>
      <c r="D1208" t="s">
        <v>33</v>
      </c>
      <c r="E1208">
        <v>201909</v>
      </c>
      <c r="F1208" s="3">
        <v>12641175092.209999</v>
      </c>
      <c r="G1208" s="3">
        <v>12338441661.2034</v>
      </c>
      <c r="H1208" s="3">
        <v>8340366340.21</v>
      </c>
      <c r="I1208" s="3">
        <v>8037632909.2034006</v>
      </c>
    </row>
    <row r="1209" spans="1:9" x14ac:dyDescent="0.2">
      <c r="A1209" t="s">
        <v>101</v>
      </c>
      <c r="B1209" t="s">
        <v>23</v>
      </c>
      <c r="C1209" t="s">
        <v>17</v>
      </c>
      <c r="D1209" t="s">
        <v>33</v>
      </c>
      <c r="E1209">
        <v>201912</v>
      </c>
      <c r="F1209" s="3">
        <v>15032514625.720001</v>
      </c>
      <c r="G1209" s="3">
        <v>13835497308.940102</v>
      </c>
      <c r="H1209" s="3">
        <v>10312848821.720001</v>
      </c>
      <c r="I1209" s="3">
        <v>9115831504.9401016</v>
      </c>
    </row>
    <row r="1210" spans="1:9" x14ac:dyDescent="0.2">
      <c r="A1210" t="s">
        <v>101</v>
      </c>
      <c r="B1210" t="s">
        <v>23</v>
      </c>
      <c r="C1210" t="s">
        <v>17</v>
      </c>
      <c r="D1210" t="s">
        <v>33</v>
      </c>
      <c r="E1210">
        <v>202003</v>
      </c>
      <c r="F1210" s="3">
        <v>8876362240.6299973</v>
      </c>
      <c r="G1210" s="3">
        <v>11007727433.862715</v>
      </c>
      <c r="H1210" s="3">
        <v>6400722922.1299963</v>
      </c>
      <c r="I1210" s="3">
        <v>8532088115.3625317</v>
      </c>
    </row>
    <row r="1211" spans="1:9" x14ac:dyDescent="0.2">
      <c r="A1211" t="s">
        <v>101</v>
      </c>
      <c r="B1211" t="s">
        <v>23</v>
      </c>
      <c r="C1211" t="s">
        <v>17</v>
      </c>
      <c r="D1211" t="s">
        <v>33</v>
      </c>
      <c r="E1211">
        <v>202006</v>
      </c>
      <c r="F1211" s="3">
        <v>12067458035.440001</v>
      </c>
      <c r="G1211" s="3">
        <v>12075245985.275402</v>
      </c>
      <c r="H1211" s="3">
        <v>8723818905.9899998</v>
      </c>
      <c r="I1211" s="3">
        <v>8731606855.8253994</v>
      </c>
    </row>
    <row r="1212" spans="1:9" x14ac:dyDescent="0.2">
      <c r="A1212" t="s">
        <v>101</v>
      </c>
      <c r="B1212" t="s">
        <v>23</v>
      </c>
      <c r="C1212" t="s">
        <v>17</v>
      </c>
      <c r="D1212" t="s">
        <v>33</v>
      </c>
      <c r="E1212">
        <v>202009</v>
      </c>
      <c r="F1212" s="3">
        <v>12118799317.08</v>
      </c>
      <c r="G1212" s="3">
        <v>10663354289.161299</v>
      </c>
      <c r="H1212" s="3">
        <v>8707010041.579998</v>
      </c>
      <c r="I1212" s="3">
        <v>7251565013.6613007</v>
      </c>
    </row>
    <row r="1213" spans="1:9" x14ac:dyDescent="0.2">
      <c r="A1213" t="s">
        <v>101</v>
      </c>
      <c r="B1213" t="s">
        <v>23</v>
      </c>
      <c r="C1213" t="s">
        <v>17</v>
      </c>
      <c r="D1213" t="s">
        <v>33</v>
      </c>
      <c r="E1213">
        <v>202012</v>
      </c>
      <c r="F1213" s="3">
        <v>15859590809.889997</v>
      </c>
      <c r="G1213" s="3">
        <v>14521565131.719961</v>
      </c>
      <c r="H1213" s="3">
        <v>11447459257.580002</v>
      </c>
      <c r="I1213" s="3">
        <v>10109433579.409973</v>
      </c>
    </row>
    <row r="1214" spans="1:9" x14ac:dyDescent="0.2">
      <c r="A1214" t="s">
        <v>101</v>
      </c>
      <c r="B1214" t="s">
        <v>23</v>
      </c>
      <c r="C1214" t="s">
        <v>17</v>
      </c>
      <c r="D1214" t="s">
        <v>33</v>
      </c>
      <c r="E1214">
        <v>202103</v>
      </c>
      <c r="F1214" s="3">
        <v>9651099599.8600006</v>
      </c>
      <c r="G1214" s="3">
        <v>10991870717.23843</v>
      </c>
      <c r="H1214" s="3">
        <v>11187008019.559999</v>
      </c>
      <c r="I1214" s="3">
        <v>12527779136.938787</v>
      </c>
    </row>
    <row r="1215" spans="1:9" x14ac:dyDescent="0.2">
      <c r="A1215" t="s">
        <v>101</v>
      </c>
      <c r="B1215" t="s">
        <v>23</v>
      </c>
      <c r="C1215" t="s">
        <v>17</v>
      </c>
      <c r="D1215" t="s">
        <v>33</v>
      </c>
      <c r="E1215">
        <v>202106</v>
      </c>
      <c r="F1215" s="3">
        <v>13216630561.210009</v>
      </c>
      <c r="G1215" s="3">
        <v>13215345258.724556</v>
      </c>
      <c r="H1215" s="3">
        <v>9566609858.7199974</v>
      </c>
      <c r="I1215" s="3">
        <v>9565324556.2345009</v>
      </c>
    </row>
    <row r="1216" spans="1:9" x14ac:dyDescent="0.2">
      <c r="A1216" t="s">
        <v>101</v>
      </c>
      <c r="B1216" t="s">
        <v>23</v>
      </c>
      <c r="C1216" t="s">
        <v>17</v>
      </c>
      <c r="D1216" t="s">
        <v>33</v>
      </c>
      <c r="E1216">
        <v>202109</v>
      </c>
      <c r="F1216" s="3">
        <v>13548884924.560001</v>
      </c>
      <c r="G1216" s="3">
        <v>13547475114.790661</v>
      </c>
      <c r="H1216" s="3">
        <v>9741345277.0600014</v>
      </c>
      <c r="I1216" s="3">
        <v>9739935467.290657</v>
      </c>
    </row>
    <row r="1217" spans="1:9" x14ac:dyDescent="0.2">
      <c r="A1217" t="s">
        <v>101</v>
      </c>
      <c r="B1217" t="s">
        <v>23</v>
      </c>
      <c r="C1217" t="s">
        <v>17</v>
      </c>
      <c r="D1217" t="s">
        <v>33</v>
      </c>
      <c r="E1217">
        <v>202112</v>
      </c>
      <c r="F1217" s="3">
        <v>16671972572.380001</v>
      </c>
      <c r="G1217" s="3">
        <v>14585922512.976017</v>
      </c>
      <c r="H1217" s="3">
        <v>14042778271.879999</v>
      </c>
      <c r="I1217" s="3">
        <v>11956728212.475922</v>
      </c>
    </row>
    <row r="1218" spans="1:9" x14ac:dyDescent="0.2">
      <c r="A1218" t="s">
        <v>101</v>
      </c>
      <c r="B1218" t="s">
        <v>23</v>
      </c>
      <c r="C1218" t="s">
        <v>17</v>
      </c>
      <c r="D1218" t="s">
        <v>33</v>
      </c>
      <c r="E1218">
        <v>202203</v>
      </c>
      <c r="F1218" s="3">
        <v>9583881566.8199997</v>
      </c>
      <c r="G1218" s="3">
        <v>11666733914.617569</v>
      </c>
      <c r="H1218" s="3">
        <v>9582593894.3199997</v>
      </c>
      <c r="I1218" s="3">
        <v>11665446242.117569</v>
      </c>
    </row>
    <row r="1219" spans="1:9" x14ac:dyDescent="0.2">
      <c r="A1219" t="s">
        <v>101</v>
      </c>
      <c r="B1219" t="s">
        <v>23</v>
      </c>
      <c r="C1219" t="s">
        <v>17</v>
      </c>
      <c r="D1219" t="s">
        <v>33</v>
      </c>
      <c r="E1219">
        <v>202206</v>
      </c>
      <c r="F1219" s="3">
        <v>13261243806.549999</v>
      </c>
      <c r="G1219" s="3">
        <v>13260008009.227074</v>
      </c>
      <c r="H1219" s="3">
        <v>13261244337.549999</v>
      </c>
      <c r="I1219" s="3">
        <v>13260008540.227074</v>
      </c>
    </row>
    <row r="1220" spans="1:9" x14ac:dyDescent="0.2">
      <c r="A1220" t="s">
        <v>101</v>
      </c>
      <c r="B1220" t="s">
        <v>23</v>
      </c>
      <c r="C1220" t="s">
        <v>17</v>
      </c>
      <c r="D1220" t="s">
        <v>33</v>
      </c>
      <c r="E1220">
        <v>202209</v>
      </c>
      <c r="F1220" s="3">
        <v>13871888747.860003</v>
      </c>
      <c r="G1220" s="3">
        <v>13871745623.238319</v>
      </c>
      <c r="H1220" s="3">
        <v>13871888747.860003</v>
      </c>
      <c r="I1220" s="3">
        <v>13871745623.238319</v>
      </c>
    </row>
    <row r="1221" spans="1:9" x14ac:dyDescent="0.2">
      <c r="A1221" t="s">
        <v>101</v>
      </c>
      <c r="B1221" t="s">
        <v>23</v>
      </c>
      <c r="C1221" t="s">
        <v>17</v>
      </c>
      <c r="D1221" t="s">
        <v>33</v>
      </c>
      <c r="E1221">
        <v>202212</v>
      </c>
      <c r="F1221" s="3">
        <v>18431547710.970001</v>
      </c>
      <c r="G1221" s="3">
        <v>17040636735.164137</v>
      </c>
      <c r="H1221" s="3">
        <v>18431547710.970001</v>
      </c>
      <c r="I1221" s="3">
        <v>17040636735.164137</v>
      </c>
    </row>
    <row r="1222" spans="1:9" x14ac:dyDescent="0.2">
      <c r="A1222" t="s">
        <v>101</v>
      </c>
      <c r="B1222" t="s">
        <v>23</v>
      </c>
      <c r="C1222" t="s">
        <v>17</v>
      </c>
      <c r="D1222" t="s">
        <v>33</v>
      </c>
      <c r="E1222">
        <v>202303</v>
      </c>
      <c r="F1222" s="3">
        <v>11391620153.459999</v>
      </c>
      <c r="G1222" s="3">
        <v>12781762080.346401</v>
      </c>
      <c r="H1222" s="3">
        <v>11391620153.459999</v>
      </c>
      <c r="I1222" s="3">
        <v>12781762080.346401</v>
      </c>
    </row>
    <row r="1223" spans="1:9" x14ac:dyDescent="0.2">
      <c r="A1223" t="s">
        <v>101</v>
      </c>
      <c r="B1223" t="s">
        <v>23</v>
      </c>
      <c r="C1223" t="s">
        <v>17</v>
      </c>
      <c r="D1223" t="s">
        <v>33</v>
      </c>
      <c r="E1223">
        <v>202306</v>
      </c>
      <c r="F1223" s="3">
        <v>15490046307.960003</v>
      </c>
      <c r="G1223" s="3">
        <v>15490123497.883701</v>
      </c>
      <c r="H1223" s="3">
        <v>15490046307.960003</v>
      </c>
      <c r="I1223" s="3">
        <v>15490123497.883701</v>
      </c>
    </row>
    <row r="1224" spans="1:9" x14ac:dyDescent="0.2">
      <c r="A1224" t="s">
        <v>101</v>
      </c>
      <c r="B1224" t="s">
        <v>23</v>
      </c>
      <c r="C1224" t="s">
        <v>17</v>
      </c>
      <c r="D1224" t="s">
        <v>33</v>
      </c>
      <c r="E1224">
        <v>202309</v>
      </c>
      <c r="F1224" s="3">
        <v>15841974334.130001</v>
      </c>
      <c r="G1224" s="3">
        <v>15842105150.202301</v>
      </c>
      <c r="H1224" s="3">
        <v>15841974334.130001</v>
      </c>
      <c r="I1224" s="3">
        <v>15842105150.202301</v>
      </c>
    </row>
    <row r="1225" spans="1:9" x14ac:dyDescent="0.2">
      <c r="A1225" t="s">
        <v>101</v>
      </c>
      <c r="B1225" t="s">
        <v>23</v>
      </c>
      <c r="C1225" t="s">
        <v>17</v>
      </c>
      <c r="D1225" t="s">
        <v>33</v>
      </c>
      <c r="E1225">
        <v>202312</v>
      </c>
      <c r="F1225" s="3">
        <v>19899649159.580002</v>
      </c>
      <c r="G1225" s="3">
        <v>17353405440.0826</v>
      </c>
      <c r="H1225" s="3">
        <v>19899649159.580002</v>
      </c>
      <c r="I1225" s="3">
        <v>17353405440.0826</v>
      </c>
    </row>
    <row r="1226" spans="1:9" x14ac:dyDescent="0.2">
      <c r="A1226" t="s">
        <v>101</v>
      </c>
      <c r="B1226" t="s">
        <v>23</v>
      </c>
      <c r="C1226" t="s">
        <v>17</v>
      </c>
      <c r="D1226" t="s">
        <v>33</v>
      </c>
      <c r="E1226">
        <v>202403</v>
      </c>
      <c r="F1226" s="3">
        <v>11117973399.260002</v>
      </c>
      <c r="G1226" s="3">
        <v>13663835309.060801</v>
      </c>
      <c r="H1226" s="3">
        <v>11117973399.260002</v>
      </c>
      <c r="I1226" s="3">
        <v>13663835309.060801</v>
      </c>
    </row>
    <row r="1227" spans="1:9" x14ac:dyDescent="0.2">
      <c r="A1227" t="s">
        <v>101</v>
      </c>
      <c r="B1227" t="s">
        <v>23</v>
      </c>
      <c r="C1227" t="s">
        <v>17</v>
      </c>
      <c r="D1227" t="s">
        <v>33</v>
      </c>
      <c r="E1227">
        <v>202406</v>
      </c>
      <c r="F1227" s="3">
        <v>10560128712.5</v>
      </c>
      <c r="G1227" s="3">
        <v>10561043624.5</v>
      </c>
      <c r="H1227" s="3">
        <v>10556667331.5</v>
      </c>
      <c r="I1227" s="3">
        <v>10557582243.5</v>
      </c>
    </row>
    <row r="1228" spans="1:9" x14ac:dyDescent="0.2">
      <c r="A1228" t="s">
        <v>101</v>
      </c>
      <c r="B1228" t="s">
        <v>23</v>
      </c>
      <c r="C1228" t="s">
        <v>16</v>
      </c>
      <c r="D1228" t="s">
        <v>35</v>
      </c>
      <c r="E1228">
        <v>2019</v>
      </c>
      <c r="F1228" s="3">
        <v>39389337394.539993</v>
      </c>
      <c r="G1228" s="3">
        <v>40964296558.457497</v>
      </c>
      <c r="H1228" s="3">
        <v>26553989438.519997</v>
      </c>
      <c r="I1228" s="3">
        <v>28128948602.437496</v>
      </c>
    </row>
    <row r="1229" spans="1:9" x14ac:dyDescent="0.2">
      <c r="A1229" t="s">
        <v>101</v>
      </c>
      <c r="B1229" t="s">
        <v>23</v>
      </c>
      <c r="C1229" t="s">
        <v>16</v>
      </c>
      <c r="D1229" t="s">
        <v>35</v>
      </c>
      <c r="E1229">
        <v>2020</v>
      </c>
      <c r="F1229" s="3">
        <v>48922225412.850006</v>
      </c>
      <c r="G1229" s="3">
        <v>47951412438.993622</v>
      </c>
      <c r="H1229" s="3">
        <v>35111113914.110001</v>
      </c>
      <c r="I1229" s="3">
        <v>34140300940.253456</v>
      </c>
    </row>
    <row r="1230" spans="1:9" x14ac:dyDescent="0.2">
      <c r="A1230" t="s">
        <v>101</v>
      </c>
      <c r="B1230" t="s">
        <v>23</v>
      </c>
      <c r="C1230" t="s">
        <v>16</v>
      </c>
      <c r="D1230" t="s">
        <v>35</v>
      </c>
      <c r="E1230">
        <v>2021</v>
      </c>
      <c r="F1230" s="3">
        <v>53088588704.930008</v>
      </c>
      <c r="G1230" s="3">
        <v>53080802857.749062</v>
      </c>
      <c r="H1230" s="3">
        <v>44537744753.219994</v>
      </c>
      <c r="I1230" s="3">
        <v>44529958906.039268</v>
      </c>
    </row>
    <row r="1231" spans="1:9" x14ac:dyDescent="0.2">
      <c r="A1231" t="s">
        <v>101</v>
      </c>
      <c r="B1231" t="s">
        <v>23</v>
      </c>
      <c r="C1231" t="s">
        <v>16</v>
      </c>
      <c r="D1231" t="s">
        <v>35</v>
      </c>
      <c r="E1231">
        <v>2022</v>
      </c>
      <c r="F1231" s="3">
        <v>55325333382.190002</v>
      </c>
      <c r="G1231" s="3">
        <v>53933439290.385162</v>
      </c>
      <c r="H1231" s="3">
        <v>55324097392.690002</v>
      </c>
      <c r="I1231" s="3">
        <v>53932203300.885162</v>
      </c>
    </row>
    <row r="1232" spans="1:9" x14ac:dyDescent="0.2">
      <c r="A1232" t="s">
        <v>101</v>
      </c>
      <c r="B1232" t="s">
        <v>23</v>
      </c>
      <c r="C1232" t="s">
        <v>16</v>
      </c>
      <c r="D1232" t="s">
        <v>35</v>
      </c>
      <c r="E1232">
        <v>2023</v>
      </c>
      <c r="F1232" s="3">
        <v>63224726798.909996</v>
      </c>
      <c r="G1232" s="3">
        <v>64614975393.856499</v>
      </c>
      <c r="H1232" s="3">
        <v>63224726798.909996</v>
      </c>
      <c r="I1232" s="3">
        <v>64614975393.856499</v>
      </c>
    </row>
    <row r="1233" spans="1:9" x14ac:dyDescent="0.2">
      <c r="A1233" t="s">
        <v>101</v>
      </c>
      <c r="B1233" t="s">
        <v>23</v>
      </c>
      <c r="C1233" t="s">
        <v>16</v>
      </c>
      <c r="D1233" t="s">
        <v>35</v>
      </c>
      <c r="E1233">
        <v>2024</v>
      </c>
      <c r="F1233" s="3">
        <v>22654673935.820004</v>
      </c>
      <c r="G1233" s="3">
        <v>22654673935.820004</v>
      </c>
      <c r="H1233" s="3">
        <v>22654673935.820004</v>
      </c>
      <c r="I1233" s="3">
        <v>22654673935.820004</v>
      </c>
    </row>
    <row r="1234" spans="1:9" x14ac:dyDescent="0.2">
      <c r="A1234" t="s">
        <v>101</v>
      </c>
      <c r="B1234" t="s">
        <v>23</v>
      </c>
      <c r="C1234" t="s">
        <v>16</v>
      </c>
      <c r="D1234" t="s">
        <v>36</v>
      </c>
      <c r="E1234">
        <v>201904</v>
      </c>
      <c r="F1234" s="3">
        <v>3881624174.5199995</v>
      </c>
      <c r="G1234" s="3">
        <v>3946500732.2118998</v>
      </c>
      <c r="H1234" s="3">
        <v>2613517038.8099999</v>
      </c>
      <c r="I1234" s="3">
        <v>2678393596.5018997</v>
      </c>
    </row>
    <row r="1235" spans="1:9" x14ac:dyDescent="0.2">
      <c r="A1235" t="s">
        <v>101</v>
      </c>
      <c r="B1235" t="s">
        <v>23</v>
      </c>
      <c r="C1235" t="s">
        <v>16</v>
      </c>
      <c r="D1235" t="s">
        <v>36</v>
      </c>
      <c r="E1235">
        <v>201905</v>
      </c>
      <c r="F1235" s="3">
        <v>3894644430.8199997</v>
      </c>
      <c r="G1235" s="3">
        <v>3894645037.8751998</v>
      </c>
      <c r="H1235" s="3">
        <v>2623241827.0099998</v>
      </c>
      <c r="I1235" s="3">
        <v>2623242434.0651999</v>
      </c>
    </row>
    <row r="1236" spans="1:9" x14ac:dyDescent="0.2">
      <c r="A1236" t="s">
        <v>101</v>
      </c>
      <c r="B1236" t="s">
        <v>23</v>
      </c>
      <c r="C1236" t="s">
        <v>16</v>
      </c>
      <c r="D1236" t="s">
        <v>36</v>
      </c>
      <c r="E1236">
        <v>201906</v>
      </c>
      <c r="F1236" s="3">
        <v>3939378712.21</v>
      </c>
      <c r="G1236" s="3">
        <v>4163722125.5883999</v>
      </c>
      <c r="H1236" s="3">
        <v>2664015351.7099996</v>
      </c>
      <c r="I1236" s="3">
        <v>2888358765.0883989</v>
      </c>
    </row>
    <row r="1237" spans="1:9" x14ac:dyDescent="0.2">
      <c r="A1237" t="s">
        <v>101</v>
      </c>
      <c r="B1237" t="s">
        <v>23</v>
      </c>
      <c r="C1237" t="s">
        <v>16</v>
      </c>
      <c r="D1237" t="s">
        <v>36</v>
      </c>
      <c r="E1237">
        <v>201907</v>
      </c>
      <c r="F1237" s="3">
        <v>3917592544.7799997</v>
      </c>
      <c r="G1237" s="3">
        <v>4086321760.1186996</v>
      </c>
      <c r="H1237" s="3">
        <v>2638644409.7799997</v>
      </c>
      <c r="I1237" s="3">
        <v>2807373625.1187</v>
      </c>
    </row>
    <row r="1238" spans="1:9" x14ac:dyDescent="0.2">
      <c r="A1238" t="s">
        <v>101</v>
      </c>
      <c r="B1238" t="s">
        <v>23</v>
      </c>
      <c r="C1238" t="s">
        <v>16</v>
      </c>
      <c r="D1238" t="s">
        <v>36</v>
      </c>
      <c r="E1238">
        <v>201908</v>
      </c>
      <c r="F1238" s="3">
        <v>3960003085.9700003</v>
      </c>
      <c r="G1238" s="3">
        <v>4072459764.6427002</v>
      </c>
      <c r="H1238" s="3">
        <v>2681396994.9700003</v>
      </c>
      <c r="I1238" s="3">
        <v>2793853673.6427007</v>
      </c>
    </row>
    <row r="1239" spans="1:9" x14ac:dyDescent="0.2">
      <c r="A1239" t="s">
        <v>101</v>
      </c>
      <c r="B1239" t="s">
        <v>23</v>
      </c>
      <c r="C1239" t="s">
        <v>16</v>
      </c>
      <c r="D1239" t="s">
        <v>36</v>
      </c>
      <c r="E1239">
        <v>201909</v>
      </c>
      <c r="F1239" s="3">
        <v>4763579682.1099997</v>
      </c>
      <c r="G1239" s="3">
        <v>4842713918.1099997</v>
      </c>
      <c r="H1239" s="3">
        <v>3020324981.1100001</v>
      </c>
      <c r="I1239" s="3">
        <v>3099459217.1100001</v>
      </c>
    </row>
    <row r="1240" spans="1:9" x14ac:dyDescent="0.2">
      <c r="A1240" t="s">
        <v>101</v>
      </c>
      <c r="B1240" t="s">
        <v>23</v>
      </c>
      <c r="C1240" t="s">
        <v>16</v>
      </c>
      <c r="D1240" t="s">
        <v>36</v>
      </c>
      <c r="E1240">
        <v>201910</v>
      </c>
      <c r="F1240" s="3">
        <v>4017057012.2799997</v>
      </c>
      <c r="G1240" s="3">
        <v>4018887887.1005998</v>
      </c>
      <c r="H1240" s="3">
        <v>2726496340.2799997</v>
      </c>
      <c r="I1240" s="3">
        <v>2728327215.1005998</v>
      </c>
    </row>
    <row r="1241" spans="1:9" x14ac:dyDescent="0.2">
      <c r="A1241" t="s">
        <v>101</v>
      </c>
      <c r="B1241" t="s">
        <v>23</v>
      </c>
      <c r="C1241" t="s">
        <v>16</v>
      </c>
      <c r="D1241" t="s">
        <v>36</v>
      </c>
      <c r="E1241">
        <v>201911</v>
      </c>
      <c r="F1241" s="3">
        <v>4051505010.3499999</v>
      </c>
      <c r="G1241" s="3">
        <v>4051505010.3499999</v>
      </c>
      <c r="H1241" s="3">
        <v>2755802077.3499999</v>
      </c>
      <c r="I1241" s="3">
        <v>2755802077.3499999</v>
      </c>
    </row>
    <row r="1242" spans="1:9" x14ac:dyDescent="0.2">
      <c r="A1242" t="s">
        <v>101</v>
      </c>
      <c r="B1242" t="s">
        <v>23</v>
      </c>
      <c r="C1242" t="s">
        <v>16</v>
      </c>
      <c r="D1242" t="s">
        <v>36</v>
      </c>
      <c r="E1242">
        <v>201912</v>
      </c>
      <c r="F1242" s="3">
        <v>6963952741.5</v>
      </c>
      <c r="G1242" s="3">
        <v>7887540322.46</v>
      </c>
      <c r="H1242" s="3">
        <v>4830550417.5</v>
      </c>
      <c r="I1242" s="3">
        <v>5754137998.46</v>
      </c>
    </row>
    <row r="1243" spans="1:9" x14ac:dyDescent="0.2">
      <c r="A1243" t="s">
        <v>101</v>
      </c>
      <c r="B1243" t="s">
        <v>23</v>
      </c>
      <c r="C1243" t="s">
        <v>16</v>
      </c>
      <c r="D1243" t="s">
        <v>36</v>
      </c>
      <c r="E1243">
        <v>202001</v>
      </c>
      <c r="F1243" s="3">
        <v>835282206</v>
      </c>
      <c r="G1243" s="3">
        <v>847884044</v>
      </c>
      <c r="H1243" s="3">
        <v>576400628</v>
      </c>
      <c r="I1243" s="3">
        <v>589002466</v>
      </c>
    </row>
    <row r="1244" spans="1:9" x14ac:dyDescent="0.2">
      <c r="A1244" t="s">
        <v>101</v>
      </c>
      <c r="B1244" t="s">
        <v>23</v>
      </c>
      <c r="C1244" t="s">
        <v>16</v>
      </c>
      <c r="D1244" t="s">
        <v>36</v>
      </c>
      <c r="E1244">
        <v>202002</v>
      </c>
      <c r="F1244" s="3">
        <v>4026079305.5</v>
      </c>
      <c r="G1244" s="3">
        <v>4341889543.5</v>
      </c>
      <c r="H1244" s="3">
        <v>2895870507.5</v>
      </c>
      <c r="I1244" s="3">
        <v>3211680745.5</v>
      </c>
    </row>
    <row r="1245" spans="1:9" x14ac:dyDescent="0.2">
      <c r="A1245" t="s">
        <v>101</v>
      </c>
      <c r="B1245" t="s">
        <v>23</v>
      </c>
      <c r="C1245" t="s">
        <v>16</v>
      </c>
      <c r="D1245" t="s">
        <v>36</v>
      </c>
      <c r="E1245">
        <v>202003</v>
      </c>
      <c r="F1245" s="3">
        <v>4015017635.2399983</v>
      </c>
      <c r="G1245" s="3">
        <v>4205444893.8847079</v>
      </c>
      <c r="H1245" s="3">
        <v>2928453738.7399983</v>
      </c>
      <c r="I1245" s="3">
        <v>3118880997.3845792</v>
      </c>
    </row>
    <row r="1246" spans="1:9" x14ac:dyDescent="0.2">
      <c r="A1246" t="s">
        <v>101</v>
      </c>
      <c r="B1246" t="s">
        <v>23</v>
      </c>
      <c r="C1246" t="s">
        <v>16</v>
      </c>
      <c r="D1246" t="s">
        <v>36</v>
      </c>
      <c r="E1246">
        <v>202004</v>
      </c>
      <c r="F1246" s="3">
        <v>4039421618.9700003</v>
      </c>
      <c r="G1246" s="3">
        <v>4138580320.4230003</v>
      </c>
      <c r="H1246" s="3">
        <v>2950470215.4699998</v>
      </c>
      <c r="I1246" s="3">
        <v>3049628916.9229994</v>
      </c>
    </row>
    <row r="1247" spans="1:9" x14ac:dyDescent="0.2">
      <c r="A1247" t="s">
        <v>101</v>
      </c>
      <c r="B1247" t="s">
        <v>23</v>
      </c>
      <c r="C1247" t="s">
        <v>16</v>
      </c>
      <c r="D1247" t="s">
        <v>36</v>
      </c>
      <c r="E1247">
        <v>202005</v>
      </c>
      <c r="F1247" s="3">
        <v>3995122349.1999998</v>
      </c>
      <c r="G1247" s="3">
        <v>3974868666.8248997</v>
      </c>
      <c r="H1247" s="3">
        <v>2958505051.7000003</v>
      </c>
      <c r="I1247" s="3">
        <v>2938251369.3249006</v>
      </c>
    </row>
    <row r="1248" spans="1:9" x14ac:dyDescent="0.2">
      <c r="A1248" t="s">
        <v>101</v>
      </c>
      <c r="B1248" t="s">
        <v>23</v>
      </c>
      <c r="C1248" t="s">
        <v>16</v>
      </c>
      <c r="D1248" t="s">
        <v>36</v>
      </c>
      <c r="E1248">
        <v>202006</v>
      </c>
      <c r="F1248" s="3">
        <v>4032912459.6300001</v>
      </c>
      <c r="G1248" s="3">
        <v>3961792271.5606003</v>
      </c>
      <c r="H1248" s="3">
        <v>2814843283.0799999</v>
      </c>
      <c r="I1248" s="3">
        <v>2743723095.0105991</v>
      </c>
    </row>
    <row r="1249" spans="1:9" x14ac:dyDescent="0.2">
      <c r="A1249" t="s">
        <v>101</v>
      </c>
      <c r="B1249" t="s">
        <v>23</v>
      </c>
      <c r="C1249" t="s">
        <v>16</v>
      </c>
      <c r="D1249" t="s">
        <v>36</v>
      </c>
      <c r="E1249">
        <v>202007</v>
      </c>
      <c r="F1249" s="3">
        <v>4033491837.6600003</v>
      </c>
      <c r="G1249" s="3">
        <v>3670938880.9290004</v>
      </c>
      <c r="H1249" s="3">
        <v>2896478555.1599998</v>
      </c>
      <c r="I1249" s="3">
        <v>2533925598.4290009</v>
      </c>
    </row>
    <row r="1250" spans="1:9" x14ac:dyDescent="0.2">
      <c r="A1250" t="s">
        <v>101</v>
      </c>
      <c r="B1250" t="s">
        <v>23</v>
      </c>
      <c r="C1250" t="s">
        <v>16</v>
      </c>
      <c r="D1250" t="s">
        <v>36</v>
      </c>
      <c r="E1250">
        <v>202008</v>
      </c>
      <c r="F1250" s="3">
        <v>4051989789.5300007</v>
      </c>
      <c r="G1250" s="3">
        <v>2954197615.5797997</v>
      </c>
      <c r="H1250" s="3">
        <v>2911610344.0300007</v>
      </c>
      <c r="I1250" s="3">
        <v>1813818170.0798008</v>
      </c>
    </row>
    <row r="1251" spans="1:9" x14ac:dyDescent="0.2">
      <c r="A1251" t="s">
        <v>101</v>
      </c>
      <c r="B1251" t="s">
        <v>23</v>
      </c>
      <c r="C1251" t="s">
        <v>16</v>
      </c>
      <c r="D1251" t="s">
        <v>36</v>
      </c>
      <c r="E1251">
        <v>202009</v>
      </c>
      <c r="F1251" s="3">
        <v>4033317195.7899995</v>
      </c>
      <c r="G1251" s="3">
        <v>4038220397.0084996</v>
      </c>
      <c r="H1251" s="3">
        <v>2731022746.79</v>
      </c>
      <c r="I1251" s="3">
        <v>2735925948.0085011</v>
      </c>
    </row>
    <row r="1252" spans="1:9" x14ac:dyDescent="0.2">
      <c r="A1252" t="s">
        <v>101</v>
      </c>
      <c r="B1252" t="s">
        <v>23</v>
      </c>
      <c r="C1252" t="s">
        <v>16</v>
      </c>
      <c r="D1252" t="s">
        <v>36</v>
      </c>
      <c r="E1252">
        <v>202010</v>
      </c>
      <c r="F1252" s="3">
        <v>4095381935.079999</v>
      </c>
      <c r="G1252" s="3">
        <v>4100448813.4538984</v>
      </c>
      <c r="H1252" s="3">
        <v>2943266524.0800014</v>
      </c>
      <c r="I1252" s="3">
        <v>2948333402.453908</v>
      </c>
    </row>
    <row r="1253" spans="1:9" x14ac:dyDescent="0.2">
      <c r="A1253" t="s">
        <v>101</v>
      </c>
      <c r="B1253" t="s">
        <v>23</v>
      </c>
      <c r="C1253" t="s">
        <v>16</v>
      </c>
      <c r="D1253" t="s">
        <v>36</v>
      </c>
      <c r="E1253">
        <v>202011</v>
      </c>
      <c r="F1253" s="3">
        <v>4088767311.1499991</v>
      </c>
      <c r="G1253" s="3">
        <v>4042299692.8347049</v>
      </c>
      <c r="H1253" s="3">
        <v>2924784225.6499991</v>
      </c>
      <c r="I1253" s="3">
        <v>2878316607.3346534</v>
      </c>
    </row>
    <row r="1254" spans="1:9" x14ac:dyDescent="0.2">
      <c r="A1254" t="s">
        <v>101</v>
      </c>
      <c r="B1254" t="s">
        <v>23</v>
      </c>
      <c r="C1254" t="s">
        <v>16</v>
      </c>
      <c r="D1254" t="s">
        <v>36</v>
      </c>
      <c r="E1254">
        <v>202012</v>
      </c>
      <c r="F1254" s="3">
        <v>7675441769.1000004</v>
      </c>
      <c r="G1254" s="3">
        <v>7674847298.9945154</v>
      </c>
      <c r="H1254" s="3">
        <v>5579408093.9099998</v>
      </c>
      <c r="I1254" s="3">
        <v>5578813623.804512</v>
      </c>
    </row>
    <row r="1255" spans="1:9" x14ac:dyDescent="0.2">
      <c r="A1255" t="s">
        <v>101</v>
      </c>
      <c r="B1255" t="s">
        <v>23</v>
      </c>
      <c r="C1255" t="s">
        <v>16</v>
      </c>
      <c r="D1255" t="s">
        <v>36</v>
      </c>
      <c r="E1255">
        <v>202101</v>
      </c>
      <c r="F1255" s="3">
        <v>976562333.13</v>
      </c>
      <c r="G1255" s="3">
        <v>976562333.13</v>
      </c>
      <c r="H1255" s="3">
        <v>700084553.65999997</v>
      </c>
      <c r="I1255" s="3">
        <v>700084553.65999997</v>
      </c>
    </row>
    <row r="1256" spans="1:9" x14ac:dyDescent="0.2">
      <c r="A1256" t="s">
        <v>101</v>
      </c>
      <c r="B1256" t="s">
        <v>23</v>
      </c>
      <c r="C1256" t="s">
        <v>16</v>
      </c>
      <c r="D1256" t="s">
        <v>36</v>
      </c>
      <c r="E1256">
        <v>202102</v>
      </c>
      <c r="F1256" s="3">
        <v>4324702026.9200001</v>
      </c>
      <c r="G1256" s="3">
        <v>4323763365.9915133</v>
      </c>
      <c r="H1256" s="3">
        <v>7301140317.1900005</v>
      </c>
      <c r="I1256" s="3">
        <v>7300201656.2618732</v>
      </c>
    </row>
    <row r="1257" spans="1:9" x14ac:dyDescent="0.2">
      <c r="A1257" t="s">
        <v>101</v>
      </c>
      <c r="B1257" t="s">
        <v>23</v>
      </c>
      <c r="C1257" t="s">
        <v>16</v>
      </c>
      <c r="D1257" t="s">
        <v>36</v>
      </c>
      <c r="E1257">
        <v>202103</v>
      </c>
      <c r="F1257" s="3">
        <v>4349834521.5800018</v>
      </c>
      <c r="G1257" s="3">
        <v>4349173648.4327164</v>
      </c>
      <c r="H1257" s="3">
        <v>3185782954.0799999</v>
      </c>
      <c r="I1257" s="3">
        <v>3185122080.9327192</v>
      </c>
    </row>
    <row r="1258" spans="1:9" x14ac:dyDescent="0.2">
      <c r="A1258" t="s">
        <v>101</v>
      </c>
      <c r="B1258" t="s">
        <v>23</v>
      </c>
      <c r="C1258" t="s">
        <v>16</v>
      </c>
      <c r="D1258" t="s">
        <v>36</v>
      </c>
      <c r="E1258">
        <v>202104</v>
      </c>
      <c r="F1258" s="3">
        <v>4381609324.9200048</v>
      </c>
      <c r="G1258" s="3">
        <v>4381205398.7035151</v>
      </c>
      <c r="H1258" s="3">
        <v>3166131618.9200001</v>
      </c>
      <c r="I1258" s="3">
        <v>3165727692.7035103</v>
      </c>
    </row>
    <row r="1259" spans="1:9" x14ac:dyDescent="0.2">
      <c r="A1259" t="s">
        <v>101</v>
      </c>
      <c r="B1259" t="s">
        <v>23</v>
      </c>
      <c r="C1259" t="s">
        <v>16</v>
      </c>
      <c r="D1259" t="s">
        <v>36</v>
      </c>
      <c r="E1259">
        <v>202105</v>
      </c>
      <c r="F1259" s="3">
        <v>4406003563.5600023</v>
      </c>
      <c r="G1259" s="3">
        <v>4406105334.8643017</v>
      </c>
      <c r="H1259" s="3">
        <v>1048770529.9999986</v>
      </c>
      <c r="I1259" s="3">
        <v>1048872301.3042791</v>
      </c>
    </row>
    <row r="1260" spans="1:9" x14ac:dyDescent="0.2">
      <c r="A1260" t="s">
        <v>101</v>
      </c>
      <c r="B1260" t="s">
        <v>23</v>
      </c>
      <c r="C1260" t="s">
        <v>16</v>
      </c>
      <c r="D1260" t="s">
        <v>36</v>
      </c>
      <c r="E1260">
        <v>202106</v>
      </c>
      <c r="F1260" s="3">
        <v>4429014476.4499979</v>
      </c>
      <c r="G1260" s="3">
        <v>4428049596.4735365</v>
      </c>
      <c r="H1260" s="3">
        <v>5351707354</v>
      </c>
      <c r="I1260" s="3">
        <v>5350742474.0235138</v>
      </c>
    </row>
    <row r="1261" spans="1:9" x14ac:dyDescent="0.2">
      <c r="A1261" t="s">
        <v>101</v>
      </c>
      <c r="B1261" t="s">
        <v>23</v>
      </c>
      <c r="C1261" t="s">
        <v>16</v>
      </c>
      <c r="D1261" t="s">
        <v>36</v>
      </c>
      <c r="E1261">
        <v>202107</v>
      </c>
      <c r="F1261" s="3">
        <v>4469127845.3600006</v>
      </c>
      <c r="G1261" s="3">
        <v>4469505107.0101948</v>
      </c>
      <c r="H1261" s="3">
        <v>3217769417.3600006</v>
      </c>
      <c r="I1261" s="3">
        <v>3218146679.0101891</v>
      </c>
    </row>
    <row r="1262" spans="1:9" x14ac:dyDescent="0.2">
      <c r="A1262" t="s">
        <v>101</v>
      </c>
      <c r="B1262" t="s">
        <v>23</v>
      </c>
      <c r="C1262" t="s">
        <v>16</v>
      </c>
      <c r="D1262" t="s">
        <v>36</v>
      </c>
      <c r="E1262">
        <v>202108</v>
      </c>
      <c r="F1262" s="3">
        <v>4496899334.6700001</v>
      </c>
      <c r="G1262" s="3">
        <v>4496153843.6384268</v>
      </c>
      <c r="H1262" s="3">
        <v>3226448336.6700001</v>
      </c>
      <c r="I1262" s="3">
        <v>3225702845.6384292</v>
      </c>
    </row>
    <row r="1263" spans="1:9" x14ac:dyDescent="0.2">
      <c r="A1263" t="s">
        <v>101</v>
      </c>
      <c r="B1263" t="s">
        <v>23</v>
      </c>
      <c r="C1263" t="s">
        <v>16</v>
      </c>
      <c r="D1263" t="s">
        <v>36</v>
      </c>
      <c r="E1263">
        <v>202109</v>
      </c>
      <c r="F1263" s="3">
        <v>4582859163.3900003</v>
      </c>
      <c r="G1263" s="3">
        <v>4581836408.3440399</v>
      </c>
      <c r="H1263" s="3">
        <v>3297128254.3900003</v>
      </c>
      <c r="I1263" s="3">
        <v>3296105499.3440399</v>
      </c>
    </row>
    <row r="1264" spans="1:9" x14ac:dyDescent="0.2">
      <c r="A1264" t="s">
        <v>101</v>
      </c>
      <c r="B1264" t="s">
        <v>23</v>
      </c>
      <c r="C1264" t="s">
        <v>16</v>
      </c>
      <c r="D1264" t="s">
        <v>36</v>
      </c>
      <c r="E1264">
        <v>202110</v>
      </c>
      <c r="F1264" s="3">
        <v>4595033490.579999</v>
      </c>
      <c r="G1264" s="3">
        <v>4594817081.8384933</v>
      </c>
      <c r="H1264" s="3">
        <v>3291532113.5799975</v>
      </c>
      <c r="I1264" s="3">
        <v>3291315704.8384943</v>
      </c>
    </row>
    <row r="1265" spans="1:9" x14ac:dyDescent="0.2">
      <c r="A1265" t="s">
        <v>101</v>
      </c>
      <c r="B1265" t="s">
        <v>23</v>
      </c>
      <c r="C1265" t="s">
        <v>16</v>
      </c>
      <c r="D1265" t="s">
        <v>36</v>
      </c>
      <c r="E1265">
        <v>202111</v>
      </c>
      <c r="F1265" s="3">
        <v>5477782068.1199999</v>
      </c>
      <c r="G1265" s="3">
        <v>5476558653.3221922</v>
      </c>
      <c r="H1265" s="3">
        <v>3414586472.1200004</v>
      </c>
      <c r="I1265" s="3">
        <v>3413363057.3220334</v>
      </c>
    </row>
    <row r="1266" spans="1:9" x14ac:dyDescent="0.2">
      <c r="A1266" t="s">
        <v>101</v>
      </c>
      <c r="B1266" t="s">
        <v>23</v>
      </c>
      <c r="C1266" t="s">
        <v>16</v>
      </c>
      <c r="D1266" t="s">
        <v>36</v>
      </c>
      <c r="E1266">
        <v>202112</v>
      </c>
      <c r="F1266" s="3">
        <v>6599160556.25</v>
      </c>
      <c r="G1266" s="3">
        <v>6597072086.0001326</v>
      </c>
      <c r="H1266" s="3">
        <v>7336662831.25</v>
      </c>
      <c r="I1266" s="3">
        <v>7334574361.0001936</v>
      </c>
    </row>
    <row r="1267" spans="1:9" x14ac:dyDescent="0.2">
      <c r="A1267" t="s">
        <v>101</v>
      </c>
      <c r="B1267" t="s">
        <v>23</v>
      </c>
      <c r="C1267" t="s">
        <v>16</v>
      </c>
      <c r="D1267" t="s">
        <v>36</v>
      </c>
      <c r="E1267">
        <v>202201</v>
      </c>
      <c r="F1267" s="3">
        <v>982655518.53000021</v>
      </c>
      <c r="G1267" s="3">
        <v>983250165.00007069</v>
      </c>
      <c r="H1267" s="3">
        <v>981418998.03000021</v>
      </c>
      <c r="I1267" s="3">
        <v>982013644.50007081</v>
      </c>
    </row>
    <row r="1268" spans="1:9" x14ac:dyDescent="0.2">
      <c r="A1268" t="s">
        <v>101</v>
      </c>
      <c r="B1268" t="s">
        <v>23</v>
      </c>
      <c r="C1268" t="s">
        <v>16</v>
      </c>
      <c r="D1268" t="s">
        <v>36</v>
      </c>
      <c r="E1268">
        <v>202202</v>
      </c>
      <c r="F1268" s="3">
        <v>4249491793.5700002</v>
      </c>
      <c r="G1268" s="3">
        <v>4249431071.8522792</v>
      </c>
      <c r="H1268" s="3">
        <v>4249491793.5700002</v>
      </c>
      <c r="I1268" s="3">
        <v>4249431071.8522792</v>
      </c>
    </row>
    <row r="1269" spans="1:9" x14ac:dyDescent="0.2">
      <c r="A1269" t="s">
        <v>101</v>
      </c>
      <c r="B1269" t="s">
        <v>23</v>
      </c>
      <c r="C1269" t="s">
        <v>16</v>
      </c>
      <c r="D1269" t="s">
        <v>36</v>
      </c>
      <c r="E1269">
        <v>202203</v>
      </c>
      <c r="F1269" s="3">
        <v>4351678712.7000017</v>
      </c>
      <c r="G1269" s="3">
        <v>4351581185.920023</v>
      </c>
      <c r="H1269" s="3">
        <v>4351678712.7000017</v>
      </c>
      <c r="I1269" s="3">
        <v>4351581185.920023</v>
      </c>
    </row>
    <row r="1270" spans="1:9" x14ac:dyDescent="0.2">
      <c r="A1270" t="s">
        <v>101</v>
      </c>
      <c r="B1270" t="s">
        <v>23</v>
      </c>
      <c r="C1270" t="s">
        <v>16</v>
      </c>
      <c r="D1270" t="s">
        <v>36</v>
      </c>
      <c r="E1270">
        <v>202204</v>
      </c>
      <c r="F1270" s="3">
        <v>4351011045.8000011</v>
      </c>
      <c r="G1270" s="3">
        <v>4349862660.6469755</v>
      </c>
      <c r="H1270" s="3">
        <v>4351011478.8000011</v>
      </c>
      <c r="I1270" s="3">
        <v>4349863093.6469755</v>
      </c>
    </row>
    <row r="1271" spans="1:9" x14ac:dyDescent="0.2">
      <c r="A1271" t="s">
        <v>101</v>
      </c>
      <c r="B1271" t="s">
        <v>23</v>
      </c>
      <c r="C1271" t="s">
        <v>16</v>
      </c>
      <c r="D1271" t="s">
        <v>36</v>
      </c>
      <c r="E1271">
        <v>202205</v>
      </c>
      <c r="F1271" s="3">
        <v>4407389138.1700001</v>
      </c>
      <c r="G1271" s="3">
        <v>4407326824.7384205</v>
      </c>
      <c r="H1271" s="3">
        <v>4407389138.1700001</v>
      </c>
      <c r="I1271" s="3">
        <v>4407326824.7384205</v>
      </c>
    </row>
    <row r="1272" spans="1:9" x14ac:dyDescent="0.2">
      <c r="A1272" t="s">
        <v>101</v>
      </c>
      <c r="B1272" t="s">
        <v>23</v>
      </c>
      <c r="C1272" t="s">
        <v>16</v>
      </c>
      <c r="D1272" t="s">
        <v>36</v>
      </c>
      <c r="E1272">
        <v>202206</v>
      </c>
      <c r="F1272" s="3">
        <v>4502843666.9499989</v>
      </c>
      <c r="G1272" s="3">
        <v>4502783008.7094774</v>
      </c>
      <c r="H1272" s="3">
        <v>4502843764.9499989</v>
      </c>
      <c r="I1272" s="3">
        <v>4502783106.7094774</v>
      </c>
    </row>
    <row r="1273" spans="1:9" x14ac:dyDescent="0.2">
      <c r="A1273" t="s">
        <v>101</v>
      </c>
      <c r="B1273" t="s">
        <v>23</v>
      </c>
      <c r="C1273" t="s">
        <v>16</v>
      </c>
      <c r="D1273" t="s">
        <v>36</v>
      </c>
      <c r="E1273">
        <v>202207</v>
      </c>
      <c r="F1273" s="3">
        <v>4546771174.4400005</v>
      </c>
      <c r="G1273" s="3">
        <v>4546708109.4109201</v>
      </c>
      <c r="H1273" s="3">
        <v>4546771174.4400005</v>
      </c>
      <c r="I1273" s="3">
        <v>4546708109.4109201</v>
      </c>
    </row>
    <row r="1274" spans="1:9" x14ac:dyDescent="0.2">
      <c r="A1274" t="s">
        <v>101</v>
      </c>
      <c r="B1274" t="s">
        <v>23</v>
      </c>
      <c r="C1274" t="s">
        <v>16</v>
      </c>
      <c r="D1274" t="s">
        <v>36</v>
      </c>
      <c r="E1274">
        <v>202208</v>
      </c>
      <c r="F1274" s="3">
        <v>4643934442.2299995</v>
      </c>
      <c r="G1274" s="3">
        <v>4643872490.2826195</v>
      </c>
      <c r="H1274" s="3">
        <v>4643934442.2299995</v>
      </c>
      <c r="I1274" s="3">
        <v>4643872490.2826195</v>
      </c>
    </row>
    <row r="1275" spans="1:9" x14ac:dyDescent="0.2">
      <c r="A1275" t="s">
        <v>101</v>
      </c>
      <c r="B1275" t="s">
        <v>23</v>
      </c>
      <c r="C1275" t="s">
        <v>16</v>
      </c>
      <c r="D1275" t="s">
        <v>36</v>
      </c>
      <c r="E1275">
        <v>202209</v>
      </c>
      <c r="F1275" s="3">
        <v>4681183539.7600002</v>
      </c>
      <c r="G1275" s="3">
        <v>4681124830.2003794</v>
      </c>
      <c r="H1275" s="3">
        <v>4681183539.7600002</v>
      </c>
      <c r="I1275" s="3">
        <v>4681124830.2003794</v>
      </c>
    </row>
    <row r="1276" spans="1:9" x14ac:dyDescent="0.2">
      <c r="A1276" t="s">
        <v>101</v>
      </c>
      <c r="B1276" t="s">
        <v>23</v>
      </c>
      <c r="C1276" t="s">
        <v>16</v>
      </c>
      <c r="D1276" t="s">
        <v>36</v>
      </c>
      <c r="E1276">
        <v>202210</v>
      </c>
      <c r="F1276" s="3">
        <v>4804504891.5099983</v>
      </c>
      <c r="G1276" s="3">
        <v>4804042427.9028292</v>
      </c>
      <c r="H1276" s="3">
        <v>4804504891.5099983</v>
      </c>
      <c r="I1276" s="3">
        <v>4804042427.9028292</v>
      </c>
    </row>
    <row r="1277" spans="1:9" x14ac:dyDescent="0.2">
      <c r="A1277" t="s">
        <v>101</v>
      </c>
      <c r="B1277" t="s">
        <v>23</v>
      </c>
      <c r="C1277" t="s">
        <v>16</v>
      </c>
      <c r="D1277" t="s">
        <v>36</v>
      </c>
      <c r="E1277">
        <v>202211</v>
      </c>
      <c r="F1277" s="3">
        <v>4888414123.9900007</v>
      </c>
      <c r="G1277" s="3">
        <v>4888412447.1167898</v>
      </c>
      <c r="H1277" s="3">
        <v>4888414123.9900007</v>
      </c>
      <c r="I1277" s="3">
        <v>4888412447.1167898</v>
      </c>
    </row>
    <row r="1278" spans="1:9" x14ac:dyDescent="0.2">
      <c r="A1278" t="s">
        <v>101</v>
      </c>
      <c r="B1278" t="s">
        <v>23</v>
      </c>
      <c r="C1278" t="s">
        <v>16</v>
      </c>
      <c r="D1278" t="s">
        <v>36</v>
      </c>
      <c r="E1278">
        <v>202212</v>
      </c>
      <c r="F1278" s="3">
        <v>8915455334.5400028</v>
      </c>
      <c r="G1278" s="3">
        <v>7525044068.6043787</v>
      </c>
      <c r="H1278" s="3">
        <v>8915455334.5400028</v>
      </c>
      <c r="I1278" s="3">
        <v>7525044068.6043787</v>
      </c>
    </row>
    <row r="1279" spans="1:9" x14ac:dyDescent="0.2">
      <c r="A1279" t="s">
        <v>101</v>
      </c>
      <c r="B1279" t="s">
        <v>23</v>
      </c>
      <c r="C1279" t="s">
        <v>16</v>
      </c>
      <c r="D1279" t="s">
        <v>36</v>
      </c>
      <c r="E1279">
        <v>202301</v>
      </c>
      <c r="F1279" s="3">
        <v>1235926519.7200007</v>
      </c>
      <c r="G1279" s="3">
        <v>2626018810.8795004</v>
      </c>
      <c r="H1279" s="3">
        <v>1235926519.7200007</v>
      </c>
      <c r="I1279" s="3">
        <v>2626018810.8795004</v>
      </c>
    </row>
    <row r="1280" spans="1:9" x14ac:dyDescent="0.2">
      <c r="A1280" t="s">
        <v>101</v>
      </c>
      <c r="B1280" t="s">
        <v>23</v>
      </c>
      <c r="C1280" t="s">
        <v>16</v>
      </c>
      <c r="D1280" t="s">
        <v>36</v>
      </c>
      <c r="E1280">
        <v>202302</v>
      </c>
      <c r="F1280" s="3">
        <v>5144893857.2700005</v>
      </c>
      <c r="G1280" s="3">
        <v>5144917475.2299004</v>
      </c>
      <c r="H1280" s="3">
        <v>5144893857.2700005</v>
      </c>
      <c r="I1280" s="3">
        <v>5144917475.2299004</v>
      </c>
    </row>
    <row r="1281" spans="1:9" x14ac:dyDescent="0.2">
      <c r="A1281" t="s">
        <v>101</v>
      </c>
      <c r="B1281" t="s">
        <v>23</v>
      </c>
      <c r="C1281" t="s">
        <v>16</v>
      </c>
      <c r="D1281" t="s">
        <v>36</v>
      </c>
      <c r="E1281">
        <v>202303</v>
      </c>
      <c r="F1281" s="3">
        <v>5181480371.6899996</v>
      </c>
      <c r="G1281" s="3">
        <v>5181507554.3830996</v>
      </c>
      <c r="H1281" s="3">
        <v>5181480371.6899996</v>
      </c>
      <c r="I1281" s="3">
        <v>5181507554.3830996</v>
      </c>
    </row>
    <row r="1282" spans="1:9" x14ac:dyDescent="0.2">
      <c r="A1282" t="s">
        <v>101</v>
      </c>
      <c r="B1282" t="s">
        <v>23</v>
      </c>
      <c r="C1282" t="s">
        <v>16</v>
      </c>
      <c r="D1282" t="s">
        <v>36</v>
      </c>
      <c r="E1282">
        <v>202304</v>
      </c>
      <c r="F1282" s="3">
        <v>5191091377.75</v>
      </c>
      <c r="G1282" s="3">
        <v>5191117320.6238995</v>
      </c>
      <c r="H1282" s="3">
        <v>5191091377.75</v>
      </c>
      <c r="I1282" s="3">
        <v>5191117320.6238995</v>
      </c>
    </row>
    <row r="1283" spans="1:9" x14ac:dyDescent="0.2">
      <c r="A1283" t="s">
        <v>101</v>
      </c>
      <c r="B1283" t="s">
        <v>23</v>
      </c>
      <c r="C1283" t="s">
        <v>16</v>
      </c>
      <c r="D1283" t="s">
        <v>36</v>
      </c>
      <c r="E1283">
        <v>202305</v>
      </c>
      <c r="F1283" s="3">
        <v>5220367461.25</v>
      </c>
      <c r="G1283" s="3">
        <v>5220403180.9431</v>
      </c>
      <c r="H1283" s="3">
        <v>5220367461.25</v>
      </c>
      <c r="I1283" s="3">
        <v>5220403180.9431</v>
      </c>
    </row>
    <row r="1284" spans="1:9" x14ac:dyDescent="0.2">
      <c r="A1284" t="s">
        <v>101</v>
      </c>
      <c r="B1284" t="s">
        <v>23</v>
      </c>
      <c r="C1284" t="s">
        <v>16</v>
      </c>
      <c r="D1284" t="s">
        <v>36</v>
      </c>
      <c r="E1284">
        <v>202306</v>
      </c>
      <c r="F1284" s="3">
        <v>5244578643.6000004</v>
      </c>
      <c r="G1284" s="3">
        <v>5244595681.4738998</v>
      </c>
      <c r="H1284" s="3">
        <v>5244578643.6000004</v>
      </c>
      <c r="I1284" s="3">
        <v>5244595681.4738998</v>
      </c>
    </row>
    <row r="1285" spans="1:9" x14ac:dyDescent="0.2">
      <c r="A1285" t="s">
        <v>101</v>
      </c>
      <c r="B1285" t="s">
        <v>23</v>
      </c>
      <c r="C1285" t="s">
        <v>16</v>
      </c>
      <c r="D1285" t="s">
        <v>36</v>
      </c>
      <c r="E1285">
        <v>202307</v>
      </c>
      <c r="F1285" s="3">
        <v>5307382588.3999996</v>
      </c>
      <c r="G1285" s="3">
        <v>5307409391.0930996</v>
      </c>
      <c r="H1285" s="3">
        <v>5307382588.3999996</v>
      </c>
      <c r="I1285" s="3">
        <v>5307409391.0930996</v>
      </c>
    </row>
    <row r="1286" spans="1:9" x14ac:dyDescent="0.2">
      <c r="A1286" t="s">
        <v>101</v>
      </c>
      <c r="B1286" t="s">
        <v>23</v>
      </c>
      <c r="C1286" t="s">
        <v>16</v>
      </c>
      <c r="D1286" t="s">
        <v>36</v>
      </c>
      <c r="E1286">
        <v>202308</v>
      </c>
      <c r="F1286" s="3">
        <v>5329577247.6400003</v>
      </c>
      <c r="G1286" s="3">
        <v>5329577247.6400003</v>
      </c>
      <c r="H1286" s="3">
        <v>5329577247.6400003</v>
      </c>
      <c r="I1286" s="3">
        <v>5329577247.6400003</v>
      </c>
    </row>
    <row r="1287" spans="1:9" x14ac:dyDescent="0.2">
      <c r="A1287" t="s">
        <v>101</v>
      </c>
      <c r="B1287" t="s">
        <v>23</v>
      </c>
      <c r="C1287" t="s">
        <v>16</v>
      </c>
      <c r="D1287" t="s">
        <v>36</v>
      </c>
      <c r="E1287">
        <v>202309</v>
      </c>
      <c r="F1287" s="3">
        <v>5365396265.8899994</v>
      </c>
      <c r="G1287" s="3">
        <v>5365396265.8899994</v>
      </c>
      <c r="H1287" s="3">
        <v>5365396265.8899994</v>
      </c>
      <c r="I1287" s="3">
        <v>5365396265.8899994</v>
      </c>
    </row>
    <row r="1288" spans="1:9" x14ac:dyDescent="0.2">
      <c r="A1288" t="s">
        <v>101</v>
      </c>
      <c r="B1288" t="s">
        <v>23</v>
      </c>
      <c r="C1288" t="s">
        <v>16</v>
      </c>
      <c r="D1288" t="s">
        <v>36</v>
      </c>
      <c r="E1288">
        <v>202310</v>
      </c>
      <c r="F1288" s="3">
        <v>5406539620.7200003</v>
      </c>
      <c r="G1288" s="3">
        <v>5406539620.7200003</v>
      </c>
      <c r="H1288" s="3">
        <v>5406539620.7200003</v>
      </c>
      <c r="I1288" s="3">
        <v>5406539620.7200003</v>
      </c>
    </row>
    <row r="1289" spans="1:9" x14ac:dyDescent="0.2">
      <c r="A1289" t="s">
        <v>101</v>
      </c>
      <c r="B1289" t="s">
        <v>23</v>
      </c>
      <c r="C1289" t="s">
        <v>16</v>
      </c>
      <c r="D1289" t="s">
        <v>36</v>
      </c>
      <c r="E1289">
        <v>202311</v>
      </c>
      <c r="F1289" s="3">
        <v>5433619026.1700001</v>
      </c>
      <c r="G1289" s="3">
        <v>5433619026.1700001</v>
      </c>
      <c r="H1289" s="3">
        <v>5433619026.1700001</v>
      </c>
      <c r="I1289" s="3">
        <v>5433619026.1700001</v>
      </c>
    </row>
    <row r="1290" spans="1:9" x14ac:dyDescent="0.2">
      <c r="A1290" t="s">
        <v>101</v>
      </c>
      <c r="B1290" t="s">
        <v>23</v>
      </c>
      <c r="C1290" t="s">
        <v>16</v>
      </c>
      <c r="D1290" t="s">
        <v>36</v>
      </c>
      <c r="E1290">
        <v>202312</v>
      </c>
      <c r="F1290" s="3">
        <v>9163873818.8099995</v>
      </c>
      <c r="G1290" s="3">
        <v>9163873818.8099995</v>
      </c>
      <c r="H1290" s="3">
        <v>9163873818.8099995</v>
      </c>
      <c r="I1290" s="3">
        <v>9163873818.8099995</v>
      </c>
    </row>
    <row r="1291" spans="1:9" x14ac:dyDescent="0.2">
      <c r="A1291" t="s">
        <v>101</v>
      </c>
      <c r="B1291" t="s">
        <v>23</v>
      </c>
      <c r="C1291" t="s">
        <v>16</v>
      </c>
      <c r="D1291" t="s">
        <v>36</v>
      </c>
      <c r="E1291">
        <v>202401</v>
      </c>
      <c r="F1291" s="3">
        <v>1631987796.72</v>
      </c>
      <c r="G1291" s="3">
        <v>1631987796.72</v>
      </c>
      <c r="H1291" s="3">
        <v>1631987796.72</v>
      </c>
      <c r="I1291" s="3">
        <v>1631987796.72</v>
      </c>
    </row>
    <row r="1292" spans="1:9" x14ac:dyDescent="0.2">
      <c r="A1292" t="s">
        <v>101</v>
      </c>
      <c r="B1292" t="s">
        <v>23</v>
      </c>
      <c r="C1292" t="s">
        <v>16</v>
      </c>
      <c r="D1292" t="s">
        <v>36</v>
      </c>
      <c r="E1292">
        <v>202402</v>
      </c>
      <c r="F1292" s="3">
        <v>5205990913.5500002</v>
      </c>
      <c r="G1292" s="3">
        <v>5205990913.5500002</v>
      </c>
      <c r="H1292" s="3">
        <v>5205990913.5500002</v>
      </c>
      <c r="I1292" s="3">
        <v>5205990913.5500002</v>
      </c>
    </row>
    <row r="1293" spans="1:9" x14ac:dyDescent="0.2">
      <c r="A1293" t="s">
        <v>101</v>
      </c>
      <c r="B1293" t="s">
        <v>23</v>
      </c>
      <c r="C1293" t="s">
        <v>16</v>
      </c>
      <c r="D1293" t="s">
        <v>36</v>
      </c>
      <c r="E1293">
        <v>202403</v>
      </c>
      <c r="F1293" s="3">
        <v>5256566513.0100002</v>
      </c>
      <c r="G1293" s="3">
        <v>5256566513.0100002</v>
      </c>
      <c r="H1293" s="3">
        <v>5256566513.0100002</v>
      </c>
      <c r="I1293" s="3">
        <v>5256566513.0100002</v>
      </c>
    </row>
    <row r="1294" spans="1:9" x14ac:dyDescent="0.2">
      <c r="A1294" t="s">
        <v>101</v>
      </c>
      <c r="B1294" t="s">
        <v>23</v>
      </c>
      <c r="C1294" t="s">
        <v>16</v>
      </c>
      <c r="D1294" t="s">
        <v>36</v>
      </c>
      <c r="E1294">
        <v>202404</v>
      </c>
      <c r="F1294" s="3">
        <v>5271439084.0200005</v>
      </c>
      <c r="G1294" s="3">
        <v>5271439084.0200005</v>
      </c>
      <c r="H1294" s="3">
        <v>5271439084.0200005</v>
      </c>
      <c r="I1294" s="3">
        <v>5271439084.0200005</v>
      </c>
    </row>
    <row r="1295" spans="1:9" x14ac:dyDescent="0.2">
      <c r="A1295" t="s">
        <v>101</v>
      </c>
      <c r="B1295" t="s">
        <v>23</v>
      </c>
      <c r="C1295" t="s">
        <v>16</v>
      </c>
      <c r="D1295" t="s">
        <v>36</v>
      </c>
      <c r="E1295">
        <v>202405</v>
      </c>
      <c r="F1295" s="3">
        <v>5288689628.5200005</v>
      </c>
      <c r="G1295" s="3">
        <v>5288689628.5200005</v>
      </c>
      <c r="H1295" s="3">
        <v>5288689628.5200005</v>
      </c>
      <c r="I1295" s="3">
        <v>5288689628.5200005</v>
      </c>
    </row>
    <row r="1296" spans="1:9" x14ac:dyDescent="0.2">
      <c r="A1296" t="s">
        <v>101</v>
      </c>
      <c r="B1296" t="s">
        <v>23</v>
      </c>
      <c r="C1296" t="s">
        <v>16</v>
      </c>
      <c r="D1296" t="s">
        <v>37</v>
      </c>
      <c r="E1296">
        <v>201906</v>
      </c>
      <c r="F1296" s="3">
        <v>11715647317.549999</v>
      </c>
      <c r="G1296" s="3">
        <v>12004867895.675499</v>
      </c>
      <c r="H1296" s="3">
        <v>7900774217.5299988</v>
      </c>
      <c r="I1296" s="3">
        <v>8189994795.6554985</v>
      </c>
    </row>
    <row r="1297" spans="1:9" x14ac:dyDescent="0.2">
      <c r="A1297" t="s">
        <v>101</v>
      </c>
      <c r="B1297" t="s">
        <v>23</v>
      </c>
      <c r="C1297" t="s">
        <v>16</v>
      </c>
      <c r="D1297" t="s">
        <v>37</v>
      </c>
      <c r="E1297">
        <v>201912</v>
      </c>
      <c r="F1297" s="3">
        <v>27673690076.989998</v>
      </c>
      <c r="G1297" s="3">
        <v>28959428662.781998</v>
      </c>
      <c r="H1297" s="3">
        <v>18653215220.989998</v>
      </c>
      <c r="I1297" s="3">
        <v>19938953806.782001</v>
      </c>
    </row>
    <row r="1298" spans="1:9" x14ac:dyDescent="0.2">
      <c r="A1298" t="s">
        <v>101</v>
      </c>
      <c r="B1298" t="s">
        <v>23</v>
      </c>
      <c r="C1298" t="s">
        <v>16</v>
      </c>
      <c r="D1298" t="s">
        <v>37</v>
      </c>
      <c r="E1298">
        <v>202006</v>
      </c>
      <c r="F1298" s="3">
        <v>20943835574.540001</v>
      </c>
      <c r="G1298" s="3">
        <v>21470459740.193207</v>
      </c>
      <c r="H1298" s="3">
        <v>15124543424.489998</v>
      </c>
      <c r="I1298" s="3">
        <v>15651167590.14308</v>
      </c>
    </row>
    <row r="1299" spans="1:9" x14ac:dyDescent="0.2">
      <c r="A1299" t="s">
        <v>101</v>
      </c>
      <c r="B1299" t="s">
        <v>23</v>
      </c>
      <c r="C1299" t="s">
        <v>16</v>
      </c>
      <c r="D1299" t="s">
        <v>37</v>
      </c>
      <c r="E1299">
        <v>202012</v>
      </c>
      <c r="F1299" s="3">
        <v>27978389838.309998</v>
      </c>
      <c r="G1299" s="3">
        <v>26480952698.800419</v>
      </c>
      <c r="H1299" s="3">
        <v>19986570489.620003</v>
      </c>
      <c r="I1299" s="3">
        <v>18489133350.110374</v>
      </c>
    </row>
    <row r="1300" spans="1:9" x14ac:dyDescent="0.2">
      <c r="A1300" t="s">
        <v>101</v>
      </c>
      <c r="B1300" t="s">
        <v>23</v>
      </c>
      <c r="C1300" t="s">
        <v>16</v>
      </c>
      <c r="D1300" t="s">
        <v>37</v>
      </c>
      <c r="E1300">
        <v>202106</v>
      </c>
      <c r="F1300" s="3">
        <v>22867726246.560005</v>
      </c>
      <c r="G1300" s="3">
        <v>22864859677.595585</v>
      </c>
      <c r="H1300" s="3">
        <v>20753617327.849998</v>
      </c>
      <c r="I1300" s="3">
        <v>20750750758.885895</v>
      </c>
    </row>
    <row r="1301" spans="1:9" x14ac:dyDescent="0.2">
      <c r="A1301" t="s">
        <v>101</v>
      </c>
      <c r="B1301" t="s">
        <v>23</v>
      </c>
      <c r="C1301" t="s">
        <v>16</v>
      </c>
      <c r="D1301" t="s">
        <v>37</v>
      </c>
      <c r="E1301">
        <v>202112</v>
      </c>
      <c r="F1301" s="3">
        <v>30220862458.369999</v>
      </c>
      <c r="G1301" s="3">
        <v>30215943180.153481</v>
      </c>
      <c r="H1301" s="3">
        <v>23784127425.370003</v>
      </c>
      <c r="I1301" s="3">
        <v>23779208147.153381</v>
      </c>
    </row>
    <row r="1302" spans="1:9" x14ac:dyDescent="0.2">
      <c r="A1302" t="s">
        <v>101</v>
      </c>
      <c r="B1302" t="s">
        <v>23</v>
      </c>
      <c r="C1302" t="s">
        <v>16</v>
      </c>
      <c r="D1302" t="s">
        <v>37</v>
      </c>
      <c r="E1302">
        <v>202206</v>
      </c>
      <c r="F1302" s="3">
        <v>22845069875.720001</v>
      </c>
      <c r="G1302" s="3">
        <v>22844234916.867245</v>
      </c>
      <c r="H1302" s="3">
        <v>22843833886.220001</v>
      </c>
      <c r="I1302" s="3">
        <v>22842998927.367245</v>
      </c>
    </row>
    <row r="1303" spans="1:9" x14ac:dyDescent="0.2">
      <c r="A1303" t="s">
        <v>101</v>
      </c>
      <c r="B1303" t="s">
        <v>23</v>
      </c>
      <c r="C1303" t="s">
        <v>16</v>
      </c>
      <c r="D1303" t="s">
        <v>37</v>
      </c>
      <c r="E1303">
        <v>202212</v>
      </c>
      <c r="F1303" s="3">
        <v>32480263506.470001</v>
      </c>
      <c r="G1303" s="3">
        <v>31089204373.517914</v>
      </c>
      <c r="H1303" s="3">
        <v>32480263506.470001</v>
      </c>
      <c r="I1303" s="3">
        <v>31089204373.517914</v>
      </c>
    </row>
    <row r="1304" spans="1:9" x14ac:dyDescent="0.2">
      <c r="A1304" t="s">
        <v>101</v>
      </c>
      <c r="B1304" t="s">
        <v>23</v>
      </c>
      <c r="C1304" t="s">
        <v>16</v>
      </c>
      <c r="D1304" t="s">
        <v>37</v>
      </c>
      <c r="E1304">
        <v>202306</v>
      </c>
      <c r="F1304" s="3">
        <v>27218338231.279999</v>
      </c>
      <c r="G1304" s="3">
        <v>28608560023.533401</v>
      </c>
      <c r="H1304" s="3">
        <v>27218338231.279999</v>
      </c>
      <c r="I1304" s="3">
        <v>28608560023.533401</v>
      </c>
    </row>
    <row r="1305" spans="1:9" x14ac:dyDescent="0.2">
      <c r="A1305" t="s">
        <v>101</v>
      </c>
      <c r="B1305" t="s">
        <v>23</v>
      </c>
      <c r="C1305" t="s">
        <v>16</v>
      </c>
      <c r="D1305" t="s">
        <v>37</v>
      </c>
      <c r="E1305">
        <v>202312</v>
      </c>
      <c r="F1305" s="3">
        <v>36006388567.629997</v>
      </c>
      <c r="G1305" s="3">
        <v>36006415370.323097</v>
      </c>
      <c r="H1305" s="3">
        <v>36006388567.629997</v>
      </c>
      <c r="I1305" s="3">
        <v>36006415370.323097</v>
      </c>
    </row>
    <row r="1306" spans="1:9" x14ac:dyDescent="0.2">
      <c r="A1306" t="s">
        <v>101</v>
      </c>
      <c r="B1306" t="s">
        <v>23</v>
      </c>
      <c r="C1306" t="s">
        <v>16</v>
      </c>
      <c r="D1306" t="s">
        <v>37</v>
      </c>
      <c r="E1306">
        <v>202406</v>
      </c>
      <c r="F1306" s="3">
        <v>22654673935.820004</v>
      </c>
      <c r="G1306" s="3">
        <v>22654673935.820004</v>
      </c>
      <c r="H1306" s="3">
        <v>22654673935.820004</v>
      </c>
      <c r="I1306" s="3">
        <v>22654673935.820004</v>
      </c>
    </row>
    <row r="1307" spans="1:9" x14ac:dyDescent="0.2">
      <c r="A1307" t="s">
        <v>101</v>
      </c>
      <c r="B1307" t="s">
        <v>23</v>
      </c>
      <c r="C1307" t="s">
        <v>16</v>
      </c>
      <c r="D1307" t="s">
        <v>33</v>
      </c>
      <c r="E1307">
        <v>201906</v>
      </c>
      <c r="F1307" s="3">
        <v>11715647317.549999</v>
      </c>
      <c r="G1307" s="3">
        <v>12004867895.675499</v>
      </c>
      <c r="H1307" s="3">
        <v>7900774217.5299988</v>
      </c>
      <c r="I1307" s="3">
        <v>8189994795.6554985</v>
      </c>
    </row>
    <row r="1308" spans="1:9" x14ac:dyDescent="0.2">
      <c r="A1308" t="s">
        <v>101</v>
      </c>
      <c r="B1308" t="s">
        <v>23</v>
      </c>
      <c r="C1308" t="s">
        <v>16</v>
      </c>
      <c r="D1308" t="s">
        <v>33</v>
      </c>
      <c r="E1308">
        <v>201909</v>
      </c>
      <c r="F1308" s="3">
        <v>12641175312.860001</v>
      </c>
      <c r="G1308" s="3">
        <v>13001495442.871399</v>
      </c>
      <c r="H1308" s="3">
        <v>8340366385.8600006</v>
      </c>
      <c r="I1308" s="3">
        <v>8700686515.8714008</v>
      </c>
    </row>
    <row r="1309" spans="1:9" x14ac:dyDescent="0.2">
      <c r="A1309" t="s">
        <v>101</v>
      </c>
      <c r="B1309" t="s">
        <v>23</v>
      </c>
      <c r="C1309" t="s">
        <v>16</v>
      </c>
      <c r="D1309" t="s">
        <v>33</v>
      </c>
      <c r="E1309">
        <v>201912</v>
      </c>
      <c r="F1309" s="3">
        <v>15032514764.129999</v>
      </c>
      <c r="G1309" s="3">
        <v>15957933219.910599</v>
      </c>
      <c r="H1309" s="3">
        <v>10312848835.129999</v>
      </c>
      <c r="I1309" s="3">
        <v>11238267290.910599</v>
      </c>
    </row>
    <row r="1310" spans="1:9" x14ac:dyDescent="0.2">
      <c r="A1310" t="s">
        <v>101</v>
      </c>
      <c r="B1310" t="s">
        <v>23</v>
      </c>
      <c r="C1310" t="s">
        <v>16</v>
      </c>
      <c r="D1310" t="s">
        <v>33</v>
      </c>
      <c r="E1310">
        <v>202003</v>
      </c>
      <c r="F1310" s="3">
        <v>8876379146.7399979</v>
      </c>
      <c r="G1310" s="3">
        <v>9395218481.3847084</v>
      </c>
      <c r="H1310" s="3">
        <v>6400724874.2399979</v>
      </c>
      <c r="I1310" s="3">
        <v>6919564208.8845787</v>
      </c>
    </row>
    <row r="1311" spans="1:9" x14ac:dyDescent="0.2">
      <c r="A1311" t="s">
        <v>101</v>
      </c>
      <c r="B1311" t="s">
        <v>23</v>
      </c>
      <c r="C1311" t="s">
        <v>16</v>
      </c>
      <c r="D1311" t="s">
        <v>33</v>
      </c>
      <c r="E1311">
        <v>202006</v>
      </c>
      <c r="F1311" s="3">
        <v>12067456427.799999</v>
      </c>
      <c r="G1311" s="3">
        <v>12075241258.8085</v>
      </c>
      <c r="H1311" s="3">
        <v>8723818550.25</v>
      </c>
      <c r="I1311" s="3">
        <v>8731603381.2584991</v>
      </c>
    </row>
    <row r="1312" spans="1:9" x14ac:dyDescent="0.2">
      <c r="A1312" t="s">
        <v>101</v>
      </c>
      <c r="B1312" t="s">
        <v>23</v>
      </c>
      <c r="C1312" t="s">
        <v>16</v>
      </c>
      <c r="D1312" t="s">
        <v>33</v>
      </c>
      <c r="E1312">
        <v>202009</v>
      </c>
      <c r="F1312" s="3">
        <v>12118798822.98</v>
      </c>
      <c r="G1312" s="3">
        <v>10663356893.5173</v>
      </c>
      <c r="H1312" s="3">
        <v>8539111645.9800005</v>
      </c>
      <c r="I1312" s="3">
        <v>7083669716.5173025</v>
      </c>
    </row>
    <row r="1313" spans="1:9" x14ac:dyDescent="0.2">
      <c r="A1313" t="s">
        <v>101</v>
      </c>
      <c r="B1313" t="s">
        <v>23</v>
      </c>
      <c r="C1313" t="s">
        <v>16</v>
      </c>
      <c r="D1313" t="s">
        <v>33</v>
      </c>
      <c r="E1313">
        <v>202012</v>
      </c>
      <c r="F1313" s="3">
        <v>15859591015.329998</v>
      </c>
      <c r="G1313" s="3">
        <v>15817595805.283119</v>
      </c>
      <c r="H1313" s="3">
        <v>11447458843.639999</v>
      </c>
      <c r="I1313" s="3">
        <v>11405463633.593073</v>
      </c>
    </row>
    <row r="1314" spans="1:9" x14ac:dyDescent="0.2">
      <c r="A1314" t="s">
        <v>101</v>
      </c>
      <c r="B1314" t="s">
        <v>23</v>
      </c>
      <c r="C1314" t="s">
        <v>16</v>
      </c>
      <c r="D1314" t="s">
        <v>33</v>
      </c>
      <c r="E1314">
        <v>202103</v>
      </c>
      <c r="F1314" s="3">
        <v>9651098881.6300011</v>
      </c>
      <c r="G1314" s="3">
        <v>9649499347.5542297</v>
      </c>
      <c r="H1314" s="3">
        <v>11187007824.93</v>
      </c>
      <c r="I1314" s="3">
        <v>11185408290.854591</v>
      </c>
    </row>
    <row r="1315" spans="1:9" x14ac:dyDescent="0.2">
      <c r="A1315" t="s">
        <v>101</v>
      </c>
      <c r="B1315" t="s">
        <v>23</v>
      </c>
      <c r="C1315" t="s">
        <v>16</v>
      </c>
      <c r="D1315" t="s">
        <v>33</v>
      </c>
      <c r="E1315">
        <v>202106</v>
      </c>
      <c r="F1315" s="3">
        <v>13216627364.930004</v>
      </c>
      <c r="G1315" s="3">
        <v>13215360330.041355</v>
      </c>
      <c r="H1315" s="3">
        <v>9566609502.9199982</v>
      </c>
      <c r="I1315" s="3">
        <v>9565342468.0313034</v>
      </c>
    </row>
    <row r="1316" spans="1:9" x14ac:dyDescent="0.2">
      <c r="A1316" t="s">
        <v>101</v>
      </c>
      <c r="B1316" t="s">
        <v>23</v>
      </c>
      <c r="C1316" t="s">
        <v>16</v>
      </c>
      <c r="D1316" t="s">
        <v>33</v>
      </c>
      <c r="E1316">
        <v>202109</v>
      </c>
      <c r="F1316" s="3">
        <v>13548886343.420002</v>
      </c>
      <c r="G1316" s="3">
        <v>13547495358.992661</v>
      </c>
      <c r="H1316" s="3">
        <v>9741346008.420002</v>
      </c>
      <c r="I1316" s="3">
        <v>9739955023.9926586</v>
      </c>
    </row>
    <row r="1317" spans="1:9" x14ac:dyDescent="0.2">
      <c r="A1317" t="s">
        <v>101</v>
      </c>
      <c r="B1317" t="s">
        <v>23</v>
      </c>
      <c r="C1317" t="s">
        <v>16</v>
      </c>
      <c r="D1317" t="s">
        <v>33</v>
      </c>
      <c r="E1317">
        <v>202112</v>
      </c>
      <c r="F1317" s="3">
        <v>16671976114.949999</v>
      </c>
      <c r="G1317" s="3">
        <v>16668447821.16082</v>
      </c>
      <c r="H1317" s="3">
        <v>14042781416.949997</v>
      </c>
      <c r="I1317" s="3">
        <v>14039253123.160721</v>
      </c>
    </row>
    <row r="1318" spans="1:9" x14ac:dyDescent="0.2">
      <c r="A1318" t="s">
        <v>101</v>
      </c>
      <c r="B1318" t="s">
        <v>23</v>
      </c>
      <c r="C1318" t="s">
        <v>16</v>
      </c>
      <c r="D1318" t="s">
        <v>33</v>
      </c>
      <c r="E1318">
        <v>202203</v>
      </c>
      <c r="F1318" s="3">
        <v>9583826024.8000031</v>
      </c>
      <c r="G1318" s="3">
        <v>9584262422.7723732</v>
      </c>
      <c r="H1318" s="3">
        <v>9582589504.3000031</v>
      </c>
      <c r="I1318" s="3">
        <v>9583025902.2723732</v>
      </c>
    </row>
    <row r="1319" spans="1:9" x14ac:dyDescent="0.2">
      <c r="A1319" t="s">
        <v>101</v>
      </c>
      <c r="B1319" t="s">
        <v>23</v>
      </c>
      <c r="C1319" t="s">
        <v>16</v>
      </c>
      <c r="D1319" t="s">
        <v>33</v>
      </c>
      <c r="E1319">
        <v>202206</v>
      </c>
      <c r="F1319" s="3">
        <v>13261243850.92</v>
      </c>
      <c r="G1319" s="3">
        <v>13259972494.094872</v>
      </c>
      <c r="H1319" s="3">
        <v>13261244381.92</v>
      </c>
      <c r="I1319" s="3">
        <v>13259973025.094872</v>
      </c>
    </row>
    <row r="1320" spans="1:9" x14ac:dyDescent="0.2">
      <c r="A1320" t="s">
        <v>101</v>
      </c>
      <c r="B1320" t="s">
        <v>23</v>
      </c>
      <c r="C1320" t="s">
        <v>16</v>
      </c>
      <c r="D1320" t="s">
        <v>33</v>
      </c>
      <c r="E1320">
        <v>202209</v>
      </c>
      <c r="F1320" s="3">
        <v>13871889156.43</v>
      </c>
      <c r="G1320" s="3">
        <v>13871705429.893917</v>
      </c>
      <c r="H1320" s="3">
        <v>13871889156.43</v>
      </c>
      <c r="I1320" s="3">
        <v>13871705429.893917</v>
      </c>
    </row>
    <row r="1321" spans="1:9" x14ac:dyDescent="0.2">
      <c r="A1321" t="s">
        <v>101</v>
      </c>
      <c r="B1321" t="s">
        <v>23</v>
      </c>
      <c r="C1321" t="s">
        <v>16</v>
      </c>
      <c r="D1321" t="s">
        <v>33</v>
      </c>
      <c r="E1321">
        <v>202212</v>
      </c>
      <c r="F1321" s="3">
        <v>18608374350.040001</v>
      </c>
      <c r="G1321" s="3">
        <v>17217498943.623997</v>
      </c>
      <c r="H1321" s="3">
        <v>18608374350.040001</v>
      </c>
      <c r="I1321" s="3">
        <v>17217498943.623997</v>
      </c>
    </row>
    <row r="1322" spans="1:9" x14ac:dyDescent="0.2">
      <c r="A1322" t="s">
        <v>101</v>
      </c>
      <c r="B1322" t="s">
        <v>23</v>
      </c>
      <c r="C1322" t="s">
        <v>16</v>
      </c>
      <c r="D1322" t="s">
        <v>33</v>
      </c>
      <c r="E1322">
        <v>202303</v>
      </c>
      <c r="F1322" s="3">
        <v>11562300748.68</v>
      </c>
      <c r="G1322" s="3">
        <v>12952443840.4925</v>
      </c>
      <c r="H1322" s="3">
        <v>11562300748.68</v>
      </c>
      <c r="I1322" s="3">
        <v>12952443840.4925</v>
      </c>
    </row>
    <row r="1323" spans="1:9" x14ac:dyDescent="0.2">
      <c r="A1323" t="s">
        <v>101</v>
      </c>
      <c r="B1323" t="s">
        <v>23</v>
      </c>
      <c r="C1323" t="s">
        <v>16</v>
      </c>
      <c r="D1323" t="s">
        <v>33</v>
      </c>
      <c r="E1323">
        <v>202306</v>
      </c>
      <c r="F1323" s="3">
        <v>15656037482.6</v>
      </c>
      <c r="G1323" s="3">
        <v>15656116183.040899</v>
      </c>
      <c r="H1323" s="3">
        <v>15656037482.6</v>
      </c>
      <c r="I1323" s="3">
        <v>15656116183.040899</v>
      </c>
    </row>
    <row r="1324" spans="1:9" x14ac:dyDescent="0.2">
      <c r="A1324" t="s">
        <v>101</v>
      </c>
      <c r="B1324" t="s">
        <v>23</v>
      </c>
      <c r="C1324" t="s">
        <v>16</v>
      </c>
      <c r="D1324" t="s">
        <v>33</v>
      </c>
      <c r="E1324">
        <v>202309</v>
      </c>
      <c r="F1324" s="3">
        <v>16002356101.93</v>
      </c>
      <c r="G1324" s="3">
        <v>16002382904.6231</v>
      </c>
      <c r="H1324" s="3">
        <v>16002356101.93</v>
      </c>
      <c r="I1324" s="3">
        <v>16002382904.6231</v>
      </c>
    </row>
    <row r="1325" spans="1:9" x14ac:dyDescent="0.2">
      <c r="A1325" t="s">
        <v>101</v>
      </c>
      <c r="B1325" t="s">
        <v>23</v>
      </c>
      <c r="C1325" t="s">
        <v>16</v>
      </c>
      <c r="D1325" t="s">
        <v>33</v>
      </c>
      <c r="E1325">
        <v>202312</v>
      </c>
      <c r="F1325" s="3">
        <v>20004032465.699997</v>
      </c>
      <c r="G1325" s="3">
        <v>20004032465.699997</v>
      </c>
      <c r="H1325" s="3">
        <v>20004032465.699997</v>
      </c>
      <c r="I1325" s="3">
        <v>20004032465.699997</v>
      </c>
    </row>
    <row r="1326" spans="1:9" x14ac:dyDescent="0.2">
      <c r="A1326" t="s">
        <v>101</v>
      </c>
      <c r="B1326" t="s">
        <v>23</v>
      </c>
      <c r="C1326" t="s">
        <v>16</v>
      </c>
      <c r="D1326" t="s">
        <v>33</v>
      </c>
      <c r="E1326">
        <v>202403</v>
      </c>
      <c r="F1326" s="3">
        <v>12094545223.280001</v>
      </c>
      <c r="G1326" s="3">
        <v>12094545223.280001</v>
      </c>
      <c r="H1326" s="3">
        <v>12094545223.280001</v>
      </c>
      <c r="I1326" s="3">
        <v>12094545223.280001</v>
      </c>
    </row>
    <row r="1327" spans="1:9" x14ac:dyDescent="0.2">
      <c r="A1327" t="s">
        <v>101</v>
      </c>
      <c r="B1327" t="s">
        <v>23</v>
      </c>
      <c r="C1327" t="s">
        <v>16</v>
      </c>
      <c r="D1327" t="s">
        <v>33</v>
      </c>
      <c r="E1327">
        <v>202406</v>
      </c>
      <c r="F1327" s="3">
        <v>10560128712.540001</v>
      </c>
      <c r="G1327" s="3">
        <v>10560128712.540001</v>
      </c>
      <c r="H1327" s="3">
        <v>10560128712.540001</v>
      </c>
      <c r="I1327" s="3">
        <v>10560128712.540001</v>
      </c>
    </row>
    <row r="1328" spans="1:9" x14ac:dyDescent="0.2">
      <c r="A1328" t="s">
        <v>101</v>
      </c>
      <c r="B1328" t="s">
        <v>24</v>
      </c>
      <c r="C1328" t="s">
        <v>17</v>
      </c>
      <c r="D1328" t="s">
        <v>35</v>
      </c>
      <c r="E1328">
        <v>2019</v>
      </c>
      <c r="F1328" s="3">
        <v>176061059694.42004</v>
      </c>
      <c r="G1328" s="3">
        <v>167150785585.66159</v>
      </c>
      <c r="H1328" s="3">
        <v>176061058690.45001</v>
      </c>
      <c r="I1328" s="3">
        <v>167150784581.69162</v>
      </c>
    </row>
    <row r="1329" spans="1:9" x14ac:dyDescent="0.2">
      <c r="A1329" t="s">
        <v>101</v>
      </c>
      <c r="B1329" t="s">
        <v>24</v>
      </c>
      <c r="C1329" t="s">
        <v>17</v>
      </c>
      <c r="D1329" t="s">
        <v>35</v>
      </c>
      <c r="E1329">
        <v>2020</v>
      </c>
      <c r="F1329" s="3">
        <v>200572904493.16998</v>
      </c>
      <c r="G1329" s="3">
        <v>199812784961.24915</v>
      </c>
      <c r="H1329" s="3">
        <v>200345525833.12997</v>
      </c>
      <c r="I1329" s="3">
        <v>199585406301.20917</v>
      </c>
    </row>
    <row r="1330" spans="1:9" x14ac:dyDescent="0.2">
      <c r="A1330" t="s">
        <v>101</v>
      </c>
      <c r="B1330" t="s">
        <v>24</v>
      </c>
      <c r="C1330" t="s">
        <v>17</v>
      </c>
      <c r="D1330" t="s">
        <v>35</v>
      </c>
      <c r="E1330">
        <v>2021</v>
      </c>
      <c r="F1330" s="3">
        <v>309273434190.07001</v>
      </c>
      <c r="G1330" s="3">
        <v>305619276863.94043</v>
      </c>
      <c r="H1330" s="3">
        <v>309222664455.69</v>
      </c>
      <c r="I1330" s="3">
        <v>305568507129.56042</v>
      </c>
    </row>
    <row r="1331" spans="1:9" x14ac:dyDescent="0.2">
      <c r="A1331" t="s">
        <v>101</v>
      </c>
      <c r="B1331" t="s">
        <v>24</v>
      </c>
      <c r="C1331" t="s">
        <v>17</v>
      </c>
      <c r="D1331" t="s">
        <v>35</v>
      </c>
      <c r="E1331">
        <v>2022</v>
      </c>
      <c r="F1331" s="3">
        <v>381591404146.63995</v>
      </c>
      <c r="G1331" s="3">
        <v>385920807801.21228</v>
      </c>
      <c r="H1331" s="3">
        <v>381574234128.89996</v>
      </c>
      <c r="I1331" s="3">
        <v>385903637783.47229</v>
      </c>
    </row>
    <row r="1332" spans="1:9" x14ac:dyDescent="0.2">
      <c r="A1332" t="s">
        <v>101</v>
      </c>
      <c r="B1332" t="s">
        <v>24</v>
      </c>
      <c r="C1332" t="s">
        <v>17</v>
      </c>
      <c r="D1332" t="s">
        <v>35</v>
      </c>
      <c r="E1332">
        <v>2023</v>
      </c>
      <c r="F1332" s="3">
        <v>410171957814.61011</v>
      </c>
      <c r="G1332" s="3">
        <v>403259158543.4115</v>
      </c>
      <c r="H1332" s="3">
        <v>410171957814.61011</v>
      </c>
      <c r="I1332" s="3">
        <v>403259158543.4115</v>
      </c>
    </row>
    <row r="1333" spans="1:9" x14ac:dyDescent="0.2">
      <c r="A1333" t="s">
        <v>101</v>
      </c>
      <c r="B1333" t="s">
        <v>24</v>
      </c>
      <c r="C1333" t="s">
        <v>17</v>
      </c>
      <c r="D1333" t="s">
        <v>35</v>
      </c>
      <c r="E1333">
        <v>2024</v>
      </c>
      <c r="F1333" s="3">
        <v>135780237884.51999</v>
      </c>
      <c r="G1333" s="3">
        <v>151916745159.2355</v>
      </c>
      <c r="H1333" s="3">
        <v>135753597890.05998</v>
      </c>
      <c r="I1333" s="3">
        <v>151890105164.77551</v>
      </c>
    </row>
    <row r="1334" spans="1:9" x14ac:dyDescent="0.2">
      <c r="A1334" t="s">
        <v>101</v>
      </c>
      <c r="B1334" t="s">
        <v>24</v>
      </c>
      <c r="C1334" t="s">
        <v>17</v>
      </c>
      <c r="D1334" t="s">
        <v>36</v>
      </c>
      <c r="E1334">
        <v>201904</v>
      </c>
      <c r="F1334" s="3">
        <v>15908932881.17</v>
      </c>
      <c r="G1334" s="3">
        <v>15909086666.595404</v>
      </c>
      <c r="H1334" s="3">
        <v>15908932881.17</v>
      </c>
      <c r="I1334" s="3">
        <v>15909086666.595404</v>
      </c>
    </row>
    <row r="1335" spans="1:9" x14ac:dyDescent="0.2">
      <c r="A1335" t="s">
        <v>101</v>
      </c>
      <c r="B1335" t="s">
        <v>24</v>
      </c>
      <c r="C1335" t="s">
        <v>17</v>
      </c>
      <c r="D1335" t="s">
        <v>36</v>
      </c>
      <c r="E1335">
        <v>201905</v>
      </c>
      <c r="F1335" s="3">
        <v>16304806188.910002</v>
      </c>
      <c r="G1335" s="3">
        <v>16304651537.610998</v>
      </c>
      <c r="H1335" s="3">
        <v>16304806188.910002</v>
      </c>
      <c r="I1335" s="3">
        <v>16304651537.610998</v>
      </c>
    </row>
    <row r="1336" spans="1:9" x14ac:dyDescent="0.2">
      <c r="A1336" t="s">
        <v>101</v>
      </c>
      <c r="B1336" t="s">
        <v>24</v>
      </c>
      <c r="C1336" t="s">
        <v>17</v>
      </c>
      <c r="D1336" t="s">
        <v>36</v>
      </c>
      <c r="E1336">
        <v>201906</v>
      </c>
      <c r="F1336" s="3">
        <v>16758347376.419998</v>
      </c>
      <c r="G1336" s="3">
        <v>16758376442.714899</v>
      </c>
      <c r="H1336" s="3">
        <v>16758347376.419998</v>
      </c>
      <c r="I1336" s="3">
        <v>16758376442.714899</v>
      </c>
    </row>
    <row r="1337" spans="1:9" x14ac:dyDescent="0.2">
      <c r="A1337" t="s">
        <v>101</v>
      </c>
      <c r="B1337" t="s">
        <v>24</v>
      </c>
      <c r="C1337" t="s">
        <v>17</v>
      </c>
      <c r="D1337" t="s">
        <v>36</v>
      </c>
      <c r="E1337">
        <v>201907</v>
      </c>
      <c r="F1337" s="3">
        <v>16758243178.450001</v>
      </c>
      <c r="G1337" s="3">
        <v>16758232979.543703</v>
      </c>
      <c r="H1337" s="3">
        <v>16758243178.450001</v>
      </c>
      <c r="I1337" s="3">
        <v>16758232979.543703</v>
      </c>
    </row>
    <row r="1338" spans="1:9" x14ac:dyDescent="0.2">
      <c r="A1338" t="s">
        <v>101</v>
      </c>
      <c r="B1338" t="s">
        <v>24</v>
      </c>
      <c r="C1338" t="s">
        <v>17</v>
      </c>
      <c r="D1338" t="s">
        <v>36</v>
      </c>
      <c r="E1338">
        <v>201908</v>
      </c>
      <c r="F1338" s="3">
        <v>17643876227.43</v>
      </c>
      <c r="G1338" s="3">
        <v>17644927321.711803</v>
      </c>
      <c r="H1338" s="3">
        <v>17643876211.940002</v>
      </c>
      <c r="I1338" s="3">
        <v>17644927306.221802</v>
      </c>
    </row>
    <row r="1339" spans="1:9" x14ac:dyDescent="0.2">
      <c r="A1339" t="s">
        <v>101</v>
      </c>
      <c r="B1339" t="s">
        <v>24</v>
      </c>
      <c r="C1339" t="s">
        <v>17</v>
      </c>
      <c r="D1339" t="s">
        <v>36</v>
      </c>
      <c r="E1339">
        <v>201909</v>
      </c>
      <c r="F1339" s="3">
        <v>18668969384.480003</v>
      </c>
      <c r="G1339" s="3">
        <v>18668249211.599197</v>
      </c>
      <c r="H1339" s="3">
        <v>18668969384.480003</v>
      </c>
      <c r="I1339" s="3">
        <v>18668249211.599197</v>
      </c>
    </row>
    <row r="1340" spans="1:9" x14ac:dyDescent="0.2">
      <c r="A1340" t="s">
        <v>101</v>
      </c>
      <c r="B1340" t="s">
        <v>24</v>
      </c>
      <c r="C1340" t="s">
        <v>17</v>
      </c>
      <c r="D1340" t="s">
        <v>36</v>
      </c>
      <c r="E1340">
        <v>201910</v>
      </c>
      <c r="F1340" s="3">
        <v>18676582538.190002</v>
      </c>
      <c r="G1340" s="3">
        <v>18676183585.290798</v>
      </c>
      <c r="H1340" s="3">
        <v>18676582538.190002</v>
      </c>
      <c r="I1340" s="3">
        <v>18676183585.290798</v>
      </c>
    </row>
    <row r="1341" spans="1:9" x14ac:dyDescent="0.2">
      <c r="A1341" t="s">
        <v>101</v>
      </c>
      <c r="B1341" t="s">
        <v>24</v>
      </c>
      <c r="C1341" t="s">
        <v>17</v>
      </c>
      <c r="D1341" t="s">
        <v>36</v>
      </c>
      <c r="E1341">
        <v>201911</v>
      </c>
      <c r="F1341" s="3">
        <v>19006274513.000004</v>
      </c>
      <c r="G1341" s="3">
        <v>19006428706.000004</v>
      </c>
      <c r="H1341" s="3">
        <v>19006274513.000004</v>
      </c>
      <c r="I1341" s="3">
        <v>19006428706.000004</v>
      </c>
    </row>
    <row r="1342" spans="1:9" x14ac:dyDescent="0.2">
      <c r="A1342" t="s">
        <v>101</v>
      </c>
      <c r="B1342" t="s">
        <v>24</v>
      </c>
      <c r="C1342" t="s">
        <v>17</v>
      </c>
      <c r="D1342" t="s">
        <v>36</v>
      </c>
      <c r="E1342">
        <v>201912</v>
      </c>
      <c r="F1342" s="3">
        <v>36335027406.37001</v>
      </c>
      <c r="G1342" s="3">
        <v>27424649134.594795</v>
      </c>
      <c r="H1342" s="3">
        <v>36335026417.889999</v>
      </c>
      <c r="I1342" s="3">
        <v>27424648146.114799</v>
      </c>
    </row>
    <row r="1343" spans="1:9" x14ac:dyDescent="0.2">
      <c r="A1343" t="s">
        <v>101</v>
      </c>
      <c r="B1343" t="s">
        <v>24</v>
      </c>
      <c r="C1343" t="s">
        <v>17</v>
      </c>
      <c r="D1343" t="s">
        <v>36</v>
      </c>
      <c r="E1343">
        <v>202001</v>
      </c>
      <c r="F1343" s="3">
        <v>2613238391.2700005</v>
      </c>
      <c r="G1343" s="3">
        <v>11523902142.869902</v>
      </c>
      <c r="H1343" s="3">
        <v>2613238391.2700005</v>
      </c>
      <c r="I1343" s="3">
        <v>11523902142.869902</v>
      </c>
    </row>
    <row r="1344" spans="1:9" x14ac:dyDescent="0.2">
      <c r="A1344" t="s">
        <v>101</v>
      </c>
      <c r="B1344" t="s">
        <v>24</v>
      </c>
      <c r="C1344" t="s">
        <v>17</v>
      </c>
      <c r="D1344" t="s">
        <v>36</v>
      </c>
      <c r="E1344">
        <v>202002</v>
      </c>
      <c r="F1344" s="3">
        <v>14149817858.070002</v>
      </c>
      <c r="G1344" s="3">
        <v>14188367250.110201</v>
      </c>
      <c r="H1344" s="3">
        <v>13922439245.920002</v>
      </c>
      <c r="I1344" s="3">
        <v>13960988637.960199</v>
      </c>
    </row>
    <row r="1345" spans="1:9" x14ac:dyDescent="0.2">
      <c r="A1345" t="s">
        <v>101</v>
      </c>
      <c r="B1345" t="s">
        <v>24</v>
      </c>
      <c r="C1345" t="s">
        <v>17</v>
      </c>
      <c r="D1345" t="s">
        <v>36</v>
      </c>
      <c r="E1345">
        <v>202003</v>
      </c>
      <c r="F1345" s="3">
        <v>14400011440.879997</v>
      </c>
      <c r="G1345" s="3">
        <v>14395086165.502701</v>
      </c>
      <c r="H1345" s="3">
        <v>14400011440.879997</v>
      </c>
      <c r="I1345" s="3">
        <v>14395086165.502701</v>
      </c>
    </row>
    <row r="1346" spans="1:9" x14ac:dyDescent="0.2">
      <c r="A1346" t="s">
        <v>101</v>
      </c>
      <c r="B1346" t="s">
        <v>24</v>
      </c>
      <c r="C1346" t="s">
        <v>17</v>
      </c>
      <c r="D1346" t="s">
        <v>36</v>
      </c>
      <c r="E1346">
        <v>202004</v>
      </c>
      <c r="F1346" s="3">
        <v>14579741834.370001</v>
      </c>
      <c r="G1346" s="3">
        <v>14576251077.760401</v>
      </c>
      <c r="H1346" s="3">
        <v>14579741796.530001</v>
      </c>
      <c r="I1346" s="3">
        <v>14576251039.920401</v>
      </c>
    </row>
    <row r="1347" spans="1:9" x14ac:dyDescent="0.2">
      <c r="A1347" t="s">
        <v>101</v>
      </c>
      <c r="B1347" t="s">
        <v>24</v>
      </c>
      <c r="C1347" t="s">
        <v>17</v>
      </c>
      <c r="D1347" t="s">
        <v>36</v>
      </c>
      <c r="E1347">
        <v>202005</v>
      </c>
      <c r="F1347" s="3">
        <v>14532914406.330002</v>
      </c>
      <c r="G1347" s="3">
        <v>14526591083.337303</v>
      </c>
      <c r="H1347" s="3">
        <v>14532914406.330002</v>
      </c>
      <c r="I1347" s="3">
        <v>14526591083.337303</v>
      </c>
    </row>
    <row r="1348" spans="1:9" x14ac:dyDescent="0.2">
      <c r="A1348" t="s">
        <v>101</v>
      </c>
      <c r="B1348" t="s">
        <v>24</v>
      </c>
      <c r="C1348" t="s">
        <v>17</v>
      </c>
      <c r="D1348" t="s">
        <v>36</v>
      </c>
      <c r="E1348">
        <v>202006</v>
      </c>
      <c r="F1348" s="3">
        <v>14403095098.16</v>
      </c>
      <c r="G1348" s="3">
        <v>14398297962.174002</v>
      </c>
      <c r="H1348" s="3">
        <v>14403095098.16</v>
      </c>
      <c r="I1348" s="3">
        <v>14398297962.174002</v>
      </c>
    </row>
    <row r="1349" spans="1:9" x14ac:dyDescent="0.2">
      <c r="A1349" t="s">
        <v>101</v>
      </c>
      <c r="B1349" t="s">
        <v>24</v>
      </c>
      <c r="C1349" t="s">
        <v>17</v>
      </c>
      <c r="D1349" t="s">
        <v>36</v>
      </c>
      <c r="E1349">
        <v>202007</v>
      </c>
      <c r="F1349" s="3">
        <v>14243787624.200001</v>
      </c>
      <c r="G1349" s="3">
        <v>14240516635.1287</v>
      </c>
      <c r="H1349" s="3">
        <v>14243787614.15</v>
      </c>
      <c r="I1349" s="3">
        <v>14240516625.078701</v>
      </c>
    </row>
    <row r="1350" spans="1:9" x14ac:dyDescent="0.2">
      <c r="A1350" t="s">
        <v>101</v>
      </c>
      <c r="B1350" t="s">
        <v>24</v>
      </c>
      <c r="C1350" t="s">
        <v>17</v>
      </c>
      <c r="D1350" t="s">
        <v>36</v>
      </c>
      <c r="E1350">
        <v>202008</v>
      </c>
      <c r="F1350" s="3">
        <v>14111876236.860001</v>
      </c>
      <c r="G1350" s="3">
        <v>14105326199.271601</v>
      </c>
      <c r="H1350" s="3">
        <v>14111876236.860001</v>
      </c>
      <c r="I1350" s="3">
        <v>14105326199.271601</v>
      </c>
    </row>
    <row r="1351" spans="1:9" x14ac:dyDescent="0.2">
      <c r="A1351" t="s">
        <v>101</v>
      </c>
      <c r="B1351" t="s">
        <v>24</v>
      </c>
      <c r="C1351" t="s">
        <v>17</v>
      </c>
      <c r="D1351" t="s">
        <v>36</v>
      </c>
      <c r="E1351">
        <v>202009</v>
      </c>
      <c r="F1351" s="3">
        <v>14223749829.690001</v>
      </c>
      <c r="G1351" s="3">
        <v>14218874770.502802</v>
      </c>
      <c r="H1351" s="3">
        <v>14223749829.690001</v>
      </c>
      <c r="I1351" s="3">
        <v>14218874770.502802</v>
      </c>
    </row>
    <row r="1352" spans="1:9" x14ac:dyDescent="0.2">
      <c r="A1352" t="s">
        <v>101</v>
      </c>
      <c r="B1352" t="s">
        <v>24</v>
      </c>
      <c r="C1352" t="s">
        <v>17</v>
      </c>
      <c r="D1352" t="s">
        <v>36</v>
      </c>
      <c r="E1352">
        <v>202010</v>
      </c>
      <c r="F1352" s="3">
        <v>14243798524.379999</v>
      </c>
      <c r="G1352" s="3">
        <v>14239292788.411402</v>
      </c>
      <c r="H1352" s="3">
        <v>14243798524.379999</v>
      </c>
      <c r="I1352" s="3">
        <v>14239292788.411402</v>
      </c>
    </row>
    <row r="1353" spans="1:9" x14ac:dyDescent="0.2">
      <c r="A1353" t="s">
        <v>101</v>
      </c>
      <c r="B1353" t="s">
        <v>24</v>
      </c>
      <c r="C1353" t="s">
        <v>17</v>
      </c>
      <c r="D1353" t="s">
        <v>36</v>
      </c>
      <c r="E1353">
        <v>202011</v>
      </c>
      <c r="F1353" s="3">
        <v>23588901667.369999</v>
      </c>
      <c r="G1353" s="3">
        <v>23416990549.948135</v>
      </c>
      <c r="H1353" s="3">
        <v>23588901667.369999</v>
      </c>
      <c r="I1353" s="3">
        <v>23416990549.948135</v>
      </c>
    </row>
    <row r="1354" spans="1:9" x14ac:dyDescent="0.2">
      <c r="A1354" t="s">
        <v>101</v>
      </c>
      <c r="B1354" t="s">
        <v>24</v>
      </c>
      <c r="C1354" t="s">
        <v>17</v>
      </c>
      <c r="D1354" t="s">
        <v>36</v>
      </c>
      <c r="E1354">
        <v>202012</v>
      </c>
      <c r="F1354" s="3">
        <v>45481971581.589973</v>
      </c>
      <c r="G1354" s="3">
        <v>35983288336.231995</v>
      </c>
      <c r="H1354" s="3">
        <v>45481971581.589973</v>
      </c>
      <c r="I1354" s="3">
        <v>35983288336.231995</v>
      </c>
    </row>
    <row r="1355" spans="1:9" x14ac:dyDescent="0.2">
      <c r="A1355" t="s">
        <v>101</v>
      </c>
      <c r="B1355" t="s">
        <v>24</v>
      </c>
      <c r="C1355" t="s">
        <v>17</v>
      </c>
      <c r="D1355" t="s">
        <v>36</v>
      </c>
      <c r="E1355">
        <v>202101</v>
      </c>
      <c r="F1355" s="3">
        <v>2676281033.1700258</v>
      </c>
      <c r="G1355" s="3">
        <v>12496400891.170025</v>
      </c>
      <c r="H1355" s="3">
        <v>2676281033.1700258</v>
      </c>
      <c r="I1355" s="3">
        <v>12496400891.170025</v>
      </c>
    </row>
    <row r="1356" spans="1:9" x14ac:dyDescent="0.2">
      <c r="A1356" t="s">
        <v>101</v>
      </c>
      <c r="B1356" t="s">
        <v>24</v>
      </c>
      <c r="C1356" t="s">
        <v>17</v>
      </c>
      <c r="D1356" t="s">
        <v>36</v>
      </c>
      <c r="E1356">
        <v>202102</v>
      </c>
      <c r="F1356" s="3">
        <v>24298079124.409988</v>
      </c>
      <c r="G1356" s="3">
        <v>24272993207.370087</v>
      </c>
      <c r="H1356" s="3">
        <v>24298079124.409988</v>
      </c>
      <c r="I1356" s="3">
        <v>24272993207.370087</v>
      </c>
    </row>
    <row r="1357" spans="1:9" x14ac:dyDescent="0.2">
      <c r="A1357" t="s">
        <v>101</v>
      </c>
      <c r="B1357" t="s">
        <v>24</v>
      </c>
      <c r="C1357" t="s">
        <v>17</v>
      </c>
      <c r="D1357" t="s">
        <v>36</v>
      </c>
      <c r="E1357">
        <v>202103</v>
      </c>
      <c r="F1357" s="3">
        <v>24357648706.449989</v>
      </c>
      <c r="G1357" s="3">
        <v>24360148649.895275</v>
      </c>
      <c r="H1357" s="3">
        <v>24345573706.449989</v>
      </c>
      <c r="I1357" s="3">
        <v>24348073649.895275</v>
      </c>
    </row>
    <row r="1358" spans="1:9" x14ac:dyDescent="0.2">
      <c r="A1358" t="s">
        <v>101</v>
      </c>
      <c r="B1358" t="s">
        <v>24</v>
      </c>
      <c r="C1358" t="s">
        <v>17</v>
      </c>
      <c r="D1358" t="s">
        <v>36</v>
      </c>
      <c r="E1358">
        <v>202104</v>
      </c>
      <c r="F1358" s="3">
        <v>24700051604.349998</v>
      </c>
      <c r="G1358" s="3">
        <v>24699602733.477394</v>
      </c>
      <c r="H1358" s="3">
        <v>24700051604.349998</v>
      </c>
      <c r="I1358" s="3">
        <v>24699602733.477394</v>
      </c>
    </row>
    <row r="1359" spans="1:9" x14ac:dyDescent="0.2">
      <c r="A1359" t="s">
        <v>101</v>
      </c>
      <c r="B1359" t="s">
        <v>24</v>
      </c>
      <c r="C1359" t="s">
        <v>17</v>
      </c>
      <c r="D1359" t="s">
        <v>36</v>
      </c>
      <c r="E1359">
        <v>202105</v>
      </c>
      <c r="F1359" s="3">
        <v>24871402693.420002</v>
      </c>
      <c r="G1359" s="3">
        <v>24873847368.0369</v>
      </c>
      <c r="H1359" s="3">
        <v>24871402693.420002</v>
      </c>
      <c r="I1359" s="3">
        <v>24873847368.0369</v>
      </c>
    </row>
    <row r="1360" spans="1:9" x14ac:dyDescent="0.2">
      <c r="A1360" t="s">
        <v>101</v>
      </c>
      <c r="B1360" t="s">
        <v>24</v>
      </c>
      <c r="C1360" t="s">
        <v>17</v>
      </c>
      <c r="D1360" t="s">
        <v>36</v>
      </c>
      <c r="E1360">
        <v>202106</v>
      </c>
      <c r="F1360" s="3">
        <v>25110866409.460003</v>
      </c>
      <c r="G1360" s="3">
        <v>25106932287.239799</v>
      </c>
      <c r="H1360" s="3">
        <v>25110866409.460003</v>
      </c>
      <c r="I1360" s="3">
        <v>25106932287.239799</v>
      </c>
    </row>
    <row r="1361" spans="1:9" x14ac:dyDescent="0.2">
      <c r="A1361" t="s">
        <v>101</v>
      </c>
      <c r="B1361" t="s">
        <v>24</v>
      </c>
      <c r="C1361" t="s">
        <v>17</v>
      </c>
      <c r="D1361" t="s">
        <v>36</v>
      </c>
      <c r="E1361">
        <v>202107</v>
      </c>
      <c r="F1361" s="3">
        <v>25211920296.140007</v>
      </c>
      <c r="G1361" s="3">
        <v>25216008473.341606</v>
      </c>
      <c r="H1361" s="3">
        <v>25211920296.140007</v>
      </c>
      <c r="I1361" s="3">
        <v>25216008473.341606</v>
      </c>
    </row>
    <row r="1362" spans="1:9" x14ac:dyDescent="0.2">
      <c r="A1362" t="s">
        <v>101</v>
      </c>
      <c r="B1362" t="s">
        <v>24</v>
      </c>
      <c r="C1362" t="s">
        <v>17</v>
      </c>
      <c r="D1362" t="s">
        <v>36</v>
      </c>
      <c r="E1362">
        <v>202108</v>
      </c>
      <c r="F1362" s="3">
        <v>25597506760.180004</v>
      </c>
      <c r="G1362" s="3">
        <v>25595084760.832085</v>
      </c>
      <c r="H1362" s="3">
        <v>25597506760.180004</v>
      </c>
      <c r="I1362" s="3">
        <v>25595084760.832085</v>
      </c>
    </row>
    <row r="1363" spans="1:9" x14ac:dyDescent="0.2">
      <c r="A1363" t="s">
        <v>101</v>
      </c>
      <c r="B1363" t="s">
        <v>24</v>
      </c>
      <c r="C1363" t="s">
        <v>17</v>
      </c>
      <c r="D1363" t="s">
        <v>36</v>
      </c>
      <c r="E1363">
        <v>202109</v>
      </c>
      <c r="F1363" s="3">
        <v>26033296308.279999</v>
      </c>
      <c r="G1363" s="3">
        <v>26028508223.917786</v>
      </c>
      <c r="H1363" s="3">
        <v>26033296308.279999</v>
      </c>
      <c r="I1363" s="3">
        <v>26028508223.917786</v>
      </c>
    </row>
    <row r="1364" spans="1:9" x14ac:dyDescent="0.2">
      <c r="A1364" t="s">
        <v>101</v>
      </c>
      <c r="B1364" t="s">
        <v>24</v>
      </c>
      <c r="C1364" t="s">
        <v>17</v>
      </c>
      <c r="D1364" t="s">
        <v>36</v>
      </c>
      <c r="E1364">
        <v>202110</v>
      </c>
      <c r="F1364" s="3">
        <v>26427103853.369999</v>
      </c>
      <c r="G1364" s="3">
        <v>26427579434.874989</v>
      </c>
      <c r="H1364" s="3">
        <v>26427103853.369999</v>
      </c>
      <c r="I1364" s="3">
        <v>26427579434.874989</v>
      </c>
    </row>
    <row r="1365" spans="1:9" x14ac:dyDescent="0.2">
      <c r="A1365" t="s">
        <v>101</v>
      </c>
      <c r="B1365" t="s">
        <v>24</v>
      </c>
      <c r="C1365" t="s">
        <v>17</v>
      </c>
      <c r="D1365" t="s">
        <v>36</v>
      </c>
      <c r="E1365">
        <v>202111</v>
      </c>
      <c r="F1365" s="3">
        <v>27045062414.789997</v>
      </c>
      <c r="G1365" s="3">
        <v>27037099035.516712</v>
      </c>
      <c r="H1365" s="3">
        <v>27045062414.789997</v>
      </c>
      <c r="I1365" s="3">
        <v>27037099035.516712</v>
      </c>
    </row>
    <row r="1366" spans="1:9" x14ac:dyDescent="0.2">
      <c r="A1366" t="s">
        <v>101</v>
      </c>
      <c r="B1366" t="s">
        <v>24</v>
      </c>
      <c r="C1366" t="s">
        <v>17</v>
      </c>
      <c r="D1366" t="s">
        <v>36</v>
      </c>
      <c r="E1366">
        <v>202112</v>
      </c>
      <c r="F1366" s="3">
        <v>52944214986.049988</v>
      </c>
      <c r="G1366" s="3">
        <v>39505071798.267731</v>
      </c>
      <c r="H1366" s="3">
        <v>52905520251.669983</v>
      </c>
      <c r="I1366" s="3">
        <v>39466377063.887718</v>
      </c>
    </row>
    <row r="1367" spans="1:9" x14ac:dyDescent="0.2">
      <c r="A1367" t="s">
        <v>101</v>
      </c>
      <c r="B1367" t="s">
        <v>24</v>
      </c>
      <c r="C1367" t="s">
        <v>17</v>
      </c>
      <c r="D1367" t="s">
        <v>36</v>
      </c>
      <c r="E1367">
        <v>202201</v>
      </c>
      <c r="F1367" s="3">
        <v>3036553836.8299999</v>
      </c>
      <c r="G1367" s="3">
        <v>16478183934.6201</v>
      </c>
      <c r="H1367" s="3">
        <v>3036553836.8299999</v>
      </c>
      <c r="I1367" s="3">
        <v>16478183934.6201</v>
      </c>
    </row>
    <row r="1368" spans="1:9" x14ac:dyDescent="0.2">
      <c r="A1368" t="s">
        <v>101</v>
      </c>
      <c r="B1368" t="s">
        <v>24</v>
      </c>
      <c r="C1368" t="s">
        <v>17</v>
      </c>
      <c r="D1368" t="s">
        <v>36</v>
      </c>
      <c r="E1368">
        <v>202202</v>
      </c>
      <c r="F1368" s="3">
        <v>28706322875.360001</v>
      </c>
      <c r="G1368" s="3">
        <v>28704850424.901196</v>
      </c>
      <c r="H1368" s="3">
        <v>28706322875.360001</v>
      </c>
      <c r="I1368" s="3">
        <v>28704850424.901196</v>
      </c>
    </row>
    <row r="1369" spans="1:9" x14ac:dyDescent="0.2">
      <c r="A1369" t="s">
        <v>101</v>
      </c>
      <c r="B1369" t="s">
        <v>24</v>
      </c>
      <c r="C1369" t="s">
        <v>17</v>
      </c>
      <c r="D1369" t="s">
        <v>36</v>
      </c>
      <c r="E1369">
        <v>202203</v>
      </c>
      <c r="F1369" s="3">
        <v>29231375804.599995</v>
      </c>
      <c r="G1369" s="3">
        <v>29229488066.843098</v>
      </c>
      <c r="H1369" s="3">
        <v>29231375804.599995</v>
      </c>
      <c r="I1369" s="3">
        <v>29229488066.843098</v>
      </c>
    </row>
    <row r="1370" spans="1:9" x14ac:dyDescent="0.2">
      <c r="A1370" t="s">
        <v>101</v>
      </c>
      <c r="B1370" t="s">
        <v>24</v>
      </c>
      <c r="C1370" t="s">
        <v>17</v>
      </c>
      <c r="D1370" t="s">
        <v>36</v>
      </c>
      <c r="E1370">
        <v>202204</v>
      </c>
      <c r="F1370" s="3">
        <v>30060494042.500008</v>
      </c>
      <c r="G1370" s="3">
        <v>30051668266.349815</v>
      </c>
      <c r="H1370" s="3">
        <v>30060494042.500008</v>
      </c>
      <c r="I1370" s="3">
        <v>30051668266.349815</v>
      </c>
    </row>
    <row r="1371" spans="1:9" x14ac:dyDescent="0.2">
      <c r="A1371" t="s">
        <v>101</v>
      </c>
      <c r="B1371" t="s">
        <v>24</v>
      </c>
      <c r="C1371" t="s">
        <v>17</v>
      </c>
      <c r="D1371" t="s">
        <v>36</v>
      </c>
      <c r="E1371">
        <v>202205</v>
      </c>
      <c r="F1371" s="3">
        <v>30663591318.259991</v>
      </c>
      <c r="G1371" s="3">
        <v>30661833723.812695</v>
      </c>
      <c r="H1371" s="3">
        <v>30663591318.259991</v>
      </c>
      <c r="I1371" s="3">
        <v>30661833723.812695</v>
      </c>
    </row>
    <row r="1372" spans="1:9" x14ac:dyDescent="0.2">
      <c r="A1372" t="s">
        <v>101</v>
      </c>
      <c r="B1372" t="s">
        <v>24</v>
      </c>
      <c r="C1372" t="s">
        <v>17</v>
      </c>
      <c r="D1372" t="s">
        <v>36</v>
      </c>
      <c r="E1372">
        <v>202206</v>
      </c>
      <c r="F1372" s="3">
        <v>31348918055.719997</v>
      </c>
      <c r="G1372" s="3">
        <v>31347428802.197296</v>
      </c>
      <c r="H1372" s="3">
        <v>31348918055.719997</v>
      </c>
      <c r="I1372" s="3">
        <v>31347428802.197296</v>
      </c>
    </row>
    <row r="1373" spans="1:9" x14ac:dyDescent="0.2">
      <c r="A1373" t="s">
        <v>101</v>
      </c>
      <c r="B1373" t="s">
        <v>24</v>
      </c>
      <c r="C1373" t="s">
        <v>17</v>
      </c>
      <c r="D1373" t="s">
        <v>36</v>
      </c>
      <c r="E1373">
        <v>202207</v>
      </c>
      <c r="F1373" s="3">
        <v>31762020871.829994</v>
      </c>
      <c r="G1373" s="3">
        <v>31761532399.9128</v>
      </c>
      <c r="H1373" s="3">
        <v>31762020871.829994</v>
      </c>
      <c r="I1373" s="3">
        <v>31761532399.9128</v>
      </c>
    </row>
    <row r="1374" spans="1:9" x14ac:dyDescent="0.2">
      <c r="A1374" t="s">
        <v>101</v>
      </c>
      <c r="B1374" t="s">
        <v>24</v>
      </c>
      <c r="C1374" t="s">
        <v>17</v>
      </c>
      <c r="D1374" t="s">
        <v>36</v>
      </c>
      <c r="E1374">
        <v>202208</v>
      </c>
      <c r="F1374" s="3">
        <v>32280651219.050003</v>
      </c>
      <c r="G1374" s="3">
        <v>32277376815.0919</v>
      </c>
      <c r="H1374" s="3">
        <v>32280651219.050003</v>
      </c>
      <c r="I1374" s="3">
        <v>32277376815.0919</v>
      </c>
    </row>
    <row r="1375" spans="1:9" x14ac:dyDescent="0.2">
      <c r="A1375" t="s">
        <v>101</v>
      </c>
      <c r="B1375" t="s">
        <v>24</v>
      </c>
      <c r="C1375" t="s">
        <v>17</v>
      </c>
      <c r="D1375" t="s">
        <v>36</v>
      </c>
      <c r="E1375">
        <v>202209</v>
      </c>
      <c r="F1375" s="3">
        <v>32787200172.419994</v>
      </c>
      <c r="G1375" s="3">
        <v>32785295733.806805</v>
      </c>
      <c r="H1375" s="3">
        <v>32787200172.419994</v>
      </c>
      <c r="I1375" s="3">
        <v>32785295733.806805</v>
      </c>
    </row>
    <row r="1376" spans="1:9" x14ac:dyDescent="0.2">
      <c r="A1376" t="s">
        <v>101</v>
      </c>
      <c r="B1376" t="s">
        <v>24</v>
      </c>
      <c r="C1376" t="s">
        <v>17</v>
      </c>
      <c r="D1376" t="s">
        <v>36</v>
      </c>
      <c r="E1376">
        <v>202210</v>
      </c>
      <c r="F1376" s="3">
        <v>33120597601.82</v>
      </c>
      <c r="G1376" s="3">
        <v>33116054235.080593</v>
      </c>
      <c r="H1376" s="3">
        <v>33120597601.82</v>
      </c>
      <c r="I1376" s="3">
        <v>33116054235.080593</v>
      </c>
    </row>
    <row r="1377" spans="1:9" x14ac:dyDescent="0.2">
      <c r="A1377" t="s">
        <v>101</v>
      </c>
      <c r="B1377" t="s">
        <v>24</v>
      </c>
      <c r="C1377" t="s">
        <v>17</v>
      </c>
      <c r="D1377" t="s">
        <v>36</v>
      </c>
      <c r="E1377">
        <v>202211</v>
      </c>
      <c r="F1377" s="3">
        <v>33699755388.509995</v>
      </c>
      <c r="G1377" s="3">
        <v>33699640891.595097</v>
      </c>
      <c r="H1377" s="3">
        <v>33699755388.509995</v>
      </c>
      <c r="I1377" s="3">
        <v>33699640891.595097</v>
      </c>
    </row>
    <row r="1378" spans="1:9" x14ac:dyDescent="0.2">
      <c r="A1378" t="s">
        <v>101</v>
      </c>
      <c r="B1378" t="s">
        <v>24</v>
      </c>
      <c r="C1378" t="s">
        <v>17</v>
      </c>
      <c r="D1378" t="s">
        <v>36</v>
      </c>
      <c r="E1378">
        <v>202212</v>
      </c>
      <c r="F1378" s="3">
        <v>64893922959.739975</v>
      </c>
      <c r="G1378" s="3">
        <v>55807454507.000893</v>
      </c>
      <c r="H1378" s="3">
        <v>64876752941.999977</v>
      </c>
      <c r="I1378" s="3">
        <v>55790284489.260895</v>
      </c>
    </row>
    <row r="1379" spans="1:9" x14ac:dyDescent="0.2">
      <c r="A1379" t="s">
        <v>101</v>
      </c>
      <c r="B1379" t="s">
        <v>24</v>
      </c>
      <c r="C1379" t="s">
        <v>17</v>
      </c>
      <c r="D1379" t="s">
        <v>36</v>
      </c>
      <c r="E1379">
        <v>202301</v>
      </c>
      <c r="F1379" s="3">
        <v>3351691586.7200007</v>
      </c>
      <c r="G1379" s="3">
        <v>12576063521.306301</v>
      </c>
      <c r="H1379" s="3">
        <v>3351691586.7200007</v>
      </c>
      <c r="I1379" s="3">
        <v>12576063521.306301</v>
      </c>
    </row>
    <row r="1380" spans="1:9" x14ac:dyDescent="0.2">
      <c r="A1380" t="s">
        <v>101</v>
      </c>
      <c r="B1380" t="s">
        <v>24</v>
      </c>
      <c r="C1380" t="s">
        <v>17</v>
      </c>
      <c r="D1380" t="s">
        <v>36</v>
      </c>
      <c r="E1380">
        <v>202302</v>
      </c>
      <c r="F1380" s="3">
        <v>34393803421.420006</v>
      </c>
      <c r="G1380" s="3">
        <v>34393178030.294106</v>
      </c>
      <c r="H1380" s="3">
        <v>34393803421.420006</v>
      </c>
      <c r="I1380" s="3">
        <v>34393178030.294106</v>
      </c>
    </row>
    <row r="1381" spans="1:9" x14ac:dyDescent="0.2">
      <c r="A1381" t="s">
        <v>101</v>
      </c>
      <c r="B1381" t="s">
        <v>24</v>
      </c>
      <c r="C1381" t="s">
        <v>17</v>
      </c>
      <c r="D1381" t="s">
        <v>36</v>
      </c>
      <c r="E1381">
        <v>202303</v>
      </c>
      <c r="F1381" s="3">
        <v>34271981741.939999</v>
      </c>
      <c r="G1381" s="3">
        <v>34270860412.443001</v>
      </c>
      <c r="H1381" s="3">
        <v>34271981741.939999</v>
      </c>
      <c r="I1381" s="3">
        <v>34270860412.443001</v>
      </c>
    </row>
    <row r="1382" spans="1:9" x14ac:dyDescent="0.2">
      <c r="A1382" t="s">
        <v>101</v>
      </c>
      <c r="B1382" t="s">
        <v>24</v>
      </c>
      <c r="C1382" t="s">
        <v>17</v>
      </c>
      <c r="D1382" t="s">
        <v>36</v>
      </c>
      <c r="E1382">
        <v>202304</v>
      </c>
      <c r="F1382" s="3">
        <v>34659626872.889992</v>
      </c>
      <c r="G1382" s="3">
        <v>34658462802.341797</v>
      </c>
      <c r="H1382" s="3">
        <v>34659626872.889992</v>
      </c>
      <c r="I1382" s="3">
        <v>34658462802.341797</v>
      </c>
    </row>
    <row r="1383" spans="1:9" x14ac:dyDescent="0.2">
      <c r="A1383" t="s">
        <v>101</v>
      </c>
      <c r="B1383" t="s">
        <v>24</v>
      </c>
      <c r="C1383" t="s">
        <v>17</v>
      </c>
      <c r="D1383" t="s">
        <v>36</v>
      </c>
      <c r="E1383">
        <v>202305</v>
      </c>
      <c r="F1383" s="3">
        <v>34598873064.300003</v>
      </c>
      <c r="G1383" s="3">
        <v>34597873929.076607</v>
      </c>
      <c r="H1383" s="3">
        <v>34598873064.300003</v>
      </c>
      <c r="I1383" s="3">
        <v>34597873929.076607</v>
      </c>
    </row>
    <row r="1384" spans="1:9" x14ac:dyDescent="0.2">
      <c r="A1384" t="s">
        <v>101</v>
      </c>
      <c r="B1384" t="s">
        <v>24</v>
      </c>
      <c r="C1384" t="s">
        <v>17</v>
      </c>
      <c r="D1384" t="s">
        <v>36</v>
      </c>
      <c r="E1384">
        <v>202306</v>
      </c>
      <c r="F1384" s="3">
        <v>34585443675.590012</v>
      </c>
      <c r="G1384" s="3">
        <v>34586943849.298592</v>
      </c>
      <c r="H1384" s="3">
        <v>34585443675.590012</v>
      </c>
      <c r="I1384" s="3">
        <v>34586943849.298592</v>
      </c>
    </row>
    <row r="1385" spans="1:9" x14ac:dyDescent="0.2">
      <c r="A1385" t="s">
        <v>101</v>
      </c>
      <c r="B1385" t="s">
        <v>24</v>
      </c>
      <c r="C1385" t="s">
        <v>17</v>
      </c>
      <c r="D1385" t="s">
        <v>36</v>
      </c>
      <c r="E1385">
        <v>202307</v>
      </c>
      <c r="F1385" s="3">
        <v>34379915599.420006</v>
      </c>
      <c r="G1385" s="3">
        <v>34376868907.332611</v>
      </c>
      <c r="H1385" s="3">
        <v>34379915599.420006</v>
      </c>
      <c r="I1385" s="3">
        <v>34376868907.332611</v>
      </c>
    </row>
    <row r="1386" spans="1:9" x14ac:dyDescent="0.2">
      <c r="A1386" t="s">
        <v>101</v>
      </c>
      <c r="B1386" t="s">
        <v>24</v>
      </c>
      <c r="C1386" t="s">
        <v>17</v>
      </c>
      <c r="D1386" t="s">
        <v>36</v>
      </c>
      <c r="E1386">
        <v>202308</v>
      </c>
      <c r="F1386" s="3">
        <v>34189494862.539997</v>
      </c>
      <c r="G1386" s="3">
        <v>34186461701.539997</v>
      </c>
      <c r="H1386" s="3">
        <v>34189494862.539997</v>
      </c>
      <c r="I1386" s="3">
        <v>34186461701.539997</v>
      </c>
    </row>
    <row r="1387" spans="1:9" x14ac:dyDescent="0.2">
      <c r="A1387" t="s">
        <v>101</v>
      </c>
      <c r="B1387" t="s">
        <v>24</v>
      </c>
      <c r="C1387" t="s">
        <v>17</v>
      </c>
      <c r="D1387" t="s">
        <v>36</v>
      </c>
      <c r="E1387">
        <v>202309</v>
      </c>
      <c r="F1387" s="3">
        <v>33964414737.950005</v>
      </c>
      <c r="G1387" s="3">
        <v>33962311317.950005</v>
      </c>
      <c r="H1387" s="3">
        <v>33964414737.950005</v>
      </c>
      <c r="I1387" s="3">
        <v>33962311317.950005</v>
      </c>
    </row>
    <row r="1388" spans="1:9" x14ac:dyDescent="0.2">
      <c r="A1388" t="s">
        <v>101</v>
      </c>
      <c r="B1388" t="s">
        <v>24</v>
      </c>
      <c r="C1388" t="s">
        <v>17</v>
      </c>
      <c r="D1388" t="s">
        <v>36</v>
      </c>
      <c r="E1388">
        <v>202310</v>
      </c>
      <c r="F1388" s="3">
        <v>33670702067.640003</v>
      </c>
      <c r="G1388" s="3">
        <v>33669079811.640003</v>
      </c>
      <c r="H1388" s="3">
        <v>33670702067.640003</v>
      </c>
      <c r="I1388" s="3">
        <v>33669079811.640003</v>
      </c>
    </row>
    <row r="1389" spans="1:9" x14ac:dyDescent="0.2">
      <c r="A1389" t="s">
        <v>101</v>
      </c>
      <c r="B1389" t="s">
        <v>24</v>
      </c>
      <c r="C1389" t="s">
        <v>17</v>
      </c>
      <c r="D1389" t="s">
        <v>36</v>
      </c>
      <c r="E1389">
        <v>202311</v>
      </c>
      <c r="F1389" s="3">
        <v>33788712090.119995</v>
      </c>
      <c r="G1389" s="3">
        <v>33788159019.119995</v>
      </c>
      <c r="H1389" s="3">
        <v>33788712090.119995</v>
      </c>
      <c r="I1389" s="3">
        <v>33788159019.119995</v>
      </c>
    </row>
    <row r="1390" spans="1:9" x14ac:dyDescent="0.2">
      <c r="A1390" t="s">
        <v>101</v>
      </c>
      <c r="B1390" t="s">
        <v>24</v>
      </c>
      <c r="C1390" t="s">
        <v>17</v>
      </c>
      <c r="D1390" t="s">
        <v>36</v>
      </c>
      <c r="E1390">
        <v>202312</v>
      </c>
      <c r="F1390" s="3">
        <v>64317298094.080002</v>
      </c>
      <c r="G1390" s="3">
        <v>48192895241.068504</v>
      </c>
      <c r="H1390" s="3">
        <v>64317298094.080002</v>
      </c>
      <c r="I1390" s="3">
        <v>48192895241.068504</v>
      </c>
    </row>
    <row r="1391" spans="1:9" x14ac:dyDescent="0.2">
      <c r="A1391" t="s">
        <v>101</v>
      </c>
      <c r="B1391" t="s">
        <v>24</v>
      </c>
      <c r="C1391" t="s">
        <v>17</v>
      </c>
      <c r="D1391" t="s">
        <v>36</v>
      </c>
      <c r="E1391">
        <v>202401</v>
      </c>
      <c r="F1391" s="3">
        <v>2886793925.0599999</v>
      </c>
      <c r="G1391" s="3">
        <v>19008481804.031197</v>
      </c>
      <c r="H1391" s="3">
        <v>2886793925.0599999</v>
      </c>
      <c r="I1391" s="3">
        <v>19008481804.031197</v>
      </c>
    </row>
    <row r="1392" spans="1:9" x14ac:dyDescent="0.2">
      <c r="A1392" t="s">
        <v>101</v>
      </c>
      <c r="B1392" t="s">
        <v>24</v>
      </c>
      <c r="C1392" t="s">
        <v>17</v>
      </c>
      <c r="D1392" t="s">
        <v>36</v>
      </c>
      <c r="E1392">
        <v>202402</v>
      </c>
      <c r="F1392" s="3">
        <v>33382073175.869991</v>
      </c>
      <c r="G1392" s="3">
        <v>33382145037.614292</v>
      </c>
      <c r="H1392" s="3">
        <v>33382073175.869991</v>
      </c>
      <c r="I1392" s="3">
        <v>33382145037.614292</v>
      </c>
    </row>
    <row r="1393" spans="1:9" x14ac:dyDescent="0.2">
      <c r="A1393" t="s">
        <v>101</v>
      </c>
      <c r="B1393" t="s">
        <v>24</v>
      </c>
      <c r="C1393" t="s">
        <v>17</v>
      </c>
      <c r="D1393" t="s">
        <v>36</v>
      </c>
      <c r="E1393">
        <v>202403</v>
      </c>
      <c r="F1393" s="3">
        <v>33164042225.370003</v>
      </c>
      <c r="G1393" s="3">
        <v>33163969741.370003</v>
      </c>
      <c r="H1393" s="3">
        <v>33164042225.370003</v>
      </c>
      <c r="I1393" s="3">
        <v>33163969741.370003</v>
      </c>
    </row>
    <row r="1394" spans="1:9" x14ac:dyDescent="0.2">
      <c r="A1394" t="s">
        <v>101</v>
      </c>
      <c r="B1394" t="s">
        <v>24</v>
      </c>
      <c r="C1394" t="s">
        <v>17</v>
      </c>
      <c r="D1394" t="s">
        <v>36</v>
      </c>
      <c r="E1394">
        <v>202404</v>
      </c>
      <c r="F1394" s="3">
        <v>33245720132.870003</v>
      </c>
      <c r="G1394" s="3">
        <v>33246127965.870003</v>
      </c>
      <c r="H1394" s="3">
        <v>33245720132.870003</v>
      </c>
      <c r="I1394" s="3">
        <v>33246127965.870003</v>
      </c>
    </row>
    <row r="1395" spans="1:9" x14ac:dyDescent="0.2">
      <c r="A1395" t="s">
        <v>101</v>
      </c>
      <c r="B1395" t="s">
        <v>24</v>
      </c>
      <c r="C1395" t="s">
        <v>17</v>
      </c>
      <c r="D1395" t="s">
        <v>36</v>
      </c>
      <c r="E1395">
        <v>202405</v>
      </c>
      <c r="F1395" s="3">
        <v>33101608425.349998</v>
      </c>
      <c r="G1395" s="3">
        <v>33116020610.349998</v>
      </c>
      <c r="H1395" s="3">
        <v>33074968430.889999</v>
      </c>
      <c r="I1395" s="3">
        <v>33089380615.889999</v>
      </c>
    </row>
    <row r="1396" spans="1:9" x14ac:dyDescent="0.2">
      <c r="A1396" t="s">
        <v>101</v>
      </c>
      <c r="B1396" t="s">
        <v>24</v>
      </c>
      <c r="C1396" t="s">
        <v>17</v>
      </c>
      <c r="D1396" t="s">
        <v>37</v>
      </c>
      <c r="E1396">
        <v>201906</v>
      </c>
      <c r="F1396" s="3">
        <v>48972086446.5</v>
      </c>
      <c r="G1396" s="3">
        <v>48972114646.921303</v>
      </c>
      <c r="H1396" s="3">
        <v>48972086446.5</v>
      </c>
      <c r="I1396" s="3">
        <v>48972114646.921303</v>
      </c>
    </row>
    <row r="1397" spans="1:9" x14ac:dyDescent="0.2">
      <c r="A1397" t="s">
        <v>101</v>
      </c>
      <c r="B1397" t="s">
        <v>24</v>
      </c>
      <c r="C1397" t="s">
        <v>17</v>
      </c>
      <c r="D1397" t="s">
        <v>37</v>
      </c>
      <c r="E1397">
        <v>201912</v>
      </c>
      <c r="F1397" s="3">
        <v>127088973247.92003</v>
      </c>
      <c r="G1397" s="3">
        <v>118178670938.7403</v>
      </c>
      <c r="H1397" s="3">
        <v>127088972243.95</v>
      </c>
      <c r="I1397" s="3">
        <v>118178669934.77029</v>
      </c>
    </row>
    <row r="1398" spans="1:9" x14ac:dyDescent="0.2">
      <c r="A1398" t="s">
        <v>101</v>
      </c>
      <c r="B1398" t="s">
        <v>24</v>
      </c>
      <c r="C1398" t="s">
        <v>17</v>
      </c>
      <c r="D1398" t="s">
        <v>37</v>
      </c>
      <c r="E1398">
        <v>202006</v>
      </c>
      <c r="F1398" s="3">
        <v>74678819029.080002</v>
      </c>
      <c r="G1398" s="3">
        <v>83608495681.754501</v>
      </c>
      <c r="H1398" s="3">
        <v>74451440379.089996</v>
      </c>
      <c r="I1398" s="3">
        <v>83381117031.764511</v>
      </c>
    </row>
    <row r="1399" spans="1:9" x14ac:dyDescent="0.2">
      <c r="A1399" t="s">
        <v>101</v>
      </c>
      <c r="B1399" t="s">
        <v>24</v>
      </c>
      <c r="C1399" t="s">
        <v>17</v>
      </c>
      <c r="D1399" t="s">
        <v>37</v>
      </c>
      <c r="E1399">
        <v>202012</v>
      </c>
      <c r="F1399" s="3">
        <v>125894085464.08997</v>
      </c>
      <c r="G1399" s="3">
        <v>116204289279.49463</v>
      </c>
      <c r="H1399" s="3">
        <v>125894085454.03998</v>
      </c>
      <c r="I1399" s="3">
        <v>116204289269.44464</v>
      </c>
    </row>
    <row r="1400" spans="1:9" x14ac:dyDescent="0.2">
      <c r="A1400" t="s">
        <v>101</v>
      </c>
      <c r="B1400" t="s">
        <v>24</v>
      </c>
      <c r="C1400" t="s">
        <v>17</v>
      </c>
      <c r="D1400" t="s">
        <v>37</v>
      </c>
      <c r="E1400">
        <v>202106</v>
      </c>
      <c r="F1400" s="3">
        <v>126014329571.26001</v>
      </c>
      <c r="G1400" s="3">
        <v>135809925137.18948</v>
      </c>
      <c r="H1400" s="3">
        <v>126002254571.26001</v>
      </c>
      <c r="I1400" s="3">
        <v>135797850137.18948</v>
      </c>
    </row>
    <row r="1401" spans="1:9" x14ac:dyDescent="0.2">
      <c r="A1401" t="s">
        <v>101</v>
      </c>
      <c r="B1401" t="s">
        <v>24</v>
      </c>
      <c r="C1401" t="s">
        <v>17</v>
      </c>
      <c r="D1401" t="s">
        <v>37</v>
      </c>
      <c r="E1401">
        <v>202112</v>
      </c>
      <c r="F1401" s="3">
        <v>183259104618.81</v>
      </c>
      <c r="G1401" s="3">
        <v>169809351726.75092</v>
      </c>
      <c r="H1401" s="3">
        <v>183220409884.42999</v>
      </c>
      <c r="I1401" s="3">
        <v>169770656992.37088</v>
      </c>
    </row>
    <row r="1402" spans="1:9" x14ac:dyDescent="0.2">
      <c r="A1402" t="s">
        <v>101</v>
      </c>
      <c r="B1402" t="s">
        <v>24</v>
      </c>
      <c r="C1402" t="s">
        <v>17</v>
      </c>
      <c r="D1402" t="s">
        <v>37</v>
      </c>
      <c r="E1402">
        <v>202206</v>
      </c>
      <c r="F1402" s="3">
        <v>153047255933.26999</v>
      </c>
      <c r="G1402" s="3">
        <v>166473453218.72418</v>
      </c>
      <c r="H1402" s="3">
        <v>153047255933.26999</v>
      </c>
      <c r="I1402" s="3">
        <v>166473453218.72418</v>
      </c>
    </row>
    <row r="1403" spans="1:9" x14ac:dyDescent="0.2">
      <c r="A1403" t="s">
        <v>101</v>
      </c>
      <c r="B1403" t="s">
        <v>24</v>
      </c>
      <c r="C1403" t="s">
        <v>17</v>
      </c>
      <c r="D1403" t="s">
        <v>37</v>
      </c>
      <c r="E1403">
        <v>202212</v>
      </c>
      <c r="F1403" s="3">
        <v>228544148213.37</v>
      </c>
      <c r="G1403" s="3">
        <v>219447354582.4881</v>
      </c>
      <c r="H1403" s="3">
        <v>228526978195.62997</v>
      </c>
      <c r="I1403" s="3">
        <v>219430184564.74811</v>
      </c>
    </row>
    <row r="1404" spans="1:9" x14ac:dyDescent="0.2">
      <c r="A1404" t="s">
        <v>101</v>
      </c>
      <c r="B1404" t="s">
        <v>24</v>
      </c>
      <c r="C1404" t="s">
        <v>17</v>
      </c>
      <c r="D1404" t="s">
        <v>37</v>
      </c>
      <c r="E1404">
        <v>202306</v>
      </c>
      <c r="F1404" s="3">
        <v>175861420362.86005</v>
      </c>
      <c r="G1404" s="3">
        <v>185083382544.76038</v>
      </c>
      <c r="H1404" s="3">
        <v>175861420362.86005</v>
      </c>
      <c r="I1404" s="3">
        <v>185083382544.76038</v>
      </c>
    </row>
    <row r="1405" spans="1:9" x14ac:dyDescent="0.2">
      <c r="A1405" t="s">
        <v>101</v>
      </c>
      <c r="B1405" t="s">
        <v>24</v>
      </c>
      <c r="C1405" t="s">
        <v>17</v>
      </c>
      <c r="D1405" t="s">
        <v>37</v>
      </c>
      <c r="E1405">
        <v>202312</v>
      </c>
      <c r="F1405" s="3">
        <v>234310537451.75</v>
      </c>
      <c r="G1405" s="3">
        <v>218175775998.65109</v>
      </c>
      <c r="H1405" s="3">
        <v>234310537451.75</v>
      </c>
      <c r="I1405" s="3">
        <v>218175775998.65109</v>
      </c>
    </row>
    <row r="1406" spans="1:9" x14ac:dyDescent="0.2">
      <c r="A1406" t="s">
        <v>101</v>
      </c>
      <c r="B1406" t="s">
        <v>24</v>
      </c>
      <c r="C1406" t="s">
        <v>17</v>
      </c>
      <c r="D1406" t="s">
        <v>37</v>
      </c>
      <c r="E1406">
        <v>202406</v>
      </c>
      <c r="F1406" s="3">
        <v>135780237884.51999</v>
      </c>
      <c r="G1406" s="3">
        <v>151916745159.2355</v>
      </c>
      <c r="H1406" s="3">
        <v>135753597890.05998</v>
      </c>
      <c r="I1406" s="3">
        <v>151890105164.77551</v>
      </c>
    </row>
    <row r="1407" spans="1:9" x14ac:dyDescent="0.2">
      <c r="A1407" t="s">
        <v>101</v>
      </c>
      <c r="B1407" t="s">
        <v>24</v>
      </c>
      <c r="C1407" t="s">
        <v>17</v>
      </c>
      <c r="D1407" t="s">
        <v>33</v>
      </c>
      <c r="E1407">
        <v>201906</v>
      </c>
      <c r="F1407" s="3">
        <v>48972086446.5</v>
      </c>
      <c r="G1407" s="3">
        <v>48972114646.921303</v>
      </c>
      <c r="H1407" s="3">
        <v>48972086446.5</v>
      </c>
      <c r="I1407" s="3">
        <v>48972114646.921303</v>
      </c>
    </row>
    <row r="1408" spans="1:9" x14ac:dyDescent="0.2">
      <c r="A1408" t="s">
        <v>101</v>
      </c>
      <c r="B1408" t="s">
        <v>24</v>
      </c>
      <c r="C1408" t="s">
        <v>17</v>
      </c>
      <c r="D1408" t="s">
        <v>33</v>
      </c>
      <c r="E1408">
        <v>201909</v>
      </c>
      <c r="F1408" s="3">
        <v>53071088790.360008</v>
      </c>
      <c r="G1408" s="3">
        <v>53071409512.854706</v>
      </c>
      <c r="H1408" s="3">
        <v>53071088774.870003</v>
      </c>
      <c r="I1408" s="3">
        <v>53071409497.3647</v>
      </c>
    </row>
    <row r="1409" spans="1:9" x14ac:dyDescent="0.2">
      <c r="A1409" t="s">
        <v>101</v>
      </c>
      <c r="B1409" t="s">
        <v>24</v>
      </c>
      <c r="C1409" t="s">
        <v>17</v>
      </c>
      <c r="D1409" t="s">
        <v>33</v>
      </c>
      <c r="E1409">
        <v>201912</v>
      </c>
      <c r="F1409" s="3">
        <v>74017884457.560013</v>
      </c>
      <c r="G1409" s="3">
        <v>65107261425.885597</v>
      </c>
      <c r="H1409" s="3">
        <v>74017883469.080002</v>
      </c>
      <c r="I1409" s="3">
        <v>65107260437.405602</v>
      </c>
    </row>
    <row r="1410" spans="1:9" x14ac:dyDescent="0.2">
      <c r="A1410" t="s">
        <v>101</v>
      </c>
      <c r="B1410" t="s">
        <v>24</v>
      </c>
      <c r="C1410" t="s">
        <v>17</v>
      </c>
      <c r="D1410" t="s">
        <v>33</v>
      </c>
      <c r="E1410">
        <v>202003</v>
      </c>
      <c r="F1410" s="3">
        <v>31163067690.220001</v>
      </c>
      <c r="G1410" s="3">
        <v>40107355558.482803</v>
      </c>
      <c r="H1410" s="3">
        <v>30935689078.07</v>
      </c>
      <c r="I1410" s="3">
        <v>39879976946.332802</v>
      </c>
    </row>
    <row r="1411" spans="1:9" x14ac:dyDescent="0.2">
      <c r="A1411" t="s">
        <v>101</v>
      </c>
      <c r="B1411" t="s">
        <v>24</v>
      </c>
      <c r="C1411" t="s">
        <v>17</v>
      </c>
      <c r="D1411" t="s">
        <v>33</v>
      </c>
      <c r="E1411">
        <v>202006</v>
      </c>
      <c r="F1411" s="3">
        <v>43515751338.860001</v>
      </c>
      <c r="G1411" s="3">
        <v>43501140123.271706</v>
      </c>
      <c r="H1411" s="3">
        <v>43515751301.020004</v>
      </c>
      <c r="I1411" s="3">
        <v>43501140085.431709</v>
      </c>
    </row>
    <row r="1412" spans="1:9" x14ac:dyDescent="0.2">
      <c r="A1412" t="s">
        <v>101</v>
      </c>
      <c r="B1412" t="s">
        <v>24</v>
      </c>
      <c r="C1412" t="s">
        <v>17</v>
      </c>
      <c r="D1412" t="s">
        <v>33</v>
      </c>
      <c r="E1412">
        <v>202009</v>
      </c>
      <c r="F1412" s="3">
        <v>42579413690.75</v>
      </c>
      <c r="G1412" s="3">
        <v>42564717604.903099</v>
      </c>
      <c r="H1412" s="3">
        <v>42579413680.700005</v>
      </c>
      <c r="I1412" s="3">
        <v>42564717594.853104</v>
      </c>
    </row>
    <row r="1413" spans="1:9" x14ac:dyDescent="0.2">
      <c r="A1413" t="s">
        <v>101</v>
      </c>
      <c r="B1413" t="s">
        <v>24</v>
      </c>
      <c r="C1413" t="s">
        <v>17</v>
      </c>
      <c r="D1413" t="s">
        <v>33</v>
      </c>
      <c r="E1413">
        <v>202012</v>
      </c>
      <c r="F1413" s="3">
        <v>83314671773.339966</v>
      </c>
      <c r="G1413" s="3">
        <v>73639571674.591522</v>
      </c>
      <c r="H1413" s="3">
        <v>83314671773.339966</v>
      </c>
      <c r="I1413" s="3">
        <v>73639571674.591522</v>
      </c>
    </row>
    <row r="1414" spans="1:9" x14ac:dyDescent="0.2">
      <c r="A1414" t="s">
        <v>101</v>
      </c>
      <c r="B1414" t="s">
        <v>24</v>
      </c>
      <c r="C1414" t="s">
        <v>17</v>
      </c>
      <c r="D1414" t="s">
        <v>33</v>
      </c>
      <c r="E1414">
        <v>202103</v>
      </c>
      <c r="F1414" s="3">
        <v>51332008864.029999</v>
      </c>
      <c r="G1414" s="3">
        <v>61129542748.435394</v>
      </c>
      <c r="H1414" s="3">
        <v>51319933864.029999</v>
      </c>
      <c r="I1414" s="3">
        <v>61117467748.435394</v>
      </c>
    </row>
    <row r="1415" spans="1:9" x14ac:dyDescent="0.2">
      <c r="A1415" t="s">
        <v>101</v>
      </c>
      <c r="B1415" t="s">
        <v>24</v>
      </c>
      <c r="C1415" t="s">
        <v>17</v>
      </c>
      <c r="D1415" t="s">
        <v>33</v>
      </c>
      <c r="E1415">
        <v>202106</v>
      </c>
      <c r="F1415" s="3">
        <v>74682320707.230011</v>
      </c>
      <c r="G1415" s="3">
        <v>74680382388.754089</v>
      </c>
      <c r="H1415" s="3">
        <v>74682320707.230011</v>
      </c>
      <c r="I1415" s="3">
        <v>74680382388.754089</v>
      </c>
    </row>
    <row r="1416" spans="1:9" x14ac:dyDescent="0.2">
      <c r="A1416" t="s">
        <v>101</v>
      </c>
      <c r="B1416" t="s">
        <v>24</v>
      </c>
      <c r="C1416" t="s">
        <v>17</v>
      </c>
      <c r="D1416" t="s">
        <v>33</v>
      </c>
      <c r="E1416">
        <v>202109</v>
      </c>
      <c r="F1416" s="3">
        <v>76842723364.600006</v>
      </c>
      <c r="G1416" s="3">
        <v>76839601458.091476</v>
      </c>
      <c r="H1416" s="3">
        <v>76842723364.600006</v>
      </c>
      <c r="I1416" s="3">
        <v>76839601458.091476</v>
      </c>
    </row>
    <row r="1417" spans="1:9" x14ac:dyDescent="0.2">
      <c r="A1417" t="s">
        <v>101</v>
      </c>
      <c r="B1417" t="s">
        <v>24</v>
      </c>
      <c r="C1417" t="s">
        <v>17</v>
      </c>
      <c r="D1417" t="s">
        <v>33</v>
      </c>
      <c r="E1417">
        <v>202112</v>
      </c>
      <c r="F1417" s="3">
        <v>106416381254.20999</v>
      </c>
      <c r="G1417" s="3">
        <v>92969750268.659424</v>
      </c>
      <c r="H1417" s="3">
        <v>106377686519.82999</v>
      </c>
      <c r="I1417" s="3">
        <v>92931055534.279419</v>
      </c>
    </row>
    <row r="1418" spans="1:9" x14ac:dyDescent="0.2">
      <c r="A1418" t="s">
        <v>101</v>
      </c>
      <c r="B1418" t="s">
        <v>24</v>
      </c>
      <c r="C1418" t="s">
        <v>17</v>
      </c>
      <c r="D1418" t="s">
        <v>33</v>
      </c>
      <c r="E1418">
        <v>202203</v>
      </c>
      <c r="F1418" s="3">
        <v>60974252516.789993</v>
      </c>
      <c r="G1418" s="3">
        <v>74412522426.364395</v>
      </c>
      <c r="H1418" s="3">
        <v>60974252516.789993</v>
      </c>
      <c r="I1418" s="3">
        <v>74412522426.364395</v>
      </c>
    </row>
    <row r="1419" spans="1:9" x14ac:dyDescent="0.2">
      <c r="A1419" t="s">
        <v>101</v>
      </c>
      <c r="B1419" t="s">
        <v>24</v>
      </c>
      <c r="C1419" t="s">
        <v>17</v>
      </c>
      <c r="D1419" t="s">
        <v>33</v>
      </c>
      <c r="E1419">
        <v>202206</v>
      </c>
      <c r="F1419" s="3">
        <v>92073003416.479996</v>
      </c>
      <c r="G1419" s="3">
        <v>92060930792.359802</v>
      </c>
      <c r="H1419" s="3">
        <v>92073003416.479996</v>
      </c>
      <c r="I1419" s="3">
        <v>92060930792.359802</v>
      </c>
    </row>
    <row r="1420" spans="1:9" x14ac:dyDescent="0.2">
      <c r="A1420" t="s">
        <v>101</v>
      </c>
      <c r="B1420" t="s">
        <v>24</v>
      </c>
      <c r="C1420" t="s">
        <v>17</v>
      </c>
      <c r="D1420" t="s">
        <v>33</v>
      </c>
      <c r="E1420">
        <v>202209</v>
      </c>
      <c r="F1420" s="3">
        <v>96829872263.299988</v>
      </c>
      <c r="G1420" s="3">
        <v>96824204948.811508</v>
      </c>
      <c r="H1420" s="3">
        <v>96829872263.299988</v>
      </c>
      <c r="I1420" s="3">
        <v>96824204948.811508</v>
      </c>
    </row>
    <row r="1421" spans="1:9" x14ac:dyDescent="0.2">
      <c r="A1421" t="s">
        <v>101</v>
      </c>
      <c r="B1421" t="s">
        <v>24</v>
      </c>
      <c r="C1421" t="s">
        <v>17</v>
      </c>
      <c r="D1421" t="s">
        <v>33</v>
      </c>
      <c r="E1421">
        <v>202212</v>
      </c>
      <c r="F1421" s="3">
        <v>131714275950.06998</v>
      </c>
      <c r="G1421" s="3">
        <v>122623149633.67657</v>
      </c>
      <c r="H1421" s="3">
        <v>131697105932.32997</v>
      </c>
      <c r="I1421" s="3">
        <v>122605979615.93658</v>
      </c>
    </row>
    <row r="1422" spans="1:9" x14ac:dyDescent="0.2">
      <c r="A1422" t="s">
        <v>101</v>
      </c>
      <c r="B1422" t="s">
        <v>24</v>
      </c>
      <c r="C1422" t="s">
        <v>17</v>
      </c>
      <c r="D1422" t="s">
        <v>33</v>
      </c>
      <c r="E1422">
        <v>202303</v>
      </c>
      <c r="F1422" s="3">
        <v>72017476750.080002</v>
      </c>
      <c r="G1422" s="3">
        <v>81240101964.043396</v>
      </c>
      <c r="H1422" s="3">
        <v>72017476750.080002</v>
      </c>
      <c r="I1422" s="3">
        <v>81240101964.043396</v>
      </c>
    </row>
    <row r="1423" spans="1:9" x14ac:dyDescent="0.2">
      <c r="A1423" t="s">
        <v>101</v>
      </c>
      <c r="B1423" t="s">
        <v>24</v>
      </c>
      <c r="C1423" t="s">
        <v>17</v>
      </c>
      <c r="D1423" t="s">
        <v>33</v>
      </c>
      <c r="E1423">
        <v>202306</v>
      </c>
      <c r="F1423" s="3">
        <v>103843943612.78001</v>
      </c>
      <c r="G1423" s="3">
        <v>103843280580.71698</v>
      </c>
      <c r="H1423" s="3">
        <v>103843943612.78001</v>
      </c>
      <c r="I1423" s="3">
        <v>103843280580.71698</v>
      </c>
    </row>
    <row r="1424" spans="1:9" x14ac:dyDescent="0.2">
      <c r="A1424" t="s">
        <v>101</v>
      </c>
      <c r="B1424" t="s">
        <v>24</v>
      </c>
      <c r="C1424" t="s">
        <v>17</v>
      </c>
      <c r="D1424" t="s">
        <v>33</v>
      </c>
      <c r="E1424">
        <v>202309</v>
      </c>
      <c r="F1424" s="3">
        <v>102533825199.91</v>
      </c>
      <c r="G1424" s="3">
        <v>102525641926.8226</v>
      </c>
      <c r="H1424" s="3">
        <v>102533825199.91</v>
      </c>
      <c r="I1424" s="3">
        <v>102525641926.8226</v>
      </c>
    </row>
    <row r="1425" spans="1:9" x14ac:dyDescent="0.2">
      <c r="A1425" t="s">
        <v>101</v>
      </c>
      <c r="B1425" t="s">
        <v>24</v>
      </c>
      <c r="C1425" t="s">
        <v>17</v>
      </c>
      <c r="D1425" t="s">
        <v>33</v>
      </c>
      <c r="E1425">
        <v>202312</v>
      </c>
      <c r="F1425" s="3">
        <v>131776712251.84</v>
      </c>
      <c r="G1425" s="3">
        <v>115650134071.82849</v>
      </c>
      <c r="H1425" s="3">
        <v>131776712251.84</v>
      </c>
      <c r="I1425" s="3">
        <v>115650134071.82849</v>
      </c>
    </row>
    <row r="1426" spans="1:9" x14ac:dyDescent="0.2">
      <c r="A1426" t="s">
        <v>101</v>
      </c>
      <c r="B1426" t="s">
        <v>24</v>
      </c>
      <c r="C1426" t="s">
        <v>17</v>
      </c>
      <c r="D1426" t="s">
        <v>33</v>
      </c>
      <c r="E1426">
        <v>202403</v>
      </c>
      <c r="F1426" s="3">
        <v>69432909326.299988</v>
      </c>
      <c r="G1426" s="3">
        <v>85554596583.015503</v>
      </c>
      <c r="H1426" s="3">
        <v>69432909326.299988</v>
      </c>
      <c r="I1426" s="3">
        <v>85554596583.015503</v>
      </c>
    </row>
    <row r="1427" spans="1:9" x14ac:dyDescent="0.2">
      <c r="A1427" t="s">
        <v>101</v>
      </c>
      <c r="B1427" t="s">
        <v>24</v>
      </c>
      <c r="C1427" t="s">
        <v>17</v>
      </c>
      <c r="D1427" t="s">
        <v>33</v>
      </c>
      <c r="E1427">
        <v>202406</v>
      </c>
      <c r="F1427" s="3">
        <v>66347328558.220001</v>
      </c>
      <c r="G1427" s="3">
        <v>66362148576.220001</v>
      </c>
      <c r="H1427" s="3">
        <v>66320688563.760002</v>
      </c>
      <c r="I1427" s="3">
        <v>66335508581.760002</v>
      </c>
    </row>
    <row r="1428" spans="1:9" x14ac:dyDescent="0.2">
      <c r="A1428" t="s">
        <v>101</v>
      </c>
      <c r="B1428" t="s">
        <v>24</v>
      </c>
      <c r="C1428" t="s">
        <v>16</v>
      </c>
      <c r="D1428" t="s">
        <v>35</v>
      </c>
      <c r="E1428">
        <v>2019</v>
      </c>
      <c r="F1428" s="3">
        <v>217049289349.82999</v>
      </c>
      <c r="G1428" s="3">
        <v>217037381466.86398</v>
      </c>
      <c r="H1428" s="3">
        <v>217049288339.78998</v>
      </c>
      <c r="I1428" s="3">
        <v>217037380456.82397</v>
      </c>
    </row>
    <row r="1429" spans="1:9" x14ac:dyDescent="0.2">
      <c r="A1429" t="s">
        <v>101</v>
      </c>
      <c r="B1429" t="s">
        <v>24</v>
      </c>
      <c r="C1429" t="s">
        <v>16</v>
      </c>
      <c r="D1429" t="s">
        <v>35</v>
      </c>
      <c r="E1429">
        <v>2020</v>
      </c>
      <c r="F1429" s="3">
        <v>340014226267.33997</v>
      </c>
      <c r="G1429" s="3">
        <v>340019753318.66785</v>
      </c>
      <c r="H1429" s="3">
        <v>339754002739.37</v>
      </c>
      <c r="I1429" s="3">
        <v>339759529790.69781</v>
      </c>
    </row>
    <row r="1430" spans="1:9" x14ac:dyDescent="0.2">
      <c r="A1430" t="s">
        <v>101</v>
      </c>
      <c r="B1430" t="s">
        <v>24</v>
      </c>
      <c r="C1430" t="s">
        <v>16</v>
      </c>
      <c r="D1430" t="s">
        <v>35</v>
      </c>
      <c r="E1430">
        <v>2021</v>
      </c>
      <c r="F1430" s="3">
        <v>264931454482.96997</v>
      </c>
      <c r="G1430" s="3">
        <v>264889008793.06046</v>
      </c>
      <c r="H1430" s="3">
        <v>264880931575.36996</v>
      </c>
      <c r="I1430" s="3">
        <v>264838485885.46045</v>
      </c>
    </row>
    <row r="1431" spans="1:9" x14ac:dyDescent="0.2">
      <c r="A1431" t="s">
        <v>101</v>
      </c>
      <c r="B1431" t="s">
        <v>24</v>
      </c>
      <c r="C1431" t="s">
        <v>16</v>
      </c>
      <c r="D1431" t="s">
        <v>35</v>
      </c>
      <c r="E1431">
        <v>2022</v>
      </c>
      <c r="F1431" s="3">
        <v>318320724700.15002</v>
      </c>
      <c r="G1431" s="3">
        <v>309072522682.97595</v>
      </c>
      <c r="H1431" s="3">
        <v>318304125709.90002</v>
      </c>
      <c r="I1431" s="3">
        <v>309055923692.72595</v>
      </c>
    </row>
    <row r="1432" spans="1:9" x14ac:dyDescent="0.2">
      <c r="A1432" t="s">
        <v>101</v>
      </c>
      <c r="B1432" t="s">
        <v>24</v>
      </c>
      <c r="C1432" t="s">
        <v>16</v>
      </c>
      <c r="D1432" t="s">
        <v>35</v>
      </c>
      <c r="E1432">
        <v>2023</v>
      </c>
      <c r="F1432" s="3">
        <v>342925950612.39001</v>
      </c>
      <c r="G1432" s="3">
        <v>352144933763.10602</v>
      </c>
      <c r="H1432" s="3">
        <v>342925950612.39001</v>
      </c>
      <c r="I1432" s="3">
        <v>352144933763.10602</v>
      </c>
    </row>
    <row r="1433" spans="1:9" x14ac:dyDescent="0.2">
      <c r="A1433" t="s">
        <v>101</v>
      </c>
      <c r="B1433" t="s">
        <v>24</v>
      </c>
      <c r="C1433" t="s">
        <v>16</v>
      </c>
      <c r="D1433" t="s">
        <v>35</v>
      </c>
      <c r="E1433">
        <v>2024</v>
      </c>
      <c r="F1433" s="3">
        <v>120336556203.47</v>
      </c>
      <c r="G1433" s="3">
        <v>120336556203.47</v>
      </c>
      <c r="H1433" s="3">
        <v>120310276195.97</v>
      </c>
      <c r="I1433" s="3">
        <v>120310276195.97</v>
      </c>
    </row>
    <row r="1434" spans="1:9" x14ac:dyDescent="0.2">
      <c r="A1434" t="s">
        <v>101</v>
      </c>
      <c r="B1434" t="s">
        <v>24</v>
      </c>
      <c r="C1434" t="s">
        <v>16</v>
      </c>
      <c r="D1434" t="s">
        <v>36</v>
      </c>
      <c r="E1434">
        <v>201904</v>
      </c>
      <c r="F1434" s="3">
        <v>20418378308.559998</v>
      </c>
      <c r="G1434" s="3">
        <v>20421028890.217697</v>
      </c>
      <c r="H1434" s="3">
        <v>20418378308.559998</v>
      </c>
      <c r="I1434" s="3">
        <v>20421028890.217697</v>
      </c>
    </row>
    <row r="1435" spans="1:9" x14ac:dyDescent="0.2">
      <c r="A1435" t="s">
        <v>101</v>
      </c>
      <c r="B1435" t="s">
        <v>24</v>
      </c>
      <c r="C1435" t="s">
        <v>16</v>
      </c>
      <c r="D1435" t="s">
        <v>36</v>
      </c>
      <c r="E1435">
        <v>201905</v>
      </c>
      <c r="F1435" s="3">
        <v>20853426143.279995</v>
      </c>
      <c r="G1435" s="3">
        <v>20852435162.563797</v>
      </c>
      <c r="H1435" s="3">
        <v>20853426143.279995</v>
      </c>
      <c r="I1435" s="3">
        <v>20852435162.563797</v>
      </c>
    </row>
    <row r="1436" spans="1:9" x14ac:dyDescent="0.2">
      <c r="A1436" t="s">
        <v>101</v>
      </c>
      <c r="B1436" t="s">
        <v>24</v>
      </c>
      <c r="C1436" t="s">
        <v>16</v>
      </c>
      <c r="D1436" t="s">
        <v>36</v>
      </c>
      <c r="E1436">
        <v>201906</v>
      </c>
      <c r="F1436" s="3">
        <v>21424245283.880005</v>
      </c>
      <c r="G1436" s="3">
        <v>21424028091.705505</v>
      </c>
      <c r="H1436" s="3">
        <v>21424245283.880005</v>
      </c>
      <c r="I1436" s="3">
        <v>21424028091.705505</v>
      </c>
    </row>
    <row r="1437" spans="1:9" x14ac:dyDescent="0.2">
      <c r="A1437" t="s">
        <v>101</v>
      </c>
      <c r="B1437" t="s">
        <v>24</v>
      </c>
      <c r="C1437" t="s">
        <v>16</v>
      </c>
      <c r="D1437" t="s">
        <v>36</v>
      </c>
      <c r="E1437">
        <v>201907</v>
      </c>
      <c r="F1437" s="3">
        <v>19201621353.490002</v>
      </c>
      <c r="G1437" s="3">
        <v>19201658851.381203</v>
      </c>
      <c r="H1437" s="3">
        <v>19201621353.490002</v>
      </c>
      <c r="I1437" s="3">
        <v>19201658851.381203</v>
      </c>
    </row>
    <row r="1438" spans="1:9" x14ac:dyDescent="0.2">
      <c r="A1438" t="s">
        <v>101</v>
      </c>
      <c r="B1438" t="s">
        <v>24</v>
      </c>
      <c r="C1438" t="s">
        <v>16</v>
      </c>
      <c r="D1438" t="s">
        <v>36</v>
      </c>
      <c r="E1438">
        <v>201908</v>
      </c>
      <c r="F1438" s="3">
        <v>22272473588.670002</v>
      </c>
      <c r="G1438" s="3">
        <v>22272511161.373802</v>
      </c>
      <c r="H1438" s="3">
        <v>22272473570.170002</v>
      </c>
      <c r="I1438" s="3">
        <v>22272511142.873802</v>
      </c>
    </row>
    <row r="1439" spans="1:9" x14ac:dyDescent="0.2">
      <c r="A1439" t="s">
        <v>101</v>
      </c>
      <c r="B1439" t="s">
        <v>24</v>
      </c>
      <c r="C1439" t="s">
        <v>16</v>
      </c>
      <c r="D1439" t="s">
        <v>36</v>
      </c>
      <c r="E1439">
        <v>201909</v>
      </c>
      <c r="F1439" s="3">
        <v>23699081404.629993</v>
      </c>
      <c r="G1439" s="3">
        <v>23699117129.612099</v>
      </c>
      <c r="H1439" s="3">
        <v>23699081404.629993</v>
      </c>
      <c r="I1439" s="3">
        <v>23699117129.612099</v>
      </c>
    </row>
    <row r="1440" spans="1:9" x14ac:dyDescent="0.2">
      <c r="A1440" t="s">
        <v>101</v>
      </c>
      <c r="B1440" t="s">
        <v>24</v>
      </c>
      <c r="C1440" t="s">
        <v>16</v>
      </c>
      <c r="D1440" t="s">
        <v>36</v>
      </c>
      <c r="E1440">
        <v>201910</v>
      </c>
      <c r="F1440" s="3">
        <v>23487447036.419998</v>
      </c>
      <c r="G1440" s="3">
        <v>23487483996.231503</v>
      </c>
      <c r="H1440" s="3">
        <v>23487447036.419998</v>
      </c>
      <c r="I1440" s="3">
        <v>23487483996.231503</v>
      </c>
    </row>
    <row r="1441" spans="1:9" x14ac:dyDescent="0.2">
      <c r="A1441" t="s">
        <v>101</v>
      </c>
      <c r="B1441" t="s">
        <v>24</v>
      </c>
      <c r="C1441" t="s">
        <v>16</v>
      </c>
      <c r="D1441" t="s">
        <v>36</v>
      </c>
      <c r="E1441">
        <v>201911</v>
      </c>
      <c r="F1441" s="3">
        <v>23904749788.599998</v>
      </c>
      <c r="G1441" s="3">
        <v>23904749788.599998</v>
      </c>
      <c r="H1441" s="3">
        <v>23904749788.599998</v>
      </c>
      <c r="I1441" s="3">
        <v>23904749788.599998</v>
      </c>
    </row>
    <row r="1442" spans="1:9" x14ac:dyDescent="0.2">
      <c r="A1442" t="s">
        <v>101</v>
      </c>
      <c r="B1442" t="s">
        <v>24</v>
      </c>
      <c r="C1442" t="s">
        <v>16</v>
      </c>
      <c r="D1442" t="s">
        <v>36</v>
      </c>
      <c r="E1442">
        <v>201912</v>
      </c>
      <c r="F1442" s="3">
        <v>41787866442.299995</v>
      </c>
      <c r="G1442" s="3">
        <v>41774368395.178383</v>
      </c>
      <c r="H1442" s="3">
        <v>41787865450.759995</v>
      </c>
      <c r="I1442" s="3">
        <v>41774367403.638382</v>
      </c>
    </row>
    <row r="1443" spans="1:9" x14ac:dyDescent="0.2">
      <c r="A1443" t="s">
        <v>101</v>
      </c>
      <c r="B1443" t="s">
        <v>24</v>
      </c>
      <c r="C1443" t="s">
        <v>16</v>
      </c>
      <c r="D1443" t="s">
        <v>36</v>
      </c>
      <c r="E1443">
        <v>202001</v>
      </c>
      <c r="F1443" s="3">
        <v>7415535402.6799994</v>
      </c>
      <c r="G1443" s="3">
        <v>7429400500.8410988</v>
      </c>
      <c r="H1443" s="3">
        <v>7415535402.6799994</v>
      </c>
      <c r="I1443" s="3">
        <v>7429400500.8410988</v>
      </c>
    </row>
    <row r="1444" spans="1:9" x14ac:dyDescent="0.2">
      <c r="A1444" t="s">
        <v>101</v>
      </c>
      <c r="B1444" t="s">
        <v>24</v>
      </c>
      <c r="C1444" t="s">
        <v>16</v>
      </c>
      <c r="D1444" t="s">
        <v>36</v>
      </c>
      <c r="E1444">
        <v>202002</v>
      </c>
      <c r="F1444" s="3">
        <v>30500164312.279999</v>
      </c>
      <c r="G1444" s="3">
        <v>30559230890.050095</v>
      </c>
      <c r="H1444" s="3">
        <v>30239940851.429996</v>
      </c>
      <c r="I1444" s="3">
        <v>30299007429.2001</v>
      </c>
    </row>
    <row r="1445" spans="1:9" x14ac:dyDescent="0.2">
      <c r="A1445" t="s">
        <v>101</v>
      </c>
      <c r="B1445" t="s">
        <v>24</v>
      </c>
      <c r="C1445" t="s">
        <v>16</v>
      </c>
      <c r="D1445" t="s">
        <v>36</v>
      </c>
      <c r="E1445">
        <v>202003</v>
      </c>
      <c r="F1445" s="3">
        <v>31019949390.530003</v>
      </c>
      <c r="G1445" s="3">
        <v>31012535487.943001</v>
      </c>
      <c r="H1445" s="3">
        <v>31019949390.530003</v>
      </c>
      <c r="I1445" s="3">
        <v>31012535487.943001</v>
      </c>
    </row>
    <row r="1446" spans="1:9" x14ac:dyDescent="0.2">
      <c r="A1446" t="s">
        <v>101</v>
      </c>
      <c r="B1446" t="s">
        <v>24</v>
      </c>
      <c r="C1446" t="s">
        <v>16</v>
      </c>
      <c r="D1446" t="s">
        <v>36</v>
      </c>
      <c r="E1446">
        <v>202004</v>
      </c>
      <c r="F1446" s="3">
        <v>31381882548.519997</v>
      </c>
      <c r="G1446" s="3">
        <v>31374707814.268597</v>
      </c>
      <c r="H1446" s="3">
        <v>31381882494.329998</v>
      </c>
      <c r="I1446" s="3">
        <v>31374707760.078598</v>
      </c>
    </row>
    <row r="1447" spans="1:9" x14ac:dyDescent="0.2">
      <c r="A1447" t="s">
        <v>101</v>
      </c>
      <c r="B1447" t="s">
        <v>24</v>
      </c>
      <c r="C1447" t="s">
        <v>16</v>
      </c>
      <c r="D1447" t="s">
        <v>36</v>
      </c>
      <c r="E1447">
        <v>202005</v>
      </c>
      <c r="F1447" s="3">
        <v>31251957671.849998</v>
      </c>
      <c r="G1447" s="3">
        <v>31244543766.878998</v>
      </c>
      <c r="H1447" s="3">
        <v>31251957671.849998</v>
      </c>
      <c r="I1447" s="3">
        <v>31244543766.878998</v>
      </c>
    </row>
    <row r="1448" spans="1:9" x14ac:dyDescent="0.2">
      <c r="A1448" t="s">
        <v>101</v>
      </c>
      <c r="B1448" t="s">
        <v>24</v>
      </c>
      <c r="C1448" t="s">
        <v>16</v>
      </c>
      <c r="D1448" t="s">
        <v>36</v>
      </c>
      <c r="E1448">
        <v>202006</v>
      </c>
      <c r="F1448" s="3">
        <v>30969160963.900002</v>
      </c>
      <c r="G1448" s="3">
        <v>30961986217.024303</v>
      </c>
      <c r="H1448" s="3">
        <v>30969160963.900002</v>
      </c>
      <c r="I1448" s="3">
        <v>30961986217.024303</v>
      </c>
    </row>
    <row r="1449" spans="1:9" x14ac:dyDescent="0.2">
      <c r="A1449" t="s">
        <v>101</v>
      </c>
      <c r="B1449" t="s">
        <v>24</v>
      </c>
      <c r="C1449" t="s">
        <v>16</v>
      </c>
      <c r="D1449" t="s">
        <v>36</v>
      </c>
      <c r="E1449">
        <v>202007</v>
      </c>
      <c r="F1449" s="3">
        <v>30639660248.950005</v>
      </c>
      <c r="G1449" s="3">
        <v>30632246345.056404</v>
      </c>
      <c r="H1449" s="3">
        <v>30639660236.020004</v>
      </c>
      <c r="I1449" s="3">
        <v>30632246332.126404</v>
      </c>
    </row>
    <row r="1450" spans="1:9" x14ac:dyDescent="0.2">
      <c r="A1450" t="s">
        <v>101</v>
      </c>
      <c r="B1450" t="s">
        <v>24</v>
      </c>
      <c r="C1450" t="s">
        <v>16</v>
      </c>
      <c r="D1450" t="s">
        <v>36</v>
      </c>
      <c r="E1450">
        <v>202008</v>
      </c>
      <c r="F1450" s="3">
        <v>30351222210.52</v>
      </c>
      <c r="G1450" s="3">
        <v>30343808305.144604</v>
      </c>
      <c r="H1450" s="3">
        <v>30351222210.52</v>
      </c>
      <c r="I1450" s="3">
        <v>30343808305.144604</v>
      </c>
    </row>
    <row r="1451" spans="1:9" x14ac:dyDescent="0.2">
      <c r="A1451" t="s">
        <v>101</v>
      </c>
      <c r="B1451" t="s">
        <v>24</v>
      </c>
      <c r="C1451" t="s">
        <v>16</v>
      </c>
      <c r="D1451" t="s">
        <v>36</v>
      </c>
      <c r="E1451">
        <v>202009</v>
      </c>
      <c r="F1451" s="3">
        <v>30118725462.720001</v>
      </c>
      <c r="G1451" s="3">
        <v>30111550600.912403</v>
      </c>
      <c r="H1451" s="3">
        <v>30118725462.720001</v>
      </c>
      <c r="I1451" s="3">
        <v>30111550600.912403</v>
      </c>
    </row>
    <row r="1452" spans="1:9" x14ac:dyDescent="0.2">
      <c r="A1452" t="s">
        <v>101</v>
      </c>
      <c r="B1452" t="s">
        <v>24</v>
      </c>
      <c r="C1452" t="s">
        <v>16</v>
      </c>
      <c r="D1452" t="s">
        <v>36</v>
      </c>
      <c r="E1452">
        <v>202010</v>
      </c>
      <c r="F1452" s="3">
        <v>30034735266.040009</v>
      </c>
      <c r="G1452" s="3">
        <v>30027320535.07011</v>
      </c>
      <c r="H1452" s="3">
        <v>30034735266.040009</v>
      </c>
      <c r="I1452" s="3">
        <v>30027320535.07011</v>
      </c>
    </row>
    <row r="1453" spans="1:9" x14ac:dyDescent="0.2">
      <c r="A1453" t="s">
        <v>101</v>
      </c>
      <c r="B1453" t="s">
        <v>24</v>
      </c>
      <c r="C1453" t="s">
        <v>16</v>
      </c>
      <c r="D1453" t="s">
        <v>36</v>
      </c>
      <c r="E1453">
        <v>202011</v>
      </c>
      <c r="F1453" s="3">
        <v>21047556356.25</v>
      </c>
      <c r="G1453" s="3">
        <v>21044830398.332085</v>
      </c>
      <c r="H1453" s="3">
        <v>21047556356.25</v>
      </c>
      <c r="I1453" s="3">
        <v>21044830398.332085</v>
      </c>
    </row>
    <row r="1454" spans="1:9" x14ac:dyDescent="0.2">
      <c r="A1454" t="s">
        <v>101</v>
      </c>
      <c r="B1454" t="s">
        <v>24</v>
      </c>
      <c r="C1454" t="s">
        <v>16</v>
      </c>
      <c r="D1454" t="s">
        <v>36</v>
      </c>
      <c r="E1454">
        <v>202012</v>
      </c>
      <c r="F1454" s="3">
        <v>35283676433.099998</v>
      </c>
      <c r="G1454" s="3">
        <v>35277592457.146103</v>
      </c>
      <c r="H1454" s="3">
        <v>35283676433.099998</v>
      </c>
      <c r="I1454" s="3">
        <v>35277592457.146103</v>
      </c>
    </row>
    <row r="1455" spans="1:9" x14ac:dyDescent="0.2">
      <c r="A1455" t="s">
        <v>101</v>
      </c>
      <c r="B1455" t="s">
        <v>24</v>
      </c>
      <c r="C1455" t="s">
        <v>16</v>
      </c>
      <c r="D1455" t="s">
        <v>36</v>
      </c>
      <c r="E1455">
        <v>202101</v>
      </c>
      <c r="F1455" s="3">
        <v>6635160195.340003</v>
      </c>
      <c r="G1455" s="3">
        <v>6635160195.340003</v>
      </c>
      <c r="H1455" s="3">
        <v>6635160195.340003</v>
      </c>
      <c r="I1455" s="3">
        <v>6635160195.340003</v>
      </c>
    </row>
    <row r="1456" spans="1:9" x14ac:dyDescent="0.2">
      <c r="A1456" t="s">
        <v>101</v>
      </c>
      <c r="B1456" t="s">
        <v>24</v>
      </c>
      <c r="C1456" t="s">
        <v>16</v>
      </c>
      <c r="D1456" t="s">
        <v>36</v>
      </c>
      <c r="E1456">
        <v>202102</v>
      </c>
      <c r="F1456" s="3">
        <v>21019929410.589993</v>
      </c>
      <c r="G1456" s="3">
        <v>21011507028.017906</v>
      </c>
      <c r="H1456" s="3">
        <v>21019929410.589993</v>
      </c>
      <c r="I1456" s="3">
        <v>21011507028.017906</v>
      </c>
    </row>
    <row r="1457" spans="1:9" x14ac:dyDescent="0.2">
      <c r="A1457" t="s">
        <v>101</v>
      </c>
      <c r="B1457" t="s">
        <v>24</v>
      </c>
      <c r="C1457" t="s">
        <v>16</v>
      </c>
      <c r="D1457" t="s">
        <v>36</v>
      </c>
      <c r="E1457">
        <v>202103</v>
      </c>
      <c r="F1457" s="3">
        <v>21098795409.91</v>
      </c>
      <c r="G1457" s="3">
        <v>21097737715.917507</v>
      </c>
      <c r="H1457" s="3">
        <v>21086720409.91</v>
      </c>
      <c r="I1457" s="3">
        <v>21085662715.917507</v>
      </c>
    </row>
    <row r="1458" spans="1:9" x14ac:dyDescent="0.2">
      <c r="A1458" t="s">
        <v>101</v>
      </c>
      <c r="B1458" t="s">
        <v>24</v>
      </c>
      <c r="C1458" t="s">
        <v>16</v>
      </c>
      <c r="D1458" t="s">
        <v>36</v>
      </c>
      <c r="E1458">
        <v>202104</v>
      </c>
      <c r="F1458" s="3">
        <v>21355829748.650002</v>
      </c>
      <c r="G1458" s="3">
        <v>21351779847.648422</v>
      </c>
      <c r="H1458" s="3">
        <v>21355829748.650002</v>
      </c>
      <c r="I1458" s="3">
        <v>21351779847.648422</v>
      </c>
    </row>
    <row r="1459" spans="1:9" x14ac:dyDescent="0.2">
      <c r="A1459" t="s">
        <v>101</v>
      </c>
      <c r="B1459" t="s">
        <v>24</v>
      </c>
      <c r="C1459" t="s">
        <v>16</v>
      </c>
      <c r="D1459" t="s">
        <v>36</v>
      </c>
      <c r="E1459">
        <v>202105</v>
      </c>
      <c r="F1459" s="3">
        <v>21448512464.600002</v>
      </c>
      <c r="G1459" s="3">
        <v>21448663735.564491</v>
      </c>
      <c r="H1459" s="3">
        <v>21448512464.600002</v>
      </c>
      <c r="I1459" s="3">
        <v>21448663735.564491</v>
      </c>
    </row>
    <row r="1460" spans="1:9" x14ac:dyDescent="0.2">
      <c r="A1460" t="s">
        <v>101</v>
      </c>
      <c r="B1460" t="s">
        <v>24</v>
      </c>
      <c r="C1460" t="s">
        <v>16</v>
      </c>
      <c r="D1460" t="s">
        <v>36</v>
      </c>
      <c r="E1460">
        <v>202106</v>
      </c>
      <c r="F1460" s="3">
        <v>21599749621.150002</v>
      </c>
      <c r="G1460" s="3">
        <v>21590955414.911716</v>
      </c>
      <c r="H1460" s="3">
        <v>21599749621.150002</v>
      </c>
      <c r="I1460" s="3">
        <v>21590955414.911716</v>
      </c>
    </row>
    <row r="1461" spans="1:9" x14ac:dyDescent="0.2">
      <c r="A1461" t="s">
        <v>101</v>
      </c>
      <c r="B1461" t="s">
        <v>24</v>
      </c>
      <c r="C1461" t="s">
        <v>16</v>
      </c>
      <c r="D1461" t="s">
        <v>36</v>
      </c>
      <c r="E1461">
        <v>202107</v>
      </c>
      <c r="F1461" s="3">
        <v>21662749777.159996</v>
      </c>
      <c r="G1461" s="3">
        <v>21665152020.467186</v>
      </c>
      <c r="H1461" s="3">
        <v>21662749777.159996</v>
      </c>
      <c r="I1461" s="3">
        <v>21665152020.467186</v>
      </c>
    </row>
    <row r="1462" spans="1:9" x14ac:dyDescent="0.2">
      <c r="A1462" t="s">
        <v>101</v>
      </c>
      <c r="B1462" t="s">
        <v>24</v>
      </c>
      <c r="C1462" t="s">
        <v>16</v>
      </c>
      <c r="D1462" t="s">
        <v>36</v>
      </c>
      <c r="E1462">
        <v>202108</v>
      </c>
      <c r="F1462" s="3">
        <v>21929338433.939991</v>
      </c>
      <c r="G1462" s="3">
        <v>21922612477.492714</v>
      </c>
      <c r="H1462" s="3">
        <v>21929338433.939991</v>
      </c>
      <c r="I1462" s="3">
        <v>21922612477.492714</v>
      </c>
    </row>
    <row r="1463" spans="1:9" x14ac:dyDescent="0.2">
      <c r="A1463" t="s">
        <v>101</v>
      </c>
      <c r="B1463" t="s">
        <v>24</v>
      </c>
      <c r="C1463" t="s">
        <v>16</v>
      </c>
      <c r="D1463" t="s">
        <v>36</v>
      </c>
      <c r="E1463">
        <v>202109</v>
      </c>
      <c r="F1463" s="3">
        <v>22291586572.759998</v>
      </c>
      <c r="G1463" s="3">
        <v>22282695813.341614</v>
      </c>
      <c r="H1463" s="3">
        <v>22291586572.759998</v>
      </c>
      <c r="I1463" s="3">
        <v>22282695813.341614</v>
      </c>
    </row>
    <row r="1464" spans="1:9" x14ac:dyDescent="0.2">
      <c r="A1464" t="s">
        <v>101</v>
      </c>
      <c r="B1464" t="s">
        <v>24</v>
      </c>
      <c r="C1464" t="s">
        <v>16</v>
      </c>
      <c r="D1464" t="s">
        <v>36</v>
      </c>
      <c r="E1464">
        <v>202110</v>
      </c>
      <c r="F1464" s="3">
        <v>22558461925.639999</v>
      </c>
      <c r="G1464" s="3">
        <v>22556049686.847511</v>
      </c>
      <c r="H1464" s="3">
        <v>22558461925.639999</v>
      </c>
      <c r="I1464" s="3">
        <v>22556049686.847511</v>
      </c>
    </row>
    <row r="1465" spans="1:9" x14ac:dyDescent="0.2">
      <c r="A1465" t="s">
        <v>101</v>
      </c>
      <c r="B1465" t="s">
        <v>24</v>
      </c>
      <c r="C1465" t="s">
        <v>16</v>
      </c>
      <c r="D1465" t="s">
        <v>36</v>
      </c>
      <c r="E1465">
        <v>202111</v>
      </c>
      <c r="F1465" s="3">
        <v>22939038116.959995</v>
      </c>
      <c r="G1465" s="3">
        <v>22929309010.647903</v>
      </c>
      <c r="H1465" s="3">
        <v>22939038116.959995</v>
      </c>
      <c r="I1465" s="3">
        <v>22929309010.647903</v>
      </c>
    </row>
    <row r="1466" spans="1:9" x14ac:dyDescent="0.2">
      <c r="A1466" t="s">
        <v>101</v>
      </c>
      <c r="B1466" t="s">
        <v>24</v>
      </c>
      <c r="C1466" t="s">
        <v>16</v>
      </c>
      <c r="D1466" t="s">
        <v>36</v>
      </c>
      <c r="E1466">
        <v>202112</v>
      </c>
      <c r="F1466" s="3">
        <v>40392302806.269989</v>
      </c>
      <c r="G1466" s="3">
        <v>40397385846.863495</v>
      </c>
      <c r="H1466" s="3">
        <v>40353854898.669991</v>
      </c>
      <c r="I1466" s="3">
        <v>40358937939.263496</v>
      </c>
    </row>
    <row r="1467" spans="1:9" x14ac:dyDescent="0.2">
      <c r="A1467" t="s">
        <v>101</v>
      </c>
      <c r="B1467" t="s">
        <v>24</v>
      </c>
      <c r="C1467" t="s">
        <v>16</v>
      </c>
      <c r="D1467" t="s">
        <v>36</v>
      </c>
      <c r="E1467">
        <v>202201</v>
      </c>
      <c r="F1467" s="3">
        <v>7101185849.9699984</v>
      </c>
      <c r="G1467" s="3">
        <v>7098998531.1479979</v>
      </c>
      <c r="H1467" s="3">
        <v>7101185849.9699984</v>
      </c>
      <c r="I1467" s="3">
        <v>7098998531.1479979</v>
      </c>
    </row>
    <row r="1468" spans="1:9" x14ac:dyDescent="0.2">
      <c r="A1468" t="s">
        <v>101</v>
      </c>
      <c r="B1468" t="s">
        <v>24</v>
      </c>
      <c r="C1468" t="s">
        <v>16</v>
      </c>
      <c r="D1468" t="s">
        <v>36</v>
      </c>
      <c r="E1468">
        <v>202202</v>
      </c>
      <c r="F1468" s="3">
        <v>24228641062.880001</v>
      </c>
      <c r="G1468" s="3">
        <v>24226913968.853703</v>
      </c>
      <c r="H1468" s="3">
        <v>24228641062.880001</v>
      </c>
      <c r="I1468" s="3">
        <v>24226913968.853703</v>
      </c>
    </row>
    <row r="1469" spans="1:9" x14ac:dyDescent="0.2">
      <c r="A1469" t="s">
        <v>101</v>
      </c>
      <c r="B1469" t="s">
        <v>24</v>
      </c>
      <c r="C1469" t="s">
        <v>16</v>
      </c>
      <c r="D1469" t="s">
        <v>36</v>
      </c>
      <c r="E1469">
        <v>202203</v>
      </c>
      <c r="F1469" s="3">
        <v>24679294580.009998</v>
      </c>
      <c r="G1469" s="3">
        <v>24676982993.963699</v>
      </c>
      <c r="H1469" s="3">
        <v>24679294580.009998</v>
      </c>
      <c r="I1469" s="3">
        <v>24676982993.963699</v>
      </c>
    </row>
    <row r="1470" spans="1:9" x14ac:dyDescent="0.2">
      <c r="A1470" t="s">
        <v>101</v>
      </c>
      <c r="B1470" t="s">
        <v>24</v>
      </c>
      <c r="C1470" t="s">
        <v>16</v>
      </c>
      <c r="D1470" t="s">
        <v>36</v>
      </c>
      <c r="E1470">
        <v>202204</v>
      </c>
      <c r="F1470" s="3">
        <v>25215209715.160004</v>
      </c>
      <c r="G1470" s="3">
        <v>25205308484.507397</v>
      </c>
      <c r="H1470" s="3">
        <v>25215209715.160004</v>
      </c>
      <c r="I1470" s="3">
        <v>25205308484.507397</v>
      </c>
    </row>
    <row r="1471" spans="1:9" x14ac:dyDescent="0.2">
      <c r="A1471" t="s">
        <v>101</v>
      </c>
      <c r="B1471" t="s">
        <v>24</v>
      </c>
      <c r="C1471" t="s">
        <v>16</v>
      </c>
      <c r="D1471" t="s">
        <v>36</v>
      </c>
      <c r="E1471">
        <v>202205</v>
      </c>
      <c r="F1471" s="3">
        <v>25629983821.59</v>
      </c>
      <c r="G1471" s="3">
        <v>25627869166.006004</v>
      </c>
      <c r="H1471" s="3">
        <v>25629983821.59</v>
      </c>
      <c r="I1471" s="3">
        <v>25627869166.006004</v>
      </c>
    </row>
    <row r="1472" spans="1:9" x14ac:dyDescent="0.2">
      <c r="A1472" t="s">
        <v>101</v>
      </c>
      <c r="B1472" t="s">
        <v>24</v>
      </c>
      <c r="C1472" t="s">
        <v>16</v>
      </c>
      <c r="D1472" t="s">
        <v>36</v>
      </c>
      <c r="E1472">
        <v>202206</v>
      </c>
      <c r="F1472" s="3">
        <v>26173611148.890003</v>
      </c>
      <c r="G1472" s="3">
        <v>26171875375.346905</v>
      </c>
      <c r="H1472" s="3">
        <v>26173611148.890003</v>
      </c>
      <c r="I1472" s="3">
        <v>26171875375.346905</v>
      </c>
    </row>
    <row r="1473" spans="1:9" x14ac:dyDescent="0.2">
      <c r="A1473" t="s">
        <v>101</v>
      </c>
      <c r="B1473" t="s">
        <v>24</v>
      </c>
      <c r="C1473" t="s">
        <v>16</v>
      </c>
      <c r="D1473" t="s">
        <v>36</v>
      </c>
      <c r="E1473">
        <v>202207</v>
      </c>
      <c r="F1473" s="3">
        <v>26479244519.23</v>
      </c>
      <c r="G1473" s="3">
        <v>26479020071.718697</v>
      </c>
      <c r="H1473" s="3">
        <v>26479244519.23</v>
      </c>
      <c r="I1473" s="3">
        <v>26479020071.718697</v>
      </c>
    </row>
    <row r="1474" spans="1:9" x14ac:dyDescent="0.2">
      <c r="A1474" t="s">
        <v>101</v>
      </c>
      <c r="B1474" t="s">
        <v>24</v>
      </c>
      <c r="C1474" t="s">
        <v>16</v>
      </c>
      <c r="D1474" t="s">
        <v>36</v>
      </c>
      <c r="E1474">
        <v>202208</v>
      </c>
      <c r="F1474" s="3">
        <v>26889331417.730003</v>
      </c>
      <c r="G1474" s="3">
        <v>26884952024.878708</v>
      </c>
      <c r="H1474" s="3">
        <v>26889331417.730003</v>
      </c>
      <c r="I1474" s="3">
        <v>26884952024.878708</v>
      </c>
    </row>
    <row r="1475" spans="1:9" x14ac:dyDescent="0.2">
      <c r="A1475" t="s">
        <v>101</v>
      </c>
      <c r="B1475" t="s">
        <v>24</v>
      </c>
      <c r="C1475" t="s">
        <v>16</v>
      </c>
      <c r="D1475" t="s">
        <v>36</v>
      </c>
      <c r="E1475">
        <v>202209</v>
      </c>
      <c r="F1475" s="3">
        <v>27336538835</v>
      </c>
      <c r="G1475" s="3">
        <v>27334187286.572098</v>
      </c>
      <c r="H1475" s="3">
        <v>27336538835</v>
      </c>
      <c r="I1475" s="3">
        <v>27334187286.572098</v>
      </c>
    </row>
    <row r="1476" spans="1:9" x14ac:dyDescent="0.2">
      <c r="A1476" t="s">
        <v>101</v>
      </c>
      <c r="B1476" t="s">
        <v>24</v>
      </c>
      <c r="C1476" t="s">
        <v>16</v>
      </c>
      <c r="D1476" t="s">
        <v>36</v>
      </c>
      <c r="E1476">
        <v>202210</v>
      </c>
      <c r="F1476" s="3">
        <v>27607074777.940006</v>
      </c>
      <c r="G1476" s="3">
        <v>27602478427.435711</v>
      </c>
      <c r="H1476" s="3">
        <v>27607074777.940006</v>
      </c>
      <c r="I1476" s="3">
        <v>27602478427.435711</v>
      </c>
    </row>
    <row r="1477" spans="1:9" x14ac:dyDescent="0.2">
      <c r="A1477" t="s">
        <v>101</v>
      </c>
      <c r="B1477" t="s">
        <v>24</v>
      </c>
      <c r="C1477" t="s">
        <v>16</v>
      </c>
      <c r="D1477" t="s">
        <v>36</v>
      </c>
      <c r="E1477">
        <v>202211</v>
      </c>
      <c r="F1477" s="3">
        <v>28057375615.510002</v>
      </c>
      <c r="G1477" s="3">
        <v>28057218935.675903</v>
      </c>
      <c r="H1477" s="3">
        <v>28057375615.510002</v>
      </c>
      <c r="I1477" s="3">
        <v>28057218935.675903</v>
      </c>
    </row>
    <row r="1478" spans="1:9" x14ac:dyDescent="0.2">
      <c r="A1478" t="s">
        <v>101</v>
      </c>
      <c r="B1478" t="s">
        <v>24</v>
      </c>
      <c r="C1478" t="s">
        <v>16</v>
      </c>
      <c r="D1478" t="s">
        <v>36</v>
      </c>
      <c r="E1478">
        <v>202212</v>
      </c>
      <c r="F1478" s="3">
        <v>48923233356.240005</v>
      </c>
      <c r="G1478" s="3">
        <v>39706717416.869194</v>
      </c>
      <c r="H1478" s="3">
        <v>48906634365.990005</v>
      </c>
      <c r="I1478" s="3">
        <v>39690118426.619194</v>
      </c>
    </row>
    <row r="1479" spans="1:9" x14ac:dyDescent="0.2">
      <c r="A1479" t="s">
        <v>101</v>
      </c>
      <c r="B1479" t="s">
        <v>24</v>
      </c>
      <c r="C1479" t="s">
        <v>16</v>
      </c>
      <c r="D1479" t="s">
        <v>36</v>
      </c>
      <c r="E1479">
        <v>202301</v>
      </c>
      <c r="F1479" s="3">
        <v>7980193566.4000015</v>
      </c>
      <c r="G1479" s="3">
        <v>17204493374.195202</v>
      </c>
      <c r="H1479" s="3">
        <v>7980193566.4000015</v>
      </c>
      <c r="I1479" s="3">
        <v>17204493374.195202</v>
      </c>
    </row>
    <row r="1480" spans="1:9" x14ac:dyDescent="0.2">
      <c r="A1480" t="s">
        <v>101</v>
      </c>
      <c r="B1480" t="s">
        <v>24</v>
      </c>
      <c r="C1480" t="s">
        <v>16</v>
      </c>
      <c r="D1480" t="s">
        <v>36</v>
      </c>
      <c r="E1480">
        <v>202302</v>
      </c>
      <c r="F1480" s="3">
        <v>28669950292.259998</v>
      </c>
      <c r="G1480" s="3">
        <v>28669486287.346897</v>
      </c>
      <c r="H1480" s="3">
        <v>28669950292.259998</v>
      </c>
      <c r="I1480" s="3">
        <v>28669486287.346897</v>
      </c>
    </row>
    <row r="1481" spans="1:9" x14ac:dyDescent="0.2">
      <c r="A1481" t="s">
        <v>101</v>
      </c>
      <c r="B1481" t="s">
        <v>24</v>
      </c>
      <c r="C1481" t="s">
        <v>16</v>
      </c>
      <c r="D1481" t="s">
        <v>36</v>
      </c>
      <c r="E1481">
        <v>202303</v>
      </c>
      <c r="F1481" s="3">
        <v>28572726600.139996</v>
      </c>
      <c r="G1481" s="3">
        <v>28571511833.698494</v>
      </c>
      <c r="H1481" s="3">
        <v>28572726600.139996</v>
      </c>
      <c r="I1481" s="3">
        <v>28571511833.698494</v>
      </c>
    </row>
    <row r="1482" spans="1:9" x14ac:dyDescent="0.2">
      <c r="A1482" t="s">
        <v>101</v>
      </c>
      <c r="B1482" t="s">
        <v>24</v>
      </c>
      <c r="C1482" t="s">
        <v>16</v>
      </c>
      <c r="D1482" t="s">
        <v>36</v>
      </c>
      <c r="E1482">
        <v>202304</v>
      </c>
      <c r="F1482" s="3">
        <v>28794755295.549995</v>
      </c>
      <c r="G1482" s="3">
        <v>28793516784.112099</v>
      </c>
      <c r="H1482" s="3">
        <v>28794755295.549995</v>
      </c>
      <c r="I1482" s="3">
        <v>28793516784.112099</v>
      </c>
    </row>
    <row r="1483" spans="1:9" x14ac:dyDescent="0.2">
      <c r="A1483" t="s">
        <v>101</v>
      </c>
      <c r="B1483" t="s">
        <v>24</v>
      </c>
      <c r="C1483" t="s">
        <v>16</v>
      </c>
      <c r="D1483" t="s">
        <v>36</v>
      </c>
      <c r="E1483">
        <v>202305</v>
      </c>
      <c r="F1483" s="3">
        <v>28742436218.529999</v>
      </c>
      <c r="G1483" s="3">
        <v>28741341099.818405</v>
      </c>
      <c r="H1483" s="3">
        <v>28742436218.529999</v>
      </c>
      <c r="I1483" s="3">
        <v>28741341099.818405</v>
      </c>
    </row>
    <row r="1484" spans="1:9" x14ac:dyDescent="0.2">
      <c r="A1484" t="s">
        <v>101</v>
      </c>
      <c r="B1484" t="s">
        <v>24</v>
      </c>
      <c r="C1484" t="s">
        <v>16</v>
      </c>
      <c r="D1484" t="s">
        <v>36</v>
      </c>
      <c r="E1484">
        <v>202306</v>
      </c>
      <c r="F1484" s="3">
        <v>28684632173.720001</v>
      </c>
      <c r="G1484" s="3">
        <v>28687011990.028103</v>
      </c>
      <c r="H1484" s="3">
        <v>28684632173.720001</v>
      </c>
      <c r="I1484" s="3">
        <v>28687011990.028103</v>
      </c>
    </row>
    <row r="1485" spans="1:9" x14ac:dyDescent="0.2">
      <c r="A1485" t="s">
        <v>101</v>
      </c>
      <c r="B1485" t="s">
        <v>24</v>
      </c>
      <c r="C1485" t="s">
        <v>16</v>
      </c>
      <c r="D1485" t="s">
        <v>36</v>
      </c>
      <c r="E1485">
        <v>202307</v>
      </c>
      <c r="F1485" s="3">
        <v>28614184758.639996</v>
      </c>
      <c r="G1485" s="3">
        <v>28610500686.756798</v>
      </c>
      <c r="H1485" s="3">
        <v>28614184758.639996</v>
      </c>
      <c r="I1485" s="3">
        <v>28610500686.756798</v>
      </c>
    </row>
    <row r="1486" spans="1:9" x14ac:dyDescent="0.2">
      <c r="A1486" t="s">
        <v>101</v>
      </c>
      <c r="B1486" t="s">
        <v>24</v>
      </c>
      <c r="C1486" t="s">
        <v>16</v>
      </c>
      <c r="D1486" t="s">
        <v>36</v>
      </c>
      <c r="E1486">
        <v>202308</v>
      </c>
      <c r="F1486" s="3">
        <v>28728632036.870003</v>
      </c>
      <c r="G1486" s="3">
        <v>28728632036.870003</v>
      </c>
      <c r="H1486" s="3">
        <v>28728632036.870003</v>
      </c>
      <c r="I1486" s="3">
        <v>28728632036.870003</v>
      </c>
    </row>
    <row r="1487" spans="1:9" x14ac:dyDescent="0.2">
      <c r="A1487" t="s">
        <v>101</v>
      </c>
      <c r="B1487" t="s">
        <v>24</v>
      </c>
      <c r="C1487" t="s">
        <v>16</v>
      </c>
      <c r="D1487" t="s">
        <v>36</v>
      </c>
      <c r="E1487">
        <v>202309</v>
      </c>
      <c r="F1487" s="3">
        <v>28620905157.670006</v>
      </c>
      <c r="G1487" s="3">
        <v>28620905157.670006</v>
      </c>
      <c r="H1487" s="3">
        <v>28620905157.670006</v>
      </c>
      <c r="I1487" s="3">
        <v>28620905157.670006</v>
      </c>
    </row>
    <row r="1488" spans="1:9" x14ac:dyDescent="0.2">
      <c r="A1488" t="s">
        <v>101</v>
      </c>
      <c r="B1488" t="s">
        <v>24</v>
      </c>
      <c r="C1488" t="s">
        <v>16</v>
      </c>
      <c r="D1488" t="s">
        <v>36</v>
      </c>
      <c r="E1488">
        <v>202310</v>
      </c>
      <c r="F1488" s="3">
        <v>28380861969.990002</v>
      </c>
      <c r="G1488" s="3">
        <v>28380861969.990002</v>
      </c>
      <c r="H1488" s="3">
        <v>28380861969.990002</v>
      </c>
      <c r="I1488" s="3">
        <v>28380861969.990002</v>
      </c>
    </row>
    <row r="1489" spans="1:9" x14ac:dyDescent="0.2">
      <c r="A1489" t="s">
        <v>101</v>
      </c>
      <c r="B1489" t="s">
        <v>24</v>
      </c>
      <c r="C1489" t="s">
        <v>16</v>
      </c>
      <c r="D1489" t="s">
        <v>36</v>
      </c>
      <c r="E1489">
        <v>202311</v>
      </c>
      <c r="F1489" s="3">
        <v>28385449702.299995</v>
      </c>
      <c r="G1489" s="3">
        <v>28385449702.299995</v>
      </c>
      <c r="H1489" s="3">
        <v>28385449702.299995</v>
      </c>
      <c r="I1489" s="3">
        <v>28385449702.299995</v>
      </c>
    </row>
    <row r="1490" spans="1:9" x14ac:dyDescent="0.2">
      <c r="A1490" t="s">
        <v>101</v>
      </c>
      <c r="B1490" t="s">
        <v>24</v>
      </c>
      <c r="C1490" t="s">
        <v>16</v>
      </c>
      <c r="D1490" t="s">
        <v>36</v>
      </c>
      <c r="E1490">
        <v>202312</v>
      </c>
      <c r="F1490" s="3">
        <v>48751222840.32</v>
      </c>
      <c r="G1490" s="3">
        <v>48751222840.32</v>
      </c>
      <c r="H1490" s="3">
        <v>48751222840.32</v>
      </c>
      <c r="I1490" s="3">
        <v>48751222840.32</v>
      </c>
    </row>
    <row r="1491" spans="1:9" x14ac:dyDescent="0.2">
      <c r="A1491" t="s">
        <v>101</v>
      </c>
      <c r="B1491" t="s">
        <v>24</v>
      </c>
      <c r="C1491" t="s">
        <v>16</v>
      </c>
      <c r="D1491" t="s">
        <v>36</v>
      </c>
      <c r="E1491">
        <v>202401</v>
      </c>
      <c r="F1491" s="3">
        <v>7884326012.3999977</v>
      </c>
      <c r="G1491" s="3">
        <v>7884326012.3999977</v>
      </c>
      <c r="H1491" s="3">
        <v>7884326012.3999977</v>
      </c>
      <c r="I1491" s="3">
        <v>7884326012.3999977</v>
      </c>
    </row>
    <row r="1492" spans="1:9" x14ac:dyDescent="0.2">
      <c r="A1492" t="s">
        <v>101</v>
      </c>
      <c r="B1492" t="s">
        <v>24</v>
      </c>
      <c r="C1492" t="s">
        <v>16</v>
      </c>
      <c r="D1492" t="s">
        <v>36</v>
      </c>
      <c r="E1492">
        <v>202402</v>
      </c>
      <c r="F1492" s="3">
        <v>28217473118.429996</v>
      </c>
      <c r="G1492" s="3">
        <v>28217473118.429996</v>
      </c>
      <c r="H1492" s="3">
        <v>28217473118.429996</v>
      </c>
      <c r="I1492" s="3">
        <v>28217473118.429996</v>
      </c>
    </row>
    <row r="1493" spans="1:9" x14ac:dyDescent="0.2">
      <c r="A1493" t="s">
        <v>101</v>
      </c>
      <c r="B1493" t="s">
        <v>24</v>
      </c>
      <c r="C1493" t="s">
        <v>16</v>
      </c>
      <c r="D1493" t="s">
        <v>36</v>
      </c>
      <c r="E1493">
        <v>202403</v>
      </c>
      <c r="F1493" s="3">
        <v>28077171597.019997</v>
      </c>
      <c r="G1493" s="3">
        <v>28077171597.019997</v>
      </c>
      <c r="H1493" s="3">
        <v>28077171597.019997</v>
      </c>
      <c r="I1493" s="3">
        <v>28077171597.019997</v>
      </c>
    </row>
    <row r="1494" spans="1:9" x14ac:dyDescent="0.2">
      <c r="A1494" t="s">
        <v>101</v>
      </c>
      <c r="B1494" t="s">
        <v>24</v>
      </c>
      <c r="C1494" t="s">
        <v>16</v>
      </c>
      <c r="D1494" t="s">
        <v>36</v>
      </c>
      <c r="E1494">
        <v>202404</v>
      </c>
      <c r="F1494" s="3">
        <v>28140976057.999996</v>
      </c>
      <c r="G1494" s="3">
        <v>28140976057.999996</v>
      </c>
      <c r="H1494" s="3">
        <v>28140976057.999996</v>
      </c>
      <c r="I1494" s="3">
        <v>28140976057.999996</v>
      </c>
    </row>
    <row r="1495" spans="1:9" x14ac:dyDescent="0.2">
      <c r="A1495" t="s">
        <v>101</v>
      </c>
      <c r="B1495" t="s">
        <v>24</v>
      </c>
      <c r="C1495" t="s">
        <v>16</v>
      </c>
      <c r="D1495" t="s">
        <v>36</v>
      </c>
      <c r="E1495">
        <v>202405</v>
      </c>
      <c r="F1495" s="3">
        <v>28016609417.620003</v>
      </c>
      <c r="G1495" s="3">
        <v>28016609417.620003</v>
      </c>
      <c r="H1495" s="3">
        <v>27990329410.120003</v>
      </c>
      <c r="I1495" s="3">
        <v>27990329410.120003</v>
      </c>
    </row>
    <row r="1496" spans="1:9" x14ac:dyDescent="0.2">
      <c r="A1496" t="s">
        <v>101</v>
      </c>
      <c r="B1496" t="s">
        <v>24</v>
      </c>
      <c r="C1496" t="s">
        <v>16</v>
      </c>
      <c r="D1496" t="s">
        <v>37</v>
      </c>
      <c r="E1496">
        <v>201906</v>
      </c>
      <c r="F1496" s="3">
        <v>62696049735.720001</v>
      </c>
      <c r="G1496" s="3">
        <v>62697492144.487</v>
      </c>
      <c r="H1496" s="3">
        <v>62696049735.720001</v>
      </c>
      <c r="I1496" s="3">
        <v>62697492144.487</v>
      </c>
    </row>
    <row r="1497" spans="1:9" x14ac:dyDescent="0.2">
      <c r="A1497" t="s">
        <v>101</v>
      </c>
      <c r="B1497" t="s">
        <v>24</v>
      </c>
      <c r="C1497" t="s">
        <v>16</v>
      </c>
      <c r="D1497" t="s">
        <v>37</v>
      </c>
      <c r="E1497">
        <v>201912</v>
      </c>
      <c r="F1497" s="3">
        <v>154353239614.10999</v>
      </c>
      <c r="G1497" s="3">
        <v>154339889322.37698</v>
      </c>
      <c r="H1497" s="3">
        <v>154353238604.07001</v>
      </c>
      <c r="I1497" s="3">
        <v>154339888312.33698</v>
      </c>
    </row>
    <row r="1498" spans="1:9" x14ac:dyDescent="0.2">
      <c r="A1498" t="s">
        <v>101</v>
      </c>
      <c r="B1498" t="s">
        <v>24</v>
      </c>
      <c r="C1498" t="s">
        <v>16</v>
      </c>
      <c r="D1498" t="s">
        <v>37</v>
      </c>
      <c r="E1498">
        <v>202006</v>
      </c>
      <c r="F1498" s="3">
        <v>162538650289.76001</v>
      </c>
      <c r="G1498" s="3">
        <v>162582404677.0061</v>
      </c>
      <c r="H1498" s="3">
        <v>162278426774.72</v>
      </c>
      <c r="I1498" s="3">
        <v>162322181161.96609</v>
      </c>
    </row>
    <row r="1499" spans="1:9" x14ac:dyDescent="0.2">
      <c r="A1499" t="s">
        <v>101</v>
      </c>
      <c r="B1499" t="s">
        <v>24</v>
      </c>
      <c r="C1499" t="s">
        <v>16</v>
      </c>
      <c r="D1499" t="s">
        <v>37</v>
      </c>
      <c r="E1499">
        <v>202012</v>
      </c>
      <c r="F1499" s="3">
        <v>177475575977.58002</v>
      </c>
      <c r="G1499" s="3">
        <v>177437348641.66168</v>
      </c>
      <c r="H1499" s="3">
        <v>177475575964.65002</v>
      </c>
      <c r="I1499" s="3">
        <v>177437348628.73169</v>
      </c>
    </row>
    <row r="1500" spans="1:9" x14ac:dyDescent="0.2">
      <c r="A1500" t="s">
        <v>101</v>
      </c>
      <c r="B1500" t="s">
        <v>24</v>
      </c>
      <c r="C1500" t="s">
        <v>16</v>
      </c>
      <c r="D1500" t="s">
        <v>37</v>
      </c>
      <c r="E1500">
        <v>202106</v>
      </c>
      <c r="F1500" s="3">
        <v>113157976850.23999</v>
      </c>
      <c r="G1500" s="3">
        <v>113135803937.40005</v>
      </c>
      <c r="H1500" s="3">
        <v>113145901850.23999</v>
      </c>
      <c r="I1500" s="3">
        <v>113123728937.40005</v>
      </c>
    </row>
    <row r="1501" spans="1:9" x14ac:dyDescent="0.2">
      <c r="A1501" t="s">
        <v>101</v>
      </c>
      <c r="B1501" t="s">
        <v>24</v>
      </c>
      <c r="C1501" t="s">
        <v>16</v>
      </c>
      <c r="D1501" t="s">
        <v>37</v>
      </c>
      <c r="E1501">
        <v>202112</v>
      </c>
      <c r="F1501" s="3">
        <v>151773477632.72998</v>
      </c>
      <c r="G1501" s="3">
        <v>151753204855.6604</v>
      </c>
      <c r="H1501" s="3">
        <v>151735029725.12997</v>
      </c>
      <c r="I1501" s="3">
        <v>151714756948.06042</v>
      </c>
    </row>
    <row r="1502" spans="1:9" x14ac:dyDescent="0.2">
      <c r="A1502" t="s">
        <v>101</v>
      </c>
      <c r="B1502" t="s">
        <v>24</v>
      </c>
      <c r="C1502" t="s">
        <v>16</v>
      </c>
      <c r="D1502" t="s">
        <v>37</v>
      </c>
      <c r="E1502">
        <v>202206</v>
      </c>
      <c r="F1502" s="3">
        <v>133027926178.5</v>
      </c>
      <c r="G1502" s="3">
        <v>133007948519.8257</v>
      </c>
      <c r="H1502" s="3">
        <v>133027926178.5</v>
      </c>
      <c r="I1502" s="3">
        <v>133007948519.8257</v>
      </c>
    </row>
    <row r="1503" spans="1:9" x14ac:dyDescent="0.2">
      <c r="A1503" t="s">
        <v>101</v>
      </c>
      <c r="B1503" t="s">
        <v>24</v>
      </c>
      <c r="C1503" t="s">
        <v>16</v>
      </c>
      <c r="D1503" t="s">
        <v>37</v>
      </c>
      <c r="E1503">
        <v>202212</v>
      </c>
      <c r="F1503" s="3">
        <v>185292798521.65002</v>
      </c>
      <c r="G1503" s="3">
        <v>176064574163.1503</v>
      </c>
      <c r="H1503" s="3">
        <v>185276199531.40002</v>
      </c>
      <c r="I1503" s="3">
        <v>176047975172.9003</v>
      </c>
    </row>
    <row r="1504" spans="1:9" x14ac:dyDescent="0.2">
      <c r="A1504" t="s">
        <v>101</v>
      </c>
      <c r="B1504" t="s">
        <v>24</v>
      </c>
      <c r="C1504" t="s">
        <v>16</v>
      </c>
      <c r="D1504" t="s">
        <v>37</v>
      </c>
      <c r="E1504">
        <v>202306</v>
      </c>
      <c r="F1504" s="3">
        <v>151444694146.60001</v>
      </c>
      <c r="G1504" s="3">
        <v>160667361369.19919</v>
      </c>
      <c r="H1504" s="3">
        <v>151444694146.60001</v>
      </c>
      <c r="I1504" s="3">
        <v>160667361369.19919</v>
      </c>
    </row>
    <row r="1505" spans="1:9" x14ac:dyDescent="0.2">
      <c r="A1505" t="s">
        <v>101</v>
      </c>
      <c r="B1505" t="s">
        <v>24</v>
      </c>
      <c r="C1505" t="s">
        <v>16</v>
      </c>
      <c r="D1505" t="s">
        <v>37</v>
      </c>
      <c r="E1505">
        <v>202312</v>
      </c>
      <c r="F1505" s="3">
        <v>191481256465.79001</v>
      </c>
      <c r="G1505" s="3">
        <v>191477572393.90683</v>
      </c>
      <c r="H1505" s="3">
        <v>191481256465.79001</v>
      </c>
      <c r="I1505" s="3">
        <v>191477572393.90683</v>
      </c>
    </row>
    <row r="1506" spans="1:9" x14ac:dyDescent="0.2">
      <c r="A1506" t="s">
        <v>101</v>
      </c>
      <c r="B1506" t="s">
        <v>24</v>
      </c>
      <c r="C1506" t="s">
        <v>16</v>
      </c>
      <c r="D1506" t="s">
        <v>37</v>
      </c>
      <c r="E1506">
        <v>202406</v>
      </c>
      <c r="F1506" s="3">
        <v>120336556203.47</v>
      </c>
      <c r="G1506" s="3">
        <v>120336556203.47</v>
      </c>
      <c r="H1506" s="3">
        <v>120310276195.97</v>
      </c>
      <c r="I1506" s="3">
        <v>120310276195.97</v>
      </c>
    </row>
    <row r="1507" spans="1:9" x14ac:dyDescent="0.2">
      <c r="A1507" t="s">
        <v>101</v>
      </c>
      <c r="B1507" t="s">
        <v>24</v>
      </c>
      <c r="C1507" t="s">
        <v>16</v>
      </c>
      <c r="D1507" t="s">
        <v>33</v>
      </c>
      <c r="E1507">
        <v>201906</v>
      </c>
      <c r="F1507" s="3">
        <v>62696049735.720001</v>
      </c>
      <c r="G1507" s="3">
        <v>62697492144.487</v>
      </c>
      <c r="H1507" s="3">
        <v>62696049735.720001</v>
      </c>
      <c r="I1507" s="3">
        <v>62697492144.487</v>
      </c>
    </row>
    <row r="1508" spans="1:9" x14ac:dyDescent="0.2">
      <c r="A1508" t="s">
        <v>101</v>
      </c>
      <c r="B1508" t="s">
        <v>24</v>
      </c>
      <c r="C1508" t="s">
        <v>16</v>
      </c>
      <c r="D1508" t="s">
        <v>33</v>
      </c>
      <c r="E1508">
        <v>201909</v>
      </c>
      <c r="F1508" s="3">
        <v>65173176346.789993</v>
      </c>
      <c r="G1508" s="3">
        <v>65173287142.367104</v>
      </c>
      <c r="H1508" s="3">
        <v>65173176328.289993</v>
      </c>
      <c r="I1508" s="3">
        <v>65173287123.867104</v>
      </c>
    </row>
    <row r="1509" spans="1:9" x14ac:dyDescent="0.2">
      <c r="A1509" t="s">
        <v>101</v>
      </c>
      <c r="B1509" t="s">
        <v>24</v>
      </c>
      <c r="C1509" t="s">
        <v>16</v>
      </c>
      <c r="D1509" t="s">
        <v>33</v>
      </c>
      <c r="E1509">
        <v>201912</v>
      </c>
      <c r="F1509" s="3">
        <v>89180063267.319992</v>
      </c>
      <c r="G1509" s="3">
        <v>89166602180.009888</v>
      </c>
      <c r="H1509" s="3">
        <v>89180062275.779999</v>
      </c>
      <c r="I1509" s="3">
        <v>89166601188.469879</v>
      </c>
    </row>
    <row r="1510" spans="1:9" x14ac:dyDescent="0.2">
      <c r="A1510" t="s">
        <v>101</v>
      </c>
      <c r="B1510" t="s">
        <v>24</v>
      </c>
      <c r="C1510" t="s">
        <v>16</v>
      </c>
      <c r="D1510" t="s">
        <v>33</v>
      </c>
      <c r="E1510">
        <v>202003</v>
      </c>
      <c r="F1510" s="3">
        <v>68935649105.490005</v>
      </c>
      <c r="G1510" s="3">
        <v>69001166878.834198</v>
      </c>
      <c r="H1510" s="3">
        <v>68675425644.639999</v>
      </c>
      <c r="I1510" s="3">
        <v>68740943417.984192</v>
      </c>
    </row>
    <row r="1511" spans="1:9" x14ac:dyDescent="0.2">
      <c r="A1511" t="s">
        <v>101</v>
      </c>
      <c r="B1511" t="s">
        <v>24</v>
      </c>
      <c r="C1511" t="s">
        <v>16</v>
      </c>
      <c r="D1511" t="s">
        <v>33</v>
      </c>
      <c r="E1511">
        <v>202006</v>
      </c>
      <c r="F1511" s="3">
        <v>93603001184.269989</v>
      </c>
      <c r="G1511" s="3">
        <v>93581237798.171906</v>
      </c>
      <c r="H1511" s="3">
        <v>93603001130.079987</v>
      </c>
      <c r="I1511" s="3">
        <v>93581237743.981903</v>
      </c>
    </row>
    <row r="1512" spans="1:9" x14ac:dyDescent="0.2">
      <c r="A1512" t="s">
        <v>101</v>
      </c>
      <c r="B1512" t="s">
        <v>24</v>
      </c>
      <c r="C1512" t="s">
        <v>16</v>
      </c>
      <c r="D1512" t="s">
        <v>33</v>
      </c>
      <c r="E1512">
        <v>202009</v>
      </c>
      <c r="F1512" s="3">
        <v>91109607922.190002</v>
      </c>
      <c r="G1512" s="3">
        <v>91087605251.113403</v>
      </c>
      <c r="H1512" s="3">
        <v>91109607909.26001</v>
      </c>
      <c r="I1512" s="3">
        <v>91087605238.183411</v>
      </c>
    </row>
    <row r="1513" spans="1:9" x14ac:dyDescent="0.2">
      <c r="A1513" t="s">
        <v>101</v>
      </c>
      <c r="B1513" t="s">
        <v>24</v>
      </c>
      <c r="C1513" t="s">
        <v>16</v>
      </c>
      <c r="D1513" t="s">
        <v>33</v>
      </c>
      <c r="E1513">
        <v>202012</v>
      </c>
      <c r="F1513" s="3">
        <v>86365968055.390015</v>
      </c>
      <c r="G1513" s="3">
        <v>86349743390.548294</v>
      </c>
      <c r="H1513" s="3">
        <v>86365968055.390015</v>
      </c>
      <c r="I1513" s="3">
        <v>86349743390.548294</v>
      </c>
    </row>
    <row r="1514" spans="1:9" x14ac:dyDescent="0.2">
      <c r="A1514" t="s">
        <v>101</v>
      </c>
      <c r="B1514" t="s">
        <v>24</v>
      </c>
      <c r="C1514" t="s">
        <v>16</v>
      </c>
      <c r="D1514" t="s">
        <v>33</v>
      </c>
      <c r="E1514">
        <v>202103</v>
      </c>
      <c r="F1514" s="3">
        <v>48753885015.839996</v>
      </c>
      <c r="G1514" s="3">
        <v>48744404939.275421</v>
      </c>
      <c r="H1514" s="3">
        <v>48741810015.839996</v>
      </c>
      <c r="I1514" s="3">
        <v>48732329939.275421</v>
      </c>
    </row>
    <row r="1515" spans="1:9" x14ac:dyDescent="0.2">
      <c r="A1515" t="s">
        <v>101</v>
      </c>
      <c r="B1515" t="s">
        <v>24</v>
      </c>
      <c r="C1515" t="s">
        <v>16</v>
      </c>
      <c r="D1515" t="s">
        <v>33</v>
      </c>
      <c r="E1515">
        <v>202106</v>
      </c>
      <c r="F1515" s="3">
        <v>64404091834.400002</v>
      </c>
      <c r="G1515" s="3">
        <v>64391398998.124634</v>
      </c>
      <c r="H1515" s="3">
        <v>64404091834.400002</v>
      </c>
      <c r="I1515" s="3">
        <v>64391398998.124634</v>
      </c>
    </row>
    <row r="1516" spans="1:9" x14ac:dyDescent="0.2">
      <c r="A1516" t="s">
        <v>101</v>
      </c>
      <c r="B1516" t="s">
        <v>24</v>
      </c>
      <c r="C1516" t="s">
        <v>16</v>
      </c>
      <c r="D1516" t="s">
        <v>33</v>
      </c>
      <c r="E1516">
        <v>202109</v>
      </c>
      <c r="F1516" s="3">
        <v>65883674783.859985</v>
      </c>
      <c r="G1516" s="3">
        <v>65870460311.301514</v>
      </c>
      <c r="H1516" s="3">
        <v>65883674783.859985</v>
      </c>
      <c r="I1516" s="3">
        <v>65870460311.301514</v>
      </c>
    </row>
    <row r="1517" spans="1:9" x14ac:dyDescent="0.2">
      <c r="A1517" t="s">
        <v>101</v>
      </c>
      <c r="B1517" t="s">
        <v>24</v>
      </c>
      <c r="C1517" t="s">
        <v>16</v>
      </c>
      <c r="D1517" t="s">
        <v>33</v>
      </c>
      <c r="E1517">
        <v>202112</v>
      </c>
      <c r="F1517" s="3">
        <v>85889802848.86998</v>
      </c>
      <c r="G1517" s="3">
        <v>85882744544.358917</v>
      </c>
      <c r="H1517" s="3">
        <v>85851354941.269989</v>
      </c>
      <c r="I1517" s="3">
        <v>85844296636.758911</v>
      </c>
    </row>
    <row r="1518" spans="1:9" x14ac:dyDescent="0.2">
      <c r="A1518" t="s">
        <v>101</v>
      </c>
      <c r="B1518" t="s">
        <v>24</v>
      </c>
      <c r="C1518" t="s">
        <v>16</v>
      </c>
      <c r="D1518" t="s">
        <v>33</v>
      </c>
      <c r="E1518">
        <v>202203</v>
      </c>
      <c r="F1518" s="3">
        <v>56009121492.860001</v>
      </c>
      <c r="G1518" s="3">
        <v>56002895493.965401</v>
      </c>
      <c r="H1518" s="3">
        <v>56009121492.860001</v>
      </c>
      <c r="I1518" s="3">
        <v>56002895493.965401</v>
      </c>
    </row>
    <row r="1519" spans="1:9" x14ac:dyDescent="0.2">
      <c r="A1519" t="s">
        <v>101</v>
      </c>
      <c r="B1519" t="s">
        <v>24</v>
      </c>
      <c r="C1519" t="s">
        <v>16</v>
      </c>
      <c r="D1519" t="s">
        <v>33</v>
      </c>
      <c r="E1519">
        <v>202206</v>
      </c>
      <c r="F1519" s="3">
        <v>77018804685.639999</v>
      </c>
      <c r="G1519" s="3">
        <v>77005053025.860306</v>
      </c>
      <c r="H1519" s="3">
        <v>77018804685.639999</v>
      </c>
      <c r="I1519" s="3">
        <v>77005053025.860306</v>
      </c>
    </row>
    <row r="1520" spans="1:9" x14ac:dyDescent="0.2">
      <c r="A1520" t="s">
        <v>101</v>
      </c>
      <c r="B1520" t="s">
        <v>24</v>
      </c>
      <c r="C1520" t="s">
        <v>16</v>
      </c>
      <c r="D1520" t="s">
        <v>33</v>
      </c>
      <c r="E1520">
        <v>202209</v>
      </c>
      <c r="F1520" s="3">
        <v>80705114771.960007</v>
      </c>
      <c r="G1520" s="3">
        <v>80698159383.169495</v>
      </c>
      <c r="H1520" s="3">
        <v>80705114771.960007</v>
      </c>
      <c r="I1520" s="3">
        <v>80698159383.169495</v>
      </c>
    </row>
    <row r="1521" spans="1:9" x14ac:dyDescent="0.2">
      <c r="A1521" t="s">
        <v>101</v>
      </c>
      <c r="B1521" t="s">
        <v>24</v>
      </c>
      <c r="C1521" t="s">
        <v>16</v>
      </c>
      <c r="D1521" t="s">
        <v>33</v>
      </c>
      <c r="E1521">
        <v>202212</v>
      </c>
      <c r="F1521" s="3">
        <v>104587683749.69002</v>
      </c>
      <c r="G1521" s="3">
        <v>95366414779.980804</v>
      </c>
      <c r="H1521" s="3">
        <v>104571084759.44002</v>
      </c>
      <c r="I1521" s="3">
        <v>95349815789.730804</v>
      </c>
    </row>
    <row r="1522" spans="1:9" x14ac:dyDescent="0.2">
      <c r="A1522" t="s">
        <v>101</v>
      </c>
      <c r="B1522" t="s">
        <v>24</v>
      </c>
      <c r="C1522" t="s">
        <v>16</v>
      </c>
      <c r="D1522" t="s">
        <v>33</v>
      </c>
      <c r="E1522">
        <v>202303</v>
      </c>
      <c r="F1522" s="3">
        <v>65222870458.800003</v>
      </c>
      <c r="G1522" s="3">
        <v>74445491495.240601</v>
      </c>
      <c r="H1522" s="3">
        <v>65222870458.800003</v>
      </c>
      <c r="I1522" s="3">
        <v>74445491495.240601</v>
      </c>
    </row>
    <row r="1523" spans="1:9" x14ac:dyDescent="0.2">
      <c r="A1523" t="s">
        <v>101</v>
      </c>
      <c r="B1523" t="s">
        <v>24</v>
      </c>
      <c r="C1523" t="s">
        <v>16</v>
      </c>
      <c r="D1523" t="s">
        <v>33</v>
      </c>
      <c r="E1523">
        <v>202306</v>
      </c>
      <c r="F1523" s="3">
        <v>86221823687.799988</v>
      </c>
      <c r="G1523" s="3">
        <v>86221869873.958603</v>
      </c>
      <c r="H1523" s="3">
        <v>86221823687.799988</v>
      </c>
      <c r="I1523" s="3">
        <v>86221869873.958603</v>
      </c>
    </row>
    <row r="1524" spans="1:9" x14ac:dyDescent="0.2">
      <c r="A1524" t="s">
        <v>101</v>
      </c>
      <c r="B1524" t="s">
        <v>24</v>
      </c>
      <c r="C1524" t="s">
        <v>16</v>
      </c>
      <c r="D1524" t="s">
        <v>33</v>
      </c>
      <c r="E1524">
        <v>202309</v>
      </c>
      <c r="F1524" s="3">
        <v>85963721953.179993</v>
      </c>
      <c r="G1524" s="3">
        <v>85960037881.296814</v>
      </c>
      <c r="H1524" s="3">
        <v>85963721953.179993</v>
      </c>
      <c r="I1524" s="3">
        <v>85960037881.296814</v>
      </c>
    </row>
    <row r="1525" spans="1:9" x14ac:dyDescent="0.2">
      <c r="A1525" t="s">
        <v>101</v>
      </c>
      <c r="B1525" t="s">
        <v>24</v>
      </c>
      <c r="C1525" t="s">
        <v>16</v>
      </c>
      <c r="D1525" t="s">
        <v>33</v>
      </c>
      <c r="E1525">
        <v>202312</v>
      </c>
      <c r="F1525" s="3">
        <v>105517534512.60999</v>
      </c>
      <c r="G1525" s="3">
        <v>105517534512.60999</v>
      </c>
      <c r="H1525" s="3">
        <v>105517534512.60999</v>
      </c>
      <c r="I1525" s="3">
        <v>105517534512.60999</v>
      </c>
    </row>
    <row r="1526" spans="1:9" x14ac:dyDescent="0.2">
      <c r="A1526" t="s">
        <v>101</v>
      </c>
      <c r="B1526" t="s">
        <v>24</v>
      </c>
      <c r="C1526" t="s">
        <v>16</v>
      </c>
      <c r="D1526" t="s">
        <v>33</v>
      </c>
      <c r="E1526">
        <v>202403</v>
      </c>
      <c r="F1526" s="3">
        <v>64178970727.849991</v>
      </c>
      <c r="G1526" s="3">
        <v>64178970727.849991</v>
      </c>
      <c r="H1526" s="3">
        <v>64178970727.849991</v>
      </c>
      <c r="I1526" s="3">
        <v>64178970727.849991</v>
      </c>
    </row>
    <row r="1527" spans="1:9" x14ac:dyDescent="0.2">
      <c r="A1527" t="s">
        <v>101</v>
      </c>
      <c r="B1527" t="s">
        <v>24</v>
      </c>
      <c r="C1527" t="s">
        <v>16</v>
      </c>
      <c r="D1527" t="s">
        <v>33</v>
      </c>
      <c r="E1527">
        <v>202406</v>
      </c>
      <c r="F1527" s="3">
        <v>56157585475.619995</v>
      </c>
      <c r="G1527" s="3">
        <v>56157585475.619995</v>
      </c>
      <c r="H1527" s="3">
        <v>56131305468.119995</v>
      </c>
      <c r="I1527" s="3">
        <v>56131305468.119995</v>
      </c>
    </row>
    <row r="1528" spans="1:9" x14ac:dyDescent="0.2">
      <c r="A1528" t="s">
        <v>101</v>
      </c>
      <c r="B1528" t="s">
        <v>25</v>
      </c>
      <c r="C1528" t="s">
        <v>17</v>
      </c>
      <c r="D1528" t="s">
        <v>35</v>
      </c>
      <c r="E1528">
        <v>2019</v>
      </c>
      <c r="F1528" s="3">
        <v>4587345535.01019</v>
      </c>
      <c r="G1528" s="3">
        <v>2406778967.0116692</v>
      </c>
      <c r="H1528" s="3">
        <v>4587345535.01019</v>
      </c>
      <c r="I1528" s="3">
        <v>2406778967.0116692</v>
      </c>
    </row>
    <row r="1529" spans="1:9" x14ac:dyDescent="0.2">
      <c r="A1529" t="s">
        <v>101</v>
      </c>
      <c r="B1529" t="s">
        <v>25</v>
      </c>
      <c r="C1529" t="s">
        <v>17</v>
      </c>
      <c r="D1529" t="s">
        <v>35</v>
      </c>
      <c r="E1529">
        <v>2020</v>
      </c>
      <c r="F1529" s="3">
        <v>25239929961.040226</v>
      </c>
      <c r="G1529" s="3">
        <v>24938461396.496265</v>
      </c>
      <c r="H1529" s="3">
        <v>25239929961.040226</v>
      </c>
      <c r="I1529" s="3">
        <v>24938461396.496265</v>
      </c>
    </row>
    <row r="1530" spans="1:9" x14ac:dyDescent="0.2">
      <c r="A1530" t="s">
        <v>101</v>
      </c>
      <c r="B1530" t="s">
        <v>25</v>
      </c>
      <c r="C1530" t="s">
        <v>17</v>
      </c>
      <c r="D1530" t="s">
        <v>35</v>
      </c>
      <c r="E1530">
        <v>2021</v>
      </c>
      <c r="F1530" s="3">
        <v>25958857477.850185</v>
      </c>
      <c r="G1530" s="3">
        <v>25493674842.419807</v>
      </c>
      <c r="H1530" s="3">
        <v>25958857477.850185</v>
      </c>
      <c r="I1530" s="3">
        <v>25493674842.419807</v>
      </c>
    </row>
    <row r="1531" spans="1:9" x14ac:dyDescent="0.2">
      <c r="A1531" t="s">
        <v>101</v>
      </c>
      <c r="B1531" t="s">
        <v>25</v>
      </c>
      <c r="C1531" t="s">
        <v>17</v>
      </c>
      <c r="D1531" t="s">
        <v>35</v>
      </c>
      <c r="E1531">
        <v>2022</v>
      </c>
      <c r="F1531" s="3">
        <v>30891065368.570152</v>
      </c>
      <c r="G1531" s="3">
        <v>30850010290.224571</v>
      </c>
      <c r="H1531" s="3">
        <v>30891065368.570152</v>
      </c>
      <c r="I1531" s="3">
        <v>30850010290.224571</v>
      </c>
    </row>
    <row r="1532" spans="1:9" x14ac:dyDescent="0.2">
      <c r="A1532" t="s">
        <v>101</v>
      </c>
      <c r="B1532" t="s">
        <v>25</v>
      </c>
      <c r="C1532" t="s">
        <v>17</v>
      </c>
      <c r="D1532" t="s">
        <v>35</v>
      </c>
      <c r="E1532">
        <v>2023</v>
      </c>
      <c r="F1532" s="3">
        <v>31714998702.570358</v>
      </c>
      <c r="G1532" s="3">
        <v>32288307894.700825</v>
      </c>
      <c r="H1532" s="3">
        <v>31714998702.570358</v>
      </c>
      <c r="I1532" s="3">
        <v>32288307894.700825</v>
      </c>
    </row>
    <row r="1533" spans="1:9" x14ac:dyDescent="0.2">
      <c r="A1533" t="s">
        <v>101</v>
      </c>
      <c r="B1533" t="s">
        <v>25</v>
      </c>
      <c r="C1533" t="s">
        <v>17</v>
      </c>
      <c r="D1533" t="s">
        <v>35</v>
      </c>
      <c r="E1533">
        <v>2024</v>
      </c>
      <c r="F1533" s="3">
        <v>7614218393.6099987</v>
      </c>
      <c r="G1533" s="3">
        <v>8801889055.2714996</v>
      </c>
      <c r="H1533" s="3">
        <v>7614218393.6099987</v>
      </c>
      <c r="I1533" s="3">
        <v>8801889055.2714996</v>
      </c>
    </row>
    <row r="1534" spans="1:9" x14ac:dyDescent="0.2">
      <c r="A1534" t="s">
        <v>101</v>
      </c>
      <c r="B1534" t="s">
        <v>25</v>
      </c>
      <c r="C1534" t="s">
        <v>17</v>
      </c>
      <c r="D1534" t="s">
        <v>36</v>
      </c>
      <c r="E1534">
        <v>201912</v>
      </c>
      <c r="F1534" s="3">
        <v>4587345535.01019</v>
      </c>
      <c r="G1534" s="3">
        <v>2406778967.0116692</v>
      </c>
      <c r="H1534" s="3">
        <v>4587345535.01019</v>
      </c>
      <c r="I1534" s="3">
        <v>2406778967.0116692</v>
      </c>
    </row>
    <row r="1535" spans="1:9" x14ac:dyDescent="0.2">
      <c r="A1535" t="s">
        <v>101</v>
      </c>
      <c r="B1535" t="s">
        <v>25</v>
      </c>
      <c r="C1535" t="s">
        <v>17</v>
      </c>
      <c r="D1535" t="s">
        <v>36</v>
      </c>
      <c r="E1535">
        <v>202001</v>
      </c>
      <c r="F1535" s="3">
        <v>2208595544.2800031</v>
      </c>
      <c r="G1535" s="3">
        <v>1405609267.8112991</v>
      </c>
      <c r="H1535" s="3">
        <v>2208595544.2800031</v>
      </c>
      <c r="I1535" s="3">
        <v>1405609267.8112991</v>
      </c>
    </row>
    <row r="1536" spans="1:9" x14ac:dyDescent="0.2">
      <c r="A1536" t="s">
        <v>101</v>
      </c>
      <c r="B1536" t="s">
        <v>25</v>
      </c>
      <c r="C1536" t="s">
        <v>17</v>
      </c>
      <c r="D1536" t="s">
        <v>36</v>
      </c>
      <c r="E1536">
        <v>202002</v>
      </c>
      <c r="F1536" s="3">
        <v>1608365976.9100001</v>
      </c>
      <c r="G1536" s="3">
        <v>1606537232.9100003</v>
      </c>
      <c r="H1536" s="3">
        <v>1608365976.9100001</v>
      </c>
      <c r="I1536" s="3">
        <v>1606537232.9100003</v>
      </c>
    </row>
    <row r="1537" spans="1:9" x14ac:dyDescent="0.2">
      <c r="A1537" t="s">
        <v>101</v>
      </c>
      <c r="B1537" t="s">
        <v>25</v>
      </c>
      <c r="C1537" t="s">
        <v>17</v>
      </c>
      <c r="D1537" t="s">
        <v>36</v>
      </c>
      <c r="E1537">
        <v>202003</v>
      </c>
      <c r="F1537" s="3">
        <v>1573246445.04</v>
      </c>
      <c r="G1537" s="3">
        <v>2203376561.0400004</v>
      </c>
      <c r="H1537" s="3">
        <v>1573246445.04</v>
      </c>
      <c r="I1537" s="3">
        <v>2203376561.0400004</v>
      </c>
    </row>
    <row r="1538" spans="1:9" x14ac:dyDescent="0.2">
      <c r="A1538" t="s">
        <v>101</v>
      </c>
      <c r="B1538" t="s">
        <v>25</v>
      </c>
      <c r="C1538" t="s">
        <v>17</v>
      </c>
      <c r="D1538" t="s">
        <v>36</v>
      </c>
      <c r="E1538">
        <v>202004</v>
      </c>
      <c r="F1538" s="3">
        <v>1631808917.4400001</v>
      </c>
      <c r="G1538" s="3">
        <v>1926558140.4400003</v>
      </c>
      <c r="H1538" s="3">
        <v>1631808917.4400001</v>
      </c>
      <c r="I1538" s="3">
        <v>1926558140.4400003</v>
      </c>
    </row>
    <row r="1539" spans="1:9" x14ac:dyDescent="0.2">
      <c r="A1539" t="s">
        <v>101</v>
      </c>
      <c r="B1539" t="s">
        <v>25</v>
      </c>
      <c r="C1539" t="s">
        <v>17</v>
      </c>
      <c r="D1539" t="s">
        <v>36</v>
      </c>
      <c r="E1539">
        <v>202005</v>
      </c>
      <c r="F1539" s="3">
        <v>1614712770.1400001</v>
      </c>
      <c r="G1539" s="3">
        <v>1923971132.1400003</v>
      </c>
      <c r="H1539" s="3">
        <v>1614712770.1400001</v>
      </c>
      <c r="I1539" s="3">
        <v>1923971132.1400003</v>
      </c>
    </row>
    <row r="1540" spans="1:9" x14ac:dyDescent="0.2">
      <c r="A1540" t="s">
        <v>101</v>
      </c>
      <c r="B1540" t="s">
        <v>25</v>
      </c>
      <c r="C1540" t="s">
        <v>17</v>
      </c>
      <c r="D1540" t="s">
        <v>36</v>
      </c>
      <c r="E1540">
        <v>202006</v>
      </c>
      <c r="F1540" s="3">
        <v>1642824973.8799999</v>
      </c>
      <c r="G1540" s="3">
        <v>1939695813.8800001</v>
      </c>
      <c r="H1540" s="3">
        <v>1642824973.8799999</v>
      </c>
      <c r="I1540" s="3">
        <v>1939695813.8800001</v>
      </c>
    </row>
    <row r="1541" spans="1:9" x14ac:dyDescent="0.2">
      <c r="A1541" t="s">
        <v>101</v>
      </c>
      <c r="B1541" t="s">
        <v>25</v>
      </c>
      <c r="C1541" t="s">
        <v>17</v>
      </c>
      <c r="D1541" t="s">
        <v>36</v>
      </c>
      <c r="E1541">
        <v>202007</v>
      </c>
      <c r="F1541" s="3">
        <v>1674433608.23</v>
      </c>
      <c r="G1541" s="3">
        <v>1972712691.2299998</v>
      </c>
      <c r="H1541" s="3">
        <v>1674433608.23</v>
      </c>
      <c r="I1541" s="3">
        <v>1972712691.2299998</v>
      </c>
    </row>
    <row r="1542" spans="1:9" x14ac:dyDescent="0.2">
      <c r="A1542" t="s">
        <v>101</v>
      </c>
      <c r="B1542" t="s">
        <v>25</v>
      </c>
      <c r="C1542" t="s">
        <v>17</v>
      </c>
      <c r="D1542" t="s">
        <v>36</v>
      </c>
      <c r="E1542">
        <v>202008</v>
      </c>
      <c r="F1542" s="3">
        <v>1703683176.2099998</v>
      </c>
      <c r="G1542" s="3">
        <v>1995085086.2099998</v>
      </c>
      <c r="H1542" s="3">
        <v>1703683176.2099998</v>
      </c>
      <c r="I1542" s="3">
        <v>1995085086.2099998</v>
      </c>
    </row>
    <row r="1543" spans="1:9" x14ac:dyDescent="0.2">
      <c r="A1543" t="s">
        <v>101</v>
      </c>
      <c r="B1543" t="s">
        <v>25</v>
      </c>
      <c r="C1543" t="s">
        <v>17</v>
      </c>
      <c r="D1543" t="s">
        <v>36</v>
      </c>
      <c r="E1543">
        <v>202009</v>
      </c>
      <c r="F1543" s="3">
        <v>1729119693.5699999</v>
      </c>
      <c r="G1543" s="3">
        <v>1819253567.5699999</v>
      </c>
      <c r="H1543" s="3">
        <v>1729119693.5699999</v>
      </c>
      <c r="I1543" s="3">
        <v>1819253567.5699999</v>
      </c>
    </row>
    <row r="1544" spans="1:9" x14ac:dyDescent="0.2">
      <c r="A1544" t="s">
        <v>101</v>
      </c>
      <c r="B1544" t="s">
        <v>25</v>
      </c>
      <c r="C1544" t="s">
        <v>17</v>
      </c>
      <c r="D1544" t="s">
        <v>36</v>
      </c>
      <c r="E1544">
        <v>202010</v>
      </c>
      <c r="F1544" s="3">
        <v>1733018775.8099999</v>
      </c>
      <c r="G1544" s="3">
        <v>2112189867.8100002</v>
      </c>
      <c r="H1544" s="3">
        <v>1733018775.8099999</v>
      </c>
      <c r="I1544" s="3">
        <v>2112189867.8100002</v>
      </c>
    </row>
    <row r="1545" spans="1:9" x14ac:dyDescent="0.2">
      <c r="A1545" t="s">
        <v>101</v>
      </c>
      <c r="B1545" t="s">
        <v>25</v>
      </c>
      <c r="C1545" t="s">
        <v>17</v>
      </c>
      <c r="D1545" t="s">
        <v>36</v>
      </c>
      <c r="E1545">
        <v>202011</v>
      </c>
      <c r="F1545" s="3">
        <v>1753308919.8699999</v>
      </c>
      <c r="G1545" s="3">
        <v>1970669168.9475071</v>
      </c>
      <c r="H1545" s="3">
        <v>1753308919.8699999</v>
      </c>
      <c r="I1545" s="3">
        <v>1970669168.9475071</v>
      </c>
    </row>
    <row r="1546" spans="1:9" x14ac:dyDescent="0.2">
      <c r="A1546" t="s">
        <v>101</v>
      </c>
      <c r="B1546" t="s">
        <v>25</v>
      </c>
      <c r="C1546" t="s">
        <v>17</v>
      </c>
      <c r="D1546" t="s">
        <v>36</v>
      </c>
      <c r="E1546">
        <v>202012</v>
      </c>
      <c r="F1546" s="3">
        <v>6366811159.6602259</v>
      </c>
      <c r="G1546" s="3">
        <v>4062802866.5074592</v>
      </c>
      <c r="H1546" s="3">
        <v>6366811159.6602259</v>
      </c>
      <c r="I1546" s="3">
        <v>4062802866.5074592</v>
      </c>
    </row>
    <row r="1547" spans="1:9" x14ac:dyDescent="0.2">
      <c r="A1547" t="s">
        <v>101</v>
      </c>
      <c r="B1547" t="s">
        <v>25</v>
      </c>
      <c r="C1547" t="s">
        <v>17</v>
      </c>
      <c r="D1547" t="s">
        <v>36</v>
      </c>
      <c r="E1547">
        <v>202101</v>
      </c>
      <c r="F1547" s="3">
        <v>1735070173.1199999</v>
      </c>
      <c r="G1547" s="3">
        <v>2103171370.1199999</v>
      </c>
      <c r="H1547" s="3">
        <v>1735070173.1199999</v>
      </c>
      <c r="I1547" s="3">
        <v>2103171370.1199999</v>
      </c>
    </row>
    <row r="1548" spans="1:9" x14ac:dyDescent="0.2">
      <c r="A1548" t="s">
        <v>101</v>
      </c>
      <c r="B1548" t="s">
        <v>25</v>
      </c>
      <c r="C1548" t="s">
        <v>17</v>
      </c>
      <c r="D1548" t="s">
        <v>36</v>
      </c>
      <c r="E1548">
        <v>202102</v>
      </c>
      <c r="F1548" s="3">
        <v>1741804242.7100003</v>
      </c>
      <c r="G1548" s="3">
        <v>1933602016.6454041</v>
      </c>
      <c r="H1548" s="3">
        <v>1741804242.7100003</v>
      </c>
      <c r="I1548" s="3">
        <v>1933602016.6454041</v>
      </c>
    </row>
    <row r="1549" spans="1:9" x14ac:dyDescent="0.2">
      <c r="A1549" t="s">
        <v>101</v>
      </c>
      <c r="B1549" t="s">
        <v>25</v>
      </c>
      <c r="C1549" t="s">
        <v>17</v>
      </c>
      <c r="D1549" t="s">
        <v>36</v>
      </c>
      <c r="E1549">
        <v>202103</v>
      </c>
      <c r="F1549" s="3">
        <v>1737924114.5499997</v>
      </c>
      <c r="G1549" s="3">
        <v>1953777265.6097064</v>
      </c>
      <c r="H1549" s="3">
        <v>1737924114.5499997</v>
      </c>
      <c r="I1549" s="3">
        <v>1953777265.6097064</v>
      </c>
    </row>
    <row r="1550" spans="1:9" x14ac:dyDescent="0.2">
      <c r="A1550" t="s">
        <v>101</v>
      </c>
      <c r="B1550" t="s">
        <v>25</v>
      </c>
      <c r="C1550" t="s">
        <v>17</v>
      </c>
      <c r="D1550" t="s">
        <v>36</v>
      </c>
      <c r="E1550">
        <v>202104</v>
      </c>
      <c r="F1550" s="3">
        <v>1738757418.46</v>
      </c>
      <c r="G1550" s="3">
        <v>1949569114.3800113</v>
      </c>
      <c r="H1550" s="3">
        <v>1738757418.46</v>
      </c>
      <c r="I1550" s="3">
        <v>1949569114.3800113</v>
      </c>
    </row>
    <row r="1551" spans="1:9" x14ac:dyDescent="0.2">
      <c r="A1551" t="s">
        <v>101</v>
      </c>
      <c r="B1551" t="s">
        <v>25</v>
      </c>
      <c r="C1551" t="s">
        <v>17</v>
      </c>
      <c r="D1551" t="s">
        <v>36</v>
      </c>
      <c r="E1551">
        <v>202105</v>
      </c>
      <c r="F1551" s="3">
        <v>1732797996.52</v>
      </c>
      <c r="G1551" s="3">
        <v>1952464185.8071976</v>
      </c>
      <c r="H1551" s="3">
        <v>1732797996.52</v>
      </c>
      <c r="I1551" s="3">
        <v>1952464185.8071976</v>
      </c>
    </row>
    <row r="1552" spans="1:9" x14ac:dyDescent="0.2">
      <c r="A1552" t="s">
        <v>101</v>
      </c>
      <c r="B1552" t="s">
        <v>25</v>
      </c>
      <c r="C1552" t="s">
        <v>17</v>
      </c>
      <c r="D1552" t="s">
        <v>36</v>
      </c>
      <c r="E1552">
        <v>202106</v>
      </c>
      <c r="F1552" s="3">
        <v>1731521481.97</v>
      </c>
      <c r="G1552" s="3">
        <v>1943149838.3405046</v>
      </c>
      <c r="H1552" s="3">
        <v>1731521481.97</v>
      </c>
      <c r="I1552" s="3">
        <v>1943149838.3405046</v>
      </c>
    </row>
    <row r="1553" spans="1:9" x14ac:dyDescent="0.2">
      <c r="A1553" t="s">
        <v>101</v>
      </c>
      <c r="B1553" t="s">
        <v>25</v>
      </c>
      <c r="C1553" t="s">
        <v>17</v>
      </c>
      <c r="D1553" t="s">
        <v>36</v>
      </c>
      <c r="E1553">
        <v>202107</v>
      </c>
      <c r="F1553" s="3">
        <v>1713886062.0900002</v>
      </c>
      <c r="G1553" s="3">
        <v>1936985773.0879946</v>
      </c>
      <c r="H1553" s="3">
        <v>1713886062.0900002</v>
      </c>
      <c r="I1553" s="3">
        <v>1936985773.0879946</v>
      </c>
    </row>
    <row r="1554" spans="1:9" x14ac:dyDescent="0.2">
      <c r="A1554" t="s">
        <v>101</v>
      </c>
      <c r="B1554" t="s">
        <v>25</v>
      </c>
      <c r="C1554" t="s">
        <v>17</v>
      </c>
      <c r="D1554" t="s">
        <v>36</v>
      </c>
      <c r="E1554">
        <v>202108</v>
      </c>
      <c r="F1554" s="3">
        <v>1751347906.8400002</v>
      </c>
      <c r="G1554" s="3">
        <v>1967010588.5271077</v>
      </c>
      <c r="H1554" s="3">
        <v>1751347906.8400002</v>
      </c>
      <c r="I1554" s="3">
        <v>1967010588.5271077</v>
      </c>
    </row>
    <row r="1555" spans="1:9" x14ac:dyDescent="0.2">
      <c r="A1555" t="s">
        <v>101</v>
      </c>
      <c r="B1555" t="s">
        <v>25</v>
      </c>
      <c r="C1555" t="s">
        <v>17</v>
      </c>
      <c r="D1555" t="s">
        <v>36</v>
      </c>
      <c r="E1555">
        <v>202109</v>
      </c>
      <c r="F1555" s="3">
        <v>1881249976.3400021</v>
      </c>
      <c r="G1555" s="3">
        <v>1994836365.1443012</v>
      </c>
      <c r="H1555" s="3">
        <v>1881249976.3400021</v>
      </c>
      <c r="I1555" s="3">
        <v>1994836365.1443012</v>
      </c>
    </row>
    <row r="1556" spans="1:9" x14ac:dyDescent="0.2">
      <c r="A1556" t="s">
        <v>101</v>
      </c>
      <c r="B1556" t="s">
        <v>25</v>
      </c>
      <c r="C1556" t="s">
        <v>17</v>
      </c>
      <c r="D1556" t="s">
        <v>36</v>
      </c>
      <c r="E1556">
        <v>202110</v>
      </c>
      <c r="F1556" s="3">
        <v>1742368912.0100005</v>
      </c>
      <c r="G1556" s="3">
        <v>1960468368.8744099</v>
      </c>
      <c r="H1556" s="3">
        <v>1742368912.0100005</v>
      </c>
      <c r="I1556" s="3">
        <v>1960468368.8744099</v>
      </c>
    </row>
    <row r="1557" spans="1:9" x14ac:dyDescent="0.2">
      <c r="A1557" t="s">
        <v>101</v>
      </c>
      <c r="B1557" t="s">
        <v>25</v>
      </c>
      <c r="C1557" t="s">
        <v>17</v>
      </c>
      <c r="D1557" t="s">
        <v>36</v>
      </c>
      <c r="E1557">
        <v>202111</v>
      </c>
      <c r="F1557" s="3">
        <v>1777185321.5</v>
      </c>
      <c r="G1557" s="3">
        <v>1977737050.5898035</v>
      </c>
      <c r="H1557" s="3">
        <v>1777185321.5</v>
      </c>
      <c r="I1557" s="3">
        <v>1977737050.5898035</v>
      </c>
    </row>
    <row r="1558" spans="1:9" x14ac:dyDescent="0.2">
      <c r="A1558" t="s">
        <v>101</v>
      </c>
      <c r="B1558" t="s">
        <v>25</v>
      </c>
      <c r="C1558" t="s">
        <v>17</v>
      </c>
      <c r="D1558" t="s">
        <v>36</v>
      </c>
      <c r="E1558">
        <v>202112</v>
      </c>
      <c r="F1558" s="3">
        <v>6674943871.7401848</v>
      </c>
      <c r="G1558" s="3">
        <v>3820902905.2933683</v>
      </c>
      <c r="H1558" s="3">
        <v>6674943871.7401848</v>
      </c>
      <c r="I1558" s="3">
        <v>3820902905.2933683</v>
      </c>
    </row>
    <row r="1559" spans="1:9" x14ac:dyDescent="0.2">
      <c r="A1559" t="s">
        <v>101</v>
      </c>
      <c r="B1559" t="s">
        <v>25</v>
      </c>
      <c r="C1559" t="s">
        <v>17</v>
      </c>
      <c r="D1559" t="s">
        <v>36</v>
      </c>
      <c r="E1559">
        <v>202201</v>
      </c>
      <c r="F1559" s="3">
        <v>2035829174.55</v>
      </c>
      <c r="G1559" s="3">
        <v>1309652155.55</v>
      </c>
      <c r="H1559" s="3">
        <v>2035829174.55</v>
      </c>
      <c r="I1559" s="3">
        <v>1309652155.55</v>
      </c>
    </row>
    <row r="1560" spans="1:9" x14ac:dyDescent="0.2">
      <c r="A1560" t="s">
        <v>101</v>
      </c>
      <c r="B1560" t="s">
        <v>25</v>
      </c>
      <c r="C1560" t="s">
        <v>17</v>
      </c>
      <c r="D1560" t="s">
        <v>36</v>
      </c>
      <c r="E1560">
        <v>202202</v>
      </c>
      <c r="F1560" s="3">
        <v>2145676240.25</v>
      </c>
      <c r="G1560" s="3">
        <v>2480459946.7929993</v>
      </c>
      <c r="H1560" s="3">
        <v>2145676240.25</v>
      </c>
      <c r="I1560" s="3">
        <v>2480459946.7929993</v>
      </c>
    </row>
    <row r="1561" spans="1:9" x14ac:dyDescent="0.2">
      <c r="A1561" t="s">
        <v>101</v>
      </c>
      <c r="B1561" t="s">
        <v>25</v>
      </c>
      <c r="C1561" t="s">
        <v>17</v>
      </c>
      <c r="D1561" t="s">
        <v>36</v>
      </c>
      <c r="E1561">
        <v>202203</v>
      </c>
      <c r="F1561" s="3">
        <v>2160181299.9899917</v>
      </c>
      <c r="G1561" s="3">
        <v>2553849040.0307732</v>
      </c>
      <c r="H1561" s="3">
        <v>2160181299.9899917</v>
      </c>
      <c r="I1561" s="3">
        <v>2553849040.0307732</v>
      </c>
    </row>
    <row r="1562" spans="1:9" x14ac:dyDescent="0.2">
      <c r="A1562" t="s">
        <v>101</v>
      </c>
      <c r="B1562" t="s">
        <v>25</v>
      </c>
      <c r="C1562" t="s">
        <v>17</v>
      </c>
      <c r="D1562" t="s">
        <v>36</v>
      </c>
      <c r="E1562">
        <v>202204</v>
      </c>
      <c r="F1562" s="3">
        <v>2187992563.7800002</v>
      </c>
      <c r="G1562" s="3">
        <v>2552910488.7747035</v>
      </c>
      <c r="H1562" s="3">
        <v>2187992563.7800002</v>
      </c>
      <c r="I1562" s="3">
        <v>2552910488.7747035</v>
      </c>
    </row>
    <row r="1563" spans="1:9" x14ac:dyDescent="0.2">
      <c r="A1563" t="s">
        <v>101</v>
      </c>
      <c r="B1563" t="s">
        <v>25</v>
      </c>
      <c r="C1563" t="s">
        <v>17</v>
      </c>
      <c r="D1563" t="s">
        <v>36</v>
      </c>
      <c r="E1563">
        <v>202205</v>
      </c>
      <c r="F1563" s="3">
        <v>2178604672.5099998</v>
      </c>
      <c r="G1563" s="3">
        <v>2557456175.5679045</v>
      </c>
      <c r="H1563" s="3">
        <v>2178604672.5099998</v>
      </c>
      <c r="I1563" s="3">
        <v>2557456175.5679045</v>
      </c>
    </row>
    <row r="1564" spans="1:9" x14ac:dyDescent="0.2">
      <c r="A1564" t="s">
        <v>101</v>
      </c>
      <c r="B1564" t="s">
        <v>25</v>
      </c>
      <c r="C1564" t="s">
        <v>17</v>
      </c>
      <c r="D1564" t="s">
        <v>36</v>
      </c>
      <c r="E1564">
        <v>202206</v>
      </c>
      <c r="F1564" s="3">
        <v>2182945765.7600002</v>
      </c>
      <c r="G1564" s="3">
        <v>2317108153.6706958</v>
      </c>
      <c r="H1564" s="3">
        <v>2182945765.7600002</v>
      </c>
      <c r="I1564" s="3">
        <v>2317108153.6706958</v>
      </c>
    </row>
    <row r="1565" spans="1:9" x14ac:dyDescent="0.2">
      <c r="A1565" t="s">
        <v>101</v>
      </c>
      <c r="B1565" t="s">
        <v>25</v>
      </c>
      <c r="C1565" t="s">
        <v>17</v>
      </c>
      <c r="D1565" t="s">
        <v>36</v>
      </c>
      <c r="E1565">
        <v>202207</v>
      </c>
      <c r="F1565" s="3">
        <v>2186906821.9699998</v>
      </c>
      <c r="G1565" s="3">
        <v>2564011547.9703045</v>
      </c>
      <c r="H1565" s="3">
        <v>2186906821.9699998</v>
      </c>
      <c r="I1565" s="3">
        <v>2564011547.9703045</v>
      </c>
    </row>
    <row r="1566" spans="1:9" x14ac:dyDescent="0.2">
      <c r="A1566" t="s">
        <v>101</v>
      </c>
      <c r="B1566" t="s">
        <v>25</v>
      </c>
      <c r="C1566" t="s">
        <v>17</v>
      </c>
      <c r="D1566" t="s">
        <v>36</v>
      </c>
      <c r="E1566">
        <v>202208</v>
      </c>
      <c r="F1566" s="3">
        <v>2187578081.3600001</v>
      </c>
      <c r="G1566" s="3">
        <v>2795449454.0431046</v>
      </c>
      <c r="H1566" s="3">
        <v>2187578081.3600001</v>
      </c>
      <c r="I1566" s="3">
        <v>2795449454.0431046</v>
      </c>
    </row>
    <row r="1567" spans="1:9" x14ac:dyDescent="0.2">
      <c r="A1567" t="s">
        <v>101</v>
      </c>
      <c r="B1567" t="s">
        <v>25</v>
      </c>
      <c r="C1567" t="s">
        <v>17</v>
      </c>
      <c r="D1567" t="s">
        <v>36</v>
      </c>
      <c r="E1567">
        <v>202209</v>
      </c>
      <c r="F1567" s="3">
        <v>2381407535.9499969</v>
      </c>
      <c r="G1567" s="3">
        <v>2613267448.2100954</v>
      </c>
      <c r="H1567" s="3">
        <v>2381407535.9499969</v>
      </c>
      <c r="I1567" s="3">
        <v>2613267448.2100954</v>
      </c>
    </row>
    <row r="1568" spans="1:9" x14ac:dyDescent="0.2">
      <c r="A1568" t="s">
        <v>101</v>
      </c>
      <c r="B1568" t="s">
        <v>25</v>
      </c>
      <c r="C1568" t="s">
        <v>17</v>
      </c>
      <c r="D1568" t="s">
        <v>36</v>
      </c>
      <c r="E1568">
        <v>202210</v>
      </c>
      <c r="F1568" s="3">
        <v>2206727100.3499999</v>
      </c>
      <c r="G1568" s="3">
        <v>2579603772.7249126</v>
      </c>
      <c r="H1568" s="3">
        <v>2206727100.3499999</v>
      </c>
      <c r="I1568" s="3">
        <v>2579603772.7249126</v>
      </c>
    </row>
    <row r="1569" spans="1:9" x14ac:dyDescent="0.2">
      <c r="A1569" t="s">
        <v>101</v>
      </c>
      <c r="B1569" t="s">
        <v>25</v>
      </c>
      <c r="C1569" t="s">
        <v>17</v>
      </c>
      <c r="D1569" t="s">
        <v>36</v>
      </c>
      <c r="E1569">
        <v>202211</v>
      </c>
      <c r="F1569" s="3">
        <v>2185264093.1100001</v>
      </c>
      <c r="G1569" s="3">
        <v>2490678603.6381955</v>
      </c>
      <c r="H1569" s="3">
        <v>2185264093.1100001</v>
      </c>
      <c r="I1569" s="3">
        <v>2490678603.6381955</v>
      </c>
    </row>
    <row r="1570" spans="1:9" x14ac:dyDescent="0.2">
      <c r="A1570" t="s">
        <v>101</v>
      </c>
      <c r="B1570" t="s">
        <v>25</v>
      </c>
      <c r="C1570" t="s">
        <v>17</v>
      </c>
      <c r="D1570" t="s">
        <v>36</v>
      </c>
      <c r="E1570">
        <v>202212</v>
      </c>
      <c r="F1570" s="3">
        <v>6851952018.9901667</v>
      </c>
      <c r="G1570" s="3">
        <v>4035563503.2508817</v>
      </c>
      <c r="H1570" s="3">
        <v>6851952018.9901667</v>
      </c>
      <c r="I1570" s="3">
        <v>4035563503.2508817</v>
      </c>
    </row>
    <row r="1571" spans="1:9" x14ac:dyDescent="0.2">
      <c r="A1571" t="s">
        <v>101</v>
      </c>
      <c r="B1571" t="s">
        <v>25</v>
      </c>
      <c r="C1571" t="s">
        <v>17</v>
      </c>
      <c r="D1571" t="s">
        <v>36</v>
      </c>
      <c r="E1571">
        <v>202301</v>
      </c>
      <c r="F1571" s="3">
        <v>2295930410.0999999</v>
      </c>
      <c r="G1571" s="3">
        <v>2592833881.8838992</v>
      </c>
      <c r="H1571" s="3">
        <v>2295930410.0999999</v>
      </c>
      <c r="I1571" s="3">
        <v>2592833881.8838992</v>
      </c>
    </row>
    <row r="1572" spans="1:9" x14ac:dyDescent="0.2">
      <c r="A1572" t="s">
        <v>101</v>
      </c>
      <c r="B1572" t="s">
        <v>25</v>
      </c>
      <c r="C1572" t="s">
        <v>17</v>
      </c>
      <c r="D1572" t="s">
        <v>36</v>
      </c>
      <c r="E1572">
        <v>202302</v>
      </c>
      <c r="F1572" s="3">
        <v>2296726135.3000002</v>
      </c>
      <c r="G1572" s="3">
        <v>2559155073.3690991</v>
      </c>
      <c r="H1572" s="3">
        <v>2296726135.3000002</v>
      </c>
      <c r="I1572" s="3">
        <v>2559155073.3690991</v>
      </c>
    </row>
    <row r="1573" spans="1:9" x14ac:dyDescent="0.2">
      <c r="A1573" t="s">
        <v>101</v>
      </c>
      <c r="B1573" t="s">
        <v>25</v>
      </c>
      <c r="C1573" t="s">
        <v>17</v>
      </c>
      <c r="D1573" t="s">
        <v>36</v>
      </c>
      <c r="E1573">
        <v>202303</v>
      </c>
      <c r="F1573" s="3">
        <v>2272725690.8800001</v>
      </c>
      <c r="G1573" s="3">
        <v>2573912283.8044</v>
      </c>
      <c r="H1573" s="3">
        <v>2272725690.8800001</v>
      </c>
      <c r="I1573" s="3">
        <v>2573912283.8044</v>
      </c>
    </row>
    <row r="1574" spans="1:9" x14ac:dyDescent="0.2">
      <c r="A1574" t="s">
        <v>101</v>
      </c>
      <c r="B1574" t="s">
        <v>25</v>
      </c>
      <c r="C1574" t="s">
        <v>17</v>
      </c>
      <c r="D1574" t="s">
        <v>36</v>
      </c>
      <c r="E1574">
        <v>202304</v>
      </c>
      <c r="F1574" s="3">
        <v>2287769566.9999995</v>
      </c>
      <c r="G1574" s="3">
        <v>2524130312.0320973</v>
      </c>
      <c r="H1574" s="3">
        <v>2287769566.9999995</v>
      </c>
      <c r="I1574" s="3">
        <v>2524130312.0320973</v>
      </c>
    </row>
    <row r="1575" spans="1:9" x14ac:dyDescent="0.2">
      <c r="A1575" t="s">
        <v>101</v>
      </c>
      <c r="B1575" t="s">
        <v>25</v>
      </c>
      <c r="C1575" t="s">
        <v>17</v>
      </c>
      <c r="D1575" t="s">
        <v>36</v>
      </c>
      <c r="E1575">
        <v>202305</v>
      </c>
      <c r="F1575" s="3">
        <v>2293390496.4899998</v>
      </c>
      <c r="G1575" s="3">
        <v>2582214274.4150991</v>
      </c>
      <c r="H1575" s="3">
        <v>2293390496.4899998</v>
      </c>
      <c r="I1575" s="3">
        <v>2582214274.4150991</v>
      </c>
    </row>
    <row r="1576" spans="1:9" x14ac:dyDescent="0.2">
      <c r="A1576" t="s">
        <v>101</v>
      </c>
      <c r="B1576" t="s">
        <v>25</v>
      </c>
      <c r="C1576" t="s">
        <v>17</v>
      </c>
      <c r="D1576" t="s">
        <v>36</v>
      </c>
      <c r="E1576">
        <v>202306</v>
      </c>
      <c r="F1576" s="3">
        <v>2275786129.0500002</v>
      </c>
      <c r="G1576" s="3">
        <v>2561620166.0841975</v>
      </c>
      <c r="H1576" s="3">
        <v>2275786129.0500002</v>
      </c>
      <c r="I1576" s="3">
        <v>2561620166.0841975</v>
      </c>
    </row>
    <row r="1577" spans="1:9" x14ac:dyDescent="0.2">
      <c r="A1577" t="s">
        <v>101</v>
      </c>
      <c r="B1577" t="s">
        <v>25</v>
      </c>
      <c r="C1577" t="s">
        <v>17</v>
      </c>
      <c r="D1577" t="s">
        <v>36</v>
      </c>
      <c r="E1577">
        <v>202307</v>
      </c>
      <c r="F1577" s="3">
        <v>2288279260.79</v>
      </c>
      <c r="G1577" s="3">
        <v>2628415257.7160993</v>
      </c>
      <c r="H1577" s="3">
        <v>2288279260.79</v>
      </c>
      <c r="I1577" s="3">
        <v>2628415257.7160993</v>
      </c>
    </row>
    <row r="1578" spans="1:9" x14ac:dyDescent="0.2">
      <c r="A1578" t="s">
        <v>101</v>
      </c>
      <c r="B1578" t="s">
        <v>25</v>
      </c>
      <c r="C1578" t="s">
        <v>17</v>
      </c>
      <c r="D1578" t="s">
        <v>36</v>
      </c>
      <c r="E1578">
        <v>202308</v>
      </c>
      <c r="F1578" s="3">
        <v>2281964408.6599998</v>
      </c>
      <c r="G1578" s="3">
        <v>2576089916.6599998</v>
      </c>
      <c r="H1578" s="3">
        <v>2281964408.6599998</v>
      </c>
      <c r="I1578" s="3">
        <v>2576089916.6599998</v>
      </c>
    </row>
    <row r="1579" spans="1:9" x14ac:dyDescent="0.2">
      <c r="A1579" t="s">
        <v>101</v>
      </c>
      <c r="B1579" t="s">
        <v>25</v>
      </c>
      <c r="C1579" t="s">
        <v>17</v>
      </c>
      <c r="D1579" t="s">
        <v>36</v>
      </c>
      <c r="E1579">
        <v>202309</v>
      </c>
      <c r="F1579" s="3">
        <v>2423145446.6799974</v>
      </c>
      <c r="G1579" s="3">
        <v>2549342003.6799998</v>
      </c>
      <c r="H1579" s="3">
        <v>2423145446.6799974</v>
      </c>
      <c r="I1579" s="3">
        <v>2549342003.6799998</v>
      </c>
    </row>
    <row r="1580" spans="1:9" x14ac:dyDescent="0.2">
      <c r="A1580" t="s">
        <v>101</v>
      </c>
      <c r="B1580" t="s">
        <v>25</v>
      </c>
      <c r="C1580" t="s">
        <v>17</v>
      </c>
      <c r="D1580" t="s">
        <v>36</v>
      </c>
      <c r="E1580">
        <v>202310</v>
      </c>
      <c r="F1580" s="3">
        <v>2269379616.4899998</v>
      </c>
      <c r="G1580" s="3">
        <v>2561263667.4899998</v>
      </c>
      <c r="H1580" s="3">
        <v>2269379616.4899998</v>
      </c>
      <c r="I1580" s="3">
        <v>2561263667.4899998</v>
      </c>
    </row>
    <row r="1581" spans="1:9" x14ac:dyDescent="0.2">
      <c r="A1581" t="s">
        <v>101</v>
      </c>
      <c r="B1581" t="s">
        <v>25</v>
      </c>
      <c r="C1581" t="s">
        <v>17</v>
      </c>
      <c r="D1581" t="s">
        <v>36</v>
      </c>
      <c r="E1581">
        <v>202311</v>
      </c>
      <c r="F1581" s="3">
        <v>2253312102.6800003</v>
      </c>
      <c r="G1581" s="3">
        <v>2534794417.6800003</v>
      </c>
      <c r="H1581" s="3">
        <v>2253312102.6800003</v>
      </c>
      <c r="I1581" s="3">
        <v>2534794417.6800003</v>
      </c>
    </row>
    <row r="1582" spans="1:9" x14ac:dyDescent="0.2">
      <c r="A1582" t="s">
        <v>101</v>
      </c>
      <c r="B1582" t="s">
        <v>25</v>
      </c>
      <c r="C1582" t="s">
        <v>17</v>
      </c>
      <c r="D1582" t="s">
        <v>36</v>
      </c>
      <c r="E1582">
        <v>202312</v>
      </c>
      <c r="F1582" s="3">
        <v>6476589438.4503651</v>
      </c>
      <c r="G1582" s="3">
        <v>4044536639.8859372</v>
      </c>
      <c r="H1582" s="3">
        <v>6476589438.4503651</v>
      </c>
      <c r="I1582" s="3">
        <v>4044536639.8859372</v>
      </c>
    </row>
    <row r="1583" spans="1:9" x14ac:dyDescent="0.2">
      <c r="A1583" t="s">
        <v>101</v>
      </c>
      <c r="B1583" t="s">
        <v>25</v>
      </c>
      <c r="C1583" t="s">
        <v>17</v>
      </c>
      <c r="D1583" t="s">
        <v>36</v>
      </c>
      <c r="E1583">
        <v>202401</v>
      </c>
      <c r="F1583" s="3">
        <v>1499138644.2800002</v>
      </c>
      <c r="G1583" s="3">
        <v>1756890672.5640001</v>
      </c>
      <c r="H1583" s="3">
        <v>1499138644.2800002</v>
      </c>
      <c r="I1583" s="3">
        <v>1756890672.5640001</v>
      </c>
    </row>
    <row r="1584" spans="1:9" x14ac:dyDescent="0.2">
      <c r="A1584" t="s">
        <v>101</v>
      </c>
      <c r="B1584" t="s">
        <v>25</v>
      </c>
      <c r="C1584" t="s">
        <v>17</v>
      </c>
      <c r="D1584" t="s">
        <v>36</v>
      </c>
      <c r="E1584">
        <v>202402</v>
      </c>
      <c r="F1584" s="3">
        <v>1512425031.51</v>
      </c>
      <c r="G1584" s="3">
        <v>1736333835.8875</v>
      </c>
      <c r="H1584" s="3">
        <v>1512425031.51</v>
      </c>
      <c r="I1584" s="3">
        <v>1736333835.8875</v>
      </c>
    </row>
    <row r="1585" spans="1:9" x14ac:dyDescent="0.2">
      <c r="A1585" t="s">
        <v>101</v>
      </c>
      <c r="B1585" t="s">
        <v>25</v>
      </c>
      <c r="C1585" t="s">
        <v>17</v>
      </c>
      <c r="D1585" t="s">
        <v>36</v>
      </c>
      <c r="E1585">
        <v>202403</v>
      </c>
      <c r="F1585" s="3">
        <v>1538332252.9400001</v>
      </c>
      <c r="G1585" s="3">
        <v>1771845501.9400001</v>
      </c>
      <c r="H1585" s="3">
        <v>1538332252.9400001</v>
      </c>
      <c r="I1585" s="3">
        <v>1771845501.9400001</v>
      </c>
    </row>
    <row r="1586" spans="1:9" x14ac:dyDescent="0.2">
      <c r="A1586" t="s">
        <v>101</v>
      </c>
      <c r="B1586" t="s">
        <v>25</v>
      </c>
      <c r="C1586" t="s">
        <v>17</v>
      </c>
      <c r="D1586" t="s">
        <v>36</v>
      </c>
      <c r="E1586">
        <v>202404</v>
      </c>
      <c r="F1586" s="3">
        <v>1526317083.7399998</v>
      </c>
      <c r="G1586" s="3">
        <v>1761370510.74</v>
      </c>
      <c r="H1586" s="3">
        <v>1526317083.7399998</v>
      </c>
      <c r="I1586" s="3">
        <v>1761370510.74</v>
      </c>
    </row>
    <row r="1587" spans="1:9" x14ac:dyDescent="0.2">
      <c r="A1587" t="s">
        <v>101</v>
      </c>
      <c r="B1587" t="s">
        <v>25</v>
      </c>
      <c r="C1587" t="s">
        <v>17</v>
      </c>
      <c r="D1587" t="s">
        <v>36</v>
      </c>
      <c r="E1587">
        <v>202405</v>
      </c>
      <c r="F1587" s="3">
        <v>1538005381.1399999</v>
      </c>
      <c r="G1587" s="3">
        <v>1775448534.1399999</v>
      </c>
      <c r="H1587" s="3">
        <v>1538005381.1399999</v>
      </c>
      <c r="I1587" s="3">
        <v>1775448534.1399999</v>
      </c>
    </row>
    <row r="1588" spans="1:9" x14ac:dyDescent="0.2">
      <c r="A1588" t="s">
        <v>101</v>
      </c>
      <c r="B1588" t="s">
        <v>25</v>
      </c>
      <c r="C1588" t="s">
        <v>17</v>
      </c>
      <c r="D1588" t="s">
        <v>37</v>
      </c>
      <c r="E1588">
        <v>201912</v>
      </c>
      <c r="F1588" s="3">
        <v>4587345535.01019</v>
      </c>
      <c r="G1588" s="3">
        <v>2406778967.0116692</v>
      </c>
      <c r="H1588" s="3">
        <v>4587345535.01019</v>
      </c>
      <c r="I1588" s="3">
        <v>2406778967.0116692</v>
      </c>
    </row>
    <row r="1589" spans="1:9" x14ac:dyDescent="0.2">
      <c r="A1589" t="s">
        <v>101</v>
      </c>
      <c r="B1589" t="s">
        <v>25</v>
      </c>
      <c r="C1589" t="s">
        <v>17</v>
      </c>
      <c r="D1589" t="s">
        <v>37</v>
      </c>
      <c r="E1589">
        <v>202006</v>
      </c>
      <c r="F1589" s="3">
        <v>10279554627.690002</v>
      </c>
      <c r="G1589" s="3">
        <v>11005748148.221302</v>
      </c>
      <c r="H1589" s="3">
        <v>10279554627.690002</v>
      </c>
      <c r="I1589" s="3">
        <v>11005748148.221302</v>
      </c>
    </row>
    <row r="1590" spans="1:9" x14ac:dyDescent="0.2">
      <c r="A1590" t="s">
        <v>101</v>
      </c>
      <c r="B1590" t="s">
        <v>25</v>
      </c>
      <c r="C1590" t="s">
        <v>17</v>
      </c>
      <c r="D1590" t="s">
        <v>37</v>
      </c>
      <c r="E1590">
        <v>202012</v>
      </c>
      <c r="F1590" s="3">
        <v>14960375333.350224</v>
      </c>
      <c r="G1590" s="3">
        <v>13932713248.274967</v>
      </c>
      <c r="H1590" s="3">
        <v>14960375333.350224</v>
      </c>
      <c r="I1590" s="3">
        <v>13932713248.274967</v>
      </c>
    </row>
    <row r="1591" spans="1:9" x14ac:dyDescent="0.2">
      <c r="A1591" t="s">
        <v>101</v>
      </c>
      <c r="B1591" t="s">
        <v>25</v>
      </c>
      <c r="C1591" t="s">
        <v>17</v>
      </c>
      <c r="D1591" t="s">
        <v>37</v>
      </c>
      <c r="E1591">
        <v>202106</v>
      </c>
      <c r="F1591" s="3">
        <v>10417875427.329998</v>
      </c>
      <c r="G1591" s="3">
        <v>11835733790.902824</v>
      </c>
      <c r="H1591" s="3">
        <v>10417875427.329998</v>
      </c>
      <c r="I1591" s="3">
        <v>11835733790.902824</v>
      </c>
    </row>
    <row r="1592" spans="1:9" x14ac:dyDescent="0.2">
      <c r="A1592" t="s">
        <v>101</v>
      </c>
      <c r="B1592" t="s">
        <v>25</v>
      </c>
      <c r="C1592" t="s">
        <v>17</v>
      </c>
      <c r="D1592" t="s">
        <v>37</v>
      </c>
      <c r="E1592">
        <v>202112</v>
      </c>
      <c r="F1592" s="3">
        <v>15540982050.520187</v>
      </c>
      <c r="G1592" s="3">
        <v>13657941051.516983</v>
      </c>
      <c r="H1592" s="3">
        <v>15540982050.520187</v>
      </c>
      <c r="I1592" s="3">
        <v>13657941051.516983</v>
      </c>
    </row>
    <row r="1593" spans="1:9" x14ac:dyDescent="0.2">
      <c r="A1593" t="s">
        <v>101</v>
      </c>
      <c r="B1593" t="s">
        <v>25</v>
      </c>
      <c r="C1593" t="s">
        <v>17</v>
      </c>
      <c r="D1593" t="s">
        <v>37</v>
      </c>
      <c r="E1593">
        <v>202206</v>
      </c>
      <c r="F1593" s="3">
        <v>12891229716.839993</v>
      </c>
      <c r="G1593" s="3">
        <v>13771435960.387077</v>
      </c>
      <c r="H1593" s="3">
        <v>12891229716.839993</v>
      </c>
      <c r="I1593" s="3">
        <v>13771435960.387077</v>
      </c>
    </row>
    <row r="1594" spans="1:9" x14ac:dyDescent="0.2">
      <c r="A1594" t="s">
        <v>101</v>
      </c>
      <c r="B1594" t="s">
        <v>25</v>
      </c>
      <c r="C1594" t="s">
        <v>17</v>
      </c>
      <c r="D1594" t="s">
        <v>37</v>
      </c>
      <c r="E1594">
        <v>202212</v>
      </c>
      <c r="F1594" s="3">
        <v>17999835651.730164</v>
      </c>
      <c r="G1594" s="3">
        <v>17078574329.837494</v>
      </c>
      <c r="H1594" s="3">
        <v>17999835651.730164</v>
      </c>
      <c r="I1594" s="3">
        <v>17078574329.837494</v>
      </c>
    </row>
    <row r="1595" spans="1:9" x14ac:dyDescent="0.2">
      <c r="A1595" t="s">
        <v>101</v>
      </c>
      <c r="B1595" t="s">
        <v>25</v>
      </c>
      <c r="C1595" t="s">
        <v>17</v>
      </c>
      <c r="D1595" t="s">
        <v>37</v>
      </c>
      <c r="E1595">
        <v>202306</v>
      </c>
      <c r="F1595" s="3">
        <v>13722328428.82</v>
      </c>
      <c r="G1595" s="3">
        <v>15393865991.588791</v>
      </c>
      <c r="H1595" s="3">
        <v>13722328428.82</v>
      </c>
      <c r="I1595" s="3">
        <v>15393865991.588791</v>
      </c>
    </row>
    <row r="1596" spans="1:9" x14ac:dyDescent="0.2">
      <c r="A1596" t="s">
        <v>101</v>
      </c>
      <c r="B1596" t="s">
        <v>25</v>
      </c>
      <c r="C1596" t="s">
        <v>17</v>
      </c>
      <c r="D1596" t="s">
        <v>37</v>
      </c>
      <c r="E1596">
        <v>202312</v>
      </c>
      <c r="F1596" s="3">
        <v>17992670273.750362</v>
      </c>
      <c r="G1596" s="3">
        <v>16894441903.112036</v>
      </c>
      <c r="H1596" s="3">
        <v>17992670273.750362</v>
      </c>
      <c r="I1596" s="3">
        <v>16894441903.112036</v>
      </c>
    </row>
    <row r="1597" spans="1:9" x14ac:dyDescent="0.2">
      <c r="A1597" t="s">
        <v>101</v>
      </c>
      <c r="B1597" t="s">
        <v>25</v>
      </c>
      <c r="C1597" t="s">
        <v>17</v>
      </c>
      <c r="D1597" t="s">
        <v>37</v>
      </c>
      <c r="E1597">
        <v>202406</v>
      </c>
      <c r="F1597" s="3">
        <v>7614218393.6099987</v>
      </c>
      <c r="G1597" s="3">
        <v>8801889055.2714996</v>
      </c>
      <c r="H1597" s="3">
        <v>7614218393.6099987</v>
      </c>
      <c r="I1597" s="3">
        <v>8801889055.2714996</v>
      </c>
    </row>
    <row r="1598" spans="1:9" x14ac:dyDescent="0.2">
      <c r="A1598" t="s">
        <v>101</v>
      </c>
      <c r="B1598" t="s">
        <v>25</v>
      </c>
      <c r="C1598" t="s">
        <v>17</v>
      </c>
      <c r="D1598" t="s">
        <v>33</v>
      </c>
      <c r="E1598">
        <v>201912</v>
      </c>
      <c r="F1598" s="3">
        <v>4587345535.01019</v>
      </c>
      <c r="G1598" s="3">
        <v>2406778967.0116692</v>
      </c>
      <c r="H1598" s="3">
        <v>4587345535.01019</v>
      </c>
      <c r="I1598" s="3">
        <v>2406778967.0116692</v>
      </c>
    </row>
    <row r="1599" spans="1:9" x14ac:dyDescent="0.2">
      <c r="A1599" t="s">
        <v>101</v>
      </c>
      <c r="B1599" t="s">
        <v>25</v>
      </c>
      <c r="C1599" t="s">
        <v>17</v>
      </c>
      <c r="D1599" t="s">
        <v>33</v>
      </c>
      <c r="E1599">
        <v>202003</v>
      </c>
      <c r="F1599" s="3">
        <v>5390207966.2300034</v>
      </c>
      <c r="G1599" s="3">
        <v>5215523061.7612991</v>
      </c>
      <c r="H1599" s="3">
        <v>5390207966.2300034</v>
      </c>
      <c r="I1599" s="3">
        <v>5215523061.7612991</v>
      </c>
    </row>
    <row r="1600" spans="1:9" x14ac:dyDescent="0.2">
      <c r="A1600" t="s">
        <v>101</v>
      </c>
      <c r="B1600" t="s">
        <v>25</v>
      </c>
      <c r="C1600" t="s">
        <v>17</v>
      </c>
      <c r="D1600" t="s">
        <v>33</v>
      </c>
      <c r="E1600">
        <v>202006</v>
      </c>
      <c r="F1600" s="3">
        <v>4889346661.46</v>
      </c>
      <c r="G1600" s="3">
        <v>5790225086.460001</v>
      </c>
      <c r="H1600" s="3">
        <v>4889346661.46</v>
      </c>
      <c r="I1600" s="3">
        <v>5790225086.460001</v>
      </c>
    </row>
    <row r="1601" spans="1:9" x14ac:dyDescent="0.2">
      <c r="A1601" t="s">
        <v>101</v>
      </c>
      <c r="B1601" t="s">
        <v>25</v>
      </c>
      <c r="C1601" t="s">
        <v>17</v>
      </c>
      <c r="D1601" t="s">
        <v>33</v>
      </c>
      <c r="E1601">
        <v>202009</v>
      </c>
      <c r="F1601" s="3">
        <v>5107236478.0099993</v>
      </c>
      <c r="G1601" s="3">
        <v>5787051345.0099993</v>
      </c>
      <c r="H1601" s="3">
        <v>5107236478.0099993</v>
      </c>
      <c r="I1601" s="3">
        <v>5787051345.0099993</v>
      </c>
    </row>
    <row r="1602" spans="1:9" x14ac:dyDescent="0.2">
      <c r="A1602" t="s">
        <v>101</v>
      </c>
      <c r="B1602" t="s">
        <v>25</v>
      </c>
      <c r="C1602" t="s">
        <v>17</v>
      </c>
      <c r="D1602" t="s">
        <v>33</v>
      </c>
      <c r="E1602">
        <v>202012</v>
      </c>
      <c r="F1602" s="3">
        <v>9853138855.3402252</v>
      </c>
      <c r="G1602" s="3">
        <v>8145661903.264967</v>
      </c>
      <c r="H1602" s="3">
        <v>9853138855.3402252</v>
      </c>
      <c r="I1602" s="3">
        <v>8145661903.264967</v>
      </c>
    </row>
    <row r="1603" spans="1:9" x14ac:dyDescent="0.2">
      <c r="A1603" t="s">
        <v>101</v>
      </c>
      <c r="B1603" t="s">
        <v>25</v>
      </c>
      <c r="C1603" t="s">
        <v>17</v>
      </c>
      <c r="D1603" t="s">
        <v>33</v>
      </c>
      <c r="E1603">
        <v>202103</v>
      </c>
      <c r="F1603" s="3">
        <v>5214798530.3799992</v>
      </c>
      <c r="G1603" s="3">
        <v>5990550652.3751106</v>
      </c>
      <c r="H1603" s="3">
        <v>5214798530.3799992</v>
      </c>
      <c r="I1603" s="3">
        <v>5990550652.3751106</v>
      </c>
    </row>
    <row r="1604" spans="1:9" x14ac:dyDescent="0.2">
      <c r="A1604" t="s">
        <v>101</v>
      </c>
      <c r="B1604" t="s">
        <v>25</v>
      </c>
      <c r="C1604" t="s">
        <v>17</v>
      </c>
      <c r="D1604" t="s">
        <v>33</v>
      </c>
      <c r="E1604">
        <v>202106</v>
      </c>
      <c r="F1604" s="3">
        <v>5203076896.9499998</v>
      </c>
      <c r="G1604" s="3">
        <v>5845183138.5277138</v>
      </c>
      <c r="H1604" s="3">
        <v>5203076896.9499998</v>
      </c>
      <c r="I1604" s="3">
        <v>5845183138.5277138</v>
      </c>
    </row>
    <row r="1605" spans="1:9" x14ac:dyDescent="0.2">
      <c r="A1605" t="s">
        <v>101</v>
      </c>
      <c r="B1605" t="s">
        <v>25</v>
      </c>
      <c r="C1605" t="s">
        <v>17</v>
      </c>
      <c r="D1605" t="s">
        <v>33</v>
      </c>
      <c r="E1605">
        <v>202109</v>
      </c>
      <c r="F1605" s="3">
        <v>5346483945.2700024</v>
      </c>
      <c r="G1605" s="3">
        <v>5898832726.7594032</v>
      </c>
      <c r="H1605" s="3">
        <v>5346483945.2700024</v>
      </c>
      <c r="I1605" s="3">
        <v>5898832726.7594032</v>
      </c>
    </row>
    <row r="1606" spans="1:9" x14ac:dyDescent="0.2">
      <c r="A1606" t="s">
        <v>101</v>
      </c>
      <c r="B1606" t="s">
        <v>25</v>
      </c>
      <c r="C1606" t="s">
        <v>17</v>
      </c>
      <c r="D1606" t="s">
        <v>33</v>
      </c>
      <c r="E1606">
        <v>202112</v>
      </c>
      <c r="F1606" s="3">
        <v>10194498105.250185</v>
      </c>
      <c r="G1606" s="3">
        <v>7759108324.7575817</v>
      </c>
      <c r="H1606" s="3">
        <v>10194498105.250185</v>
      </c>
      <c r="I1606" s="3">
        <v>7759108324.7575817</v>
      </c>
    </row>
    <row r="1607" spans="1:9" x14ac:dyDescent="0.2">
      <c r="A1607" t="s">
        <v>101</v>
      </c>
      <c r="B1607" t="s">
        <v>25</v>
      </c>
      <c r="C1607" t="s">
        <v>17</v>
      </c>
      <c r="D1607" t="s">
        <v>33</v>
      </c>
      <c r="E1607">
        <v>202203</v>
      </c>
      <c r="F1607" s="3">
        <v>6341686714.7899914</v>
      </c>
      <c r="G1607" s="3">
        <v>6343961142.3737726</v>
      </c>
      <c r="H1607" s="3">
        <v>6341686714.7899914</v>
      </c>
      <c r="I1607" s="3">
        <v>6343961142.3737726</v>
      </c>
    </row>
    <row r="1608" spans="1:9" x14ac:dyDescent="0.2">
      <c r="A1608" t="s">
        <v>101</v>
      </c>
      <c r="B1608" t="s">
        <v>25</v>
      </c>
      <c r="C1608" t="s">
        <v>17</v>
      </c>
      <c r="D1608" t="s">
        <v>33</v>
      </c>
      <c r="E1608">
        <v>202206</v>
      </c>
      <c r="F1608" s="3">
        <v>6549543002.0500002</v>
      </c>
      <c r="G1608" s="3">
        <v>7427474818.0133038</v>
      </c>
      <c r="H1608" s="3">
        <v>6549543002.0500002</v>
      </c>
      <c r="I1608" s="3">
        <v>7427474818.0133038</v>
      </c>
    </row>
    <row r="1609" spans="1:9" x14ac:dyDescent="0.2">
      <c r="A1609" t="s">
        <v>101</v>
      </c>
      <c r="B1609" t="s">
        <v>25</v>
      </c>
      <c r="C1609" t="s">
        <v>17</v>
      </c>
      <c r="D1609" t="s">
        <v>33</v>
      </c>
      <c r="E1609">
        <v>202209</v>
      </c>
      <c r="F1609" s="3">
        <v>6755892439.2799969</v>
      </c>
      <c r="G1609" s="3">
        <v>7972728450.2235041</v>
      </c>
      <c r="H1609" s="3">
        <v>6755892439.2799969</v>
      </c>
      <c r="I1609" s="3">
        <v>7972728450.2235041</v>
      </c>
    </row>
    <row r="1610" spans="1:9" x14ac:dyDescent="0.2">
      <c r="A1610" t="s">
        <v>101</v>
      </c>
      <c r="B1610" t="s">
        <v>25</v>
      </c>
      <c r="C1610" t="s">
        <v>17</v>
      </c>
      <c r="D1610" t="s">
        <v>33</v>
      </c>
      <c r="E1610">
        <v>202212</v>
      </c>
      <c r="F1610" s="3">
        <v>11243943212.450167</v>
      </c>
      <c r="G1610" s="3">
        <v>9105845879.6139889</v>
      </c>
      <c r="H1610" s="3">
        <v>11243943212.450167</v>
      </c>
      <c r="I1610" s="3">
        <v>9105845879.6139889</v>
      </c>
    </row>
    <row r="1611" spans="1:9" x14ac:dyDescent="0.2">
      <c r="A1611" t="s">
        <v>101</v>
      </c>
      <c r="B1611" t="s">
        <v>25</v>
      </c>
      <c r="C1611" t="s">
        <v>17</v>
      </c>
      <c r="D1611" t="s">
        <v>33</v>
      </c>
      <c r="E1611">
        <v>202303</v>
      </c>
      <c r="F1611" s="3">
        <v>6865382236.2799997</v>
      </c>
      <c r="G1611" s="3">
        <v>7725901239.0573978</v>
      </c>
      <c r="H1611" s="3">
        <v>6865382236.2799997</v>
      </c>
      <c r="I1611" s="3">
        <v>7725901239.0573978</v>
      </c>
    </row>
    <row r="1612" spans="1:9" x14ac:dyDescent="0.2">
      <c r="A1612" t="s">
        <v>101</v>
      </c>
      <c r="B1612" t="s">
        <v>25</v>
      </c>
      <c r="C1612" t="s">
        <v>17</v>
      </c>
      <c r="D1612" t="s">
        <v>33</v>
      </c>
      <c r="E1612">
        <v>202306</v>
      </c>
      <c r="F1612" s="3">
        <v>6856946192.54</v>
      </c>
      <c r="G1612" s="3">
        <v>7667964752.531395</v>
      </c>
      <c r="H1612" s="3">
        <v>6856946192.54</v>
      </c>
      <c r="I1612" s="3">
        <v>7667964752.531395</v>
      </c>
    </row>
    <row r="1613" spans="1:9" x14ac:dyDescent="0.2">
      <c r="A1613" t="s">
        <v>101</v>
      </c>
      <c r="B1613" t="s">
        <v>25</v>
      </c>
      <c r="C1613" t="s">
        <v>17</v>
      </c>
      <c r="D1613" t="s">
        <v>33</v>
      </c>
      <c r="E1613">
        <v>202309</v>
      </c>
      <c r="F1613" s="3">
        <v>6993389116.1299973</v>
      </c>
      <c r="G1613" s="3">
        <v>7753847178.0560989</v>
      </c>
      <c r="H1613" s="3">
        <v>6993389116.1299973</v>
      </c>
      <c r="I1613" s="3">
        <v>7753847178.0560989</v>
      </c>
    </row>
    <row r="1614" spans="1:9" x14ac:dyDescent="0.2">
      <c r="A1614" t="s">
        <v>101</v>
      </c>
      <c r="B1614" t="s">
        <v>25</v>
      </c>
      <c r="C1614" t="s">
        <v>17</v>
      </c>
      <c r="D1614" t="s">
        <v>33</v>
      </c>
      <c r="E1614">
        <v>202312</v>
      </c>
      <c r="F1614" s="3">
        <v>10999281157.620365</v>
      </c>
      <c r="G1614" s="3">
        <v>9140594725.0559368</v>
      </c>
      <c r="H1614" s="3">
        <v>10999281157.620365</v>
      </c>
      <c r="I1614" s="3">
        <v>9140594725.0559368</v>
      </c>
    </row>
    <row r="1615" spans="1:9" x14ac:dyDescent="0.2">
      <c r="A1615" t="s">
        <v>101</v>
      </c>
      <c r="B1615" t="s">
        <v>25</v>
      </c>
      <c r="C1615" t="s">
        <v>17</v>
      </c>
      <c r="D1615" t="s">
        <v>33</v>
      </c>
      <c r="E1615">
        <v>202403</v>
      </c>
      <c r="F1615" s="3">
        <v>4549895928.7299995</v>
      </c>
      <c r="G1615" s="3">
        <v>5265070010.3915005</v>
      </c>
      <c r="H1615" s="3">
        <v>4549895928.7299995</v>
      </c>
      <c r="I1615" s="3">
        <v>5265070010.3915005</v>
      </c>
    </row>
    <row r="1616" spans="1:9" x14ac:dyDescent="0.2">
      <c r="A1616" t="s">
        <v>101</v>
      </c>
      <c r="B1616" t="s">
        <v>25</v>
      </c>
      <c r="C1616" t="s">
        <v>17</v>
      </c>
      <c r="D1616" t="s">
        <v>33</v>
      </c>
      <c r="E1616">
        <v>202406</v>
      </c>
      <c r="F1616" s="3">
        <v>3064322464.8799996</v>
      </c>
      <c r="G1616" s="3">
        <v>3536819044.8800001</v>
      </c>
      <c r="H1616" s="3">
        <v>3064322464.8799996</v>
      </c>
      <c r="I1616" s="3">
        <v>3536819044.8800001</v>
      </c>
    </row>
    <row r="1617" spans="1:9" x14ac:dyDescent="0.2">
      <c r="A1617" t="s">
        <v>101</v>
      </c>
      <c r="B1617" t="s">
        <v>15</v>
      </c>
      <c r="C1617" t="s">
        <v>26</v>
      </c>
      <c r="D1617" t="s">
        <v>35</v>
      </c>
      <c r="E1617">
        <v>2019</v>
      </c>
      <c r="F1617" s="3">
        <v>29945816435.059986</v>
      </c>
      <c r="G1617" s="3">
        <v>42579461664.206245</v>
      </c>
      <c r="H1617" s="3">
        <v>29834193784.199989</v>
      </c>
      <c r="I1617" s="3">
        <v>42467839013.346237</v>
      </c>
    </row>
    <row r="1618" spans="1:9" x14ac:dyDescent="0.2">
      <c r="A1618" t="s">
        <v>101</v>
      </c>
      <c r="B1618" t="s">
        <v>15</v>
      </c>
      <c r="C1618" t="s">
        <v>26</v>
      </c>
      <c r="D1618" t="s">
        <v>35</v>
      </c>
      <c r="E1618">
        <v>2020</v>
      </c>
      <c r="F1618" s="3">
        <v>34267003940.680008</v>
      </c>
      <c r="G1618" s="3">
        <v>36656126510.623047</v>
      </c>
      <c r="H1618" s="3">
        <v>33638805981.000015</v>
      </c>
      <c r="I1618" s="3">
        <v>36027928550.943039</v>
      </c>
    </row>
    <row r="1619" spans="1:9" x14ac:dyDescent="0.2">
      <c r="A1619" t="s">
        <v>101</v>
      </c>
      <c r="B1619" t="s">
        <v>15</v>
      </c>
      <c r="C1619" t="s">
        <v>26</v>
      </c>
      <c r="D1619" t="s">
        <v>35</v>
      </c>
      <c r="E1619">
        <v>2021</v>
      </c>
      <c r="F1619" s="3">
        <v>34906929161.680038</v>
      </c>
      <c r="G1619" s="3">
        <v>34899516845.279099</v>
      </c>
      <c r="H1619" s="3">
        <v>34681378908.90004</v>
      </c>
      <c r="I1619" s="3">
        <v>34673966592.4991</v>
      </c>
    </row>
    <row r="1620" spans="1:9" x14ac:dyDescent="0.2">
      <c r="A1620" t="s">
        <v>101</v>
      </c>
      <c r="B1620" t="s">
        <v>15</v>
      </c>
      <c r="C1620" t="s">
        <v>26</v>
      </c>
      <c r="D1620" t="s">
        <v>35</v>
      </c>
      <c r="E1620">
        <v>2022</v>
      </c>
      <c r="F1620" s="3">
        <v>36901267486.960167</v>
      </c>
      <c r="G1620" s="3">
        <v>33456442027.808891</v>
      </c>
      <c r="H1620" s="3">
        <v>36636123078.310173</v>
      </c>
      <c r="I1620" s="3">
        <v>33191297619.158878</v>
      </c>
    </row>
    <row r="1621" spans="1:9" x14ac:dyDescent="0.2">
      <c r="A1621" t="s">
        <v>101</v>
      </c>
      <c r="B1621" t="s">
        <v>15</v>
      </c>
      <c r="C1621" t="s">
        <v>26</v>
      </c>
      <c r="D1621" t="s">
        <v>35</v>
      </c>
      <c r="E1621">
        <v>2023</v>
      </c>
      <c r="F1621" s="3">
        <v>42763894044.150009</v>
      </c>
      <c r="G1621" s="3">
        <v>42629492966.3937</v>
      </c>
      <c r="H1621" s="3">
        <v>42463154734.990013</v>
      </c>
      <c r="I1621" s="3">
        <v>42328753657.233681</v>
      </c>
    </row>
    <row r="1622" spans="1:9" x14ac:dyDescent="0.2">
      <c r="A1622" t="s">
        <v>101</v>
      </c>
      <c r="B1622" t="s">
        <v>15</v>
      </c>
      <c r="C1622" t="s">
        <v>26</v>
      </c>
      <c r="D1622" t="s">
        <v>35</v>
      </c>
      <c r="E1622">
        <v>2024</v>
      </c>
      <c r="F1622" s="3">
        <v>20098607968.749981</v>
      </c>
      <c r="G1622" s="3">
        <v>20095350718.734371</v>
      </c>
      <c r="H1622" s="3">
        <v>19737827156.169983</v>
      </c>
      <c r="I1622" s="3">
        <v>19734569906.154373</v>
      </c>
    </row>
    <row r="1623" spans="1:9" x14ac:dyDescent="0.2">
      <c r="A1623" t="s">
        <v>101</v>
      </c>
      <c r="B1623" t="s">
        <v>15</v>
      </c>
      <c r="C1623" t="s">
        <v>26</v>
      </c>
      <c r="D1623" t="s">
        <v>36</v>
      </c>
      <c r="E1623">
        <v>201904</v>
      </c>
      <c r="F1623" s="3">
        <v>4228937586.8399968</v>
      </c>
      <c r="G1623" s="3">
        <v>5223673264.2657967</v>
      </c>
      <c r="H1623" s="3">
        <v>4227882321.3999968</v>
      </c>
      <c r="I1623" s="3">
        <v>5222617998.8257971</v>
      </c>
    </row>
    <row r="1624" spans="1:9" x14ac:dyDescent="0.2">
      <c r="A1624" t="s">
        <v>101</v>
      </c>
      <c r="B1624" t="s">
        <v>15</v>
      </c>
      <c r="C1624" t="s">
        <v>26</v>
      </c>
      <c r="D1624" t="s">
        <v>36</v>
      </c>
      <c r="E1624">
        <v>201905</v>
      </c>
      <c r="F1624" s="3">
        <v>2253786497.5299973</v>
      </c>
      <c r="G1624" s="3">
        <v>3326271255.2149053</v>
      </c>
      <c r="H1624" s="3">
        <v>2250090078.0299973</v>
      </c>
      <c r="I1624" s="3">
        <v>3322574835.7149053</v>
      </c>
    </row>
    <row r="1625" spans="1:9" x14ac:dyDescent="0.2">
      <c r="A1625" t="s">
        <v>101</v>
      </c>
      <c r="B1625" t="s">
        <v>15</v>
      </c>
      <c r="C1625" t="s">
        <v>26</v>
      </c>
      <c r="D1625" t="s">
        <v>36</v>
      </c>
      <c r="E1625">
        <v>201906</v>
      </c>
      <c r="F1625" s="3">
        <v>2238511053.1500015</v>
      </c>
      <c r="G1625" s="3">
        <v>3267997185.6645002</v>
      </c>
      <c r="H1625" s="3">
        <v>2238558251.8200016</v>
      </c>
      <c r="I1625" s="3">
        <v>3268044384.3345003</v>
      </c>
    </row>
    <row r="1626" spans="1:9" x14ac:dyDescent="0.2">
      <c r="A1626" t="s">
        <v>101</v>
      </c>
      <c r="B1626" t="s">
        <v>15</v>
      </c>
      <c r="C1626" t="s">
        <v>26</v>
      </c>
      <c r="D1626" t="s">
        <v>36</v>
      </c>
      <c r="E1626">
        <v>201907</v>
      </c>
      <c r="F1626" s="3">
        <v>2785035313.2300043</v>
      </c>
      <c r="G1626" s="3">
        <v>4077024535.4110007</v>
      </c>
      <c r="H1626" s="3">
        <v>2786017146.0300045</v>
      </c>
      <c r="I1626" s="3">
        <v>4078006368.2110009</v>
      </c>
    </row>
    <row r="1627" spans="1:9" x14ac:dyDescent="0.2">
      <c r="A1627" t="s">
        <v>101</v>
      </c>
      <c r="B1627" t="s">
        <v>15</v>
      </c>
      <c r="C1627" t="s">
        <v>26</v>
      </c>
      <c r="D1627" t="s">
        <v>36</v>
      </c>
      <c r="E1627">
        <v>201908</v>
      </c>
      <c r="F1627" s="3">
        <v>3110528907.7900209</v>
      </c>
      <c r="G1627" s="3">
        <v>5952708881.7198219</v>
      </c>
      <c r="H1627" s="3">
        <v>3112059766.3400211</v>
      </c>
      <c r="I1627" s="3">
        <v>5954239740.2698212</v>
      </c>
    </row>
    <row r="1628" spans="1:9" x14ac:dyDescent="0.2">
      <c r="A1628" t="s">
        <v>101</v>
      </c>
      <c r="B1628" t="s">
        <v>15</v>
      </c>
      <c r="C1628" t="s">
        <v>26</v>
      </c>
      <c r="D1628" t="s">
        <v>36</v>
      </c>
      <c r="E1628">
        <v>201909</v>
      </c>
      <c r="F1628" s="3">
        <v>3057502648.9199758</v>
      </c>
      <c r="G1628" s="3">
        <v>5799613203.6002712</v>
      </c>
      <c r="H1628" s="3">
        <v>3057680389.2599759</v>
      </c>
      <c r="I1628" s="3">
        <v>5799790943.9402704</v>
      </c>
    </row>
    <row r="1629" spans="1:9" x14ac:dyDescent="0.2">
      <c r="A1629" t="s">
        <v>101</v>
      </c>
      <c r="B1629" t="s">
        <v>15</v>
      </c>
      <c r="C1629" t="s">
        <v>26</v>
      </c>
      <c r="D1629" t="s">
        <v>36</v>
      </c>
      <c r="E1629">
        <v>201910</v>
      </c>
      <c r="F1629" s="3">
        <v>2693169752.1200037</v>
      </c>
      <c r="G1629" s="3">
        <v>5473037011.8527126</v>
      </c>
      <c r="H1629" s="3">
        <v>2693226041.5200033</v>
      </c>
      <c r="I1629" s="3">
        <v>5473093301.2527122</v>
      </c>
    </row>
    <row r="1630" spans="1:9" x14ac:dyDescent="0.2">
      <c r="A1630" t="s">
        <v>101</v>
      </c>
      <c r="B1630" t="s">
        <v>15</v>
      </c>
      <c r="C1630" t="s">
        <v>26</v>
      </c>
      <c r="D1630" t="s">
        <v>36</v>
      </c>
      <c r="E1630">
        <v>201911</v>
      </c>
      <c r="F1630" s="3">
        <v>3407130784.839992</v>
      </c>
      <c r="G1630" s="3">
        <v>3407130784.839992</v>
      </c>
      <c r="H1630" s="3">
        <v>3404680133.4399915</v>
      </c>
      <c r="I1630" s="3">
        <v>3404680133.4399915</v>
      </c>
    </row>
    <row r="1631" spans="1:9" x14ac:dyDescent="0.2">
      <c r="A1631" t="s">
        <v>101</v>
      </c>
      <c r="B1631" t="s">
        <v>15</v>
      </c>
      <c r="C1631" t="s">
        <v>26</v>
      </c>
      <c r="D1631" t="s">
        <v>36</v>
      </c>
      <c r="E1631">
        <v>201912</v>
      </c>
      <c r="F1631" s="3">
        <v>6171213890.6399956</v>
      </c>
      <c r="G1631" s="3">
        <v>6052005541.6372433</v>
      </c>
      <c r="H1631" s="3">
        <v>6063999656.3599949</v>
      </c>
      <c r="I1631" s="3">
        <v>5944791307.3572416</v>
      </c>
    </row>
    <row r="1632" spans="1:9" x14ac:dyDescent="0.2">
      <c r="A1632" t="s">
        <v>101</v>
      </c>
      <c r="B1632" t="s">
        <v>15</v>
      </c>
      <c r="C1632" t="s">
        <v>26</v>
      </c>
      <c r="D1632" t="s">
        <v>36</v>
      </c>
      <c r="E1632">
        <v>202001</v>
      </c>
      <c r="F1632" s="3">
        <v>1559940162.5599954</v>
      </c>
      <c r="G1632" s="3">
        <v>3965999811.3783011</v>
      </c>
      <c r="H1632" s="3">
        <v>1559964592.0099955</v>
      </c>
      <c r="I1632" s="3">
        <v>3966024240.828301</v>
      </c>
    </row>
    <row r="1633" spans="1:9" x14ac:dyDescent="0.2">
      <c r="A1633" t="s">
        <v>101</v>
      </c>
      <c r="B1633" t="s">
        <v>15</v>
      </c>
      <c r="C1633" t="s">
        <v>26</v>
      </c>
      <c r="D1633" t="s">
        <v>36</v>
      </c>
      <c r="E1633">
        <v>202002</v>
      </c>
      <c r="F1633" s="3">
        <v>2309086858.3800139</v>
      </c>
      <c r="G1633" s="3">
        <v>2313673696.6408124</v>
      </c>
      <c r="H1633" s="3">
        <v>2502219422.380012</v>
      </c>
      <c r="I1633" s="3">
        <v>2506806260.6408086</v>
      </c>
    </row>
    <row r="1634" spans="1:9" x14ac:dyDescent="0.2">
      <c r="A1634" t="s">
        <v>101</v>
      </c>
      <c r="B1634" t="s">
        <v>15</v>
      </c>
      <c r="C1634" t="s">
        <v>26</v>
      </c>
      <c r="D1634" t="s">
        <v>36</v>
      </c>
      <c r="E1634">
        <v>202003</v>
      </c>
      <c r="F1634" s="3">
        <v>3455219194.2100019</v>
      </c>
      <c r="G1634" s="3">
        <v>3460635100.644403</v>
      </c>
      <c r="H1634" s="3">
        <v>3449405827.2100019</v>
      </c>
      <c r="I1634" s="3">
        <v>3454821733.644403</v>
      </c>
    </row>
    <row r="1635" spans="1:9" x14ac:dyDescent="0.2">
      <c r="A1635" t="s">
        <v>101</v>
      </c>
      <c r="B1635" t="s">
        <v>15</v>
      </c>
      <c r="C1635" t="s">
        <v>26</v>
      </c>
      <c r="D1635" t="s">
        <v>36</v>
      </c>
      <c r="E1635">
        <v>202004</v>
      </c>
      <c r="F1635" s="3">
        <v>4683717186.0800018</v>
      </c>
      <c r="G1635" s="3">
        <v>4684691988.5823994</v>
      </c>
      <c r="H1635" s="3">
        <v>4681523563.3700018</v>
      </c>
      <c r="I1635" s="3">
        <v>4682498365.8723993</v>
      </c>
    </row>
    <row r="1636" spans="1:9" x14ac:dyDescent="0.2">
      <c r="A1636" t="s">
        <v>101</v>
      </c>
      <c r="B1636" t="s">
        <v>15</v>
      </c>
      <c r="C1636" t="s">
        <v>26</v>
      </c>
      <c r="D1636" t="s">
        <v>36</v>
      </c>
      <c r="E1636">
        <v>202005</v>
      </c>
      <c r="F1636" s="3">
        <v>1232987579.0599968</v>
      </c>
      <c r="G1636" s="3">
        <v>1232616602.7549975</v>
      </c>
      <c r="H1636" s="3">
        <v>1220790889.6599972</v>
      </c>
      <c r="I1636" s="3">
        <v>1220419913.3549974</v>
      </c>
    </row>
    <row r="1637" spans="1:9" x14ac:dyDescent="0.2">
      <c r="A1637" t="s">
        <v>101</v>
      </c>
      <c r="B1637" t="s">
        <v>15</v>
      </c>
      <c r="C1637" t="s">
        <v>26</v>
      </c>
      <c r="D1637" t="s">
        <v>36</v>
      </c>
      <c r="E1637">
        <v>202006</v>
      </c>
      <c r="F1637" s="3">
        <v>2820923096.6299939</v>
      </c>
      <c r="G1637" s="3">
        <v>2817849282.5326929</v>
      </c>
      <c r="H1637" s="3">
        <v>2820923096.6299939</v>
      </c>
      <c r="I1637" s="3">
        <v>2817849282.5326929</v>
      </c>
    </row>
    <row r="1638" spans="1:9" x14ac:dyDescent="0.2">
      <c r="A1638" t="s">
        <v>101</v>
      </c>
      <c r="B1638" t="s">
        <v>15</v>
      </c>
      <c r="C1638" t="s">
        <v>26</v>
      </c>
      <c r="D1638" t="s">
        <v>36</v>
      </c>
      <c r="E1638">
        <v>202007</v>
      </c>
      <c r="F1638" s="3">
        <v>2079710399.7600036</v>
      </c>
      <c r="G1638" s="3">
        <v>2075880429.6803036</v>
      </c>
      <c r="H1638" s="3">
        <v>2079710399.7600036</v>
      </c>
      <c r="I1638" s="3">
        <v>2075880429.6803036</v>
      </c>
    </row>
    <row r="1639" spans="1:9" x14ac:dyDescent="0.2">
      <c r="A1639" t="s">
        <v>101</v>
      </c>
      <c r="B1639" t="s">
        <v>15</v>
      </c>
      <c r="C1639" t="s">
        <v>26</v>
      </c>
      <c r="D1639" t="s">
        <v>36</v>
      </c>
      <c r="E1639">
        <v>202008</v>
      </c>
      <c r="F1639" s="3">
        <v>2628626682.5199976</v>
      </c>
      <c r="G1639" s="3">
        <v>2624935328.7670975</v>
      </c>
      <c r="H1639" s="3">
        <v>2628264014.7399979</v>
      </c>
      <c r="I1639" s="3">
        <v>2624572660.9870977</v>
      </c>
    </row>
    <row r="1640" spans="1:9" x14ac:dyDescent="0.2">
      <c r="A1640" t="s">
        <v>101</v>
      </c>
      <c r="B1640" t="s">
        <v>15</v>
      </c>
      <c r="C1640" t="s">
        <v>26</v>
      </c>
      <c r="D1640" t="s">
        <v>36</v>
      </c>
      <c r="E1640">
        <v>202009</v>
      </c>
      <c r="F1640" s="3">
        <v>3699215657.0700226</v>
      </c>
      <c r="G1640" s="3">
        <v>3695489711.7815228</v>
      </c>
      <c r="H1640" s="3">
        <v>3699215657.0700226</v>
      </c>
      <c r="I1640" s="3">
        <v>3695489711.7815228</v>
      </c>
    </row>
    <row r="1641" spans="1:9" x14ac:dyDescent="0.2">
      <c r="A1641" t="s">
        <v>101</v>
      </c>
      <c r="B1641" t="s">
        <v>15</v>
      </c>
      <c r="C1641" t="s">
        <v>26</v>
      </c>
      <c r="D1641" t="s">
        <v>36</v>
      </c>
      <c r="E1641">
        <v>202010</v>
      </c>
      <c r="F1641" s="3">
        <v>2104483117.3299963</v>
      </c>
      <c r="G1641" s="3">
        <v>2100620460.2692966</v>
      </c>
      <c r="H1641" s="3">
        <v>2104483117.3299963</v>
      </c>
      <c r="I1641" s="3">
        <v>2100620460.2692966</v>
      </c>
    </row>
    <row r="1642" spans="1:9" x14ac:dyDescent="0.2">
      <c r="A1642" t="s">
        <v>101</v>
      </c>
      <c r="B1642" t="s">
        <v>15</v>
      </c>
      <c r="C1642" t="s">
        <v>26</v>
      </c>
      <c r="D1642" t="s">
        <v>36</v>
      </c>
      <c r="E1642">
        <v>202011</v>
      </c>
      <c r="F1642" s="3">
        <v>3060874303.4500008</v>
      </c>
      <c r="G1642" s="3">
        <v>3053665842.3192954</v>
      </c>
      <c r="H1642" s="3">
        <v>3057336861.5300012</v>
      </c>
      <c r="I1642" s="3">
        <v>3050128400.3992953</v>
      </c>
    </row>
    <row r="1643" spans="1:9" x14ac:dyDescent="0.2">
      <c r="A1643" t="s">
        <v>101</v>
      </c>
      <c r="B1643" t="s">
        <v>15</v>
      </c>
      <c r="C1643" t="s">
        <v>26</v>
      </c>
      <c r="D1643" t="s">
        <v>36</v>
      </c>
      <c r="E1643">
        <v>202012</v>
      </c>
      <c r="F1643" s="3">
        <v>4632219703.629982</v>
      </c>
      <c r="G1643" s="3">
        <v>4630068255.2719202</v>
      </c>
      <c r="H1643" s="3">
        <v>3834968539.309988</v>
      </c>
      <c r="I1643" s="3">
        <v>3832817090.9519191</v>
      </c>
    </row>
    <row r="1644" spans="1:9" x14ac:dyDescent="0.2">
      <c r="A1644" t="s">
        <v>101</v>
      </c>
      <c r="B1644" t="s">
        <v>15</v>
      </c>
      <c r="C1644" t="s">
        <v>26</v>
      </c>
      <c r="D1644" t="s">
        <v>36</v>
      </c>
      <c r="E1644">
        <v>202101</v>
      </c>
      <c r="F1644" s="3">
        <v>2367709098.8400021</v>
      </c>
      <c r="G1644" s="3">
        <v>2367709098.8400021</v>
      </c>
      <c r="H1644" s="3">
        <v>2197970457.1800013</v>
      </c>
      <c r="I1644" s="3">
        <v>2197970457.1800013</v>
      </c>
    </row>
    <row r="1645" spans="1:9" x14ac:dyDescent="0.2">
      <c r="A1645" t="s">
        <v>101</v>
      </c>
      <c r="B1645" t="s">
        <v>15</v>
      </c>
      <c r="C1645" t="s">
        <v>26</v>
      </c>
      <c r="D1645" t="s">
        <v>36</v>
      </c>
      <c r="E1645">
        <v>202102</v>
      </c>
      <c r="F1645" s="3">
        <v>2813739894.5300002</v>
      </c>
      <c r="G1645" s="3">
        <v>2813869671.7145896</v>
      </c>
      <c r="H1645" s="3">
        <v>2819278812.1700006</v>
      </c>
      <c r="I1645" s="3">
        <v>2819408589.3545895</v>
      </c>
    </row>
    <row r="1646" spans="1:9" x14ac:dyDescent="0.2">
      <c r="A1646" t="s">
        <v>101</v>
      </c>
      <c r="B1646" t="s">
        <v>15</v>
      </c>
      <c r="C1646" t="s">
        <v>26</v>
      </c>
      <c r="D1646" t="s">
        <v>36</v>
      </c>
      <c r="E1646">
        <v>202103</v>
      </c>
      <c r="F1646" s="3">
        <v>2037723951.0300062</v>
      </c>
      <c r="G1646" s="3">
        <v>2036951733.1102548</v>
      </c>
      <c r="H1646" s="3">
        <v>2028616596.6500065</v>
      </c>
      <c r="I1646" s="3">
        <v>2027844378.7302551</v>
      </c>
    </row>
    <row r="1647" spans="1:9" x14ac:dyDescent="0.2">
      <c r="A1647" t="s">
        <v>101</v>
      </c>
      <c r="B1647" t="s">
        <v>15</v>
      </c>
      <c r="C1647" t="s">
        <v>26</v>
      </c>
      <c r="D1647" t="s">
        <v>36</v>
      </c>
      <c r="E1647">
        <v>202104</v>
      </c>
      <c r="F1647" s="3">
        <v>5060335755.3099833</v>
      </c>
      <c r="G1647" s="3">
        <v>5059538073.0180836</v>
      </c>
      <c r="H1647" s="3">
        <v>5057178946.8899832</v>
      </c>
      <c r="I1647" s="3">
        <v>5056381264.5980835</v>
      </c>
    </row>
    <row r="1648" spans="1:9" x14ac:dyDescent="0.2">
      <c r="A1648" t="s">
        <v>101</v>
      </c>
      <c r="B1648" t="s">
        <v>15</v>
      </c>
      <c r="C1648" t="s">
        <v>26</v>
      </c>
      <c r="D1648" t="s">
        <v>36</v>
      </c>
      <c r="E1648">
        <v>202105</v>
      </c>
      <c r="F1648" s="3">
        <v>1658630412.2299984</v>
      </c>
      <c r="G1648" s="3">
        <v>1658795804.5834131</v>
      </c>
      <c r="H1648" s="3">
        <v>1648576028.5199983</v>
      </c>
      <c r="I1648" s="3">
        <v>1648741420.8734126</v>
      </c>
    </row>
    <row r="1649" spans="1:9" x14ac:dyDescent="0.2">
      <c r="A1649" t="s">
        <v>101</v>
      </c>
      <c r="B1649" t="s">
        <v>15</v>
      </c>
      <c r="C1649" t="s">
        <v>26</v>
      </c>
      <c r="D1649" t="s">
        <v>36</v>
      </c>
      <c r="E1649">
        <v>202106</v>
      </c>
      <c r="F1649" s="3">
        <v>2356062481.5799994</v>
      </c>
      <c r="G1649" s="3">
        <v>2355926053.4209757</v>
      </c>
      <c r="H1649" s="3">
        <v>2349603506.8099995</v>
      </c>
      <c r="I1649" s="3">
        <v>2349467078.6509762</v>
      </c>
    </row>
    <row r="1650" spans="1:9" x14ac:dyDescent="0.2">
      <c r="A1650" t="s">
        <v>101</v>
      </c>
      <c r="B1650" t="s">
        <v>15</v>
      </c>
      <c r="C1650" t="s">
        <v>26</v>
      </c>
      <c r="D1650" t="s">
        <v>36</v>
      </c>
      <c r="E1650">
        <v>202107</v>
      </c>
      <c r="F1650" s="3">
        <v>3385374908.6200142</v>
      </c>
      <c r="G1650" s="3">
        <v>3386702101.4783068</v>
      </c>
      <c r="H1650" s="3">
        <v>3382301086.0100145</v>
      </c>
      <c r="I1650" s="3">
        <v>3383628278.8683076</v>
      </c>
    </row>
    <row r="1651" spans="1:9" x14ac:dyDescent="0.2">
      <c r="A1651" t="s">
        <v>101</v>
      </c>
      <c r="B1651" t="s">
        <v>15</v>
      </c>
      <c r="C1651" t="s">
        <v>26</v>
      </c>
      <c r="D1651" t="s">
        <v>36</v>
      </c>
      <c r="E1651">
        <v>202108</v>
      </c>
      <c r="F1651" s="3">
        <v>1938683274.1299982</v>
      </c>
      <c r="G1651" s="3">
        <v>1939148342.1338081</v>
      </c>
      <c r="H1651" s="3">
        <v>1938725043.1199982</v>
      </c>
      <c r="I1651" s="3">
        <v>1939190111.1238081</v>
      </c>
    </row>
    <row r="1652" spans="1:9" x14ac:dyDescent="0.2">
      <c r="A1652" t="s">
        <v>101</v>
      </c>
      <c r="B1652" t="s">
        <v>15</v>
      </c>
      <c r="C1652" t="s">
        <v>26</v>
      </c>
      <c r="D1652" t="s">
        <v>36</v>
      </c>
      <c r="E1652">
        <v>202109</v>
      </c>
      <c r="F1652" s="3">
        <v>4439622855.9900408</v>
      </c>
      <c r="G1652" s="3">
        <v>4440019616.0257654</v>
      </c>
      <c r="H1652" s="3">
        <v>4429287126.1200409</v>
      </c>
      <c r="I1652" s="3">
        <v>4429683886.1557655</v>
      </c>
    </row>
    <row r="1653" spans="1:9" x14ac:dyDescent="0.2">
      <c r="A1653" t="s">
        <v>101</v>
      </c>
      <c r="B1653" t="s">
        <v>15</v>
      </c>
      <c r="C1653" t="s">
        <v>26</v>
      </c>
      <c r="D1653" t="s">
        <v>36</v>
      </c>
      <c r="E1653">
        <v>202110</v>
      </c>
      <c r="F1653" s="3">
        <v>2120276682.1000018</v>
      </c>
      <c r="G1653" s="3">
        <v>2121320209.0048053</v>
      </c>
      <c r="H1653" s="3">
        <v>2116901555.900002</v>
      </c>
      <c r="I1653" s="3">
        <v>2117945082.8048055</v>
      </c>
    </row>
    <row r="1654" spans="1:9" x14ac:dyDescent="0.2">
      <c r="A1654" t="s">
        <v>101</v>
      </c>
      <c r="B1654" t="s">
        <v>15</v>
      </c>
      <c r="C1654" t="s">
        <v>26</v>
      </c>
      <c r="D1654" t="s">
        <v>36</v>
      </c>
      <c r="E1654">
        <v>202111</v>
      </c>
      <c r="F1654" s="3">
        <v>3369465659.4000006</v>
      </c>
      <c r="G1654" s="3">
        <v>3369023781.4162984</v>
      </c>
      <c r="H1654" s="3">
        <v>3369610311.3800001</v>
      </c>
      <c r="I1654" s="3">
        <v>3369168433.3962984</v>
      </c>
    </row>
    <row r="1655" spans="1:9" x14ac:dyDescent="0.2">
      <c r="A1655" t="s">
        <v>101</v>
      </c>
      <c r="B1655" t="s">
        <v>15</v>
      </c>
      <c r="C1655" t="s">
        <v>26</v>
      </c>
      <c r="D1655" t="s">
        <v>36</v>
      </c>
      <c r="E1655">
        <v>202112</v>
      </c>
      <c r="F1655" s="3">
        <v>3359304187.9199958</v>
      </c>
      <c r="G1655" s="3">
        <v>3350512360.532795</v>
      </c>
      <c r="H1655" s="3">
        <v>3343329438.1499958</v>
      </c>
      <c r="I1655" s="3">
        <v>3334537610.762795</v>
      </c>
    </row>
    <row r="1656" spans="1:9" x14ac:dyDescent="0.2">
      <c r="A1656" t="s">
        <v>101</v>
      </c>
      <c r="B1656" t="s">
        <v>15</v>
      </c>
      <c r="C1656" t="s">
        <v>26</v>
      </c>
      <c r="D1656" t="s">
        <v>36</v>
      </c>
      <c r="E1656">
        <v>202201</v>
      </c>
      <c r="F1656" s="3">
        <v>2971566124.849999</v>
      </c>
      <c r="G1656" s="3">
        <v>2951560260.4984012</v>
      </c>
      <c r="H1656" s="3">
        <v>2754706632.2200027</v>
      </c>
      <c r="I1656" s="3">
        <v>2734700767.8683882</v>
      </c>
    </row>
    <row r="1657" spans="1:9" x14ac:dyDescent="0.2">
      <c r="A1657" t="s">
        <v>101</v>
      </c>
      <c r="B1657" t="s">
        <v>15</v>
      </c>
      <c r="C1657" t="s">
        <v>26</v>
      </c>
      <c r="D1657" t="s">
        <v>36</v>
      </c>
      <c r="E1657">
        <v>202202</v>
      </c>
      <c r="F1657" s="3">
        <v>3088409802.8300815</v>
      </c>
      <c r="G1657" s="3">
        <v>2819940070.5314789</v>
      </c>
      <c r="H1657" s="3">
        <v>3081352867.0100818</v>
      </c>
      <c r="I1657" s="3">
        <v>2812883134.7114782</v>
      </c>
    </row>
    <row r="1658" spans="1:9" x14ac:dyDescent="0.2">
      <c r="A1658" t="s">
        <v>101</v>
      </c>
      <c r="B1658" t="s">
        <v>15</v>
      </c>
      <c r="C1658" t="s">
        <v>26</v>
      </c>
      <c r="D1658" t="s">
        <v>36</v>
      </c>
      <c r="E1658">
        <v>202203</v>
      </c>
      <c r="F1658" s="3">
        <v>2192269919.5499992</v>
      </c>
      <c r="G1658" s="3">
        <v>1840295069.2362001</v>
      </c>
      <c r="H1658" s="3">
        <v>2174891389.3899989</v>
      </c>
      <c r="I1658" s="3">
        <v>1822916539.0761993</v>
      </c>
    </row>
    <row r="1659" spans="1:9" x14ac:dyDescent="0.2">
      <c r="A1659" t="s">
        <v>101</v>
      </c>
      <c r="B1659" t="s">
        <v>15</v>
      </c>
      <c r="C1659" t="s">
        <v>26</v>
      </c>
      <c r="D1659" t="s">
        <v>36</v>
      </c>
      <c r="E1659">
        <v>202204</v>
      </c>
      <c r="F1659" s="3">
        <v>3029179195.4600015</v>
      </c>
      <c r="G1659" s="3">
        <v>2456430230.6239071</v>
      </c>
      <c r="H1659" s="3">
        <v>3023326141.8900008</v>
      </c>
      <c r="I1659" s="3">
        <v>2450577177.0539079</v>
      </c>
    </row>
    <row r="1660" spans="1:9" x14ac:dyDescent="0.2">
      <c r="A1660" t="s">
        <v>101</v>
      </c>
      <c r="B1660" t="s">
        <v>15</v>
      </c>
      <c r="C1660" t="s">
        <v>26</v>
      </c>
      <c r="D1660" t="s">
        <v>36</v>
      </c>
      <c r="E1660">
        <v>202205</v>
      </c>
      <c r="F1660" s="3">
        <v>4450676910.08002</v>
      </c>
      <c r="G1660" s="3">
        <v>3372638271.9545999</v>
      </c>
      <c r="H1660" s="3">
        <v>4452011371.54002</v>
      </c>
      <c r="I1660" s="3">
        <v>3373972733.4145994</v>
      </c>
    </row>
    <row r="1661" spans="1:9" x14ac:dyDescent="0.2">
      <c r="A1661" t="s">
        <v>101</v>
      </c>
      <c r="B1661" t="s">
        <v>15</v>
      </c>
      <c r="C1661" t="s">
        <v>26</v>
      </c>
      <c r="D1661" t="s">
        <v>36</v>
      </c>
      <c r="E1661">
        <v>202206</v>
      </c>
      <c r="F1661" s="3">
        <v>2822794548.9599972</v>
      </c>
      <c r="G1661" s="3">
        <v>2477906657.1277919</v>
      </c>
      <c r="H1661" s="3">
        <v>2826138440.9499969</v>
      </c>
      <c r="I1661" s="3">
        <v>2481250549.1177917</v>
      </c>
    </row>
    <row r="1662" spans="1:9" x14ac:dyDescent="0.2">
      <c r="A1662" t="s">
        <v>101</v>
      </c>
      <c r="B1662" t="s">
        <v>15</v>
      </c>
      <c r="C1662" t="s">
        <v>26</v>
      </c>
      <c r="D1662" t="s">
        <v>36</v>
      </c>
      <c r="E1662">
        <v>202207</v>
      </c>
      <c r="F1662" s="3">
        <v>2643368594.8800311</v>
      </c>
      <c r="G1662" s="3">
        <v>2430993908.5700212</v>
      </c>
      <c r="H1662" s="3">
        <v>2643507129.0200305</v>
      </c>
      <c r="I1662" s="3">
        <v>2431132442.7100205</v>
      </c>
    </row>
    <row r="1663" spans="1:9" x14ac:dyDescent="0.2">
      <c r="A1663" t="s">
        <v>101</v>
      </c>
      <c r="B1663" t="s">
        <v>15</v>
      </c>
      <c r="C1663" t="s">
        <v>26</v>
      </c>
      <c r="D1663" t="s">
        <v>36</v>
      </c>
      <c r="E1663">
        <v>202208</v>
      </c>
      <c r="F1663" s="3">
        <v>3183362310.5600405</v>
      </c>
      <c r="G1663" s="3">
        <v>2970246038.2975116</v>
      </c>
      <c r="H1663" s="3">
        <v>3172616050.4300399</v>
      </c>
      <c r="I1663" s="3">
        <v>2959499778.1675105</v>
      </c>
    </row>
    <row r="1664" spans="1:9" x14ac:dyDescent="0.2">
      <c r="A1664" t="s">
        <v>101</v>
      </c>
      <c r="B1664" t="s">
        <v>15</v>
      </c>
      <c r="C1664" t="s">
        <v>26</v>
      </c>
      <c r="D1664" t="s">
        <v>36</v>
      </c>
      <c r="E1664">
        <v>202209</v>
      </c>
      <c r="F1664" s="3">
        <v>3141858381.2799988</v>
      </c>
      <c r="G1664" s="3">
        <v>3008833653.2147036</v>
      </c>
      <c r="H1664" s="3">
        <v>3141732054.9199986</v>
      </c>
      <c r="I1664" s="3">
        <v>3008707326.8547039</v>
      </c>
    </row>
    <row r="1665" spans="1:9" x14ac:dyDescent="0.2">
      <c r="A1665" t="s">
        <v>101</v>
      </c>
      <c r="B1665" t="s">
        <v>15</v>
      </c>
      <c r="C1665" t="s">
        <v>26</v>
      </c>
      <c r="D1665" t="s">
        <v>36</v>
      </c>
      <c r="E1665">
        <v>202210</v>
      </c>
      <c r="F1665" s="3">
        <v>2218002434.920002</v>
      </c>
      <c r="G1665" s="3">
        <v>2281264103.3061051</v>
      </c>
      <c r="H1665" s="3">
        <v>2214621288.360002</v>
      </c>
      <c r="I1665" s="3">
        <v>2277882956.7461052</v>
      </c>
    </row>
    <row r="1666" spans="1:9" x14ac:dyDescent="0.2">
      <c r="A1666" t="s">
        <v>101</v>
      </c>
      <c r="B1666" t="s">
        <v>15</v>
      </c>
      <c r="C1666" t="s">
        <v>26</v>
      </c>
      <c r="D1666" t="s">
        <v>36</v>
      </c>
      <c r="E1666">
        <v>202211</v>
      </c>
      <c r="F1666" s="3">
        <v>3556897845.6500063</v>
      </c>
      <c r="G1666" s="3">
        <v>3303362460.7689905</v>
      </c>
      <c r="H1666" s="3">
        <v>3556970415.7100062</v>
      </c>
      <c r="I1666" s="3">
        <v>3303435030.8289905</v>
      </c>
    </row>
    <row r="1667" spans="1:9" x14ac:dyDescent="0.2">
      <c r="A1667" t="s">
        <v>101</v>
      </c>
      <c r="B1667" t="s">
        <v>15</v>
      </c>
      <c r="C1667" t="s">
        <v>26</v>
      </c>
      <c r="D1667" t="s">
        <v>36</v>
      </c>
      <c r="E1667">
        <v>202212</v>
      </c>
      <c r="F1667" s="3">
        <v>3602881417.9399981</v>
      </c>
      <c r="G1667" s="3">
        <v>3542971303.6791816</v>
      </c>
      <c r="H1667" s="3">
        <v>3594249296.8699975</v>
      </c>
      <c r="I1667" s="3">
        <v>3534339182.6091814</v>
      </c>
    </row>
    <row r="1668" spans="1:9" x14ac:dyDescent="0.2">
      <c r="A1668" t="s">
        <v>101</v>
      </c>
      <c r="B1668" t="s">
        <v>15</v>
      </c>
      <c r="C1668" t="s">
        <v>26</v>
      </c>
      <c r="D1668" t="s">
        <v>36</v>
      </c>
      <c r="E1668">
        <v>202301</v>
      </c>
      <c r="F1668" s="3">
        <v>2563860285.7299905</v>
      </c>
      <c r="G1668" s="3">
        <v>2816907174.4320979</v>
      </c>
      <c r="H1668" s="3">
        <v>2286880849.4900022</v>
      </c>
      <c r="I1668" s="3">
        <v>2539927738.1920795</v>
      </c>
    </row>
    <row r="1669" spans="1:9" x14ac:dyDescent="0.2">
      <c r="A1669" t="s">
        <v>101</v>
      </c>
      <c r="B1669" t="s">
        <v>15</v>
      </c>
      <c r="C1669" t="s">
        <v>26</v>
      </c>
      <c r="D1669" t="s">
        <v>36</v>
      </c>
      <c r="E1669">
        <v>202302</v>
      </c>
      <c r="F1669" s="3">
        <v>4358376575.3000135</v>
      </c>
      <c r="G1669" s="3">
        <v>4227623766.7624202</v>
      </c>
      <c r="H1669" s="3">
        <v>4356355462.6700134</v>
      </c>
      <c r="I1669" s="3">
        <v>4225602654.1324205</v>
      </c>
    </row>
    <row r="1670" spans="1:9" x14ac:dyDescent="0.2">
      <c r="A1670" t="s">
        <v>101</v>
      </c>
      <c r="B1670" t="s">
        <v>15</v>
      </c>
      <c r="C1670" t="s">
        <v>26</v>
      </c>
      <c r="D1670" t="s">
        <v>36</v>
      </c>
      <c r="E1670">
        <v>202303</v>
      </c>
      <c r="F1670" s="3">
        <v>3980792531.8999939</v>
      </c>
      <c r="G1670" s="3">
        <v>3873716167.8912907</v>
      </c>
      <c r="H1670" s="3">
        <v>3980483467.2199941</v>
      </c>
      <c r="I1670" s="3">
        <v>3873407103.2112904</v>
      </c>
    </row>
    <row r="1671" spans="1:9" x14ac:dyDescent="0.2">
      <c r="A1671" t="s">
        <v>101</v>
      </c>
      <c r="B1671" t="s">
        <v>15</v>
      </c>
      <c r="C1671" t="s">
        <v>26</v>
      </c>
      <c r="D1671" t="s">
        <v>36</v>
      </c>
      <c r="E1671">
        <v>202304</v>
      </c>
      <c r="F1671" s="3">
        <v>3093664793.8799973</v>
      </c>
      <c r="G1671" s="3">
        <v>3084428773.2623935</v>
      </c>
      <c r="H1671" s="3">
        <v>3095023699.5499973</v>
      </c>
      <c r="I1671" s="3">
        <v>3085787678.9323936</v>
      </c>
    </row>
    <row r="1672" spans="1:9" x14ac:dyDescent="0.2">
      <c r="A1672" t="s">
        <v>101</v>
      </c>
      <c r="B1672" t="s">
        <v>15</v>
      </c>
      <c r="C1672" t="s">
        <v>26</v>
      </c>
      <c r="D1672" t="s">
        <v>36</v>
      </c>
      <c r="E1672">
        <v>202305</v>
      </c>
      <c r="F1672" s="3">
        <v>5291792894.6400137</v>
      </c>
      <c r="G1672" s="3">
        <v>5019606248.1158323</v>
      </c>
      <c r="H1672" s="3">
        <v>5279240504.4100142</v>
      </c>
      <c r="I1672" s="3">
        <v>5007053857.8858318</v>
      </c>
    </row>
    <row r="1673" spans="1:9" x14ac:dyDescent="0.2">
      <c r="A1673" t="s">
        <v>101</v>
      </c>
      <c r="B1673" t="s">
        <v>15</v>
      </c>
      <c r="C1673" t="s">
        <v>26</v>
      </c>
      <c r="D1673" t="s">
        <v>36</v>
      </c>
      <c r="E1673">
        <v>202306</v>
      </c>
      <c r="F1673" s="3">
        <v>3382909732.5399899</v>
      </c>
      <c r="G1673" s="3">
        <v>3366538870.5250974</v>
      </c>
      <c r="H1673" s="3">
        <v>3379978038.5599899</v>
      </c>
      <c r="I1673" s="3">
        <v>3363607176.5450974</v>
      </c>
    </row>
    <row r="1674" spans="1:9" x14ac:dyDescent="0.2">
      <c r="A1674" t="s">
        <v>101</v>
      </c>
      <c r="B1674" t="s">
        <v>15</v>
      </c>
      <c r="C1674" t="s">
        <v>26</v>
      </c>
      <c r="D1674" t="s">
        <v>36</v>
      </c>
      <c r="E1674">
        <v>202307</v>
      </c>
      <c r="F1674" s="3">
        <v>2894558997.0899935</v>
      </c>
      <c r="G1674" s="3">
        <v>3043533587.2484636</v>
      </c>
      <c r="H1674" s="3">
        <v>2888842393.819993</v>
      </c>
      <c r="I1674" s="3">
        <v>3037816983.9784636</v>
      </c>
    </row>
    <row r="1675" spans="1:9" x14ac:dyDescent="0.2">
      <c r="A1675" t="s">
        <v>101</v>
      </c>
      <c r="B1675" t="s">
        <v>15</v>
      </c>
      <c r="C1675" t="s">
        <v>26</v>
      </c>
      <c r="D1675" t="s">
        <v>36</v>
      </c>
      <c r="E1675">
        <v>202308</v>
      </c>
      <c r="F1675" s="3">
        <v>3065609562.8900061</v>
      </c>
      <c r="G1675" s="3">
        <v>3065609562.8900061</v>
      </c>
      <c r="H1675" s="3">
        <v>3060421284.9900064</v>
      </c>
      <c r="I1675" s="3">
        <v>3060421284.9900064</v>
      </c>
    </row>
    <row r="1676" spans="1:9" x14ac:dyDescent="0.2">
      <c r="A1676" t="s">
        <v>101</v>
      </c>
      <c r="B1676" t="s">
        <v>15</v>
      </c>
      <c r="C1676" t="s">
        <v>26</v>
      </c>
      <c r="D1676" t="s">
        <v>36</v>
      </c>
      <c r="E1676">
        <v>202309</v>
      </c>
      <c r="F1676" s="3">
        <v>3629588535.7800021</v>
      </c>
      <c r="G1676" s="3">
        <v>3629588535.7800021</v>
      </c>
      <c r="H1676" s="3">
        <v>3628062628.6700025</v>
      </c>
      <c r="I1676" s="3">
        <v>3628062628.6700025</v>
      </c>
    </row>
    <row r="1677" spans="1:9" x14ac:dyDescent="0.2">
      <c r="A1677" t="s">
        <v>101</v>
      </c>
      <c r="B1677" t="s">
        <v>15</v>
      </c>
      <c r="C1677" t="s">
        <v>26</v>
      </c>
      <c r="D1677" t="s">
        <v>36</v>
      </c>
      <c r="E1677">
        <v>202310</v>
      </c>
      <c r="F1677" s="3">
        <v>2307583828.349998</v>
      </c>
      <c r="G1677" s="3">
        <v>2307583828.349998</v>
      </c>
      <c r="H1677" s="3">
        <v>2312841349.1899981</v>
      </c>
      <c r="I1677" s="3">
        <v>2312841349.1899981</v>
      </c>
    </row>
    <row r="1678" spans="1:9" x14ac:dyDescent="0.2">
      <c r="A1678" t="s">
        <v>101</v>
      </c>
      <c r="B1678" t="s">
        <v>15</v>
      </c>
      <c r="C1678" t="s">
        <v>26</v>
      </c>
      <c r="D1678" t="s">
        <v>36</v>
      </c>
      <c r="E1678">
        <v>202311</v>
      </c>
      <c r="F1678" s="3">
        <v>4628172422.2000122</v>
      </c>
      <c r="G1678" s="3">
        <v>4628172422.2000122</v>
      </c>
      <c r="H1678" s="3">
        <v>4627555578.5900116</v>
      </c>
      <c r="I1678" s="3">
        <v>4627555578.5900116</v>
      </c>
    </row>
    <row r="1679" spans="1:9" x14ac:dyDescent="0.2">
      <c r="A1679" t="s">
        <v>101</v>
      </c>
      <c r="B1679" t="s">
        <v>15</v>
      </c>
      <c r="C1679" t="s">
        <v>26</v>
      </c>
      <c r="D1679" t="s">
        <v>36</v>
      </c>
      <c r="E1679">
        <v>202312</v>
      </c>
      <c r="F1679" s="3">
        <v>3566983883.8499975</v>
      </c>
      <c r="G1679" s="3">
        <v>3566184028.9360852</v>
      </c>
      <c r="H1679" s="3">
        <v>3567469477.8299975</v>
      </c>
      <c r="I1679" s="3">
        <v>3566669622.9160852</v>
      </c>
    </row>
    <row r="1680" spans="1:9" x14ac:dyDescent="0.2">
      <c r="A1680" t="s">
        <v>101</v>
      </c>
      <c r="B1680" t="s">
        <v>15</v>
      </c>
      <c r="C1680" t="s">
        <v>26</v>
      </c>
      <c r="D1680" t="s">
        <v>36</v>
      </c>
      <c r="E1680">
        <v>202401</v>
      </c>
      <c r="F1680" s="3">
        <v>2879392017.7499862</v>
      </c>
      <c r="G1680" s="3">
        <v>2878955099.8126888</v>
      </c>
      <c r="H1680" s="3">
        <v>2554185523.3799872</v>
      </c>
      <c r="I1680" s="3">
        <v>2553748605.4426918</v>
      </c>
    </row>
    <row r="1681" spans="1:9" x14ac:dyDescent="0.2">
      <c r="A1681" t="s">
        <v>101</v>
      </c>
      <c r="B1681" t="s">
        <v>15</v>
      </c>
      <c r="C1681" t="s">
        <v>26</v>
      </c>
      <c r="D1681" t="s">
        <v>36</v>
      </c>
      <c r="E1681">
        <v>202402</v>
      </c>
      <c r="F1681" s="3">
        <v>3017829330.2800112</v>
      </c>
      <c r="G1681" s="3">
        <v>3015008998.2016983</v>
      </c>
      <c r="H1681" s="3">
        <v>3010033306.920011</v>
      </c>
      <c r="I1681" s="3">
        <v>3007212974.8416982</v>
      </c>
    </row>
    <row r="1682" spans="1:9" x14ac:dyDescent="0.2">
      <c r="A1682" t="s">
        <v>101</v>
      </c>
      <c r="B1682" t="s">
        <v>15</v>
      </c>
      <c r="C1682" t="s">
        <v>26</v>
      </c>
      <c r="D1682" t="s">
        <v>36</v>
      </c>
      <c r="E1682">
        <v>202403</v>
      </c>
      <c r="F1682" s="3">
        <v>4271106090.2899976</v>
      </c>
      <c r="G1682" s="3">
        <v>4271106090.2899976</v>
      </c>
      <c r="H1682" s="3">
        <v>4271413364.2099977</v>
      </c>
      <c r="I1682" s="3">
        <v>4271413364.2099977</v>
      </c>
    </row>
    <row r="1683" spans="1:9" x14ac:dyDescent="0.2">
      <c r="A1683" t="s">
        <v>101</v>
      </c>
      <c r="B1683" t="s">
        <v>15</v>
      </c>
      <c r="C1683" t="s">
        <v>26</v>
      </c>
      <c r="D1683" t="s">
        <v>36</v>
      </c>
      <c r="E1683">
        <v>202404</v>
      </c>
      <c r="F1683" s="3">
        <v>7231068743.4199867</v>
      </c>
      <c r="G1683" s="3">
        <v>7231068743.4199867</v>
      </c>
      <c r="H1683" s="3">
        <v>7202870190.0099869</v>
      </c>
      <c r="I1683" s="3">
        <v>7202870190.0099869</v>
      </c>
    </row>
    <row r="1684" spans="1:9" x14ac:dyDescent="0.2">
      <c r="A1684" t="s">
        <v>101</v>
      </c>
      <c r="B1684" t="s">
        <v>15</v>
      </c>
      <c r="C1684" t="s">
        <v>26</v>
      </c>
      <c r="D1684" t="s">
        <v>36</v>
      </c>
      <c r="E1684">
        <v>202405</v>
      </c>
      <c r="F1684" s="3">
        <v>2699211787.0099988</v>
      </c>
      <c r="G1684" s="3">
        <v>2699211787.0099988</v>
      </c>
      <c r="H1684" s="3">
        <v>2699324771.6499982</v>
      </c>
      <c r="I1684" s="3">
        <v>2699324771.6499982</v>
      </c>
    </row>
    <row r="1685" spans="1:9" x14ac:dyDescent="0.2">
      <c r="A1685" t="s">
        <v>101</v>
      </c>
      <c r="B1685" t="s">
        <v>15</v>
      </c>
      <c r="C1685" t="s">
        <v>26</v>
      </c>
      <c r="D1685" t="s">
        <v>37</v>
      </c>
      <c r="E1685">
        <v>201906</v>
      </c>
      <c r="F1685" s="3">
        <v>8721235137.5199966</v>
      </c>
      <c r="G1685" s="3">
        <v>11817941705.145203</v>
      </c>
      <c r="H1685" s="3">
        <v>8716530651.2499962</v>
      </c>
      <c r="I1685" s="3">
        <v>11813237218.875202</v>
      </c>
    </row>
    <row r="1686" spans="1:9" x14ac:dyDescent="0.2">
      <c r="A1686" t="s">
        <v>101</v>
      </c>
      <c r="B1686" t="s">
        <v>15</v>
      </c>
      <c r="C1686" t="s">
        <v>26</v>
      </c>
      <c r="D1686" t="s">
        <v>37</v>
      </c>
      <c r="E1686">
        <v>201912</v>
      </c>
      <c r="F1686" s="3">
        <v>21224581297.539993</v>
      </c>
      <c r="G1686" s="3">
        <v>30761519959.061043</v>
      </c>
      <c r="H1686" s="3">
        <v>21117663132.949989</v>
      </c>
      <c r="I1686" s="3">
        <v>30654601794.471039</v>
      </c>
    </row>
    <row r="1687" spans="1:9" x14ac:dyDescent="0.2">
      <c r="A1687" t="s">
        <v>101</v>
      </c>
      <c r="B1687" t="s">
        <v>15</v>
      </c>
      <c r="C1687" t="s">
        <v>26</v>
      </c>
      <c r="D1687" t="s">
        <v>37</v>
      </c>
      <c r="E1687">
        <v>202006</v>
      </c>
      <c r="F1687" s="3">
        <v>16061874076.920004</v>
      </c>
      <c r="G1687" s="3">
        <v>18475466482.533607</v>
      </c>
      <c r="H1687" s="3">
        <v>16234827391.260004</v>
      </c>
      <c r="I1687" s="3">
        <v>18648419796.873604</v>
      </c>
    </row>
    <row r="1688" spans="1:9" x14ac:dyDescent="0.2">
      <c r="A1688" t="s">
        <v>101</v>
      </c>
      <c r="B1688" t="s">
        <v>15</v>
      </c>
      <c r="C1688" t="s">
        <v>26</v>
      </c>
      <c r="D1688" t="s">
        <v>37</v>
      </c>
      <c r="E1688">
        <v>202012</v>
      </c>
      <c r="F1688" s="3">
        <v>18205129863.760002</v>
      </c>
      <c r="G1688" s="3">
        <v>18180660028.089436</v>
      </c>
      <c r="H1688" s="3">
        <v>17403978589.740009</v>
      </c>
      <c r="I1688" s="3">
        <v>17379508754.069435</v>
      </c>
    </row>
    <row r="1689" spans="1:9" x14ac:dyDescent="0.2">
      <c r="A1689" t="s">
        <v>101</v>
      </c>
      <c r="B1689" t="s">
        <v>15</v>
      </c>
      <c r="C1689" t="s">
        <v>26</v>
      </c>
      <c r="D1689" t="s">
        <v>37</v>
      </c>
      <c r="E1689">
        <v>202106</v>
      </c>
      <c r="F1689" s="3">
        <v>16294201593.519989</v>
      </c>
      <c r="G1689" s="3">
        <v>16292790434.687317</v>
      </c>
      <c r="H1689" s="3">
        <v>16101224348.21999</v>
      </c>
      <c r="I1689" s="3">
        <v>16099813189.38732</v>
      </c>
    </row>
    <row r="1690" spans="1:9" x14ac:dyDescent="0.2">
      <c r="A1690" t="s">
        <v>101</v>
      </c>
      <c r="B1690" t="s">
        <v>15</v>
      </c>
      <c r="C1690" t="s">
        <v>26</v>
      </c>
      <c r="D1690" t="s">
        <v>37</v>
      </c>
      <c r="E1690">
        <v>202112</v>
      </c>
      <c r="F1690" s="3">
        <v>18612727568.160049</v>
      </c>
      <c r="G1690" s="3">
        <v>18606726410.591778</v>
      </c>
      <c r="H1690" s="3">
        <v>18580154560.680054</v>
      </c>
      <c r="I1690" s="3">
        <v>18574153403.111778</v>
      </c>
    </row>
    <row r="1691" spans="1:9" x14ac:dyDescent="0.2">
      <c r="A1691" t="s">
        <v>101</v>
      </c>
      <c r="B1691" t="s">
        <v>15</v>
      </c>
      <c r="C1691" t="s">
        <v>26</v>
      </c>
      <c r="D1691" t="s">
        <v>37</v>
      </c>
      <c r="E1691">
        <v>202206</v>
      </c>
      <c r="F1691" s="3">
        <v>18554896501.730095</v>
      </c>
      <c r="G1691" s="3">
        <v>15918770559.97238</v>
      </c>
      <c r="H1691" s="3">
        <v>18312426843.000099</v>
      </c>
      <c r="I1691" s="3">
        <v>15676300901.242365</v>
      </c>
    </row>
    <row r="1692" spans="1:9" x14ac:dyDescent="0.2">
      <c r="A1692" t="s">
        <v>101</v>
      </c>
      <c r="B1692" t="s">
        <v>15</v>
      </c>
      <c r="C1692" t="s">
        <v>26</v>
      </c>
      <c r="D1692" t="s">
        <v>37</v>
      </c>
      <c r="E1692">
        <v>202212</v>
      </c>
      <c r="F1692" s="3">
        <v>18346370985.230076</v>
      </c>
      <c r="G1692" s="3">
        <v>17537671467.836514</v>
      </c>
      <c r="H1692" s="3">
        <v>18323696235.310078</v>
      </c>
      <c r="I1692" s="3">
        <v>17514996717.916512</v>
      </c>
    </row>
    <row r="1693" spans="1:9" x14ac:dyDescent="0.2">
      <c r="A1693" t="s">
        <v>101</v>
      </c>
      <c r="B1693" t="s">
        <v>15</v>
      </c>
      <c r="C1693" t="s">
        <v>26</v>
      </c>
      <c r="D1693" t="s">
        <v>37</v>
      </c>
      <c r="E1693">
        <v>202306</v>
      </c>
      <c r="F1693" s="3">
        <v>22671396813.989998</v>
      </c>
      <c r="G1693" s="3">
        <v>22388821000.989132</v>
      </c>
      <c r="H1693" s="3">
        <v>22377962021.900009</v>
      </c>
      <c r="I1693" s="3">
        <v>22095386208.899113</v>
      </c>
    </row>
    <row r="1694" spans="1:9" x14ac:dyDescent="0.2">
      <c r="A1694" t="s">
        <v>101</v>
      </c>
      <c r="B1694" t="s">
        <v>15</v>
      </c>
      <c r="C1694" t="s">
        <v>26</v>
      </c>
      <c r="D1694" t="s">
        <v>37</v>
      </c>
      <c r="E1694">
        <v>202312</v>
      </c>
      <c r="F1694" s="3">
        <v>20092497230.160011</v>
      </c>
      <c r="G1694" s="3">
        <v>20240671965.404568</v>
      </c>
      <c r="H1694" s="3">
        <v>20085192713.090008</v>
      </c>
      <c r="I1694" s="3">
        <v>20233367448.334568</v>
      </c>
    </row>
    <row r="1695" spans="1:9" x14ac:dyDescent="0.2">
      <c r="A1695" t="s">
        <v>101</v>
      </c>
      <c r="B1695" t="s">
        <v>15</v>
      </c>
      <c r="C1695" t="s">
        <v>26</v>
      </c>
      <c r="D1695" t="s">
        <v>37</v>
      </c>
      <c r="E1695">
        <v>202406</v>
      </c>
      <c r="F1695" s="3">
        <v>20098607968.749981</v>
      </c>
      <c r="G1695" s="3">
        <v>20095350718.734371</v>
      </c>
      <c r="H1695" s="3">
        <v>19737827156.169983</v>
      </c>
      <c r="I1695" s="3">
        <v>19734569906.154373</v>
      </c>
    </row>
    <row r="1696" spans="1:9" x14ac:dyDescent="0.2">
      <c r="A1696" t="s">
        <v>101</v>
      </c>
      <c r="B1696" t="s">
        <v>15</v>
      </c>
      <c r="C1696" t="s">
        <v>26</v>
      </c>
      <c r="D1696" t="s">
        <v>33</v>
      </c>
      <c r="E1696">
        <v>201906</v>
      </c>
      <c r="F1696" s="3">
        <v>8721235137.5199966</v>
      </c>
      <c r="G1696" s="3">
        <v>11817941705.145203</v>
      </c>
      <c r="H1696" s="3">
        <v>8716530651.2499962</v>
      </c>
      <c r="I1696" s="3">
        <v>11813237218.875202</v>
      </c>
    </row>
    <row r="1697" spans="1:9" x14ac:dyDescent="0.2">
      <c r="A1697" t="s">
        <v>101</v>
      </c>
      <c r="B1697" t="s">
        <v>15</v>
      </c>
      <c r="C1697" t="s">
        <v>26</v>
      </c>
      <c r="D1697" t="s">
        <v>33</v>
      </c>
      <c r="E1697">
        <v>201909</v>
      </c>
      <c r="F1697" s="3">
        <v>8953066869.9400005</v>
      </c>
      <c r="G1697" s="3">
        <v>15829346620.731094</v>
      </c>
      <c r="H1697" s="3">
        <v>8955757301.6300011</v>
      </c>
      <c r="I1697" s="3">
        <v>15832037052.421093</v>
      </c>
    </row>
    <row r="1698" spans="1:9" x14ac:dyDescent="0.2">
      <c r="A1698" t="s">
        <v>101</v>
      </c>
      <c r="B1698" t="s">
        <v>15</v>
      </c>
      <c r="C1698" t="s">
        <v>26</v>
      </c>
      <c r="D1698" t="s">
        <v>33</v>
      </c>
      <c r="E1698">
        <v>201912</v>
      </c>
      <c r="F1698" s="3">
        <v>12271514427.599991</v>
      </c>
      <c r="G1698" s="3">
        <v>14932173338.329948</v>
      </c>
      <c r="H1698" s="3">
        <v>12161905831.31999</v>
      </c>
      <c r="I1698" s="3">
        <v>14822564742.049946</v>
      </c>
    </row>
    <row r="1699" spans="1:9" x14ac:dyDescent="0.2">
      <c r="A1699" t="s">
        <v>101</v>
      </c>
      <c r="B1699" t="s">
        <v>15</v>
      </c>
      <c r="C1699" t="s">
        <v>26</v>
      </c>
      <c r="D1699" t="s">
        <v>33</v>
      </c>
      <c r="E1699">
        <v>202003</v>
      </c>
      <c r="F1699" s="3">
        <v>7324246215.1500111</v>
      </c>
      <c r="G1699" s="3">
        <v>9740308608.663517</v>
      </c>
      <c r="H1699" s="3">
        <v>7511589841.6000099</v>
      </c>
      <c r="I1699" s="3">
        <v>9927652235.113512</v>
      </c>
    </row>
    <row r="1700" spans="1:9" x14ac:dyDescent="0.2">
      <c r="A1700" t="s">
        <v>101</v>
      </c>
      <c r="B1700" t="s">
        <v>15</v>
      </c>
      <c r="C1700" t="s">
        <v>26</v>
      </c>
      <c r="D1700" t="s">
        <v>33</v>
      </c>
      <c r="E1700">
        <v>202006</v>
      </c>
      <c r="F1700" s="3">
        <v>8737627861.7699928</v>
      </c>
      <c r="G1700" s="3">
        <v>8735157873.8700905</v>
      </c>
      <c r="H1700" s="3">
        <v>8723237549.6599922</v>
      </c>
      <c r="I1700" s="3">
        <v>8720767561.7600899</v>
      </c>
    </row>
    <row r="1701" spans="1:9" x14ac:dyDescent="0.2">
      <c r="A1701" t="s">
        <v>101</v>
      </c>
      <c r="B1701" t="s">
        <v>15</v>
      </c>
      <c r="C1701" t="s">
        <v>26</v>
      </c>
      <c r="D1701" t="s">
        <v>33</v>
      </c>
      <c r="E1701">
        <v>202009</v>
      </c>
      <c r="F1701" s="3">
        <v>8407552739.3500233</v>
      </c>
      <c r="G1701" s="3">
        <v>8396305470.2289238</v>
      </c>
      <c r="H1701" s="3">
        <v>8407190071.5700245</v>
      </c>
      <c r="I1701" s="3">
        <v>8395942802.4489241</v>
      </c>
    </row>
    <row r="1702" spans="1:9" x14ac:dyDescent="0.2">
      <c r="A1702" t="s">
        <v>101</v>
      </c>
      <c r="B1702" t="s">
        <v>15</v>
      </c>
      <c r="C1702" t="s">
        <v>26</v>
      </c>
      <c r="D1702" t="s">
        <v>33</v>
      </c>
      <c r="E1702">
        <v>202012</v>
      </c>
      <c r="F1702" s="3">
        <v>9797577124.4099789</v>
      </c>
      <c r="G1702" s="3">
        <v>9784354557.8605118</v>
      </c>
      <c r="H1702" s="3">
        <v>8996788518.1699867</v>
      </c>
      <c r="I1702" s="3">
        <v>8983565951.620512</v>
      </c>
    </row>
    <row r="1703" spans="1:9" x14ac:dyDescent="0.2">
      <c r="A1703" t="s">
        <v>101</v>
      </c>
      <c r="B1703" t="s">
        <v>15</v>
      </c>
      <c r="C1703" t="s">
        <v>26</v>
      </c>
      <c r="D1703" t="s">
        <v>33</v>
      </c>
      <c r="E1703">
        <v>202103</v>
      </c>
      <c r="F1703" s="3">
        <v>7219172944.4000092</v>
      </c>
      <c r="G1703" s="3">
        <v>7218530503.6648464</v>
      </c>
      <c r="H1703" s="3">
        <v>7045865866.0000086</v>
      </c>
      <c r="I1703" s="3">
        <v>7045223425.2648458</v>
      </c>
    </row>
    <row r="1704" spans="1:9" x14ac:dyDescent="0.2">
      <c r="A1704" t="s">
        <v>101</v>
      </c>
      <c r="B1704" t="s">
        <v>15</v>
      </c>
      <c r="C1704" t="s">
        <v>26</v>
      </c>
      <c r="D1704" t="s">
        <v>33</v>
      </c>
      <c r="E1704">
        <v>202106</v>
      </c>
      <c r="F1704" s="3">
        <v>9075028649.1199818</v>
      </c>
      <c r="G1704" s="3">
        <v>9074259931.0224724</v>
      </c>
      <c r="H1704" s="3">
        <v>9055358482.2199821</v>
      </c>
      <c r="I1704" s="3">
        <v>9054589764.1224728</v>
      </c>
    </row>
    <row r="1705" spans="1:9" x14ac:dyDescent="0.2">
      <c r="A1705" t="s">
        <v>101</v>
      </c>
      <c r="B1705" t="s">
        <v>15</v>
      </c>
      <c r="C1705" t="s">
        <v>26</v>
      </c>
      <c r="D1705" t="s">
        <v>33</v>
      </c>
      <c r="E1705">
        <v>202109</v>
      </c>
      <c r="F1705" s="3">
        <v>9763681038.7400532</v>
      </c>
      <c r="G1705" s="3">
        <v>9765870059.6378803</v>
      </c>
      <c r="H1705" s="3">
        <v>9750313255.2500534</v>
      </c>
      <c r="I1705" s="3">
        <v>9752502276.1478806</v>
      </c>
    </row>
    <row r="1706" spans="1:9" x14ac:dyDescent="0.2">
      <c r="A1706" t="s">
        <v>101</v>
      </c>
      <c r="B1706" t="s">
        <v>15</v>
      </c>
      <c r="C1706" t="s">
        <v>26</v>
      </c>
      <c r="D1706" t="s">
        <v>33</v>
      </c>
      <c r="E1706">
        <v>202112</v>
      </c>
      <c r="F1706" s="3">
        <v>8849046529.4199982</v>
      </c>
      <c r="G1706" s="3">
        <v>8840856350.9538994</v>
      </c>
      <c r="H1706" s="3">
        <v>8829841305.4299984</v>
      </c>
      <c r="I1706" s="3">
        <v>8821651126.9638996</v>
      </c>
    </row>
    <row r="1707" spans="1:9" x14ac:dyDescent="0.2">
      <c r="A1707" t="s">
        <v>101</v>
      </c>
      <c r="B1707" t="s">
        <v>15</v>
      </c>
      <c r="C1707" t="s">
        <v>26</v>
      </c>
      <c r="D1707" t="s">
        <v>33</v>
      </c>
      <c r="E1707">
        <v>202203</v>
      </c>
      <c r="F1707" s="3">
        <v>8252245847.2300797</v>
      </c>
      <c r="G1707" s="3">
        <v>7611795400.2660809</v>
      </c>
      <c r="H1707" s="3">
        <v>8010950888.6200829</v>
      </c>
      <c r="I1707" s="3">
        <v>7370500441.6560659</v>
      </c>
    </row>
    <row r="1708" spans="1:9" x14ac:dyDescent="0.2">
      <c r="A1708" t="s">
        <v>101</v>
      </c>
      <c r="B1708" t="s">
        <v>15</v>
      </c>
      <c r="C1708" t="s">
        <v>26</v>
      </c>
      <c r="D1708" t="s">
        <v>33</v>
      </c>
      <c r="E1708">
        <v>202206</v>
      </c>
      <c r="F1708" s="3">
        <v>10302650654.500019</v>
      </c>
      <c r="G1708" s="3">
        <v>8306975159.7062988</v>
      </c>
      <c r="H1708" s="3">
        <v>10301475954.380018</v>
      </c>
      <c r="I1708" s="3">
        <v>8305800459.5862999</v>
      </c>
    </row>
    <row r="1709" spans="1:9" x14ac:dyDescent="0.2">
      <c r="A1709" t="s">
        <v>101</v>
      </c>
      <c r="B1709" t="s">
        <v>15</v>
      </c>
      <c r="C1709" t="s">
        <v>26</v>
      </c>
      <c r="D1709" t="s">
        <v>33</v>
      </c>
      <c r="E1709">
        <v>202209</v>
      </c>
      <c r="F1709" s="3">
        <v>8968589286.7200699</v>
      </c>
      <c r="G1709" s="3">
        <v>8410073600.0822363</v>
      </c>
      <c r="H1709" s="3">
        <v>8957855234.3700695</v>
      </c>
      <c r="I1709" s="3">
        <v>8399339547.732235</v>
      </c>
    </row>
    <row r="1710" spans="1:9" x14ac:dyDescent="0.2">
      <c r="A1710" t="s">
        <v>101</v>
      </c>
      <c r="B1710" t="s">
        <v>15</v>
      </c>
      <c r="C1710" t="s">
        <v>26</v>
      </c>
      <c r="D1710" t="s">
        <v>33</v>
      </c>
      <c r="E1710">
        <v>202212</v>
      </c>
      <c r="F1710" s="3">
        <v>9377781698.510006</v>
      </c>
      <c r="G1710" s="3">
        <v>9127597867.7542782</v>
      </c>
      <c r="H1710" s="3">
        <v>9365841000.9400063</v>
      </c>
      <c r="I1710" s="3">
        <v>9115657170.1842766</v>
      </c>
    </row>
    <row r="1711" spans="1:9" x14ac:dyDescent="0.2">
      <c r="A1711" t="s">
        <v>101</v>
      </c>
      <c r="B1711" t="s">
        <v>15</v>
      </c>
      <c r="C1711" t="s">
        <v>26</v>
      </c>
      <c r="D1711" t="s">
        <v>33</v>
      </c>
      <c r="E1711">
        <v>202303</v>
      </c>
      <c r="F1711" s="3">
        <v>10903029392.929998</v>
      </c>
      <c r="G1711" s="3">
        <v>10918247109.085808</v>
      </c>
      <c r="H1711" s="3">
        <v>10623719779.380009</v>
      </c>
      <c r="I1711" s="3">
        <v>10638937495.535789</v>
      </c>
    </row>
    <row r="1712" spans="1:9" x14ac:dyDescent="0.2">
      <c r="A1712" t="s">
        <v>101</v>
      </c>
      <c r="B1712" t="s">
        <v>15</v>
      </c>
      <c r="C1712" t="s">
        <v>26</v>
      </c>
      <c r="D1712" t="s">
        <v>33</v>
      </c>
      <c r="E1712">
        <v>202306</v>
      </c>
      <c r="F1712" s="3">
        <v>11768367421.060001</v>
      </c>
      <c r="G1712" s="3">
        <v>11470573891.903322</v>
      </c>
      <c r="H1712" s="3">
        <v>11754242242.52</v>
      </c>
      <c r="I1712" s="3">
        <v>11456448713.363323</v>
      </c>
    </row>
    <row r="1713" spans="1:9" x14ac:dyDescent="0.2">
      <c r="A1713" t="s">
        <v>101</v>
      </c>
      <c r="B1713" t="s">
        <v>15</v>
      </c>
      <c r="C1713" t="s">
        <v>26</v>
      </c>
      <c r="D1713" t="s">
        <v>33</v>
      </c>
      <c r="E1713">
        <v>202309</v>
      </c>
      <c r="F1713" s="3">
        <v>9589757095.7600021</v>
      </c>
      <c r="G1713" s="3">
        <v>9738731685.9184723</v>
      </c>
      <c r="H1713" s="3">
        <v>9577326307.4800014</v>
      </c>
      <c r="I1713" s="3">
        <v>9726300897.6384716</v>
      </c>
    </row>
    <row r="1714" spans="1:9" x14ac:dyDescent="0.2">
      <c r="A1714" t="s">
        <v>101</v>
      </c>
      <c r="B1714" t="s">
        <v>15</v>
      </c>
      <c r="C1714" t="s">
        <v>26</v>
      </c>
      <c r="D1714" t="s">
        <v>33</v>
      </c>
      <c r="E1714">
        <v>202312</v>
      </c>
      <c r="F1714" s="3">
        <v>10502740134.400009</v>
      </c>
      <c r="G1714" s="3">
        <v>10501940279.486095</v>
      </c>
      <c r="H1714" s="3">
        <v>10507866405.610008</v>
      </c>
      <c r="I1714" s="3">
        <v>10507066550.696095</v>
      </c>
    </row>
    <row r="1715" spans="1:9" x14ac:dyDescent="0.2">
      <c r="A1715" t="s">
        <v>101</v>
      </c>
      <c r="B1715" t="s">
        <v>15</v>
      </c>
      <c r="C1715" t="s">
        <v>26</v>
      </c>
      <c r="D1715" t="s">
        <v>33</v>
      </c>
      <c r="E1715">
        <v>202403</v>
      </c>
      <c r="F1715" s="3">
        <v>10168327438.319994</v>
      </c>
      <c r="G1715" s="3">
        <v>10165070188.304384</v>
      </c>
      <c r="H1715" s="3">
        <v>9835632194.5099964</v>
      </c>
      <c r="I1715" s="3">
        <v>9832374944.4943867</v>
      </c>
    </row>
    <row r="1716" spans="1:9" x14ac:dyDescent="0.2">
      <c r="A1716" t="s">
        <v>101</v>
      </c>
      <c r="B1716" t="s">
        <v>15</v>
      </c>
      <c r="C1716" t="s">
        <v>26</v>
      </c>
      <c r="D1716" t="s">
        <v>33</v>
      </c>
      <c r="E1716">
        <v>202406</v>
      </c>
      <c r="F1716" s="3">
        <v>9930280530.429985</v>
      </c>
      <c r="G1716" s="3">
        <v>9930280530.429985</v>
      </c>
      <c r="H1716" s="3">
        <v>9902194961.6599846</v>
      </c>
      <c r="I1716" s="3">
        <v>9902194961.6599846</v>
      </c>
    </row>
    <row r="1717" spans="1:9" x14ac:dyDescent="0.2">
      <c r="A1717" t="s">
        <v>101</v>
      </c>
      <c r="B1717" t="s">
        <v>15</v>
      </c>
      <c r="C1717" t="s">
        <v>27</v>
      </c>
      <c r="D1717" t="s">
        <v>35</v>
      </c>
      <c r="E1717">
        <v>2019</v>
      </c>
      <c r="F1717" s="3">
        <v>31608797942.530067</v>
      </c>
      <c r="G1717" s="3">
        <v>38831352193.261559</v>
      </c>
      <c r="H1717" s="3">
        <v>31445757914.65007</v>
      </c>
      <c r="I1717" s="3">
        <v>38668312165.381561</v>
      </c>
    </row>
    <row r="1718" spans="1:9" x14ac:dyDescent="0.2">
      <c r="A1718" t="s">
        <v>101</v>
      </c>
      <c r="B1718" t="s">
        <v>15</v>
      </c>
      <c r="C1718" t="s">
        <v>27</v>
      </c>
      <c r="D1718" t="s">
        <v>35</v>
      </c>
      <c r="E1718">
        <v>2020</v>
      </c>
      <c r="F1718" s="3">
        <v>43815785968.169998</v>
      </c>
      <c r="G1718" s="3">
        <v>41016731469.788742</v>
      </c>
      <c r="H1718" s="3">
        <v>43378504274.499992</v>
      </c>
      <c r="I1718" s="3">
        <v>40579449776.118736</v>
      </c>
    </row>
    <row r="1719" spans="1:9" x14ac:dyDescent="0.2">
      <c r="A1719" t="s">
        <v>101</v>
      </c>
      <c r="B1719" t="s">
        <v>15</v>
      </c>
      <c r="C1719" t="s">
        <v>27</v>
      </c>
      <c r="D1719" t="s">
        <v>35</v>
      </c>
      <c r="E1719">
        <v>2021</v>
      </c>
      <c r="F1719" s="3">
        <v>53199859969.560066</v>
      </c>
      <c r="G1719" s="3">
        <v>53196751226.260368</v>
      </c>
      <c r="H1719" s="3">
        <v>52855462345.390053</v>
      </c>
      <c r="I1719" s="3">
        <v>52852353602.090355</v>
      </c>
    </row>
    <row r="1720" spans="1:9" x14ac:dyDescent="0.2">
      <c r="A1720" t="s">
        <v>101</v>
      </c>
      <c r="B1720" t="s">
        <v>15</v>
      </c>
      <c r="C1720" t="s">
        <v>27</v>
      </c>
      <c r="D1720" t="s">
        <v>35</v>
      </c>
      <c r="E1720">
        <v>2022</v>
      </c>
      <c r="F1720" s="3">
        <v>74601609108.289886</v>
      </c>
      <c r="G1720" s="3">
        <v>55077547819.114212</v>
      </c>
      <c r="H1720" s="3">
        <v>69924739492.039978</v>
      </c>
      <c r="I1720" s="3">
        <v>50400678202.863564</v>
      </c>
    </row>
    <row r="1721" spans="1:9" x14ac:dyDescent="0.2">
      <c r="A1721" t="s">
        <v>101</v>
      </c>
      <c r="B1721" t="s">
        <v>15</v>
      </c>
      <c r="C1721" t="s">
        <v>27</v>
      </c>
      <c r="D1721" t="s">
        <v>35</v>
      </c>
      <c r="E1721">
        <v>2023</v>
      </c>
      <c r="F1721" s="3">
        <v>80737722430.899857</v>
      </c>
      <c r="G1721" s="3">
        <v>82611133362.723877</v>
      </c>
      <c r="H1721" s="3">
        <v>81547866241.369965</v>
      </c>
      <c r="I1721" s="3">
        <v>83421277173.194031</v>
      </c>
    </row>
    <row r="1722" spans="1:9" x14ac:dyDescent="0.2">
      <c r="A1722" t="s">
        <v>101</v>
      </c>
      <c r="B1722" t="s">
        <v>15</v>
      </c>
      <c r="C1722" t="s">
        <v>27</v>
      </c>
      <c r="D1722" t="s">
        <v>35</v>
      </c>
      <c r="E1722">
        <v>2024</v>
      </c>
      <c r="F1722" s="3">
        <v>33239833250.469963</v>
      </c>
      <c r="G1722" s="3">
        <v>33227170438.335686</v>
      </c>
      <c r="H1722" s="3">
        <v>34285249681.360115</v>
      </c>
      <c r="I1722" s="3">
        <v>34272586869.225845</v>
      </c>
    </row>
    <row r="1723" spans="1:9" x14ac:dyDescent="0.2">
      <c r="A1723" t="s">
        <v>101</v>
      </c>
      <c r="B1723" t="s">
        <v>15</v>
      </c>
      <c r="C1723" t="s">
        <v>27</v>
      </c>
      <c r="D1723" t="s">
        <v>36</v>
      </c>
      <c r="E1723">
        <v>201904</v>
      </c>
      <c r="F1723" s="3">
        <v>2223593209.9200063</v>
      </c>
      <c r="G1723" s="3">
        <v>3018987121.4614182</v>
      </c>
      <c r="H1723" s="3">
        <v>2221110080.5700073</v>
      </c>
      <c r="I1723" s="3">
        <v>3016503992.1114168</v>
      </c>
    </row>
    <row r="1724" spans="1:9" x14ac:dyDescent="0.2">
      <c r="A1724" t="s">
        <v>101</v>
      </c>
      <c r="B1724" t="s">
        <v>15</v>
      </c>
      <c r="C1724" t="s">
        <v>27</v>
      </c>
      <c r="D1724" t="s">
        <v>36</v>
      </c>
      <c r="E1724">
        <v>201905</v>
      </c>
      <c r="F1724" s="3">
        <v>2755765422.010005</v>
      </c>
      <c r="G1724" s="3">
        <v>3488551467.9312181</v>
      </c>
      <c r="H1724" s="3">
        <v>2753876184.760006</v>
      </c>
      <c r="I1724" s="3">
        <v>3486662230.6812224</v>
      </c>
    </row>
    <row r="1725" spans="1:9" x14ac:dyDescent="0.2">
      <c r="A1725" t="s">
        <v>101</v>
      </c>
      <c r="B1725" t="s">
        <v>15</v>
      </c>
      <c r="C1725" t="s">
        <v>27</v>
      </c>
      <c r="D1725" t="s">
        <v>36</v>
      </c>
      <c r="E1725">
        <v>201906</v>
      </c>
      <c r="F1725" s="3">
        <v>2541062623.1800065</v>
      </c>
      <c r="G1725" s="3">
        <v>3288970805.7802091</v>
      </c>
      <c r="H1725" s="3">
        <v>2539539984.240006</v>
      </c>
      <c r="I1725" s="3">
        <v>3287448166.840209</v>
      </c>
    </row>
    <row r="1726" spans="1:9" x14ac:dyDescent="0.2">
      <c r="A1726" t="s">
        <v>101</v>
      </c>
      <c r="B1726" t="s">
        <v>15</v>
      </c>
      <c r="C1726" t="s">
        <v>27</v>
      </c>
      <c r="D1726" t="s">
        <v>36</v>
      </c>
      <c r="E1726">
        <v>201907</v>
      </c>
      <c r="F1726" s="3">
        <v>2549352438.7399998</v>
      </c>
      <c r="G1726" s="3">
        <v>3429000427.6372004</v>
      </c>
      <c r="H1726" s="3">
        <v>2550756514.6299996</v>
      </c>
      <c r="I1726" s="3">
        <v>3430404503.5272002</v>
      </c>
    </row>
    <row r="1727" spans="1:9" x14ac:dyDescent="0.2">
      <c r="A1727" t="s">
        <v>101</v>
      </c>
      <c r="B1727" t="s">
        <v>15</v>
      </c>
      <c r="C1727" t="s">
        <v>27</v>
      </c>
      <c r="D1727" t="s">
        <v>36</v>
      </c>
      <c r="E1727">
        <v>201908</v>
      </c>
      <c r="F1727" s="3">
        <v>4532680651.5299797</v>
      </c>
      <c r="G1727" s="3">
        <v>6207330820.276659</v>
      </c>
      <c r="H1727" s="3">
        <v>4509056749.2999792</v>
      </c>
      <c r="I1727" s="3">
        <v>6183706918.0466595</v>
      </c>
    </row>
    <row r="1728" spans="1:9" x14ac:dyDescent="0.2">
      <c r="A1728" t="s">
        <v>101</v>
      </c>
      <c r="B1728" t="s">
        <v>15</v>
      </c>
      <c r="C1728" t="s">
        <v>27</v>
      </c>
      <c r="D1728" t="s">
        <v>36</v>
      </c>
      <c r="E1728">
        <v>201909</v>
      </c>
      <c r="F1728" s="3">
        <v>3664871209.3600135</v>
      </c>
      <c r="G1728" s="3">
        <v>5308459813.3498602</v>
      </c>
      <c r="H1728" s="3">
        <v>3662768530.2800136</v>
      </c>
      <c r="I1728" s="3">
        <v>5306357134.2698603</v>
      </c>
    </row>
    <row r="1729" spans="1:9" x14ac:dyDescent="0.2">
      <c r="A1729" t="s">
        <v>101</v>
      </c>
      <c r="B1729" t="s">
        <v>15</v>
      </c>
      <c r="C1729" t="s">
        <v>27</v>
      </c>
      <c r="D1729" t="s">
        <v>36</v>
      </c>
      <c r="E1729">
        <v>201910</v>
      </c>
      <c r="F1729" s="3">
        <v>4659075349.6200142</v>
      </c>
      <c r="G1729" s="3">
        <v>6380984116.405262</v>
      </c>
      <c r="H1729" s="3">
        <v>4551905026.9100142</v>
      </c>
      <c r="I1729" s="3">
        <v>6273813793.6952629</v>
      </c>
    </row>
    <row r="1730" spans="1:9" x14ac:dyDescent="0.2">
      <c r="A1730" t="s">
        <v>101</v>
      </c>
      <c r="B1730" t="s">
        <v>15</v>
      </c>
      <c r="C1730" t="s">
        <v>27</v>
      </c>
      <c r="D1730" t="s">
        <v>36</v>
      </c>
      <c r="E1730">
        <v>201911</v>
      </c>
      <c r="F1730" s="3">
        <v>3443701958.3299937</v>
      </c>
      <c r="G1730" s="3">
        <v>3443701958.3299937</v>
      </c>
      <c r="H1730" s="3">
        <v>3415207803.549994</v>
      </c>
      <c r="I1730" s="3">
        <v>3415207803.549994</v>
      </c>
    </row>
    <row r="1731" spans="1:9" x14ac:dyDescent="0.2">
      <c r="A1731" t="s">
        <v>101</v>
      </c>
      <c r="B1731" t="s">
        <v>15</v>
      </c>
      <c r="C1731" t="s">
        <v>27</v>
      </c>
      <c r="D1731" t="s">
        <v>36</v>
      </c>
      <c r="E1731">
        <v>201912</v>
      </c>
      <c r="F1731" s="3">
        <v>5238695079.8400497</v>
      </c>
      <c r="G1731" s="3">
        <v>4265365662.0897336</v>
      </c>
      <c r="H1731" s="3">
        <v>5241537040.4100494</v>
      </c>
      <c r="I1731" s="3">
        <v>4268207622.6597338</v>
      </c>
    </row>
    <row r="1732" spans="1:9" x14ac:dyDescent="0.2">
      <c r="A1732" t="s">
        <v>101</v>
      </c>
      <c r="B1732" t="s">
        <v>15</v>
      </c>
      <c r="C1732" t="s">
        <v>27</v>
      </c>
      <c r="D1732" t="s">
        <v>36</v>
      </c>
      <c r="E1732">
        <v>202001</v>
      </c>
      <c r="F1732" s="3">
        <v>2601506948.6099977</v>
      </c>
      <c r="G1732" s="3">
        <v>-221067592.41455296</v>
      </c>
      <c r="H1732" s="3">
        <v>2603444176.1599979</v>
      </c>
      <c r="I1732" s="3">
        <v>-219130364.86455229</v>
      </c>
    </row>
    <row r="1733" spans="1:9" x14ac:dyDescent="0.2">
      <c r="A1733" t="s">
        <v>101</v>
      </c>
      <c r="B1733" t="s">
        <v>15</v>
      </c>
      <c r="C1733" t="s">
        <v>27</v>
      </c>
      <c r="D1733" t="s">
        <v>36</v>
      </c>
      <c r="E1733">
        <v>202002</v>
      </c>
      <c r="F1733" s="3">
        <v>2697789656.1899586</v>
      </c>
      <c r="G1733" s="3">
        <v>2725141986.7248611</v>
      </c>
      <c r="H1733" s="3">
        <v>3164366968.5199594</v>
      </c>
      <c r="I1733" s="3">
        <v>3191719299.0548625</v>
      </c>
    </row>
    <row r="1734" spans="1:9" x14ac:dyDescent="0.2">
      <c r="A1734" t="s">
        <v>101</v>
      </c>
      <c r="B1734" t="s">
        <v>15</v>
      </c>
      <c r="C1734" t="s">
        <v>27</v>
      </c>
      <c r="D1734" t="s">
        <v>36</v>
      </c>
      <c r="E1734">
        <v>202003</v>
      </c>
      <c r="F1734" s="3">
        <v>3824083447.5200219</v>
      </c>
      <c r="G1734" s="3">
        <v>3832444524.2793159</v>
      </c>
      <c r="H1734" s="3">
        <v>3824191861.0500207</v>
      </c>
      <c r="I1734" s="3">
        <v>3832552937.8093157</v>
      </c>
    </row>
    <row r="1735" spans="1:9" x14ac:dyDescent="0.2">
      <c r="A1735" t="s">
        <v>101</v>
      </c>
      <c r="B1735" t="s">
        <v>15</v>
      </c>
      <c r="C1735" t="s">
        <v>27</v>
      </c>
      <c r="D1735" t="s">
        <v>36</v>
      </c>
      <c r="E1735">
        <v>202004</v>
      </c>
      <c r="F1735" s="3">
        <v>3141777017.3399973</v>
      </c>
      <c r="G1735" s="3">
        <v>3142978056.8641973</v>
      </c>
      <c r="H1735" s="3">
        <v>3142179273.5499973</v>
      </c>
      <c r="I1735" s="3">
        <v>3143380313.0741973</v>
      </c>
    </row>
    <row r="1736" spans="1:9" x14ac:dyDescent="0.2">
      <c r="A1736" t="s">
        <v>101</v>
      </c>
      <c r="B1736" t="s">
        <v>15</v>
      </c>
      <c r="C1736" t="s">
        <v>27</v>
      </c>
      <c r="D1736" t="s">
        <v>36</v>
      </c>
      <c r="E1736">
        <v>202005</v>
      </c>
      <c r="F1736" s="3">
        <v>2627012446.3100052</v>
      </c>
      <c r="G1736" s="3">
        <v>2597601624.4427032</v>
      </c>
      <c r="H1736" s="3">
        <v>2403058242.289999</v>
      </c>
      <c r="I1736" s="3">
        <v>2373647420.422698</v>
      </c>
    </row>
    <row r="1737" spans="1:9" x14ac:dyDescent="0.2">
      <c r="A1737" t="s">
        <v>101</v>
      </c>
      <c r="B1737" t="s">
        <v>15</v>
      </c>
      <c r="C1737" t="s">
        <v>27</v>
      </c>
      <c r="D1737" t="s">
        <v>36</v>
      </c>
      <c r="E1737">
        <v>202006</v>
      </c>
      <c r="F1737" s="3">
        <v>2023371355.7500055</v>
      </c>
      <c r="G1737" s="3">
        <v>2031997890.0563059</v>
      </c>
      <c r="H1737" s="3">
        <v>2024159551.9900053</v>
      </c>
      <c r="I1737" s="3">
        <v>2032786086.2963057</v>
      </c>
    </row>
    <row r="1738" spans="1:9" x14ac:dyDescent="0.2">
      <c r="A1738" t="s">
        <v>101</v>
      </c>
      <c r="B1738" t="s">
        <v>15</v>
      </c>
      <c r="C1738" t="s">
        <v>27</v>
      </c>
      <c r="D1738" t="s">
        <v>36</v>
      </c>
      <c r="E1738">
        <v>202007</v>
      </c>
      <c r="F1738" s="3">
        <v>3616168793.5100188</v>
      </c>
      <c r="G1738" s="3">
        <v>3622333841.9869184</v>
      </c>
      <c r="H1738" s="3">
        <v>3625453381.6200185</v>
      </c>
      <c r="I1738" s="3">
        <v>3631618430.0969186</v>
      </c>
    </row>
    <row r="1739" spans="1:9" x14ac:dyDescent="0.2">
      <c r="A1739" t="s">
        <v>101</v>
      </c>
      <c r="B1739" t="s">
        <v>15</v>
      </c>
      <c r="C1739" t="s">
        <v>27</v>
      </c>
      <c r="D1739" t="s">
        <v>36</v>
      </c>
      <c r="E1739">
        <v>202008</v>
      </c>
      <c r="F1739" s="3">
        <v>4706552172.9499903</v>
      </c>
      <c r="G1739" s="3">
        <v>4703958530.0877905</v>
      </c>
      <c r="H1739" s="3">
        <v>4200565877.599988</v>
      </c>
      <c r="I1739" s="3">
        <v>4197972234.7377901</v>
      </c>
    </row>
    <row r="1740" spans="1:9" x14ac:dyDescent="0.2">
      <c r="A1740" t="s">
        <v>101</v>
      </c>
      <c r="B1740" t="s">
        <v>15</v>
      </c>
      <c r="C1740" t="s">
        <v>27</v>
      </c>
      <c r="D1740" t="s">
        <v>36</v>
      </c>
      <c r="E1740">
        <v>202009</v>
      </c>
      <c r="F1740" s="3">
        <v>4477473921.6600227</v>
      </c>
      <c r="G1740" s="3">
        <v>4510125588.4175224</v>
      </c>
      <c r="H1740" s="3">
        <v>4444324317.7500191</v>
      </c>
      <c r="I1740" s="3">
        <v>4476975984.5075197</v>
      </c>
    </row>
    <row r="1741" spans="1:9" x14ac:dyDescent="0.2">
      <c r="A1741" t="s">
        <v>101</v>
      </c>
      <c r="B1741" t="s">
        <v>15</v>
      </c>
      <c r="C1741" t="s">
        <v>27</v>
      </c>
      <c r="D1741" t="s">
        <v>36</v>
      </c>
      <c r="E1741">
        <v>202010</v>
      </c>
      <c r="F1741" s="3">
        <v>4646983695.3100033</v>
      </c>
      <c r="G1741" s="3">
        <v>4636599203.8675051</v>
      </c>
      <c r="H1741" s="3">
        <v>4541643354.4900122</v>
      </c>
      <c r="I1741" s="3">
        <v>4531258863.0475121</v>
      </c>
    </row>
    <row r="1742" spans="1:9" x14ac:dyDescent="0.2">
      <c r="A1742" t="s">
        <v>101</v>
      </c>
      <c r="B1742" t="s">
        <v>15</v>
      </c>
      <c r="C1742" t="s">
        <v>27</v>
      </c>
      <c r="D1742" t="s">
        <v>36</v>
      </c>
      <c r="E1742">
        <v>202011</v>
      </c>
      <c r="F1742" s="3">
        <v>4541911392.95998</v>
      </c>
      <c r="G1742" s="3">
        <v>4533328063.2302389</v>
      </c>
      <c r="H1742" s="3">
        <v>4528453153.3499794</v>
      </c>
      <c r="I1742" s="3">
        <v>4519869823.6202383</v>
      </c>
    </row>
    <row r="1743" spans="1:9" x14ac:dyDescent="0.2">
      <c r="A1743" t="s">
        <v>101</v>
      </c>
      <c r="B1743" t="s">
        <v>15</v>
      </c>
      <c r="C1743" t="s">
        <v>27</v>
      </c>
      <c r="D1743" t="s">
        <v>36</v>
      </c>
      <c r="E1743">
        <v>202012</v>
      </c>
      <c r="F1743" s="3">
        <v>4911155120.0599966</v>
      </c>
      <c r="G1743" s="3">
        <v>4901289752.2459364</v>
      </c>
      <c r="H1743" s="3">
        <v>4876664116.1299963</v>
      </c>
      <c r="I1743" s="3">
        <v>4866798748.3159351</v>
      </c>
    </row>
    <row r="1744" spans="1:9" x14ac:dyDescent="0.2">
      <c r="A1744" t="s">
        <v>101</v>
      </c>
      <c r="B1744" t="s">
        <v>15</v>
      </c>
      <c r="C1744" t="s">
        <v>27</v>
      </c>
      <c r="D1744" t="s">
        <v>36</v>
      </c>
      <c r="E1744">
        <v>202101</v>
      </c>
      <c r="F1744" s="3">
        <v>3464770448.5599985</v>
      </c>
      <c r="G1744" s="3">
        <v>3464770448.5599985</v>
      </c>
      <c r="H1744" s="3">
        <v>3299164442.0299821</v>
      </c>
      <c r="I1744" s="3">
        <v>3299164442.0299821</v>
      </c>
    </row>
    <row r="1745" spans="1:9" x14ac:dyDescent="0.2">
      <c r="A1745" t="s">
        <v>101</v>
      </c>
      <c r="B1745" t="s">
        <v>15</v>
      </c>
      <c r="C1745" t="s">
        <v>27</v>
      </c>
      <c r="D1745" t="s">
        <v>36</v>
      </c>
      <c r="E1745">
        <v>202102</v>
      </c>
      <c r="F1745" s="3">
        <v>3548461974.4600067</v>
      </c>
      <c r="G1745" s="3">
        <v>3550004731.5547714</v>
      </c>
      <c r="H1745" s="3">
        <v>3552832270.6900063</v>
      </c>
      <c r="I1745" s="3">
        <v>3554375027.7847729</v>
      </c>
    </row>
    <row r="1746" spans="1:9" x14ac:dyDescent="0.2">
      <c r="A1746" t="s">
        <v>101</v>
      </c>
      <c r="B1746" t="s">
        <v>15</v>
      </c>
      <c r="C1746" t="s">
        <v>27</v>
      </c>
      <c r="D1746" t="s">
        <v>36</v>
      </c>
      <c r="E1746">
        <v>202103</v>
      </c>
      <c r="F1746" s="3">
        <v>4304421286.4100409</v>
      </c>
      <c r="G1746" s="3">
        <v>4306359920.2610006</v>
      </c>
      <c r="H1746" s="3">
        <v>4295233175.5700417</v>
      </c>
      <c r="I1746" s="3">
        <v>4297171809.4210024</v>
      </c>
    </row>
    <row r="1747" spans="1:9" x14ac:dyDescent="0.2">
      <c r="A1747" t="s">
        <v>101</v>
      </c>
      <c r="B1747" t="s">
        <v>15</v>
      </c>
      <c r="C1747" t="s">
        <v>27</v>
      </c>
      <c r="D1747" t="s">
        <v>36</v>
      </c>
      <c r="E1747">
        <v>202104</v>
      </c>
      <c r="F1747" s="3">
        <v>4399663521.0200014</v>
      </c>
      <c r="G1747" s="3">
        <v>4394533743.2543793</v>
      </c>
      <c r="H1747" s="3">
        <v>4398775983.2000017</v>
      </c>
      <c r="I1747" s="3">
        <v>4393646205.4343796</v>
      </c>
    </row>
    <row r="1748" spans="1:9" x14ac:dyDescent="0.2">
      <c r="A1748" t="s">
        <v>101</v>
      </c>
      <c r="B1748" t="s">
        <v>15</v>
      </c>
      <c r="C1748" t="s">
        <v>27</v>
      </c>
      <c r="D1748" t="s">
        <v>36</v>
      </c>
      <c r="E1748">
        <v>202105</v>
      </c>
      <c r="F1748" s="3">
        <v>3160447198.9499979</v>
      </c>
      <c r="G1748" s="3">
        <v>3146113440.4073343</v>
      </c>
      <c r="H1748" s="3">
        <v>3104140934.1899962</v>
      </c>
      <c r="I1748" s="3">
        <v>3089807175.6473298</v>
      </c>
    </row>
    <row r="1749" spans="1:9" x14ac:dyDescent="0.2">
      <c r="A1749" t="s">
        <v>101</v>
      </c>
      <c r="B1749" t="s">
        <v>15</v>
      </c>
      <c r="C1749" t="s">
        <v>27</v>
      </c>
      <c r="D1749" t="s">
        <v>36</v>
      </c>
      <c r="E1749">
        <v>202106</v>
      </c>
      <c r="F1749" s="3">
        <v>2766902145.5799985</v>
      </c>
      <c r="G1749" s="3">
        <v>2770298977.6501703</v>
      </c>
      <c r="H1749" s="3">
        <v>2758248837.5399981</v>
      </c>
      <c r="I1749" s="3">
        <v>2761645669.6101718</v>
      </c>
    </row>
    <row r="1750" spans="1:9" x14ac:dyDescent="0.2">
      <c r="A1750" t="s">
        <v>101</v>
      </c>
      <c r="B1750" t="s">
        <v>15</v>
      </c>
      <c r="C1750" t="s">
        <v>27</v>
      </c>
      <c r="D1750" t="s">
        <v>36</v>
      </c>
      <c r="E1750">
        <v>202107</v>
      </c>
      <c r="F1750" s="3">
        <v>4085148982.0600023</v>
      </c>
      <c r="G1750" s="3">
        <v>4091336191.893352</v>
      </c>
      <c r="H1750" s="3">
        <v>4081758144.190002</v>
      </c>
      <c r="I1750" s="3">
        <v>4087945354.0233459</v>
      </c>
    </row>
    <row r="1751" spans="1:9" x14ac:dyDescent="0.2">
      <c r="A1751" t="s">
        <v>101</v>
      </c>
      <c r="B1751" t="s">
        <v>15</v>
      </c>
      <c r="C1751" t="s">
        <v>27</v>
      </c>
      <c r="D1751" t="s">
        <v>36</v>
      </c>
      <c r="E1751">
        <v>202108</v>
      </c>
      <c r="F1751" s="3">
        <v>4621005223.0399809</v>
      </c>
      <c r="G1751" s="3">
        <v>4625788823.9722033</v>
      </c>
      <c r="H1751" s="3">
        <v>4621046173.0899811</v>
      </c>
      <c r="I1751" s="3">
        <v>4625829774.0222034</v>
      </c>
    </row>
    <row r="1752" spans="1:9" x14ac:dyDescent="0.2">
      <c r="A1752" t="s">
        <v>101</v>
      </c>
      <c r="B1752" t="s">
        <v>15</v>
      </c>
      <c r="C1752" t="s">
        <v>27</v>
      </c>
      <c r="D1752" t="s">
        <v>36</v>
      </c>
      <c r="E1752">
        <v>202109</v>
      </c>
      <c r="F1752" s="3">
        <v>5793727672.2000532</v>
      </c>
      <c r="G1752" s="3">
        <v>5794423001.6380234</v>
      </c>
      <c r="H1752" s="3">
        <v>5753578349.9600534</v>
      </c>
      <c r="I1752" s="3">
        <v>5754273679.3980293</v>
      </c>
    </row>
    <row r="1753" spans="1:9" x14ac:dyDescent="0.2">
      <c r="A1753" t="s">
        <v>101</v>
      </c>
      <c r="B1753" t="s">
        <v>15</v>
      </c>
      <c r="C1753" t="s">
        <v>27</v>
      </c>
      <c r="D1753" t="s">
        <v>36</v>
      </c>
      <c r="E1753">
        <v>202110</v>
      </c>
      <c r="F1753" s="3">
        <v>4569687792.7200089</v>
      </c>
      <c r="G1753" s="3">
        <v>4571510261.0295134</v>
      </c>
      <c r="H1753" s="3">
        <v>4539352844.8800087</v>
      </c>
      <c r="I1753" s="3">
        <v>4541175313.1895132</v>
      </c>
    </row>
    <row r="1754" spans="1:9" x14ac:dyDescent="0.2">
      <c r="A1754" t="s">
        <v>101</v>
      </c>
      <c r="B1754" t="s">
        <v>15</v>
      </c>
      <c r="C1754" t="s">
        <v>27</v>
      </c>
      <c r="D1754" t="s">
        <v>36</v>
      </c>
      <c r="E1754">
        <v>202111</v>
      </c>
      <c r="F1754" s="3">
        <v>5639487894.9399929</v>
      </c>
      <c r="G1754" s="3">
        <v>5634667056.1275778</v>
      </c>
      <c r="H1754" s="3">
        <v>5581016864.9499941</v>
      </c>
      <c r="I1754" s="3">
        <v>5576196026.1375704</v>
      </c>
    </row>
    <row r="1755" spans="1:9" x14ac:dyDescent="0.2">
      <c r="A1755" t="s">
        <v>101</v>
      </c>
      <c r="B1755" t="s">
        <v>15</v>
      </c>
      <c r="C1755" t="s">
        <v>27</v>
      </c>
      <c r="D1755" t="s">
        <v>36</v>
      </c>
      <c r="E1755">
        <v>202112</v>
      </c>
      <c r="F1755" s="3">
        <v>6846135829.6199846</v>
      </c>
      <c r="G1755" s="3">
        <v>6846944629.9120483</v>
      </c>
      <c r="H1755" s="3">
        <v>6870314325.0999861</v>
      </c>
      <c r="I1755" s="3">
        <v>6871123125.3920517</v>
      </c>
    </row>
    <row r="1756" spans="1:9" x14ac:dyDescent="0.2">
      <c r="A1756" t="s">
        <v>101</v>
      </c>
      <c r="B1756" t="s">
        <v>15</v>
      </c>
      <c r="C1756" t="s">
        <v>27</v>
      </c>
      <c r="D1756" t="s">
        <v>36</v>
      </c>
      <c r="E1756">
        <v>202201</v>
      </c>
      <c r="F1756" s="3">
        <v>4693861538.269907</v>
      </c>
      <c r="G1756" s="3">
        <v>4669450509.9023829</v>
      </c>
      <c r="H1756" s="3">
        <v>4438570033.0800304</v>
      </c>
      <c r="I1756" s="3">
        <v>4414159004.7125273</v>
      </c>
    </row>
    <row r="1757" spans="1:9" x14ac:dyDescent="0.2">
      <c r="A1757" t="s">
        <v>101</v>
      </c>
      <c r="B1757" t="s">
        <v>15</v>
      </c>
      <c r="C1757" t="s">
        <v>27</v>
      </c>
      <c r="D1757" t="s">
        <v>36</v>
      </c>
      <c r="E1757">
        <v>202202</v>
      </c>
      <c r="F1757" s="3">
        <v>4820418130.8600636</v>
      </c>
      <c r="G1757" s="3">
        <v>2872685433.7526603</v>
      </c>
      <c r="H1757" s="3">
        <v>4805035758.8100634</v>
      </c>
      <c r="I1757" s="3">
        <v>2857303061.7026587</v>
      </c>
    </row>
    <row r="1758" spans="1:9" x14ac:dyDescent="0.2">
      <c r="A1758" t="s">
        <v>101</v>
      </c>
      <c r="B1758" t="s">
        <v>15</v>
      </c>
      <c r="C1758" t="s">
        <v>27</v>
      </c>
      <c r="D1758" t="s">
        <v>36</v>
      </c>
      <c r="E1758">
        <v>202203</v>
      </c>
      <c r="F1758" s="3">
        <v>5764237857.7399769</v>
      </c>
      <c r="G1758" s="3">
        <v>3043708274.6985583</v>
      </c>
      <c r="H1758" s="3">
        <v>5763169625.2099743</v>
      </c>
      <c r="I1758" s="3">
        <v>3042640042.1685538</v>
      </c>
    </row>
    <row r="1759" spans="1:9" x14ac:dyDescent="0.2">
      <c r="A1759" t="s">
        <v>101</v>
      </c>
      <c r="B1759" t="s">
        <v>15</v>
      </c>
      <c r="C1759" t="s">
        <v>27</v>
      </c>
      <c r="D1759" t="s">
        <v>36</v>
      </c>
      <c r="E1759">
        <v>202204</v>
      </c>
      <c r="F1759" s="3">
        <v>5864256502.5299959</v>
      </c>
      <c r="G1759" s="3">
        <v>3346713566.0657001</v>
      </c>
      <c r="H1759" s="3">
        <v>5859648498.3499966</v>
      </c>
      <c r="I1759" s="3">
        <v>3342105561.8856978</v>
      </c>
    </row>
    <row r="1760" spans="1:9" x14ac:dyDescent="0.2">
      <c r="A1760" t="s">
        <v>101</v>
      </c>
      <c r="B1760" t="s">
        <v>15</v>
      </c>
      <c r="C1760" t="s">
        <v>27</v>
      </c>
      <c r="D1760" t="s">
        <v>36</v>
      </c>
      <c r="E1760">
        <v>202205</v>
      </c>
      <c r="F1760" s="3">
        <v>5744887496.0499687</v>
      </c>
      <c r="G1760" s="3">
        <v>3999504341.9151731</v>
      </c>
      <c r="H1760" s="3">
        <v>4464073006.7099609</v>
      </c>
      <c r="I1760" s="3">
        <v>2718689852.5751328</v>
      </c>
    </row>
    <row r="1761" spans="1:9" x14ac:dyDescent="0.2">
      <c r="A1761" t="s">
        <v>101</v>
      </c>
      <c r="B1761" t="s">
        <v>15</v>
      </c>
      <c r="C1761" t="s">
        <v>27</v>
      </c>
      <c r="D1761" t="s">
        <v>36</v>
      </c>
      <c r="E1761">
        <v>202206</v>
      </c>
      <c r="F1761" s="3">
        <v>5442535828.3100071</v>
      </c>
      <c r="G1761" s="3">
        <v>3673388886.408946</v>
      </c>
      <c r="H1761" s="3">
        <v>4094446523.8300109</v>
      </c>
      <c r="I1761" s="3">
        <v>2325299581.9289117</v>
      </c>
    </row>
    <row r="1762" spans="1:9" x14ac:dyDescent="0.2">
      <c r="A1762" t="s">
        <v>101</v>
      </c>
      <c r="B1762" t="s">
        <v>15</v>
      </c>
      <c r="C1762" t="s">
        <v>27</v>
      </c>
      <c r="D1762" t="s">
        <v>36</v>
      </c>
      <c r="E1762">
        <v>202207</v>
      </c>
      <c r="F1762" s="3">
        <v>5937665867.8000059</v>
      </c>
      <c r="G1762" s="3">
        <v>4205492132.4558563</v>
      </c>
      <c r="H1762" s="3">
        <v>4515661145.3900108</v>
      </c>
      <c r="I1762" s="3">
        <v>2783487410.0457911</v>
      </c>
    </row>
    <row r="1763" spans="1:9" x14ac:dyDescent="0.2">
      <c r="A1763" t="s">
        <v>101</v>
      </c>
      <c r="B1763" t="s">
        <v>15</v>
      </c>
      <c r="C1763" t="s">
        <v>27</v>
      </c>
      <c r="D1763" t="s">
        <v>36</v>
      </c>
      <c r="E1763">
        <v>202208</v>
      </c>
      <c r="F1763" s="3">
        <v>7147691406.5700083</v>
      </c>
      <c r="G1763" s="3">
        <v>5520792165.15833</v>
      </c>
      <c r="H1763" s="3">
        <v>5588882400.3699932</v>
      </c>
      <c r="I1763" s="3">
        <v>3961983158.9584231</v>
      </c>
    </row>
    <row r="1764" spans="1:9" x14ac:dyDescent="0.2">
      <c r="A1764" t="s">
        <v>101</v>
      </c>
      <c r="B1764" t="s">
        <v>15</v>
      </c>
      <c r="C1764" t="s">
        <v>27</v>
      </c>
      <c r="D1764" t="s">
        <v>36</v>
      </c>
      <c r="E1764">
        <v>202209</v>
      </c>
      <c r="F1764" s="3">
        <v>8106176170.839982</v>
      </c>
      <c r="G1764" s="3">
        <v>5693071938.9888792</v>
      </c>
      <c r="H1764" s="3">
        <v>6421374095.0400019</v>
      </c>
      <c r="I1764" s="3">
        <v>4008269863.1889319</v>
      </c>
    </row>
    <row r="1765" spans="1:9" x14ac:dyDescent="0.2">
      <c r="A1765" t="s">
        <v>101</v>
      </c>
      <c r="B1765" t="s">
        <v>15</v>
      </c>
      <c r="C1765" t="s">
        <v>27</v>
      </c>
      <c r="D1765" t="s">
        <v>36</v>
      </c>
      <c r="E1765">
        <v>202210</v>
      </c>
      <c r="F1765" s="3">
        <v>6119212023.7300005</v>
      </c>
      <c r="G1765" s="3">
        <v>5185921116.7109365</v>
      </c>
      <c r="H1765" s="3">
        <v>9010804915.6100006</v>
      </c>
      <c r="I1765" s="3">
        <v>8077514008.5903101</v>
      </c>
    </row>
    <row r="1766" spans="1:9" x14ac:dyDescent="0.2">
      <c r="A1766" t="s">
        <v>101</v>
      </c>
      <c r="B1766" t="s">
        <v>15</v>
      </c>
      <c r="C1766" t="s">
        <v>27</v>
      </c>
      <c r="D1766" t="s">
        <v>36</v>
      </c>
      <c r="E1766">
        <v>202211</v>
      </c>
      <c r="F1766" s="3">
        <v>6212864155.3000011</v>
      </c>
      <c r="G1766" s="3">
        <v>5579442055.9007339</v>
      </c>
      <c r="H1766" s="3">
        <v>6766475467.7299728</v>
      </c>
      <c r="I1766" s="3">
        <v>6133053368.330575</v>
      </c>
    </row>
    <row r="1767" spans="1:9" x14ac:dyDescent="0.2">
      <c r="A1767" t="s">
        <v>101</v>
      </c>
      <c r="B1767" t="s">
        <v>15</v>
      </c>
      <c r="C1767" t="s">
        <v>27</v>
      </c>
      <c r="D1767" t="s">
        <v>36</v>
      </c>
      <c r="E1767">
        <v>202212</v>
      </c>
      <c r="F1767" s="3">
        <v>8747802130.2899685</v>
      </c>
      <c r="G1767" s="3">
        <v>7287377397.1560497</v>
      </c>
      <c r="H1767" s="3">
        <v>8196598021.9099693</v>
      </c>
      <c r="I1767" s="3">
        <v>6736173288.7760458</v>
      </c>
    </row>
    <row r="1768" spans="1:9" x14ac:dyDescent="0.2">
      <c r="A1768" t="s">
        <v>101</v>
      </c>
      <c r="B1768" t="s">
        <v>15</v>
      </c>
      <c r="C1768" t="s">
        <v>27</v>
      </c>
      <c r="D1768" t="s">
        <v>36</v>
      </c>
      <c r="E1768">
        <v>202301</v>
      </c>
      <c r="F1768" s="3">
        <v>5778991482.7499027</v>
      </c>
      <c r="G1768" s="3">
        <v>6471488342.5956116</v>
      </c>
      <c r="H1768" s="3">
        <v>4921337601.949995</v>
      </c>
      <c r="I1768" s="3">
        <v>5613834461.795682</v>
      </c>
    </row>
    <row r="1769" spans="1:9" x14ac:dyDescent="0.2">
      <c r="A1769" t="s">
        <v>101</v>
      </c>
      <c r="B1769" t="s">
        <v>15</v>
      </c>
      <c r="C1769" t="s">
        <v>27</v>
      </c>
      <c r="D1769" t="s">
        <v>36</v>
      </c>
      <c r="E1769">
        <v>202302</v>
      </c>
      <c r="F1769" s="3">
        <v>6807248437.3999987</v>
      </c>
      <c r="G1769" s="3">
        <v>6749168431.8903313</v>
      </c>
      <c r="H1769" s="3">
        <v>6283060939.4899979</v>
      </c>
      <c r="I1769" s="3">
        <v>6224980933.9803333</v>
      </c>
    </row>
    <row r="1770" spans="1:9" x14ac:dyDescent="0.2">
      <c r="A1770" t="s">
        <v>101</v>
      </c>
      <c r="B1770" t="s">
        <v>15</v>
      </c>
      <c r="C1770" t="s">
        <v>27</v>
      </c>
      <c r="D1770" t="s">
        <v>36</v>
      </c>
      <c r="E1770">
        <v>202303</v>
      </c>
      <c r="F1770" s="3">
        <v>7918641476.3499727</v>
      </c>
      <c r="G1770" s="3">
        <v>7705105414.4040117</v>
      </c>
      <c r="H1770" s="3">
        <v>7415176452.8999748</v>
      </c>
      <c r="I1770" s="3">
        <v>7201640390.9540148</v>
      </c>
    </row>
    <row r="1771" spans="1:9" x14ac:dyDescent="0.2">
      <c r="A1771" t="s">
        <v>101</v>
      </c>
      <c r="B1771" t="s">
        <v>15</v>
      </c>
      <c r="C1771" t="s">
        <v>27</v>
      </c>
      <c r="D1771" t="s">
        <v>36</v>
      </c>
      <c r="E1771">
        <v>202304</v>
      </c>
      <c r="F1771" s="3">
        <v>6267582992.6899824</v>
      </c>
      <c r="G1771" s="3">
        <v>6593757608.6268768</v>
      </c>
      <c r="H1771" s="3">
        <v>5786621023.5199814</v>
      </c>
      <c r="I1771" s="3">
        <v>6112795639.4568768</v>
      </c>
    </row>
    <row r="1772" spans="1:9" x14ac:dyDescent="0.2">
      <c r="A1772" t="s">
        <v>101</v>
      </c>
      <c r="B1772" t="s">
        <v>15</v>
      </c>
      <c r="C1772" t="s">
        <v>27</v>
      </c>
      <c r="D1772" t="s">
        <v>36</v>
      </c>
      <c r="E1772">
        <v>202305</v>
      </c>
      <c r="F1772" s="3">
        <v>7040386263.5900021</v>
      </c>
      <c r="G1772" s="3">
        <v>7229973013.483427</v>
      </c>
      <c r="H1772" s="3">
        <v>6468387604.0700083</v>
      </c>
      <c r="I1772" s="3">
        <v>6657974353.963418</v>
      </c>
    </row>
    <row r="1773" spans="1:9" x14ac:dyDescent="0.2">
      <c r="A1773" t="s">
        <v>101</v>
      </c>
      <c r="B1773" t="s">
        <v>15</v>
      </c>
      <c r="C1773" t="s">
        <v>27</v>
      </c>
      <c r="D1773" t="s">
        <v>36</v>
      </c>
      <c r="E1773">
        <v>202306</v>
      </c>
      <c r="F1773" s="3">
        <v>5912871102.3899689</v>
      </c>
      <c r="G1773" s="3">
        <v>6455703956.0920715</v>
      </c>
      <c r="H1773" s="3">
        <v>6501473803.3800001</v>
      </c>
      <c r="I1773" s="3">
        <v>7044306657.0820885</v>
      </c>
    </row>
    <row r="1774" spans="1:9" x14ac:dyDescent="0.2">
      <c r="A1774" t="s">
        <v>101</v>
      </c>
      <c r="B1774" t="s">
        <v>15</v>
      </c>
      <c r="C1774" t="s">
        <v>27</v>
      </c>
      <c r="D1774" t="s">
        <v>36</v>
      </c>
      <c r="E1774">
        <v>202307</v>
      </c>
      <c r="F1774" s="3">
        <v>6352209682.0100117</v>
      </c>
      <c r="G1774" s="3">
        <v>6749505130.1163836</v>
      </c>
      <c r="H1774" s="3">
        <v>6897958644.2100124</v>
      </c>
      <c r="I1774" s="3">
        <v>7295254092.3163967</v>
      </c>
    </row>
    <row r="1775" spans="1:9" x14ac:dyDescent="0.2">
      <c r="A1775" t="s">
        <v>101</v>
      </c>
      <c r="B1775" t="s">
        <v>15</v>
      </c>
      <c r="C1775" t="s">
        <v>27</v>
      </c>
      <c r="D1775" t="s">
        <v>36</v>
      </c>
      <c r="E1775">
        <v>202308</v>
      </c>
      <c r="F1775" s="3">
        <v>6449132503.8499861</v>
      </c>
      <c r="G1775" s="3">
        <v>6449132503.8499861</v>
      </c>
      <c r="H1775" s="3">
        <v>6988804801.0699921</v>
      </c>
      <c r="I1775" s="3">
        <v>6988804801.0699921</v>
      </c>
    </row>
    <row r="1776" spans="1:9" x14ac:dyDescent="0.2">
      <c r="A1776" t="s">
        <v>101</v>
      </c>
      <c r="B1776" t="s">
        <v>15</v>
      </c>
      <c r="C1776" t="s">
        <v>27</v>
      </c>
      <c r="D1776" t="s">
        <v>36</v>
      </c>
      <c r="E1776">
        <v>202309</v>
      </c>
      <c r="F1776" s="3">
        <v>7965766425.590004</v>
      </c>
      <c r="G1776" s="3">
        <v>7965766425.590004</v>
      </c>
      <c r="H1776" s="3">
        <v>6600444897.989996</v>
      </c>
      <c r="I1776" s="3">
        <v>6600444897.989996</v>
      </c>
    </row>
    <row r="1777" spans="1:9" x14ac:dyDescent="0.2">
      <c r="A1777" t="s">
        <v>101</v>
      </c>
      <c r="B1777" t="s">
        <v>15</v>
      </c>
      <c r="C1777" t="s">
        <v>27</v>
      </c>
      <c r="D1777" t="s">
        <v>36</v>
      </c>
      <c r="E1777">
        <v>202310</v>
      </c>
      <c r="F1777" s="3">
        <v>6120249657.4099693</v>
      </c>
      <c r="G1777" s="3">
        <v>6120249657.4099693</v>
      </c>
      <c r="H1777" s="3">
        <v>8493877990.259984</v>
      </c>
      <c r="I1777" s="3">
        <v>8493877990.259984</v>
      </c>
    </row>
    <row r="1778" spans="1:9" x14ac:dyDescent="0.2">
      <c r="A1778" t="s">
        <v>101</v>
      </c>
      <c r="B1778" t="s">
        <v>15</v>
      </c>
      <c r="C1778" t="s">
        <v>27</v>
      </c>
      <c r="D1778" t="s">
        <v>36</v>
      </c>
      <c r="E1778">
        <v>202311</v>
      </c>
      <c r="F1778" s="3">
        <v>6312693410.4100027</v>
      </c>
      <c r="G1778" s="3">
        <v>6312693410.4100027</v>
      </c>
      <c r="H1778" s="3">
        <v>6845006771.0899363</v>
      </c>
      <c r="I1778" s="3">
        <v>6845006771.0899363</v>
      </c>
    </row>
    <row r="1779" spans="1:9" x14ac:dyDescent="0.2">
      <c r="A1779" t="s">
        <v>101</v>
      </c>
      <c r="B1779" t="s">
        <v>15</v>
      </c>
      <c r="C1779" t="s">
        <v>27</v>
      </c>
      <c r="D1779" t="s">
        <v>36</v>
      </c>
      <c r="E1779">
        <v>202312</v>
      </c>
      <c r="F1779" s="3">
        <v>7811948996.4600515</v>
      </c>
      <c r="G1779" s="3">
        <v>7808589468.2551966</v>
      </c>
      <c r="H1779" s="3">
        <v>8345715711.4400711</v>
      </c>
      <c r="I1779" s="3">
        <v>8342356183.2353067</v>
      </c>
    </row>
    <row r="1780" spans="1:9" x14ac:dyDescent="0.2">
      <c r="A1780" t="s">
        <v>101</v>
      </c>
      <c r="B1780" t="s">
        <v>15</v>
      </c>
      <c r="C1780" t="s">
        <v>27</v>
      </c>
      <c r="D1780" t="s">
        <v>36</v>
      </c>
      <c r="E1780">
        <v>202401</v>
      </c>
      <c r="F1780" s="3">
        <v>6466443589.6898804</v>
      </c>
      <c r="G1780" s="3">
        <v>6464670262.8822031</v>
      </c>
      <c r="H1780" s="3">
        <v>5652113770.7800303</v>
      </c>
      <c r="I1780" s="3">
        <v>5650340443.9723597</v>
      </c>
    </row>
    <row r="1781" spans="1:9" x14ac:dyDescent="0.2">
      <c r="A1781" t="s">
        <v>101</v>
      </c>
      <c r="B1781" t="s">
        <v>15</v>
      </c>
      <c r="C1781" t="s">
        <v>27</v>
      </c>
      <c r="D1781" t="s">
        <v>36</v>
      </c>
      <c r="E1781">
        <v>202402</v>
      </c>
      <c r="F1781" s="3">
        <v>6072687430.7901506</v>
      </c>
      <c r="G1781" s="3">
        <v>6061797945.4635487</v>
      </c>
      <c r="H1781" s="3">
        <v>6584550467.8101511</v>
      </c>
      <c r="I1781" s="3">
        <v>6573660982.4835501</v>
      </c>
    </row>
    <row r="1782" spans="1:9" x14ac:dyDescent="0.2">
      <c r="A1782" t="s">
        <v>101</v>
      </c>
      <c r="B1782" t="s">
        <v>15</v>
      </c>
      <c r="C1782" t="s">
        <v>27</v>
      </c>
      <c r="D1782" t="s">
        <v>36</v>
      </c>
      <c r="E1782">
        <v>202403</v>
      </c>
      <c r="F1782" s="3">
        <v>8393886655.8499336</v>
      </c>
      <c r="G1782" s="3">
        <v>8393886655.8499336</v>
      </c>
      <c r="H1782" s="3">
        <v>8885887444.5899334</v>
      </c>
      <c r="I1782" s="3">
        <v>8885887444.5899334</v>
      </c>
    </row>
    <row r="1783" spans="1:9" x14ac:dyDescent="0.2">
      <c r="A1783" t="s">
        <v>101</v>
      </c>
      <c r="B1783" t="s">
        <v>15</v>
      </c>
      <c r="C1783" t="s">
        <v>27</v>
      </c>
      <c r="D1783" t="s">
        <v>36</v>
      </c>
      <c r="E1783">
        <v>202404</v>
      </c>
      <c r="F1783" s="3">
        <v>6328419097.9599838</v>
      </c>
      <c r="G1783" s="3">
        <v>6328419097.9599838</v>
      </c>
      <c r="H1783" s="3">
        <v>6747336585.3699837</v>
      </c>
      <c r="I1783" s="3">
        <v>6747336585.3699837</v>
      </c>
    </row>
    <row r="1784" spans="1:9" x14ac:dyDescent="0.2">
      <c r="A1784" t="s">
        <v>101</v>
      </c>
      <c r="B1784" t="s">
        <v>15</v>
      </c>
      <c r="C1784" t="s">
        <v>27</v>
      </c>
      <c r="D1784" t="s">
        <v>36</v>
      </c>
      <c r="E1784">
        <v>202405</v>
      </c>
      <c r="F1784" s="3">
        <v>5978396476.1800165</v>
      </c>
      <c r="G1784" s="3">
        <v>5978396476.1800165</v>
      </c>
      <c r="H1784" s="3">
        <v>6415361412.8100185</v>
      </c>
      <c r="I1784" s="3">
        <v>6415361412.8100185</v>
      </c>
    </row>
    <row r="1785" spans="1:9" x14ac:dyDescent="0.2">
      <c r="A1785" t="s">
        <v>101</v>
      </c>
      <c r="B1785" t="s">
        <v>15</v>
      </c>
      <c r="C1785" t="s">
        <v>27</v>
      </c>
      <c r="D1785" t="s">
        <v>37</v>
      </c>
      <c r="E1785">
        <v>201906</v>
      </c>
      <c r="F1785" s="3">
        <v>7520421255.1100178</v>
      </c>
      <c r="G1785" s="3">
        <v>9796509395.1728458</v>
      </c>
      <c r="H1785" s="3">
        <v>7514526249.5700188</v>
      </c>
      <c r="I1785" s="3">
        <v>9790614389.6328468</v>
      </c>
    </row>
    <row r="1786" spans="1:9" x14ac:dyDescent="0.2">
      <c r="A1786" t="s">
        <v>101</v>
      </c>
      <c r="B1786" t="s">
        <v>15</v>
      </c>
      <c r="C1786" t="s">
        <v>27</v>
      </c>
      <c r="D1786" t="s">
        <v>37</v>
      </c>
      <c r="E1786">
        <v>201912</v>
      </c>
      <c r="F1786" s="3">
        <v>24088376687.420052</v>
      </c>
      <c r="G1786" s="3">
        <v>29034842798.088711</v>
      </c>
      <c r="H1786" s="3">
        <v>23931231665.080051</v>
      </c>
      <c r="I1786" s="3">
        <v>28877697775.748711</v>
      </c>
    </row>
    <row r="1787" spans="1:9" x14ac:dyDescent="0.2">
      <c r="A1787" t="s">
        <v>101</v>
      </c>
      <c r="B1787" t="s">
        <v>15</v>
      </c>
      <c r="C1787" t="s">
        <v>27</v>
      </c>
      <c r="D1787" t="s">
        <v>37</v>
      </c>
      <c r="E1787">
        <v>202006</v>
      </c>
      <c r="F1787" s="3">
        <v>16915540871.719988</v>
      </c>
      <c r="G1787" s="3">
        <v>14109096489.952831</v>
      </c>
      <c r="H1787" s="3">
        <v>17161400073.55998</v>
      </c>
      <c r="I1787" s="3">
        <v>14354955691.792828</v>
      </c>
    </row>
    <row r="1788" spans="1:9" x14ac:dyDescent="0.2">
      <c r="A1788" t="s">
        <v>101</v>
      </c>
      <c r="B1788" t="s">
        <v>15</v>
      </c>
      <c r="C1788" t="s">
        <v>27</v>
      </c>
      <c r="D1788" t="s">
        <v>37</v>
      </c>
      <c r="E1788">
        <v>202012</v>
      </c>
      <c r="F1788" s="3">
        <v>26900245096.450012</v>
      </c>
      <c r="G1788" s="3">
        <v>26907634979.835915</v>
      </c>
      <c r="H1788" s="3">
        <v>26217104200.940014</v>
      </c>
      <c r="I1788" s="3">
        <v>26224494084.325912</v>
      </c>
    </row>
    <row r="1789" spans="1:9" x14ac:dyDescent="0.2">
      <c r="A1789" t="s">
        <v>101</v>
      </c>
      <c r="B1789" t="s">
        <v>15</v>
      </c>
      <c r="C1789" t="s">
        <v>27</v>
      </c>
      <c r="D1789" t="s">
        <v>37</v>
      </c>
      <c r="E1789">
        <v>202106</v>
      </c>
      <c r="F1789" s="3">
        <v>21644666574.980042</v>
      </c>
      <c r="G1789" s="3">
        <v>21632081261.687653</v>
      </c>
      <c r="H1789" s="3">
        <v>21408395643.220024</v>
      </c>
      <c r="I1789" s="3">
        <v>21395810329.927639</v>
      </c>
    </row>
    <row r="1790" spans="1:9" x14ac:dyDescent="0.2">
      <c r="A1790" t="s">
        <v>101</v>
      </c>
      <c r="B1790" t="s">
        <v>15</v>
      </c>
      <c r="C1790" t="s">
        <v>27</v>
      </c>
      <c r="D1790" t="s">
        <v>37</v>
      </c>
      <c r="E1790">
        <v>202112</v>
      </c>
      <c r="F1790" s="3">
        <v>31555193394.580021</v>
      </c>
      <c r="G1790" s="3">
        <v>31564669964.57272</v>
      </c>
      <c r="H1790" s="3">
        <v>31447066702.170025</v>
      </c>
      <c r="I1790" s="3">
        <v>31456543272.162712</v>
      </c>
    </row>
    <row r="1791" spans="1:9" x14ac:dyDescent="0.2">
      <c r="A1791" t="s">
        <v>101</v>
      </c>
      <c r="B1791" t="s">
        <v>15</v>
      </c>
      <c r="C1791" t="s">
        <v>27</v>
      </c>
      <c r="D1791" t="s">
        <v>37</v>
      </c>
      <c r="E1791">
        <v>202206</v>
      </c>
      <c r="F1791" s="3">
        <v>32330197353.759918</v>
      </c>
      <c r="G1791" s="3">
        <v>21605451012.743423</v>
      </c>
      <c r="H1791" s="3">
        <v>29424943445.990036</v>
      </c>
      <c r="I1791" s="3">
        <v>18700197104.973484</v>
      </c>
    </row>
    <row r="1792" spans="1:9" x14ac:dyDescent="0.2">
      <c r="A1792" t="s">
        <v>101</v>
      </c>
      <c r="B1792" t="s">
        <v>15</v>
      </c>
      <c r="C1792" t="s">
        <v>27</v>
      </c>
      <c r="D1792" t="s">
        <v>37</v>
      </c>
      <c r="E1792">
        <v>202212</v>
      </c>
      <c r="F1792" s="3">
        <v>42271411754.529968</v>
      </c>
      <c r="G1792" s="3">
        <v>33472096806.370789</v>
      </c>
      <c r="H1792" s="3">
        <v>40499796046.04995</v>
      </c>
      <c r="I1792" s="3">
        <v>31700481097.890076</v>
      </c>
    </row>
    <row r="1793" spans="1:9" x14ac:dyDescent="0.2">
      <c r="A1793" t="s">
        <v>101</v>
      </c>
      <c r="B1793" t="s">
        <v>15</v>
      </c>
      <c r="C1793" t="s">
        <v>27</v>
      </c>
      <c r="D1793" t="s">
        <v>37</v>
      </c>
      <c r="E1793">
        <v>202306</v>
      </c>
      <c r="F1793" s="3">
        <v>39725721755.16983</v>
      </c>
      <c r="G1793" s="3">
        <v>41205196767.092331</v>
      </c>
      <c r="H1793" s="3">
        <v>37376057425.309952</v>
      </c>
      <c r="I1793" s="3">
        <v>38855532437.232407</v>
      </c>
    </row>
    <row r="1794" spans="1:9" x14ac:dyDescent="0.2">
      <c r="A1794" t="s">
        <v>101</v>
      </c>
      <c r="B1794" t="s">
        <v>15</v>
      </c>
      <c r="C1794" t="s">
        <v>27</v>
      </c>
      <c r="D1794" t="s">
        <v>37</v>
      </c>
      <c r="E1794">
        <v>202312</v>
      </c>
      <c r="F1794" s="3">
        <v>41012000675.730026</v>
      </c>
      <c r="G1794" s="3">
        <v>41405936595.631546</v>
      </c>
      <c r="H1794" s="3">
        <v>44171808816.05999</v>
      </c>
      <c r="I1794" s="3">
        <v>44565744735.961609</v>
      </c>
    </row>
    <row r="1795" spans="1:9" x14ac:dyDescent="0.2">
      <c r="A1795" t="s">
        <v>101</v>
      </c>
      <c r="B1795" t="s">
        <v>15</v>
      </c>
      <c r="C1795" t="s">
        <v>27</v>
      </c>
      <c r="D1795" t="s">
        <v>37</v>
      </c>
      <c r="E1795">
        <v>202406</v>
      </c>
      <c r="F1795" s="3">
        <v>33239833250.469963</v>
      </c>
      <c r="G1795" s="3">
        <v>33227170438.335686</v>
      </c>
      <c r="H1795" s="3">
        <v>34285249681.360115</v>
      </c>
      <c r="I1795" s="3">
        <v>34272586869.225845</v>
      </c>
    </row>
    <row r="1796" spans="1:9" x14ac:dyDescent="0.2">
      <c r="A1796" t="s">
        <v>101</v>
      </c>
      <c r="B1796" t="s">
        <v>15</v>
      </c>
      <c r="C1796" t="s">
        <v>27</v>
      </c>
      <c r="D1796" t="s">
        <v>33</v>
      </c>
      <c r="E1796">
        <v>201906</v>
      </c>
      <c r="F1796" s="3">
        <v>7520421255.1100178</v>
      </c>
      <c r="G1796" s="3">
        <v>9796509395.1728458</v>
      </c>
      <c r="H1796" s="3">
        <v>7514526249.5700188</v>
      </c>
      <c r="I1796" s="3">
        <v>9790614389.6328468</v>
      </c>
    </row>
    <row r="1797" spans="1:9" x14ac:dyDescent="0.2">
      <c r="A1797" t="s">
        <v>101</v>
      </c>
      <c r="B1797" t="s">
        <v>15</v>
      </c>
      <c r="C1797" t="s">
        <v>27</v>
      </c>
      <c r="D1797" t="s">
        <v>33</v>
      </c>
      <c r="E1797">
        <v>201909</v>
      </c>
      <c r="F1797" s="3">
        <v>10746904299.629993</v>
      </c>
      <c r="G1797" s="3">
        <v>14944791061.263721</v>
      </c>
      <c r="H1797" s="3">
        <v>10722581794.209993</v>
      </c>
      <c r="I1797" s="3">
        <v>14920468555.843719</v>
      </c>
    </row>
    <row r="1798" spans="1:9" x14ac:dyDescent="0.2">
      <c r="A1798" t="s">
        <v>101</v>
      </c>
      <c r="B1798" t="s">
        <v>15</v>
      </c>
      <c r="C1798" t="s">
        <v>27</v>
      </c>
      <c r="D1798" t="s">
        <v>33</v>
      </c>
      <c r="E1798">
        <v>201912</v>
      </c>
      <c r="F1798" s="3">
        <v>13341472387.790058</v>
      </c>
      <c r="G1798" s="3">
        <v>14090051736.824989</v>
      </c>
      <c r="H1798" s="3">
        <v>13208649870.870058</v>
      </c>
      <c r="I1798" s="3">
        <v>13957229219.904991</v>
      </c>
    </row>
    <row r="1799" spans="1:9" x14ac:dyDescent="0.2">
      <c r="A1799" t="s">
        <v>101</v>
      </c>
      <c r="B1799" t="s">
        <v>15</v>
      </c>
      <c r="C1799" t="s">
        <v>27</v>
      </c>
      <c r="D1799" t="s">
        <v>33</v>
      </c>
      <c r="E1799">
        <v>202003</v>
      </c>
      <c r="F1799" s="3">
        <v>9123380052.3199787</v>
      </c>
      <c r="G1799" s="3">
        <v>6336518918.5896244</v>
      </c>
      <c r="H1799" s="3">
        <v>9592003005.7299786</v>
      </c>
      <c r="I1799" s="3">
        <v>6805141871.9996262</v>
      </c>
    </row>
    <row r="1800" spans="1:9" x14ac:dyDescent="0.2">
      <c r="A1800" t="s">
        <v>101</v>
      </c>
      <c r="B1800" t="s">
        <v>15</v>
      </c>
      <c r="C1800" t="s">
        <v>27</v>
      </c>
      <c r="D1800" t="s">
        <v>33</v>
      </c>
      <c r="E1800">
        <v>202006</v>
      </c>
      <c r="F1800" s="3">
        <v>7792160819.4000082</v>
      </c>
      <c r="G1800" s="3">
        <v>7772577571.3632059</v>
      </c>
      <c r="H1800" s="3">
        <v>7569397067.8300018</v>
      </c>
      <c r="I1800" s="3">
        <v>7549813819.7932005</v>
      </c>
    </row>
    <row r="1801" spans="1:9" x14ac:dyDescent="0.2">
      <c r="A1801" t="s">
        <v>101</v>
      </c>
      <c r="B1801" t="s">
        <v>15</v>
      </c>
      <c r="C1801" t="s">
        <v>27</v>
      </c>
      <c r="D1801" t="s">
        <v>33</v>
      </c>
      <c r="E1801">
        <v>202009</v>
      </c>
      <c r="F1801" s="3">
        <v>12800194888.120031</v>
      </c>
      <c r="G1801" s="3">
        <v>12836417960.492231</v>
      </c>
      <c r="H1801" s="3">
        <v>12270343576.970026</v>
      </c>
      <c r="I1801" s="3">
        <v>12306566649.342228</v>
      </c>
    </row>
    <row r="1802" spans="1:9" x14ac:dyDescent="0.2">
      <c r="A1802" t="s">
        <v>101</v>
      </c>
      <c r="B1802" t="s">
        <v>15</v>
      </c>
      <c r="C1802" t="s">
        <v>27</v>
      </c>
      <c r="D1802" t="s">
        <v>33</v>
      </c>
      <c r="E1802">
        <v>202012</v>
      </c>
      <c r="F1802" s="3">
        <v>14100050208.329979</v>
      </c>
      <c r="G1802" s="3">
        <v>14071217019.343681</v>
      </c>
      <c r="H1802" s="3">
        <v>13946760623.96999</v>
      </c>
      <c r="I1802" s="3">
        <v>13917927434.983686</v>
      </c>
    </row>
    <row r="1803" spans="1:9" x14ac:dyDescent="0.2">
      <c r="A1803" t="s">
        <v>101</v>
      </c>
      <c r="B1803" t="s">
        <v>15</v>
      </c>
      <c r="C1803" t="s">
        <v>27</v>
      </c>
      <c r="D1803" t="s">
        <v>33</v>
      </c>
      <c r="E1803">
        <v>202103</v>
      </c>
      <c r="F1803" s="3">
        <v>11317653709.430046</v>
      </c>
      <c r="G1803" s="3">
        <v>11321135100.375771</v>
      </c>
      <c r="H1803" s="3">
        <v>11147229888.29003</v>
      </c>
      <c r="I1803" s="3">
        <v>11150711279.235756</v>
      </c>
    </row>
    <row r="1804" spans="1:9" x14ac:dyDescent="0.2">
      <c r="A1804" t="s">
        <v>101</v>
      </c>
      <c r="B1804" t="s">
        <v>15</v>
      </c>
      <c r="C1804" t="s">
        <v>27</v>
      </c>
      <c r="D1804" t="s">
        <v>33</v>
      </c>
      <c r="E1804">
        <v>202106</v>
      </c>
      <c r="F1804" s="3">
        <v>10327012865.549997</v>
      </c>
      <c r="G1804" s="3">
        <v>10310946161.311884</v>
      </c>
      <c r="H1804" s="3">
        <v>10261165754.929996</v>
      </c>
      <c r="I1804" s="3">
        <v>10245099050.691881</v>
      </c>
    </row>
    <row r="1805" spans="1:9" x14ac:dyDescent="0.2">
      <c r="A1805" t="s">
        <v>101</v>
      </c>
      <c r="B1805" t="s">
        <v>15</v>
      </c>
      <c r="C1805" t="s">
        <v>27</v>
      </c>
      <c r="D1805" t="s">
        <v>33</v>
      </c>
      <c r="E1805">
        <v>202109</v>
      </c>
      <c r="F1805" s="3">
        <v>14499881877.300037</v>
      </c>
      <c r="G1805" s="3">
        <v>14511548017.503578</v>
      </c>
      <c r="H1805" s="3">
        <v>14456382667.240036</v>
      </c>
      <c r="I1805" s="3">
        <v>14468048807.443579</v>
      </c>
    </row>
    <row r="1806" spans="1:9" x14ac:dyDescent="0.2">
      <c r="A1806" t="s">
        <v>101</v>
      </c>
      <c r="B1806" t="s">
        <v>15</v>
      </c>
      <c r="C1806" t="s">
        <v>27</v>
      </c>
      <c r="D1806" t="s">
        <v>33</v>
      </c>
      <c r="E1806">
        <v>202112</v>
      </c>
      <c r="F1806" s="3">
        <v>17055311517.279987</v>
      </c>
      <c r="G1806" s="3">
        <v>17053121947.069139</v>
      </c>
      <c r="H1806" s="3">
        <v>16990684034.929989</v>
      </c>
      <c r="I1806" s="3">
        <v>16988494464.719135</v>
      </c>
    </row>
    <row r="1807" spans="1:9" x14ac:dyDescent="0.2">
      <c r="A1807" t="s">
        <v>101</v>
      </c>
      <c r="B1807" t="s">
        <v>15</v>
      </c>
      <c r="C1807" t="s">
        <v>27</v>
      </c>
      <c r="D1807" t="s">
        <v>33</v>
      </c>
      <c r="E1807">
        <v>202203</v>
      </c>
      <c r="F1807" s="3">
        <v>15278517526.869947</v>
      </c>
      <c r="G1807" s="3">
        <v>10585844218.353601</v>
      </c>
      <c r="H1807" s="3">
        <v>15006775417.100069</v>
      </c>
      <c r="I1807" s="3">
        <v>10314102108.58374</v>
      </c>
    </row>
    <row r="1808" spans="1:9" x14ac:dyDescent="0.2">
      <c r="A1808" t="s">
        <v>101</v>
      </c>
      <c r="B1808" t="s">
        <v>15</v>
      </c>
      <c r="C1808" t="s">
        <v>27</v>
      </c>
      <c r="D1808" t="s">
        <v>33</v>
      </c>
      <c r="E1808">
        <v>202206</v>
      </c>
      <c r="F1808" s="3">
        <v>17051679826.889971</v>
      </c>
      <c r="G1808" s="3">
        <v>11019606794.38982</v>
      </c>
      <c r="H1808" s="3">
        <v>14418168028.889969</v>
      </c>
      <c r="I1808" s="3">
        <v>8386094996.3897419</v>
      </c>
    </row>
    <row r="1809" spans="1:9" x14ac:dyDescent="0.2">
      <c r="A1809" t="s">
        <v>101</v>
      </c>
      <c r="B1809" t="s">
        <v>15</v>
      </c>
      <c r="C1809" t="s">
        <v>27</v>
      </c>
      <c r="D1809" t="s">
        <v>33</v>
      </c>
      <c r="E1809">
        <v>202209</v>
      </c>
      <c r="F1809" s="3">
        <v>21191533445.209995</v>
      </c>
      <c r="G1809" s="3">
        <v>15419356236.603065</v>
      </c>
      <c r="H1809" s="3">
        <v>16525917640.800007</v>
      </c>
      <c r="I1809" s="3">
        <v>10753740432.193146</v>
      </c>
    </row>
    <row r="1810" spans="1:9" x14ac:dyDescent="0.2">
      <c r="A1810" t="s">
        <v>101</v>
      </c>
      <c r="B1810" t="s">
        <v>15</v>
      </c>
      <c r="C1810" t="s">
        <v>27</v>
      </c>
      <c r="D1810" t="s">
        <v>33</v>
      </c>
      <c r="E1810">
        <v>202212</v>
      </c>
      <c r="F1810" s="3">
        <v>21079878309.319969</v>
      </c>
      <c r="G1810" s="3">
        <v>18052740569.767723</v>
      </c>
      <c r="H1810" s="3">
        <v>23973878405.249943</v>
      </c>
      <c r="I1810" s="3">
        <v>20946740665.69693</v>
      </c>
    </row>
    <row r="1811" spans="1:9" x14ac:dyDescent="0.2">
      <c r="A1811" t="s">
        <v>101</v>
      </c>
      <c r="B1811" t="s">
        <v>15</v>
      </c>
      <c r="C1811" t="s">
        <v>27</v>
      </c>
      <c r="D1811" t="s">
        <v>33</v>
      </c>
      <c r="E1811">
        <v>202303</v>
      </c>
      <c r="F1811" s="3">
        <v>20504881396.499874</v>
      </c>
      <c r="G1811" s="3">
        <v>20925762188.889954</v>
      </c>
      <c r="H1811" s="3">
        <v>18619574994.339966</v>
      </c>
      <c r="I1811" s="3">
        <v>19040455786.73003</v>
      </c>
    </row>
    <row r="1812" spans="1:9" x14ac:dyDescent="0.2">
      <c r="A1812" t="s">
        <v>101</v>
      </c>
      <c r="B1812" t="s">
        <v>15</v>
      </c>
      <c r="C1812" t="s">
        <v>27</v>
      </c>
      <c r="D1812" t="s">
        <v>33</v>
      </c>
      <c r="E1812">
        <v>202306</v>
      </c>
      <c r="F1812" s="3">
        <v>19220840358.669952</v>
      </c>
      <c r="G1812" s="3">
        <v>20279434578.202377</v>
      </c>
      <c r="H1812" s="3">
        <v>18756482430.96999</v>
      </c>
      <c r="I1812" s="3">
        <v>19815076650.502384</v>
      </c>
    </row>
    <row r="1813" spans="1:9" x14ac:dyDescent="0.2">
      <c r="A1813" t="s">
        <v>101</v>
      </c>
      <c r="B1813" t="s">
        <v>15</v>
      </c>
      <c r="C1813" t="s">
        <v>27</v>
      </c>
      <c r="D1813" t="s">
        <v>33</v>
      </c>
      <c r="E1813">
        <v>202309</v>
      </c>
      <c r="F1813" s="3">
        <v>20767108611.450001</v>
      </c>
      <c r="G1813" s="3">
        <v>21164404059.556374</v>
      </c>
      <c r="H1813" s="3">
        <v>20487208343.27</v>
      </c>
      <c r="I1813" s="3">
        <v>20884503791.376385</v>
      </c>
    </row>
    <row r="1814" spans="1:9" x14ac:dyDescent="0.2">
      <c r="A1814" t="s">
        <v>101</v>
      </c>
      <c r="B1814" t="s">
        <v>15</v>
      </c>
      <c r="C1814" t="s">
        <v>27</v>
      </c>
      <c r="D1814" t="s">
        <v>33</v>
      </c>
      <c r="E1814">
        <v>202312</v>
      </c>
      <c r="F1814" s="3">
        <v>20244892064.280025</v>
      </c>
      <c r="G1814" s="3">
        <v>20241532536.075169</v>
      </c>
      <c r="H1814" s="3">
        <v>23684600472.789993</v>
      </c>
      <c r="I1814" s="3">
        <v>23681240944.585228</v>
      </c>
    </row>
    <row r="1815" spans="1:9" x14ac:dyDescent="0.2">
      <c r="A1815" t="s">
        <v>101</v>
      </c>
      <c r="B1815" t="s">
        <v>15</v>
      </c>
      <c r="C1815" t="s">
        <v>27</v>
      </c>
      <c r="D1815" t="s">
        <v>33</v>
      </c>
      <c r="E1815">
        <v>202403</v>
      </c>
      <c r="F1815" s="3">
        <v>20933017676.329964</v>
      </c>
      <c r="G1815" s="3">
        <v>20920354864.195686</v>
      </c>
      <c r="H1815" s="3">
        <v>21122551683.180115</v>
      </c>
      <c r="I1815" s="3">
        <v>21109888871.045845</v>
      </c>
    </row>
    <row r="1816" spans="1:9" x14ac:dyDescent="0.2">
      <c r="A1816" t="s">
        <v>101</v>
      </c>
      <c r="B1816" t="s">
        <v>15</v>
      </c>
      <c r="C1816" t="s">
        <v>27</v>
      </c>
      <c r="D1816" t="s">
        <v>33</v>
      </c>
      <c r="E1816">
        <v>202406</v>
      </c>
      <c r="F1816" s="3">
        <v>12306815574.139999</v>
      </c>
      <c r="G1816" s="3">
        <v>12306815574.139999</v>
      </c>
      <c r="H1816" s="3">
        <v>13162697998.180002</v>
      </c>
      <c r="I1816" s="3">
        <v>13162697998.180002</v>
      </c>
    </row>
    <row r="1817" spans="1:9" x14ac:dyDescent="0.2">
      <c r="A1817" t="s">
        <v>101</v>
      </c>
      <c r="B1817" t="s">
        <v>15</v>
      </c>
      <c r="C1817" t="s">
        <v>17</v>
      </c>
      <c r="D1817" t="s">
        <v>35</v>
      </c>
      <c r="E1817">
        <v>2019</v>
      </c>
      <c r="F1817" s="3">
        <v>15643292575.550035</v>
      </c>
      <c r="G1817" s="3">
        <v>-41612410737.914009</v>
      </c>
      <c r="H1817" s="3">
        <v>15642811191.270037</v>
      </c>
      <c r="I1817" s="3">
        <v>-41612892122.194008</v>
      </c>
    </row>
    <row r="1818" spans="1:9" x14ac:dyDescent="0.2">
      <c r="A1818" t="s">
        <v>101</v>
      </c>
      <c r="B1818" t="s">
        <v>15</v>
      </c>
      <c r="C1818" t="s">
        <v>17</v>
      </c>
      <c r="D1818" t="s">
        <v>35</v>
      </c>
      <c r="E1818">
        <v>2020</v>
      </c>
      <c r="F1818" s="3">
        <v>20739680667.759815</v>
      </c>
      <c r="G1818" s="3">
        <v>11947617663.751814</v>
      </c>
      <c r="H1818" s="3">
        <v>20739672002.759815</v>
      </c>
      <c r="I1818" s="3">
        <v>11947608998.751814</v>
      </c>
    </row>
    <row r="1819" spans="1:9" x14ac:dyDescent="0.2">
      <c r="A1819" t="s">
        <v>101</v>
      </c>
      <c r="B1819" t="s">
        <v>15</v>
      </c>
      <c r="C1819" t="s">
        <v>17</v>
      </c>
      <c r="D1819" t="s">
        <v>35</v>
      </c>
      <c r="E1819">
        <v>2021</v>
      </c>
      <c r="F1819" s="3">
        <v>21394705216.379799</v>
      </c>
      <c r="G1819" s="3">
        <v>4432972745.9787827</v>
      </c>
      <c r="H1819" s="3">
        <v>21377350027.779793</v>
      </c>
      <c r="I1819" s="3">
        <v>4415617557.3787832</v>
      </c>
    </row>
    <row r="1820" spans="1:9" x14ac:dyDescent="0.2">
      <c r="A1820" t="s">
        <v>101</v>
      </c>
      <c r="B1820" t="s">
        <v>15</v>
      </c>
      <c r="C1820" t="s">
        <v>17</v>
      </c>
      <c r="D1820" t="s">
        <v>35</v>
      </c>
      <c r="E1820">
        <v>2022</v>
      </c>
      <c r="F1820" s="3">
        <v>22316017014.629997</v>
      </c>
      <c r="G1820" s="3">
        <v>91687398237.912354</v>
      </c>
      <c r="H1820" s="3">
        <v>22291654776.920002</v>
      </c>
      <c r="I1820" s="3">
        <v>91663036000.202301</v>
      </c>
    </row>
    <row r="1821" spans="1:9" x14ac:dyDescent="0.2">
      <c r="A1821" t="s">
        <v>101</v>
      </c>
      <c r="B1821" t="s">
        <v>15</v>
      </c>
      <c r="C1821" t="s">
        <v>17</v>
      </c>
      <c r="D1821" t="s">
        <v>35</v>
      </c>
      <c r="E1821">
        <v>2023</v>
      </c>
      <c r="F1821" s="3">
        <v>21774754947.0499</v>
      </c>
      <c r="G1821" s="3">
        <v>23279645110.88229</v>
      </c>
      <c r="H1821" s="3">
        <v>21716013983.419903</v>
      </c>
      <c r="I1821" s="3">
        <v>23220904147.25227</v>
      </c>
    </row>
    <row r="1822" spans="1:9" x14ac:dyDescent="0.2">
      <c r="A1822" t="s">
        <v>101</v>
      </c>
      <c r="B1822" t="s">
        <v>15</v>
      </c>
      <c r="C1822" t="s">
        <v>17</v>
      </c>
      <c r="D1822" t="s">
        <v>35</v>
      </c>
      <c r="E1822">
        <v>2024</v>
      </c>
      <c r="F1822" s="3">
        <v>9193422792.7100163</v>
      </c>
      <c r="G1822" s="3">
        <v>4302444146.796052</v>
      </c>
      <c r="H1822" s="3">
        <v>9119087194.4200134</v>
      </c>
      <c r="I1822" s="3">
        <v>4228108548.5060568</v>
      </c>
    </row>
    <row r="1823" spans="1:9" x14ac:dyDescent="0.2">
      <c r="A1823" t="s">
        <v>101</v>
      </c>
      <c r="B1823" t="s">
        <v>15</v>
      </c>
      <c r="C1823" t="s">
        <v>17</v>
      </c>
      <c r="D1823" t="s">
        <v>36</v>
      </c>
      <c r="E1823">
        <v>201904</v>
      </c>
      <c r="F1823" s="3">
        <v>1461624968.6899981</v>
      </c>
      <c r="G1823" s="3">
        <v>-7110231197.0835094</v>
      </c>
      <c r="H1823" s="3">
        <v>1461624968.6899981</v>
      </c>
      <c r="I1823" s="3">
        <v>-7110231197.0835094</v>
      </c>
    </row>
    <row r="1824" spans="1:9" x14ac:dyDescent="0.2">
      <c r="A1824" t="s">
        <v>101</v>
      </c>
      <c r="B1824" t="s">
        <v>15</v>
      </c>
      <c r="C1824" t="s">
        <v>17</v>
      </c>
      <c r="D1824" t="s">
        <v>36</v>
      </c>
      <c r="E1824">
        <v>201905</v>
      </c>
      <c r="F1824" s="3">
        <v>1775102305.1599991</v>
      </c>
      <c r="G1824" s="3">
        <v>-5337745511.7663603</v>
      </c>
      <c r="H1824" s="3">
        <v>1774639086.8799992</v>
      </c>
      <c r="I1824" s="3">
        <v>-5338208730.04636</v>
      </c>
    </row>
    <row r="1825" spans="1:9" x14ac:dyDescent="0.2">
      <c r="A1825" t="s">
        <v>101</v>
      </c>
      <c r="B1825" t="s">
        <v>15</v>
      </c>
      <c r="C1825" t="s">
        <v>17</v>
      </c>
      <c r="D1825" t="s">
        <v>36</v>
      </c>
      <c r="E1825">
        <v>201906</v>
      </c>
      <c r="F1825" s="3">
        <v>1956111008.8200016</v>
      </c>
      <c r="G1825" s="3">
        <v>-4470365347.4277983</v>
      </c>
      <c r="H1825" s="3">
        <v>1956111008.8200016</v>
      </c>
      <c r="I1825" s="3">
        <v>-4470365347.4277983</v>
      </c>
    </row>
    <row r="1826" spans="1:9" x14ac:dyDescent="0.2">
      <c r="A1826" t="s">
        <v>101</v>
      </c>
      <c r="B1826" t="s">
        <v>15</v>
      </c>
      <c r="C1826" t="s">
        <v>17</v>
      </c>
      <c r="D1826" t="s">
        <v>36</v>
      </c>
      <c r="E1826">
        <v>201907</v>
      </c>
      <c r="F1826" s="3">
        <v>1473753621.7699981</v>
      </c>
      <c r="G1826" s="3">
        <v>-5362240118.3299913</v>
      </c>
      <c r="H1826" s="3">
        <v>1473753621.7699981</v>
      </c>
      <c r="I1826" s="3">
        <v>-5362240118.3299913</v>
      </c>
    </row>
    <row r="1827" spans="1:9" x14ac:dyDescent="0.2">
      <c r="A1827" t="s">
        <v>101</v>
      </c>
      <c r="B1827" t="s">
        <v>15</v>
      </c>
      <c r="C1827" t="s">
        <v>17</v>
      </c>
      <c r="D1827" t="s">
        <v>36</v>
      </c>
      <c r="E1827">
        <v>201908</v>
      </c>
      <c r="F1827" s="3">
        <v>1942946424.2200394</v>
      </c>
      <c r="G1827" s="3">
        <v>-7814395362.76653</v>
      </c>
      <c r="H1827" s="3">
        <v>1942946424.2200394</v>
      </c>
      <c r="I1827" s="3">
        <v>-7814395362.76653</v>
      </c>
    </row>
    <row r="1828" spans="1:9" x14ac:dyDescent="0.2">
      <c r="A1828" t="s">
        <v>101</v>
      </c>
      <c r="B1828" t="s">
        <v>15</v>
      </c>
      <c r="C1828" t="s">
        <v>17</v>
      </c>
      <c r="D1828" t="s">
        <v>36</v>
      </c>
      <c r="E1828">
        <v>201909</v>
      </c>
      <c r="F1828" s="3">
        <v>2139659747.8999989</v>
      </c>
      <c r="G1828" s="3">
        <v>-7246751489.0355759</v>
      </c>
      <c r="H1828" s="3">
        <v>2139659747.8999989</v>
      </c>
      <c r="I1828" s="3">
        <v>-7246751489.0355759</v>
      </c>
    </row>
    <row r="1829" spans="1:9" x14ac:dyDescent="0.2">
      <c r="A1829" t="s">
        <v>101</v>
      </c>
      <c r="B1829" t="s">
        <v>15</v>
      </c>
      <c r="C1829" t="s">
        <v>17</v>
      </c>
      <c r="D1829" t="s">
        <v>36</v>
      </c>
      <c r="E1829">
        <v>201910</v>
      </c>
      <c r="F1829" s="3">
        <v>1694914779.0000017</v>
      </c>
      <c r="G1829" s="3">
        <v>-5988910097.6336803</v>
      </c>
      <c r="H1829" s="3">
        <v>1694896613.0000017</v>
      </c>
      <c r="I1829" s="3">
        <v>-5988928263.6336803</v>
      </c>
    </row>
    <row r="1830" spans="1:9" x14ac:dyDescent="0.2">
      <c r="A1830" t="s">
        <v>101</v>
      </c>
      <c r="B1830" t="s">
        <v>15</v>
      </c>
      <c r="C1830" t="s">
        <v>17</v>
      </c>
      <c r="D1830" t="s">
        <v>36</v>
      </c>
      <c r="E1830">
        <v>201911</v>
      </c>
      <c r="F1830" s="3">
        <v>1410519540.8799999</v>
      </c>
      <c r="G1830" s="3">
        <v>1279272864.879961</v>
      </c>
      <c r="H1830" s="3">
        <v>1410519540.8799999</v>
      </c>
      <c r="I1830" s="3">
        <v>1279272864.879961</v>
      </c>
    </row>
    <row r="1831" spans="1:9" x14ac:dyDescent="0.2">
      <c r="A1831" t="s">
        <v>101</v>
      </c>
      <c r="B1831" t="s">
        <v>15</v>
      </c>
      <c r="C1831" t="s">
        <v>17</v>
      </c>
      <c r="D1831" t="s">
        <v>36</v>
      </c>
      <c r="E1831">
        <v>201912</v>
      </c>
      <c r="F1831" s="3">
        <v>1788660179.1099992</v>
      </c>
      <c r="G1831" s="3">
        <v>438955521.24947602</v>
      </c>
      <c r="H1831" s="3">
        <v>1788660179.1099992</v>
      </c>
      <c r="I1831" s="3">
        <v>438955521.24947602</v>
      </c>
    </row>
    <row r="1832" spans="1:9" x14ac:dyDescent="0.2">
      <c r="A1832" t="s">
        <v>101</v>
      </c>
      <c r="B1832" t="s">
        <v>15</v>
      </c>
      <c r="C1832" t="s">
        <v>17</v>
      </c>
      <c r="D1832" t="s">
        <v>36</v>
      </c>
      <c r="E1832">
        <v>202001</v>
      </c>
      <c r="F1832" s="3">
        <v>670336931.55999947</v>
      </c>
      <c r="G1832" s="3">
        <v>1168970340.8046043</v>
      </c>
      <c r="H1832" s="3">
        <v>670328266.55999947</v>
      </c>
      <c r="I1832" s="3">
        <v>1168961675.8046043</v>
      </c>
    </row>
    <row r="1833" spans="1:9" x14ac:dyDescent="0.2">
      <c r="A1833" t="s">
        <v>101</v>
      </c>
      <c r="B1833" t="s">
        <v>15</v>
      </c>
      <c r="C1833" t="s">
        <v>17</v>
      </c>
      <c r="D1833" t="s">
        <v>36</v>
      </c>
      <c r="E1833">
        <v>202002</v>
      </c>
      <c r="F1833" s="3">
        <v>1353912594.7399986</v>
      </c>
      <c r="G1833" s="3">
        <v>2219431454.2771935</v>
      </c>
      <c r="H1833" s="3">
        <v>1353912594.7399986</v>
      </c>
      <c r="I1833" s="3">
        <v>2219431454.2771935</v>
      </c>
    </row>
    <row r="1834" spans="1:9" x14ac:dyDescent="0.2">
      <c r="A1834" t="s">
        <v>101</v>
      </c>
      <c r="B1834" t="s">
        <v>15</v>
      </c>
      <c r="C1834" t="s">
        <v>17</v>
      </c>
      <c r="D1834" t="s">
        <v>36</v>
      </c>
      <c r="E1834">
        <v>202003</v>
      </c>
      <c r="F1834" s="3">
        <v>1807145551.0399981</v>
      </c>
      <c r="G1834" s="3">
        <v>-11817053450.714186</v>
      </c>
      <c r="H1834" s="3">
        <v>1807145551.0399981</v>
      </c>
      <c r="I1834" s="3">
        <v>-11817053450.714186</v>
      </c>
    </row>
    <row r="1835" spans="1:9" x14ac:dyDescent="0.2">
      <c r="A1835" t="s">
        <v>101</v>
      </c>
      <c r="B1835" t="s">
        <v>15</v>
      </c>
      <c r="C1835" t="s">
        <v>17</v>
      </c>
      <c r="D1835" t="s">
        <v>36</v>
      </c>
      <c r="E1835">
        <v>202004</v>
      </c>
      <c r="F1835" s="3">
        <v>1720805264.4600024</v>
      </c>
      <c r="G1835" s="3">
        <v>9901103973.4298134</v>
      </c>
      <c r="H1835" s="3">
        <v>1720805264.4600024</v>
      </c>
      <c r="I1835" s="3">
        <v>9901103973.4298134</v>
      </c>
    </row>
    <row r="1836" spans="1:9" x14ac:dyDescent="0.2">
      <c r="A1836" t="s">
        <v>101</v>
      </c>
      <c r="B1836" t="s">
        <v>15</v>
      </c>
      <c r="C1836" t="s">
        <v>17</v>
      </c>
      <c r="D1836" t="s">
        <v>36</v>
      </c>
      <c r="E1836">
        <v>202005</v>
      </c>
      <c r="F1836" s="3">
        <v>1675228766.0000002</v>
      </c>
      <c r="G1836" s="3">
        <v>5972437805.4283085</v>
      </c>
      <c r="H1836" s="3">
        <v>1675228766.0000002</v>
      </c>
      <c r="I1836" s="3">
        <v>5972437805.4283085</v>
      </c>
    </row>
    <row r="1837" spans="1:9" x14ac:dyDescent="0.2">
      <c r="A1837" t="s">
        <v>101</v>
      </c>
      <c r="B1837" t="s">
        <v>15</v>
      </c>
      <c r="C1837" t="s">
        <v>17</v>
      </c>
      <c r="D1837" t="s">
        <v>36</v>
      </c>
      <c r="E1837">
        <v>202006</v>
      </c>
      <c r="F1837" s="3">
        <v>1832669324.5399966</v>
      </c>
      <c r="G1837" s="3">
        <v>2487696427.9972816</v>
      </c>
      <c r="H1837" s="3">
        <v>1832669324.5399966</v>
      </c>
      <c r="I1837" s="3">
        <v>2487696427.9972816</v>
      </c>
    </row>
    <row r="1838" spans="1:9" x14ac:dyDescent="0.2">
      <c r="A1838" t="s">
        <v>101</v>
      </c>
      <c r="B1838" t="s">
        <v>15</v>
      </c>
      <c r="C1838" t="s">
        <v>17</v>
      </c>
      <c r="D1838" t="s">
        <v>36</v>
      </c>
      <c r="E1838">
        <v>202007</v>
      </c>
      <c r="F1838" s="3">
        <v>1166870218.1299996</v>
      </c>
      <c r="G1838" s="3">
        <v>3871303163.129962</v>
      </c>
      <c r="H1838" s="3">
        <v>1166870218.1299996</v>
      </c>
      <c r="I1838" s="3">
        <v>3871303163.129962</v>
      </c>
    </row>
    <row r="1839" spans="1:9" x14ac:dyDescent="0.2">
      <c r="A1839" t="s">
        <v>101</v>
      </c>
      <c r="B1839" t="s">
        <v>15</v>
      </c>
      <c r="C1839" t="s">
        <v>17</v>
      </c>
      <c r="D1839" t="s">
        <v>36</v>
      </c>
      <c r="E1839">
        <v>202008</v>
      </c>
      <c r="F1839" s="3">
        <v>1946304622.7399814</v>
      </c>
      <c r="G1839" s="3">
        <v>183261156.74002171</v>
      </c>
      <c r="H1839" s="3">
        <v>1946304622.7399814</v>
      </c>
      <c r="I1839" s="3">
        <v>183261156.74002171</v>
      </c>
    </row>
    <row r="1840" spans="1:9" x14ac:dyDescent="0.2">
      <c r="A1840" t="s">
        <v>101</v>
      </c>
      <c r="B1840" t="s">
        <v>15</v>
      </c>
      <c r="C1840" t="s">
        <v>17</v>
      </c>
      <c r="D1840" t="s">
        <v>36</v>
      </c>
      <c r="E1840">
        <v>202009</v>
      </c>
      <c r="F1840" s="3">
        <v>2865502473.9798446</v>
      </c>
      <c r="G1840" s="3">
        <v>-1068303228.0198361</v>
      </c>
      <c r="H1840" s="3">
        <v>2865502473.9798446</v>
      </c>
      <c r="I1840" s="3">
        <v>-1068303228.0198361</v>
      </c>
    </row>
    <row r="1841" spans="1:9" x14ac:dyDescent="0.2">
      <c r="A1841" t="s">
        <v>101</v>
      </c>
      <c r="B1841" t="s">
        <v>15</v>
      </c>
      <c r="C1841" t="s">
        <v>17</v>
      </c>
      <c r="D1841" t="s">
        <v>36</v>
      </c>
      <c r="E1841">
        <v>202010</v>
      </c>
      <c r="F1841" s="3">
        <v>1680069174.9999995</v>
      </c>
      <c r="G1841" s="3">
        <v>1958633401.9999998</v>
      </c>
      <c r="H1841" s="3">
        <v>1680069174.9999995</v>
      </c>
      <c r="I1841" s="3">
        <v>1958633401.9999998</v>
      </c>
    </row>
    <row r="1842" spans="1:9" x14ac:dyDescent="0.2">
      <c r="A1842" t="s">
        <v>101</v>
      </c>
      <c r="B1842" t="s">
        <v>15</v>
      </c>
      <c r="C1842" t="s">
        <v>17</v>
      </c>
      <c r="D1842" t="s">
        <v>36</v>
      </c>
      <c r="E1842">
        <v>202011</v>
      </c>
      <c r="F1842" s="3">
        <v>1330873166.1299992</v>
      </c>
      <c r="G1842" s="3">
        <v>1236431161.9552259</v>
      </c>
      <c r="H1842" s="3">
        <v>1330873166.1299992</v>
      </c>
      <c r="I1842" s="3">
        <v>1236431161.9552259</v>
      </c>
    </row>
    <row r="1843" spans="1:9" x14ac:dyDescent="0.2">
      <c r="A1843" t="s">
        <v>101</v>
      </c>
      <c r="B1843" t="s">
        <v>15</v>
      </c>
      <c r="C1843" t="s">
        <v>17</v>
      </c>
      <c r="D1843" t="s">
        <v>36</v>
      </c>
      <c r="E1843">
        <v>202012</v>
      </c>
      <c r="F1843" s="3">
        <v>2689962579.4399962</v>
      </c>
      <c r="G1843" s="3">
        <v>-4166294543.2765756</v>
      </c>
      <c r="H1843" s="3">
        <v>2689962579.4399962</v>
      </c>
      <c r="I1843" s="3">
        <v>-4166294543.2765756</v>
      </c>
    </row>
    <row r="1844" spans="1:9" x14ac:dyDescent="0.2">
      <c r="A1844" t="s">
        <v>101</v>
      </c>
      <c r="B1844" t="s">
        <v>15</v>
      </c>
      <c r="C1844" t="s">
        <v>17</v>
      </c>
      <c r="D1844" t="s">
        <v>36</v>
      </c>
      <c r="E1844">
        <v>202101</v>
      </c>
      <c r="F1844" s="3">
        <v>1035938506.7600058</v>
      </c>
      <c r="G1844" s="3">
        <v>2773853741.7599983</v>
      </c>
      <c r="H1844" s="3">
        <v>1021558830.4400061</v>
      </c>
      <c r="I1844" s="3">
        <v>2759474065.4399977</v>
      </c>
    </row>
    <row r="1845" spans="1:9" x14ac:dyDescent="0.2">
      <c r="A1845" t="s">
        <v>101</v>
      </c>
      <c r="B1845" t="s">
        <v>15</v>
      </c>
      <c r="C1845" t="s">
        <v>17</v>
      </c>
      <c r="D1845" t="s">
        <v>36</v>
      </c>
      <c r="E1845">
        <v>202102</v>
      </c>
      <c r="F1845" s="3">
        <v>1544059144.6099877</v>
      </c>
      <c r="G1845" s="3">
        <v>-1281843681.92696</v>
      </c>
      <c r="H1845" s="3">
        <v>1544286176.7599878</v>
      </c>
      <c r="I1845" s="3">
        <v>-1281616649.7769601</v>
      </c>
    </row>
    <row r="1846" spans="1:9" x14ac:dyDescent="0.2">
      <c r="A1846" t="s">
        <v>101</v>
      </c>
      <c r="B1846" t="s">
        <v>15</v>
      </c>
      <c r="C1846" t="s">
        <v>17</v>
      </c>
      <c r="D1846" t="s">
        <v>36</v>
      </c>
      <c r="E1846">
        <v>202103</v>
      </c>
      <c r="F1846" s="3">
        <v>1573901814.6199992</v>
      </c>
      <c r="G1846" s="3">
        <v>-923297010.29156137</v>
      </c>
      <c r="H1846" s="3">
        <v>1573206425.7099988</v>
      </c>
      <c r="I1846" s="3">
        <v>-923992399.20156121</v>
      </c>
    </row>
    <row r="1847" spans="1:9" x14ac:dyDescent="0.2">
      <c r="A1847" t="s">
        <v>101</v>
      </c>
      <c r="B1847" t="s">
        <v>15</v>
      </c>
      <c r="C1847" t="s">
        <v>17</v>
      </c>
      <c r="D1847" t="s">
        <v>36</v>
      </c>
      <c r="E1847">
        <v>202104</v>
      </c>
      <c r="F1847" s="3">
        <v>1609329607.560003</v>
      </c>
      <c r="G1847" s="3">
        <v>-4384414003.2577705</v>
      </c>
      <c r="H1847" s="3">
        <v>1609394104.8000033</v>
      </c>
      <c r="I1847" s="3">
        <v>-4384349506.0177698</v>
      </c>
    </row>
    <row r="1848" spans="1:9" x14ac:dyDescent="0.2">
      <c r="A1848" t="s">
        <v>101</v>
      </c>
      <c r="B1848" t="s">
        <v>15</v>
      </c>
      <c r="C1848" t="s">
        <v>17</v>
      </c>
      <c r="D1848" t="s">
        <v>36</v>
      </c>
      <c r="E1848">
        <v>202105</v>
      </c>
      <c r="F1848" s="3">
        <v>1448296044.119998</v>
      </c>
      <c r="G1848" s="3">
        <v>3806878247.9197693</v>
      </c>
      <c r="H1848" s="3">
        <v>1447457688.5799978</v>
      </c>
      <c r="I1848" s="3">
        <v>3806039892.3797693</v>
      </c>
    </row>
    <row r="1849" spans="1:9" x14ac:dyDescent="0.2">
      <c r="A1849" t="s">
        <v>101</v>
      </c>
      <c r="B1849" t="s">
        <v>15</v>
      </c>
      <c r="C1849" t="s">
        <v>17</v>
      </c>
      <c r="D1849" t="s">
        <v>36</v>
      </c>
      <c r="E1849">
        <v>202106</v>
      </c>
      <c r="F1849" s="3">
        <v>2051867263.1599982</v>
      </c>
      <c r="G1849" s="3">
        <v>1936968851.4820178</v>
      </c>
      <c r="H1849" s="3">
        <v>2051353489.109998</v>
      </c>
      <c r="I1849" s="3">
        <v>1936455077.4320176</v>
      </c>
    </row>
    <row r="1850" spans="1:9" x14ac:dyDescent="0.2">
      <c r="A1850" t="s">
        <v>101</v>
      </c>
      <c r="B1850" t="s">
        <v>15</v>
      </c>
      <c r="C1850" t="s">
        <v>17</v>
      </c>
      <c r="D1850" t="s">
        <v>36</v>
      </c>
      <c r="E1850">
        <v>202107</v>
      </c>
      <c r="F1850" s="3">
        <v>2043764164.5800028</v>
      </c>
      <c r="G1850" s="3">
        <v>1382743692.3174071</v>
      </c>
      <c r="H1850" s="3">
        <v>2043504009.4200027</v>
      </c>
      <c r="I1850" s="3">
        <v>1382483537.1574073</v>
      </c>
    </row>
    <row r="1851" spans="1:9" x14ac:dyDescent="0.2">
      <c r="A1851" t="s">
        <v>101</v>
      </c>
      <c r="B1851" t="s">
        <v>15</v>
      </c>
      <c r="C1851" t="s">
        <v>17</v>
      </c>
      <c r="D1851" t="s">
        <v>36</v>
      </c>
      <c r="E1851">
        <v>202108</v>
      </c>
      <c r="F1851" s="3">
        <v>1653026287.8900011</v>
      </c>
      <c r="G1851" s="3">
        <v>2007461755.9793053</v>
      </c>
      <c r="H1851" s="3">
        <v>1653026287.8900011</v>
      </c>
      <c r="I1851" s="3">
        <v>2007461755.9793053</v>
      </c>
    </row>
    <row r="1852" spans="1:9" x14ac:dyDescent="0.2">
      <c r="A1852" t="s">
        <v>101</v>
      </c>
      <c r="B1852" t="s">
        <v>15</v>
      </c>
      <c r="C1852" t="s">
        <v>17</v>
      </c>
      <c r="D1852" t="s">
        <v>36</v>
      </c>
      <c r="E1852">
        <v>202109</v>
      </c>
      <c r="F1852" s="3">
        <v>2970095808.3898039</v>
      </c>
      <c r="G1852" s="3">
        <v>-5154130676.6307087</v>
      </c>
      <c r="H1852" s="3">
        <v>2969362968.4898043</v>
      </c>
      <c r="I1852" s="3">
        <v>-5154863516.5307083</v>
      </c>
    </row>
    <row r="1853" spans="1:9" x14ac:dyDescent="0.2">
      <c r="A1853" t="s">
        <v>101</v>
      </c>
      <c r="B1853" t="s">
        <v>15</v>
      </c>
      <c r="C1853" t="s">
        <v>17</v>
      </c>
      <c r="D1853" t="s">
        <v>36</v>
      </c>
      <c r="E1853">
        <v>202110</v>
      </c>
      <c r="F1853" s="3">
        <v>1564906396.5099976</v>
      </c>
      <c r="G1853" s="3">
        <v>3333473149.8327613</v>
      </c>
      <c r="H1853" s="3">
        <v>1564677584.5399976</v>
      </c>
      <c r="I1853" s="3">
        <v>3333244337.8627615</v>
      </c>
    </row>
    <row r="1854" spans="1:9" x14ac:dyDescent="0.2">
      <c r="A1854" t="s">
        <v>101</v>
      </c>
      <c r="B1854" t="s">
        <v>15</v>
      </c>
      <c r="C1854" t="s">
        <v>17</v>
      </c>
      <c r="D1854" t="s">
        <v>36</v>
      </c>
      <c r="E1854">
        <v>202111</v>
      </c>
      <c r="F1854" s="3">
        <v>1853666868.4900002</v>
      </c>
      <c r="G1854" s="3">
        <v>2261161492.8798466</v>
      </c>
      <c r="H1854" s="3">
        <v>1853683599.5100002</v>
      </c>
      <c r="I1854" s="3">
        <v>2261178223.899847</v>
      </c>
    </row>
    <row r="1855" spans="1:9" x14ac:dyDescent="0.2">
      <c r="A1855" t="s">
        <v>101</v>
      </c>
      <c r="B1855" t="s">
        <v>15</v>
      </c>
      <c r="C1855" t="s">
        <v>17</v>
      </c>
      <c r="D1855" t="s">
        <v>36</v>
      </c>
      <c r="E1855">
        <v>202112</v>
      </c>
      <c r="F1855" s="3">
        <v>2045853309.6899986</v>
      </c>
      <c r="G1855" s="3">
        <v>-1325882814.0853231</v>
      </c>
      <c r="H1855" s="3">
        <v>2045838862.5299985</v>
      </c>
      <c r="I1855" s="3">
        <v>-1325897261.2453229</v>
      </c>
    </row>
    <row r="1856" spans="1:9" x14ac:dyDescent="0.2">
      <c r="A1856" t="s">
        <v>101</v>
      </c>
      <c r="B1856" t="s">
        <v>15</v>
      </c>
      <c r="C1856" t="s">
        <v>17</v>
      </c>
      <c r="D1856" t="s">
        <v>36</v>
      </c>
      <c r="E1856">
        <v>202201</v>
      </c>
      <c r="F1856" s="3">
        <v>1152253123.8200021</v>
      </c>
      <c r="G1856" s="3">
        <v>4819713104.6526356</v>
      </c>
      <c r="H1856" s="3">
        <v>1134783336.0100062</v>
      </c>
      <c r="I1856" s="3">
        <v>4802243316.8425999</v>
      </c>
    </row>
    <row r="1857" spans="1:9" x14ac:dyDescent="0.2">
      <c r="A1857" t="s">
        <v>101</v>
      </c>
      <c r="B1857" t="s">
        <v>15</v>
      </c>
      <c r="C1857" t="s">
        <v>17</v>
      </c>
      <c r="D1857" t="s">
        <v>36</v>
      </c>
      <c r="E1857">
        <v>202202</v>
      </c>
      <c r="F1857" s="3">
        <v>2619149358.6699953</v>
      </c>
      <c r="G1857" s="3">
        <v>7272405015.0478544</v>
      </c>
      <c r="H1857" s="3">
        <v>2618633371.9399948</v>
      </c>
      <c r="I1857" s="3">
        <v>7271889028.3178539</v>
      </c>
    </row>
    <row r="1858" spans="1:9" x14ac:dyDescent="0.2">
      <c r="A1858" t="s">
        <v>101</v>
      </c>
      <c r="B1858" t="s">
        <v>15</v>
      </c>
      <c r="C1858" t="s">
        <v>17</v>
      </c>
      <c r="D1858" t="s">
        <v>36</v>
      </c>
      <c r="E1858">
        <v>202203</v>
      </c>
      <c r="F1858" s="3">
        <v>983633545.72999895</v>
      </c>
      <c r="G1858" s="3">
        <v>10792190870.321787</v>
      </c>
      <c r="H1858" s="3">
        <v>982257537.01999903</v>
      </c>
      <c r="I1858" s="3">
        <v>10790814861.611786</v>
      </c>
    </row>
    <row r="1859" spans="1:9" x14ac:dyDescent="0.2">
      <c r="A1859" t="s">
        <v>101</v>
      </c>
      <c r="B1859" t="s">
        <v>15</v>
      </c>
      <c r="C1859" t="s">
        <v>17</v>
      </c>
      <c r="D1859" t="s">
        <v>36</v>
      </c>
      <c r="E1859">
        <v>202204</v>
      </c>
      <c r="F1859" s="3">
        <v>1775788733.3099995</v>
      </c>
      <c r="G1859" s="3">
        <v>11169930908.364573</v>
      </c>
      <c r="H1859" s="3">
        <v>1775573505.6699996</v>
      </c>
      <c r="I1859" s="3">
        <v>11169715680.724571</v>
      </c>
    </row>
    <row r="1860" spans="1:9" x14ac:dyDescent="0.2">
      <c r="A1860" t="s">
        <v>101</v>
      </c>
      <c r="B1860" t="s">
        <v>15</v>
      </c>
      <c r="C1860" t="s">
        <v>17</v>
      </c>
      <c r="D1860" t="s">
        <v>36</v>
      </c>
      <c r="E1860">
        <v>202205</v>
      </c>
      <c r="F1860" s="3">
        <v>1572092430.3800004</v>
      </c>
      <c r="G1860" s="3">
        <v>10552968499.518835</v>
      </c>
      <c r="H1860" s="3">
        <v>1572186592.0700004</v>
      </c>
      <c r="I1860" s="3">
        <v>10553062661.208838</v>
      </c>
    </row>
    <row r="1861" spans="1:9" x14ac:dyDescent="0.2">
      <c r="A1861" t="s">
        <v>101</v>
      </c>
      <c r="B1861" t="s">
        <v>15</v>
      </c>
      <c r="C1861" t="s">
        <v>17</v>
      </c>
      <c r="D1861" t="s">
        <v>36</v>
      </c>
      <c r="E1861">
        <v>202206</v>
      </c>
      <c r="F1861" s="3">
        <v>2115983611.8899977</v>
      </c>
      <c r="G1861" s="3">
        <v>10308922842.777494</v>
      </c>
      <c r="H1861" s="3">
        <v>2116252351.3499978</v>
      </c>
      <c r="I1861" s="3">
        <v>10309191582.237495</v>
      </c>
    </row>
    <row r="1862" spans="1:9" x14ac:dyDescent="0.2">
      <c r="A1862" t="s">
        <v>101</v>
      </c>
      <c r="B1862" t="s">
        <v>15</v>
      </c>
      <c r="C1862" t="s">
        <v>17</v>
      </c>
      <c r="D1862" t="s">
        <v>36</v>
      </c>
      <c r="E1862">
        <v>202207</v>
      </c>
      <c r="F1862" s="3">
        <v>2549611820.2599578</v>
      </c>
      <c r="G1862" s="3">
        <v>10252687431.627932</v>
      </c>
      <c r="H1862" s="3">
        <v>2549611795.6699576</v>
      </c>
      <c r="I1862" s="3">
        <v>10252687407.037931</v>
      </c>
    </row>
    <row r="1863" spans="1:9" x14ac:dyDescent="0.2">
      <c r="A1863" t="s">
        <v>101</v>
      </c>
      <c r="B1863" t="s">
        <v>15</v>
      </c>
      <c r="C1863" t="s">
        <v>17</v>
      </c>
      <c r="D1863" t="s">
        <v>36</v>
      </c>
      <c r="E1863">
        <v>202208</v>
      </c>
      <c r="F1863" s="3">
        <v>1177854217.4900262</v>
      </c>
      <c r="G1863" s="3">
        <v>7056014936.0934534</v>
      </c>
      <c r="H1863" s="3">
        <v>1174629164.7900262</v>
      </c>
      <c r="I1863" s="3">
        <v>7052789883.3934526</v>
      </c>
    </row>
    <row r="1864" spans="1:9" x14ac:dyDescent="0.2">
      <c r="A1864" t="s">
        <v>101</v>
      </c>
      <c r="B1864" t="s">
        <v>15</v>
      </c>
      <c r="C1864" t="s">
        <v>17</v>
      </c>
      <c r="D1864" t="s">
        <v>36</v>
      </c>
      <c r="E1864">
        <v>202209</v>
      </c>
      <c r="F1864" s="3">
        <v>2454474341.5200014</v>
      </c>
      <c r="G1864" s="3">
        <v>5649447359.5074463</v>
      </c>
      <c r="H1864" s="3">
        <v>2454242430.6300011</v>
      </c>
      <c r="I1864" s="3">
        <v>5649215448.617445</v>
      </c>
    </row>
    <row r="1865" spans="1:9" x14ac:dyDescent="0.2">
      <c r="A1865" t="s">
        <v>101</v>
      </c>
      <c r="B1865" t="s">
        <v>15</v>
      </c>
      <c r="C1865" t="s">
        <v>17</v>
      </c>
      <c r="D1865" t="s">
        <v>36</v>
      </c>
      <c r="E1865">
        <v>202210</v>
      </c>
      <c r="F1865" s="3">
        <v>2169440687.5199928</v>
      </c>
      <c r="G1865" s="3">
        <v>6168297156.803339</v>
      </c>
      <c r="H1865" s="3">
        <v>2168053384.6699929</v>
      </c>
      <c r="I1865" s="3">
        <v>6166909853.9533386</v>
      </c>
    </row>
    <row r="1866" spans="1:9" x14ac:dyDescent="0.2">
      <c r="A1866" t="s">
        <v>101</v>
      </c>
      <c r="B1866" t="s">
        <v>15</v>
      </c>
      <c r="C1866" t="s">
        <v>17</v>
      </c>
      <c r="D1866" t="s">
        <v>36</v>
      </c>
      <c r="E1866">
        <v>202211</v>
      </c>
      <c r="F1866" s="3">
        <v>1710396547.2300019</v>
      </c>
      <c r="G1866" s="3">
        <v>4664275188.9780903</v>
      </c>
      <c r="H1866" s="3">
        <v>1710171626.8700018</v>
      </c>
      <c r="I1866" s="3">
        <v>4664050268.6180906</v>
      </c>
    </row>
    <row r="1867" spans="1:9" x14ac:dyDescent="0.2">
      <c r="A1867" t="s">
        <v>101</v>
      </c>
      <c r="B1867" t="s">
        <v>15</v>
      </c>
      <c r="C1867" t="s">
        <v>17</v>
      </c>
      <c r="D1867" t="s">
        <v>36</v>
      </c>
      <c r="E1867">
        <v>202212</v>
      </c>
      <c r="F1867" s="3">
        <v>2035338596.8100214</v>
      </c>
      <c r="G1867" s="3">
        <v>2980544924.2189045</v>
      </c>
      <c r="H1867" s="3">
        <v>2035259680.2300212</v>
      </c>
      <c r="I1867" s="3">
        <v>2980466007.6389046</v>
      </c>
    </row>
    <row r="1868" spans="1:9" x14ac:dyDescent="0.2">
      <c r="A1868" t="s">
        <v>101</v>
      </c>
      <c r="B1868" t="s">
        <v>15</v>
      </c>
      <c r="C1868" t="s">
        <v>17</v>
      </c>
      <c r="D1868" t="s">
        <v>36</v>
      </c>
      <c r="E1868">
        <v>202301</v>
      </c>
      <c r="F1868" s="3">
        <v>1028848657.830001</v>
      </c>
      <c r="G1868" s="3">
        <v>2764791794.2604189</v>
      </c>
      <c r="H1868" s="3">
        <v>997073478.90000498</v>
      </c>
      <c r="I1868" s="3">
        <v>2733016615.3304176</v>
      </c>
    </row>
    <row r="1869" spans="1:9" x14ac:dyDescent="0.2">
      <c r="A1869" t="s">
        <v>101</v>
      </c>
      <c r="B1869" t="s">
        <v>15</v>
      </c>
      <c r="C1869" t="s">
        <v>17</v>
      </c>
      <c r="D1869" t="s">
        <v>36</v>
      </c>
      <c r="E1869">
        <v>202302</v>
      </c>
      <c r="F1869" s="3">
        <v>1992842144.8000021</v>
      </c>
      <c r="G1869" s="3">
        <v>-1238106573.4129035</v>
      </c>
      <c r="H1869" s="3">
        <v>1992286864.7000022</v>
      </c>
      <c r="I1869" s="3">
        <v>-1238661853.5129035</v>
      </c>
    </row>
    <row r="1870" spans="1:9" x14ac:dyDescent="0.2">
      <c r="A1870" t="s">
        <v>101</v>
      </c>
      <c r="B1870" t="s">
        <v>15</v>
      </c>
      <c r="C1870" t="s">
        <v>17</v>
      </c>
      <c r="D1870" t="s">
        <v>36</v>
      </c>
      <c r="E1870">
        <v>202303</v>
      </c>
      <c r="F1870" s="3">
        <v>1994106430.1800025</v>
      </c>
      <c r="G1870" s="3">
        <v>748405967.28047395</v>
      </c>
      <c r="H1870" s="3">
        <v>604809589.94000399</v>
      </c>
      <c r="I1870" s="3">
        <v>-640890872.95959735</v>
      </c>
    </row>
    <row r="1871" spans="1:9" x14ac:dyDescent="0.2">
      <c r="A1871" t="s">
        <v>101</v>
      </c>
      <c r="B1871" t="s">
        <v>15</v>
      </c>
      <c r="C1871" t="s">
        <v>17</v>
      </c>
      <c r="D1871" t="s">
        <v>36</v>
      </c>
      <c r="E1871">
        <v>202304</v>
      </c>
      <c r="F1871" s="3">
        <v>1690237676.3799982</v>
      </c>
      <c r="G1871" s="3">
        <v>2451397886.9261632</v>
      </c>
      <c r="H1871" s="3">
        <v>3079188440.9799995</v>
      </c>
      <c r="I1871" s="3">
        <v>3840348651.5262184</v>
      </c>
    </row>
    <row r="1872" spans="1:9" x14ac:dyDescent="0.2">
      <c r="A1872" t="s">
        <v>101</v>
      </c>
      <c r="B1872" t="s">
        <v>15</v>
      </c>
      <c r="C1872" t="s">
        <v>17</v>
      </c>
      <c r="D1872" t="s">
        <v>36</v>
      </c>
      <c r="E1872">
        <v>202305</v>
      </c>
      <c r="F1872" s="3">
        <v>1813619740.0099976</v>
      </c>
      <c r="G1872" s="3">
        <v>2036422493.2930834</v>
      </c>
      <c r="H1872" s="3">
        <v>1791435844.6699951</v>
      </c>
      <c r="I1872" s="3">
        <v>2014238597.9530795</v>
      </c>
    </row>
    <row r="1873" spans="1:9" x14ac:dyDescent="0.2">
      <c r="A1873" t="s">
        <v>101</v>
      </c>
      <c r="B1873" t="s">
        <v>15</v>
      </c>
      <c r="C1873" t="s">
        <v>17</v>
      </c>
      <c r="D1873" t="s">
        <v>36</v>
      </c>
      <c r="E1873">
        <v>202306</v>
      </c>
      <c r="F1873" s="3">
        <v>1863133054.5200033</v>
      </c>
      <c r="G1873" s="3">
        <v>2654952483.2051525</v>
      </c>
      <c r="H1873" s="3">
        <v>1862242919.1300035</v>
      </c>
      <c r="I1873" s="3">
        <v>2654062347.8151522</v>
      </c>
    </row>
    <row r="1874" spans="1:9" x14ac:dyDescent="0.2">
      <c r="A1874" t="s">
        <v>101</v>
      </c>
      <c r="B1874" t="s">
        <v>15</v>
      </c>
      <c r="C1874" t="s">
        <v>17</v>
      </c>
      <c r="D1874" t="s">
        <v>36</v>
      </c>
      <c r="E1874">
        <v>202307</v>
      </c>
      <c r="F1874" s="3">
        <v>2010813555.1899962</v>
      </c>
      <c r="G1874" s="3">
        <v>2827414915.1741409</v>
      </c>
      <c r="H1874" s="3">
        <v>2009348620.2299962</v>
      </c>
      <c r="I1874" s="3">
        <v>2825949980.2141409</v>
      </c>
    </row>
    <row r="1875" spans="1:9" x14ac:dyDescent="0.2">
      <c r="A1875" t="s">
        <v>101</v>
      </c>
      <c r="B1875" t="s">
        <v>15</v>
      </c>
      <c r="C1875" t="s">
        <v>17</v>
      </c>
      <c r="D1875" t="s">
        <v>36</v>
      </c>
      <c r="E1875">
        <v>202308</v>
      </c>
      <c r="F1875" s="3">
        <v>1559710066.1700006</v>
      </c>
      <c r="G1875" s="3">
        <v>3531092488.1699791</v>
      </c>
      <c r="H1875" s="3">
        <v>1558854246.2100005</v>
      </c>
      <c r="I1875" s="3">
        <v>3530236668.20998</v>
      </c>
    </row>
    <row r="1876" spans="1:9" x14ac:dyDescent="0.2">
      <c r="A1876" t="s">
        <v>101</v>
      </c>
      <c r="B1876" t="s">
        <v>15</v>
      </c>
      <c r="C1876" t="s">
        <v>17</v>
      </c>
      <c r="D1876" t="s">
        <v>36</v>
      </c>
      <c r="E1876">
        <v>202309</v>
      </c>
      <c r="F1876" s="3">
        <v>2512912851.3099933</v>
      </c>
      <c r="G1876" s="3">
        <v>1618856359.3100212</v>
      </c>
      <c r="H1876" s="3">
        <v>2512454820.879993</v>
      </c>
      <c r="I1876" s="3">
        <v>1618398328.8800209</v>
      </c>
    </row>
    <row r="1877" spans="1:9" x14ac:dyDescent="0.2">
      <c r="A1877" t="s">
        <v>101</v>
      </c>
      <c r="B1877" t="s">
        <v>15</v>
      </c>
      <c r="C1877" t="s">
        <v>17</v>
      </c>
      <c r="D1877" t="s">
        <v>36</v>
      </c>
      <c r="E1877">
        <v>202310</v>
      </c>
      <c r="F1877" s="3">
        <v>1560146925.9099996</v>
      </c>
      <c r="G1877" s="3">
        <v>5737790827.9099951</v>
      </c>
      <c r="H1877" s="3">
        <v>1559973344.2799995</v>
      </c>
      <c r="I1877" s="3">
        <v>5737617246.2799959</v>
      </c>
    </row>
    <row r="1878" spans="1:9" x14ac:dyDescent="0.2">
      <c r="A1878" t="s">
        <v>101</v>
      </c>
      <c r="B1878" t="s">
        <v>15</v>
      </c>
      <c r="C1878" t="s">
        <v>17</v>
      </c>
      <c r="D1878" t="s">
        <v>36</v>
      </c>
      <c r="E1878">
        <v>202311</v>
      </c>
      <c r="F1878" s="3">
        <v>1671695302.4800029</v>
      </c>
      <c r="G1878" s="3">
        <v>529028534.47998303</v>
      </c>
      <c r="H1878" s="3">
        <v>1671537324.5500031</v>
      </c>
      <c r="I1878" s="3">
        <v>528870556.5499832</v>
      </c>
    </row>
    <row r="1879" spans="1:9" x14ac:dyDescent="0.2">
      <c r="A1879" t="s">
        <v>101</v>
      </c>
      <c r="B1879" t="s">
        <v>15</v>
      </c>
      <c r="C1879" t="s">
        <v>17</v>
      </c>
      <c r="D1879" t="s">
        <v>36</v>
      </c>
      <c r="E1879">
        <v>202312</v>
      </c>
      <c r="F1879" s="3">
        <v>2076688542.2699018</v>
      </c>
      <c r="G1879" s="3">
        <v>-382402065.71421647</v>
      </c>
      <c r="H1879" s="3">
        <v>2076808488.9499016</v>
      </c>
      <c r="I1879" s="3">
        <v>-382282119.03421664</v>
      </c>
    </row>
    <row r="1880" spans="1:9" x14ac:dyDescent="0.2">
      <c r="A1880" t="s">
        <v>101</v>
      </c>
      <c r="B1880" t="s">
        <v>15</v>
      </c>
      <c r="C1880" t="s">
        <v>17</v>
      </c>
      <c r="D1880" t="s">
        <v>36</v>
      </c>
      <c r="E1880">
        <v>202401</v>
      </c>
      <c r="F1880" s="3">
        <v>1193883596.0000007</v>
      </c>
      <c r="G1880" s="3">
        <v>4859021405.0140982</v>
      </c>
      <c r="H1880" s="3">
        <v>1123550935.1700006</v>
      </c>
      <c r="I1880" s="3">
        <v>4788688744.1840992</v>
      </c>
    </row>
    <row r="1881" spans="1:9" x14ac:dyDescent="0.2">
      <c r="A1881" t="s">
        <v>101</v>
      </c>
      <c r="B1881" t="s">
        <v>15</v>
      </c>
      <c r="C1881" t="s">
        <v>17</v>
      </c>
      <c r="D1881" t="s">
        <v>36</v>
      </c>
      <c r="E1881">
        <v>202402</v>
      </c>
      <c r="F1881" s="3">
        <v>1541111075.8900096</v>
      </c>
      <c r="G1881" s="3">
        <v>3716840490.9616733</v>
      </c>
      <c r="H1881" s="3">
        <v>1538936923.0500083</v>
      </c>
      <c r="I1881" s="3">
        <v>3714666338.1216764</v>
      </c>
    </row>
    <row r="1882" spans="1:9" x14ac:dyDescent="0.2">
      <c r="A1882" t="s">
        <v>101</v>
      </c>
      <c r="B1882" t="s">
        <v>15</v>
      </c>
      <c r="C1882" t="s">
        <v>17</v>
      </c>
      <c r="D1882" t="s">
        <v>36</v>
      </c>
      <c r="E1882">
        <v>202403</v>
      </c>
      <c r="F1882" s="3">
        <v>2280852992.0000043</v>
      </c>
      <c r="G1882" s="3">
        <v>-5069398369.999589</v>
      </c>
      <c r="H1882" s="3">
        <v>2280630501.9000039</v>
      </c>
      <c r="I1882" s="3">
        <v>-5069620860.0995893</v>
      </c>
    </row>
    <row r="1883" spans="1:9" x14ac:dyDescent="0.2">
      <c r="A1883" t="s">
        <v>101</v>
      </c>
      <c r="B1883" t="s">
        <v>15</v>
      </c>
      <c r="C1883" t="s">
        <v>17</v>
      </c>
      <c r="D1883" t="s">
        <v>36</v>
      </c>
      <c r="E1883">
        <v>202404</v>
      </c>
      <c r="F1883" s="3">
        <v>2627388765.4600005</v>
      </c>
      <c r="G1883" s="3">
        <v>-4668824607.5401344</v>
      </c>
      <c r="H1883" s="3">
        <v>2625806483.0000005</v>
      </c>
      <c r="I1883" s="3">
        <v>-4670406890.0001345</v>
      </c>
    </row>
    <row r="1884" spans="1:9" x14ac:dyDescent="0.2">
      <c r="A1884" t="s">
        <v>101</v>
      </c>
      <c r="B1884" t="s">
        <v>15</v>
      </c>
      <c r="C1884" t="s">
        <v>17</v>
      </c>
      <c r="D1884" t="s">
        <v>36</v>
      </c>
      <c r="E1884">
        <v>202405</v>
      </c>
      <c r="F1884" s="3">
        <v>1550186363.3600011</v>
      </c>
      <c r="G1884" s="3">
        <v>5464805228.3600044</v>
      </c>
      <c r="H1884" s="3">
        <v>1550162351.3000011</v>
      </c>
      <c r="I1884" s="3">
        <v>5464781216.300005</v>
      </c>
    </row>
    <row r="1885" spans="1:9" x14ac:dyDescent="0.2">
      <c r="A1885" t="s">
        <v>101</v>
      </c>
      <c r="B1885" t="s">
        <v>15</v>
      </c>
      <c r="C1885" t="s">
        <v>17</v>
      </c>
      <c r="D1885" t="s">
        <v>37</v>
      </c>
      <c r="E1885">
        <v>201906</v>
      </c>
      <c r="F1885" s="3">
        <v>5192838282.6699991</v>
      </c>
      <c r="G1885" s="3">
        <v>-16918342056.277668</v>
      </c>
      <c r="H1885" s="3">
        <v>5192375064.3899994</v>
      </c>
      <c r="I1885" s="3">
        <v>-16918805274.557667</v>
      </c>
    </row>
    <row r="1886" spans="1:9" x14ac:dyDescent="0.2">
      <c r="A1886" t="s">
        <v>101</v>
      </c>
      <c r="B1886" t="s">
        <v>15</v>
      </c>
      <c r="C1886" t="s">
        <v>17</v>
      </c>
      <c r="D1886" t="s">
        <v>37</v>
      </c>
      <c r="E1886">
        <v>201912</v>
      </c>
      <c r="F1886" s="3">
        <v>10450454292.880037</v>
      </c>
      <c r="G1886" s="3">
        <v>-24694068681.636341</v>
      </c>
      <c r="H1886" s="3">
        <v>10450436126.880037</v>
      </c>
      <c r="I1886" s="3">
        <v>-24694086847.636341</v>
      </c>
    </row>
    <row r="1887" spans="1:9" x14ac:dyDescent="0.2">
      <c r="A1887" t="s">
        <v>101</v>
      </c>
      <c r="B1887" t="s">
        <v>15</v>
      </c>
      <c r="C1887" t="s">
        <v>17</v>
      </c>
      <c r="D1887" t="s">
        <v>37</v>
      </c>
      <c r="E1887">
        <v>202006</v>
      </c>
      <c r="F1887" s="3">
        <v>9060098432.3399963</v>
      </c>
      <c r="G1887" s="3">
        <v>9932586551.2230148</v>
      </c>
      <c r="H1887" s="3">
        <v>9060089767.3399963</v>
      </c>
      <c r="I1887" s="3">
        <v>9932577886.2230148</v>
      </c>
    </row>
    <row r="1888" spans="1:9" x14ac:dyDescent="0.2">
      <c r="A1888" t="s">
        <v>101</v>
      </c>
      <c r="B1888" t="s">
        <v>15</v>
      </c>
      <c r="C1888" t="s">
        <v>17</v>
      </c>
      <c r="D1888" t="s">
        <v>37</v>
      </c>
      <c r="E1888">
        <v>202012</v>
      </c>
      <c r="F1888" s="3">
        <v>11679582235.419821</v>
      </c>
      <c r="G1888" s="3">
        <v>2015031112.5287976</v>
      </c>
      <c r="H1888" s="3">
        <v>11679582235.419821</v>
      </c>
      <c r="I1888" s="3">
        <v>2015031112.5287976</v>
      </c>
    </row>
    <row r="1889" spans="1:9" x14ac:dyDescent="0.2">
      <c r="A1889" t="s">
        <v>101</v>
      </c>
      <c r="B1889" t="s">
        <v>15</v>
      </c>
      <c r="C1889" t="s">
        <v>17</v>
      </c>
      <c r="D1889" t="s">
        <v>37</v>
      </c>
      <c r="E1889">
        <v>202106</v>
      </c>
      <c r="F1889" s="3">
        <v>9263392380.8299923</v>
      </c>
      <c r="G1889" s="3">
        <v>1928146145.6854937</v>
      </c>
      <c r="H1889" s="3">
        <v>9247256715.399992</v>
      </c>
      <c r="I1889" s="3">
        <v>1912010480.2554934</v>
      </c>
    </row>
    <row r="1890" spans="1:9" x14ac:dyDescent="0.2">
      <c r="A1890" t="s">
        <v>101</v>
      </c>
      <c r="B1890" t="s">
        <v>15</v>
      </c>
      <c r="C1890" t="s">
        <v>17</v>
      </c>
      <c r="D1890" t="s">
        <v>37</v>
      </c>
      <c r="E1890">
        <v>202112</v>
      </c>
      <c r="F1890" s="3">
        <v>12131312835.549805</v>
      </c>
      <c r="G1890" s="3">
        <v>2504826600.2932882</v>
      </c>
      <c r="H1890" s="3">
        <v>12130093312.379805</v>
      </c>
      <c r="I1890" s="3">
        <v>2503607077.1232901</v>
      </c>
    </row>
    <row r="1891" spans="1:9" x14ac:dyDescent="0.2">
      <c r="A1891" t="s">
        <v>101</v>
      </c>
      <c r="B1891" t="s">
        <v>15</v>
      </c>
      <c r="C1891" t="s">
        <v>17</v>
      </c>
      <c r="D1891" t="s">
        <v>37</v>
      </c>
      <c r="E1891">
        <v>202206</v>
      </c>
      <c r="F1891" s="3">
        <v>10218900803.799994</v>
      </c>
      <c r="G1891" s="3">
        <v>54916131240.683182</v>
      </c>
      <c r="H1891" s="3">
        <v>10199686694.059998</v>
      </c>
      <c r="I1891" s="3">
        <v>54896917130.943146</v>
      </c>
    </row>
    <row r="1892" spans="1:9" x14ac:dyDescent="0.2">
      <c r="A1892" t="s">
        <v>101</v>
      </c>
      <c r="B1892" t="s">
        <v>15</v>
      </c>
      <c r="C1892" t="s">
        <v>17</v>
      </c>
      <c r="D1892" t="s">
        <v>37</v>
      </c>
      <c r="E1892">
        <v>202212</v>
      </c>
      <c r="F1892" s="3">
        <v>12097116210.830002</v>
      </c>
      <c r="G1892" s="3">
        <v>36771266997.229164</v>
      </c>
      <c r="H1892" s="3">
        <v>12091968082.859999</v>
      </c>
      <c r="I1892" s="3">
        <v>36766118869.259163</v>
      </c>
    </row>
    <row r="1893" spans="1:9" x14ac:dyDescent="0.2">
      <c r="A1893" t="s">
        <v>101</v>
      </c>
      <c r="B1893" t="s">
        <v>15</v>
      </c>
      <c r="C1893" t="s">
        <v>17</v>
      </c>
      <c r="D1893" t="s">
        <v>37</v>
      </c>
      <c r="E1893">
        <v>202306</v>
      </c>
      <c r="F1893" s="3">
        <v>10382787703.720005</v>
      </c>
      <c r="G1893" s="3">
        <v>9417864051.5523872</v>
      </c>
      <c r="H1893" s="3">
        <v>10327037138.320009</v>
      </c>
      <c r="I1893" s="3">
        <v>9362113486.1523666</v>
      </c>
    </row>
    <row r="1894" spans="1:9" x14ac:dyDescent="0.2">
      <c r="A1894" t="s">
        <v>101</v>
      </c>
      <c r="B1894" t="s">
        <v>15</v>
      </c>
      <c r="C1894" t="s">
        <v>17</v>
      </c>
      <c r="D1894" t="s">
        <v>37</v>
      </c>
      <c r="E1894">
        <v>202312</v>
      </c>
      <c r="F1894" s="3">
        <v>11391967243.329895</v>
      </c>
      <c r="G1894" s="3">
        <v>13861781059.329903</v>
      </c>
      <c r="H1894" s="3">
        <v>11388976845.099895</v>
      </c>
      <c r="I1894" s="3">
        <v>13858790661.099905</v>
      </c>
    </row>
    <row r="1895" spans="1:9" x14ac:dyDescent="0.2">
      <c r="A1895" t="s">
        <v>101</v>
      </c>
      <c r="B1895" t="s">
        <v>15</v>
      </c>
      <c r="C1895" t="s">
        <v>17</v>
      </c>
      <c r="D1895" t="s">
        <v>37</v>
      </c>
      <c r="E1895">
        <v>202406</v>
      </c>
      <c r="F1895" s="3">
        <v>9193422792.7100163</v>
      </c>
      <c r="G1895" s="3">
        <v>4302444146.796052</v>
      </c>
      <c r="H1895" s="3">
        <v>9119087194.4200134</v>
      </c>
      <c r="I1895" s="3">
        <v>4228108548.5060568</v>
      </c>
    </row>
    <row r="1896" spans="1:9" x14ac:dyDescent="0.2">
      <c r="A1896" t="s">
        <v>101</v>
      </c>
      <c r="B1896" t="s">
        <v>15</v>
      </c>
      <c r="C1896" t="s">
        <v>17</v>
      </c>
      <c r="D1896" t="s">
        <v>33</v>
      </c>
      <c r="E1896">
        <v>201906</v>
      </c>
      <c r="F1896" s="3">
        <v>5192838282.6699991</v>
      </c>
      <c r="G1896" s="3">
        <v>-16918342056.277668</v>
      </c>
      <c r="H1896" s="3">
        <v>5192375064.3899994</v>
      </c>
      <c r="I1896" s="3">
        <v>-16918805274.557667</v>
      </c>
    </row>
    <row r="1897" spans="1:9" x14ac:dyDescent="0.2">
      <c r="A1897" t="s">
        <v>101</v>
      </c>
      <c r="B1897" t="s">
        <v>15</v>
      </c>
      <c r="C1897" t="s">
        <v>17</v>
      </c>
      <c r="D1897" t="s">
        <v>33</v>
      </c>
      <c r="E1897">
        <v>201909</v>
      </c>
      <c r="F1897" s="3">
        <v>5556359793.8900366</v>
      </c>
      <c r="G1897" s="3">
        <v>-20423386970.132095</v>
      </c>
      <c r="H1897" s="3">
        <v>5556359793.8900366</v>
      </c>
      <c r="I1897" s="3">
        <v>-20423386970.132095</v>
      </c>
    </row>
    <row r="1898" spans="1:9" x14ac:dyDescent="0.2">
      <c r="A1898" t="s">
        <v>101</v>
      </c>
      <c r="B1898" t="s">
        <v>15</v>
      </c>
      <c r="C1898" t="s">
        <v>17</v>
      </c>
      <c r="D1898" t="s">
        <v>33</v>
      </c>
      <c r="E1898">
        <v>201912</v>
      </c>
      <c r="F1898" s="3">
        <v>4894094498.9900007</v>
      </c>
      <c r="G1898" s="3">
        <v>-4270681711.5042434</v>
      </c>
      <c r="H1898" s="3">
        <v>4894076332.9900007</v>
      </c>
      <c r="I1898" s="3">
        <v>-4270699877.5042434</v>
      </c>
    </row>
    <row r="1899" spans="1:9" x14ac:dyDescent="0.2">
      <c r="A1899" t="s">
        <v>101</v>
      </c>
      <c r="B1899" t="s">
        <v>15</v>
      </c>
      <c r="C1899" t="s">
        <v>17</v>
      </c>
      <c r="D1899" t="s">
        <v>33</v>
      </c>
      <c r="E1899">
        <v>202003</v>
      </c>
      <c r="F1899" s="3">
        <v>3831395077.3399963</v>
      </c>
      <c r="G1899" s="3">
        <v>-8428651655.6323881</v>
      </c>
      <c r="H1899" s="3">
        <v>3831386412.3399963</v>
      </c>
      <c r="I1899" s="3">
        <v>-8428660320.6323881</v>
      </c>
    </row>
    <row r="1900" spans="1:9" x14ac:dyDescent="0.2">
      <c r="A1900" t="s">
        <v>101</v>
      </c>
      <c r="B1900" t="s">
        <v>15</v>
      </c>
      <c r="C1900" t="s">
        <v>17</v>
      </c>
      <c r="D1900" t="s">
        <v>33</v>
      </c>
      <c r="E1900">
        <v>202006</v>
      </c>
      <c r="F1900" s="3">
        <v>5228703355</v>
      </c>
      <c r="G1900" s="3">
        <v>18361238206.855404</v>
      </c>
      <c r="H1900" s="3">
        <v>5228703355</v>
      </c>
      <c r="I1900" s="3">
        <v>18361238206.855404</v>
      </c>
    </row>
    <row r="1901" spans="1:9" x14ac:dyDescent="0.2">
      <c r="A1901" t="s">
        <v>101</v>
      </c>
      <c r="B1901" t="s">
        <v>15</v>
      </c>
      <c r="C1901" t="s">
        <v>17</v>
      </c>
      <c r="D1901" t="s">
        <v>33</v>
      </c>
      <c r="E1901">
        <v>202009</v>
      </c>
      <c r="F1901" s="3">
        <v>5978677314.8498249</v>
      </c>
      <c r="G1901" s="3">
        <v>2986261091.8501477</v>
      </c>
      <c r="H1901" s="3">
        <v>5978677314.8498249</v>
      </c>
      <c r="I1901" s="3">
        <v>2986261091.8501477</v>
      </c>
    </row>
    <row r="1902" spans="1:9" x14ac:dyDescent="0.2">
      <c r="A1902" t="s">
        <v>101</v>
      </c>
      <c r="B1902" t="s">
        <v>15</v>
      </c>
      <c r="C1902" t="s">
        <v>17</v>
      </c>
      <c r="D1902" t="s">
        <v>33</v>
      </c>
      <c r="E1902">
        <v>202012</v>
      </c>
      <c r="F1902" s="3">
        <v>5700904920.5699949</v>
      </c>
      <c r="G1902" s="3">
        <v>-971229979.32134962</v>
      </c>
      <c r="H1902" s="3">
        <v>5700904920.5699949</v>
      </c>
      <c r="I1902" s="3">
        <v>-971229979.32134962</v>
      </c>
    </row>
    <row r="1903" spans="1:9" x14ac:dyDescent="0.2">
      <c r="A1903" t="s">
        <v>101</v>
      </c>
      <c r="B1903" t="s">
        <v>15</v>
      </c>
      <c r="C1903" t="s">
        <v>17</v>
      </c>
      <c r="D1903" t="s">
        <v>33</v>
      </c>
      <c r="E1903">
        <v>202103</v>
      </c>
      <c r="F1903" s="3">
        <v>4153899465.9899931</v>
      </c>
      <c r="G1903" s="3">
        <v>568713049.54147696</v>
      </c>
      <c r="H1903" s="3">
        <v>4139051432.9099932</v>
      </c>
      <c r="I1903" s="3">
        <v>553865016.46147633</v>
      </c>
    </row>
    <row r="1904" spans="1:9" x14ac:dyDescent="0.2">
      <c r="A1904" t="s">
        <v>101</v>
      </c>
      <c r="B1904" t="s">
        <v>15</v>
      </c>
      <c r="C1904" t="s">
        <v>17</v>
      </c>
      <c r="D1904" t="s">
        <v>33</v>
      </c>
      <c r="E1904">
        <v>202106</v>
      </c>
      <c r="F1904" s="3">
        <v>5109492914.8399992</v>
      </c>
      <c r="G1904" s="3">
        <v>1359433096.1440165</v>
      </c>
      <c r="H1904" s="3">
        <v>5108205282.4899988</v>
      </c>
      <c r="I1904" s="3">
        <v>1358145463.7940171</v>
      </c>
    </row>
    <row r="1905" spans="1:9" x14ac:dyDescent="0.2">
      <c r="A1905" t="s">
        <v>101</v>
      </c>
      <c r="B1905" t="s">
        <v>15</v>
      </c>
      <c r="C1905" t="s">
        <v>17</v>
      </c>
      <c r="D1905" t="s">
        <v>33</v>
      </c>
      <c r="E1905">
        <v>202109</v>
      </c>
      <c r="F1905" s="3">
        <v>6666886260.859808</v>
      </c>
      <c r="G1905" s="3">
        <v>-1763925228.3339963</v>
      </c>
      <c r="H1905" s="3">
        <v>6665893265.7998085</v>
      </c>
      <c r="I1905" s="3">
        <v>-1764918223.3939958</v>
      </c>
    </row>
    <row r="1906" spans="1:9" x14ac:dyDescent="0.2">
      <c r="A1906" t="s">
        <v>101</v>
      </c>
      <c r="B1906" t="s">
        <v>15</v>
      </c>
      <c r="C1906" t="s">
        <v>17</v>
      </c>
      <c r="D1906" t="s">
        <v>33</v>
      </c>
      <c r="E1906">
        <v>202112</v>
      </c>
      <c r="F1906" s="3">
        <v>5464426574.6899967</v>
      </c>
      <c r="G1906" s="3">
        <v>4268751828.627285</v>
      </c>
      <c r="H1906" s="3">
        <v>5464200046.5799961</v>
      </c>
      <c r="I1906" s="3">
        <v>4268525300.5172853</v>
      </c>
    </row>
    <row r="1907" spans="1:9" x14ac:dyDescent="0.2">
      <c r="A1907" t="s">
        <v>101</v>
      </c>
      <c r="B1907" t="s">
        <v>15</v>
      </c>
      <c r="C1907" t="s">
        <v>17</v>
      </c>
      <c r="D1907" t="s">
        <v>33</v>
      </c>
      <c r="E1907">
        <v>202203</v>
      </c>
      <c r="F1907" s="3">
        <v>4755036028.2199965</v>
      </c>
      <c r="G1907" s="3">
        <v>22884308990.022278</v>
      </c>
      <c r="H1907" s="3">
        <v>4735674244.9699993</v>
      </c>
      <c r="I1907" s="3">
        <v>22864947206.77224</v>
      </c>
    </row>
    <row r="1908" spans="1:9" x14ac:dyDescent="0.2">
      <c r="A1908" t="s">
        <v>101</v>
      </c>
      <c r="B1908" t="s">
        <v>15</v>
      </c>
      <c r="C1908" t="s">
        <v>17</v>
      </c>
      <c r="D1908" t="s">
        <v>33</v>
      </c>
      <c r="E1908">
        <v>202206</v>
      </c>
      <c r="F1908" s="3">
        <v>5463864775.5799971</v>
      </c>
      <c r="G1908" s="3">
        <v>32031822250.660904</v>
      </c>
      <c r="H1908" s="3">
        <v>5464012449.0899973</v>
      </c>
      <c r="I1908" s="3">
        <v>32031969924.170906</v>
      </c>
    </row>
    <row r="1909" spans="1:9" x14ac:dyDescent="0.2">
      <c r="A1909" t="s">
        <v>101</v>
      </c>
      <c r="B1909" t="s">
        <v>15</v>
      </c>
      <c r="C1909" t="s">
        <v>17</v>
      </c>
      <c r="D1909" t="s">
        <v>33</v>
      </c>
      <c r="E1909">
        <v>202209</v>
      </c>
      <c r="F1909" s="3">
        <v>6181940379.2699852</v>
      </c>
      <c r="G1909" s="3">
        <v>22958149727.228832</v>
      </c>
      <c r="H1909" s="3">
        <v>6178483391.0899849</v>
      </c>
      <c r="I1909" s="3">
        <v>22954692739.048828</v>
      </c>
    </row>
    <row r="1910" spans="1:9" x14ac:dyDescent="0.2">
      <c r="A1910" t="s">
        <v>101</v>
      </c>
      <c r="B1910" t="s">
        <v>15</v>
      </c>
      <c r="C1910" t="s">
        <v>17</v>
      </c>
      <c r="D1910" t="s">
        <v>33</v>
      </c>
      <c r="E1910">
        <v>202212</v>
      </c>
      <c r="F1910" s="3">
        <v>5915175831.5600166</v>
      </c>
      <c r="G1910" s="3">
        <v>13813117270.000334</v>
      </c>
      <c r="H1910" s="3">
        <v>5913484691.7700157</v>
      </c>
      <c r="I1910" s="3">
        <v>13811426130.210335</v>
      </c>
    </row>
    <row r="1911" spans="1:9" x14ac:dyDescent="0.2">
      <c r="A1911" t="s">
        <v>101</v>
      </c>
      <c r="B1911" t="s">
        <v>15</v>
      </c>
      <c r="C1911" t="s">
        <v>17</v>
      </c>
      <c r="D1911" t="s">
        <v>33</v>
      </c>
      <c r="E1911">
        <v>202303</v>
      </c>
      <c r="F1911" s="3">
        <v>5015797232.8100052</v>
      </c>
      <c r="G1911" s="3">
        <v>2275091188.1279893</v>
      </c>
      <c r="H1911" s="3">
        <v>3594169933.5400109</v>
      </c>
      <c r="I1911" s="3">
        <v>853463888.85791683</v>
      </c>
    </row>
    <row r="1912" spans="1:9" x14ac:dyDescent="0.2">
      <c r="A1912" t="s">
        <v>101</v>
      </c>
      <c r="B1912" t="s">
        <v>15</v>
      </c>
      <c r="C1912" t="s">
        <v>17</v>
      </c>
      <c r="D1912" t="s">
        <v>33</v>
      </c>
      <c r="E1912">
        <v>202306</v>
      </c>
      <c r="F1912" s="3">
        <v>5366990470.9099989</v>
      </c>
      <c r="G1912" s="3">
        <v>7142772863.4243994</v>
      </c>
      <c r="H1912" s="3">
        <v>6732867204.7799988</v>
      </c>
      <c r="I1912" s="3">
        <v>8508649597.2944498</v>
      </c>
    </row>
    <row r="1913" spans="1:9" x14ac:dyDescent="0.2">
      <c r="A1913" t="s">
        <v>101</v>
      </c>
      <c r="B1913" t="s">
        <v>15</v>
      </c>
      <c r="C1913" t="s">
        <v>17</v>
      </c>
      <c r="D1913" t="s">
        <v>33</v>
      </c>
      <c r="E1913">
        <v>202309</v>
      </c>
      <c r="F1913" s="3">
        <v>6083436472.6699905</v>
      </c>
      <c r="G1913" s="3">
        <v>7977363762.6541414</v>
      </c>
      <c r="H1913" s="3">
        <v>6080657687.3199902</v>
      </c>
      <c r="I1913" s="3">
        <v>7974584977.304142</v>
      </c>
    </row>
    <row r="1914" spans="1:9" x14ac:dyDescent="0.2">
      <c r="A1914" t="s">
        <v>101</v>
      </c>
      <c r="B1914" t="s">
        <v>15</v>
      </c>
      <c r="C1914" t="s">
        <v>17</v>
      </c>
      <c r="D1914" t="s">
        <v>33</v>
      </c>
      <c r="E1914">
        <v>202312</v>
      </c>
      <c r="F1914" s="3">
        <v>5308530770.6599045</v>
      </c>
      <c r="G1914" s="3">
        <v>5884417296.6757622</v>
      </c>
      <c r="H1914" s="3">
        <v>5308319157.7799044</v>
      </c>
      <c r="I1914" s="3">
        <v>5884205683.7957621</v>
      </c>
    </row>
    <row r="1915" spans="1:9" x14ac:dyDescent="0.2">
      <c r="A1915" t="s">
        <v>101</v>
      </c>
      <c r="B1915" t="s">
        <v>15</v>
      </c>
      <c r="C1915" t="s">
        <v>17</v>
      </c>
      <c r="D1915" t="s">
        <v>33</v>
      </c>
      <c r="E1915">
        <v>202403</v>
      </c>
      <c r="F1915" s="3">
        <v>5015847663.8900146</v>
      </c>
      <c r="G1915" s="3">
        <v>3506463525.976182</v>
      </c>
      <c r="H1915" s="3">
        <v>4943118360.1200123</v>
      </c>
      <c r="I1915" s="3">
        <v>3433734222.2061863</v>
      </c>
    </row>
    <row r="1916" spans="1:9" x14ac:dyDescent="0.2">
      <c r="A1916" t="s">
        <v>101</v>
      </c>
      <c r="B1916" t="s">
        <v>15</v>
      </c>
      <c r="C1916" t="s">
        <v>17</v>
      </c>
      <c r="D1916" t="s">
        <v>33</v>
      </c>
      <c r="E1916">
        <v>202406</v>
      </c>
      <c r="F1916" s="3">
        <v>4177575128.8200016</v>
      </c>
      <c r="G1916" s="3">
        <v>795980620.81987</v>
      </c>
      <c r="H1916" s="3">
        <v>4175968834.3000016</v>
      </c>
      <c r="I1916" s="3">
        <v>794374326.29987049</v>
      </c>
    </row>
    <row r="1917" spans="1:9" x14ac:dyDescent="0.2">
      <c r="A1917" t="s">
        <v>101</v>
      </c>
      <c r="B1917" t="s">
        <v>15</v>
      </c>
      <c r="C1917" t="s">
        <v>16</v>
      </c>
      <c r="D1917" t="s">
        <v>35</v>
      </c>
      <c r="E1917">
        <v>2019</v>
      </c>
      <c r="F1917" s="3">
        <v>159241478095.96103</v>
      </c>
      <c r="G1917" s="3">
        <v>185170294797.06219</v>
      </c>
      <c r="H1917" s="3">
        <v>158962478256.47104</v>
      </c>
      <c r="I1917" s="3">
        <v>184891294957.5722</v>
      </c>
    </row>
    <row r="1918" spans="1:9" x14ac:dyDescent="0.2">
      <c r="A1918" t="s">
        <v>101</v>
      </c>
      <c r="B1918" t="s">
        <v>15</v>
      </c>
      <c r="C1918" t="s">
        <v>16</v>
      </c>
      <c r="D1918" t="s">
        <v>35</v>
      </c>
      <c r="E1918">
        <v>2020</v>
      </c>
      <c r="F1918" s="3">
        <v>206092408353.52042</v>
      </c>
      <c r="G1918" s="3">
        <v>209045998198.71887</v>
      </c>
      <c r="H1918" s="3">
        <v>203718971141.09048</v>
      </c>
      <c r="I1918" s="3">
        <v>206672560986.28888</v>
      </c>
    </row>
    <row r="1919" spans="1:9" x14ac:dyDescent="0.2">
      <c r="A1919" t="s">
        <v>101</v>
      </c>
      <c r="B1919" t="s">
        <v>15</v>
      </c>
      <c r="C1919" t="s">
        <v>16</v>
      </c>
      <c r="D1919" t="s">
        <v>35</v>
      </c>
      <c r="E1919">
        <v>2021</v>
      </c>
      <c r="F1919" s="3">
        <v>226474595929.50946</v>
      </c>
      <c r="G1919" s="3">
        <v>228542746310.89322</v>
      </c>
      <c r="H1919" s="3">
        <v>222308814581.12952</v>
      </c>
      <c r="I1919" s="3">
        <v>224376964962.51303</v>
      </c>
    </row>
    <row r="1920" spans="1:9" x14ac:dyDescent="0.2">
      <c r="A1920" t="s">
        <v>101</v>
      </c>
      <c r="B1920" t="s">
        <v>15</v>
      </c>
      <c r="C1920" t="s">
        <v>16</v>
      </c>
      <c r="D1920" t="s">
        <v>35</v>
      </c>
      <c r="E1920">
        <v>2022</v>
      </c>
      <c r="F1920" s="3">
        <v>258808084963.84033</v>
      </c>
      <c r="G1920" s="3">
        <v>193487287282.23813</v>
      </c>
      <c r="H1920" s="3">
        <v>252860921534.21042</v>
      </c>
      <c r="I1920" s="3">
        <v>187540123852.60825</v>
      </c>
    </row>
    <row r="1921" spans="1:9" x14ac:dyDescent="0.2">
      <c r="A1921" t="s">
        <v>101</v>
      </c>
      <c r="B1921" t="s">
        <v>15</v>
      </c>
      <c r="C1921" t="s">
        <v>16</v>
      </c>
      <c r="D1921" t="s">
        <v>35</v>
      </c>
      <c r="E1921">
        <v>2023</v>
      </c>
      <c r="F1921" s="3">
        <v>268521841175.03848</v>
      </c>
      <c r="G1921" s="3">
        <v>274283034237.70355</v>
      </c>
      <c r="H1921" s="3">
        <v>254980723402.38858</v>
      </c>
      <c r="I1921" s="3">
        <v>260741916465.05353</v>
      </c>
    </row>
    <row r="1922" spans="1:9" x14ac:dyDescent="0.2">
      <c r="A1922" t="s">
        <v>101</v>
      </c>
      <c r="B1922" t="s">
        <v>15</v>
      </c>
      <c r="C1922" t="s">
        <v>16</v>
      </c>
      <c r="D1922" t="s">
        <v>35</v>
      </c>
      <c r="E1922">
        <v>2024</v>
      </c>
      <c r="F1922" s="3">
        <v>120864729403.8387</v>
      </c>
      <c r="G1922" s="3">
        <v>120814587426.09059</v>
      </c>
      <c r="H1922" s="3">
        <v>114916718521.19875</v>
      </c>
      <c r="I1922" s="3">
        <v>114866576543.45059</v>
      </c>
    </row>
    <row r="1923" spans="1:9" x14ac:dyDescent="0.2">
      <c r="A1923" t="s">
        <v>101</v>
      </c>
      <c r="B1923" t="s">
        <v>15</v>
      </c>
      <c r="C1923" t="s">
        <v>16</v>
      </c>
      <c r="D1923" t="s">
        <v>36</v>
      </c>
      <c r="E1923">
        <v>201904</v>
      </c>
      <c r="F1923" s="3">
        <v>17122691959.84997</v>
      </c>
      <c r="G1923" s="3">
        <v>22988977284.661037</v>
      </c>
      <c r="H1923" s="3">
        <v>17113137731.769976</v>
      </c>
      <c r="I1923" s="3">
        <v>22979423056.581051</v>
      </c>
    </row>
    <row r="1924" spans="1:9" x14ac:dyDescent="0.2">
      <c r="A1924" t="s">
        <v>101</v>
      </c>
      <c r="B1924" t="s">
        <v>15</v>
      </c>
      <c r="C1924" t="s">
        <v>16</v>
      </c>
      <c r="D1924" t="s">
        <v>36</v>
      </c>
      <c r="E1924">
        <v>201905</v>
      </c>
      <c r="F1924" s="3">
        <v>15724027702.330194</v>
      </c>
      <c r="G1924" s="3">
        <v>21141069577.486305</v>
      </c>
      <c r="H1924" s="3">
        <v>15702296940.100201</v>
      </c>
      <c r="I1924" s="3">
        <v>21119338815.256302</v>
      </c>
    </row>
    <row r="1925" spans="1:9" x14ac:dyDescent="0.2">
      <c r="A1925" t="s">
        <v>101</v>
      </c>
      <c r="B1925" t="s">
        <v>15</v>
      </c>
      <c r="C1925" t="s">
        <v>16</v>
      </c>
      <c r="D1925" t="s">
        <v>36</v>
      </c>
      <c r="E1925">
        <v>201906</v>
      </c>
      <c r="F1925" s="3">
        <v>14251393428.509991</v>
      </c>
      <c r="G1925" s="3">
        <v>19777201719.254395</v>
      </c>
      <c r="H1925" s="3">
        <v>14248750175.799988</v>
      </c>
      <c r="I1925" s="3">
        <v>19774558466.544392</v>
      </c>
    </row>
    <row r="1926" spans="1:9" x14ac:dyDescent="0.2">
      <c r="A1926" t="s">
        <v>101</v>
      </c>
      <c r="B1926" t="s">
        <v>15</v>
      </c>
      <c r="C1926" t="s">
        <v>16</v>
      </c>
      <c r="D1926" t="s">
        <v>36</v>
      </c>
      <c r="E1926">
        <v>201907</v>
      </c>
      <c r="F1926" s="3">
        <v>15469823196.320869</v>
      </c>
      <c r="G1926" s="3">
        <v>20222742193.97644</v>
      </c>
      <c r="H1926" s="3">
        <v>15474273450.620872</v>
      </c>
      <c r="I1926" s="3">
        <v>20227192448.276436</v>
      </c>
    </row>
    <row r="1927" spans="1:9" x14ac:dyDescent="0.2">
      <c r="A1927" t="s">
        <v>101</v>
      </c>
      <c r="B1927" t="s">
        <v>15</v>
      </c>
      <c r="C1927" t="s">
        <v>16</v>
      </c>
      <c r="D1927" t="s">
        <v>36</v>
      </c>
      <c r="E1927">
        <v>201908</v>
      </c>
      <c r="F1927" s="3">
        <v>18637085173.359692</v>
      </c>
      <c r="G1927" s="3">
        <v>21519860556.863861</v>
      </c>
      <c r="H1927" s="3">
        <v>18591456397.969688</v>
      </c>
      <c r="I1927" s="3">
        <v>21474231781.473862</v>
      </c>
    </row>
    <row r="1928" spans="1:9" x14ac:dyDescent="0.2">
      <c r="A1928" t="s">
        <v>101</v>
      </c>
      <c r="B1928" t="s">
        <v>15</v>
      </c>
      <c r="C1928" t="s">
        <v>16</v>
      </c>
      <c r="D1928" t="s">
        <v>36</v>
      </c>
      <c r="E1928">
        <v>201909</v>
      </c>
      <c r="F1928" s="3">
        <v>18065262091.820328</v>
      </c>
      <c r="G1928" s="3">
        <v>21359278191.992653</v>
      </c>
      <c r="H1928" s="3">
        <v>18062367952.550327</v>
      </c>
      <c r="I1928" s="3">
        <v>21356384052.722656</v>
      </c>
    </row>
    <row r="1929" spans="1:9" x14ac:dyDescent="0.2">
      <c r="A1929" t="s">
        <v>101</v>
      </c>
      <c r="B1929" t="s">
        <v>15</v>
      </c>
      <c r="C1929" t="s">
        <v>16</v>
      </c>
      <c r="D1929" t="s">
        <v>36</v>
      </c>
      <c r="E1929">
        <v>201910</v>
      </c>
      <c r="F1929" s="3">
        <v>17164795952.349997</v>
      </c>
      <c r="G1929" s="3">
        <v>20528498396.679264</v>
      </c>
      <c r="H1929" s="3">
        <v>17019286585.619993</v>
      </c>
      <c r="I1929" s="3">
        <v>20382989029.949261</v>
      </c>
    </row>
    <row r="1930" spans="1:9" x14ac:dyDescent="0.2">
      <c r="A1930" t="s">
        <v>101</v>
      </c>
      <c r="B1930" t="s">
        <v>15</v>
      </c>
      <c r="C1930" t="s">
        <v>16</v>
      </c>
      <c r="D1930" t="s">
        <v>36</v>
      </c>
      <c r="E1930">
        <v>201911</v>
      </c>
      <c r="F1930" s="3">
        <v>15789714198.869928</v>
      </c>
      <c r="G1930" s="3">
        <v>15789714198.869928</v>
      </c>
      <c r="H1930" s="3">
        <v>15756161846.979931</v>
      </c>
      <c r="I1930" s="3">
        <v>15756161846.979931</v>
      </c>
    </row>
    <row r="1931" spans="1:9" x14ac:dyDescent="0.2">
      <c r="A1931" t="s">
        <v>101</v>
      </c>
      <c r="B1931" t="s">
        <v>15</v>
      </c>
      <c r="C1931" t="s">
        <v>16</v>
      </c>
      <c r="D1931" t="s">
        <v>36</v>
      </c>
      <c r="E1931">
        <v>201912</v>
      </c>
      <c r="F1931" s="3">
        <v>27016684392.550068</v>
      </c>
      <c r="G1931" s="3">
        <v>21842952677.278332</v>
      </c>
      <c r="H1931" s="3">
        <v>26994747175.060062</v>
      </c>
      <c r="I1931" s="3">
        <v>21821015459.788322</v>
      </c>
    </row>
    <row r="1932" spans="1:9" x14ac:dyDescent="0.2">
      <c r="A1932" t="s">
        <v>101</v>
      </c>
      <c r="B1932" t="s">
        <v>15</v>
      </c>
      <c r="C1932" t="s">
        <v>16</v>
      </c>
      <c r="D1932" t="s">
        <v>36</v>
      </c>
      <c r="E1932">
        <v>202001</v>
      </c>
      <c r="F1932" s="3">
        <v>11865078633.379736</v>
      </c>
      <c r="G1932" s="3">
        <v>15523448194.005527</v>
      </c>
      <c r="H1932" s="3">
        <v>11868355977.399736</v>
      </c>
      <c r="I1932" s="3">
        <v>15526725538.025524</v>
      </c>
    </row>
    <row r="1933" spans="1:9" x14ac:dyDescent="0.2">
      <c r="A1933" t="s">
        <v>101</v>
      </c>
      <c r="B1933" t="s">
        <v>15</v>
      </c>
      <c r="C1933" t="s">
        <v>16</v>
      </c>
      <c r="D1933" t="s">
        <v>36</v>
      </c>
      <c r="E1933">
        <v>202002</v>
      </c>
      <c r="F1933" s="3">
        <v>13637711253.179756</v>
      </c>
      <c r="G1933" s="3">
        <v>13703500675.411955</v>
      </c>
      <c r="H1933" s="3">
        <v>13504348928.83976</v>
      </c>
      <c r="I1933" s="3">
        <v>13570138351.071953</v>
      </c>
    </row>
    <row r="1934" spans="1:9" x14ac:dyDescent="0.2">
      <c r="A1934" t="s">
        <v>101</v>
      </c>
      <c r="B1934" t="s">
        <v>15</v>
      </c>
      <c r="C1934" t="s">
        <v>16</v>
      </c>
      <c r="D1934" t="s">
        <v>36</v>
      </c>
      <c r="E1934">
        <v>202003</v>
      </c>
      <c r="F1934" s="3">
        <v>19578224772.88974</v>
      </c>
      <c r="G1934" s="3">
        <v>19605294714.944439</v>
      </c>
      <c r="H1934" s="3">
        <v>19565514753.359741</v>
      </c>
      <c r="I1934" s="3">
        <v>19592584695.414436</v>
      </c>
    </row>
    <row r="1935" spans="1:9" x14ac:dyDescent="0.2">
      <c r="A1935" t="s">
        <v>101</v>
      </c>
      <c r="B1935" t="s">
        <v>15</v>
      </c>
      <c r="C1935" t="s">
        <v>16</v>
      </c>
      <c r="D1935" t="s">
        <v>36</v>
      </c>
      <c r="E1935">
        <v>202004</v>
      </c>
      <c r="F1935" s="3">
        <v>20243009544.260551</v>
      </c>
      <c r="G1935" s="3">
        <v>20269296360.027267</v>
      </c>
      <c r="H1935" s="3">
        <v>20229472482.760551</v>
      </c>
      <c r="I1935" s="3">
        <v>20255759298.527267</v>
      </c>
    </row>
    <row r="1936" spans="1:9" x14ac:dyDescent="0.2">
      <c r="A1936" t="s">
        <v>101</v>
      </c>
      <c r="B1936" t="s">
        <v>15</v>
      </c>
      <c r="C1936" t="s">
        <v>16</v>
      </c>
      <c r="D1936" t="s">
        <v>36</v>
      </c>
      <c r="E1936">
        <v>202005</v>
      </c>
      <c r="F1936" s="3">
        <v>16007909480.600023</v>
      </c>
      <c r="G1936" s="3">
        <v>14505405047.263239</v>
      </c>
      <c r="H1936" s="3">
        <v>13796343663.010038</v>
      </c>
      <c r="I1936" s="3">
        <v>12293839229.673229</v>
      </c>
    </row>
    <row r="1937" spans="1:9" x14ac:dyDescent="0.2">
      <c r="A1937" t="s">
        <v>101</v>
      </c>
      <c r="B1937" t="s">
        <v>15</v>
      </c>
      <c r="C1937" t="s">
        <v>16</v>
      </c>
      <c r="D1937" t="s">
        <v>36</v>
      </c>
      <c r="E1937">
        <v>202006</v>
      </c>
      <c r="F1937" s="3">
        <v>14501628522.780857</v>
      </c>
      <c r="G1937" s="3">
        <v>14632467641.095554</v>
      </c>
      <c r="H1937" s="3">
        <v>14502537008.540855</v>
      </c>
      <c r="I1937" s="3">
        <v>14633376126.855553</v>
      </c>
    </row>
    <row r="1938" spans="1:9" x14ac:dyDescent="0.2">
      <c r="A1938" t="s">
        <v>101</v>
      </c>
      <c r="B1938" t="s">
        <v>15</v>
      </c>
      <c r="C1938" t="s">
        <v>16</v>
      </c>
      <c r="D1938" t="s">
        <v>36</v>
      </c>
      <c r="E1938">
        <v>202007</v>
      </c>
      <c r="F1938" s="3">
        <v>13015910094.220051</v>
      </c>
      <c r="G1938" s="3">
        <v>13143990963.811552</v>
      </c>
      <c r="H1938" s="3">
        <v>13023543700.100048</v>
      </c>
      <c r="I1938" s="3">
        <v>13151624569.691553</v>
      </c>
    </row>
    <row r="1939" spans="1:9" x14ac:dyDescent="0.2">
      <c r="A1939" t="s">
        <v>101</v>
      </c>
      <c r="B1939" t="s">
        <v>15</v>
      </c>
      <c r="C1939" t="s">
        <v>16</v>
      </c>
      <c r="D1939" t="s">
        <v>36</v>
      </c>
      <c r="E1939">
        <v>202008</v>
      </c>
      <c r="F1939" s="3">
        <v>17900476698.339836</v>
      </c>
      <c r="G1939" s="3">
        <v>18028196488.943932</v>
      </c>
      <c r="H1939" s="3">
        <v>18038536093.479839</v>
      </c>
      <c r="I1939" s="3">
        <v>18166255884.083939</v>
      </c>
    </row>
    <row r="1940" spans="1:9" x14ac:dyDescent="0.2">
      <c r="A1940" t="s">
        <v>101</v>
      </c>
      <c r="B1940" t="s">
        <v>15</v>
      </c>
      <c r="C1940" t="s">
        <v>16</v>
      </c>
      <c r="D1940" t="s">
        <v>36</v>
      </c>
      <c r="E1940">
        <v>202009</v>
      </c>
      <c r="F1940" s="3">
        <v>20138495154.179913</v>
      </c>
      <c r="G1940" s="3">
        <v>20281342422.970711</v>
      </c>
      <c r="H1940" s="3">
        <v>20213724662.07991</v>
      </c>
      <c r="I1940" s="3">
        <v>20356571930.870708</v>
      </c>
    </row>
    <row r="1941" spans="1:9" x14ac:dyDescent="0.2">
      <c r="A1941" t="s">
        <v>101</v>
      </c>
      <c r="B1941" t="s">
        <v>15</v>
      </c>
      <c r="C1941" t="s">
        <v>16</v>
      </c>
      <c r="D1941" t="s">
        <v>36</v>
      </c>
      <c r="E1941">
        <v>202010</v>
      </c>
      <c r="F1941" s="3">
        <v>16802698079.129967</v>
      </c>
      <c r="G1941" s="3">
        <v>16861095677.394268</v>
      </c>
      <c r="H1941" s="3">
        <v>16684205245.999968</v>
      </c>
      <c r="I1941" s="3">
        <v>16742602844.264261</v>
      </c>
    </row>
    <row r="1942" spans="1:9" x14ac:dyDescent="0.2">
      <c r="A1942" t="s">
        <v>101</v>
      </c>
      <c r="B1942" t="s">
        <v>15</v>
      </c>
      <c r="C1942" t="s">
        <v>16</v>
      </c>
      <c r="D1942" t="s">
        <v>36</v>
      </c>
      <c r="E1942">
        <v>202011</v>
      </c>
      <c r="F1942" s="3">
        <v>16702020854.389959</v>
      </c>
      <c r="G1942" s="3">
        <v>16703699640.585365</v>
      </c>
      <c r="H1942" s="3">
        <v>16682082167.959961</v>
      </c>
      <c r="I1942" s="3">
        <v>16683760954.155367</v>
      </c>
    </row>
    <row r="1943" spans="1:9" x14ac:dyDescent="0.2">
      <c r="A1943" t="s">
        <v>101</v>
      </c>
      <c r="B1943" t="s">
        <v>15</v>
      </c>
      <c r="C1943" t="s">
        <v>16</v>
      </c>
      <c r="D1943" t="s">
        <v>36</v>
      </c>
      <c r="E1943">
        <v>202012</v>
      </c>
      <c r="F1943" s="3">
        <v>25699245266.170052</v>
      </c>
      <c r="G1943" s="3">
        <v>25788260372.265087</v>
      </c>
      <c r="H1943" s="3">
        <v>25610306457.560047</v>
      </c>
      <c r="I1943" s="3">
        <v>25699321563.655087</v>
      </c>
    </row>
    <row r="1944" spans="1:9" x14ac:dyDescent="0.2">
      <c r="A1944" t="s">
        <v>101</v>
      </c>
      <c r="B1944" t="s">
        <v>15</v>
      </c>
      <c r="C1944" t="s">
        <v>16</v>
      </c>
      <c r="D1944" t="s">
        <v>36</v>
      </c>
      <c r="E1944">
        <v>202101</v>
      </c>
      <c r="F1944" s="3">
        <v>14612842099.489986</v>
      </c>
      <c r="G1944" s="3">
        <v>14612842099.489986</v>
      </c>
      <c r="H1944" s="3">
        <v>14089763859.099995</v>
      </c>
      <c r="I1944" s="3">
        <v>14089763859.099995</v>
      </c>
    </row>
    <row r="1945" spans="1:9" x14ac:dyDescent="0.2">
      <c r="A1945" t="s">
        <v>101</v>
      </c>
      <c r="B1945" t="s">
        <v>15</v>
      </c>
      <c r="C1945" t="s">
        <v>16</v>
      </c>
      <c r="D1945" t="s">
        <v>36</v>
      </c>
      <c r="E1945">
        <v>202102</v>
      </c>
      <c r="F1945" s="3">
        <v>17697245473.618755</v>
      </c>
      <c r="G1945" s="3">
        <v>17805646149.817001</v>
      </c>
      <c r="H1945" s="3">
        <v>17705611538.608753</v>
      </c>
      <c r="I1945" s="3">
        <v>17814012214.806999</v>
      </c>
    </row>
    <row r="1946" spans="1:9" x14ac:dyDescent="0.2">
      <c r="A1946" t="s">
        <v>101</v>
      </c>
      <c r="B1946" t="s">
        <v>15</v>
      </c>
      <c r="C1946" t="s">
        <v>16</v>
      </c>
      <c r="D1946" t="s">
        <v>36</v>
      </c>
      <c r="E1946">
        <v>202103</v>
      </c>
      <c r="F1946" s="3">
        <v>18302945469.800556</v>
      </c>
      <c r="G1946" s="3">
        <v>18423221606.989746</v>
      </c>
      <c r="H1946" s="3">
        <v>18268398384.490555</v>
      </c>
      <c r="I1946" s="3">
        <v>18388674521.679741</v>
      </c>
    </row>
    <row r="1947" spans="1:9" x14ac:dyDescent="0.2">
      <c r="A1947" t="s">
        <v>101</v>
      </c>
      <c r="B1947" t="s">
        <v>15</v>
      </c>
      <c r="C1947" t="s">
        <v>16</v>
      </c>
      <c r="D1947" t="s">
        <v>36</v>
      </c>
      <c r="E1947">
        <v>202104</v>
      </c>
      <c r="F1947" s="3">
        <v>23156171529.580006</v>
      </c>
      <c r="G1947" s="3">
        <v>23255326974.474735</v>
      </c>
      <c r="H1947" s="3">
        <v>23140658947.570007</v>
      </c>
      <c r="I1947" s="3">
        <v>23239814392.464729</v>
      </c>
    </row>
    <row r="1948" spans="1:9" x14ac:dyDescent="0.2">
      <c r="A1948" t="s">
        <v>101</v>
      </c>
      <c r="B1948" t="s">
        <v>15</v>
      </c>
      <c r="C1948" t="s">
        <v>16</v>
      </c>
      <c r="D1948" t="s">
        <v>36</v>
      </c>
      <c r="E1948">
        <v>202105</v>
      </c>
      <c r="F1948" s="3">
        <v>15077913637.089867</v>
      </c>
      <c r="G1948" s="3">
        <v>15190855165.653858</v>
      </c>
      <c r="H1948" s="3">
        <v>15021216215.789865</v>
      </c>
      <c r="I1948" s="3">
        <v>15134157744.353859</v>
      </c>
    </row>
    <row r="1949" spans="1:9" x14ac:dyDescent="0.2">
      <c r="A1949" t="s">
        <v>101</v>
      </c>
      <c r="B1949" t="s">
        <v>15</v>
      </c>
      <c r="C1949" t="s">
        <v>16</v>
      </c>
      <c r="D1949" t="s">
        <v>36</v>
      </c>
      <c r="E1949">
        <v>202106</v>
      </c>
      <c r="F1949" s="3">
        <v>17491925352.860748</v>
      </c>
      <c r="G1949" s="3">
        <v>17607778318.82362</v>
      </c>
      <c r="H1949" s="3">
        <v>17468700644.230747</v>
      </c>
      <c r="I1949" s="3">
        <v>17584553610.193607</v>
      </c>
    </row>
    <row r="1950" spans="1:9" x14ac:dyDescent="0.2">
      <c r="A1950" t="s">
        <v>101</v>
      </c>
      <c r="B1950" t="s">
        <v>15</v>
      </c>
      <c r="C1950" t="s">
        <v>16</v>
      </c>
      <c r="D1950" t="s">
        <v>36</v>
      </c>
      <c r="E1950">
        <v>202107</v>
      </c>
      <c r="F1950" s="3">
        <v>18134826985.089924</v>
      </c>
      <c r="G1950" s="3">
        <v>18264400677.010208</v>
      </c>
      <c r="H1950" s="3">
        <v>18125202843.619923</v>
      </c>
      <c r="I1950" s="3">
        <v>18254776535.540211</v>
      </c>
    </row>
    <row r="1951" spans="1:9" x14ac:dyDescent="0.2">
      <c r="A1951" t="s">
        <v>101</v>
      </c>
      <c r="B1951" t="s">
        <v>15</v>
      </c>
      <c r="C1951" t="s">
        <v>16</v>
      </c>
      <c r="D1951" t="s">
        <v>36</v>
      </c>
      <c r="E1951">
        <v>202108</v>
      </c>
      <c r="F1951" s="3">
        <v>16331398658.61993</v>
      </c>
      <c r="G1951" s="3">
        <v>16427677304.756067</v>
      </c>
      <c r="H1951" s="3">
        <v>16331565464.589931</v>
      </c>
      <c r="I1951" s="3">
        <v>16427844110.726067</v>
      </c>
    </row>
    <row r="1952" spans="1:9" x14ac:dyDescent="0.2">
      <c r="A1952" t="s">
        <v>101</v>
      </c>
      <c r="B1952" t="s">
        <v>15</v>
      </c>
      <c r="C1952" t="s">
        <v>16</v>
      </c>
      <c r="D1952" t="s">
        <v>36</v>
      </c>
      <c r="E1952">
        <v>202109</v>
      </c>
      <c r="F1952" s="3">
        <v>26215406250.830025</v>
      </c>
      <c r="G1952" s="3">
        <v>28139163278.208912</v>
      </c>
      <c r="H1952" s="3">
        <v>22825890422.43005</v>
      </c>
      <c r="I1952" s="3">
        <v>24749647449.808823</v>
      </c>
    </row>
    <row r="1953" spans="1:9" x14ac:dyDescent="0.2">
      <c r="A1953" t="s">
        <v>101</v>
      </c>
      <c r="B1953" t="s">
        <v>15</v>
      </c>
      <c r="C1953" t="s">
        <v>16</v>
      </c>
      <c r="D1953" t="s">
        <v>36</v>
      </c>
      <c r="E1953">
        <v>202110</v>
      </c>
      <c r="F1953" s="3">
        <v>17302693940.009968</v>
      </c>
      <c r="G1953" s="3">
        <v>17132870599.089968</v>
      </c>
      <c r="H1953" s="3">
        <v>17255965043.819965</v>
      </c>
      <c r="I1953" s="3">
        <v>17086141702.899963</v>
      </c>
    </row>
    <row r="1954" spans="1:9" x14ac:dyDescent="0.2">
      <c r="A1954" t="s">
        <v>101</v>
      </c>
      <c r="B1954" t="s">
        <v>15</v>
      </c>
      <c r="C1954" t="s">
        <v>16</v>
      </c>
      <c r="D1954" t="s">
        <v>36</v>
      </c>
      <c r="E1954">
        <v>202111</v>
      </c>
      <c r="F1954" s="3">
        <v>17082705544.409966</v>
      </c>
      <c r="G1954" s="3">
        <v>16890068600.270065</v>
      </c>
      <c r="H1954" s="3">
        <v>17028500329.379969</v>
      </c>
      <c r="I1954" s="3">
        <v>16835863385.240068</v>
      </c>
    </row>
    <row r="1955" spans="1:9" x14ac:dyDescent="0.2">
      <c r="A1955" t="s">
        <v>101</v>
      </c>
      <c r="B1955" t="s">
        <v>15</v>
      </c>
      <c r="C1955" t="s">
        <v>16</v>
      </c>
      <c r="D1955" t="s">
        <v>36</v>
      </c>
      <c r="E1955">
        <v>202112</v>
      </c>
      <c r="F1955" s="3">
        <v>25068520988.109734</v>
      </c>
      <c r="G1955" s="3">
        <v>24792895536.309044</v>
      </c>
      <c r="H1955" s="3">
        <v>25047340887.499733</v>
      </c>
      <c r="I1955" s="3">
        <v>24771715435.698971</v>
      </c>
    </row>
    <row r="1956" spans="1:9" x14ac:dyDescent="0.2">
      <c r="A1956" t="s">
        <v>101</v>
      </c>
      <c r="B1956" t="s">
        <v>15</v>
      </c>
      <c r="C1956" t="s">
        <v>16</v>
      </c>
      <c r="D1956" t="s">
        <v>36</v>
      </c>
      <c r="E1956">
        <v>202201</v>
      </c>
      <c r="F1956" s="3">
        <v>16952895981.000183</v>
      </c>
      <c r="G1956" s="3">
        <v>16715750506.852169</v>
      </c>
      <c r="H1956" s="3">
        <v>16225207986.840204</v>
      </c>
      <c r="I1956" s="3">
        <v>15988062512.692024</v>
      </c>
    </row>
    <row r="1957" spans="1:9" x14ac:dyDescent="0.2">
      <c r="A1957" t="s">
        <v>101</v>
      </c>
      <c r="B1957" t="s">
        <v>15</v>
      </c>
      <c r="C1957" t="s">
        <v>16</v>
      </c>
      <c r="D1957" t="s">
        <v>36</v>
      </c>
      <c r="E1957">
        <v>202202</v>
      </c>
      <c r="F1957" s="3">
        <v>19559007754.319931</v>
      </c>
      <c r="G1957" s="3">
        <v>13448534024.777527</v>
      </c>
      <c r="H1957" s="3">
        <v>19535453613.239933</v>
      </c>
      <c r="I1957" s="3">
        <v>13424979883.697523</v>
      </c>
    </row>
    <row r="1958" spans="1:9" x14ac:dyDescent="0.2">
      <c r="A1958" t="s">
        <v>101</v>
      </c>
      <c r="B1958" t="s">
        <v>15</v>
      </c>
      <c r="C1958" t="s">
        <v>16</v>
      </c>
      <c r="D1958" t="s">
        <v>36</v>
      </c>
      <c r="E1958">
        <v>202203</v>
      </c>
      <c r="F1958" s="3">
        <v>22662289878.149773</v>
      </c>
      <c r="G1958" s="3">
        <v>12966126119.863483</v>
      </c>
      <c r="H1958" s="3">
        <v>22604798357.909775</v>
      </c>
      <c r="I1958" s="3">
        <v>12908634599.623482</v>
      </c>
    </row>
    <row r="1959" spans="1:9" x14ac:dyDescent="0.2">
      <c r="A1959" t="s">
        <v>101</v>
      </c>
      <c r="B1959" t="s">
        <v>15</v>
      </c>
      <c r="C1959" t="s">
        <v>16</v>
      </c>
      <c r="D1959" t="s">
        <v>36</v>
      </c>
      <c r="E1959">
        <v>202204</v>
      </c>
      <c r="F1959" s="3">
        <v>23100739278.659786</v>
      </c>
      <c r="G1959" s="3">
        <v>12363802979.500219</v>
      </c>
      <c r="H1959" s="3">
        <v>23069276495.919788</v>
      </c>
      <c r="I1959" s="3">
        <v>12332340196.760227</v>
      </c>
    </row>
    <row r="1960" spans="1:9" x14ac:dyDescent="0.2">
      <c r="A1960" t="s">
        <v>101</v>
      </c>
      <c r="B1960" t="s">
        <v>15</v>
      </c>
      <c r="C1960" t="s">
        <v>16</v>
      </c>
      <c r="D1960" t="s">
        <v>36</v>
      </c>
      <c r="E1960">
        <v>202205</v>
      </c>
      <c r="F1960" s="3">
        <v>23724877283.299427</v>
      </c>
      <c r="G1960" s="3">
        <v>14245681020.646988</v>
      </c>
      <c r="H1960" s="3">
        <v>22458968681.489433</v>
      </c>
      <c r="I1960" s="3">
        <v>12979772418.837025</v>
      </c>
    </row>
    <row r="1961" spans="1:9" x14ac:dyDescent="0.2">
      <c r="A1961" t="s">
        <v>101</v>
      </c>
      <c r="B1961" t="s">
        <v>15</v>
      </c>
      <c r="C1961" t="s">
        <v>16</v>
      </c>
      <c r="D1961" t="s">
        <v>36</v>
      </c>
      <c r="E1961">
        <v>202206</v>
      </c>
      <c r="F1961" s="3">
        <v>18549462973.96994</v>
      </c>
      <c r="G1961" s="3">
        <v>12750373887.884008</v>
      </c>
      <c r="H1961" s="3">
        <v>17208180560.109943</v>
      </c>
      <c r="I1961" s="3">
        <v>11409091474.024042</v>
      </c>
    </row>
    <row r="1962" spans="1:9" x14ac:dyDescent="0.2">
      <c r="A1962" t="s">
        <v>101</v>
      </c>
      <c r="B1962" t="s">
        <v>15</v>
      </c>
      <c r="C1962" t="s">
        <v>16</v>
      </c>
      <c r="D1962" t="s">
        <v>36</v>
      </c>
      <c r="E1962">
        <v>202207</v>
      </c>
      <c r="F1962" s="3">
        <v>21224855901.410843</v>
      </c>
      <c r="G1962" s="3">
        <v>14723306768.341665</v>
      </c>
      <c r="H1962" s="3">
        <v>19789004279.290848</v>
      </c>
      <c r="I1962" s="3">
        <v>13287455146.22163</v>
      </c>
    </row>
    <row r="1963" spans="1:9" x14ac:dyDescent="0.2">
      <c r="A1963" t="s">
        <v>101</v>
      </c>
      <c r="B1963" t="s">
        <v>15</v>
      </c>
      <c r="C1963" t="s">
        <v>16</v>
      </c>
      <c r="D1963" t="s">
        <v>36</v>
      </c>
      <c r="E1963">
        <v>202208</v>
      </c>
      <c r="F1963" s="3">
        <v>22792852600.900009</v>
      </c>
      <c r="G1963" s="3">
        <v>17086267580.659586</v>
      </c>
      <c r="H1963" s="3">
        <v>21216685544.06002</v>
      </c>
      <c r="I1963" s="3">
        <v>15510100523.819643</v>
      </c>
    </row>
    <row r="1964" spans="1:9" x14ac:dyDescent="0.2">
      <c r="A1964" t="s">
        <v>101</v>
      </c>
      <c r="B1964" t="s">
        <v>15</v>
      </c>
      <c r="C1964" t="s">
        <v>16</v>
      </c>
      <c r="D1964" t="s">
        <v>36</v>
      </c>
      <c r="E1964">
        <v>202209</v>
      </c>
      <c r="F1964" s="3">
        <v>24118398365.849918</v>
      </c>
      <c r="G1964" s="3">
        <v>19305613495.58226</v>
      </c>
      <c r="H1964" s="3">
        <v>22072576504.829914</v>
      </c>
      <c r="I1964" s="3">
        <v>17259791634.562229</v>
      </c>
    </row>
    <row r="1965" spans="1:9" x14ac:dyDescent="0.2">
      <c r="A1965" t="s">
        <v>101</v>
      </c>
      <c r="B1965" t="s">
        <v>15</v>
      </c>
      <c r="C1965" t="s">
        <v>16</v>
      </c>
      <c r="D1965" t="s">
        <v>36</v>
      </c>
      <c r="E1965">
        <v>202210</v>
      </c>
      <c r="F1965" s="3">
        <v>19934466908.260025</v>
      </c>
      <c r="G1965" s="3">
        <v>18602878953.287338</v>
      </c>
      <c r="H1965" s="3">
        <v>22782574834.710026</v>
      </c>
      <c r="I1965" s="3">
        <v>21450986879.737473</v>
      </c>
    </row>
    <row r="1966" spans="1:9" x14ac:dyDescent="0.2">
      <c r="A1966" t="s">
        <v>101</v>
      </c>
      <c r="B1966" t="s">
        <v>15</v>
      </c>
      <c r="C1966" t="s">
        <v>16</v>
      </c>
      <c r="D1966" t="s">
        <v>36</v>
      </c>
      <c r="E1966">
        <v>202211</v>
      </c>
      <c r="F1966" s="3">
        <v>19680698824.389999</v>
      </c>
      <c r="G1966" s="3">
        <v>17792791273.760429</v>
      </c>
      <c r="H1966" s="3">
        <v>20232381154.27002</v>
      </c>
      <c r="I1966" s="3">
        <v>18344473603.640495</v>
      </c>
    </row>
    <row r="1967" spans="1:9" x14ac:dyDescent="0.2">
      <c r="A1967" t="s">
        <v>101</v>
      </c>
      <c r="B1967" t="s">
        <v>15</v>
      </c>
      <c r="C1967" t="s">
        <v>16</v>
      </c>
      <c r="D1967" t="s">
        <v>36</v>
      </c>
      <c r="E1967">
        <v>202212</v>
      </c>
      <c r="F1967" s="3">
        <v>26507539213.630489</v>
      </c>
      <c r="G1967" s="3">
        <v>23486160671.082466</v>
      </c>
      <c r="H1967" s="3">
        <v>25665813521.540501</v>
      </c>
      <c r="I1967" s="3">
        <v>22644434978.992458</v>
      </c>
    </row>
    <row r="1968" spans="1:9" x14ac:dyDescent="0.2">
      <c r="A1968" t="s">
        <v>101</v>
      </c>
      <c r="B1968" t="s">
        <v>15</v>
      </c>
      <c r="C1968" t="s">
        <v>16</v>
      </c>
      <c r="D1968" t="s">
        <v>36</v>
      </c>
      <c r="E1968">
        <v>202301</v>
      </c>
      <c r="F1968" s="3">
        <v>18158461457.430016</v>
      </c>
      <c r="G1968" s="3">
        <v>22265903247.016273</v>
      </c>
      <c r="H1968" s="3">
        <v>16710761958.690012</v>
      </c>
      <c r="I1968" s="3">
        <v>20818203748.276226</v>
      </c>
    </row>
    <row r="1969" spans="1:9" x14ac:dyDescent="0.2">
      <c r="A1969" t="s">
        <v>101</v>
      </c>
      <c r="B1969" t="s">
        <v>15</v>
      </c>
      <c r="C1969" t="s">
        <v>16</v>
      </c>
      <c r="D1969" t="s">
        <v>36</v>
      </c>
      <c r="E1969">
        <v>202302</v>
      </c>
      <c r="F1969" s="3">
        <v>25691755150.66922</v>
      </c>
      <c r="G1969" s="3">
        <v>26026833870.835716</v>
      </c>
      <c r="H1969" s="3">
        <v>25164362509.499264</v>
      </c>
      <c r="I1969" s="3">
        <v>25499441229.665714</v>
      </c>
    </row>
    <row r="1970" spans="1:9" x14ac:dyDescent="0.2">
      <c r="A1970" t="s">
        <v>101</v>
      </c>
      <c r="B1970" t="s">
        <v>15</v>
      </c>
      <c r="C1970" t="s">
        <v>16</v>
      </c>
      <c r="D1970" t="s">
        <v>36</v>
      </c>
      <c r="E1970">
        <v>202303</v>
      </c>
      <c r="F1970" s="3">
        <v>23584977375.419548</v>
      </c>
      <c r="G1970" s="3">
        <v>23681103115.155239</v>
      </c>
      <c r="H1970" s="3">
        <v>22752546572.889542</v>
      </c>
      <c r="I1970" s="3">
        <v>22848672312.625244</v>
      </c>
    </row>
    <row r="1971" spans="1:9" x14ac:dyDescent="0.2">
      <c r="A1971" t="s">
        <v>101</v>
      </c>
      <c r="B1971" t="s">
        <v>15</v>
      </c>
      <c r="C1971" t="s">
        <v>16</v>
      </c>
      <c r="D1971" t="s">
        <v>36</v>
      </c>
      <c r="E1971">
        <v>202304</v>
      </c>
      <c r="F1971" s="3">
        <v>21728643655.079998</v>
      </c>
      <c r="G1971" s="3">
        <v>21802486277.6516</v>
      </c>
      <c r="H1971" s="3">
        <v>21250835543.079994</v>
      </c>
      <c r="I1971" s="3">
        <v>21324678165.651604</v>
      </c>
    </row>
    <row r="1972" spans="1:9" x14ac:dyDescent="0.2">
      <c r="A1972" t="s">
        <v>101</v>
      </c>
      <c r="B1972" t="s">
        <v>15</v>
      </c>
      <c r="C1972" t="s">
        <v>16</v>
      </c>
      <c r="D1972" t="s">
        <v>36</v>
      </c>
      <c r="E1972">
        <v>202305</v>
      </c>
      <c r="F1972" s="3">
        <v>27372363592.95966</v>
      </c>
      <c r="G1972" s="3">
        <v>26157402560.978104</v>
      </c>
      <c r="H1972" s="3">
        <v>26885573983.729664</v>
      </c>
      <c r="I1972" s="3">
        <v>25670612951.748093</v>
      </c>
    </row>
    <row r="1973" spans="1:9" x14ac:dyDescent="0.2">
      <c r="A1973" t="s">
        <v>101</v>
      </c>
      <c r="B1973" t="s">
        <v>15</v>
      </c>
      <c r="C1973" t="s">
        <v>16</v>
      </c>
      <c r="D1973" t="s">
        <v>36</v>
      </c>
      <c r="E1973">
        <v>202306</v>
      </c>
      <c r="F1973" s="3">
        <v>20827094940.990681</v>
      </c>
      <c r="G1973" s="3">
        <v>21199969023.95948</v>
      </c>
      <c r="H1973" s="3">
        <v>19347057417.56068</v>
      </c>
      <c r="I1973" s="3">
        <v>19719931500.52948</v>
      </c>
    </row>
    <row r="1974" spans="1:9" x14ac:dyDescent="0.2">
      <c r="A1974" t="s">
        <v>101</v>
      </c>
      <c r="B1974" t="s">
        <v>15</v>
      </c>
      <c r="C1974" t="s">
        <v>16</v>
      </c>
      <c r="D1974" t="s">
        <v>36</v>
      </c>
      <c r="E1974">
        <v>202307</v>
      </c>
      <c r="F1974" s="3">
        <v>20416073702.989834</v>
      </c>
      <c r="G1974" s="3">
        <v>22419378772.354408</v>
      </c>
      <c r="H1974" s="3">
        <v>18973794220.199848</v>
      </c>
      <c r="I1974" s="3">
        <v>20977099289.56435</v>
      </c>
    </row>
    <row r="1975" spans="1:9" x14ac:dyDescent="0.2">
      <c r="A1975" t="s">
        <v>101</v>
      </c>
      <c r="B1975" t="s">
        <v>15</v>
      </c>
      <c r="C1975" t="s">
        <v>16</v>
      </c>
      <c r="D1975" t="s">
        <v>36</v>
      </c>
      <c r="E1975">
        <v>202308</v>
      </c>
      <c r="F1975" s="3">
        <v>22099265615.710041</v>
      </c>
      <c r="G1975" s="3">
        <v>22099265615.710041</v>
      </c>
      <c r="H1975" s="3">
        <v>20671852241.520046</v>
      </c>
      <c r="I1975" s="3">
        <v>20671852241.520046</v>
      </c>
    </row>
    <row r="1976" spans="1:9" x14ac:dyDescent="0.2">
      <c r="A1976" t="s">
        <v>101</v>
      </c>
      <c r="B1976" t="s">
        <v>15</v>
      </c>
      <c r="C1976" t="s">
        <v>16</v>
      </c>
      <c r="D1976" t="s">
        <v>36</v>
      </c>
      <c r="E1976">
        <v>202309</v>
      </c>
      <c r="F1976" s="3">
        <v>24219574474.630009</v>
      </c>
      <c r="G1976" s="3">
        <v>24219574474.630009</v>
      </c>
      <c r="H1976" s="3">
        <v>22850871783.680008</v>
      </c>
      <c r="I1976" s="3">
        <v>22850871783.680008</v>
      </c>
    </row>
    <row r="1977" spans="1:9" x14ac:dyDescent="0.2">
      <c r="A1977" t="s">
        <v>101</v>
      </c>
      <c r="B1977" t="s">
        <v>15</v>
      </c>
      <c r="C1977" t="s">
        <v>16</v>
      </c>
      <c r="D1977" t="s">
        <v>36</v>
      </c>
      <c r="E1977">
        <v>202310</v>
      </c>
      <c r="F1977" s="3">
        <v>18009113631.219933</v>
      </c>
      <c r="G1977" s="3">
        <v>18009113631.219933</v>
      </c>
      <c r="H1977" s="3">
        <v>16620057456.609943</v>
      </c>
      <c r="I1977" s="3">
        <v>16620057456.609943</v>
      </c>
    </row>
    <row r="1978" spans="1:9" x14ac:dyDescent="0.2">
      <c r="A1978" t="s">
        <v>101</v>
      </c>
      <c r="B1978" t="s">
        <v>15</v>
      </c>
      <c r="C1978" t="s">
        <v>16</v>
      </c>
      <c r="D1978" t="s">
        <v>36</v>
      </c>
      <c r="E1978">
        <v>202311</v>
      </c>
      <c r="F1978" s="3">
        <v>22070902336.130074</v>
      </c>
      <c r="G1978" s="3">
        <v>22070902336.130074</v>
      </c>
      <c r="H1978" s="3">
        <v>20737588343.860065</v>
      </c>
      <c r="I1978" s="3">
        <v>20737588343.860065</v>
      </c>
    </row>
    <row r="1979" spans="1:9" x14ac:dyDescent="0.2">
      <c r="A1979" t="s">
        <v>101</v>
      </c>
      <c r="B1979" t="s">
        <v>15</v>
      </c>
      <c r="C1979" t="s">
        <v>16</v>
      </c>
      <c r="D1979" t="s">
        <v>36</v>
      </c>
      <c r="E1979">
        <v>202312</v>
      </c>
      <c r="F1979" s="3">
        <v>24343615241.809486</v>
      </c>
      <c r="G1979" s="3">
        <v>24331101312.062698</v>
      </c>
      <c r="H1979" s="3">
        <v>23015421371.069496</v>
      </c>
      <c r="I1979" s="3">
        <v>23002907441.32275</v>
      </c>
    </row>
    <row r="1980" spans="1:9" x14ac:dyDescent="0.2">
      <c r="A1980" t="s">
        <v>101</v>
      </c>
      <c r="B1980" t="s">
        <v>15</v>
      </c>
      <c r="C1980" t="s">
        <v>16</v>
      </c>
      <c r="D1980" t="s">
        <v>36</v>
      </c>
      <c r="E1980">
        <v>202401</v>
      </c>
      <c r="F1980" s="3">
        <v>19747610478.98003</v>
      </c>
      <c r="G1980" s="3">
        <v>19740830575.285519</v>
      </c>
      <c r="H1980" s="3">
        <v>18383084492.900093</v>
      </c>
      <c r="I1980" s="3">
        <v>18376304589.205578</v>
      </c>
    </row>
    <row r="1981" spans="1:9" x14ac:dyDescent="0.2">
      <c r="A1981" t="s">
        <v>101</v>
      </c>
      <c r="B1981" t="s">
        <v>15</v>
      </c>
      <c r="C1981" t="s">
        <v>16</v>
      </c>
      <c r="D1981" t="s">
        <v>36</v>
      </c>
      <c r="E1981">
        <v>202402</v>
      </c>
      <c r="F1981" s="3">
        <v>17876401822.249523</v>
      </c>
      <c r="G1981" s="3">
        <v>17833039748.195923</v>
      </c>
      <c r="H1981" s="3">
        <v>16610587823.29952</v>
      </c>
      <c r="I1981" s="3">
        <v>16567225749.245892</v>
      </c>
    </row>
    <row r="1982" spans="1:9" x14ac:dyDescent="0.2">
      <c r="A1982" t="s">
        <v>101</v>
      </c>
      <c r="B1982" t="s">
        <v>15</v>
      </c>
      <c r="C1982" t="s">
        <v>16</v>
      </c>
      <c r="D1982" t="s">
        <v>36</v>
      </c>
      <c r="E1982">
        <v>202403</v>
      </c>
      <c r="F1982" s="3">
        <v>29751726832.169422</v>
      </c>
      <c r="G1982" s="3">
        <v>29751726832.169422</v>
      </c>
      <c r="H1982" s="3">
        <v>28559461653.629417</v>
      </c>
      <c r="I1982" s="3">
        <v>28559461653.629417</v>
      </c>
    </row>
    <row r="1983" spans="1:9" x14ac:dyDescent="0.2">
      <c r="A1983" t="s">
        <v>101</v>
      </c>
      <c r="B1983" t="s">
        <v>15</v>
      </c>
      <c r="C1983" t="s">
        <v>16</v>
      </c>
      <c r="D1983" t="s">
        <v>36</v>
      </c>
      <c r="E1983">
        <v>202404</v>
      </c>
      <c r="F1983" s="3">
        <v>29862662958.599808</v>
      </c>
      <c r="G1983" s="3">
        <v>29862662958.599808</v>
      </c>
      <c r="H1983" s="3">
        <v>28744280634.489811</v>
      </c>
      <c r="I1983" s="3">
        <v>28744280634.489811</v>
      </c>
    </row>
    <row r="1984" spans="1:9" x14ac:dyDescent="0.2">
      <c r="A1984" t="s">
        <v>101</v>
      </c>
      <c r="B1984" t="s">
        <v>15</v>
      </c>
      <c r="C1984" t="s">
        <v>16</v>
      </c>
      <c r="D1984" t="s">
        <v>36</v>
      </c>
      <c r="E1984">
        <v>202405</v>
      </c>
      <c r="F1984" s="3">
        <v>23626327311.839916</v>
      </c>
      <c r="G1984" s="3">
        <v>23626327311.839916</v>
      </c>
      <c r="H1984" s="3">
        <v>22619303916.879898</v>
      </c>
      <c r="I1984" s="3">
        <v>22619303916.879898</v>
      </c>
    </row>
    <row r="1985" spans="1:9" x14ac:dyDescent="0.2">
      <c r="A1985" t="s">
        <v>101</v>
      </c>
      <c r="B1985" t="s">
        <v>15</v>
      </c>
      <c r="C1985" t="s">
        <v>16</v>
      </c>
      <c r="D1985" t="s">
        <v>37</v>
      </c>
      <c r="E1985">
        <v>201906</v>
      </c>
      <c r="F1985" s="3">
        <v>47098113090.690155</v>
      </c>
      <c r="G1985" s="3">
        <v>63907248581.401733</v>
      </c>
      <c r="H1985" s="3">
        <v>47064184847.670166</v>
      </c>
      <c r="I1985" s="3">
        <v>63873320338.381744</v>
      </c>
    </row>
    <row r="1986" spans="1:9" x14ac:dyDescent="0.2">
      <c r="A1986" t="s">
        <v>101</v>
      </c>
      <c r="B1986" t="s">
        <v>15</v>
      </c>
      <c r="C1986" t="s">
        <v>16</v>
      </c>
      <c r="D1986" t="s">
        <v>37</v>
      </c>
      <c r="E1986">
        <v>201912</v>
      </c>
      <c r="F1986" s="3">
        <v>112143365005.27087</v>
      </c>
      <c r="G1986" s="3">
        <v>121263046215.66049</v>
      </c>
      <c r="H1986" s="3">
        <v>111898293408.80087</v>
      </c>
      <c r="I1986" s="3">
        <v>121017974619.19046</v>
      </c>
    </row>
    <row r="1987" spans="1:9" x14ac:dyDescent="0.2">
      <c r="A1987" t="s">
        <v>101</v>
      </c>
      <c r="B1987" t="s">
        <v>15</v>
      </c>
      <c r="C1987" t="s">
        <v>16</v>
      </c>
      <c r="D1987" t="s">
        <v>37</v>
      </c>
      <c r="E1987">
        <v>202006</v>
      </c>
      <c r="F1987" s="3">
        <v>95833562207.090668</v>
      </c>
      <c r="G1987" s="3">
        <v>98239412632.747986</v>
      </c>
      <c r="H1987" s="3">
        <v>93466572813.910675</v>
      </c>
      <c r="I1987" s="3">
        <v>95872423239.567963</v>
      </c>
    </row>
    <row r="1988" spans="1:9" x14ac:dyDescent="0.2">
      <c r="A1988" t="s">
        <v>101</v>
      </c>
      <c r="B1988" t="s">
        <v>15</v>
      </c>
      <c r="C1988" t="s">
        <v>16</v>
      </c>
      <c r="D1988" t="s">
        <v>37</v>
      </c>
      <c r="E1988">
        <v>202012</v>
      </c>
      <c r="F1988" s="3">
        <v>110258846146.42978</v>
      </c>
      <c r="G1988" s="3">
        <v>110806585565.97093</v>
      </c>
      <c r="H1988" s="3">
        <v>110252398327.17976</v>
      </c>
      <c r="I1988" s="3">
        <v>110800137746.72092</v>
      </c>
    </row>
    <row r="1989" spans="1:9" x14ac:dyDescent="0.2">
      <c r="A1989" t="s">
        <v>101</v>
      </c>
      <c r="B1989" t="s">
        <v>15</v>
      </c>
      <c r="C1989" t="s">
        <v>16</v>
      </c>
      <c r="D1989" t="s">
        <v>37</v>
      </c>
      <c r="E1989">
        <v>202106</v>
      </c>
      <c r="F1989" s="3">
        <v>106339043562.43991</v>
      </c>
      <c r="G1989" s="3">
        <v>106895670315.24895</v>
      </c>
      <c r="H1989" s="3">
        <v>105694349589.78993</v>
      </c>
      <c r="I1989" s="3">
        <v>106250976342.59891</v>
      </c>
    </row>
    <row r="1990" spans="1:9" x14ac:dyDescent="0.2">
      <c r="A1990" t="s">
        <v>101</v>
      </c>
      <c r="B1990" t="s">
        <v>15</v>
      </c>
      <c r="C1990" t="s">
        <v>16</v>
      </c>
      <c r="D1990" t="s">
        <v>37</v>
      </c>
      <c r="E1990">
        <v>202112</v>
      </c>
      <c r="F1990" s="3">
        <v>120135552367.06955</v>
      </c>
      <c r="G1990" s="3">
        <v>121647075995.64426</v>
      </c>
      <c r="H1990" s="3">
        <v>116614464991.33957</v>
      </c>
      <c r="I1990" s="3">
        <v>118125988619.91411</v>
      </c>
    </row>
    <row r="1991" spans="1:9" x14ac:dyDescent="0.2">
      <c r="A1991" t="s">
        <v>101</v>
      </c>
      <c r="B1991" t="s">
        <v>15</v>
      </c>
      <c r="C1991" t="s">
        <v>16</v>
      </c>
      <c r="D1991" t="s">
        <v>37</v>
      </c>
      <c r="E1991">
        <v>202206</v>
      </c>
      <c r="F1991" s="3">
        <v>124549273149.39903</v>
      </c>
      <c r="G1991" s="3">
        <v>82490268539.524384</v>
      </c>
      <c r="H1991" s="3">
        <v>121101885695.50908</v>
      </c>
      <c r="I1991" s="3">
        <v>79042881085.634323</v>
      </c>
    </row>
    <row r="1992" spans="1:9" x14ac:dyDescent="0.2">
      <c r="A1992" t="s">
        <v>101</v>
      </c>
      <c r="B1992" t="s">
        <v>15</v>
      </c>
      <c r="C1992" t="s">
        <v>16</v>
      </c>
      <c r="D1992" t="s">
        <v>37</v>
      </c>
      <c r="E1992">
        <v>202212</v>
      </c>
      <c r="F1992" s="3">
        <v>134258811814.44128</v>
      </c>
      <c r="G1992" s="3">
        <v>110997018742.71375</v>
      </c>
      <c r="H1992" s="3">
        <v>131759035838.70132</v>
      </c>
      <c r="I1992" s="3">
        <v>108497242766.97394</v>
      </c>
    </row>
    <row r="1993" spans="1:9" x14ac:dyDescent="0.2">
      <c r="A1993" t="s">
        <v>101</v>
      </c>
      <c r="B1993" t="s">
        <v>15</v>
      </c>
      <c r="C1993" t="s">
        <v>16</v>
      </c>
      <c r="D1993" t="s">
        <v>37</v>
      </c>
      <c r="E1993">
        <v>202306</v>
      </c>
      <c r="F1993" s="3">
        <v>137363296172.54912</v>
      </c>
      <c r="G1993" s="3">
        <v>141133698095.59641</v>
      </c>
      <c r="H1993" s="3">
        <v>132111137985.44916</v>
      </c>
      <c r="I1993" s="3">
        <v>135881539908.49635</v>
      </c>
    </row>
    <row r="1994" spans="1:9" x14ac:dyDescent="0.2">
      <c r="A1994" t="s">
        <v>101</v>
      </c>
      <c r="B1994" t="s">
        <v>15</v>
      </c>
      <c r="C1994" t="s">
        <v>16</v>
      </c>
      <c r="D1994" t="s">
        <v>37</v>
      </c>
      <c r="E1994">
        <v>202312</v>
      </c>
      <c r="F1994" s="3">
        <v>131158545002.48935</v>
      </c>
      <c r="G1994" s="3">
        <v>133149336142.10716</v>
      </c>
      <c r="H1994" s="3">
        <v>122869585416.93939</v>
      </c>
      <c r="I1994" s="3">
        <v>124860376556.55716</v>
      </c>
    </row>
    <row r="1995" spans="1:9" x14ac:dyDescent="0.2">
      <c r="A1995" t="s">
        <v>101</v>
      </c>
      <c r="B1995" t="s">
        <v>15</v>
      </c>
      <c r="C1995" t="s">
        <v>16</v>
      </c>
      <c r="D1995" t="s">
        <v>37</v>
      </c>
      <c r="E1995">
        <v>202406</v>
      </c>
      <c r="F1995" s="3">
        <v>120864729403.8387</v>
      </c>
      <c r="G1995" s="3">
        <v>120814587426.09059</v>
      </c>
      <c r="H1995" s="3">
        <v>114916718521.19875</v>
      </c>
      <c r="I1995" s="3">
        <v>114866576543.45059</v>
      </c>
    </row>
    <row r="1996" spans="1:9" x14ac:dyDescent="0.2">
      <c r="A1996" t="s">
        <v>101</v>
      </c>
      <c r="B1996" t="s">
        <v>15</v>
      </c>
      <c r="C1996" t="s">
        <v>16</v>
      </c>
      <c r="D1996" t="s">
        <v>33</v>
      </c>
      <c r="E1996">
        <v>201906</v>
      </c>
      <c r="F1996" s="3">
        <v>47098113090.690155</v>
      </c>
      <c r="G1996" s="3">
        <v>63907248581.401733</v>
      </c>
      <c r="H1996" s="3">
        <v>47064184847.670166</v>
      </c>
      <c r="I1996" s="3">
        <v>63873320338.381744</v>
      </c>
    </row>
    <row r="1997" spans="1:9" x14ac:dyDescent="0.2">
      <c r="A1997" t="s">
        <v>101</v>
      </c>
      <c r="B1997" t="s">
        <v>15</v>
      </c>
      <c r="C1997" t="s">
        <v>16</v>
      </c>
      <c r="D1997" t="s">
        <v>33</v>
      </c>
      <c r="E1997">
        <v>201909</v>
      </c>
      <c r="F1997" s="3">
        <v>52172170461.500885</v>
      </c>
      <c r="G1997" s="3">
        <v>63101880942.832954</v>
      </c>
      <c r="H1997" s="3">
        <v>52128097801.140884</v>
      </c>
      <c r="I1997" s="3">
        <v>63057808282.472954</v>
      </c>
    </row>
    <row r="1998" spans="1:9" x14ac:dyDescent="0.2">
      <c r="A1998" t="s">
        <v>101</v>
      </c>
      <c r="B1998" t="s">
        <v>15</v>
      </c>
      <c r="C1998" t="s">
        <v>16</v>
      </c>
      <c r="D1998" t="s">
        <v>33</v>
      </c>
      <c r="E1998">
        <v>201912</v>
      </c>
      <c r="F1998" s="3">
        <v>59971194543.769989</v>
      </c>
      <c r="G1998" s="3">
        <v>58161165272.82753</v>
      </c>
      <c r="H1998" s="3">
        <v>59770195607.659988</v>
      </c>
      <c r="I1998" s="3">
        <v>57960166336.717514</v>
      </c>
    </row>
    <row r="1999" spans="1:9" x14ac:dyDescent="0.2">
      <c r="A1999" t="s">
        <v>101</v>
      </c>
      <c r="B1999" t="s">
        <v>15</v>
      </c>
      <c r="C1999" t="s">
        <v>16</v>
      </c>
      <c r="D1999" t="s">
        <v>33</v>
      </c>
      <c r="E1999">
        <v>202003</v>
      </c>
      <c r="F1999" s="3">
        <v>45081014659.449234</v>
      </c>
      <c r="G1999" s="3">
        <v>48832243584.361923</v>
      </c>
      <c r="H1999" s="3">
        <v>44938219659.599236</v>
      </c>
      <c r="I1999" s="3">
        <v>48689448584.511917</v>
      </c>
    </row>
    <row r="2000" spans="1:9" x14ac:dyDescent="0.2">
      <c r="A2000" t="s">
        <v>101</v>
      </c>
      <c r="B2000" t="s">
        <v>15</v>
      </c>
      <c r="C2000" t="s">
        <v>16</v>
      </c>
      <c r="D2000" t="s">
        <v>33</v>
      </c>
      <c r="E2000">
        <v>202006</v>
      </c>
      <c r="F2000" s="3">
        <v>50752547547.641434</v>
      </c>
      <c r="G2000" s="3">
        <v>49407169048.386063</v>
      </c>
      <c r="H2000" s="3">
        <v>48528353154.311447</v>
      </c>
      <c r="I2000" s="3">
        <v>47182974655.056046</v>
      </c>
    </row>
    <row r="2001" spans="1:9" x14ac:dyDescent="0.2">
      <c r="A2001" t="s">
        <v>101</v>
      </c>
      <c r="B2001" t="s">
        <v>15</v>
      </c>
      <c r="C2001" t="s">
        <v>16</v>
      </c>
      <c r="D2001" t="s">
        <v>33</v>
      </c>
      <c r="E2001">
        <v>202009</v>
      </c>
      <c r="F2001" s="3">
        <v>51054881946.739799</v>
      </c>
      <c r="G2001" s="3">
        <v>51453529875.726196</v>
      </c>
      <c r="H2001" s="3">
        <v>51275804455.659798</v>
      </c>
      <c r="I2001" s="3">
        <v>51674452384.646194</v>
      </c>
    </row>
    <row r="2002" spans="1:9" x14ac:dyDescent="0.2">
      <c r="A2002" t="s">
        <v>101</v>
      </c>
      <c r="B2002" t="s">
        <v>15</v>
      </c>
      <c r="C2002" t="s">
        <v>16</v>
      </c>
      <c r="D2002" t="s">
        <v>33</v>
      </c>
      <c r="E2002">
        <v>202012</v>
      </c>
      <c r="F2002" s="3">
        <v>59203964199.68998</v>
      </c>
      <c r="G2002" s="3">
        <v>59353055690.24472</v>
      </c>
      <c r="H2002" s="3">
        <v>58976593871.519974</v>
      </c>
      <c r="I2002" s="3">
        <v>59125685362.074715</v>
      </c>
    </row>
    <row r="2003" spans="1:9" x14ac:dyDescent="0.2">
      <c r="A2003" t="s">
        <v>101</v>
      </c>
      <c r="B2003" t="s">
        <v>15</v>
      </c>
      <c r="C2003" t="s">
        <v>16</v>
      </c>
      <c r="D2003" t="s">
        <v>33</v>
      </c>
      <c r="E2003">
        <v>202103</v>
      </c>
      <c r="F2003" s="3">
        <v>50613033042.909302</v>
      </c>
      <c r="G2003" s="3">
        <v>50841709856.296738</v>
      </c>
      <c r="H2003" s="3">
        <v>50063773782.199303</v>
      </c>
      <c r="I2003" s="3">
        <v>50292450595.586731</v>
      </c>
    </row>
    <row r="2004" spans="1:9" x14ac:dyDescent="0.2">
      <c r="A2004" t="s">
        <v>101</v>
      </c>
      <c r="B2004" t="s">
        <v>15</v>
      </c>
      <c r="C2004" t="s">
        <v>16</v>
      </c>
      <c r="D2004" t="s">
        <v>33</v>
      </c>
      <c r="E2004">
        <v>202106</v>
      </c>
      <c r="F2004" s="3">
        <v>55726010519.530624</v>
      </c>
      <c r="G2004" s="3">
        <v>56053960458.952209</v>
      </c>
      <c r="H2004" s="3">
        <v>55630575807.590622</v>
      </c>
      <c r="I2004" s="3">
        <v>55958525747.012192</v>
      </c>
    </row>
    <row r="2005" spans="1:9" x14ac:dyDescent="0.2">
      <c r="A2005" t="s">
        <v>101</v>
      </c>
      <c r="B2005" t="s">
        <v>15</v>
      </c>
      <c r="C2005" t="s">
        <v>16</v>
      </c>
      <c r="D2005" t="s">
        <v>33</v>
      </c>
      <c r="E2005">
        <v>202109</v>
      </c>
      <c r="F2005" s="3">
        <v>60681631894.539879</v>
      </c>
      <c r="G2005" s="3">
        <v>62831241259.975189</v>
      </c>
      <c r="H2005" s="3">
        <v>57282658730.639908</v>
      </c>
      <c r="I2005" s="3">
        <v>59432268096.075104</v>
      </c>
    </row>
    <row r="2006" spans="1:9" x14ac:dyDescent="0.2">
      <c r="A2006" t="s">
        <v>101</v>
      </c>
      <c r="B2006" t="s">
        <v>15</v>
      </c>
      <c r="C2006" t="s">
        <v>16</v>
      </c>
      <c r="D2006" t="s">
        <v>33</v>
      </c>
      <c r="E2006">
        <v>202112</v>
      </c>
      <c r="F2006" s="3">
        <v>59453920472.529671</v>
      </c>
      <c r="G2006" s="3">
        <v>58815834735.669075</v>
      </c>
      <c r="H2006" s="3">
        <v>59331806260.699669</v>
      </c>
      <c r="I2006" s="3">
        <v>58693720523.839005</v>
      </c>
    </row>
    <row r="2007" spans="1:9" x14ac:dyDescent="0.2">
      <c r="A2007" t="s">
        <v>101</v>
      </c>
      <c r="B2007" t="s">
        <v>15</v>
      </c>
      <c r="C2007" t="s">
        <v>16</v>
      </c>
      <c r="D2007" t="s">
        <v>33</v>
      </c>
      <c r="E2007">
        <v>202203</v>
      </c>
      <c r="F2007" s="3">
        <v>59174193613.469887</v>
      </c>
      <c r="G2007" s="3">
        <v>43130410651.493179</v>
      </c>
      <c r="H2007" s="3">
        <v>58365459957.989914</v>
      </c>
      <c r="I2007" s="3">
        <v>42321676996.013031</v>
      </c>
    </row>
    <row r="2008" spans="1:9" x14ac:dyDescent="0.2">
      <c r="A2008" t="s">
        <v>101</v>
      </c>
      <c r="B2008" t="s">
        <v>15</v>
      </c>
      <c r="C2008" t="s">
        <v>16</v>
      </c>
      <c r="D2008" t="s">
        <v>33</v>
      </c>
      <c r="E2008">
        <v>202206</v>
      </c>
      <c r="F2008" s="3">
        <v>65375079535.929153</v>
      </c>
      <c r="G2008" s="3">
        <v>39359857888.031219</v>
      </c>
      <c r="H2008" s="3">
        <v>62736425737.519165</v>
      </c>
      <c r="I2008" s="3">
        <v>36721204089.621292</v>
      </c>
    </row>
    <row r="2009" spans="1:9" x14ac:dyDescent="0.2">
      <c r="A2009" t="s">
        <v>101</v>
      </c>
      <c r="B2009" t="s">
        <v>15</v>
      </c>
      <c r="C2009" t="s">
        <v>16</v>
      </c>
      <c r="D2009" t="s">
        <v>33</v>
      </c>
      <c r="E2009">
        <v>202209</v>
      </c>
      <c r="F2009" s="3">
        <v>68136106868.160767</v>
      </c>
      <c r="G2009" s="3">
        <v>51115187844.583511</v>
      </c>
      <c r="H2009" s="3">
        <v>63078266328.180786</v>
      </c>
      <c r="I2009" s="3">
        <v>46057347304.6035</v>
      </c>
    </row>
    <row r="2010" spans="1:9" x14ac:dyDescent="0.2">
      <c r="A2010" t="s">
        <v>101</v>
      </c>
      <c r="B2010" t="s">
        <v>15</v>
      </c>
      <c r="C2010" t="s">
        <v>16</v>
      </c>
      <c r="D2010" t="s">
        <v>33</v>
      </c>
      <c r="E2010">
        <v>202212</v>
      </c>
      <c r="F2010" s="3">
        <v>66122704946.280518</v>
      </c>
      <c r="G2010" s="3">
        <v>59881830898.130234</v>
      </c>
      <c r="H2010" s="3">
        <v>68680769510.520538</v>
      </c>
      <c r="I2010" s="3">
        <v>62439895462.370422</v>
      </c>
    </row>
    <row r="2011" spans="1:9" x14ac:dyDescent="0.2">
      <c r="A2011" t="s">
        <v>101</v>
      </c>
      <c r="B2011" t="s">
        <v>15</v>
      </c>
      <c r="C2011" t="s">
        <v>16</v>
      </c>
      <c r="D2011" t="s">
        <v>33</v>
      </c>
      <c r="E2011">
        <v>202303</v>
      </c>
      <c r="F2011" s="3">
        <v>67435193983.518784</v>
      </c>
      <c r="G2011" s="3">
        <v>71973840233.007233</v>
      </c>
      <c r="H2011" s="3">
        <v>64627671041.078819</v>
      </c>
      <c r="I2011" s="3">
        <v>69166317290.567184</v>
      </c>
    </row>
    <row r="2012" spans="1:9" x14ac:dyDescent="0.2">
      <c r="A2012" t="s">
        <v>101</v>
      </c>
      <c r="B2012" t="s">
        <v>15</v>
      </c>
      <c r="C2012" t="s">
        <v>16</v>
      </c>
      <c r="D2012" t="s">
        <v>33</v>
      </c>
      <c r="E2012">
        <v>202306</v>
      </c>
      <c r="F2012" s="3">
        <v>69928102189.030334</v>
      </c>
      <c r="G2012" s="3">
        <v>69159857862.589172</v>
      </c>
      <c r="H2012" s="3">
        <v>67483466944.370346</v>
      </c>
      <c r="I2012" s="3">
        <v>66715222617.929176</v>
      </c>
    </row>
    <row r="2013" spans="1:9" x14ac:dyDescent="0.2">
      <c r="A2013" t="s">
        <v>101</v>
      </c>
      <c r="B2013" t="s">
        <v>15</v>
      </c>
      <c r="C2013" t="s">
        <v>16</v>
      </c>
      <c r="D2013" t="s">
        <v>33</v>
      </c>
      <c r="E2013">
        <v>202309</v>
      </c>
      <c r="F2013" s="3">
        <v>66734913793.32988</v>
      </c>
      <c r="G2013" s="3">
        <v>68738218862.694458</v>
      </c>
      <c r="H2013" s="3">
        <v>62496518245.399902</v>
      </c>
      <c r="I2013" s="3">
        <v>64499823314.764404</v>
      </c>
    </row>
    <row r="2014" spans="1:9" x14ac:dyDescent="0.2">
      <c r="A2014" t="s">
        <v>101</v>
      </c>
      <c r="B2014" t="s">
        <v>15</v>
      </c>
      <c r="C2014" t="s">
        <v>16</v>
      </c>
      <c r="D2014" t="s">
        <v>33</v>
      </c>
      <c r="E2014">
        <v>202312</v>
      </c>
      <c r="F2014" s="3">
        <v>64423631209.159492</v>
      </c>
      <c r="G2014" s="3">
        <v>64411117279.412704</v>
      </c>
      <c r="H2014" s="3">
        <v>60373067171.539505</v>
      </c>
      <c r="I2014" s="3">
        <v>60360553241.792755</v>
      </c>
    </row>
    <row r="2015" spans="1:9" x14ac:dyDescent="0.2">
      <c r="A2015" t="s">
        <v>101</v>
      </c>
      <c r="B2015" t="s">
        <v>15</v>
      </c>
      <c r="C2015" t="s">
        <v>16</v>
      </c>
      <c r="D2015" t="s">
        <v>33</v>
      </c>
      <c r="E2015">
        <v>202403</v>
      </c>
      <c r="F2015" s="3">
        <v>67375739133.398972</v>
      </c>
      <c r="G2015" s="3">
        <v>67325597155.650864</v>
      </c>
      <c r="H2015" s="3">
        <v>63553133969.829033</v>
      </c>
      <c r="I2015" s="3">
        <v>63502991992.080887</v>
      </c>
    </row>
    <row r="2016" spans="1:9" x14ac:dyDescent="0.2">
      <c r="A2016" t="s">
        <v>101</v>
      </c>
      <c r="B2016" t="s">
        <v>15</v>
      </c>
      <c r="C2016" t="s">
        <v>16</v>
      </c>
      <c r="D2016" t="s">
        <v>33</v>
      </c>
      <c r="E2016">
        <v>202406</v>
      </c>
      <c r="F2016" s="3">
        <v>53488990270.439728</v>
      </c>
      <c r="G2016" s="3">
        <v>53488990270.439728</v>
      </c>
      <c r="H2016" s="3">
        <v>51363584551.369705</v>
      </c>
      <c r="I2016" s="3">
        <v>51363584551.369705</v>
      </c>
    </row>
    <row r="2017" spans="1:9" x14ac:dyDescent="0.2">
      <c r="A2017" t="s">
        <v>101</v>
      </c>
      <c r="B2017" t="s">
        <v>28</v>
      </c>
      <c r="C2017" t="s">
        <v>17</v>
      </c>
      <c r="D2017" t="s">
        <v>35</v>
      </c>
      <c r="E2017">
        <v>2020</v>
      </c>
      <c r="F2017" s="3">
        <v>13008509263.339996</v>
      </c>
      <c r="G2017" s="3">
        <v>13008127013.054562</v>
      </c>
      <c r="H2017" s="3">
        <v>13008509263.339996</v>
      </c>
      <c r="I2017" s="3">
        <v>13008127013.054562</v>
      </c>
    </row>
    <row r="2018" spans="1:9" x14ac:dyDescent="0.2">
      <c r="A2018" t="s">
        <v>101</v>
      </c>
      <c r="B2018" t="s">
        <v>28</v>
      </c>
      <c r="C2018" t="s">
        <v>17</v>
      </c>
      <c r="D2018" t="s">
        <v>35</v>
      </c>
      <c r="E2018">
        <v>2021</v>
      </c>
      <c r="F2018" s="3">
        <v>62745707157.189903</v>
      </c>
      <c r="G2018" s="3">
        <v>62740728872.204941</v>
      </c>
      <c r="H2018" s="3">
        <v>62745707157.189903</v>
      </c>
      <c r="I2018" s="3">
        <v>62740728872.204941</v>
      </c>
    </row>
    <row r="2019" spans="1:9" x14ac:dyDescent="0.2">
      <c r="A2019" t="s">
        <v>101</v>
      </c>
      <c r="B2019" t="s">
        <v>28</v>
      </c>
      <c r="C2019" t="s">
        <v>17</v>
      </c>
      <c r="D2019" t="s">
        <v>35</v>
      </c>
      <c r="E2019">
        <v>2022</v>
      </c>
      <c r="F2019" s="3">
        <v>42699468487.250031</v>
      </c>
      <c r="G2019" s="3">
        <v>42697609907.199203</v>
      </c>
      <c r="H2019" s="3">
        <v>42699468487.250031</v>
      </c>
      <c r="I2019" s="3">
        <v>42697609907.199203</v>
      </c>
    </row>
    <row r="2020" spans="1:9" x14ac:dyDescent="0.2">
      <c r="A2020" t="s">
        <v>101</v>
      </c>
      <c r="B2020" t="s">
        <v>28</v>
      </c>
      <c r="C2020" t="s">
        <v>17</v>
      </c>
      <c r="D2020" t="s">
        <v>35</v>
      </c>
      <c r="E2020">
        <v>2023</v>
      </c>
      <c r="F2020" s="3">
        <v>816.98</v>
      </c>
      <c r="G2020" s="3">
        <v>816.98</v>
      </c>
      <c r="H2020" s="3">
        <v>816.98</v>
      </c>
      <c r="I2020" s="3">
        <v>816.98</v>
      </c>
    </row>
    <row r="2021" spans="1:9" x14ac:dyDescent="0.2">
      <c r="A2021" t="s">
        <v>101</v>
      </c>
      <c r="B2021" t="s">
        <v>28</v>
      </c>
      <c r="C2021" t="s">
        <v>17</v>
      </c>
      <c r="D2021" t="s">
        <v>35</v>
      </c>
      <c r="E2021">
        <v>2024</v>
      </c>
      <c r="F2021" s="3">
        <v>-865462.96000000008</v>
      </c>
      <c r="G2021" s="3">
        <v>-865462.96000000008</v>
      </c>
      <c r="H2021" s="3">
        <v>-865462.96000000008</v>
      </c>
      <c r="I2021" s="3">
        <v>-865462.96000000008</v>
      </c>
    </row>
    <row r="2022" spans="1:9" x14ac:dyDescent="0.2">
      <c r="A2022" t="s">
        <v>101</v>
      </c>
      <c r="B2022" t="s">
        <v>28</v>
      </c>
      <c r="C2022" t="s">
        <v>17</v>
      </c>
      <c r="D2022" t="s">
        <v>36</v>
      </c>
      <c r="E2022">
        <v>202008</v>
      </c>
      <c r="F2022" s="3">
        <v>9727.4199999999983</v>
      </c>
      <c r="G2022" s="3">
        <v>4854.420000000001</v>
      </c>
      <c r="H2022" s="3">
        <v>9727.4199999999983</v>
      </c>
      <c r="I2022" s="3">
        <v>4854.420000000001</v>
      </c>
    </row>
    <row r="2023" spans="1:9" x14ac:dyDescent="0.2">
      <c r="A2023" t="s">
        <v>101</v>
      </c>
      <c r="B2023" t="s">
        <v>28</v>
      </c>
      <c r="C2023" t="s">
        <v>17</v>
      </c>
      <c r="D2023" t="s">
        <v>36</v>
      </c>
      <c r="E2023">
        <v>202009</v>
      </c>
      <c r="F2023" s="3">
        <v>3285923865.4499989</v>
      </c>
      <c r="G2023" s="3">
        <v>3285839210.4499989</v>
      </c>
      <c r="H2023" s="3">
        <v>3285923865.4499989</v>
      </c>
      <c r="I2023" s="3">
        <v>3285839210.4499989</v>
      </c>
    </row>
    <row r="2024" spans="1:9" x14ac:dyDescent="0.2">
      <c r="A2024" t="s">
        <v>101</v>
      </c>
      <c r="B2024" t="s">
        <v>28</v>
      </c>
      <c r="C2024" t="s">
        <v>17</v>
      </c>
      <c r="D2024" t="s">
        <v>36</v>
      </c>
      <c r="E2024">
        <v>202010</v>
      </c>
      <c r="F2024" s="3">
        <v>3257832944.759995</v>
      </c>
      <c r="G2024" s="3">
        <v>3257595422.759995</v>
      </c>
      <c r="H2024" s="3">
        <v>3257832944.759995</v>
      </c>
      <c r="I2024" s="3">
        <v>3257595422.759995</v>
      </c>
    </row>
    <row r="2025" spans="1:9" x14ac:dyDescent="0.2">
      <c r="A2025" t="s">
        <v>101</v>
      </c>
      <c r="B2025" t="s">
        <v>28</v>
      </c>
      <c r="C2025" t="s">
        <v>17</v>
      </c>
      <c r="D2025" t="s">
        <v>36</v>
      </c>
      <c r="E2025">
        <v>202011</v>
      </c>
      <c r="F2025" s="3">
        <v>3256740916.1100016</v>
      </c>
      <c r="G2025" s="3">
        <v>3256638462.2897816</v>
      </c>
      <c r="H2025" s="3">
        <v>3256740916.1100016</v>
      </c>
      <c r="I2025" s="3">
        <v>3256638462.2897816</v>
      </c>
    </row>
    <row r="2026" spans="1:9" x14ac:dyDescent="0.2">
      <c r="A2026" t="s">
        <v>101</v>
      </c>
      <c r="B2026" t="s">
        <v>28</v>
      </c>
      <c r="C2026" t="s">
        <v>17</v>
      </c>
      <c r="D2026" t="s">
        <v>36</v>
      </c>
      <c r="E2026">
        <v>202012</v>
      </c>
      <c r="F2026" s="3">
        <v>3208001809.6000023</v>
      </c>
      <c r="G2026" s="3">
        <v>3208049063.1347876</v>
      </c>
      <c r="H2026" s="3">
        <v>3208001809.6000023</v>
      </c>
      <c r="I2026" s="3">
        <v>3208049063.1347876</v>
      </c>
    </row>
    <row r="2027" spans="1:9" x14ac:dyDescent="0.2">
      <c r="A2027" t="s">
        <v>101</v>
      </c>
      <c r="B2027" t="s">
        <v>28</v>
      </c>
      <c r="C2027" t="s">
        <v>17</v>
      </c>
      <c r="D2027" t="s">
        <v>36</v>
      </c>
      <c r="E2027">
        <v>202101</v>
      </c>
      <c r="F2027" s="3">
        <v>3191108934.6700039</v>
      </c>
      <c r="G2027" s="3">
        <v>3191092743.6700039</v>
      </c>
      <c r="H2027" s="3">
        <v>3191108934.6700039</v>
      </c>
      <c r="I2027" s="3">
        <v>3191092743.6700039</v>
      </c>
    </row>
    <row r="2028" spans="1:9" x14ac:dyDescent="0.2">
      <c r="A2028" t="s">
        <v>101</v>
      </c>
      <c r="B2028" t="s">
        <v>28</v>
      </c>
      <c r="C2028" t="s">
        <v>17</v>
      </c>
      <c r="D2028" t="s">
        <v>36</v>
      </c>
      <c r="E2028">
        <v>202102</v>
      </c>
      <c r="F2028" s="3">
        <v>5112935009.8399839</v>
      </c>
      <c r="G2028" s="3">
        <v>5112555238.8638821</v>
      </c>
      <c r="H2028" s="3">
        <v>5112935009.8399839</v>
      </c>
      <c r="I2028" s="3">
        <v>5112555238.8638821</v>
      </c>
    </row>
    <row r="2029" spans="1:9" x14ac:dyDescent="0.2">
      <c r="A2029" t="s">
        <v>101</v>
      </c>
      <c r="B2029" t="s">
        <v>28</v>
      </c>
      <c r="C2029" t="s">
        <v>17</v>
      </c>
      <c r="D2029" t="s">
        <v>36</v>
      </c>
      <c r="E2029">
        <v>202103</v>
      </c>
      <c r="F2029" s="3">
        <v>5766242889.039999</v>
      </c>
      <c r="G2029" s="3">
        <v>5766313356.2787361</v>
      </c>
      <c r="H2029" s="3">
        <v>5766242889.039999</v>
      </c>
      <c r="I2029" s="3">
        <v>5766313356.2787361</v>
      </c>
    </row>
    <row r="2030" spans="1:9" x14ac:dyDescent="0.2">
      <c r="A2030" t="s">
        <v>101</v>
      </c>
      <c r="B2030" t="s">
        <v>28</v>
      </c>
      <c r="C2030" t="s">
        <v>17</v>
      </c>
      <c r="D2030" t="s">
        <v>36</v>
      </c>
      <c r="E2030">
        <v>202104</v>
      </c>
      <c r="F2030" s="3">
        <v>5976392036.689992</v>
      </c>
      <c r="G2030" s="3">
        <v>5976268981.6998882</v>
      </c>
      <c r="H2030" s="3">
        <v>5976392036.689992</v>
      </c>
      <c r="I2030" s="3">
        <v>5976268981.6998882</v>
      </c>
    </row>
    <row r="2031" spans="1:9" x14ac:dyDescent="0.2">
      <c r="A2031" t="s">
        <v>101</v>
      </c>
      <c r="B2031" t="s">
        <v>28</v>
      </c>
      <c r="C2031" t="s">
        <v>17</v>
      </c>
      <c r="D2031" t="s">
        <v>36</v>
      </c>
      <c r="E2031">
        <v>202105</v>
      </c>
      <c r="F2031" s="3">
        <v>5623390036.869997</v>
      </c>
      <c r="G2031" s="3">
        <v>5623464128.1609974</v>
      </c>
      <c r="H2031" s="3">
        <v>5623390036.869997</v>
      </c>
      <c r="I2031" s="3">
        <v>5623464128.1609974</v>
      </c>
    </row>
    <row r="2032" spans="1:9" x14ac:dyDescent="0.2">
      <c r="A2032" t="s">
        <v>101</v>
      </c>
      <c r="B2032" t="s">
        <v>28</v>
      </c>
      <c r="C2032" t="s">
        <v>17</v>
      </c>
      <c r="D2032" t="s">
        <v>36</v>
      </c>
      <c r="E2032">
        <v>202106</v>
      </c>
      <c r="F2032" s="3">
        <v>5438529426.2900038</v>
      </c>
      <c r="G2032" s="3">
        <v>5438040683.4654932</v>
      </c>
      <c r="H2032" s="3">
        <v>5438529426.2900038</v>
      </c>
      <c r="I2032" s="3">
        <v>5438040683.4654932</v>
      </c>
    </row>
    <row r="2033" spans="1:9" x14ac:dyDescent="0.2">
      <c r="A2033" t="s">
        <v>101</v>
      </c>
      <c r="B2033" t="s">
        <v>28</v>
      </c>
      <c r="C2033" t="s">
        <v>17</v>
      </c>
      <c r="D2033" t="s">
        <v>36</v>
      </c>
      <c r="E2033">
        <v>202107</v>
      </c>
      <c r="F2033" s="3">
        <v>5367789430.5999804</v>
      </c>
      <c r="G2033" s="3">
        <v>5368041158.2021856</v>
      </c>
      <c r="H2033" s="3">
        <v>5367789430.5999804</v>
      </c>
      <c r="I2033" s="3">
        <v>5368041158.2021856</v>
      </c>
    </row>
    <row r="2034" spans="1:9" x14ac:dyDescent="0.2">
      <c r="A2034" t="s">
        <v>101</v>
      </c>
      <c r="B2034" t="s">
        <v>28</v>
      </c>
      <c r="C2034" t="s">
        <v>17</v>
      </c>
      <c r="D2034" t="s">
        <v>36</v>
      </c>
      <c r="E2034">
        <v>202108</v>
      </c>
      <c r="F2034" s="3">
        <v>5275090885.7799683</v>
      </c>
      <c r="G2034" s="3">
        <v>5274596174.430666</v>
      </c>
      <c r="H2034" s="3">
        <v>5275090885.7799683</v>
      </c>
      <c r="I2034" s="3">
        <v>5274596174.430666</v>
      </c>
    </row>
    <row r="2035" spans="1:9" x14ac:dyDescent="0.2">
      <c r="A2035" t="s">
        <v>101</v>
      </c>
      <c r="B2035" t="s">
        <v>28</v>
      </c>
      <c r="C2035" t="s">
        <v>17</v>
      </c>
      <c r="D2035" t="s">
        <v>36</v>
      </c>
      <c r="E2035">
        <v>202109</v>
      </c>
      <c r="F2035" s="3">
        <v>5276878750.7799807</v>
      </c>
      <c r="G2035" s="3">
        <v>5276134087.0461769</v>
      </c>
      <c r="H2035" s="3">
        <v>5276878750.7799807</v>
      </c>
      <c r="I2035" s="3">
        <v>5276134087.0461769</v>
      </c>
    </row>
    <row r="2036" spans="1:9" x14ac:dyDescent="0.2">
      <c r="A2036" t="s">
        <v>101</v>
      </c>
      <c r="B2036" t="s">
        <v>28</v>
      </c>
      <c r="C2036" t="s">
        <v>17</v>
      </c>
      <c r="D2036" t="s">
        <v>36</v>
      </c>
      <c r="E2036">
        <v>202110</v>
      </c>
      <c r="F2036" s="3">
        <v>5237372797.8099813</v>
      </c>
      <c r="G2036" s="3">
        <v>5237198631.6912823</v>
      </c>
      <c r="H2036" s="3">
        <v>5237372797.8099813</v>
      </c>
      <c r="I2036" s="3">
        <v>5237198631.6912823</v>
      </c>
    </row>
    <row r="2037" spans="1:9" x14ac:dyDescent="0.2">
      <c r="A2037" t="s">
        <v>101</v>
      </c>
      <c r="B2037" t="s">
        <v>28</v>
      </c>
      <c r="C2037" t="s">
        <v>17</v>
      </c>
      <c r="D2037" t="s">
        <v>36</v>
      </c>
      <c r="E2037">
        <v>202111</v>
      </c>
      <c r="F2037" s="3">
        <v>5280941247.3800049</v>
      </c>
      <c r="G2037" s="3">
        <v>5279897704.8711786</v>
      </c>
      <c r="H2037" s="3">
        <v>5280941247.3800049</v>
      </c>
      <c r="I2037" s="3">
        <v>5279897704.8711786</v>
      </c>
    </row>
    <row r="2038" spans="1:9" x14ac:dyDescent="0.2">
      <c r="A2038" t="s">
        <v>101</v>
      </c>
      <c r="B2038" t="s">
        <v>28</v>
      </c>
      <c r="C2038" t="s">
        <v>17</v>
      </c>
      <c r="D2038" t="s">
        <v>36</v>
      </c>
      <c r="E2038">
        <v>202112</v>
      </c>
      <c r="F2038" s="3">
        <v>5199035711.4400034</v>
      </c>
      <c r="G2038" s="3">
        <v>5197125983.8244581</v>
      </c>
      <c r="H2038" s="3">
        <v>5199035711.4400034</v>
      </c>
      <c r="I2038" s="3">
        <v>5197125983.8244581</v>
      </c>
    </row>
    <row r="2039" spans="1:9" x14ac:dyDescent="0.2">
      <c r="A2039" t="s">
        <v>101</v>
      </c>
      <c r="B2039" t="s">
        <v>28</v>
      </c>
      <c r="C2039" t="s">
        <v>17</v>
      </c>
      <c r="D2039" t="s">
        <v>36</v>
      </c>
      <c r="E2039">
        <v>202201</v>
      </c>
      <c r="F2039" s="3">
        <v>5338102158.4699993</v>
      </c>
      <c r="G2039" s="3">
        <v>5338102663.4699993</v>
      </c>
      <c r="H2039" s="3">
        <v>5338102158.4699993</v>
      </c>
      <c r="I2039" s="3">
        <v>5338102663.4699993</v>
      </c>
    </row>
    <row r="2040" spans="1:9" x14ac:dyDescent="0.2">
      <c r="A2040" t="s">
        <v>101</v>
      </c>
      <c r="B2040" t="s">
        <v>28</v>
      </c>
      <c r="C2040" t="s">
        <v>17</v>
      </c>
      <c r="D2040" t="s">
        <v>36</v>
      </c>
      <c r="E2040">
        <v>202202</v>
      </c>
      <c r="F2040" s="3">
        <v>5348206101.0900173</v>
      </c>
      <c r="G2040" s="3">
        <v>5348206548.7692175</v>
      </c>
      <c r="H2040" s="3">
        <v>5348206101.0900173</v>
      </c>
      <c r="I2040" s="3">
        <v>5348206548.7692175</v>
      </c>
    </row>
    <row r="2041" spans="1:9" x14ac:dyDescent="0.2">
      <c r="A2041" t="s">
        <v>101</v>
      </c>
      <c r="B2041" t="s">
        <v>28</v>
      </c>
      <c r="C2041" t="s">
        <v>17</v>
      </c>
      <c r="D2041" t="s">
        <v>36</v>
      </c>
      <c r="E2041">
        <v>202203</v>
      </c>
      <c r="F2041" s="3">
        <v>5234669656.2000122</v>
      </c>
      <c r="G2041" s="3">
        <v>5234670229.2452145</v>
      </c>
      <c r="H2041" s="3">
        <v>5234669656.2000122</v>
      </c>
      <c r="I2041" s="3">
        <v>5234670229.2452145</v>
      </c>
    </row>
    <row r="2042" spans="1:9" x14ac:dyDescent="0.2">
      <c r="A2042" t="s">
        <v>101</v>
      </c>
      <c r="B2042" t="s">
        <v>28</v>
      </c>
      <c r="C2042" t="s">
        <v>17</v>
      </c>
      <c r="D2042" t="s">
        <v>36</v>
      </c>
      <c r="E2042">
        <v>202204</v>
      </c>
      <c r="F2042" s="3">
        <v>5519883947.6500015</v>
      </c>
      <c r="G2042" s="3">
        <v>5518689845.8673725</v>
      </c>
      <c r="H2042" s="3">
        <v>5519883947.6500015</v>
      </c>
      <c r="I2042" s="3">
        <v>5518689845.8673725</v>
      </c>
    </row>
    <row r="2043" spans="1:9" x14ac:dyDescent="0.2">
      <c r="A2043" t="s">
        <v>101</v>
      </c>
      <c r="B2043" t="s">
        <v>28</v>
      </c>
      <c r="C2043" t="s">
        <v>17</v>
      </c>
      <c r="D2043" t="s">
        <v>36</v>
      </c>
      <c r="E2043">
        <v>202205</v>
      </c>
      <c r="F2043" s="3">
        <v>5312287695.9500046</v>
      </c>
      <c r="G2043" s="3">
        <v>5312288530.9479046</v>
      </c>
      <c r="H2043" s="3">
        <v>5312287695.9500046</v>
      </c>
      <c r="I2043" s="3">
        <v>5312288530.9479046</v>
      </c>
    </row>
    <row r="2044" spans="1:9" x14ac:dyDescent="0.2">
      <c r="A2044" t="s">
        <v>101</v>
      </c>
      <c r="B2044" t="s">
        <v>28</v>
      </c>
      <c r="C2044" t="s">
        <v>17</v>
      </c>
      <c r="D2044" t="s">
        <v>36</v>
      </c>
      <c r="E2044">
        <v>202206</v>
      </c>
      <c r="F2044" s="3">
        <v>5501522738.6999931</v>
      </c>
      <c r="G2044" s="3">
        <v>5501523624.7006941</v>
      </c>
      <c r="H2044" s="3">
        <v>5501522738.6999931</v>
      </c>
      <c r="I2044" s="3">
        <v>5501523624.7006941</v>
      </c>
    </row>
    <row r="2045" spans="1:9" x14ac:dyDescent="0.2">
      <c r="A2045" t="s">
        <v>101</v>
      </c>
      <c r="B2045" t="s">
        <v>28</v>
      </c>
      <c r="C2045" t="s">
        <v>17</v>
      </c>
      <c r="D2045" t="s">
        <v>36</v>
      </c>
      <c r="E2045">
        <v>202207</v>
      </c>
      <c r="F2045" s="3">
        <v>5241503763.1899977</v>
      </c>
      <c r="G2045" s="3">
        <v>5241504683.1870966</v>
      </c>
      <c r="H2045" s="3">
        <v>5241503763.1899977</v>
      </c>
      <c r="I2045" s="3">
        <v>5241504683.1870966</v>
      </c>
    </row>
    <row r="2046" spans="1:9" x14ac:dyDescent="0.2">
      <c r="A2046" t="s">
        <v>101</v>
      </c>
      <c r="B2046" t="s">
        <v>28</v>
      </c>
      <c r="C2046" t="s">
        <v>17</v>
      </c>
      <c r="D2046" t="s">
        <v>36</v>
      </c>
      <c r="E2046">
        <v>202208</v>
      </c>
      <c r="F2046" s="3">
        <v>5203113803.0500002</v>
      </c>
      <c r="G2046" s="3">
        <v>5203113815.0500002</v>
      </c>
      <c r="H2046" s="3">
        <v>5203113803.0500002</v>
      </c>
      <c r="I2046" s="3">
        <v>5203113815.0500002</v>
      </c>
    </row>
    <row r="2047" spans="1:9" x14ac:dyDescent="0.2">
      <c r="A2047" t="s">
        <v>101</v>
      </c>
      <c r="B2047" t="s">
        <v>28</v>
      </c>
      <c r="C2047" t="s">
        <v>17</v>
      </c>
      <c r="D2047" t="s">
        <v>36</v>
      </c>
      <c r="E2047">
        <v>202209</v>
      </c>
      <c r="F2047" s="3">
        <v>-1105828.709999999</v>
      </c>
      <c r="G2047" s="3">
        <v>-1105828.709999999</v>
      </c>
      <c r="H2047" s="3">
        <v>-1105828.709999999</v>
      </c>
      <c r="I2047" s="3">
        <v>-1105828.709999999</v>
      </c>
    </row>
    <row r="2048" spans="1:9" x14ac:dyDescent="0.2">
      <c r="A2048" t="s">
        <v>101</v>
      </c>
      <c r="B2048" t="s">
        <v>28</v>
      </c>
      <c r="C2048" t="s">
        <v>17</v>
      </c>
      <c r="D2048" t="s">
        <v>36</v>
      </c>
      <c r="E2048">
        <v>202210</v>
      </c>
      <c r="F2048" s="3">
        <v>307804.78000000003</v>
      </c>
      <c r="G2048" s="3">
        <v>-194701.15539999981</v>
      </c>
      <c r="H2048" s="3">
        <v>307804.78000000003</v>
      </c>
      <c r="I2048" s="3">
        <v>-194701.15539999981</v>
      </c>
    </row>
    <row r="2049" spans="1:9" x14ac:dyDescent="0.2">
      <c r="A2049" t="s">
        <v>101</v>
      </c>
      <c r="B2049" t="s">
        <v>28</v>
      </c>
      <c r="C2049" t="s">
        <v>17</v>
      </c>
      <c r="D2049" t="s">
        <v>36</v>
      </c>
      <c r="E2049">
        <v>202211</v>
      </c>
      <c r="F2049" s="3">
        <v>976548.12000000034</v>
      </c>
      <c r="G2049" s="3">
        <v>976548.12000000034</v>
      </c>
      <c r="H2049" s="3">
        <v>976548.12000000034</v>
      </c>
      <c r="I2049" s="3">
        <v>976548.12000000034</v>
      </c>
    </row>
    <row r="2050" spans="1:9" x14ac:dyDescent="0.2">
      <c r="A2050" t="s">
        <v>101</v>
      </c>
      <c r="B2050" t="s">
        <v>28</v>
      </c>
      <c r="C2050" t="s">
        <v>17</v>
      </c>
      <c r="D2050" t="s">
        <v>36</v>
      </c>
      <c r="E2050">
        <v>202212</v>
      </c>
      <c r="F2050" s="3">
        <v>98.759999999999991</v>
      </c>
      <c r="G2050" s="3">
        <v>-166052.29289999994</v>
      </c>
      <c r="H2050" s="3">
        <v>98.759999999999991</v>
      </c>
      <c r="I2050" s="3">
        <v>-166052.29289999994</v>
      </c>
    </row>
    <row r="2051" spans="1:9" x14ac:dyDescent="0.2">
      <c r="A2051" t="s">
        <v>101</v>
      </c>
      <c r="B2051" t="s">
        <v>28</v>
      </c>
      <c r="C2051" t="s">
        <v>17</v>
      </c>
      <c r="D2051" t="s">
        <v>36</v>
      </c>
      <c r="E2051">
        <v>202301</v>
      </c>
      <c r="F2051" s="3">
        <v>103.32999999999997</v>
      </c>
      <c r="G2051" s="3">
        <v>103.32999999999997</v>
      </c>
      <c r="H2051" s="3">
        <v>103.32999999999997</v>
      </c>
      <c r="I2051" s="3">
        <v>103.32999999999997</v>
      </c>
    </row>
    <row r="2052" spans="1:9" x14ac:dyDescent="0.2">
      <c r="A2052" t="s">
        <v>101</v>
      </c>
      <c r="B2052" t="s">
        <v>28</v>
      </c>
      <c r="C2052" t="s">
        <v>17</v>
      </c>
      <c r="D2052" t="s">
        <v>36</v>
      </c>
      <c r="E2052">
        <v>202302</v>
      </c>
      <c r="F2052" s="3">
        <v>99.920000000000016</v>
      </c>
      <c r="G2052" s="3">
        <v>99.920000000000016</v>
      </c>
      <c r="H2052" s="3">
        <v>99.920000000000016</v>
      </c>
      <c r="I2052" s="3">
        <v>99.920000000000016</v>
      </c>
    </row>
    <row r="2053" spans="1:9" x14ac:dyDescent="0.2">
      <c r="A2053" t="s">
        <v>101</v>
      </c>
      <c r="B2053" t="s">
        <v>28</v>
      </c>
      <c r="C2053" t="s">
        <v>17</v>
      </c>
      <c r="D2053" t="s">
        <v>36</v>
      </c>
      <c r="E2053">
        <v>202303</v>
      </c>
      <c r="F2053" s="3">
        <v>97.24</v>
      </c>
      <c r="G2053" s="3">
        <v>97.24</v>
      </c>
      <c r="H2053" s="3">
        <v>97.24</v>
      </c>
      <c r="I2053" s="3">
        <v>97.24</v>
      </c>
    </row>
    <row r="2054" spans="1:9" x14ac:dyDescent="0.2">
      <c r="A2054" t="s">
        <v>101</v>
      </c>
      <c r="B2054" t="s">
        <v>28</v>
      </c>
      <c r="C2054" t="s">
        <v>17</v>
      </c>
      <c r="D2054" t="s">
        <v>36</v>
      </c>
      <c r="E2054">
        <v>202304</v>
      </c>
      <c r="F2054" s="3">
        <v>31.97</v>
      </c>
      <c r="G2054" s="3">
        <v>31.97</v>
      </c>
      <c r="H2054" s="3">
        <v>31.97</v>
      </c>
      <c r="I2054" s="3">
        <v>31.97</v>
      </c>
    </row>
    <row r="2055" spans="1:9" x14ac:dyDescent="0.2">
      <c r="A2055" t="s">
        <v>101</v>
      </c>
      <c r="B2055" t="s">
        <v>28</v>
      </c>
      <c r="C2055" t="s">
        <v>17</v>
      </c>
      <c r="D2055" t="s">
        <v>36</v>
      </c>
      <c r="E2055">
        <v>202305</v>
      </c>
      <c r="F2055" s="3">
        <v>29.700000000000003</v>
      </c>
      <c r="G2055" s="3">
        <v>29.700000000000003</v>
      </c>
      <c r="H2055" s="3">
        <v>29.700000000000003</v>
      </c>
      <c r="I2055" s="3">
        <v>29.700000000000003</v>
      </c>
    </row>
    <row r="2056" spans="1:9" x14ac:dyDescent="0.2">
      <c r="A2056" t="s">
        <v>101</v>
      </c>
      <c r="B2056" t="s">
        <v>28</v>
      </c>
      <c r="C2056" t="s">
        <v>17</v>
      </c>
      <c r="D2056" t="s">
        <v>36</v>
      </c>
      <c r="E2056">
        <v>202306</v>
      </c>
      <c r="F2056" s="3">
        <v>90.649999999999991</v>
      </c>
      <c r="G2056" s="3">
        <v>90.649999999999991</v>
      </c>
      <c r="H2056" s="3">
        <v>90.649999999999991</v>
      </c>
      <c r="I2056" s="3">
        <v>90.649999999999991</v>
      </c>
    </row>
    <row r="2057" spans="1:9" x14ac:dyDescent="0.2">
      <c r="A2057" t="s">
        <v>101</v>
      </c>
      <c r="B2057" t="s">
        <v>28</v>
      </c>
      <c r="C2057" t="s">
        <v>17</v>
      </c>
      <c r="D2057" t="s">
        <v>36</v>
      </c>
      <c r="E2057">
        <v>202307</v>
      </c>
      <c r="F2057" s="3">
        <v>101.06000000000003</v>
      </c>
      <c r="G2057" s="3">
        <v>101.06000000000003</v>
      </c>
      <c r="H2057" s="3">
        <v>101.06000000000003</v>
      </c>
      <c r="I2057" s="3">
        <v>101.06000000000003</v>
      </c>
    </row>
    <row r="2058" spans="1:9" x14ac:dyDescent="0.2">
      <c r="A2058" t="s">
        <v>101</v>
      </c>
      <c r="B2058" t="s">
        <v>28</v>
      </c>
      <c r="C2058" t="s">
        <v>17</v>
      </c>
      <c r="D2058" t="s">
        <v>36</v>
      </c>
      <c r="E2058">
        <v>202308</v>
      </c>
      <c r="F2058" s="3">
        <v>39.039999999999992</v>
      </c>
      <c r="G2058" s="3">
        <v>39.039999999999992</v>
      </c>
      <c r="H2058" s="3">
        <v>39.039999999999992</v>
      </c>
      <c r="I2058" s="3">
        <v>39.039999999999992</v>
      </c>
    </row>
    <row r="2059" spans="1:9" x14ac:dyDescent="0.2">
      <c r="A2059" t="s">
        <v>101</v>
      </c>
      <c r="B2059" t="s">
        <v>28</v>
      </c>
      <c r="C2059" t="s">
        <v>17</v>
      </c>
      <c r="D2059" t="s">
        <v>36</v>
      </c>
      <c r="E2059">
        <v>202309</v>
      </c>
      <c r="F2059" s="3">
        <v>26.44</v>
      </c>
      <c r="G2059" s="3">
        <v>26.44</v>
      </c>
      <c r="H2059" s="3">
        <v>26.44</v>
      </c>
      <c r="I2059" s="3">
        <v>26.44</v>
      </c>
    </row>
    <row r="2060" spans="1:9" x14ac:dyDescent="0.2">
      <c r="A2060" t="s">
        <v>101</v>
      </c>
      <c r="B2060" t="s">
        <v>28</v>
      </c>
      <c r="C2060" t="s">
        <v>17</v>
      </c>
      <c r="D2060" t="s">
        <v>36</v>
      </c>
      <c r="E2060">
        <v>202310</v>
      </c>
      <c r="F2060" s="3">
        <v>39.22</v>
      </c>
      <c r="G2060" s="3">
        <v>39.22</v>
      </c>
      <c r="H2060" s="3">
        <v>39.22</v>
      </c>
      <c r="I2060" s="3">
        <v>39.22</v>
      </c>
    </row>
    <row r="2061" spans="1:9" x14ac:dyDescent="0.2">
      <c r="A2061" t="s">
        <v>101</v>
      </c>
      <c r="B2061" t="s">
        <v>28</v>
      </c>
      <c r="C2061" t="s">
        <v>17</v>
      </c>
      <c r="D2061" t="s">
        <v>36</v>
      </c>
      <c r="E2061">
        <v>202311</v>
      </c>
      <c r="F2061" s="3">
        <v>31.13</v>
      </c>
      <c r="G2061" s="3">
        <v>31.13</v>
      </c>
      <c r="H2061" s="3">
        <v>31.13</v>
      </c>
      <c r="I2061" s="3">
        <v>31.13</v>
      </c>
    </row>
    <row r="2062" spans="1:9" x14ac:dyDescent="0.2">
      <c r="A2062" t="s">
        <v>101</v>
      </c>
      <c r="B2062" t="s">
        <v>28</v>
      </c>
      <c r="C2062" t="s">
        <v>17</v>
      </c>
      <c r="D2062" t="s">
        <v>36</v>
      </c>
      <c r="E2062">
        <v>202312</v>
      </c>
      <c r="F2062" s="3">
        <v>127.28</v>
      </c>
      <c r="G2062" s="3">
        <v>127.28</v>
      </c>
      <c r="H2062" s="3">
        <v>127.28</v>
      </c>
      <c r="I2062" s="3">
        <v>127.28</v>
      </c>
    </row>
    <row r="2063" spans="1:9" x14ac:dyDescent="0.2">
      <c r="A2063" t="s">
        <v>101</v>
      </c>
      <c r="B2063" t="s">
        <v>28</v>
      </c>
      <c r="C2063" t="s">
        <v>17</v>
      </c>
      <c r="D2063" t="s">
        <v>36</v>
      </c>
      <c r="E2063">
        <v>202401</v>
      </c>
      <c r="F2063" s="3">
        <v>-778498.52000000014</v>
      </c>
      <c r="G2063" s="3">
        <v>-778498.52000000014</v>
      </c>
      <c r="H2063" s="3">
        <v>-778498.52000000014</v>
      </c>
      <c r="I2063" s="3">
        <v>-778498.52000000014</v>
      </c>
    </row>
    <row r="2064" spans="1:9" x14ac:dyDescent="0.2">
      <c r="A2064" t="s">
        <v>101</v>
      </c>
      <c r="B2064" t="s">
        <v>28</v>
      </c>
      <c r="C2064" t="s">
        <v>17</v>
      </c>
      <c r="D2064" t="s">
        <v>36</v>
      </c>
      <c r="E2064">
        <v>202402</v>
      </c>
      <c r="F2064" s="3">
        <v>28.43</v>
      </c>
      <c r="G2064" s="3">
        <v>28.43</v>
      </c>
      <c r="H2064" s="3">
        <v>28.43</v>
      </c>
      <c r="I2064" s="3">
        <v>28.43</v>
      </c>
    </row>
    <row r="2065" spans="1:9" x14ac:dyDescent="0.2">
      <c r="A2065" t="s">
        <v>101</v>
      </c>
      <c r="B2065" t="s">
        <v>28</v>
      </c>
      <c r="C2065" t="s">
        <v>17</v>
      </c>
      <c r="D2065" t="s">
        <v>36</v>
      </c>
      <c r="E2065">
        <v>202403</v>
      </c>
      <c r="F2065" s="3">
        <v>10.220000000000001</v>
      </c>
      <c r="G2065" s="3">
        <v>10.220000000000001</v>
      </c>
      <c r="H2065" s="3">
        <v>10.220000000000001</v>
      </c>
      <c r="I2065" s="3">
        <v>10.220000000000001</v>
      </c>
    </row>
    <row r="2066" spans="1:9" x14ac:dyDescent="0.2">
      <c r="A2066" t="s">
        <v>101</v>
      </c>
      <c r="B2066" t="s">
        <v>28</v>
      </c>
      <c r="C2066" t="s">
        <v>17</v>
      </c>
      <c r="D2066" t="s">
        <v>36</v>
      </c>
      <c r="E2066">
        <v>202404</v>
      </c>
      <c r="F2066" s="3">
        <v>-87027.09</v>
      </c>
      <c r="G2066" s="3">
        <v>-87027.09</v>
      </c>
      <c r="H2066" s="3">
        <v>-87027.09</v>
      </c>
      <c r="I2066" s="3">
        <v>-87027.09</v>
      </c>
    </row>
    <row r="2067" spans="1:9" x14ac:dyDescent="0.2">
      <c r="A2067" t="s">
        <v>101</v>
      </c>
      <c r="B2067" t="s">
        <v>28</v>
      </c>
      <c r="C2067" t="s">
        <v>17</v>
      </c>
      <c r="D2067" t="s">
        <v>36</v>
      </c>
      <c r="E2067">
        <v>202405</v>
      </c>
      <c r="F2067" s="3">
        <v>23.999999999999993</v>
      </c>
      <c r="G2067" s="3">
        <v>23.999999999999993</v>
      </c>
      <c r="H2067" s="3">
        <v>23.999999999999993</v>
      </c>
      <c r="I2067" s="3">
        <v>23.999999999999993</v>
      </c>
    </row>
    <row r="2068" spans="1:9" x14ac:dyDescent="0.2">
      <c r="A2068" t="s">
        <v>101</v>
      </c>
      <c r="B2068" t="s">
        <v>28</v>
      </c>
      <c r="C2068" t="s">
        <v>17</v>
      </c>
      <c r="D2068" t="s">
        <v>37</v>
      </c>
      <c r="E2068">
        <v>202012</v>
      </c>
      <c r="F2068" s="3">
        <v>13008509263.339996</v>
      </c>
      <c r="G2068" s="3">
        <v>13008127013.054562</v>
      </c>
      <c r="H2068" s="3">
        <v>13008509263.339996</v>
      </c>
      <c r="I2068" s="3">
        <v>13008127013.054562</v>
      </c>
    </row>
    <row r="2069" spans="1:9" x14ac:dyDescent="0.2">
      <c r="A2069" t="s">
        <v>101</v>
      </c>
      <c r="B2069" t="s">
        <v>28</v>
      </c>
      <c r="C2069" t="s">
        <v>17</v>
      </c>
      <c r="D2069" t="s">
        <v>37</v>
      </c>
      <c r="E2069">
        <v>202106</v>
      </c>
      <c r="F2069" s="3">
        <v>31108598333.399982</v>
      </c>
      <c r="G2069" s="3">
        <v>31107735132.139</v>
      </c>
      <c r="H2069" s="3">
        <v>31108598333.399982</v>
      </c>
      <c r="I2069" s="3">
        <v>31107735132.139</v>
      </c>
    </row>
    <row r="2070" spans="1:9" x14ac:dyDescent="0.2">
      <c r="A2070" t="s">
        <v>101</v>
      </c>
      <c r="B2070" t="s">
        <v>28</v>
      </c>
      <c r="C2070" t="s">
        <v>17</v>
      </c>
      <c r="D2070" t="s">
        <v>37</v>
      </c>
      <c r="E2070">
        <v>202112</v>
      </c>
      <c r="F2070" s="3">
        <v>31637108823.789917</v>
      </c>
      <c r="G2070" s="3">
        <v>31632993740.065945</v>
      </c>
      <c r="H2070" s="3">
        <v>31637108823.789917</v>
      </c>
      <c r="I2070" s="3">
        <v>31632993740.065945</v>
      </c>
    </row>
    <row r="2071" spans="1:9" x14ac:dyDescent="0.2">
      <c r="A2071" t="s">
        <v>101</v>
      </c>
      <c r="B2071" t="s">
        <v>28</v>
      </c>
      <c r="C2071" t="s">
        <v>17</v>
      </c>
      <c r="D2071" t="s">
        <v>37</v>
      </c>
      <c r="E2071">
        <v>202206</v>
      </c>
      <c r="F2071" s="3">
        <v>32254672298.060028</v>
      </c>
      <c r="G2071" s="3">
        <v>32253481443.000401</v>
      </c>
      <c r="H2071" s="3">
        <v>32254672298.060028</v>
      </c>
      <c r="I2071" s="3">
        <v>32253481443.000401</v>
      </c>
    </row>
    <row r="2072" spans="1:9" x14ac:dyDescent="0.2">
      <c r="A2072" t="s">
        <v>101</v>
      </c>
      <c r="B2072" t="s">
        <v>28</v>
      </c>
      <c r="C2072" t="s">
        <v>17</v>
      </c>
      <c r="D2072" t="s">
        <v>37</v>
      </c>
      <c r="E2072">
        <v>202212</v>
      </c>
      <c r="F2072" s="3">
        <v>10444796189.190001</v>
      </c>
      <c r="G2072" s="3">
        <v>10444128464.198799</v>
      </c>
      <c r="H2072" s="3">
        <v>10444796189.190001</v>
      </c>
      <c r="I2072" s="3">
        <v>10444128464.198799</v>
      </c>
    </row>
    <row r="2073" spans="1:9" x14ac:dyDescent="0.2">
      <c r="A2073" t="s">
        <v>101</v>
      </c>
      <c r="B2073" t="s">
        <v>28</v>
      </c>
      <c r="C2073" t="s">
        <v>17</v>
      </c>
      <c r="D2073" t="s">
        <v>37</v>
      </c>
      <c r="E2073">
        <v>202306</v>
      </c>
      <c r="F2073" s="3">
        <v>452.81</v>
      </c>
      <c r="G2073" s="3">
        <v>452.81</v>
      </c>
      <c r="H2073" s="3">
        <v>452.81</v>
      </c>
      <c r="I2073" s="3">
        <v>452.81</v>
      </c>
    </row>
    <row r="2074" spans="1:9" x14ac:dyDescent="0.2">
      <c r="A2074" t="s">
        <v>101</v>
      </c>
      <c r="B2074" t="s">
        <v>28</v>
      </c>
      <c r="C2074" t="s">
        <v>17</v>
      </c>
      <c r="D2074" t="s">
        <v>37</v>
      </c>
      <c r="E2074">
        <v>202312</v>
      </c>
      <c r="F2074" s="3">
        <v>364.17</v>
      </c>
      <c r="G2074" s="3">
        <v>364.17</v>
      </c>
      <c r="H2074" s="3">
        <v>364.17</v>
      </c>
      <c r="I2074" s="3">
        <v>364.17</v>
      </c>
    </row>
    <row r="2075" spans="1:9" x14ac:dyDescent="0.2">
      <c r="A2075" t="s">
        <v>101</v>
      </c>
      <c r="B2075" t="s">
        <v>28</v>
      </c>
      <c r="C2075" t="s">
        <v>17</v>
      </c>
      <c r="D2075" t="s">
        <v>37</v>
      </c>
      <c r="E2075">
        <v>202406</v>
      </c>
      <c r="F2075" s="3">
        <v>-865462.96000000008</v>
      </c>
      <c r="G2075" s="3">
        <v>-865462.96000000008</v>
      </c>
      <c r="H2075" s="3">
        <v>-865462.96000000008</v>
      </c>
      <c r="I2075" s="3">
        <v>-865462.96000000008</v>
      </c>
    </row>
    <row r="2076" spans="1:9" x14ac:dyDescent="0.2">
      <c r="A2076" t="s">
        <v>101</v>
      </c>
      <c r="B2076" t="s">
        <v>28</v>
      </c>
      <c r="C2076" t="s">
        <v>17</v>
      </c>
      <c r="D2076" t="s">
        <v>33</v>
      </c>
      <c r="E2076">
        <v>202009</v>
      </c>
      <c r="F2076" s="3">
        <v>3285933592.8699989</v>
      </c>
      <c r="G2076" s="3">
        <v>3285844064.8699989</v>
      </c>
      <c r="H2076" s="3">
        <v>3285933592.8699989</v>
      </c>
      <c r="I2076" s="3">
        <v>3285844064.8699989</v>
      </c>
    </row>
    <row r="2077" spans="1:9" x14ac:dyDescent="0.2">
      <c r="A2077" t="s">
        <v>101</v>
      </c>
      <c r="B2077" t="s">
        <v>28</v>
      </c>
      <c r="C2077" t="s">
        <v>17</v>
      </c>
      <c r="D2077" t="s">
        <v>33</v>
      </c>
      <c r="E2077">
        <v>202012</v>
      </c>
      <c r="F2077" s="3">
        <v>9722575670.4699993</v>
      </c>
      <c r="G2077" s="3">
        <v>9722282948.1845627</v>
      </c>
      <c r="H2077" s="3">
        <v>9722575670.4699993</v>
      </c>
      <c r="I2077" s="3">
        <v>9722282948.1845627</v>
      </c>
    </row>
    <row r="2078" spans="1:9" x14ac:dyDescent="0.2">
      <c r="A2078" t="s">
        <v>101</v>
      </c>
      <c r="B2078" t="s">
        <v>28</v>
      </c>
      <c r="C2078" t="s">
        <v>17</v>
      </c>
      <c r="D2078" t="s">
        <v>33</v>
      </c>
      <c r="E2078">
        <v>202103</v>
      </c>
      <c r="F2078" s="3">
        <v>14070286833.549988</v>
      </c>
      <c r="G2078" s="3">
        <v>14069961338.812622</v>
      </c>
      <c r="H2078" s="3">
        <v>14070286833.549988</v>
      </c>
      <c r="I2078" s="3">
        <v>14069961338.812622</v>
      </c>
    </row>
    <row r="2079" spans="1:9" x14ac:dyDescent="0.2">
      <c r="A2079" t="s">
        <v>101</v>
      </c>
      <c r="B2079" t="s">
        <v>28</v>
      </c>
      <c r="C2079" t="s">
        <v>17</v>
      </c>
      <c r="D2079" t="s">
        <v>33</v>
      </c>
      <c r="E2079">
        <v>202106</v>
      </c>
      <c r="F2079" s="3">
        <v>17038311499.849995</v>
      </c>
      <c r="G2079" s="3">
        <v>17037773793.326378</v>
      </c>
      <c r="H2079" s="3">
        <v>17038311499.849995</v>
      </c>
      <c r="I2079" s="3">
        <v>17037773793.326378</v>
      </c>
    </row>
    <row r="2080" spans="1:9" x14ac:dyDescent="0.2">
      <c r="A2080" t="s">
        <v>101</v>
      </c>
      <c r="B2080" t="s">
        <v>28</v>
      </c>
      <c r="C2080" t="s">
        <v>17</v>
      </c>
      <c r="D2080" t="s">
        <v>33</v>
      </c>
      <c r="E2080">
        <v>202109</v>
      </c>
      <c r="F2080" s="3">
        <v>15919759067.159927</v>
      </c>
      <c r="G2080" s="3">
        <v>15918771419.679028</v>
      </c>
      <c r="H2080" s="3">
        <v>15919759067.159927</v>
      </c>
      <c r="I2080" s="3">
        <v>15918771419.679028</v>
      </c>
    </row>
    <row r="2081" spans="1:9" x14ac:dyDescent="0.2">
      <c r="A2081" t="s">
        <v>101</v>
      </c>
      <c r="B2081" t="s">
        <v>28</v>
      </c>
      <c r="C2081" t="s">
        <v>17</v>
      </c>
      <c r="D2081" t="s">
        <v>33</v>
      </c>
      <c r="E2081">
        <v>202112</v>
      </c>
      <c r="F2081" s="3">
        <v>15717349756.62999</v>
      </c>
      <c r="G2081" s="3">
        <v>15714222320.386921</v>
      </c>
      <c r="H2081" s="3">
        <v>15717349756.62999</v>
      </c>
      <c r="I2081" s="3">
        <v>15714222320.386921</v>
      </c>
    </row>
    <row r="2082" spans="1:9" x14ac:dyDescent="0.2">
      <c r="A2082" t="s">
        <v>101</v>
      </c>
      <c r="B2082" t="s">
        <v>28</v>
      </c>
      <c r="C2082" t="s">
        <v>17</v>
      </c>
      <c r="D2082" t="s">
        <v>33</v>
      </c>
      <c r="E2082">
        <v>202203</v>
      </c>
      <c r="F2082" s="3">
        <v>15920977915.760029</v>
      </c>
      <c r="G2082" s="3">
        <v>15920979441.48443</v>
      </c>
      <c r="H2082" s="3">
        <v>15920977915.760029</v>
      </c>
      <c r="I2082" s="3">
        <v>15920979441.48443</v>
      </c>
    </row>
    <row r="2083" spans="1:9" x14ac:dyDescent="0.2">
      <c r="A2083" t="s">
        <v>101</v>
      </c>
      <c r="B2083" t="s">
        <v>28</v>
      </c>
      <c r="C2083" t="s">
        <v>17</v>
      </c>
      <c r="D2083" t="s">
        <v>33</v>
      </c>
      <c r="E2083">
        <v>202206</v>
      </c>
      <c r="F2083" s="3">
        <v>16333694382.299999</v>
      </c>
      <c r="G2083" s="3">
        <v>16332502001.515972</v>
      </c>
      <c r="H2083" s="3">
        <v>16333694382.299999</v>
      </c>
      <c r="I2083" s="3">
        <v>16332502001.515972</v>
      </c>
    </row>
    <row r="2084" spans="1:9" x14ac:dyDescent="0.2">
      <c r="A2084" t="s">
        <v>101</v>
      </c>
      <c r="B2084" t="s">
        <v>28</v>
      </c>
      <c r="C2084" t="s">
        <v>17</v>
      </c>
      <c r="D2084" t="s">
        <v>33</v>
      </c>
      <c r="E2084">
        <v>202209</v>
      </c>
      <c r="F2084" s="3">
        <v>10443511737.529999</v>
      </c>
      <c r="G2084" s="3">
        <v>10443512669.527098</v>
      </c>
      <c r="H2084" s="3">
        <v>10443511737.529999</v>
      </c>
      <c r="I2084" s="3">
        <v>10443512669.527098</v>
      </c>
    </row>
    <row r="2085" spans="1:9" x14ac:dyDescent="0.2">
      <c r="A2085" t="s">
        <v>101</v>
      </c>
      <c r="B2085" t="s">
        <v>28</v>
      </c>
      <c r="C2085" t="s">
        <v>17</v>
      </c>
      <c r="D2085" t="s">
        <v>33</v>
      </c>
      <c r="E2085">
        <v>202212</v>
      </c>
      <c r="F2085" s="3">
        <v>1284451.6600000004</v>
      </c>
      <c r="G2085" s="3">
        <v>615794.67170000053</v>
      </c>
      <c r="H2085" s="3">
        <v>1284451.6600000004</v>
      </c>
      <c r="I2085" s="3">
        <v>615794.67170000053</v>
      </c>
    </row>
    <row r="2086" spans="1:9" x14ac:dyDescent="0.2">
      <c r="A2086" t="s">
        <v>101</v>
      </c>
      <c r="B2086" t="s">
        <v>28</v>
      </c>
      <c r="C2086" t="s">
        <v>17</v>
      </c>
      <c r="D2086" t="s">
        <v>33</v>
      </c>
      <c r="E2086">
        <v>202303</v>
      </c>
      <c r="F2086" s="3">
        <v>300.49</v>
      </c>
      <c r="G2086" s="3">
        <v>300.49</v>
      </c>
      <c r="H2086" s="3">
        <v>300.49</v>
      </c>
      <c r="I2086" s="3">
        <v>300.49</v>
      </c>
    </row>
    <row r="2087" spans="1:9" x14ac:dyDescent="0.2">
      <c r="A2087" t="s">
        <v>101</v>
      </c>
      <c r="B2087" t="s">
        <v>28</v>
      </c>
      <c r="C2087" t="s">
        <v>17</v>
      </c>
      <c r="D2087" t="s">
        <v>33</v>
      </c>
      <c r="E2087">
        <v>202306</v>
      </c>
      <c r="F2087" s="3">
        <v>152.32</v>
      </c>
      <c r="G2087" s="3">
        <v>152.32</v>
      </c>
      <c r="H2087" s="3">
        <v>152.32</v>
      </c>
      <c r="I2087" s="3">
        <v>152.32</v>
      </c>
    </row>
    <row r="2088" spans="1:9" x14ac:dyDescent="0.2">
      <c r="A2088" t="s">
        <v>101</v>
      </c>
      <c r="B2088" t="s">
        <v>28</v>
      </c>
      <c r="C2088" t="s">
        <v>17</v>
      </c>
      <c r="D2088" t="s">
        <v>33</v>
      </c>
      <c r="E2088">
        <v>202309</v>
      </c>
      <c r="F2088" s="3">
        <v>166.54000000000002</v>
      </c>
      <c r="G2088" s="3">
        <v>166.54000000000002</v>
      </c>
      <c r="H2088" s="3">
        <v>166.54000000000002</v>
      </c>
      <c r="I2088" s="3">
        <v>166.54000000000002</v>
      </c>
    </row>
    <row r="2089" spans="1:9" x14ac:dyDescent="0.2">
      <c r="A2089" t="s">
        <v>101</v>
      </c>
      <c r="B2089" t="s">
        <v>28</v>
      </c>
      <c r="C2089" t="s">
        <v>17</v>
      </c>
      <c r="D2089" t="s">
        <v>33</v>
      </c>
      <c r="E2089">
        <v>202312</v>
      </c>
      <c r="F2089" s="3">
        <v>197.63</v>
      </c>
      <c r="G2089" s="3">
        <v>197.63</v>
      </c>
      <c r="H2089" s="3">
        <v>197.63</v>
      </c>
      <c r="I2089" s="3">
        <v>197.63</v>
      </c>
    </row>
    <row r="2090" spans="1:9" x14ac:dyDescent="0.2">
      <c r="A2090" t="s">
        <v>101</v>
      </c>
      <c r="B2090" t="s">
        <v>28</v>
      </c>
      <c r="C2090" t="s">
        <v>17</v>
      </c>
      <c r="D2090" t="s">
        <v>33</v>
      </c>
      <c r="E2090">
        <v>202403</v>
      </c>
      <c r="F2090" s="3">
        <v>-778459.87000000011</v>
      </c>
      <c r="G2090" s="3">
        <v>-778459.87000000011</v>
      </c>
      <c r="H2090" s="3">
        <v>-778459.87000000011</v>
      </c>
      <c r="I2090" s="3">
        <v>-778459.87000000011</v>
      </c>
    </row>
    <row r="2091" spans="1:9" x14ac:dyDescent="0.2">
      <c r="A2091" t="s">
        <v>101</v>
      </c>
      <c r="B2091" t="s">
        <v>28</v>
      </c>
      <c r="C2091" t="s">
        <v>17</v>
      </c>
      <c r="D2091" t="s">
        <v>33</v>
      </c>
      <c r="E2091">
        <v>202406</v>
      </c>
      <c r="F2091" s="3">
        <v>-87003.09</v>
      </c>
      <c r="G2091" s="3">
        <v>-87003.09</v>
      </c>
      <c r="H2091" s="3">
        <v>-87003.09</v>
      </c>
      <c r="I2091" s="3">
        <v>-87003.09</v>
      </c>
    </row>
    <row r="2092" spans="1:9" x14ac:dyDescent="0.2">
      <c r="A2092" t="s">
        <v>101</v>
      </c>
      <c r="B2092" t="s">
        <v>102</v>
      </c>
      <c r="C2092" t="s">
        <v>17</v>
      </c>
      <c r="D2092" t="s">
        <v>35</v>
      </c>
      <c r="E2092">
        <v>2019</v>
      </c>
      <c r="F2092" s="3">
        <v>8055169025</v>
      </c>
      <c r="G2092" s="3">
        <v>8055169025</v>
      </c>
      <c r="H2092" s="3">
        <v>8055169025</v>
      </c>
      <c r="I2092" s="3">
        <v>8055169025</v>
      </c>
    </row>
    <row r="2093" spans="1:9" x14ac:dyDescent="0.2">
      <c r="A2093" t="s">
        <v>101</v>
      </c>
      <c r="B2093" t="s">
        <v>102</v>
      </c>
      <c r="C2093" t="s">
        <v>17</v>
      </c>
      <c r="D2093" t="s">
        <v>35</v>
      </c>
      <c r="E2093">
        <v>2020</v>
      </c>
      <c r="F2093" s="3">
        <v>13771089750</v>
      </c>
      <c r="G2093" s="3">
        <v>13770795483.393999</v>
      </c>
      <c r="H2093" s="3">
        <v>13771089750</v>
      </c>
      <c r="I2093" s="3">
        <v>13770795483.393999</v>
      </c>
    </row>
    <row r="2094" spans="1:9" x14ac:dyDescent="0.2">
      <c r="A2094" t="s">
        <v>101</v>
      </c>
      <c r="B2094" t="s">
        <v>102</v>
      </c>
      <c r="C2094" t="s">
        <v>17</v>
      </c>
      <c r="D2094" t="s">
        <v>35</v>
      </c>
      <c r="E2094">
        <v>2021</v>
      </c>
      <c r="F2094" s="3">
        <v>18608119307</v>
      </c>
      <c r="G2094" s="3">
        <v>18604966012.978699</v>
      </c>
      <c r="H2094" s="3">
        <v>18608119307</v>
      </c>
      <c r="I2094" s="3">
        <v>18604966012.978699</v>
      </c>
    </row>
    <row r="2095" spans="1:9" x14ac:dyDescent="0.2">
      <c r="A2095" t="s">
        <v>101</v>
      </c>
      <c r="B2095" t="s">
        <v>102</v>
      </c>
      <c r="C2095" t="s">
        <v>17</v>
      </c>
      <c r="D2095" t="s">
        <v>35</v>
      </c>
      <c r="E2095">
        <v>2022</v>
      </c>
      <c r="F2095" s="3">
        <v>29222280043</v>
      </c>
      <c r="G2095" s="3">
        <v>29221577919.6092</v>
      </c>
      <c r="H2095" s="3">
        <v>29222280043</v>
      </c>
      <c r="I2095" s="3">
        <v>29221577919.6092</v>
      </c>
    </row>
    <row r="2096" spans="1:9" x14ac:dyDescent="0.2">
      <c r="A2096" t="s">
        <v>101</v>
      </c>
      <c r="B2096" t="s">
        <v>102</v>
      </c>
      <c r="C2096" t="s">
        <v>17</v>
      </c>
      <c r="D2096" t="s">
        <v>35</v>
      </c>
      <c r="E2096">
        <v>2023</v>
      </c>
      <c r="F2096" s="3">
        <v>49831661592.489998</v>
      </c>
      <c r="G2096" s="3">
        <v>49822147250.480301</v>
      </c>
      <c r="H2096" s="3">
        <v>49831661592.489998</v>
      </c>
      <c r="I2096" s="3">
        <v>49822147250.480301</v>
      </c>
    </row>
    <row r="2097" spans="1:9" x14ac:dyDescent="0.2">
      <c r="A2097" t="s">
        <v>101</v>
      </c>
      <c r="B2097" t="s">
        <v>102</v>
      </c>
      <c r="C2097" t="s">
        <v>17</v>
      </c>
      <c r="D2097" t="s">
        <v>35</v>
      </c>
      <c r="E2097">
        <v>2024</v>
      </c>
      <c r="F2097" s="3">
        <v>20427667861.919998</v>
      </c>
      <c r="G2097" s="3">
        <v>20437170687.872478</v>
      </c>
      <c r="H2097" s="3">
        <v>20427667861.919998</v>
      </c>
      <c r="I2097" s="3">
        <v>20437170687.872478</v>
      </c>
    </row>
    <row r="2098" spans="1:9" x14ac:dyDescent="0.2">
      <c r="A2098" t="s">
        <v>101</v>
      </c>
      <c r="B2098" t="s">
        <v>102</v>
      </c>
      <c r="C2098" t="s">
        <v>17</v>
      </c>
      <c r="D2098" t="s">
        <v>36</v>
      </c>
      <c r="E2098">
        <v>201904</v>
      </c>
      <c r="F2098" s="3">
        <v>798268146</v>
      </c>
      <c r="G2098" s="3">
        <v>798268146</v>
      </c>
      <c r="H2098" s="3">
        <v>798268146</v>
      </c>
      <c r="I2098" s="3">
        <v>798268146</v>
      </c>
    </row>
    <row r="2099" spans="1:9" x14ac:dyDescent="0.2">
      <c r="A2099" t="s">
        <v>101</v>
      </c>
      <c r="B2099" t="s">
        <v>102</v>
      </c>
      <c r="C2099" t="s">
        <v>17</v>
      </c>
      <c r="D2099" t="s">
        <v>36</v>
      </c>
      <c r="E2099">
        <v>201905</v>
      </c>
      <c r="F2099" s="3">
        <v>805751913</v>
      </c>
      <c r="G2099" s="3">
        <v>805751913</v>
      </c>
      <c r="H2099" s="3">
        <v>805751913</v>
      </c>
      <c r="I2099" s="3">
        <v>805751913</v>
      </c>
    </row>
    <row r="2100" spans="1:9" x14ac:dyDescent="0.2">
      <c r="A2100" t="s">
        <v>101</v>
      </c>
      <c r="B2100" t="s">
        <v>102</v>
      </c>
      <c r="C2100" t="s">
        <v>17</v>
      </c>
      <c r="D2100" t="s">
        <v>36</v>
      </c>
      <c r="E2100">
        <v>201906</v>
      </c>
      <c r="F2100" s="3">
        <v>819745358</v>
      </c>
      <c r="G2100" s="3">
        <v>819745358</v>
      </c>
      <c r="H2100" s="3">
        <v>819745358</v>
      </c>
      <c r="I2100" s="3">
        <v>819745358</v>
      </c>
    </row>
    <row r="2101" spans="1:9" x14ac:dyDescent="0.2">
      <c r="A2101" t="s">
        <v>101</v>
      </c>
      <c r="B2101" t="s">
        <v>102</v>
      </c>
      <c r="C2101" t="s">
        <v>17</v>
      </c>
      <c r="D2101" t="s">
        <v>36</v>
      </c>
      <c r="E2101">
        <v>201907</v>
      </c>
      <c r="F2101" s="3">
        <v>31453779</v>
      </c>
      <c r="G2101" s="3">
        <v>31453779</v>
      </c>
      <c r="H2101" s="3">
        <v>31453779</v>
      </c>
      <c r="I2101" s="3">
        <v>31453779</v>
      </c>
    </row>
    <row r="2102" spans="1:9" x14ac:dyDescent="0.2">
      <c r="A2102" t="s">
        <v>101</v>
      </c>
      <c r="B2102" t="s">
        <v>102</v>
      </c>
      <c r="C2102" t="s">
        <v>17</v>
      </c>
      <c r="D2102" t="s">
        <v>36</v>
      </c>
      <c r="E2102">
        <v>201908</v>
      </c>
      <c r="F2102" s="3">
        <v>831425241</v>
      </c>
      <c r="G2102" s="3">
        <v>831425241</v>
      </c>
      <c r="H2102" s="3">
        <v>831425241</v>
      </c>
      <c r="I2102" s="3">
        <v>831425241</v>
      </c>
    </row>
    <row r="2103" spans="1:9" x14ac:dyDescent="0.2">
      <c r="A2103" t="s">
        <v>101</v>
      </c>
      <c r="B2103" t="s">
        <v>102</v>
      </c>
      <c r="C2103" t="s">
        <v>17</v>
      </c>
      <c r="D2103" t="s">
        <v>36</v>
      </c>
      <c r="E2103">
        <v>201909</v>
      </c>
      <c r="F2103" s="3">
        <v>1648016375</v>
      </c>
      <c r="G2103" s="3">
        <v>1648016375</v>
      </c>
      <c r="H2103" s="3">
        <v>1648016375</v>
      </c>
      <c r="I2103" s="3">
        <v>1648016375</v>
      </c>
    </row>
    <row r="2104" spans="1:9" x14ac:dyDescent="0.2">
      <c r="A2104" t="s">
        <v>101</v>
      </c>
      <c r="B2104" t="s">
        <v>102</v>
      </c>
      <c r="C2104" t="s">
        <v>17</v>
      </c>
      <c r="D2104" t="s">
        <v>36</v>
      </c>
      <c r="E2104">
        <v>201911</v>
      </c>
      <c r="F2104" s="3">
        <v>1770088812</v>
      </c>
      <c r="G2104" s="3">
        <v>1770088812</v>
      </c>
      <c r="H2104" s="3">
        <v>1770088812</v>
      </c>
      <c r="I2104" s="3">
        <v>1770088812</v>
      </c>
    </row>
    <row r="2105" spans="1:9" x14ac:dyDescent="0.2">
      <c r="A2105" t="s">
        <v>101</v>
      </c>
      <c r="B2105" t="s">
        <v>102</v>
      </c>
      <c r="C2105" t="s">
        <v>17</v>
      </c>
      <c r="D2105" t="s">
        <v>36</v>
      </c>
      <c r="E2105">
        <v>201912</v>
      </c>
      <c r="F2105" s="3">
        <v>1350419401</v>
      </c>
      <c r="G2105" s="3">
        <v>1350419401</v>
      </c>
      <c r="H2105" s="3">
        <v>1350419401</v>
      </c>
      <c r="I2105" s="3">
        <v>1350419401</v>
      </c>
    </row>
    <row r="2106" spans="1:9" x14ac:dyDescent="0.2">
      <c r="A2106" t="s">
        <v>101</v>
      </c>
      <c r="B2106" t="s">
        <v>102</v>
      </c>
      <c r="C2106" t="s">
        <v>17</v>
      </c>
      <c r="D2106" t="s">
        <v>36</v>
      </c>
      <c r="E2106">
        <v>202001</v>
      </c>
      <c r="F2106" s="3">
        <v>1201500256</v>
      </c>
      <c r="G2106" s="3">
        <v>1201500256</v>
      </c>
      <c r="H2106" s="3">
        <v>1201500256</v>
      </c>
      <c r="I2106" s="3">
        <v>1201500256</v>
      </c>
    </row>
    <row r="2107" spans="1:9" x14ac:dyDescent="0.2">
      <c r="A2107" t="s">
        <v>101</v>
      </c>
      <c r="B2107" t="s">
        <v>102</v>
      </c>
      <c r="C2107" t="s">
        <v>17</v>
      </c>
      <c r="D2107" t="s">
        <v>36</v>
      </c>
      <c r="E2107">
        <v>202002</v>
      </c>
      <c r="F2107" s="3">
        <v>1080690677</v>
      </c>
      <c r="G2107" s="3">
        <v>1080690677</v>
      </c>
      <c r="H2107" s="3">
        <v>1080690677</v>
      </c>
      <c r="I2107" s="3">
        <v>1080690677</v>
      </c>
    </row>
    <row r="2108" spans="1:9" x14ac:dyDescent="0.2">
      <c r="A2108" t="s">
        <v>101</v>
      </c>
      <c r="B2108" t="s">
        <v>102</v>
      </c>
      <c r="C2108" t="s">
        <v>17</v>
      </c>
      <c r="D2108" t="s">
        <v>36</v>
      </c>
      <c r="E2108">
        <v>202003</v>
      </c>
      <c r="F2108" s="3">
        <v>1151309235</v>
      </c>
      <c r="G2108" s="3">
        <v>1151309235</v>
      </c>
      <c r="H2108" s="3">
        <v>1151309235</v>
      </c>
      <c r="I2108" s="3">
        <v>1151309235</v>
      </c>
    </row>
    <row r="2109" spans="1:9" x14ac:dyDescent="0.2">
      <c r="A2109" t="s">
        <v>101</v>
      </c>
      <c r="B2109" t="s">
        <v>102</v>
      </c>
      <c r="C2109" t="s">
        <v>17</v>
      </c>
      <c r="D2109" t="s">
        <v>36</v>
      </c>
      <c r="E2109">
        <v>202004</v>
      </c>
      <c r="F2109" s="3">
        <v>1120878384</v>
      </c>
      <c r="G2109" s="3">
        <v>1120878384</v>
      </c>
      <c r="H2109" s="3">
        <v>1120878384</v>
      </c>
      <c r="I2109" s="3">
        <v>1120878384</v>
      </c>
    </row>
    <row r="2110" spans="1:9" x14ac:dyDescent="0.2">
      <c r="A2110" t="s">
        <v>101</v>
      </c>
      <c r="B2110" t="s">
        <v>102</v>
      </c>
      <c r="C2110" t="s">
        <v>17</v>
      </c>
      <c r="D2110" t="s">
        <v>36</v>
      </c>
      <c r="E2110">
        <v>202005</v>
      </c>
      <c r="F2110" s="3">
        <v>1095199281</v>
      </c>
      <c r="G2110" s="3">
        <v>1095199281</v>
      </c>
      <c r="H2110" s="3">
        <v>1095199281</v>
      </c>
      <c r="I2110" s="3">
        <v>1095199281</v>
      </c>
    </row>
    <row r="2111" spans="1:9" x14ac:dyDescent="0.2">
      <c r="A2111" t="s">
        <v>101</v>
      </c>
      <c r="B2111" t="s">
        <v>102</v>
      </c>
      <c r="C2111" t="s">
        <v>17</v>
      </c>
      <c r="D2111" t="s">
        <v>36</v>
      </c>
      <c r="E2111">
        <v>202006</v>
      </c>
      <c r="F2111" s="3">
        <v>1179898663</v>
      </c>
      <c r="G2111" s="3">
        <v>1179898663</v>
      </c>
      <c r="H2111" s="3">
        <v>1179898663</v>
      </c>
      <c r="I2111" s="3">
        <v>1179898663</v>
      </c>
    </row>
    <row r="2112" spans="1:9" x14ac:dyDescent="0.2">
      <c r="A2112" t="s">
        <v>101</v>
      </c>
      <c r="B2112" t="s">
        <v>102</v>
      </c>
      <c r="C2112" t="s">
        <v>17</v>
      </c>
      <c r="D2112" t="s">
        <v>36</v>
      </c>
      <c r="E2112">
        <v>202007</v>
      </c>
      <c r="F2112" s="3">
        <v>1149858794</v>
      </c>
      <c r="G2112" s="3">
        <v>1149858794</v>
      </c>
      <c r="H2112" s="3">
        <v>1149858794</v>
      </c>
      <c r="I2112" s="3">
        <v>1149858794</v>
      </c>
    </row>
    <row r="2113" spans="1:9" x14ac:dyDescent="0.2">
      <c r="A2113" t="s">
        <v>101</v>
      </c>
      <c r="B2113" t="s">
        <v>102</v>
      </c>
      <c r="C2113" t="s">
        <v>17</v>
      </c>
      <c r="D2113" t="s">
        <v>36</v>
      </c>
      <c r="E2113">
        <v>202008</v>
      </c>
      <c r="F2113" s="3">
        <v>1148188512</v>
      </c>
      <c r="G2113" s="3">
        <v>1148188512</v>
      </c>
      <c r="H2113" s="3">
        <v>1148188512</v>
      </c>
      <c r="I2113" s="3">
        <v>1148188512</v>
      </c>
    </row>
    <row r="2114" spans="1:9" x14ac:dyDescent="0.2">
      <c r="A2114" t="s">
        <v>101</v>
      </c>
      <c r="B2114" t="s">
        <v>102</v>
      </c>
      <c r="C2114" t="s">
        <v>17</v>
      </c>
      <c r="D2114" t="s">
        <v>36</v>
      </c>
      <c r="E2114">
        <v>202009</v>
      </c>
      <c r="F2114" s="3">
        <v>1147284484</v>
      </c>
      <c r="G2114" s="3">
        <v>1147284484</v>
      </c>
      <c r="H2114" s="3">
        <v>1147284484</v>
      </c>
      <c r="I2114" s="3">
        <v>1147284484</v>
      </c>
    </row>
    <row r="2115" spans="1:9" x14ac:dyDescent="0.2">
      <c r="A2115" t="s">
        <v>101</v>
      </c>
      <c r="B2115" t="s">
        <v>102</v>
      </c>
      <c r="C2115" t="s">
        <v>17</v>
      </c>
      <c r="D2115" t="s">
        <v>36</v>
      </c>
      <c r="E2115">
        <v>202010</v>
      </c>
      <c r="F2115" s="3">
        <v>1133045728</v>
      </c>
      <c r="G2115" s="3">
        <v>1133045728</v>
      </c>
      <c r="H2115" s="3">
        <v>1133045728</v>
      </c>
      <c r="I2115" s="3">
        <v>1133045728</v>
      </c>
    </row>
    <row r="2116" spans="1:9" x14ac:dyDescent="0.2">
      <c r="A2116" t="s">
        <v>101</v>
      </c>
      <c r="B2116" t="s">
        <v>102</v>
      </c>
      <c r="C2116" t="s">
        <v>17</v>
      </c>
      <c r="D2116" t="s">
        <v>36</v>
      </c>
      <c r="E2116">
        <v>202011</v>
      </c>
      <c r="F2116" s="3">
        <v>1016860011</v>
      </c>
      <c r="G2116" s="3">
        <v>1016790516.5944999</v>
      </c>
      <c r="H2116" s="3">
        <v>1016860011</v>
      </c>
      <c r="I2116" s="3">
        <v>1016790516.5944999</v>
      </c>
    </row>
    <row r="2117" spans="1:9" x14ac:dyDescent="0.2">
      <c r="A2117" t="s">
        <v>101</v>
      </c>
      <c r="B2117" t="s">
        <v>102</v>
      </c>
      <c r="C2117" t="s">
        <v>17</v>
      </c>
      <c r="D2117" t="s">
        <v>36</v>
      </c>
      <c r="E2117">
        <v>202012</v>
      </c>
      <c r="F2117" s="3">
        <v>1346375725</v>
      </c>
      <c r="G2117" s="3">
        <v>1346150952.7995</v>
      </c>
      <c r="H2117" s="3">
        <v>1346375725</v>
      </c>
      <c r="I2117" s="3">
        <v>1346150952.7995</v>
      </c>
    </row>
    <row r="2118" spans="1:9" x14ac:dyDescent="0.2">
      <c r="A2118" t="s">
        <v>101</v>
      </c>
      <c r="B2118" t="s">
        <v>102</v>
      </c>
      <c r="C2118" t="s">
        <v>17</v>
      </c>
      <c r="D2118" t="s">
        <v>36</v>
      </c>
      <c r="E2118">
        <v>202101</v>
      </c>
      <c r="F2118" s="3">
        <v>1655935324</v>
      </c>
      <c r="G2118" s="3">
        <v>1655935324</v>
      </c>
      <c r="H2118" s="3">
        <v>1655935324</v>
      </c>
      <c r="I2118" s="3">
        <v>1655935324</v>
      </c>
    </row>
    <row r="2119" spans="1:9" x14ac:dyDescent="0.2">
      <c r="A2119" t="s">
        <v>101</v>
      </c>
      <c r="B2119" t="s">
        <v>102</v>
      </c>
      <c r="C2119" t="s">
        <v>17</v>
      </c>
      <c r="D2119" t="s">
        <v>36</v>
      </c>
      <c r="E2119">
        <v>202102</v>
      </c>
      <c r="F2119" s="3">
        <v>1606627464</v>
      </c>
      <c r="G2119" s="3">
        <v>916253298.11880004</v>
      </c>
      <c r="H2119" s="3">
        <v>1606627464</v>
      </c>
      <c r="I2119" s="3">
        <v>916253298.11880004</v>
      </c>
    </row>
    <row r="2120" spans="1:9" x14ac:dyDescent="0.2">
      <c r="A2120" t="s">
        <v>101</v>
      </c>
      <c r="B2120" t="s">
        <v>102</v>
      </c>
      <c r="C2120" t="s">
        <v>17</v>
      </c>
      <c r="D2120" t="s">
        <v>36</v>
      </c>
      <c r="E2120">
        <v>202103</v>
      </c>
      <c r="F2120" s="3">
        <v>1634253421</v>
      </c>
      <c r="G2120" s="3">
        <v>1711516506.6974001</v>
      </c>
      <c r="H2120" s="3">
        <v>1634253421</v>
      </c>
      <c r="I2120" s="3">
        <v>1711516506.6974001</v>
      </c>
    </row>
    <row r="2121" spans="1:9" x14ac:dyDescent="0.2">
      <c r="A2121" t="s">
        <v>101</v>
      </c>
      <c r="B2121" t="s">
        <v>102</v>
      </c>
      <c r="C2121" t="s">
        <v>17</v>
      </c>
      <c r="D2121" t="s">
        <v>36</v>
      </c>
      <c r="E2121">
        <v>202104</v>
      </c>
      <c r="F2121" s="3">
        <v>1588051322</v>
      </c>
      <c r="G2121" s="3">
        <v>1662902678.9894998</v>
      </c>
      <c r="H2121" s="3">
        <v>1588051322</v>
      </c>
      <c r="I2121" s="3">
        <v>1662902678.9894998</v>
      </c>
    </row>
    <row r="2122" spans="1:9" x14ac:dyDescent="0.2">
      <c r="A2122" t="s">
        <v>101</v>
      </c>
      <c r="B2122" t="s">
        <v>102</v>
      </c>
      <c r="C2122" t="s">
        <v>17</v>
      </c>
      <c r="D2122" t="s">
        <v>36</v>
      </c>
      <c r="E2122">
        <v>202105</v>
      </c>
      <c r="F2122" s="3">
        <v>1573992344</v>
      </c>
      <c r="G2122" s="3">
        <v>1651530452.1113</v>
      </c>
      <c r="H2122" s="3">
        <v>1573992344</v>
      </c>
      <c r="I2122" s="3">
        <v>1651530452.1113</v>
      </c>
    </row>
    <row r="2123" spans="1:9" x14ac:dyDescent="0.2">
      <c r="A2123" t="s">
        <v>101</v>
      </c>
      <c r="B2123" t="s">
        <v>102</v>
      </c>
      <c r="C2123" t="s">
        <v>17</v>
      </c>
      <c r="D2123" t="s">
        <v>36</v>
      </c>
      <c r="E2123">
        <v>202106</v>
      </c>
      <c r="F2123" s="3">
        <v>1782208883</v>
      </c>
      <c r="G2123" s="3">
        <v>1856831618.7326002</v>
      </c>
      <c r="H2123" s="3">
        <v>1782208883</v>
      </c>
      <c r="I2123" s="3">
        <v>1856831618.7326002</v>
      </c>
    </row>
    <row r="2124" spans="1:9" x14ac:dyDescent="0.2">
      <c r="A2124" t="s">
        <v>101</v>
      </c>
      <c r="B2124" t="s">
        <v>102</v>
      </c>
      <c r="C2124" t="s">
        <v>17</v>
      </c>
      <c r="D2124" t="s">
        <v>36</v>
      </c>
      <c r="E2124">
        <v>202107</v>
      </c>
      <c r="F2124" s="3">
        <v>1312854300</v>
      </c>
      <c r="G2124" s="3">
        <v>1390502674.4521997</v>
      </c>
      <c r="H2124" s="3">
        <v>1312854300</v>
      </c>
      <c r="I2124" s="3">
        <v>1390502674.4521997</v>
      </c>
    </row>
    <row r="2125" spans="1:9" x14ac:dyDescent="0.2">
      <c r="A2125" t="s">
        <v>101</v>
      </c>
      <c r="B2125" t="s">
        <v>102</v>
      </c>
      <c r="C2125" t="s">
        <v>17</v>
      </c>
      <c r="D2125" t="s">
        <v>36</v>
      </c>
      <c r="E2125">
        <v>202108</v>
      </c>
      <c r="F2125" s="3">
        <v>1510464227</v>
      </c>
      <c r="G2125" s="3">
        <v>1587661934.7136998</v>
      </c>
      <c r="H2125" s="3">
        <v>1510464227</v>
      </c>
      <c r="I2125" s="3">
        <v>1587661934.7136998</v>
      </c>
    </row>
    <row r="2126" spans="1:9" x14ac:dyDescent="0.2">
      <c r="A2126" t="s">
        <v>101</v>
      </c>
      <c r="B2126" t="s">
        <v>102</v>
      </c>
      <c r="C2126" t="s">
        <v>17</v>
      </c>
      <c r="D2126" t="s">
        <v>36</v>
      </c>
      <c r="E2126">
        <v>202109</v>
      </c>
      <c r="F2126" s="3">
        <v>1492301236</v>
      </c>
      <c r="G2126" s="3">
        <v>1566880017.5806</v>
      </c>
      <c r="H2126" s="3">
        <v>1492301236</v>
      </c>
      <c r="I2126" s="3">
        <v>1566880017.5806</v>
      </c>
    </row>
    <row r="2127" spans="1:9" x14ac:dyDescent="0.2">
      <c r="A2127" t="s">
        <v>101</v>
      </c>
      <c r="B2127" t="s">
        <v>102</v>
      </c>
      <c r="C2127" t="s">
        <v>17</v>
      </c>
      <c r="D2127" t="s">
        <v>36</v>
      </c>
      <c r="E2127">
        <v>202110</v>
      </c>
      <c r="F2127" s="3">
        <v>1481871892</v>
      </c>
      <c r="G2127" s="3">
        <v>1559283708.8781002</v>
      </c>
      <c r="H2127" s="3">
        <v>1481871892</v>
      </c>
      <c r="I2127" s="3">
        <v>1559283708.8781002</v>
      </c>
    </row>
    <row r="2128" spans="1:9" x14ac:dyDescent="0.2">
      <c r="A2128" t="s">
        <v>101</v>
      </c>
      <c r="B2128" t="s">
        <v>102</v>
      </c>
      <c r="C2128" t="s">
        <v>17</v>
      </c>
      <c r="D2128" t="s">
        <v>36</v>
      </c>
      <c r="E2128">
        <v>202111</v>
      </c>
      <c r="F2128" s="3">
        <v>1472020716</v>
      </c>
      <c r="G2128" s="3">
        <v>1546502154.6829</v>
      </c>
      <c r="H2128" s="3">
        <v>1472020716</v>
      </c>
      <c r="I2128" s="3">
        <v>1546502154.6829</v>
      </c>
    </row>
    <row r="2129" spans="1:9" x14ac:dyDescent="0.2">
      <c r="A2129" t="s">
        <v>101</v>
      </c>
      <c r="B2129" t="s">
        <v>102</v>
      </c>
      <c r="C2129" t="s">
        <v>17</v>
      </c>
      <c r="D2129" t="s">
        <v>36</v>
      </c>
      <c r="E2129">
        <v>202112</v>
      </c>
      <c r="F2129" s="3">
        <v>1497538178</v>
      </c>
      <c r="G2129" s="3">
        <v>1499165644.0216</v>
      </c>
      <c r="H2129" s="3">
        <v>1497538178</v>
      </c>
      <c r="I2129" s="3">
        <v>1499165644.0216</v>
      </c>
    </row>
    <row r="2130" spans="1:9" x14ac:dyDescent="0.2">
      <c r="A2130" t="s">
        <v>101</v>
      </c>
      <c r="B2130" t="s">
        <v>102</v>
      </c>
      <c r="C2130" t="s">
        <v>17</v>
      </c>
      <c r="D2130" t="s">
        <v>36</v>
      </c>
      <c r="E2130">
        <v>202201</v>
      </c>
      <c r="F2130" s="3">
        <v>1504681327</v>
      </c>
      <c r="G2130" s="3">
        <v>1504681327</v>
      </c>
      <c r="H2130" s="3">
        <v>1504681327</v>
      </c>
      <c r="I2130" s="3">
        <v>1504681327</v>
      </c>
    </row>
    <row r="2131" spans="1:9" x14ac:dyDescent="0.2">
      <c r="A2131" t="s">
        <v>101</v>
      </c>
      <c r="B2131" t="s">
        <v>102</v>
      </c>
      <c r="C2131" t="s">
        <v>17</v>
      </c>
      <c r="D2131" t="s">
        <v>36</v>
      </c>
      <c r="E2131">
        <v>202202</v>
      </c>
      <c r="F2131" s="3">
        <v>1477156857</v>
      </c>
      <c r="G2131" s="3">
        <v>1477156857</v>
      </c>
      <c r="H2131" s="3">
        <v>1477156857</v>
      </c>
      <c r="I2131" s="3">
        <v>1477156857</v>
      </c>
    </row>
    <row r="2132" spans="1:9" x14ac:dyDescent="0.2">
      <c r="A2132" t="s">
        <v>101</v>
      </c>
      <c r="B2132" t="s">
        <v>102</v>
      </c>
      <c r="C2132" t="s">
        <v>17</v>
      </c>
      <c r="D2132" t="s">
        <v>36</v>
      </c>
      <c r="E2132">
        <v>202203</v>
      </c>
      <c r="F2132" s="3">
        <v>2451176546</v>
      </c>
      <c r="G2132" s="3">
        <v>2451176546</v>
      </c>
      <c r="H2132" s="3">
        <v>2451176546</v>
      </c>
      <c r="I2132" s="3">
        <v>2451176546</v>
      </c>
    </row>
    <row r="2133" spans="1:9" x14ac:dyDescent="0.2">
      <c r="A2133" t="s">
        <v>101</v>
      </c>
      <c r="B2133" t="s">
        <v>102</v>
      </c>
      <c r="C2133" t="s">
        <v>17</v>
      </c>
      <c r="D2133" t="s">
        <v>36</v>
      </c>
      <c r="E2133">
        <v>202204</v>
      </c>
      <c r="F2133" s="3">
        <v>2423160261</v>
      </c>
      <c r="G2133" s="3">
        <v>2422712191.7435999</v>
      </c>
      <c r="H2133" s="3">
        <v>2423160261</v>
      </c>
      <c r="I2133" s="3">
        <v>2422712191.7435999</v>
      </c>
    </row>
    <row r="2134" spans="1:9" x14ac:dyDescent="0.2">
      <c r="A2134" t="s">
        <v>101</v>
      </c>
      <c r="B2134" t="s">
        <v>102</v>
      </c>
      <c r="C2134" t="s">
        <v>17</v>
      </c>
      <c r="D2134" t="s">
        <v>36</v>
      </c>
      <c r="E2134">
        <v>202205</v>
      </c>
      <c r="F2134" s="3">
        <v>2442830486</v>
      </c>
      <c r="G2134" s="3">
        <v>2442830486</v>
      </c>
      <c r="H2134" s="3">
        <v>2442830486</v>
      </c>
      <c r="I2134" s="3">
        <v>2442830486</v>
      </c>
    </row>
    <row r="2135" spans="1:9" x14ac:dyDescent="0.2">
      <c r="A2135" t="s">
        <v>101</v>
      </c>
      <c r="B2135" t="s">
        <v>102</v>
      </c>
      <c r="C2135" t="s">
        <v>17</v>
      </c>
      <c r="D2135" t="s">
        <v>36</v>
      </c>
      <c r="E2135">
        <v>202206</v>
      </c>
      <c r="F2135" s="3">
        <v>2475405510</v>
      </c>
      <c r="G2135" s="3">
        <v>2475405510</v>
      </c>
      <c r="H2135" s="3">
        <v>2475405510</v>
      </c>
      <c r="I2135" s="3">
        <v>2475405510</v>
      </c>
    </row>
    <row r="2136" spans="1:9" x14ac:dyDescent="0.2">
      <c r="A2136" t="s">
        <v>101</v>
      </c>
      <c r="B2136" t="s">
        <v>102</v>
      </c>
      <c r="C2136" t="s">
        <v>17</v>
      </c>
      <c r="D2136" t="s">
        <v>36</v>
      </c>
      <c r="E2136">
        <v>202207</v>
      </c>
      <c r="F2136" s="3">
        <v>2503589669</v>
      </c>
      <c r="G2136" s="3">
        <v>2503589669</v>
      </c>
      <c r="H2136" s="3">
        <v>2503589669</v>
      </c>
      <c r="I2136" s="3">
        <v>2503589669</v>
      </c>
    </row>
    <row r="2137" spans="1:9" x14ac:dyDescent="0.2">
      <c r="A2137" t="s">
        <v>101</v>
      </c>
      <c r="B2137" t="s">
        <v>102</v>
      </c>
      <c r="C2137" t="s">
        <v>17</v>
      </c>
      <c r="D2137" t="s">
        <v>36</v>
      </c>
      <c r="E2137">
        <v>202208</v>
      </c>
      <c r="F2137" s="3">
        <v>2518578330</v>
      </c>
      <c r="G2137" s="3">
        <v>2518578330</v>
      </c>
      <c r="H2137" s="3">
        <v>2518578330</v>
      </c>
      <c r="I2137" s="3">
        <v>2518578330</v>
      </c>
    </row>
    <row r="2138" spans="1:9" x14ac:dyDescent="0.2">
      <c r="A2138" t="s">
        <v>101</v>
      </c>
      <c r="B2138" t="s">
        <v>102</v>
      </c>
      <c r="C2138" t="s">
        <v>17</v>
      </c>
      <c r="D2138" t="s">
        <v>36</v>
      </c>
      <c r="E2138">
        <v>202209</v>
      </c>
      <c r="F2138" s="3">
        <v>2552249041</v>
      </c>
      <c r="G2138" s="3">
        <v>2552249041</v>
      </c>
      <c r="H2138" s="3">
        <v>2552249041</v>
      </c>
      <c r="I2138" s="3">
        <v>2552249041</v>
      </c>
    </row>
    <row r="2139" spans="1:9" x14ac:dyDescent="0.2">
      <c r="A2139" t="s">
        <v>101</v>
      </c>
      <c r="B2139" t="s">
        <v>102</v>
      </c>
      <c r="C2139" t="s">
        <v>17</v>
      </c>
      <c r="D2139" t="s">
        <v>36</v>
      </c>
      <c r="E2139">
        <v>202210</v>
      </c>
      <c r="F2139" s="3">
        <v>2921483527</v>
      </c>
      <c r="G2139" s="3">
        <v>2921298290.7503004</v>
      </c>
      <c r="H2139" s="3">
        <v>2921483527</v>
      </c>
      <c r="I2139" s="3">
        <v>2921298290.7503004</v>
      </c>
    </row>
    <row r="2140" spans="1:9" x14ac:dyDescent="0.2">
      <c r="A2140" t="s">
        <v>101</v>
      </c>
      <c r="B2140" t="s">
        <v>102</v>
      </c>
      <c r="C2140" t="s">
        <v>17</v>
      </c>
      <c r="D2140" t="s">
        <v>36</v>
      </c>
      <c r="E2140">
        <v>202211</v>
      </c>
      <c r="F2140" s="3">
        <v>2947521049</v>
      </c>
      <c r="G2140" s="3">
        <v>2947521049</v>
      </c>
      <c r="H2140" s="3">
        <v>2947521049</v>
      </c>
      <c r="I2140" s="3">
        <v>2947521049</v>
      </c>
    </row>
    <row r="2141" spans="1:9" x14ac:dyDescent="0.2">
      <c r="A2141" t="s">
        <v>101</v>
      </c>
      <c r="B2141" t="s">
        <v>102</v>
      </c>
      <c r="C2141" t="s">
        <v>17</v>
      </c>
      <c r="D2141" t="s">
        <v>36</v>
      </c>
      <c r="E2141">
        <v>202212</v>
      </c>
      <c r="F2141" s="3">
        <v>3004447440</v>
      </c>
      <c r="G2141" s="3">
        <v>3004378622.1153002</v>
      </c>
      <c r="H2141" s="3">
        <v>3004447440</v>
      </c>
      <c r="I2141" s="3">
        <v>3004378622.1153002</v>
      </c>
    </row>
    <row r="2142" spans="1:9" x14ac:dyDescent="0.2">
      <c r="A2142" t="s">
        <v>101</v>
      </c>
      <c r="B2142" t="s">
        <v>102</v>
      </c>
      <c r="C2142" t="s">
        <v>17</v>
      </c>
      <c r="D2142" t="s">
        <v>36</v>
      </c>
      <c r="E2142">
        <v>202301</v>
      </c>
      <c r="F2142" s="3">
        <v>29694.999999757856</v>
      </c>
      <c r="G2142" s="3">
        <v>29694.999999757856</v>
      </c>
      <c r="H2142" s="3">
        <v>29694.999999757856</v>
      </c>
      <c r="I2142" s="3">
        <v>29694.999999757856</v>
      </c>
    </row>
    <row r="2143" spans="1:9" x14ac:dyDescent="0.2">
      <c r="A2143" t="s">
        <v>101</v>
      </c>
      <c r="B2143" t="s">
        <v>102</v>
      </c>
      <c r="C2143" t="s">
        <v>17</v>
      </c>
      <c r="D2143" t="s">
        <v>36</v>
      </c>
      <c r="E2143">
        <v>202302</v>
      </c>
      <c r="F2143" s="3">
        <v>3088630617</v>
      </c>
      <c r="G2143" s="3">
        <v>3088630617</v>
      </c>
      <c r="H2143" s="3">
        <v>3088630617</v>
      </c>
      <c r="I2143" s="3">
        <v>3088630617</v>
      </c>
    </row>
    <row r="2144" spans="1:9" x14ac:dyDescent="0.2">
      <c r="A2144" t="s">
        <v>101</v>
      </c>
      <c r="B2144" t="s">
        <v>102</v>
      </c>
      <c r="C2144" t="s">
        <v>17</v>
      </c>
      <c r="D2144" t="s">
        <v>36</v>
      </c>
      <c r="E2144">
        <v>202303</v>
      </c>
      <c r="F2144" s="3">
        <v>3117792889</v>
      </c>
      <c r="G2144" s="3">
        <v>3117792889</v>
      </c>
      <c r="H2144" s="3">
        <v>3117792889</v>
      </c>
      <c r="I2144" s="3">
        <v>3117792889</v>
      </c>
    </row>
    <row r="2145" spans="1:9" x14ac:dyDescent="0.2">
      <c r="A2145" t="s">
        <v>101</v>
      </c>
      <c r="B2145" t="s">
        <v>102</v>
      </c>
      <c r="C2145" t="s">
        <v>17</v>
      </c>
      <c r="D2145" t="s">
        <v>36</v>
      </c>
      <c r="E2145">
        <v>202304</v>
      </c>
      <c r="F2145" s="3">
        <v>3157190137</v>
      </c>
      <c r="G2145" s="3">
        <v>3157190137</v>
      </c>
      <c r="H2145" s="3">
        <v>3157190137</v>
      </c>
      <c r="I2145" s="3">
        <v>3157190137</v>
      </c>
    </row>
    <row r="2146" spans="1:9" x14ac:dyDescent="0.2">
      <c r="A2146" t="s">
        <v>101</v>
      </c>
      <c r="B2146" t="s">
        <v>102</v>
      </c>
      <c r="C2146" t="s">
        <v>17</v>
      </c>
      <c r="D2146" t="s">
        <v>36</v>
      </c>
      <c r="E2146">
        <v>202305</v>
      </c>
      <c r="F2146" s="3">
        <v>4121002341.0200005</v>
      </c>
      <c r="G2146" s="3">
        <v>4121002341.0200005</v>
      </c>
      <c r="H2146" s="3">
        <v>4121002341.0200005</v>
      </c>
      <c r="I2146" s="3">
        <v>4121002341.0200005</v>
      </c>
    </row>
    <row r="2147" spans="1:9" x14ac:dyDescent="0.2">
      <c r="A2147" t="s">
        <v>101</v>
      </c>
      <c r="B2147" t="s">
        <v>102</v>
      </c>
      <c r="C2147" t="s">
        <v>17</v>
      </c>
      <c r="D2147" t="s">
        <v>36</v>
      </c>
      <c r="E2147">
        <v>202306</v>
      </c>
      <c r="F2147" s="3">
        <v>4135750243.0300007</v>
      </c>
      <c r="G2147" s="3">
        <v>4135750243.0300007</v>
      </c>
      <c r="H2147" s="3">
        <v>4135750243.0300007</v>
      </c>
      <c r="I2147" s="3">
        <v>4135750243.0300007</v>
      </c>
    </row>
    <row r="2148" spans="1:9" x14ac:dyDescent="0.2">
      <c r="A2148" t="s">
        <v>101</v>
      </c>
      <c r="B2148" t="s">
        <v>102</v>
      </c>
      <c r="C2148" t="s">
        <v>17</v>
      </c>
      <c r="D2148" t="s">
        <v>36</v>
      </c>
      <c r="E2148">
        <v>202307</v>
      </c>
      <c r="F2148" s="3">
        <v>8397701329.8200006</v>
      </c>
      <c r="G2148" s="3">
        <v>8392265602.6481991</v>
      </c>
      <c r="H2148" s="3">
        <v>8397701329.8200006</v>
      </c>
      <c r="I2148" s="3">
        <v>8392265602.6481991</v>
      </c>
    </row>
    <row r="2149" spans="1:9" x14ac:dyDescent="0.2">
      <c r="A2149" t="s">
        <v>101</v>
      </c>
      <c r="B2149" t="s">
        <v>102</v>
      </c>
      <c r="C2149" t="s">
        <v>17</v>
      </c>
      <c r="D2149" t="s">
        <v>36</v>
      </c>
      <c r="E2149">
        <v>202308</v>
      </c>
      <c r="F2149" s="3">
        <v>4325861072.7000008</v>
      </c>
      <c r="G2149" s="3">
        <v>4293037373.7000003</v>
      </c>
      <c r="H2149" s="3">
        <v>4325861072.7000008</v>
      </c>
      <c r="I2149" s="3">
        <v>4293037373.7000003</v>
      </c>
    </row>
    <row r="2150" spans="1:9" x14ac:dyDescent="0.2">
      <c r="A2150" t="s">
        <v>101</v>
      </c>
      <c r="B2150" t="s">
        <v>102</v>
      </c>
      <c r="C2150" t="s">
        <v>17</v>
      </c>
      <c r="D2150" t="s">
        <v>36</v>
      </c>
      <c r="E2150">
        <v>202309</v>
      </c>
      <c r="F2150" s="3">
        <v>4573453038.04</v>
      </c>
      <c r="G2150" s="3">
        <v>4579725312.04</v>
      </c>
      <c r="H2150" s="3">
        <v>4573453038.04</v>
      </c>
      <c r="I2150" s="3">
        <v>4579725312.04</v>
      </c>
    </row>
    <row r="2151" spans="1:9" x14ac:dyDescent="0.2">
      <c r="A2151" t="s">
        <v>101</v>
      </c>
      <c r="B2151" t="s">
        <v>102</v>
      </c>
      <c r="C2151" t="s">
        <v>17</v>
      </c>
      <c r="D2151" t="s">
        <v>36</v>
      </c>
      <c r="E2151">
        <v>202310</v>
      </c>
      <c r="F2151" s="3">
        <v>4551921322.1000004</v>
      </c>
      <c r="G2151" s="3">
        <v>4560252061.1000004</v>
      </c>
      <c r="H2151" s="3">
        <v>4551921322.1000004</v>
      </c>
      <c r="I2151" s="3">
        <v>4560252061.1000004</v>
      </c>
    </row>
    <row r="2152" spans="1:9" x14ac:dyDescent="0.2">
      <c r="A2152" t="s">
        <v>101</v>
      </c>
      <c r="B2152" t="s">
        <v>102</v>
      </c>
      <c r="C2152" t="s">
        <v>17</v>
      </c>
      <c r="D2152" t="s">
        <v>36</v>
      </c>
      <c r="E2152">
        <v>202311</v>
      </c>
      <c r="F2152" s="3">
        <v>5184133931.6599998</v>
      </c>
      <c r="G2152" s="3">
        <v>5191817994.6599998</v>
      </c>
      <c r="H2152" s="3">
        <v>5184133931.6599998</v>
      </c>
      <c r="I2152" s="3">
        <v>5191817994.6599998</v>
      </c>
    </row>
    <row r="2153" spans="1:9" x14ac:dyDescent="0.2">
      <c r="A2153" t="s">
        <v>101</v>
      </c>
      <c r="B2153" t="s">
        <v>102</v>
      </c>
      <c r="C2153" t="s">
        <v>17</v>
      </c>
      <c r="D2153" t="s">
        <v>36</v>
      </c>
      <c r="E2153">
        <v>202312</v>
      </c>
      <c r="F2153" s="3">
        <v>5178194976.1200008</v>
      </c>
      <c r="G2153" s="3">
        <v>5184652984.2821016</v>
      </c>
      <c r="H2153" s="3">
        <v>5178194976.1200008</v>
      </c>
      <c r="I2153" s="3">
        <v>5184652984.2821016</v>
      </c>
    </row>
    <row r="2154" spans="1:9" x14ac:dyDescent="0.2">
      <c r="A2154" t="s">
        <v>101</v>
      </c>
      <c r="B2154" t="s">
        <v>102</v>
      </c>
      <c r="C2154" t="s">
        <v>17</v>
      </c>
      <c r="D2154" t="s">
        <v>36</v>
      </c>
      <c r="E2154">
        <v>202401</v>
      </c>
      <c r="F2154" s="3">
        <v>5527126984</v>
      </c>
      <c r="G2154" s="3">
        <v>5532427556.268507</v>
      </c>
      <c r="H2154" s="3">
        <v>5527126984</v>
      </c>
      <c r="I2154" s="3">
        <v>5532427556.268507</v>
      </c>
    </row>
    <row r="2155" spans="1:9" x14ac:dyDescent="0.2">
      <c r="A2155" t="s">
        <v>101</v>
      </c>
      <c r="B2155" t="s">
        <v>102</v>
      </c>
      <c r="C2155" t="s">
        <v>17</v>
      </c>
      <c r="D2155" t="s">
        <v>36</v>
      </c>
      <c r="E2155">
        <v>202402</v>
      </c>
      <c r="F2155" s="3">
        <v>4900396596.0300007</v>
      </c>
      <c r="G2155" s="3">
        <v>4904458601.713973</v>
      </c>
      <c r="H2155" s="3">
        <v>4900396596.0300007</v>
      </c>
      <c r="I2155" s="3">
        <v>4904458601.713973</v>
      </c>
    </row>
    <row r="2156" spans="1:9" x14ac:dyDescent="0.2">
      <c r="A2156" t="s">
        <v>101</v>
      </c>
      <c r="B2156" t="s">
        <v>102</v>
      </c>
      <c r="C2156" t="s">
        <v>17</v>
      </c>
      <c r="D2156" t="s">
        <v>36</v>
      </c>
      <c r="E2156">
        <v>202403</v>
      </c>
      <c r="F2156" s="3">
        <v>4885767624.4200001</v>
      </c>
      <c r="G2156" s="3">
        <v>4886005380.4200001</v>
      </c>
      <c r="H2156" s="3">
        <v>4885767624.4200001</v>
      </c>
      <c r="I2156" s="3">
        <v>4886005380.4200001</v>
      </c>
    </row>
    <row r="2157" spans="1:9" x14ac:dyDescent="0.2">
      <c r="A2157" t="s">
        <v>101</v>
      </c>
      <c r="B2157" t="s">
        <v>102</v>
      </c>
      <c r="C2157" t="s">
        <v>17</v>
      </c>
      <c r="D2157" t="s">
        <v>36</v>
      </c>
      <c r="E2157">
        <v>202404</v>
      </c>
      <c r="F2157" s="3">
        <v>4827000691.3299999</v>
      </c>
      <c r="G2157" s="3">
        <v>3399013312.3299999</v>
      </c>
      <c r="H2157" s="3">
        <v>4827000691.3299999</v>
      </c>
      <c r="I2157" s="3">
        <v>3399013312.3299999</v>
      </c>
    </row>
    <row r="2158" spans="1:9" x14ac:dyDescent="0.2">
      <c r="A2158" t="s">
        <v>101</v>
      </c>
      <c r="B2158" t="s">
        <v>102</v>
      </c>
      <c r="C2158" t="s">
        <v>17</v>
      </c>
      <c r="D2158" t="s">
        <v>36</v>
      </c>
      <c r="E2158">
        <v>202405</v>
      </c>
      <c r="F2158" s="3">
        <v>287375966.13999999</v>
      </c>
      <c r="G2158" s="3">
        <v>1715265837.1400001</v>
      </c>
      <c r="H2158" s="3">
        <v>287375966.13999999</v>
      </c>
      <c r="I2158" s="3">
        <v>1715265837.1400001</v>
      </c>
    </row>
    <row r="2159" spans="1:9" x14ac:dyDescent="0.2">
      <c r="A2159" t="s">
        <v>101</v>
      </c>
      <c r="B2159" t="s">
        <v>102</v>
      </c>
      <c r="C2159" t="s">
        <v>17</v>
      </c>
      <c r="D2159" t="s">
        <v>37</v>
      </c>
      <c r="E2159">
        <v>201906</v>
      </c>
      <c r="F2159" s="3">
        <v>2423765417</v>
      </c>
      <c r="G2159" s="3">
        <v>2423765417</v>
      </c>
      <c r="H2159" s="3">
        <v>2423765417</v>
      </c>
      <c r="I2159" s="3">
        <v>2423765417</v>
      </c>
    </row>
    <row r="2160" spans="1:9" x14ac:dyDescent="0.2">
      <c r="A2160" t="s">
        <v>101</v>
      </c>
      <c r="B2160" t="s">
        <v>102</v>
      </c>
      <c r="C2160" t="s">
        <v>17</v>
      </c>
      <c r="D2160" t="s">
        <v>37</v>
      </c>
      <c r="E2160">
        <v>201912</v>
      </c>
      <c r="F2160" s="3">
        <v>5631403608</v>
      </c>
      <c r="G2160" s="3">
        <v>5631403608</v>
      </c>
      <c r="H2160" s="3">
        <v>5631403608</v>
      </c>
      <c r="I2160" s="3">
        <v>5631403608</v>
      </c>
    </row>
    <row r="2161" spans="1:9" x14ac:dyDescent="0.2">
      <c r="A2161" t="s">
        <v>101</v>
      </c>
      <c r="B2161" t="s">
        <v>102</v>
      </c>
      <c r="C2161" t="s">
        <v>17</v>
      </c>
      <c r="D2161" t="s">
        <v>37</v>
      </c>
      <c r="E2161">
        <v>202006</v>
      </c>
      <c r="F2161" s="3">
        <v>6829476496</v>
      </c>
      <c r="G2161" s="3">
        <v>6829476496</v>
      </c>
      <c r="H2161" s="3">
        <v>6829476496</v>
      </c>
      <c r="I2161" s="3">
        <v>6829476496</v>
      </c>
    </row>
    <row r="2162" spans="1:9" x14ac:dyDescent="0.2">
      <c r="A2162" t="s">
        <v>101</v>
      </c>
      <c r="B2162" t="s">
        <v>102</v>
      </c>
      <c r="C2162" t="s">
        <v>17</v>
      </c>
      <c r="D2162" t="s">
        <v>37</v>
      </c>
      <c r="E2162">
        <v>202012</v>
      </c>
      <c r="F2162" s="3">
        <v>6941613254</v>
      </c>
      <c r="G2162" s="3">
        <v>6941318987.3939991</v>
      </c>
      <c r="H2162" s="3">
        <v>6941613254</v>
      </c>
      <c r="I2162" s="3">
        <v>6941318987.3939991</v>
      </c>
    </row>
    <row r="2163" spans="1:9" x14ac:dyDescent="0.2">
      <c r="A2163" t="s">
        <v>101</v>
      </c>
      <c r="B2163" t="s">
        <v>102</v>
      </c>
      <c r="C2163" t="s">
        <v>17</v>
      </c>
      <c r="D2163" t="s">
        <v>37</v>
      </c>
      <c r="E2163">
        <v>202106</v>
      </c>
      <c r="F2163" s="3">
        <v>9841068758</v>
      </c>
      <c r="G2163" s="3">
        <v>9454969878.649601</v>
      </c>
      <c r="H2163" s="3">
        <v>9841068758</v>
      </c>
      <c r="I2163" s="3">
        <v>9454969878.649601</v>
      </c>
    </row>
    <row r="2164" spans="1:9" x14ac:dyDescent="0.2">
      <c r="A2164" t="s">
        <v>101</v>
      </c>
      <c r="B2164" t="s">
        <v>102</v>
      </c>
      <c r="C2164" t="s">
        <v>17</v>
      </c>
      <c r="D2164" t="s">
        <v>37</v>
      </c>
      <c r="E2164">
        <v>202112</v>
      </c>
      <c r="F2164" s="3">
        <v>8767050549</v>
      </c>
      <c r="G2164" s="3">
        <v>9149996134.3290997</v>
      </c>
      <c r="H2164" s="3">
        <v>8767050549</v>
      </c>
      <c r="I2164" s="3">
        <v>9149996134.3290997</v>
      </c>
    </row>
    <row r="2165" spans="1:9" x14ac:dyDescent="0.2">
      <c r="A2165" t="s">
        <v>101</v>
      </c>
      <c r="B2165" t="s">
        <v>102</v>
      </c>
      <c r="C2165" t="s">
        <v>17</v>
      </c>
      <c r="D2165" t="s">
        <v>37</v>
      </c>
      <c r="E2165">
        <v>202206</v>
      </c>
      <c r="F2165" s="3">
        <v>12774410987</v>
      </c>
      <c r="G2165" s="3">
        <v>12773962917.743599</v>
      </c>
      <c r="H2165" s="3">
        <v>12774410987</v>
      </c>
      <c r="I2165" s="3">
        <v>12773962917.743599</v>
      </c>
    </row>
    <row r="2166" spans="1:9" x14ac:dyDescent="0.2">
      <c r="A2166" t="s">
        <v>101</v>
      </c>
      <c r="B2166" t="s">
        <v>102</v>
      </c>
      <c r="C2166" t="s">
        <v>17</v>
      </c>
      <c r="D2166" t="s">
        <v>37</v>
      </c>
      <c r="E2166">
        <v>202212</v>
      </c>
      <c r="F2166" s="3">
        <v>16447869056</v>
      </c>
      <c r="G2166" s="3">
        <v>16447615001.865601</v>
      </c>
      <c r="H2166" s="3">
        <v>16447869056</v>
      </c>
      <c r="I2166" s="3">
        <v>16447615001.865601</v>
      </c>
    </row>
    <row r="2167" spans="1:9" x14ac:dyDescent="0.2">
      <c r="A2167" t="s">
        <v>101</v>
      </c>
      <c r="B2167" t="s">
        <v>102</v>
      </c>
      <c r="C2167" t="s">
        <v>17</v>
      </c>
      <c r="D2167" t="s">
        <v>37</v>
      </c>
      <c r="E2167">
        <v>202306</v>
      </c>
      <c r="F2167" s="3">
        <v>17620395922.050003</v>
      </c>
      <c r="G2167" s="3">
        <v>17620395922.050003</v>
      </c>
      <c r="H2167" s="3">
        <v>17620395922.050003</v>
      </c>
      <c r="I2167" s="3">
        <v>17620395922.050003</v>
      </c>
    </row>
    <row r="2168" spans="1:9" x14ac:dyDescent="0.2">
      <c r="A2168" t="s">
        <v>101</v>
      </c>
      <c r="B2168" t="s">
        <v>102</v>
      </c>
      <c r="C2168" t="s">
        <v>17</v>
      </c>
      <c r="D2168" t="s">
        <v>37</v>
      </c>
      <c r="E2168">
        <v>202312</v>
      </c>
      <c r="F2168" s="3">
        <v>32211265670.440002</v>
      </c>
      <c r="G2168" s="3">
        <v>32201751328.430298</v>
      </c>
      <c r="H2168" s="3">
        <v>32211265670.440002</v>
      </c>
      <c r="I2168" s="3">
        <v>32201751328.430298</v>
      </c>
    </row>
    <row r="2169" spans="1:9" x14ac:dyDescent="0.2">
      <c r="A2169" t="s">
        <v>101</v>
      </c>
      <c r="B2169" t="s">
        <v>102</v>
      </c>
      <c r="C2169" t="s">
        <v>17</v>
      </c>
      <c r="D2169" t="s">
        <v>37</v>
      </c>
      <c r="E2169">
        <v>202406</v>
      </c>
      <c r="F2169" s="3">
        <v>20427667861.919998</v>
      </c>
      <c r="G2169" s="3">
        <v>20437170687.872478</v>
      </c>
      <c r="H2169" s="3">
        <v>20427667861.919998</v>
      </c>
      <c r="I2169" s="3">
        <v>20437170687.872478</v>
      </c>
    </row>
    <row r="2170" spans="1:9" x14ac:dyDescent="0.2">
      <c r="A2170" t="s">
        <v>101</v>
      </c>
      <c r="B2170" t="s">
        <v>102</v>
      </c>
      <c r="C2170" t="s">
        <v>17</v>
      </c>
      <c r="D2170" t="s">
        <v>33</v>
      </c>
      <c r="E2170">
        <v>201906</v>
      </c>
      <c r="F2170" s="3">
        <v>2423765417</v>
      </c>
      <c r="G2170" s="3">
        <v>2423765417</v>
      </c>
      <c r="H2170" s="3">
        <v>2423765417</v>
      </c>
      <c r="I2170" s="3">
        <v>2423765417</v>
      </c>
    </row>
    <row r="2171" spans="1:9" x14ac:dyDescent="0.2">
      <c r="A2171" t="s">
        <v>101</v>
      </c>
      <c r="B2171" t="s">
        <v>102</v>
      </c>
      <c r="C2171" t="s">
        <v>17</v>
      </c>
      <c r="D2171" t="s">
        <v>33</v>
      </c>
      <c r="E2171">
        <v>201909</v>
      </c>
      <c r="F2171" s="3">
        <v>2510895395</v>
      </c>
      <c r="G2171" s="3">
        <v>2510895395</v>
      </c>
      <c r="H2171" s="3">
        <v>2510895395</v>
      </c>
      <c r="I2171" s="3">
        <v>2510895395</v>
      </c>
    </row>
    <row r="2172" spans="1:9" x14ac:dyDescent="0.2">
      <c r="A2172" t="s">
        <v>101</v>
      </c>
      <c r="B2172" t="s">
        <v>102</v>
      </c>
      <c r="C2172" t="s">
        <v>17</v>
      </c>
      <c r="D2172" t="s">
        <v>33</v>
      </c>
      <c r="E2172">
        <v>201912</v>
      </c>
      <c r="F2172" s="3">
        <v>3120508213</v>
      </c>
      <c r="G2172" s="3">
        <v>3120508213</v>
      </c>
      <c r="H2172" s="3">
        <v>3120508213</v>
      </c>
      <c r="I2172" s="3">
        <v>3120508213</v>
      </c>
    </row>
    <row r="2173" spans="1:9" x14ac:dyDescent="0.2">
      <c r="A2173" t="s">
        <v>101</v>
      </c>
      <c r="B2173" t="s">
        <v>102</v>
      </c>
      <c r="C2173" t="s">
        <v>17</v>
      </c>
      <c r="D2173" t="s">
        <v>33</v>
      </c>
      <c r="E2173">
        <v>202003</v>
      </c>
      <c r="F2173" s="3">
        <v>3433500168</v>
      </c>
      <c r="G2173" s="3">
        <v>3433500168</v>
      </c>
      <c r="H2173" s="3">
        <v>3433500168</v>
      </c>
      <c r="I2173" s="3">
        <v>3433500168</v>
      </c>
    </row>
    <row r="2174" spans="1:9" x14ac:dyDescent="0.2">
      <c r="A2174" t="s">
        <v>101</v>
      </c>
      <c r="B2174" t="s">
        <v>102</v>
      </c>
      <c r="C2174" t="s">
        <v>17</v>
      </c>
      <c r="D2174" t="s">
        <v>33</v>
      </c>
      <c r="E2174">
        <v>202006</v>
      </c>
      <c r="F2174" s="3">
        <v>3395976328</v>
      </c>
      <c r="G2174" s="3">
        <v>3395976328</v>
      </c>
      <c r="H2174" s="3">
        <v>3395976328</v>
      </c>
      <c r="I2174" s="3">
        <v>3395976328</v>
      </c>
    </row>
    <row r="2175" spans="1:9" x14ac:dyDescent="0.2">
      <c r="A2175" t="s">
        <v>101</v>
      </c>
      <c r="B2175" t="s">
        <v>102</v>
      </c>
      <c r="C2175" t="s">
        <v>17</v>
      </c>
      <c r="D2175" t="s">
        <v>33</v>
      </c>
      <c r="E2175">
        <v>202009</v>
      </c>
      <c r="F2175" s="3">
        <v>3445331790</v>
      </c>
      <c r="G2175" s="3">
        <v>3445331790</v>
      </c>
      <c r="H2175" s="3">
        <v>3445331790</v>
      </c>
      <c r="I2175" s="3">
        <v>3445331790</v>
      </c>
    </row>
    <row r="2176" spans="1:9" x14ac:dyDescent="0.2">
      <c r="A2176" t="s">
        <v>101</v>
      </c>
      <c r="B2176" t="s">
        <v>102</v>
      </c>
      <c r="C2176" t="s">
        <v>17</v>
      </c>
      <c r="D2176" t="s">
        <v>33</v>
      </c>
      <c r="E2176">
        <v>202012</v>
      </c>
      <c r="F2176" s="3">
        <v>3496281464</v>
      </c>
      <c r="G2176" s="3">
        <v>3495987197.3940001</v>
      </c>
      <c r="H2176" s="3">
        <v>3496281464</v>
      </c>
      <c r="I2176" s="3">
        <v>3495987197.3940001</v>
      </c>
    </row>
    <row r="2177" spans="1:9" x14ac:dyDescent="0.2">
      <c r="A2177" t="s">
        <v>101</v>
      </c>
      <c r="B2177" t="s">
        <v>102</v>
      </c>
      <c r="C2177" t="s">
        <v>17</v>
      </c>
      <c r="D2177" t="s">
        <v>33</v>
      </c>
      <c r="E2177">
        <v>202103</v>
      </c>
      <c r="F2177" s="3">
        <v>4896816209</v>
      </c>
      <c r="G2177" s="3">
        <v>4283705128.8162003</v>
      </c>
      <c r="H2177" s="3">
        <v>4896816209</v>
      </c>
      <c r="I2177" s="3">
        <v>4283705128.8162003</v>
      </c>
    </row>
    <row r="2178" spans="1:9" x14ac:dyDescent="0.2">
      <c r="A2178" t="s">
        <v>101</v>
      </c>
      <c r="B2178" t="s">
        <v>102</v>
      </c>
      <c r="C2178" t="s">
        <v>17</v>
      </c>
      <c r="D2178" t="s">
        <v>33</v>
      </c>
      <c r="E2178">
        <v>202106</v>
      </c>
      <c r="F2178" s="3">
        <v>4944252549</v>
      </c>
      <c r="G2178" s="3">
        <v>5171264749.8333998</v>
      </c>
      <c r="H2178" s="3">
        <v>4944252549</v>
      </c>
      <c r="I2178" s="3">
        <v>5171264749.8333998</v>
      </c>
    </row>
    <row r="2179" spans="1:9" x14ac:dyDescent="0.2">
      <c r="A2179" t="s">
        <v>101</v>
      </c>
      <c r="B2179" t="s">
        <v>102</v>
      </c>
      <c r="C2179" t="s">
        <v>17</v>
      </c>
      <c r="D2179" t="s">
        <v>33</v>
      </c>
      <c r="E2179">
        <v>202109</v>
      </c>
      <c r="F2179" s="3">
        <v>4315619763</v>
      </c>
      <c r="G2179" s="3">
        <v>4545044626.7464991</v>
      </c>
      <c r="H2179" s="3">
        <v>4315619763</v>
      </c>
      <c r="I2179" s="3">
        <v>4545044626.7464991</v>
      </c>
    </row>
    <row r="2180" spans="1:9" x14ac:dyDescent="0.2">
      <c r="A2180" t="s">
        <v>101</v>
      </c>
      <c r="B2180" t="s">
        <v>102</v>
      </c>
      <c r="C2180" t="s">
        <v>17</v>
      </c>
      <c r="D2180" t="s">
        <v>33</v>
      </c>
      <c r="E2180">
        <v>202112</v>
      </c>
      <c r="F2180" s="3">
        <v>4451430786</v>
      </c>
      <c r="G2180" s="3">
        <v>4604951507.5825996</v>
      </c>
      <c r="H2180" s="3">
        <v>4451430786</v>
      </c>
      <c r="I2180" s="3">
        <v>4604951507.5825996</v>
      </c>
    </row>
    <row r="2181" spans="1:9" x14ac:dyDescent="0.2">
      <c r="A2181" t="s">
        <v>101</v>
      </c>
      <c r="B2181" t="s">
        <v>102</v>
      </c>
      <c r="C2181" t="s">
        <v>17</v>
      </c>
      <c r="D2181" t="s">
        <v>33</v>
      </c>
      <c r="E2181">
        <v>202203</v>
      </c>
      <c r="F2181" s="3">
        <v>5433014730</v>
      </c>
      <c r="G2181" s="3">
        <v>5433014730</v>
      </c>
      <c r="H2181" s="3">
        <v>5433014730</v>
      </c>
      <c r="I2181" s="3">
        <v>5433014730</v>
      </c>
    </row>
    <row r="2182" spans="1:9" x14ac:dyDescent="0.2">
      <c r="A2182" t="s">
        <v>101</v>
      </c>
      <c r="B2182" t="s">
        <v>102</v>
      </c>
      <c r="C2182" t="s">
        <v>17</v>
      </c>
      <c r="D2182" t="s">
        <v>33</v>
      </c>
      <c r="E2182">
        <v>202206</v>
      </c>
      <c r="F2182" s="3">
        <v>7341396257</v>
      </c>
      <c r="G2182" s="3">
        <v>7340948187.7435999</v>
      </c>
      <c r="H2182" s="3">
        <v>7341396257</v>
      </c>
      <c r="I2182" s="3">
        <v>7340948187.7435999</v>
      </c>
    </row>
    <row r="2183" spans="1:9" x14ac:dyDescent="0.2">
      <c r="A2183" t="s">
        <v>101</v>
      </c>
      <c r="B2183" t="s">
        <v>102</v>
      </c>
      <c r="C2183" t="s">
        <v>17</v>
      </c>
      <c r="D2183" t="s">
        <v>33</v>
      </c>
      <c r="E2183">
        <v>202209</v>
      </c>
      <c r="F2183" s="3">
        <v>7574417040</v>
      </c>
      <c r="G2183" s="3">
        <v>7574417040</v>
      </c>
      <c r="H2183" s="3">
        <v>7574417040</v>
      </c>
      <c r="I2183" s="3">
        <v>7574417040</v>
      </c>
    </row>
    <row r="2184" spans="1:9" x14ac:dyDescent="0.2">
      <c r="A2184" t="s">
        <v>101</v>
      </c>
      <c r="B2184" t="s">
        <v>102</v>
      </c>
      <c r="C2184" t="s">
        <v>17</v>
      </c>
      <c r="D2184" t="s">
        <v>33</v>
      </c>
      <c r="E2184">
        <v>202212</v>
      </c>
      <c r="F2184" s="3">
        <v>8873452016</v>
      </c>
      <c r="G2184" s="3">
        <v>8873197961.8656006</v>
      </c>
      <c r="H2184" s="3">
        <v>8873452016</v>
      </c>
      <c r="I2184" s="3">
        <v>8873197961.8656006</v>
      </c>
    </row>
    <row r="2185" spans="1:9" x14ac:dyDescent="0.2">
      <c r="A2185" t="s">
        <v>101</v>
      </c>
      <c r="B2185" t="s">
        <v>102</v>
      </c>
      <c r="C2185" t="s">
        <v>17</v>
      </c>
      <c r="D2185" t="s">
        <v>33</v>
      </c>
      <c r="E2185">
        <v>202303</v>
      </c>
      <c r="F2185" s="3">
        <v>6206453201</v>
      </c>
      <c r="G2185" s="3">
        <v>6206453201</v>
      </c>
      <c r="H2185" s="3">
        <v>6206453201</v>
      </c>
      <c r="I2185" s="3">
        <v>6206453201</v>
      </c>
    </row>
    <row r="2186" spans="1:9" x14ac:dyDescent="0.2">
      <c r="A2186" t="s">
        <v>101</v>
      </c>
      <c r="B2186" t="s">
        <v>102</v>
      </c>
      <c r="C2186" t="s">
        <v>17</v>
      </c>
      <c r="D2186" t="s">
        <v>33</v>
      </c>
      <c r="E2186">
        <v>202306</v>
      </c>
      <c r="F2186" s="3">
        <v>11413942721.050001</v>
      </c>
      <c r="G2186" s="3">
        <v>11413942721.050001</v>
      </c>
      <c r="H2186" s="3">
        <v>11413942721.050001</v>
      </c>
      <c r="I2186" s="3">
        <v>11413942721.050001</v>
      </c>
    </row>
    <row r="2187" spans="1:9" x14ac:dyDescent="0.2">
      <c r="A2187" t="s">
        <v>101</v>
      </c>
      <c r="B2187" t="s">
        <v>102</v>
      </c>
      <c r="C2187" t="s">
        <v>17</v>
      </c>
      <c r="D2187" t="s">
        <v>33</v>
      </c>
      <c r="E2187">
        <v>202309</v>
      </c>
      <c r="F2187" s="3">
        <v>17297015440.560001</v>
      </c>
      <c r="G2187" s="3">
        <v>17265028288.388199</v>
      </c>
      <c r="H2187" s="3">
        <v>17297015440.560001</v>
      </c>
      <c r="I2187" s="3">
        <v>17265028288.388199</v>
      </c>
    </row>
    <row r="2188" spans="1:9" x14ac:dyDescent="0.2">
      <c r="A2188" t="s">
        <v>101</v>
      </c>
      <c r="B2188" t="s">
        <v>102</v>
      </c>
      <c r="C2188" t="s">
        <v>17</v>
      </c>
      <c r="D2188" t="s">
        <v>33</v>
      </c>
      <c r="E2188">
        <v>202312</v>
      </c>
      <c r="F2188" s="3">
        <v>14914250229.880001</v>
      </c>
      <c r="G2188" s="3">
        <v>14936723040.042103</v>
      </c>
      <c r="H2188" s="3">
        <v>14914250229.880001</v>
      </c>
      <c r="I2188" s="3">
        <v>14936723040.042103</v>
      </c>
    </row>
    <row r="2189" spans="1:9" x14ac:dyDescent="0.2">
      <c r="A2189" t="s">
        <v>101</v>
      </c>
      <c r="B2189" t="s">
        <v>102</v>
      </c>
      <c r="C2189" t="s">
        <v>17</v>
      </c>
      <c r="D2189" t="s">
        <v>33</v>
      </c>
      <c r="E2189">
        <v>202403</v>
      </c>
      <c r="F2189" s="3">
        <v>15313291204.450001</v>
      </c>
      <c r="G2189" s="3">
        <v>15322891538.402479</v>
      </c>
      <c r="H2189" s="3">
        <v>15313291204.450001</v>
      </c>
      <c r="I2189" s="3">
        <v>15322891538.402479</v>
      </c>
    </row>
    <row r="2190" spans="1:9" x14ac:dyDescent="0.2">
      <c r="A2190" t="s">
        <v>101</v>
      </c>
      <c r="B2190" t="s">
        <v>102</v>
      </c>
      <c r="C2190" t="s">
        <v>17</v>
      </c>
      <c r="D2190" t="s">
        <v>33</v>
      </c>
      <c r="E2190">
        <v>202406</v>
      </c>
      <c r="F2190" s="3">
        <v>5114376657.4700003</v>
      </c>
      <c r="G2190" s="3">
        <v>5114279149.4700003</v>
      </c>
      <c r="H2190" s="3">
        <v>5114376657.4700003</v>
      </c>
      <c r="I2190" s="3">
        <v>5114279149.4700003</v>
      </c>
    </row>
    <row r="2191" spans="1:9" x14ac:dyDescent="0.2">
      <c r="A2191" t="s">
        <v>101</v>
      </c>
      <c r="B2191" t="s">
        <v>29</v>
      </c>
      <c r="C2191" t="s">
        <v>17</v>
      </c>
      <c r="D2191" t="s">
        <v>35</v>
      </c>
      <c r="E2191">
        <v>2021</v>
      </c>
      <c r="F2191" s="3">
        <v>10931199958.130001</v>
      </c>
      <c r="G2191" s="3">
        <v>10931002365.1332</v>
      </c>
      <c r="H2191" s="3">
        <v>10931199958.130001</v>
      </c>
      <c r="I2191" s="3">
        <v>10931002365.1332</v>
      </c>
    </row>
    <row r="2192" spans="1:9" x14ac:dyDescent="0.2">
      <c r="A2192" t="s">
        <v>101</v>
      </c>
      <c r="B2192" t="s">
        <v>29</v>
      </c>
      <c r="C2192" t="s">
        <v>17</v>
      </c>
      <c r="D2192" t="s">
        <v>35</v>
      </c>
      <c r="E2192">
        <v>2022</v>
      </c>
      <c r="F2192" s="3">
        <v>62883517084.75</v>
      </c>
      <c r="G2192" s="3">
        <v>62882866299.063293</v>
      </c>
      <c r="H2192" s="3">
        <v>62883517084.75</v>
      </c>
      <c r="I2192" s="3">
        <v>62882866299.063293</v>
      </c>
    </row>
    <row r="2193" spans="1:9" x14ac:dyDescent="0.2">
      <c r="A2193" t="s">
        <v>101</v>
      </c>
      <c r="B2193" t="s">
        <v>29</v>
      </c>
      <c r="C2193" t="s">
        <v>17</v>
      </c>
      <c r="D2193" t="s">
        <v>35</v>
      </c>
      <c r="E2193">
        <v>2023</v>
      </c>
      <c r="F2193" s="3">
        <v>22721645489.080002</v>
      </c>
      <c r="G2193" s="3">
        <v>22721645492.080002</v>
      </c>
      <c r="H2193" s="3">
        <v>22721645489.080002</v>
      </c>
      <c r="I2193" s="3">
        <v>22721645492.080002</v>
      </c>
    </row>
    <row r="2194" spans="1:9" x14ac:dyDescent="0.2">
      <c r="A2194" t="s">
        <v>101</v>
      </c>
      <c r="B2194" t="s">
        <v>29</v>
      </c>
      <c r="C2194" t="s">
        <v>17</v>
      </c>
      <c r="D2194" t="s">
        <v>36</v>
      </c>
      <c r="E2194">
        <v>202109</v>
      </c>
      <c r="F2194" s="3">
        <v>1</v>
      </c>
      <c r="G2194" s="3">
        <v>0</v>
      </c>
      <c r="H2194" s="3">
        <v>1</v>
      </c>
      <c r="I2194" s="3">
        <v>0</v>
      </c>
    </row>
    <row r="2195" spans="1:9" x14ac:dyDescent="0.2">
      <c r="A2195" t="s">
        <v>101</v>
      </c>
      <c r="B2195" t="s">
        <v>29</v>
      </c>
      <c r="C2195" t="s">
        <v>17</v>
      </c>
      <c r="D2195" t="s">
        <v>36</v>
      </c>
      <c r="E2195">
        <v>202110</v>
      </c>
      <c r="F2195" s="3">
        <v>1683759181</v>
      </c>
      <c r="G2195" s="3">
        <v>1683759181</v>
      </c>
      <c r="H2195" s="3">
        <v>1683759181</v>
      </c>
      <c r="I2195" s="3">
        <v>1683759181</v>
      </c>
    </row>
    <row r="2196" spans="1:9" x14ac:dyDescent="0.2">
      <c r="A2196" t="s">
        <v>101</v>
      </c>
      <c r="B2196" t="s">
        <v>29</v>
      </c>
      <c r="C2196" t="s">
        <v>17</v>
      </c>
      <c r="D2196" t="s">
        <v>36</v>
      </c>
      <c r="E2196">
        <v>202111</v>
      </c>
      <c r="F2196" s="3">
        <v>4619241493.1300011</v>
      </c>
      <c r="G2196" s="3">
        <v>4619214532.520401</v>
      </c>
      <c r="H2196" s="3">
        <v>4619241493.1300011</v>
      </c>
      <c r="I2196" s="3">
        <v>4619214532.520401</v>
      </c>
    </row>
    <row r="2197" spans="1:9" x14ac:dyDescent="0.2">
      <c r="A2197" t="s">
        <v>101</v>
      </c>
      <c r="B2197" t="s">
        <v>29</v>
      </c>
      <c r="C2197" t="s">
        <v>17</v>
      </c>
      <c r="D2197" t="s">
        <v>36</v>
      </c>
      <c r="E2197">
        <v>202112</v>
      </c>
      <c r="F2197" s="3">
        <v>4628199283</v>
      </c>
      <c r="G2197" s="3">
        <v>4628028651.6127987</v>
      </c>
      <c r="H2197" s="3">
        <v>4628199283</v>
      </c>
      <c r="I2197" s="3">
        <v>4628028651.6127987</v>
      </c>
    </row>
    <row r="2198" spans="1:9" x14ac:dyDescent="0.2">
      <c r="A2198" t="s">
        <v>101</v>
      </c>
      <c r="B2198" t="s">
        <v>29</v>
      </c>
      <c r="C2198" t="s">
        <v>17</v>
      </c>
      <c r="D2198" t="s">
        <v>36</v>
      </c>
      <c r="E2198">
        <v>202201</v>
      </c>
      <c r="F2198" s="3">
        <v>4614873510</v>
      </c>
      <c r="G2198" s="3">
        <v>4614873514</v>
      </c>
      <c r="H2198" s="3">
        <v>4614873510</v>
      </c>
      <c r="I2198" s="3">
        <v>4614873514</v>
      </c>
    </row>
    <row r="2199" spans="1:9" x14ac:dyDescent="0.2">
      <c r="A2199" t="s">
        <v>101</v>
      </c>
      <c r="B2199" t="s">
        <v>29</v>
      </c>
      <c r="C2199" t="s">
        <v>17</v>
      </c>
      <c r="D2199" t="s">
        <v>36</v>
      </c>
      <c r="E2199">
        <v>202202</v>
      </c>
      <c r="F2199" s="3">
        <v>4611573626.2700005</v>
      </c>
      <c r="G2199" s="3">
        <v>4611573405.2700005</v>
      </c>
      <c r="H2199" s="3">
        <v>4611573626.2700005</v>
      </c>
      <c r="I2199" s="3">
        <v>4611573405.2700005</v>
      </c>
    </row>
    <row r="2200" spans="1:9" x14ac:dyDescent="0.2">
      <c r="A2200" t="s">
        <v>101</v>
      </c>
      <c r="B2200" t="s">
        <v>29</v>
      </c>
      <c r="C2200" t="s">
        <v>17</v>
      </c>
      <c r="D2200" t="s">
        <v>36</v>
      </c>
      <c r="E2200">
        <v>202203</v>
      </c>
      <c r="F2200" s="3">
        <v>4653789617</v>
      </c>
      <c r="G2200" s="3">
        <v>4653789640</v>
      </c>
      <c r="H2200" s="3">
        <v>4653789617</v>
      </c>
      <c r="I2200" s="3">
        <v>4653789640</v>
      </c>
    </row>
    <row r="2201" spans="1:9" x14ac:dyDescent="0.2">
      <c r="A2201" t="s">
        <v>101</v>
      </c>
      <c r="B2201" t="s">
        <v>29</v>
      </c>
      <c r="C2201" t="s">
        <v>17</v>
      </c>
      <c r="D2201" t="s">
        <v>36</v>
      </c>
      <c r="E2201">
        <v>202204</v>
      </c>
      <c r="F2201" s="3">
        <v>4673628678</v>
      </c>
      <c r="G2201" s="3">
        <v>4673305323.3569975</v>
      </c>
      <c r="H2201" s="3">
        <v>4673628678</v>
      </c>
      <c r="I2201" s="3">
        <v>4673305323.3569975</v>
      </c>
    </row>
    <row r="2202" spans="1:9" x14ac:dyDescent="0.2">
      <c r="A2202" t="s">
        <v>101</v>
      </c>
      <c r="B2202" t="s">
        <v>29</v>
      </c>
      <c r="C2202" t="s">
        <v>17</v>
      </c>
      <c r="D2202" t="s">
        <v>36</v>
      </c>
      <c r="E2202">
        <v>202205</v>
      </c>
      <c r="F2202" s="3">
        <v>4677701723.04</v>
      </c>
      <c r="G2202" s="3">
        <v>4677701753.04</v>
      </c>
      <c r="H2202" s="3">
        <v>4677701723.04</v>
      </c>
      <c r="I2202" s="3">
        <v>4677701753.04</v>
      </c>
    </row>
    <row r="2203" spans="1:9" x14ac:dyDescent="0.2">
      <c r="A2203" t="s">
        <v>101</v>
      </c>
      <c r="B2203" t="s">
        <v>29</v>
      </c>
      <c r="C2203" t="s">
        <v>17</v>
      </c>
      <c r="D2203" t="s">
        <v>36</v>
      </c>
      <c r="E2203">
        <v>202206</v>
      </c>
      <c r="F2203" s="3">
        <v>4683039799.0999994</v>
      </c>
      <c r="G2203" s="3">
        <v>4683039819.0999994</v>
      </c>
      <c r="H2203" s="3">
        <v>4683039799.0999994</v>
      </c>
      <c r="I2203" s="3">
        <v>4683039819.0999994</v>
      </c>
    </row>
    <row r="2204" spans="1:9" x14ac:dyDescent="0.2">
      <c r="A2204" t="s">
        <v>101</v>
      </c>
      <c r="B2204" t="s">
        <v>29</v>
      </c>
      <c r="C2204" t="s">
        <v>17</v>
      </c>
      <c r="D2204" t="s">
        <v>36</v>
      </c>
      <c r="E2204">
        <v>202207</v>
      </c>
      <c r="F2204" s="3">
        <v>4685090867.1499996</v>
      </c>
      <c r="G2204" s="3">
        <v>4685090908.1499996</v>
      </c>
      <c r="H2204" s="3">
        <v>4685090867.1499996</v>
      </c>
      <c r="I2204" s="3">
        <v>4685090908.1499996</v>
      </c>
    </row>
    <row r="2205" spans="1:9" x14ac:dyDescent="0.2">
      <c r="A2205" t="s">
        <v>101</v>
      </c>
      <c r="B2205" t="s">
        <v>29</v>
      </c>
      <c r="C2205" t="s">
        <v>17</v>
      </c>
      <c r="D2205" t="s">
        <v>36</v>
      </c>
      <c r="E2205">
        <v>202208</v>
      </c>
      <c r="F2205" s="3">
        <v>4674151349</v>
      </c>
      <c r="G2205" s="3">
        <v>4674151406</v>
      </c>
      <c r="H2205" s="3">
        <v>4674151349</v>
      </c>
      <c r="I2205" s="3">
        <v>4674151406</v>
      </c>
    </row>
    <row r="2206" spans="1:9" x14ac:dyDescent="0.2">
      <c r="A2206" t="s">
        <v>101</v>
      </c>
      <c r="B2206" t="s">
        <v>29</v>
      </c>
      <c r="C2206" t="s">
        <v>17</v>
      </c>
      <c r="D2206" t="s">
        <v>36</v>
      </c>
      <c r="E2206">
        <v>202209</v>
      </c>
      <c r="F2206" s="3">
        <v>4681898988</v>
      </c>
      <c r="G2206" s="3">
        <v>4681898994</v>
      </c>
      <c r="H2206" s="3">
        <v>4681898988</v>
      </c>
      <c r="I2206" s="3">
        <v>4681898994</v>
      </c>
    </row>
    <row r="2207" spans="1:9" x14ac:dyDescent="0.2">
      <c r="A2207" t="s">
        <v>101</v>
      </c>
      <c r="B2207" t="s">
        <v>29</v>
      </c>
      <c r="C2207" t="s">
        <v>17</v>
      </c>
      <c r="D2207" t="s">
        <v>36</v>
      </c>
      <c r="E2207">
        <v>202210</v>
      </c>
      <c r="F2207" s="3">
        <v>2971349196</v>
      </c>
      <c r="G2207" s="3">
        <v>2971120951.2970982</v>
      </c>
      <c r="H2207" s="3">
        <v>2971349196</v>
      </c>
      <c r="I2207" s="3">
        <v>2971120951.2970982</v>
      </c>
    </row>
    <row r="2208" spans="1:9" x14ac:dyDescent="0.2">
      <c r="A2208" t="s">
        <v>101</v>
      </c>
      <c r="B2208" t="s">
        <v>29</v>
      </c>
      <c r="C2208" t="s">
        <v>17</v>
      </c>
      <c r="D2208" t="s">
        <v>36</v>
      </c>
      <c r="E2208">
        <v>202211</v>
      </c>
      <c r="F2208" s="3">
        <v>10374711129.040001</v>
      </c>
      <c r="G2208" s="3">
        <v>10374711129.040001</v>
      </c>
      <c r="H2208" s="3">
        <v>10374711129.040001</v>
      </c>
      <c r="I2208" s="3">
        <v>10374711129.040001</v>
      </c>
    </row>
    <row r="2209" spans="1:9" x14ac:dyDescent="0.2">
      <c r="A2209" t="s">
        <v>101</v>
      </c>
      <c r="B2209" t="s">
        <v>29</v>
      </c>
      <c r="C2209" t="s">
        <v>17</v>
      </c>
      <c r="D2209" t="s">
        <v>36</v>
      </c>
      <c r="E2209">
        <v>202212</v>
      </c>
      <c r="F2209" s="3">
        <v>7581708602.1500006</v>
      </c>
      <c r="G2209" s="3">
        <v>7581609455.8092003</v>
      </c>
      <c r="H2209" s="3">
        <v>7581708602.1500006</v>
      </c>
      <c r="I2209" s="3">
        <v>7581609455.8092003</v>
      </c>
    </row>
    <row r="2210" spans="1:9" x14ac:dyDescent="0.2">
      <c r="A2210" t="s">
        <v>101</v>
      </c>
      <c r="B2210" t="s">
        <v>29</v>
      </c>
      <c r="C2210" t="s">
        <v>17</v>
      </c>
      <c r="D2210" t="s">
        <v>36</v>
      </c>
      <c r="E2210">
        <v>202301</v>
      </c>
      <c r="F2210" s="3">
        <v>7556716595.04</v>
      </c>
      <c r="G2210" s="3">
        <v>7556716595.04</v>
      </c>
      <c r="H2210" s="3">
        <v>7556716595.04</v>
      </c>
      <c r="I2210" s="3">
        <v>7556716595.04</v>
      </c>
    </row>
    <row r="2211" spans="1:9" x14ac:dyDescent="0.2">
      <c r="A2211" t="s">
        <v>101</v>
      </c>
      <c r="B2211" t="s">
        <v>29</v>
      </c>
      <c r="C2211" t="s">
        <v>17</v>
      </c>
      <c r="D2211" t="s">
        <v>36</v>
      </c>
      <c r="E2211">
        <v>202302</v>
      </c>
      <c r="F2211" s="3">
        <v>7554847736.04</v>
      </c>
      <c r="G2211" s="3">
        <v>7554847736.04</v>
      </c>
      <c r="H2211" s="3">
        <v>7554847736.04</v>
      </c>
      <c r="I2211" s="3">
        <v>7554847736.04</v>
      </c>
    </row>
    <row r="2212" spans="1:9" x14ac:dyDescent="0.2">
      <c r="A2212" t="s">
        <v>101</v>
      </c>
      <c r="B2212" t="s">
        <v>29</v>
      </c>
      <c r="C2212" t="s">
        <v>17</v>
      </c>
      <c r="D2212" t="s">
        <v>36</v>
      </c>
      <c r="E2212">
        <v>202303</v>
      </c>
      <c r="F2212" s="3">
        <v>7610081158</v>
      </c>
      <c r="G2212" s="3">
        <v>7610081160</v>
      </c>
      <c r="H2212" s="3">
        <v>7610081158</v>
      </c>
      <c r="I2212" s="3">
        <v>7610081160</v>
      </c>
    </row>
    <row r="2213" spans="1:9" x14ac:dyDescent="0.2">
      <c r="A2213" t="s">
        <v>101</v>
      </c>
      <c r="B2213" t="s">
        <v>29</v>
      </c>
      <c r="C2213" t="s">
        <v>17</v>
      </c>
      <c r="D2213" t="s">
        <v>36</v>
      </c>
      <c r="E2213">
        <v>202308</v>
      </c>
      <c r="F2213" s="3">
        <v>0</v>
      </c>
      <c r="G2213" s="3">
        <v>1</v>
      </c>
      <c r="H2213" s="3">
        <v>0</v>
      </c>
      <c r="I2213" s="3">
        <v>1</v>
      </c>
    </row>
    <row r="2214" spans="1:9" x14ac:dyDescent="0.2">
      <c r="A2214" t="s">
        <v>101</v>
      </c>
      <c r="B2214" t="s">
        <v>29</v>
      </c>
      <c r="C2214" t="s">
        <v>17</v>
      </c>
      <c r="D2214" t="s">
        <v>37</v>
      </c>
      <c r="E2214">
        <v>202112</v>
      </c>
      <c r="F2214" s="3">
        <v>10931199958.130001</v>
      </c>
      <c r="G2214" s="3">
        <v>10931002365.1332</v>
      </c>
      <c r="H2214" s="3">
        <v>10931199958.130001</v>
      </c>
      <c r="I2214" s="3">
        <v>10931002365.1332</v>
      </c>
    </row>
    <row r="2215" spans="1:9" x14ac:dyDescent="0.2">
      <c r="A2215" t="s">
        <v>101</v>
      </c>
      <c r="B2215" t="s">
        <v>29</v>
      </c>
      <c r="C2215" t="s">
        <v>17</v>
      </c>
      <c r="D2215" t="s">
        <v>37</v>
      </c>
      <c r="E2215">
        <v>202206</v>
      </c>
      <c r="F2215" s="3">
        <v>27914606953.41</v>
      </c>
      <c r="G2215" s="3">
        <v>27914283454.766998</v>
      </c>
      <c r="H2215" s="3">
        <v>27914606953.41</v>
      </c>
      <c r="I2215" s="3">
        <v>27914283454.766998</v>
      </c>
    </row>
    <row r="2216" spans="1:9" x14ac:dyDescent="0.2">
      <c r="A2216" t="s">
        <v>101</v>
      </c>
      <c r="B2216" t="s">
        <v>29</v>
      </c>
      <c r="C2216" t="s">
        <v>17</v>
      </c>
      <c r="D2216" t="s">
        <v>37</v>
      </c>
      <c r="E2216">
        <v>202212</v>
      </c>
      <c r="F2216" s="3">
        <v>34968910131.340004</v>
      </c>
      <c r="G2216" s="3">
        <v>34968582844.296295</v>
      </c>
      <c r="H2216" s="3">
        <v>34968910131.340004</v>
      </c>
      <c r="I2216" s="3">
        <v>34968582844.296295</v>
      </c>
    </row>
    <row r="2217" spans="1:9" x14ac:dyDescent="0.2">
      <c r="A2217" t="s">
        <v>101</v>
      </c>
      <c r="B2217" t="s">
        <v>29</v>
      </c>
      <c r="C2217" t="s">
        <v>17</v>
      </c>
      <c r="D2217" t="s">
        <v>37</v>
      </c>
      <c r="E2217">
        <v>202306</v>
      </c>
      <c r="F2217" s="3">
        <v>22721645489.080002</v>
      </c>
      <c r="G2217" s="3">
        <v>22721645491.080002</v>
      </c>
      <c r="H2217" s="3">
        <v>22721645489.080002</v>
      </c>
      <c r="I2217" s="3">
        <v>22721645491.080002</v>
      </c>
    </row>
    <row r="2218" spans="1:9" x14ac:dyDescent="0.2">
      <c r="A2218" t="s">
        <v>101</v>
      </c>
      <c r="B2218" t="s">
        <v>29</v>
      </c>
      <c r="C2218" t="s">
        <v>17</v>
      </c>
      <c r="D2218" t="s">
        <v>37</v>
      </c>
      <c r="E2218">
        <v>202312</v>
      </c>
      <c r="F2218" s="3">
        <v>0</v>
      </c>
      <c r="G2218" s="3">
        <v>1</v>
      </c>
      <c r="H2218" s="3">
        <v>0</v>
      </c>
      <c r="I2218" s="3">
        <v>1</v>
      </c>
    </row>
    <row r="2219" spans="1:9" x14ac:dyDescent="0.2">
      <c r="A2219" t="s">
        <v>101</v>
      </c>
      <c r="B2219" t="s">
        <v>29</v>
      </c>
      <c r="C2219" t="s">
        <v>17</v>
      </c>
      <c r="D2219" t="s">
        <v>33</v>
      </c>
      <c r="E2219">
        <v>202109</v>
      </c>
      <c r="F2219" s="3">
        <v>1</v>
      </c>
      <c r="G2219" s="3">
        <v>0</v>
      </c>
      <c r="H2219" s="3">
        <v>1</v>
      </c>
      <c r="I2219" s="3">
        <v>0</v>
      </c>
    </row>
    <row r="2220" spans="1:9" x14ac:dyDescent="0.2">
      <c r="A2220" t="s">
        <v>101</v>
      </c>
      <c r="B2220" t="s">
        <v>29</v>
      </c>
      <c r="C2220" t="s">
        <v>17</v>
      </c>
      <c r="D2220" t="s">
        <v>33</v>
      </c>
      <c r="E2220">
        <v>202112</v>
      </c>
      <c r="F2220" s="3">
        <v>10931199957.130001</v>
      </c>
      <c r="G2220" s="3">
        <v>10931002365.1332</v>
      </c>
      <c r="H2220" s="3">
        <v>10931199957.130001</v>
      </c>
      <c r="I2220" s="3">
        <v>10931002365.1332</v>
      </c>
    </row>
    <row r="2221" spans="1:9" x14ac:dyDescent="0.2">
      <c r="A2221" t="s">
        <v>101</v>
      </c>
      <c r="B2221" t="s">
        <v>29</v>
      </c>
      <c r="C2221" t="s">
        <v>17</v>
      </c>
      <c r="D2221" t="s">
        <v>33</v>
      </c>
      <c r="E2221">
        <v>202203</v>
      </c>
      <c r="F2221" s="3">
        <v>13880236753.27</v>
      </c>
      <c r="G2221" s="3">
        <v>13880236559.27</v>
      </c>
      <c r="H2221" s="3">
        <v>13880236753.27</v>
      </c>
      <c r="I2221" s="3">
        <v>13880236559.27</v>
      </c>
    </row>
    <row r="2222" spans="1:9" x14ac:dyDescent="0.2">
      <c r="A2222" t="s">
        <v>101</v>
      </c>
      <c r="B2222" t="s">
        <v>29</v>
      </c>
      <c r="C2222" t="s">
        <v>17</v>
      </c>
      <c r="D2222" t="s">
        <v>33</v>
      </c>
      <c r="E2222">
        <v>202206</v>
      </c>
      <c r="F2222" s="3">
        <v>14034370200.139999</v>
      </c>
      <c r="G2222" s="3">
        <v>14034046895.496998</v>
      </c>
      <c r="H2222" s="3">
        <v>14034370200.139999</v>
      </c>
      <c r="I2222" s="3">
        <v>14034046895.496998</v>
      </c>
    </row>
    <row r="2223" spans="1:9" x14ac:dyDescent="0.2">
      <c r="A2223" t="s">
        <v>101</v>
      </c>
      <c r="B2223" t="s">
        <v>29</v>
      </c>
      <c r="C2223" t="s">
        <v>17</v>
      </c>
      <c r="D2223" t="s">
        <v>33</v>
      </c>
      <c r="E2223">
        <v>202209</v>
      </c>
      <c r="F2223" s="3">
        <v>14041141204.15</v>
      </c>
      <c r="G2223" s="3">
        <v>14041141308.15</v>
      </c>
      <c r="H2223" s="3">
        <v>14041141204.15</v>
      </c>
      <c r="I2223" s="3">
        <v>14041141308.15</v>
      </c>
    </row>
    <row r="2224" spans="1:9" x14ac:dyDescent="0.2">
      <c r="A2224" t="s">
        <v>101</v>
      </c>
      <c r="B2224" t="s">
        <v>29</v>
      </c>
      <c r="C2224" t="s">
        <v>17</v>
      </c>
      <c r="D2224" t="s">
        <v>33</v>
      </c>
      <c r="E2224">
        <v>202212</v>
      </c>
      <c r="F2224" s="3">
        <v>20927768927.190002</v>
      </c>
      <c r="G2224" s="3">
        <v>20927441536.146301</v>
      </c>
      <c r="H2224" s="3">
        <v>20927768927.190002</v>
      </c>
      <c r="I2224" s="3">
        <v>20927441536.146301</v>
      </c>
    </row>
    <row r="2225" spans="1:9" x14ac:dyDescent="0.2">
      <c r="A2225" t="s">
        <v>101</v>
      </c>
      <c r="B2225" t="s">
        <v>29</v>
      </c>
      <c r="C2225" t="s">
        <v>17</v>
      </c>
      <c r="D2225" t="s">
        <v>33</v>
      </c>
      <c r="E2225">
        <v>202303</v>
      </c>
      <c r="F2225" s="3">
        <v>22721645489.080002</v>
      </c>
      <c r="G2225" s="3">
        <v>22721645491.080002</v>
      </c>
      <c r="H2225" s="3">
        <v>22721645489.080002</v>
      </c>
      <c r="I2225" s="3">
        <v>22721645491.080002</v>
      </c>
    </row>
    <row r="2226" spans="1:9" x14ac:dyDescent="0.2">
      <c r="A2226" t="s">
        <v>101</v>
      </c>
      <c r="B2226" t="s">
        <v>29</v>
      </c>
      <c r="C2226" t="s">
        <v>17</v>
      </c>
      <c r="D2226" t="s">
        <v>33</v>
      </c>
      <c r="E2226">
        <v>202309</v>
      </c>
      <c r="F2226" s="3">
        <v>0</v>
      </c>
      <c r="G2226" s="3">
        <v>1</v>
      </c>
      <c r="H2226" s="3">
        <v>0</v>
      </c>
      <c r="I2226" s="3">
        <v>1</v>
      </c>
    </row>
    <row r="2227" spans="1:9" x14ac:dyDescent="0.2">
      <c r="A2227" t="s">
        <v>101</v>
      </c>
      <c r="B2227" t="s">
        <v>30</v>
      </c>
      <c r="C2227" t="s">
        <v>17</v>
      </c>
      <c r="D2227" t="s">
        <v>35</v>
      </c>
      <c r="E2227">
        <v>2019</v>
      </c>
      <c r="F2227" s="3">
        <v>13117538618.509979</v>
      </c>
      <c r="G2227" s="3">
        <v>12764315401.471474</v>
      </c>
      <c r="H2227" s="3">
        <v>13117538618.509979</v>
      </c>
      <c r="I2227" s="3">
        <v>12764315401.471474</v>
      </c>
    </row>
    <row r="2228" spans="1:9" x14ac:dyDescent="0.2">
      <c r="A2228" t="s">
        <v>101</v>
      </c>
      <c r="B2228" t="s">
        <v>30</v>
      </c>
      <c r="C2228" t="s">
        <v>17</v>
      </c>
      <c r="D2228" t="s">
        <v>35</v>
      </c>
      <c r="E2228">
        <v>2020</v>
      </c>
      <c r="F2228" s="3">
        <v>19194298323.609955</v>
      </c>
      <c r="G2228" s="3">
        <v>19149831636.350956</v>
      </c>
      <c r="H2228" s="3">
        <v>19194298323.609955</v>
      </c>
      <c r="I2228" s="3">
        <v>19149831636.350956</v>
      </c>
    </row>
    <row r="2229" spans="1:9" x14ac:dyDescent="0.2">
      <c r="A2229" t="s">
        <v>101</v>
      </c>
      <c r="B2229" t="s">
        <v>30</v>
      </c>
      <c r="C2229" t="s">
        <v>17</v>
      </c>
      <c r="D2229" t="s">
        <v>35</v>
      </c>
      <c r="E2229">
        <v>2021</v>
      </c>
      <c r="F2229" s="3">
        <v>2218411217.5400028</v>
      </c>
      <c r="G2229" s="3">
        <v>2215358171.7798038</v>
      </c>
      <c r="H2229" s="3">
        <v>2218411217.5400028</v>
      </c>
      <c r="I2229" s="3">
        <v>2215358171.7798038</v>
      </c>
    </row>
    <row r="2230" spans="1:9" x14ac:dyDescent="0.2">
      <c r="A2230" t="s">
        <v>101</v>
      </c>
      <c r="B2230" t="s">
        <v>30</v>
      </c>
      <c r="C2230" t="s">
        <v>17</v>
      </c>
      <c r="D2230" t="s">
        <v>35</v>
      </c>
      <c r="E2230">
        <v>2022</v>
      </c>
      <c r="F2230" s="3">
        <v>94.1</v>
      </c>
      <c r="G2230" s="3">
        <v>-284216.18860000034</v>
      </c>
      <c r="H2230" s="3">
        <v>94.1</v>
      </c>
      <c r="I2230" s="3">
        <v>-284216.18860000034</v>
      </c>
    </row>
    <row r="2231" spans="1:9" x14ac:dyDescent="0.2">
      <c r="A2231" t="s">
        <v>101</v>
      </c>
      <c r="B2231" t="s">
        <v>30</v>
      </c>
      <c r="C2231" t="s">
        <v>17</v>
      </c>
      <c r="D2231" t="s">
        <v>35</v>
      </c>
      <c r="E2231">
        <v>2023</v>
      </c>
      <c r="F2231" s="3">
        <v>4.72</v>
      </c>
      <c r="G2231" s="3">
        <v>4.72</v>
      </c>
      <c r="H2231" s="3">
        <v>4.72</v>
      </c>
      <c r="I2231" s="3">
        <v>4.72</v>
      </c>
    </row>
    <row r="2232" spans="1:9" x14ac:dyDescent="0.2">
      <c r="A2232" t="s">
        <v>101</v>
      </c>
      <c r="B2232" t="s">
        <v>30</v>
      </c>
      <c r="C2232" t="s">
        <v>17</v>
      </c>
      <c r="D2232" t="s">
        <v>36</v>
      </c>
      <c r="E2232">
        <v>201904</v>
      </c>
      <c r="F2232" s="3">
        <v>1216472038.4399984</v>
      </c>
      <c r="G2232" s="3">
        <v>1216472008.4421985</v>
      </c>
      <c r="H2232" s="3">
        <v>1216472038.4399984</v>
      </c>
      <c r="I2232" s="3">
        <v>1216472008.4421985</v>
      </c>
    </row>
    <row r="2233" spans="1:9" x14ac:dyDescent="0.2">
      <c r="A2233" t="s">
        <v>101</v>
      </c>
      <c r="B2233" t="s">
        <v>30</v>
      </c>
      <c r="C2233" t="s">
        <v>17</v>
      </c>
      <c r="D2233" t="s">
        <v>36</v>
      </c>
      <c r="E2233">
        <v>201905</v>
      </c>
      <c r="F2233" s="3">
        <v>1250185705.2799983</v>
      </c>
      <c r="G2233" s="3">
        <v>1250185718.2809989</v>
      </c>
      <c r="H2233" s="3">
        <v>1250185705.2799983</v>
      </c>
      <c r="I2233" s="3">
        <v>1250185718.2809989</v>
      </c>
    </row>
    <row r="2234" spans="1:9" x14ac:dyDescent="0.2">
      <c r="A2234" t="s">
        <v>101</v>
      </c>
      <c r="B2234" t="s">
        <v>30</v>
      </c>
      <c r="C2234" t="s">
        <v>17</v>
      </c>
      <c r="D2234" t="s">
        <v>36</v>
      </c>
      <c r="E2234">
        <v>201906</v>
      </c>
      <c r="F2234" s="3">
        <v>1281707934.8799965</v>
      </c>
      <c r="G2234" s="3">
        <v>1281707922.8801968</v>
      </c>
      <c r="H2234" s="3">
        <v>1281707934.8799965</v>
      </c>
      <c r="I2234" s="3">
        <v>1281707922.8801968</v>
      </c>
    </row>
    <row r="2235" spans="1:9" x14ac:dyDescent="0.2">
      <c r="A2235" t="s">
        <v>101</v>
      </c>
      <c r="B2235" t="s">
        <v>30</v>
      </c>
      <c r="C2235" t="s">
        <v>17</v>
      </c>
      <c r="D2235" t="s">
        <v>36</v>
      </c>
      <c r="E2235">
        <v>201907</v>
      </c>
      <c r="F2235" s="3">
        <v>1281707853.6599972</v>
      </c>
      <c r="G2235" s="3">
        <v>1281707879.6593978</v>
      </c>
      <c r="H2235" s="3">
        <v>1281707853.6599972</v>
      </c>
      <c r="I2235" s="3">
        <v>1281707879.6593978</v>
      </c>
    </row>
    <row r="2236" spans="1:9" x14ac:dyDescent="0.2">
      <c r="A2236" t="s">
        <v>101</v>
      </c>
      <c r="B2236" t="s">
        <v>30</v>
      </c>
      <c r="C2236" t="s">
        <v>17</v>
      </c>
      <c r="D2236" t="s">
        <v>36</v>
      </c>
      <c r="E2236">
        <v>201908</v>
      </c>
      <c r="F2236" s="3">
        <v>1309023797.3599985</v>
      </c>
      <c r="G2236" s="3">
        <v>1309023879.3604975</v>
      </c>
      <c r="H2236" s="3">
        <v>1309023797.3599985</v>
      </c>
      <c r="I2236" s="3">
        <v>1309023879.3604975</v>
      </c>
    </row>
    <row r="2237" spans="1:9" x14ac:dyDescent="0.2">
      <c r="A2237" t="s">
        <v>101</v>
      </c>
      <c r="B2237" t="s">
        <v>30</v>
      </c>
      <c r="C2237" t="s">
        <v>17</v>
      </c>
      <c r="D2237" t="s">
        <v>36</v>
      </c>
      <c r="E2237">
        <v>201909</v>
      </c>
      <c r="F2237" s="3">
        <v>1325389307.1599967</v>
      </c>
      <c r="G2237" s="3">
        <v>1325389342.1490972</v>
      </c>
      <c r="H2237" s="3">
        <v>1325389307.1599967</v>
      </c>
      <c r="I2237" s="3">
        <v>1325389342.1490972</v>
      </c>
    </row>
    <row r="2238" spans="1:9" x14ac:dyDescent="0.2">
      <c r="A2238" t="s">
        <v>101</v>
      </c>
      <c r="B2238" t="s">
        <v>30</v>
      </c>
      <c r="C2238" t="s">
        <v>17</v>
      </c>
      <c r="D2238" t="s">
        <v>36</v>
      </c>
      <c r="E2238">
        <v>201910</v>
      </c>
      <c r="F2238" s="3">
        <v>1352041322.6599967</v>
      </c>
      <c r="G2238" s="3">
        <v>1352041369.6515958</v>
      </c>
      <c r="H2238" s="3">
        <v>1352041322.6599967</v>
      </c>
      <c r="I2238" s="3">
        <v>1352041369.6515958</v>
      </c>
    </row>
    <row r="2239" spans="1:9" x14ac:dyDescent="0.2">
      <c r="A2239" t="s">
        <v>101</v>
      </c>
      <c r="B2239" t="s">
        <v>30</v>
      </c>
      <c r="C2239" t="s">
        <v>17</v>
      </c>
      <c r="D2239" t="s">
        <v>36</v>
      </c>
      <c r="E2239">
        <v>201911</v>
      </c>
      <c r="F2239" s="3">
        <v>1354722053.399997</v>
      </c>
      <c r="G2239" s="3">
        <v>1003036159.3999983</v>
      </c>
      <c r="H2239" s="3">
        <v>1354722053.399997</v>
      </c>
      <c r="I2239" s="3">
        <v>1003036159.3999983</v>
      </c>
    </row>
    <row r="2240" spans="1:9" x14ac:dyDescent="0.2">
      <c r="A2240" t="s">
        <v>101</v>
      </c>
      <c r="B2240" t="s">
        <v>30</v>
      </c>
      <c r="C2240" t="s">
        <v>17</v>
      </c>
      <c r="D2240" t="s">
        <v>36</v>
      </c>
      <c r="E2240">
        <v>201912</v>
      </c>
      <c r="F2240" s="3">
        <v>2746288605.6700001</v>
      </c>
      <c r="G2240" s="3">
        <v>2744751121.6474934</v>
      </c>
      <c r="H2240" s="3">
        <v>2746288605.6700001</v>
      </c>
      <c r="I2240" s="3">
        <v>2744751121.6474934</v>
      </c>
    </row>
    <row r="2241" spans="1:9" x14ac:dyDescent="0.2">
      <c r="A2241" t="s">
        <v>101</v>
      </c>
      <c r="B2241" t="s">
        <v>30</v>
      </c>
      <c r="C2241" t="s">
        <v>17</v>
      </c>
      <c r="D2241" t="s">
        <v>36</v>
      </c>
      <c r="E2241">
        <v>202001</v>
      </c>
      <c r="F2241" s="3">
        <v>167.79999999999995</v>
      </c>
      <c r="G2241" s="3">
        <v>353223376.79999793</v>
      </c>
      <c r="H2241" s="3">
        <v>167.79999999999995</v>
      </c>
      <c r="I2241" s="3">
        <v>353223376.79999793</v>
      </c>
    </row>
    <row r="2242" spans="1:9" x14ac:dyDescent="0.2">
      <c r="A2242" t="s">
        <v>101</v>
      </c>
      <c r="B2242" t="s">
        <v>30</v>
      </c>
      <c r="C2242" t="s">
        <v>17</v>
      </c>
      <c r="D2242" t="s">
        <v>36</v>
      </c>
      <c r="E2242">
        <v>202002</v>
      </c>
      <c r="F2242" s="3">
        <v>1662645750.5299978</v>
      </c>
      <c r="G2242" s="3">
        <v>1662645788.5299978</v>
      </c>
      <c r="H2242" s="3">
        <v>1662645750.5299978</v>
      </c>
      <c r="I2242" s="3">
        <v>1662645788.5299978</v>
      </c>
    </row>
    <row r="2243" spans="1:9" x14ac:dyDescent="0.2">
      <c r="A2243" t="s">
        <v>101</v>
      </c>
      <c r="B2243" t="s">
        <v>30</v>
      </c>
      <c r="C2243" t="s">
        <v>17</v>
      </c>
      <c r="D2243" t="s">
        <v>36</v>
      </c>
      <c r="E2243">
        <v>202003</v>
      </c>
      <c r="F2243" s="3">
        <v>1662500578.4799969</v>
      </c>
      <c r="G2243" s="3">
        <v>1662500568.4799969</v>
      </c>
      <c r="H2243" s="3">
        <v>1662500578.4799969</v>
      </c>
      <c r="I2243" s="3">
        <v>1662500568.4799969</v>
      </c>
    </row>
    <row r="2244" spans="1:9" x14ac:dyDescent="0.2">
      <c r="A2244" t="s">
        <v>101</v>
      </c>
      <c r="B2244" t="s">
        <v>30</v>
      </c>
      <c r="C2244" t="s">
        <v>17</v>
      </c>
      <c r="D2244" t="s">
        <v>36</v>
      </c>
      <c r="E2244">
        <v>202004</v>
      </c>
      <c r="F2244" s="3">
        <v>1670193752.5799968</v>
      </c>
      <c r="G2244" s="3">
        <v>1670193720.5799968</v>
      </c>
      <c r="H2244" s="3">
        <v>1670193752.5799968</v>
      </c>
      <c r="I2244" s="3">
        <v>1670193720.5799968</v>
      </c>
    </row>
    <row r="2245" spans="1:9" x14ac:dyDescent="0.2">
      <c r="A2245" t="s">
        <v>101</v>
      </c>
      <c r="B2245" t="s">
        <v>30</v>
      </c>
      <c r="C2245" t="s">
        <v>17</v>
      </c>
      <c r="D2245" t="s">
        <v>36</v>
      </c>
      <c r="E2245">
        <v>202005</v>
      </c>
      <c r="F2245" s="3">
        <v>1583444020.0799997</v>
      </c>
      <c r="G2245" s="3">
        <v>1583444070.0799997</v>
      </c>
      <c r="H2245" s="3">
        <v>1583444020.0799997</v>
      </c>
      <c r="I2245" s="3">
        <v>1583444070.0799997</v>
      </c>
    </row>
    <row r="2246" spans="1:9" x14ac:dyDescent="0.2">
      <c r="A2246" t="s">
        <v>101</v>
      </c>
      <c r="B2246" t="s">
        <v>30</v>
      </c>
      <c r="C2246" t="s">
        <v>17</v>
      </c>
      <c r="D2246" t="s">
        <v>36</v>
      </c>
      <c r="E2246">
        <v>202006</v>
      </c>
      <c r="F2246" s="3">
        <v>1523956661.5399988</v>
      </c>
      <c r="G2246" s="3">
        <v>1523956714.5399988</v>
      </c>
      <c r="H2246" s="3">
        <v>1523956661.5399988</v>
      </c>
      <c r="I2246" s="3">
        <v>1523956714.5399988</v>
      </c>
    </row>
    <row r="2247" spans="1:9" x14ac:dyDescent="0.2">
      <c r="A2247" t="s">
        <v>101</v>
      </c>
      <c r="B2247" t="s">
        <v>30</v>
      </c>
      <c r="C2247" t="s">
        <v>17</v>
      </c>
      <c r="D2247" t="s">
        <v>36</v>
      </c>
      <c r="E2247">
        <v>202007</v>
      </c>
      <c r="F2247" s="3">
        <v>1516803222.2599976</v>
      </c>
      <c r="G2247" s="3">
        <v>1516803285.2599976</v>
      </c>
      <c r="H2247" s="3">
        <v>1516803222.2599976</v>
      </c>
      <c r="I2247" s="3">
        <v>1516803285.2599976</v>
      </c>
    </row>
    <row r="2248" spans="1:9" x14ac:dyDescent="0.2">
      <c r="A2248" t="s">
        <v>101</v>
      </c>
      <c r="B2248" t="s">
        <v>30</v>
      </c>
      <c r="C2248" t="s">
        <v>17</v>
      </c>
      <c r="D2248" t="s">
        <v>36</v>
      </c>
      <c r="E2248">
        <v>202008</v>
      </c>
      <c r="F2248" s="3">
        <v>1465065383.2399855</v>
      </c>
      <c r="G2248" s="3">
        <v>1465065327.2399855</v>
      </c>
      <c r="H2248" s="3">
        <v>1465065383.2399855</v>
      </c>
      <c r="I2248" s="3">
        <v>1465065327.2399855</v>
      </c>
    </row>
    <row r="2249" spans="1:9" x14ac:dyDescent="0.2">
      <c r="A2249" t="s">
        <v>101</v>
      </c>
      <c r="B2249" t="s">
        <v>30</v>
      </c>
      <c r="C2249" t="s">
        <v>17</v>
      </c>
      <c r="D2249" t="s">
        <v>36</v>
      </c>
      <c r="E2249">
        <v>202009</v>
      </c>
      <c r="F2249" s="3">
        <v>1419757322.1399972</v>
      </c>
      <c r="G2249" s="3">
        <v>1419757337.1399972</v>
      </c>
      <c r="H2249" s="3">
        <v>1419757322.1399972</v>
      </c>
      <c r="I2249" s="3">
        <v>1419757337.1399972</v>
      </c>
    </row>
    <row r="2250" spans="1:9" x14ac:dyDescent="0.2">
      <c r="A2250" t="s">
        <v>101</v>
      </c>
      <c r="B2250" t="s">
        <v>30</v>
      </c>
      <c r="C2250" t="s">
        <v>17</v>
      </c>
      <c r="D2250" t="s">
        <v>36</v>
      </c>
      <c r="E2250">
        <v>202010</v>
      </c>
      <c r="F2250" s="3">
        <v>1434970560.139997</v>
      </c>
      <c r="G2250" s="3">
        <v>1434970598.139997</v>
      </c>
      <c r="H2250" s="3">
        <v>1434970560.139997</v>
      </c>
      <c r="I2250" s="3">
        <v>1434970598.139997</v>
      </c>
    </row>
    <row r="2251" spans="1:9" x14ac:dyDescent="0.2">
      <c r="A2251" t="s">
        <v>101</v>
      </c>
      <c r="B2251" t="s">
        <v>30</v>
      </c>
      <c r="C2251" t="s">
        <v>17</v>
      </c>
      <c r="D2251" t="s">
        <v>36</v>
      </c>
      <c r="E2251">
        <v>202011</v>
      </c>
      <c r="F2251" s="3">
        <v>1451707900.5599847</v>
      </c>
      <c r="G2251" s="3">
        <v>1054356432.7426908</v>
      </c>
      <c r="H2251" s="3">
        <v>1451707900.5599847</v>
      </c>
      <c r="I2251" s="3">
        <v>1054356432.7426908</v>
      </c>
    </row>
    <row r="2252" spans="1:9" x14ac:dyDescent="0.2">
      <c r="A2252" t="s">
        <v>101</v>
      </c>
      <c r="B2252" t="s">
        <v>30</v>
      </c>
      <c r="C2252" t="s">
        <v>17</v>
      </c>
      <c r="D2252" t="s">
        <v>36</v>
      </c>
      <c r="E2252">
        <v>202012</v>
      </c>
      <c r="F2252" s="3">
        <v>3803253004.2599983</v>
      </c>
      <c r="G2252" s="3">
        <v>3802914416.8182988</v>
      </c>
      <c r="H2252" s="3">
        <v>3803253004.2599983</v>
      </c>
      <c r="I2252" s="3">
        <v>3802914416.8182988</v>
      </c>
    </row>
    <row r="2253" spans="1:9" x14ac:dyDescent="0.2">
      <c r="A2253" t="s">
        <v>101</v>
      </c>
      <c r="B2253" t="s">
        <v>30</v>
      </c>
      <c r="C2253" t="s">
        <v>17</v>
      </c>
      <c r="D2253" t="s">
        <v>36</v>
      </c>
      <c r="E2253">
        <v>202101</v>
      </c>
      <c r="F2253" s="3">
        <v>-31315592.500000022</v>
      </c>
      <c r="G2253" s="3">
        <v>-31315725.500000022</v>
      </c>
      <c r="H2253" s="3">
        <v>-31315592.500000022</v>
      </c>
      <c r="I2253" s="3">
        <v>-31315725.500000022</v>
      </c>
    </row>
    <row r="2254" spans="1:9" x14ac:dyDescent="0.2">
      <c r="A2254" t="s">
        <v>101</v>
      </c>
      <c r="B2254" t="s">
        <v>30</v>
      </c>
      <c r="C2254" t="s">
        <v>17</v>
      </c>
      <c r="D2254" t="s">
        <v>36</v>
      </c>
      <c r="E2254">
        <v>202102</v>
      </c>
      <c r="F2254" s="3">
        <v>2249725907.0000029</v>
      </c>
      <c r="G2254" s="3">
        <v>2249242684.3673034</v>
      </c>
      <c r="H2254" s="3">
        <v>2249725907.0000029</v>
      </c>
      <c r="I2254" s="3">
        <v>2249242684.3673034</v>
      </c>
    </row>
    <row r="2255" spans="1:9" x14ac:dyDescent="0.2">
      <c r="A2255" t="s">
        <v>101</v>
      </c>
      <c r="B2255" t="s">
        <v>30</v>
      </c>
      <c r="C2255" t="s">
        <v>17</v>
      </c>
      <c r="D2255" t="s">
        <v>36</v>
      </c>
      <c r="E2255">
        <v>202103</v>
      </c>
      <c r="F2255" s="3">
        <v>341.44000000000028</v>
      </c>
      <c r="G2255" s="3">
        <v>-329017.05260000017</v>
      </c>
      <c r="H2255" s="3">
        <v>341.44000000000028</v>
      </c>
      <c r="I2255" s="3">
        <v>-329017.05260000017</v>
      </c>
    </row>
    <row r="2256" spans="1:9" x14ac:dyDescent="0.2">
      <c r="A2256" t="s">
        <v>101</v>
      </c>
      <c r="B2256" t="s">
        <v>30</v>
      </c>
      <c r="C2256" t="s">
        <v>17</v>
      </c>
      <c r="D2256" t="s">
        <v>36</v>
      </c>
      <c r="E2256">
        <v>202104</v>
      </c>
      <c r="F2256" s="3">
        <v>172.80000000000007</v>
      </c>
      <c r="G2256" s="3">
        <v>-194022.91360000009</v>
      </c>
      <c r="H2256" s="3">
        <v>172.80000000000007</v>
      </c>
      <c r="I2256" s="3">
        <v>-194022.91360000009</v>
      </c>
    </row>
    <row r="2257" spans="1:9" x14ac:dyDescent="0.2">
      <c r="A2257" t="s">
        <v>101</v>
      </c>
      <c r="B2257" t="s">
        <v>30</v>
      </c>
      <c r="C2257" t="s">
        <v>17</v>
      </c>
      <c r="D2257" t="s">
        <v>36</v>
      </c>
      <c r="E2257">
        <v>202105</v>
      </c>
      <c r="F2257" s="3">
        <v>213.23999999999998</v>
      </c>
      <c r="G2257" s="3">
        <v>44309.393799999991</v>
      </c>
      <c r="H2257" s="3">
        <v>213.23999999999998</v>
      </c>
      <c r="I2257" s="3">
        <v>44309.393799999991</v>
      </c>
    </row>
    <row r="2258" spans="1:9" x14ac:dyDescent="0.2">
      <c r="A2258" t="s">
        <v>101</v>
      </c>
      <c r="B2258" t="s">
        <v>30</v>
      </c>
      <c r="C2258" t="s">
        <v>17</v>
      </c>
      <c r="D2258" t="s">
        <v>36</v>
      </c>
      <c r="E2258">
        <v>202106</v>
      </c>
      <c r="F2258" s="3">
        <v>-4.2</v>
      </c>
      <c r="G2258" s="3">
        <v>-429497.68000000052</v>
      </c>
      <c r="H2258" s="3">
        <v>-4.2</v>
      </c>
      <c r="I2258" s="3">
        <v>-429497.68000000052</v>
      </c>
    </row>
    <row r="2259" spans="1:9" x14ac:dyDescent="0.2">
      <c r="A2259" t="s">
        <v>101</v>
      </c>
      <c r="B2259" t="s">
        <v>30</v>
      </c>
      <c r="C2259" t="s">
        <v>17</v>
      </c>
      <c r="D2259" t="s">
        <v>36</v>
      </c>
      <c r="E2259">
        <v>202107</v>
      </c>
      <c r="F2259" s="3">
        <v>45.04</v>
      </c>
      <c r="G2259" s="3">
        <v>154522.25540000011</v>
      </c>
      <c r="H2259" s="3">
        <v>45.04</v>
      </c>
      <c r="I2259" s="3">
        <v>154522.25540000011</v>
      </c>
    </row>
    <row r="2260" spans="1:9" x14ac:dyDescent="0.2">
      <c r="A2260" t="s">
        <v>101</v>
      </c>
      <c r="B2260" t="s">
        <v>30</v>
      </c>
      <c r="C2260" t="s">
        <v>17</v>
      </c>
      <c r="D2260" t="s">
        <v>36</v>
      </c>
      <c r="E2260">
        <v>202108</v>
      </c>
      <c r="F2260" s="3">
        <v>16.54</v>
      </c>
      <c r="G2260" s="3">
        <v>-293670.87260000029</v>
      </c>
      <c r="H2260" s="3">
        <v>16.54</v>
      </c>
      <c r="I2260" s="3">
        <v>-293670.87260000029</v>
      </c>
    </row>
    <row r="2261" spans="1:9" x14ac:dyDescent="0.2">
      <c r="A2261" t="s">
        <v>101</v>
      </c>
      <c r="B2261" t="s">
        <v>30</v>
      </c>
      <c r="C2261" t="s">
        <v>17</v>
      </c>
      <c r="D2261" t="s">
        <v>36</v>
      </c>
      <c r="E2261">
        <v>202109</v>
      </c>
      <c r="F2261" s="3">
        <v>41.440000000000005</v>
      </c>
      <c r="G2261" s="3">
        <v>-381894.7780000004</v>
      </c>
      <c r="H2261" s="3">
        <v>41.440000000000005</v>
      </c>
      <c r="I2261" s="3">
        <v>-381894.7780000004</v>
      </c>
    </row>
    <row r="2262" spans="1:9" x14ac:dyDescent="0.2">
      <c r="A2262" t="s">
        <v>101</v>
      </c>
      <c r="B2262" t="s">
        <v>30</v>
      </c>
      <c r="C2262" t="s">
        <v>17</v>
      </c>
      <c r="D2262" t="s">
        <v>36</v>
      </c>
      <c r="E2262">
        <v>202110</v>
      </c>
      <c r="F2262" s="3">
        <v>18.739999999999998</v>
      </c>
      <c r="G2262" s="3">
        <v>-77649.470400000006</v>
      </c>
      <c r="H2262" s="3">
        <v>18.739999999999998</v>
      </c>
      <c r="I2262" s="3">
        <v>-77649.470400000006</v>
      </c>
    </row>
    <row r="2263" spans="1:9" x14ac:dyDescent="0.2">
      <c r="A2263" t="s">
        <v>101</v>
      </c>
      <c r="B2263" t="s">
        <v>30</v>
      </c>
      <c r="C2263" t="s">
        <v>17</v>
      </c>
      <c r="D2263" t="s">
        <v>36</v>
      </c>
      <c r="E2263">
        <v>202111</v>
      </c>
      <c r="F2263" s="3">
        <v>40.06</v>
      </c>
      <c r="G2263" s="3">
        <v>-407851.446300001</v>
      </c>
      <c r="H2263" s="3">
        <v>40.06</v>
      </c>
      <c r="I2263" s="3">
        <v>-407851.446300001</v>
      </c>
    </row>
    <row r="2264" spans="1:9" x14ac:dyDescent="0.2">
      <c r="A2264" t="s">
        <v>101</v>
      </c>
      <c r="B2264" t="s">
        <v>30</v>
      </c>
      <c r="C2264" t="s">
        <v>17</v>
      </c>
      <c r="D2264" t="s">
        <v>36</v>
      </c>
      <c r="E2264">
        <v>202112</v>
      </c>
      <c r="F2264" s="3">
        <v>17.939999999999998</v>
      </c>
      <c r="G2264" s="3">
        <v>-654014.5231999947</v>
      </c>
      <c r="H2264" s="3">
        <v>17.939999999999998</v>
      </c>
      <c r="I2264" s="3">
        <v>-654014.5231999947</v>
      </c>
    </row>
    <row r="2265" spans="1:9" x14ac:dyDescent="0.2">
      <c r="A2265" t="s">
        <v>101</v>
      </c>
      <c r="B2265" t="s">
        <v>30</v>
      </c>
      <c r="C2265" t="s">
        <v>17</v>
      </c>
      <c r="D2265" t="s">
        <v>36</v>
      </c>
      <c r="E2265">
        <v>202201</v>
      </c>
      <c r="F2265" s="3">
        <v>27.56</v>
      </c>
      <c r="G2265" s="3">
        <v>27.56</v>
      </c>
      <c r="H2265" s="3">
        <v>27.56</v>
      </c>
      <c r="I2265" s="3">
        <v>27.56</v>
      </c>
    </row>
    <row r="2266" spans="1:9" x14ac:dyDescent="0.2">
      <c r="A2266" t="s">
        <v>101</v>
      </c>
      <c r="B2266" t="s">
        <v>30</v>
      </c>
      <c r="C2266" t="s">
        <v>17</v>
      </c>
      <c r="D2266" t="s">
        <v>36</v>
      </c>
      <c r="E2266">
        <v>202202</v>
      </c>
      <c r="F2266" s="3">
        <v>8.9799999999999986</v>
      </c>
      <c r="G2266" s="3">
        <v>8.9799999999999986</v>
      </c>
      <c r="H2266" s="3">
        <v>8.9799999999999986</v>
      </c>
      <c r="I2266" s="3">
        <v>8.9799999999999986</v>
      </c>
    </row>
    <row r="2267" spans="1:9" x14ac:dyDescent="0.2">
      <c r="A2267" t="s">
        <v>101</v>
      </c>
      <c r="B2267" t="s">
        <v>30</v>
      </c>
      <c r="C2267" t="s">
        <v>17</v>
      </c>
      <c r="D2267" t="s">
        <v>36</v>
      </c>
      <c r="E2267">
        <v>202203</v>
      </c>
      <c r="F2267" s="3">
        <v>2.74</v>
      </c>
      <c r="G2267" s="3">
        <v>2.74</v>
      </c>
      <c r="H2267" s="3">
        <v>2.74</v>
      </c>
      <c r="I2267" s="3">
        <v>2.74</v>
      </c>
    </row>
    <row r="2268" spans="1:9" x14ac:dyDescent="0.2">
      <c r="A2268" t="s">
        <v>101</v>
      </c>
      <c r="B2268" t="s">
        <v>30</v>
      </c>
      <c r="C2268" t="s">
        <v>17</v>
      </c>
      <c r="D2268" t="s">
        <v>36</v>
      </c>
      <c r="E2268">
        <v>202204</v>
      </c>
      <c r="F2268" s="3">
        <v>0</v>
      </c>
      <c r="G2268" s="3">
        <v>-235741.14880000037</v>
      </c>
      <c r="H2268" s="3">
        <v>0</v>
      </c>
      <c r="I2268" s="3">
        <v>-235741.14880000037</v>
      </c>
    </row>
    <row r="2269" spans="1:9" x14ac:dyDescent="0.2">
      <c r="A2269" t="s">
        <v>101</v>
      </c>
      <c r="B2269" t="s">
        <v>30</v>
      </c>
      <c r="C2269" t="s">
        <v>17</v>
      </c>
      <c r="D2269" t="s">
        <v>36</v>
      </c>
      <c r="E2269">
        <v>202205</v>
      </c>
      <c r="F2269" s="3">
        <v>27.759999999999994</v>
      </c>
      <c r="G2269" s="3">
        <v>27.759999999999994</v>
      </c>
      <c r="H2269" s="3">
        <v>27.759999999999994</v>
      </c>
      <c r="I2269" s="3">
        <v>27.759999999999994</v>
      </c>
    </row>
    <row r="2270" spans="1:9" x14ac:dyDescent="0.2">
      <c r="A2270" t="s">
        <v>101</v>
      </c>
      <c r="B2270" t="s">
        <v>30</v>
      </c>
      <c r="C2270" t="s">
        <v>17</v>
      </c>
      <c r="D2270" t="s">
        <v>36</v>
      </c>
      <c r="E2270">
        <v>202206</v>
      </c>
      <c r="F2270" s="3">
        <v>1.9199999999999997</v>
      </c>
      <c r="G2270" s="3">
        <v>1.9199999999999997</v>
      </c>
      <c r="H2270" s="3">
        <v>1.9199999999999997</v>
      </c>
      <c r="I2270" s="3">
        <v>1.9199999999999997</v>
      </c>
    </row>
    <row r="2271" spans="1:9" x14ac:dyDescent="0.2">
      <c r="A2271" t="s">
        <v>101</v>
      </c>
      <c r="B2271" t="s">
        <v>30</v>
      </c>
      <c r="C2271" t="s">
        <v>17</v>
      </c>
      <c r="D2271" t="s">
        <v>36</v>
      </c>
      <c r="E2271">
        <v>202208</v>
      </c>
      <c r="F2271" s="3">
        <v>5.78</v>
      </c>
      <c r="G2271" s="3">
        <v>5.78</v>
      </c>
      <c r="H2271" s="3">
        <v>5.78</v>
      </c>
      <c r="I2271" s="3">
        <v>5.78</v>
      </c>
    </row>
    <row r="2272" spans="1:9" x14ac:dyDescent="0.2">
      <c r="A2272" t="s">
        <v>101</v>
      </c>
      <c r="B2272" t="s">
        <v>30</v>
      </c>
      <c r="C2272" t="s">
        <v>17</v>
      </c>
      <c r="D2272" t="s">
        <v>36</v>
      </c>
      <c r="E2272">
        <v>202209</v>
      </c>
      <c r="F2272" s="3">
        <v>3.4000000000000004</v>
      </c>
      <c r="G2272" s="3">
        <v>3.4000000000000004</v>
      </c>
      <c r="H2272" s="3">
        <v>3.4000000000000004</v>
      </c>
      <c r="I2272" s="3">
        <v>3.4000000000000004</v>
      </c>
    </row>
    <row r="2273" spans="1:9" x14ac:dyDescent="0.2">
      <c r="A2273" t="s">
        <v>101</v>
      </c>
      <c r="B2273" t="s">
        <v>30</v>
      </c>
      <c r="C2273" t="s">
        <v>17</v>
      </c>
      <c r="D2273" t="s">
        <v>36</v>
      </c>
      <c r="E2273">
        <v>202210</v>
      </c>
      <c r="F2273" s="3">
        <v>6.2</v>
      </c>
      <c r="G2273" s="3">
        <v>-38863.574999999997</v>
      </c>
      <c r="H2273" s="3">
        <v>6.2</v>
      </c>
      <c r="I2273" s="3">
        <v>-38863.574999999997</v>
      </c>
    </row>
    <row r="2274" spans="1:9" x14ac:dyDescent="0.2">
      <c r="A2274" t="s">
        <v>101</v>
      </c>
      <c r="B2274" t="s">
        <v>30</v>
      </c>
      <c r="C2274" t="s">
        <v>17</v>
      </c>
      <c r="D2274" t="s">
        <v>36</v>
      </c>
      <c r="E2274">
        <v>202211</v>
      </c>
      <c r="F2274" s="3">
        <v>3.96</v>
      </c>
      <c r="G2274" s="3">
        <v>3.96</v>
      </c>
      <c r="H2274" s="3">
        <v>3.96</v>
      </c>
      <c r="I2274" s="3">
        <v>3.96</v>
      </c>
    </row>
    <row r="2275" spans="1:9" x14ac:dyDescent="0.2">
      <c r="A2275" t="s">
        <v>101</v>
      </c>
      <c r="B2275" t="s">
        <v>30</v>
      </c>
      <c r="C2275" t="s">
        <v>17</v>
      </c>
      <c r="D2275" t="s">
        <v>36</v>
      </c>
      <c r="E2275">
        <v>202212</v>
      </c>
      <c r="F2275" s="3">
        <v>5.8</v>
      </c>
      <c r="G2275" s="3">
        <v>-9693.5648000000001</v>
      </c>
      <c r="H2275" s="3">
        <v>5.8</v>
      </c>
      <c r="I2275" s="3">
        <v>-9693.5648000000001</v>
      </c>
    </row>
    <row r="2276" spans="1:9" x14ac:dyDescent="0.2">
      <c r="A2276" t="s">
        <v>101</v>
      </c>
      <c r="B2276" t="s">
        <v>30</v>
      </c>
      <c r="C2276" t="s">
        <v>17</v>
      </c>
      <c r="D2276" t="s">
        <v>36</v>
      </c>
      <c r="E2276">
        <v>202302</v>
      </c>
      <c r="F2276" s="3">
        <v>4.0999999999999996</v>
      </c>
      <c r="G2276" s="3">
        <v>4.0999999999999996</v>
      </c>
      <c r="H2276" s="3">
        <v>4.0999999999999996</v>
      </c>
      <c r="I2276" s="3">
        <v>4.0999999999999996</v>
      </c>
    </row>
    <row r="2277" spans="1:9" x14ac:dyDescent="0.2">
      <c r="A2277" t="s">
        <v>101</v>
      </c>
      <c r="B2277" t="s">
        <v>30</v>
      </c>
      <c r="C2277" t="s">
        <v>17</v>
      </c>
      <c r="D2277" t="s">
        <v>36</v>
      </c>
      <c r="E2277">
        <v>202308</v>
      </c>
      <c r="F2277" s="3">
        <v>0.62</v>
      </c>
      <c r="G2277" s="3">
        <v>0.62</v>
      </c>
      <c r="H2277" s="3">
        <v>0.62</v>
      </c>
      <c r="I2277" s="3">
        <v>0.62</v>
      </c>
    </row>
    <row r="2278" spans="1:9" x14ac:dyDescent="0.2">
      <c r="A2278" t="s">
        <v>101</v>
      </c>
      <c r="B2278" t="s">
        <v>30</v>
      </c>
      <c r="C2278" t="s">
        <v>17</v>
      </c>
      <c r="D2278" t="s">
        <v>37</v>
      </c>
      <c r="E2278">
        <v>201906</v>
      </c>
      <c r="F2278" s="3">
        <v>3748365678.5999928</v>
      </c>
      <c r="G2278" s="3">
        <v>3748365649.6033945</v>
      </c>
      <c r="H2278" s="3">
        <v>3748365678.5999928</v>
      </c>
      <c r="I2278" s="3">
        <v>3748365649.6033945</v>
      </c>
    </row>
    <row r="2279" spans="1:9" x14ac:dyDescent="0.2">
      <c r="A2279" t="s">
        <v>101</v>
      </c>
      <c r="B2279" t="s">
        <v>30</v>
      </c>
      <c r="C2279" t="s">
        <v>17</v>
      </c>
      <c r="D2279" t="s">
        <v>37</v>
      </c>
      <c r="E2279">
        <v>201912</v>
      </c>
      <c r="F2279" s="3">
        <v>9369172939.9099865</v>
      </c>
      <c r="G2279" s="3">
        <v>9015949751.8680801</v>
      </c>
      <c r="H2279" s="3">
        <v>9369172939.9099865</v>
      </c>
      <c r="I2279" s="3">
        <v>9015949751.8680801</v>
      </c>
    </row>
    <row r="2280" spans="1:9" x14ac:dyDescent="0.2">
      <c r="A2280" t="s">
        <v>101</v>
      </c>
      <c r="B2280" t="s">
        <v>30</v>
      </c>
      <c r="C2280" t="s">
        <v>17</v>
      </c>
      <c r="D2280" t="s">
        <v>37</v>
      </c>
      <c r="E2280">
        <v>202006</v>
      </c>
      <c r="F2280" s="3">
        <v>8102740931.0099907</v>
      </c>
      <c r="G2280" s="3">
        <v>8455964239.0099888</v>
      </c>
      <c r="H2280" s="3">
        <v>8102740931.0099907</v>
      </c>
      <c r="I2280" s="3">
        <v>8455964239.0099888</v>
      </c>
    </row>
    <row r="2281" spans="1:9" x14ac:dyDescent="0.2">
      <c r="A2281" t="s">
        <v>101</v>
      </c>
      <c r="B2281" t="s">
        <v>30</v>
      </c>
      <c r="C2281" t="s">
        <v>17</v>
      </c>
      <c r="D2281" t="s">
        <v>37</v>
      </c>
      <c r="E2281">
        <v>202012</v>
      </c>
      <c r="F2281" s="3">
        <v>11091557392.59996</v>
      </c>
      <c r="G2281" s="3">
        <v>10693867397.340967</v>
      </c>
      <c r="H2281" s="3">
        <v>11091557392.59996</v>
      </c>
      <c r="I2281" s="3">
        <v>10693867397.340967</v>
      </c>
    </row>
    <row r="2282" spans="1:9" x14ac:dyDescent="0.2">
      <c r="A2282" t="s">
        <v>101</v>
      </c>
      <c r="B2282" t="s">
        <v>30</v>
      </c>
      <c r="C2282" t="s">
        <v>17</v>
      </c>
      <c r="D2282" t="s">
        <v>37</v>
      </c>
      <c r="E2282">
        <v>202106</v>
      </c>
      <c r="F2282" s="3">
        <v>2218411037.7800031</v>
      </c>
      <c r="G2282" s="3">
        <v>2217018730.6149035</v>
      </c>
      <c r="H2282" s="3">
        <v>2218411037.7800031</v>
      </c>
      <c r="I2282" s="3">
        <v>2217018730.6149035</v>
      </c>
    </row>
    <row r="2283" spans="1:9" x14ac:dyDescent="0.2">
      <c r="A2283" t="s">
        <v>101</v>
      </c>
      <c r="B2283" t="s">
        <v>30</v>
      </c>
      <c r="C2283" t="s">
        <v>17</v>
      </c>
      <c r="D2283" t="s">
        <v>37</v>
      </c>
      <c r="E2283">
        <v>202112</v>
      </c>
      <c r="F2283" s="3">
        <v>179.76</v>
      </c>
      <c r="G2283" s="3">
        <v>-1660558.8350999963</v>
      </c>
      <c r="H2283" s="3">
        <v>179.76</v>
      </c>
      <c r="I2283" s="3">
        <v>-1660558.8350999963</v>
      </c>
    </row>
    <row r="2284" spans="1:9" x14ac:dyDescent="0.2">
      <c r="A2284" t="s">
        <v>101</v>
      </c>
      <c r="B2284" t="s">
        <v>30</v>
      </c>
      <c r="C2284" t="s">
        <v>17</v>
      </c>
      <c r="D2284" t="s">
        <v>37</v>
      </c>
      <c r="E2284">
        <v>202206</v>
      </c>
      <c r="F2284" s="3">
        <v>68.959999999999994</v>
      </c>
      <c r="G2284" s="3">
        <v>-235672.18880000035</v>
      </c>
      <c r="H2284" s="3">
        <v>68.959999999999994</v>
      </c>
      <c r="I2284" s="3">
        <v>-235672.18880000035</v>
      </c>
    </row>
    <row r="2285" spans="1:9" x14ac:dyDescent="0.2">
      <c r="A2285" t="s">
        <v>101</v>
      </c>
      <c r="B2285" t="s">
        <v>30</v>
      </c>
      <c r="C2285" t="s">
        <v>17</v>
      </c>
      <c r="D2285" t="s">
        <v>37</v>
      </c>
      <c r="E2285">
        <v>202212</v>
      </c>
      <c r="F2285" s="3">
        <v>25.14</v>
      </c>
      <c r="G2285" s="3">
        <v>-48543.999799999998</v>
      </c>
      <c r="H2285" s="3">
        <v>25.14</v>
      </c>
      <c r="I2285" s="3">
        <v>-48543.999799999998</v>
      </c>
    </row>
    <row r="2286" spans="1:9" x14ac:dyDescent="0.2">
      <c r="A2286" t="s">
        <v>101</v>
      </c>
      <c r="B2286" t="s">
        <v>30</v>
      </c>
      <c r="C2286" t="s">
        <v>17</v>
      </c>
      <c r="D2286" t="s">
        <v>37</v>
      </c>
      <c r="E2286">
        <v>202306</v>
      </c>
      <c r="F2286" s="3">
        <v>4.0999999999999996</v>
      </c>
      <c r="G2286" s="3">
        <v>4.0999999999999996</v>
      </c>
      <c r="H2286" s="3">
        <v>4.0999999999999996</v>
      </c>
      <c r="I2286" s="3">
        <v>4.0999999999999996</v>
      </c>
    </row>
    <row r="2287" spans="1:9" x14ac:dyDescent="0.2">
      <c r="A2287" t="s">
        <v>101</v>
      </c>
      <c r="B2287" t="s">
        <v>30</v>
      </c>
      <c r="C2287" t="s">
        <v>17</v>
      </c>
      <c r="D2287" t="s">
        <v>37</v>
      </c>
      <c r="E2287">
        <v>202312</v>
      </c>
      <c r="F2287" s="3">
        <v>0.62</v>
      </c>
      <c r="G2287" s="3">
        <v>0.62</v>
      </c>
      <c r="H2287" s="3">
        <v>0.62</v>
      </c>
      <c r="I2287" s="3">
        <v>0.62</v>
      </c>
    </row>
    <row r="2288" spans="1:9" x14ac:dyDescent="0.2">
      <c r="A2288" t="s">
        <v>101</v>
      </c>
      <c r="B2288" t="s">
        <v>30</v>
      </c>
      <c r="C2288" t="s">
        <v>17</v>
      </c>
      <c r="D2288" t="s">
        <v>33</v>
      </c>
      <c r="E2288">
        <v>201906</v>
      </c>
      <c r="F2288" s="3">
        <v>3748365678.5999928</v>
      </c>
      <c r="G2288" s="3">
        <v>3748365649.6033945</v>
      </c>
      <c r="H2288" s="3">
        <v>3748365678.5999928</v>
      </c>
      <c r="I2288" s="3">
        <v>3748365649.6033945</v>
      </c>
    </row>
    <row r="2289" spans="1:9" x14ac:dyDescent="0.2">
      <c r="A2289" t="s">
        <v>101</v>
      </c>
      <c r="B2289" t="s">
        <v>30</v>
      </c>
      <c r="C2289" t="s">
        <v>17</v>
      </c>
      <c r="D2289" t="s">
        <v>33</v>
      </c>
      <c r="E2289">
        <v>201909</v>
      </c>
      <c r="F2289" s="3">
        <v>3916120958.1799927</v>
      </c>
      <c r="G2289" s="3">
        <v>3916121101.168993</v>
      </c>
      <c r="H2289" s="3">
        <v>3916120958.1799927</v>
      </c>
      <c r="I2289" s="3">
        <v>3916121101.168993</v>
      </c>
    </row>
    <row r="2290" spans="1:9" x14ac:dyDescent="0.2">
      <c r="A2290" t="s">
        <v>101</v>
      </c>
      <c r="B2290" t="s">
        <v>30</v>
      </c>
      <c r="C2290" t="s">
        <v>17</v>
      </c>
      <c r="D2290" t="s">
        <v>33</v>
      </c>
      <c r="E2290">
        <v>201912</v>
      </c>
      <c r="F2290" s="3">
        <v>5453051981.7299938</v>
      </c>
      <c r="G2290" s="3">
        <v>5099828650.6990871</v>
      </c>
      <c r="H2290" s="3">
        <v>5453051981.7299938</v>
      </c>
      <c r="I2290" s="3">
        <v>5099828650.6990871</v>
      </c>
    </row>
    <row r="2291" spans="1:9" x14ac:dyDescent="0.2">
      <c r="A2291" t="s">
        <v>101</v>
      </c>
      <c r="B2291" t="s">
        <v>30</v>
      </c>
      <c r="C2291" t="s">
        <v>17</v>
      </c>
      <c r="D2291" t="s">
        <v>33</v>
      </c>
      <c r="E2291">
        <v>202003</v>
      </c>
      <c r="F2291" s="3">
        <v>3325146496.8099947</v>
      </c>
      <c r="G2291" s="3">
        <v>3678369733.8099928</v>
      </c>
      <c r="H2291" s="3">
        <v>3325146496.8099947</v>
      </c>
      <c r="I2291" s="3">
        <v>3678369733.8099928</v>
      </c>
    </row>
    <row r="2292" spans="1:9" x14ac:dyDescent="0.2">
      <c r="A2292" t="s">
        <v>101</v>
      </c>
      <c r="B2292" t="s">
        <v>30</v>
      </c>
      <c r="C2292" t="s">
        <v>17</v>
      </c>
      <c r="D2292" t="s">
        <v>33</v>
      </c>
      <c r="E2292">
        <v>202006</v>
      </c>
      <c r="F2292" s="3">
        <v>4777594434.199995</v>
      </c>
      <c r="G2292" s="3">
        <v>4777594505.199995</v>
      </c>
      <c r="H2292" s="3">
        <v>4777594434.199995</v>
      </c>
      <c r="I2292" s="3">
        <v>4777594505.199995</v>
      </c>
    </row>
    <row r="2293" spans="1:9" x14ac:dyDescent="0.2">
      <c r="A2293" t="s">
        <v>101</v>
      </c>
      <c r="B2293" t="s">
        <v>30</v>
      </c>
      <c r="C2293" t="s">
        <v>17</v>
      </c>
      <c r="D2293" t="s">
        <v>33</v>
      </c>
      <c r="E2293">
        <v>202009</v>
      </c>
      <c r="F2293" s="3">
        <v>4401625927.6399803</v>
      </c>
      <c r="G2293" s="3">
        <v>4401625949.6399803</v>
      </c>
      <c r="H2293" s="3">
        <v>4401625927.6399803</v>
      </c>
      <c r="I2293" s="3">
        <v>4401625949.6399803</v>
      </c>
    </row>
    <row r="2294" spans="1:9" x14ac:dyDescent="0.2">
      <c r="A2294" t="s">
        <v>101</v>
      </c>
      <c r="B2294" t="s">
        <v>30</v>
      </c>
      <c r="C2294" t="s">
        <v>17</v>
      </c>
      <c r="D2294" t="s">
        <v>33</v>
      </c>
      <c r="E2294">
        <v>202012</v>
      </c>
      <c r="F2294" s="3">
        <v>6689931464.95998</v>
      </c>
      <c r="G2294" s="3">
        <v>6292241447.7009869</v>
      </c>
      <c r="H2294" s="3">
        <v>6689931464.95998</v>
      </c>
      <c r="I2294" s="3">
        <v>6292241447.7009869</v>
      </c>
    </row>
    <row r="2295" spans="1:9" x14ac:dyDescent="0.2">
      <c r="A2295" t="s">
        <v>101</v>
      </c>
      <c r="B2295" t="s">
        <v>30</v>
      </c>
      <c r="C2295" t="s">
        <v>17</v>
      </c>
      <c r="D2295" t="s">
        <v>33</v>
      </c>
      <c r="E2295">
        <v>202103</v>
      </c>
      <c r="F2295" s="3">
        <v>2218410655.9400029</v>
      </c>
      <c r="G2295" s="3">
        <v>2217597941.8147035</v>
      </c>
      <c r="H2295" s="3">
        <v>2218410655.9400029</v>
      </c>
      <c r="I2295" s="3">
        <v>2217597941.8147035</v>
      </c>
    </row>
    <row r="2296" spans="1:9" x14ac:dyDescent="0.2">
      <c r="A2296" t="s">
        <v>101</v>
      </c>
      <c r="B2296" t="s">
        <v>30</v>
      </c>
      <c r="C2296" t="s">
        <v>17</v>
      </c>
      <c r="D2296" t="s">
        <v>33</v>
      </c>
      <c r="E2296">
        <v>202106</v>
      </c>
      <c r="F2296" s="3">
        <v>381.84000000000009</v>
      </c>
      <c r="G2296" s="3">
        <v>-579211.19980000064</v>
      </c>
      <c r="H2296" s="3">
        <v>381.84000000000009</v>
      </c>
      <c r="I2296" s="3">
        <v>-579211.19980000064</v>
      </c>
    </row>
    <row r="2297" spans="1:9" x14ac:dyDescent="0.2">
      <c r="A2297" t="s">
        <v>101</v>
      </c>
      <c r="B2297" t="s">
        <v>30</v>
      </c>
      <c r="C2297" t="s">
        <v>17</v>
      </c>
      <c r="D2297" t="s">
        <v>33</v>
      </c>
      <c r="E2297">
        <v>202109</v>
      </c>
      <c r="F2297" s="3">
        <v>103.02000000000001</v>
      </c>
      <c r="G2297" s="3">
        <v>-521043.39520000061</v>
      </c>
      <c r="H2297" s="3">
        <v>103.02000000000001</v>
      </c>
      <c r="I2297" s="3">
        <v>-521043.39520000061</v>
      </c>
    </row>
    <row r="2298" spans="1:9" x14ac:dyDescent="0.2">
      <c r="A2298" t="s">
        <v>101</v>
      </c>
      <c r="B2298" t="s">
        <v>30</v>
      </c>
      <c r="C2298" t="s">
        <v>17</v>
      </c>
      <c r="D2298" t="s">
        <v>33</v>
      </c>
      <c r="E2298">
        <v>202112</v>
      </c>
      <c r="F2298" s="3">
        <v>76.739999999999995</v>
      </c>
      <c r="G2298" s="3">
        <v>-1139515.4398999957</v>
      </c>
      <c r="H2298" s="3">
        <v>76.739999999999995</v>
      </c>
      <c r="I2298" s="3">
        <v>-1139515.4398999957</v>
      </c>
    </row>
    <row r="2299" spans="1:9" x14ac:dyDescent="0.2">
      <c r="A2299" t="s">
        <v>101</v>
      </c>
      <c r="B2299" t="s">
        <v>30</v>
      </c>
      <c r="C2299" t="s">
        <v>17</v>
      </c>
      <c r="D2299" t="s">
        <v>33</v>
      </c>
      <c r="E2299">
        <v>202203</v>
      </c>
      <c r="F2299" s="3">
        <v>39.28</v>
      </c>
      <c r="G2299" s="3">
        <v>39.28</v>
      </c>
      <c r="H2299" s="3">
        <v>39.28</v>
      </c>
      <c r="I2299" s="3">
        <v>39.28</v>
      </c>
    </row>
    <row r="2300" spans="1:9" x14ac:dyDescent="0.2">
      <c r="A2300" t="s">
        <v>101</v>
      </c>
      <c r="B2300" t="s">
        <v>30</v>
      </c>
      <c r="C2300" t="s">
        <v>17</v>
      </c>
      <c r="D2300" t="s">
        <v>33</v>
      </c>
      <c r="E2300">
        <v>202206</v>
      </c>
      <c r="F2300" s="3">
        <v>29.679999999999993</v>
      </c>
      <c r="G2300" s="3">
        <v>-235711.46880000035</v>
      </c>
      <c r="H2300" s="3">
        <v>29.679999999999993</v>
      </c>
      <c r="I2300" s="3">
        <v>-235711.46880000035</v>
      </c>
    </row>
    <row r="2301" spans="1:9" x14ac:dyDescent="0.2">
      <c r="A2301" t="s">
        <v>101</v>
      </c>
      <c r="B2301" t="s">
        <v>30</v>
      </c>
      <c r="C2301" t="s">
        <v>17</v>
      </c>
      <c r="D2301" t="s">
        <v>33</v>
      </c>
      <c r="E2301">
        <v>202209</v>
      </c>
      <c r="F2301" s="3">
        <v>9.18</v>
      </c>
      <c r="G2301" s="3">
        <v>9.18</v>
      </c>
      <c r="H2301" s="3">
        <v>9.18</v>
      </c>
      <c r="I2301" s="3">
        <v>9.18</v>
      </c>
    </row>
    <row r="2302" spans="1:9" x14ac:dyDescent="0.2">
      <c r="A2302" t="s">
        <v>101</v>
      </c>
      <c r="B2302" t="s">
        <v>30</v>
      </c>
      <c r="C2302" t="s">
        <v>17</v>
      </c>
      <c r="D2302" t="s">
        <v>33</v>
      </c>
      <c r="E2302">
        <v>202212</v>
      </c>
      <c r="F2302" s="3">
        <v>15.96</v>
      </c>
      <c r="G2302" s="3">
        <v>-48553.179799999998</v>
      </c>
      <c r="H2302" s="3">
        <v>15.96</v>
      </c>
      <c r="I2302" s="3">
        <v>-48553.179799999998</v>
      </c>
    </row>
    <row r="2303" spans="1:9" x14ac:dyDescent="0.2">
      <c r="A2303" t="s">
        <v>101</v>
      </c>
      <c r="B2303" t="s">
        <v>30</v>
      </c>
      <c r="C2303" t="s">
        <v>17</v>
      </c>
      <c r="D2303" t="s">
        <v>33</v>
      </c>
      <c r="E2303">
        <v>202303</v>
      </c>
      <c r="F2303" s="3">
        <v>4.0999999999999996</v>
      </c>
      <c r="G2303" s="3">
        <v>4.0999999999999996</v>
      </c>
      <c r="H2303" s="3">
        <v>4.0999999999999996</v>
      </c>
      <c r="I2303" s="3">
        <v>4.0999999999999996</v>
      </c>
    </row>
    <row r="2304" spans="1:9" x14ac:dyDescent="0.2">
      <c r="A2304" t="s">
        <v>101</v>
      </c>
      <c r="B2304" t="s">
        <v>30</v>
      </c>
      <c r="C2304" t="s">
        <v>17</v>
      </c>
      <c r="D2304" t="s">
        <v>33</v>
      </c>
      <c r="E2304">
        <v>202309</v>
      </c>
      <c r="F2304" s="3">
        <v>0.62</v>
      </c>
      <c r="G2304" s="3">
        <v>0.62</v>
      </c>
      <c r="H2304" s="3">
        <v>0.62</v>
      </c>
      <c r="I2304" s="3">
        <v>0.62</v>
      </c>
    </row>
    <row r="2305" spans="1:9" x14ac:dyDescent="0.2">
      <c r="A2305" t="s">
        <v>103</v>
      </c>
      <c r="B2305" t="s">
        <v>17</v>
      </c>
      <c r="C2305" t="s">
        <v>17</v>
      </c>
      <c r="D2305" t="s">
        <v>35</v>
      </c>
      <c r="E2305">
        <v>2019</v>
      </c>
      <c r="F2305" s="3">
        <v>31568783486.519966</v>
      </c>
      <c r="G2305" s="3">
        <v>30189068419.191521</v>
      </c>
      <c r="H2305" s="3">
        <v>29339754941.66996</v>
      </c>
      <c r="I2305" s="3">
        <v>27960039874.34153</v>
      </c>
    </row>
    <row r="2306" spans="1:9" x14ac:dyDescent="0.2">
      <c r="A2306" t="s">
        <v>103</v>
      </c>
      <c r="B2306" t="s">
        <v>17</v>
      </c>
      <c r="C2306" t="s">
        <v>17</v>
      </c>
      <c r="D2306" t="s">
        <v>35</v>
      </c>
      <c r="E2306">
        <v>2020</v>
      </c>
      <c r="F2306" s="3">
        <v>42669279620.520073</v>
      </c>
      <c r="G2306" s="3">
        <v>43649475999.343414</v>
      </c>
      <c r="H2306" s="3">
        <v>35886958278.390068</v>
      </c>
      <c r="I2306" s="3">
        <v>36867154657.213409</v>
      </c>
    </row>
    <row r="2307" spans="1:9" x14ac:dyDescent="0.2">
      <c r="A2307" t="s">
        <v>103</v>
      </c>
      <c r="B2307" t="s">
        <v>17</v>
      </c>
      <c r="C2307" t="s">
        <v>17</v>
      </c>
      <c r="D2307" t="s">
        <v>35</v>
      </c>
      <c r="E2307">
        <v>2021</v>
      </c>
      <c r="F2307" s="3">
        <v>49392507455.349808</v>
      </c>
      <c r="G2307" s="3">
        <v>48572893539.77327</v>
      </c>
      <c r="H2307" s="3">
        <v>40136395891.039848</v>
      </c>
      <c r="I2307" s="3">
        <v>39316781975.463478</v>
      </c>
    </row>
    <row r="2308" spans="1:9" x14ac:dyDescent="0.2">
      <c r="A2308" t="s">
        <v>103</v>
      </c>
      <c r="B2308" t="s">
        <v>17</v>
      </c>
      <c r="C2308" t="s">
        <v>17</v>
      </c>
      <c r="D2308" t="s">
        <v>35</v>
      </c>
      <c r="E2308">
        <v>2022</v>
      </c>
      <c r="F2308" s="3">
        <v>54926613392.246902</v>
      </c>
      <c r="G2308" s="3">
        <v>54173959015.907326</v>
      </c>
      <c r="H2308" s="3">
        <v>42624378845.286896</v>
      </c>
      <c r="I2308" s="3">
        <v>41871724468.947372</v>
      </c>
    </row>
    <row r="2309" spans="1:9" x14ac:dyDescent="0.2">
      <c r="A2309" t="s">
        <v>103</v>
      </c>
      <c r="B2309" t="s">
        <v>17</v>
      </c>
      <c r="C2309" t="s">
        <v>17</v>
      </c>
      <c r="D2309" t="s">
        <v>35</v>
      </c>
      <c r="E2309">
        <v>2023</v>
      </c>
      <c r="F2309" s="3">
        <v>55099718547.812103</v>
      </c>
      <c r="G2309" s="3">
        <v>56099240149.126907</v>
      </c>
      <c r="H2309" s="3">
        <v>39916870305.802071</v>
      </c>
      <c r="I2309" s="3">
        <v>40916391907.116928</v>
      </c>
    </row>
    <row r="2310" spans="1:9" x14ac:dyDescent="0.2">
      <c r="A2310" t="s">
        <v>103</v>
      </c>
      <c r="B2310" t="s">
        <v>17</v>
      </c>
      <c r="C2310" t="s">
        <v>17</v>
      </c>
      <c r="D2310" t="s">
        <v>35</v>
      </c>
      <c r="E2310">
        <v>2024</v>
      </c>
      <c r="F2310" s="3">
        <v>25616731558.919872</v>
      </c>
      <c r="G2310" s="3">
        <v>25582712778.317001</v>
      </c>
      <c r="H2310" s="3">
        <v>18561924609.919865</v>
      </c>
      <c r="I2310" s="3">
        <v>18527905829.317001</v>
      </c>
    </row>
    <row r="2311" spans="1:9" x14ac:dyDescent="0.2">
      <c r="A2311" t="s">
        <v>103</v>
      </c>
      <c r="B2311" t="s">
        <v>17</v>
      </c>
      <c r="C2311" t="s">
        <v>17</v>
      </c>
      <c r="D2311" t="s">
        <v>36</v>
      </c>
      <c r="E2311">
        <v>201904</v>
      </c>
      <c r="F2311" s="3">
        <v>3702539785.3800259</v>
      </c>
      <c r="G2311" s="3">
        <v>3560142115.6066051</v>
      </c>
      <c r="H2311" s="3">
        <v>3305612640.8700142</v>
      </c>
      <c r="I2311" s="3">
        <v>3163214971.0965996</v>
      </c>
    </row>
    <row r="2312" spans="1:9" x14ac:dyDescent="0.2">
      <c r="A2312" t="s">
        <v>103</v>
      </c>
      <c r="B2312" t="s">
        <v>17</v>
      </c>
      <c r="C2312" t="s">
        <v>17</v>
      </c>
      <c r="D2312" t="s">
        <v>36</v>
      </c>
      <c r="E2312">
        <v>201905</v>
      </c>
      <c r="F2312" s="3">
        <v>2756099939.4599724</v>
      </c>
      <c r="G2312" s="3">
        <v>2847723881.230958</v>
      </c>
      <c r="H2312" s="3">
        <v>2658762246.359972</v>
      </c>
      <c r="I2312" s="3">
        <v>2750386188.1309576</v>
      </c>
    </row>
    <row r="2313" spans="1:9" x14ac:dyDescent="0.2">
      <c r="A2313" t="s">
        <v>103</v>
      </c>
      <c r="B2313" t="s">
        <v>17</v>
      </c>
      <c r="C2313" t="s">
        <v>17</v>
      </c>
      <c r="D2313" t="s">
        <v>36</v>
      </c>
      <c r="E2313">
        <v>201906</v>
      </c>
      <c r="F2313" s="3">
        <v>3368503205.2999568</v>
      </c>
      <c r="G2313" s="3">
        <v>3283562534.519558</v>
      </c>
      <c r="H2313" s="3">
        <v>3044497719.0099621</v>
      </c>
      <c r="I2313" s="3">
        <v>2959557048.2295623</v>
      </c>
    </row>
    <row r="2314" spans="1:9" x14ac:dyDescent="0.2">
      <c r="A2314" t="s">
        <v>103</v>
      </c>
      <c r="B2314" t="s">
        <v>17</v>
      </c>
      <c r="C2314" t="s">
        <v>17</v>
      </c>
      <c r="D2314" t="s">
        <v>36</v>
      </c>
      <c r="E2314">
        <v>201907</v>
      </c>
      <c r="F2314" s="3">
        <v>2639981481.5400043</v>
      </c>
      <c r="G2314" s="3">
        <v>2921035046.0730081</v>
      </c>
      <c r="H2314" s="3">
        <v>2477723095.3800063</v>
      </c>
      <c r="I2314" s="3">
        <v>2758776659.9130101</v>
      </c>
    </row>
    <row r="2315" spans="1:9" x14ac:dyDescent="0.2">
      <c r="A2315" t="s">
        <v>103</v>
      </c>
      <c r="B2315" t="s">
        <v>17</v>
      </c>
      <c r="C2315" t="s">
        <v>17</v>
      </c>
      <c r="D2315" t="s">
        <v>36</v>
      </c>
      <c r="E2315">
        <v>201908</v>
      </c>
      <c r="F2315" s="3">
        <v>2857093301.599997</v>
      </c>
      <c r="G2315" s="3">
        <v>2998376818.9764075</v>
      </c>
      <c r="H2315" s="3">
        <v>2724277595.849999</v>
      </c>
      <c r="I2315" s="3">
        <v>2865561113.2264066</v>
      </c>
    </row>
    <row r="2316" spans="1:9" x14ac:dyDescent="0.2">
      <c r="A2316" t="s">
        <v>103</v>
      </c>
      <c r="B2316" t="s">
        <v>17</v>
      </c>
      <c r="C2316" t="s">
        <v>17</v>
      </c>
      <c r="D2316" t="s">
        <v>36</v>
      </c>
      <c r="E2316">
        <v>201909</v>
      </c>
      <c r="F2316" s="3">
        <v>3196873618.1000142</v>
      </c>
      <c r="G2316" s="3">
        <v>3178859401.6976085</v>
      </c>
      <c r="H2316" s="3">
        <v>2930811944.1000147</v>
      </c>
      <c r="I2316" s="3">
        <v>2912797727.6976089</v>
      </c>
    </row>
    <row r="2317" spans="1:9" x14ac:dyDescent="0.2">
      <c r="A2317" t="s">
        <v>103</v>
      </c>
      <c r="B2317" t="s">
        <v>17</v>
      </c>
      <c r="C2317" t="s">
        <v>17</v>
      </c>
      <c r="D2317" t="s">
        <v>36</v>
      </c>
      <c r="E2317">
        <v>201910</v>
      </c>
      <c r="F2317" s="3">
        <v>3502497691.9499993</v>
      </c>
      <c r="G2317" s="3">
        <v>3367962407.9926891</v>
      </c>
      <c r="H2317" s="3">
        <v>3277138211.9399991</v>
      </c>
      <c r="I2317" s="3">
        <v>3142602927.9826899</v>
      </c>
    </row>
    <row r="2318" spans="1:9" x14ac:dyDescent="0.2">
      <c r="A2318" t="s">
        <v>103</v>
      </c>
      <c r="B2318" t="s">
        <v>17</v>
      </c>
      <c r="C2318" t="s">
        <v>17</v>
      </c>
      <c r="D2318" t="s">
        <v>36</v>
      </c>
      <c r="E2318">
        <v>201911</v>
      </c>
      <c r="F2318" s="3">
        <v>3570516345.4099932</v>
      </c>
      <c r="G2318" s="3">
        <v>3375585855.4099965</v>
      </c>
      <c r="H2318" s="3">
        <v>3402532908.3699946</v>
      </c>
      <c r="I2318" s="3">
        <v>3207602418.3699951</v>
      </c>
    </row>
    <row r="2319" spans="1:9" x14ac:dyDescent="0.2">
      <c r="A2319" t="s">
        <v>103</v>
      </c>
      <c r="B2319" t="s">
        <v>17</v>
      </c>
      <c r="C2319" t="s">
        <v>17</v>
      </c>
      <c r="D2319" t="s">
        <v>36</v>
      </c>
      <c r="E2319">
        <v>201912</v>
      </c>
      <c r="F2319" s="3">
        <v>5974678117.7800007</v>
      </c>
      <c r="G2319" s="3">
        <v>4655820357.6846933</v>
      </c>
      <c r="H2319" s="3">
        <v>5518398579.7899961</v>
      </c>
      <c r="I2319" s="3">
        <v>4199540819.6947007</v>
      </c>
    </row>
    <row r="2320" spans="1:9" x14ac:dyDescent="0.2">
      <c r="A2320" t="s">
        <v>103</v>
      </c>
      <c r="B2320" t="s">
        <v>17</v>
      </c>
      <c r="C2320" t="s">
        <v>17</v>
      </c>
      <c r="D2320" t="s">
        <v>36</v>
      </c>
      <c r="E2320">
        <v>202001</v>
      </c>
      <c r="F2320" s="3">
        <v>3196521945.6300282</v>
      </c>
      <c r="G2320" s="3">
        <v>3585773685.7014484</v>
      </c>
      <c r="H2320" s="3">
        <v>2685006065.6200261</v>
      </c>
      <c r="I2320" s="3">
        <v>3074257805.6914487</v>
      </c>
    </row>
    <row r="2321" spans="1:9" x14ac:dyDescent="0.2">
      <c r="A2321" t="s">
        <v>103</v>
      </c>
      <c r="B2321" t="s">
        <v>17</v>
      </c>
      <c r="C2321" t="s">
        <v>17</v>
      </c>
      <c r="D2321" t="s">
        <v>36</v>
      </c>
      <c r="E2321">
        <v>202002</v>
      </c>
      <c r="F2321" s="3">
        <v>3876123056.2900486</v>
      </c>
      <c r="G2321" s="3">
        <v>3596933899.8557501</v>
      </c>
      <c r="H2321" s="3">
        <v>3448630575.2700462</v>
      </c>
      <c r="I2321" s="3">
        <v>3169441418.8357449</v>
      </c>
    </row>
    <row r="2322" spans="1:9" x14ac:dyDescent="0.2">
      <c r="A2322" t="s">
        <v>103</v>
      </c>
      <c r="B2322" t="s">
        <v>17</v>
      </c>
      <c r="C2322" t="s">
        <v>17</v>
      </c>
      <c r="D2322" t="s">
        <v>36</v>
      </c>
      <c r="E2322">
        <v>202003</v>
      </c>
      <c r="F2322" s="3">
        <v>3923974671.4099813</v>
      </c>
      <c r="G2322" s="3">
        <v>3745639231.1486039</v>
      </c>
      <c r="H2322" s="3">
        <v>3456991659.3999796</v>
      </c>
      <c r="I2322" s="3">
        <v>3278656219.1386051</v>
      </c>
    </row>
    <row r="2323" spans="1:9" x14ac:dyDescent="0.2">
      <c r="A2323" t="s">
        <v>103</v>
      </c>
      <c r="B2323" t="s">
        <v>17</v>
      </c>
      <c r="C2323" t="s">
        <v>17</v>
      </c>
      <c r="D2323" t="s">
        <v>36</v>
      </c>
      <c r="E2323">
        <v>202004</v>
      </c>
      <c r="F2323" s="3">
        <v>3724288662.8600006</v>
      </c>
      <c r="G2323" s="3">
        <v>3517180919.8876848</v>
      </c>
      <c r="H2323" s="3">
        <v>3774477505.8599987</v>
      </c>
      <c r="I2323" s="3">
        <v>3567369762.8876867</v>
      </c>
    </row>
    <row r="2324" spans="1:9" x14ac:dyDescent="0.2">
      <c r="A2324" t="s">
        <v>103</v>
      </c>
      <c r="B2324" t="s">
        <v>17</v>
      </c>
      <c r="C2324" t="s">
        <v>17</v>
      </c>
      <c r="D2324" t="s">
        <v>36</v>
      </c>
      <c r="E2324">
        <v>202005</v>
      </c>
      <c r="F2324" s="3">
        <v>4024386190.3899693</v>
      </c>
      <c r="G2324" s="3">
        <v>4434006840.3308735</v>
      </c>
      <c r="H2324" s="3">
        <v>2583262296.3799715</v>
      </c>
      <c r="I2324" s="3">
        <v>2992882946.3208771</v>
      </c>
    </row>
    <row r="2325" spans="1:9" x14ac:dyDescent="0.2">
      <c r="A2325" t="s">
        <v>103</v>
      </c>
      <c r="B2325" t="s">
        <v>17</v>
      </c>
      <c r="C2325" t="s">
        <v>17</v>
      </c>
      <c r="D2325" t="s">
        <v>36</v>
      </c>
      <c r="E2325">
        <v>202006</v>
      </c>
      <c r="F2325" s="3">
        <v>3105938175.970006</v>
      </c>
      <c r="G2325" s="3">
        <v>3430111420.746604</v>
      </c>
      <c r="H2325" s="3">
        <v>2579516033.9700041</v>
      </c>
      <c r="I2325" s="3">
        <v>2903689278.746603</v>
      </c>
    </row>
    <row r="2326" spans="1:9" x14ac:dyDescent="0.2">
      <c r="A2326" t="s">
        <v>103</v>
      </c>
      <c r="B2326" t="s">
        <v>17</v>
      </c>
      <c r="C2326" t="s">
        <v>17</v>
      </c>
      <c r="D2326" t="s">
        <v>36</v>
      </c>
      <c r="E2326">
        <v>202007</v>
      </c>
      <c r="F2326" s="3">
        <v>2372996092.1399999</v>
      </c>
      <c r="G2326" s="3">
        <v>3115605278.1638041</v>
      </c>
      <c r="H2326" s="3">
        <v>1885019809.1400023</v>
      </c>
      <c r="I2326" s="3">
        <v>2627628995.163806</v>
      </c>
    </row>
    <row r="2327" spans="1:9" x14ac:dyDescent="0.2">
      <c r="A2327" t="s">
        <v>103</v>
      </c>
      <c r="B2327" t="s">
        <v>17</v>
      </c>
      <c r="C2327" t="s">
        <v>17</v>
      </c>
      <c r="D2327" t="s">
        <v>36</v>
      </c>
      <c r="E2327">
        <v>202008</v>
      </c>
      <c r="F2327" s="3">
        <v>2726878009.2299995</v>
      </c>
      <c r="G2327" s="3">
        <v>3343550316.2558041</v>
      </c>
      <c r="H2327" s="3">
        <v>2137671021.2299988</v>
      </c>
      <c r="I2327" s="3">
        <v>2754343328.2558041</v>
      </c>
    </row>
    <row r="2328" spans="1:9" x14ac:dyDescent="0.2">
      <c r="A2328" t="s">
        <v>103</v>
      </c>
      <c r="B2328" t="s">
        <v>17</v>
      </c>
      <c r="C2328" t="s">
        <v>17</v>
      </c>
      <c r="D2328" t="s">
        <v>36</v>
      </c>
      <c r="E2328">
        <v>202009</v>
      </c>
      <c r="F2328" s="3">
        <v>3725097302.0700002</v>
      </c>
      <c r="G2328" s="3">
        <v>3599328064.7328978</v>
      </c>
      <c r="H2328" s="3">
        <v>3137491690.1999993</v>
      </c>
      <c r="I2328" s="3">
        <v>3011722452.8628974</v>
      </c>
    </row>
    <row r="2329" spans="1:9" x14ac:dyDescent="0.2">
      <c r="A2329" t="s">
        <v>103</v>
      </c>
      <c r="B2329" t="s">
        <v>17</v>
      </c>
      <c r="C2329" t="s">
        <v>17</v>
      </c>
      <c r="D2329" t="s">
        <v>36</v>
      </c>
      <c r="E2329">
        <v>202010</v>
      </c>
      <c r="F2329" s="3">
        <v>3540337063.1900053</v>
      </c>
      <c r="G2329" s="3">
        <v>3526529479.9205046</v>
      </c>
      <c r="H2329" s="3">
        <v>2965729145.2600069</v>
      </c>
      <c r="I2329" s="3">
        <v>2951921561.9905047</v>
      </c>
    </row>
    <row r="2330" spans="1:9" x14ac:dyDescent="0.2">
      <c r="A2330" t="s">
        <v>103</v>
      </c>
      <c r="B2330" t="s">
        <v>17</v>
      </c>
      <c r="C2330" t="s">
        <v>17</v>
      </c>
      <c r="D2330" t="s">
        <v>36</v>
      </c>
      <c r="E2330">
        <v>202011</v>
      </c>
      <c r="F2330" s="3">
        <v>3823092800.179997</v>
      </c>
      <c r="G2330" s="3">
        <v>3780992407.9273992</v>
      </c>
      <c r="H2330" s="3">
        <v>3188566466.9199982</v>
      </c>
      <c r="I2330" s="3">
        <v>3146466074.667398</v>
      </c>
    </row>
    <row r="2331" spans="1:9" x14ac:dyDescent="0.2">
      <c r="A2331" t="s">
        <v>103</v>
      </c>
      <c r="B2331" t="s">
        <v>17</v>
      </c>
      <c r="C2331" t="s">
        <v>17</v>
      </c>
      <c r="D2331" t="s">
        <v>36</v>
      </c>
      <c r="E2331">
        <v>202012</v>
      </c>
      <c r="F2331" s="3">
        <v>4629645651.160037</v>
      </c>
      <c r="G2331" s="3">
        <v>3973824454.6720357</v>
      </c>
      <c r="H2331" s="3">
        <v>4044596009.1400371</v>
      </c>
      <c r="I2331" s="3">
        <v>3388774812.6520371</v>
      </c>
    </row>
    <row r="2332" spans="1:9" x14ac:dyDescent="0.2">
      <c r="A2332" t="s">
        <v>103</v>
      </c>
      <c r="B2332" t="s">
        <v>17</v>
      </c>
      <c r="C2332" t="s">
        <v>17</v>
      </c>
      <c r="D2332" t="s">
        <v>36</v>
      </c>
      <c r="E2332">
        <v>202101</v>
      </c>
      <c r="F2332" s="3">
        <v>3769309496.5899744</v>
      </c>
      <c r="G2332" s="3">
        <v>3905441921.7415633</v>
      </c>
      <c r="H2332" s="3">
        <v>2802463452.8899746</v>
      </c>
      <c r="I2332" s="3">
        <v>2938595878.0416212</v>
      </c>
    </row>
    <row r="2333" spans="1:9" x14ac:dyDescent="0.2">
      <c r="A2333" t="s">
        <v>103</v>
      </c>
      <c r="B2333" t="s">
        <v>17</v>
      </c>
      <c r="C2333" t="s">
        <v>17</v>
      </c>
      <c r="D2333" t="s">
        <v>36</v>
      </c>
      <c r="E2333">
        <v>202102</v>
      </c>
      <c r="F2333" s="3">
        <v>5005176268.9100466</v>
      </c>
      <c r="G2333" s="3">
        <v>4131082672.563663</v>
      </c>
      <c r="H2333" s="3">
        <v>3896822596.0600538</v>
      </c>
      <c r="I2333" s="3">
        <v>3022728999.7136536</v>
      </c>
    </row>
    <row r="2334" spans="1:9" x14ac:dyDescent="0.2">
      <c r="A2334" t="s">
        <v>103</v>
      </c>
      <c r="B2334" t="s">
        <v>17</v>
      </c>
      <c r="C2334" t="s">
        <v>17</v>
      </c>
      <c r="D2334" t="s">
        <v>36</v>
      </c>
      <c r="E2334">
        <v>202103</v>
      </c>
      <c r="F2334" s="3">
        <v>4779071823.3499975</v>
      </c>
      <c r="G2334" s="3">
        <v>4280563442.3564177</v>
      </c>
      <c r="H2334" s="3">
        <v>3757522926.3999934</v>
      </c>
      <c r="I2334" s="3">
        <v>3259014545.4064207</v>
      </c>
    </row>
    <row r="2335" spans="1:9" x14ac:dyDescent="0.2">
      <c r="A2335" t="s">
        <v>103</v>
      </c>
      <c r="B2335" t="s">
        <v>17</v>
      </c>
      <c r="C2335" t="s">
        <v>17</v>
      </c>
      <c r="D2335" t="s">
        <v>36</v>
      </c>
      <c r="E2335">
        <v>202104</v>
      </c>
      <c r="F2335" s="3">
        <v>4176381710.8700013</v>
      </c>
      <c r="G2335" s="3">
        <v>3818189471.4101729</v>
      </c>
      <c r="H2335" s="3">
        <v>3615995577.8200102</v>
      </c>
      <c r="I2335" s="3">
        <v>3257803338.3601561</v>
      </c>
    </row>
    <row r="2336" spans="1:9" x14ac:dyDescent="0.2">
      <c r="A2336" t="s">
        <v>103</v>
      </c>
      <c r="B2336" t="s">
        <v>17</v>
      </c>
      <c r="C2336" t="s">
        <v>17</v>
      </c>
      <c r="D2336" t="s">
        <v>36</v>
      </c>
      <c r="E2336">
        <v>202105</v>
      </c>
      <c r="F2336" s="3">
        <v>2940622390.9499655</v>
      </c>
      <c r="G2336" s="3">
        <v>3532004920.8425779</v>
      </c>
      <c r="H2336" s="3">
        <v>2241119884.4699612</v>
      </c>
      <c r="I2336" s="3">
        <v>2832502414.3625946</v>
      </c>
    </row>
    <row r="2337" spans="1:9" x14ac:dyDescent="0.2">
      <c r="A2337" t="s">
        <v>103</v>
      </c>
      <c r="B2337" t="s">
        <v>17</v>
      </c>
      <c r="C2337" t="s">
        <v>17</v>
      </c>
      <c r="D2337" t="s">
        <v>36</v>
      </c>
      <c r="E2337">
        <v>202106</v>
      </c>
      <c r="F2337" s="3">
        <v>5077514439.7900095</v>
      </c>
      <c r="G2337" s="3">
        <v>4573911180.3324537</v>
      </c>
      <c r="H2337" s="3">
        <v>4371565556.7900133</v>
      </c>
      <c r="I2337" s="3">
        <v>3867962297.332449</v>
      </c>
    </row>
    <row r="2338" spans="1:9" x14ac:dyDescent="0.2">
      <c r="A2338" t="s">
        <v>103</v>
      </c>
      <c r="B2338" t="s">
        <v>17</v>
      </c>
      <c r="C2338" t="s">
        <v>17</v>
      </c>
      <c r="D2338" t="s">
        <v>36</v>
      </c>
      <c r="E2338">
        <v>202107</v>
      </c>
      <c r="F2338" s="3">
        <v>2299264683.0900073</v>
      </c>
      <c r="G2338" s="3">
        <v>2564226173.8723755</v>
      </c>
      <c r="H2338" s="3">
        <v>2760072838.0900097</v>
      </c>
      <c r="I2338" s="3">
        <v>3025034328.8723712</v>
      </c>
    </row>
    <row r="2339" spans="1:9" x14ac:dyDescent="0.2">
      <c r="A2339" t="s">
        <v>103</v>
      </c>
      <c r="B2339" t="s">
        <v>17</v>
      </c>
      <c r="C2339" t="s">
        <v>17</v>
      </c>
      <c r="D2339" t="s">
        <v>36</v>
      </c>
      <c r="E2339">
        <v>202108</v>
      </c>
      <c r="F2339" s="3">
        <v>3794049161.1500077</v>
      </c>
      <c r="G2339" s="3">
        <v>4130781814.4686708</v>
      </c>
      <c r="H2339" s="3">
        <v>3042046292.9600086</v>
      </c>
      <c r="I2339" s="3">
        <v>3378778946.2786975</v>
      </c>
    </row>
    <row r="2340" spans="1:9" x14ac:dyDescent="0.2">
      <c r="A2340" t="s">
        <v>103</v>
      </c>
      <c r="B2340" t="s">
        <v>17</v>
      </c>
      <c r="C2340" t="s">
        <v>17</v>
      </c>
      <c r="D2340" t="s">
        <v>36</v>
      </c>
      <c r="E2340">
        <v>202109</v>
      </c>
      <c r="F2340" s="3">
        <v>5029632566.470005</v>
      </c>
      <c r="G2340" s="3">
        <v>4910188744.3248377</v>
      </c>
      <c r="H2340" s="3">
        <v>3652873757.4700079</v>
      </c>
      <c r="I2340" s="3">
        <v>3533429935.324832</v>
      </c>
    </row>
    <row r="2341" spans="1:9" x14ac:dyDescent="0.2">
      <c r="A2341" t="s">
        <v>103</v>
      </c>
      <c r="B2341" t="s">
        <v>17</v>
      </c>
      <c r="C2341" t="s">
        <v>17</v>
      </c>
      <c r="D2341" t="s">
        <v>36</v>
      </c>
      <c r="E2341">
        <v>202110</v>
      </c>
      <c r="F2341" s="3">
        <v>3592867420.2399979</v>
      </c>
      <c r="G2341" s="3">
        <v>4012622825.8458629</v>
      </c>
      <c r="H2341" s="3">
        <v>2782764663.2000122</v>
      </c>
      <c r="I2341" s="3">
        <v>3202520068.8059225</v>
      </c>
    </row>
    <row r="2342" spans="1:9" x14ac:dyDescent="0.2">
      <c r="A2342" t="s">
        <v>103</v>
      </c>
      <c r="B2342" t="s">
        <v>17</v>
      </c>
      <c r="C2342" t="s">
        <v>17</v>
      </c>
      <c r="D2342" t="s">
        <v>36</v>
      </c>
      <c r="E2342">
        <v>202111</v>
      </c>
      <c r="F2342" s="3">
        <v>4142022239.1599998</v>
      </c>
      <c r="G2342" s="3">
        <v>4187106798.7217536</v>
      </c>
      <c r="H2342" s="3">
        <v>3296965378.4599977</v>
      </c>
      <c r="I2342" s="3">
        <v>3342049938.0218039</v>
      </c>
    </row>
    <row r="2343" spans="1:9" x14ac:dyDescent="0.2">
      <c r="A2343" t="s">
        <v>103</v>
      </c>
      <c r="B2343" t="s">
        <v>17</v>
      </c>
      <c r="C2343" t="s">
        <v>17</v>
      </c>
      <c r="D2343" t="s">
        <v>36</v>
      </c>
      <c r="E2343">
        <v>202112</v>
      </c>
      <c r="F2343" s="3">
        <v>4786595254.7798014</v>
      </c>
      <c r="G2343" s="3">
        <v>4526773573.2929153</v>
      </c>
      <c r="H2343" s="3">
        <v>3916182966.4298019</v>
      </c>
      <c r="I2343" s="3">
        <v>3656361284.9429574</v>
      </c>
    </row>
    <row r="2344" spans="1:9" x14ac:dyDescent="0.2">
      <c r="A2344" t="s">
        <v>103</v>
      </c>
      <c r="B2344" t="s">
        <v>17</v>
      </c>
      <c r="C2344" t="s">
        <v>17</v>
      </c>
      <c r="D2344" t="s">
        <v>36</v>
      </c>
      <c r="E2344">
        <v>202201</v>
      </c>
      <c r="F2344" s="3">
        <v>4054302480.6296873</v>
      </c>
      <c r="G2344" s="3">
        <v>4366823499.2925816</v>
      </c>
      <c r="H2344" s="3">
        <v>2893593400.6296844</v>
      </c>
      <c r="I2344" s="3">
        <v>3206114419.292573</v>
      </c>
    </row>
    <row r="2345" spans="1:9" x14ac:dyDescent="0.2">
      <c r="A2345" t="s">
        <v>103</v>
      </c>
      <c r="B2345" t="s">
        <v>17</v>
      </c>
      <c r="C2345" t="s">
        <v>17</v>
      </c>
      <c r="D2345" t="s">
        <v>36</v>
      </c>
      <c r="E2345">
        <v>202202</v>
      </c>
      <c r="F2345" s="3">
        <v>4307770769.6999893</v>
      </c>
      <c r="G2345" s="3">
        <v>3748618283.6380391</v>
      </c>
      <c r="H2345" s="3">
        <v>3645129226.9599891</v>
      </c>
      <c r="I2345" s="3">
        <v>3085976740.8980474</v>
      </c>
    </row>
    <row r="2346" spans="1:9" x14ac:dyDescent="0.2">
      <c r="A2346" t="s">
        <v>103</v>
      </c>
      <c r="B2346" t="s">
        <v>17</v>
      </c>
      <c r="C2346" t="s">
        <v>17</v>
      </c>
      <c r="D2346" t="s">
        <v>36</v>
      </c>
      <c r="E2346">
        <v>202203</v>
      </c>
      <c r="F2346" s="3">
        <v>4611335165.2700787</v>
      </c>
      <c r="G2346" s="3">
        <v>4341890983.2367325</v>
      </c>
      <c r="H2346" s="3">
        <v>3836395425.4000783</v>
      </c>
      <c r="I2346" s="3">
        <v>3566951243.3667231</v>
      </c>
    </row>
    <row r="2347" spans="1:9" x14ac:dyDescent="0.2">
      <c r="A2347" t="s">
        <v>103</v>
      </c>
      <c r="B2347" t="s">
        <v>17</v>
      </c>
      <c r="C2347" t="s">
        <v>17</v>
      </c>
      <c r="D2347" t="s">
        <v>36</v>
      </c>
      <c r="E2347">
        <v>202204</v>
      </c>
      <c r="F2347" s="3">
        <v>5013956328.310008</v>
      </c>
      <c r="G2347" s="3">
        <v>4502989915.7952547</v>
      </c>
      <c r="H2347" s="3">
        <v>3776604903.4200029</v>
      </c>
      <c r="I2347" s="3">
        <v>3265638490.9052453</v>
      </c>
    </row>
    <row r="2348" spans="1:9" x14ac:dyDescent="0.2">
      <c r="A2348" t="s">
        <v>103</v>
      </c>
      <c r="B2348" t="s">
        <v>17</v>
      </c>
      <c r="C2348" t="s">
        <v>17</v>
      </c>
      <c r="D2348" t="s">
        <v>36</v>
      </c>
      <c r="E2348">
        <v>202205</v>
      </c>
      <c r="F2348" s="3">
        <v>5069458741.3698769</v>
      </c>
      <c r="G2348" s="3">
        <v>4835642114.1691818</v>
      </c>
      <c r="H2348" s="3">
        <v>4190365809.3698783</v>
      </c>
      <c r="I2348" s="3">
        <v>3956549182.1691766</v>
      </c>
    </row>
    <row r="2349" spans="1:9" x14ac:dyDescent="0.2">
      <c r="A2349" t="s">
        <v>103</v>
      </c>
      <c r="B2349" t="s">
        <v>17</v>
      </c>
      <c r="C2349" t="s">
        <v>17</v>
      </c>
      <c r="D2349" t="s">
        <v>36</v>
      </c>
      <c r="E2349">
        <v>202206</v>
      </c>
      <c r="F2349" s="3">
        <v>4589793039.659997</v>
      </c>
      <c r="G2349" s="3">
        <v>4513192623.7851524</v>
      </c>
      <c r="H2349" s="3">
        <v>3684663199.0900016</v>
      </c>
      <c r="I2349" s="3">
        <v>3608062783.2151299</v>
      </c>
    </row>
    <row r="2350" spans="1:9" x14ac:dyDescent="0.2">
      <c r="A2350" t="s">
        <v>103</v>
      </c>
      <c r="B2350" t="s">
        <v>17</v>
      </c>
      <c r="C2350" t="s">
        <v>17</v>
      </c>
      <c r="D2350" t="s">
        <v>36</v>
      </c>
      <c r="E2350">
        <v>202207</v>
      </c>
      <c r="F2350" s="3">
        <v>3252756141.4200048</v>
      </c>
      <c r="G2350" s="3">
        <v>3937608844.491807</v>
      </c>
      <c r="H2350" s="3">
        <v>2410486931.4200034</v>
      </c>
      <c r="I2350" s="3">
        <v>3095339634.4918022</v>
      </c>
    </row>
    <row r="2351" spans="1:9" x14ac:dyDescent="0.2">
      <c r="A2351" t="s">
        <v>103</v>
      </c>
      <c r="B2351" t="s">
        <v>17</v>
      </c>
      <c r="C2351" t="s">
        <v>17</v>
      </c>
      <c r="D2351" t="s">
        <v>36</v>
      </c>
      <c r="E2351">
        <v>202208</v>
      </c>
      <c r="F2351" s="3">
        <v>4431648733.1414795</v>
      </c>
      <c r="G2351" s="3">
        <v>4672885473.4865999</v>
      </c>
      <c r="H2351" s="3">
        <v>3206409126.1614799</v>
      </c>
      <c r="I2351" s="3">
        <v>3447645866.5067172</v>
      </c>
    </row>
    <row r="2352" spans="1:9" x14ac:dyDescent="0.2">
      <c r="A2352" t="s">
        <v>103</v>
      </c>
      <c r="B2352" t="s">
        <v>17</v>
      </c>
      <c r="C2352" t="s">
        <v>17</v>
      </c>
      <c r="D2352" t="s">
        <v>36</v>
      </c>
      <c r="E2352">
        <v>202209</v>
      </c>
      <c r="F2352" s="3">
        <v>4912999509.0913935</v>
      </c>
      <c r="G2352" s="3">
        <v>4999363909.6996775</v>
      </c>
      <c r="H2352" s="3">
        <v>3525804681.2413912</v>
      </c>
      <c r="I2352" s="3">
        <v>3612169081.8496628</v>
      </c>
    </row>
    <row r="2353" spans="1:9" x14ac:dyDescent="0.2">
      <c r="A2353" t="s">
        <v>103</v>
      </c>
      <c r="B2353" t="s">
        <v>17</v>
      </c>
      <c r="C2353" t="s">
        <v>17</v>
      </c>
      <c r="D2353" t="s">
        <v>36</v>
      </c>
      <c r="E2353">
        <v>202210</v>
      </c>
      <c r="F2353" s="3">
        <v>4052248732.3243971</v>
      </c>
      <c r="G2353" s="3">
        <v>4276071649.9268093</v>
      </c>
      <c r="H2353" s="3">
        <v>2978920971.6743941</v>
      </c>
      <c r="I2353" s="3">
        <v>3202743889.276813</v>
      </c>
    </row>
    <row r="2354" spans="1:9" x14ac:dyDescent="0.2">
      <c r="A2354" t="s">
        <v>103</v>
      </c>
      <c r="B2354" t="s">
        <v>17</v>
      </c>
      <c r="C2354" t="s">
        <v>17</v>
      </c>
      <c r="D2354" t="s">
        <v>36</v>
      </c>
      <c r="E2354">
        <v>202211</v>
      </c>
      <c r="F2354" s="3">
        <v>5010217609.1600018</v>
      </c>
      <c r="G2354" s="3">
        <v>4788840476.2071123</v>
      </c>
      <c r="H2354" s="3">
        <v>3911673945.0400066</v>
      </c>
      <c r="I2354" s="3">
        <v>3690296812.0871058</v>
      </c>
    </row>
    <row r="2355" spans="1:9" x14ac:dyDescent="0.2">
      <c r="A2355" t="s">
        <v>103</v>
      </c>
      <c r="B2355" t="s">
        <v>17</v>
      </c>
      <c r="C2355" t="s">
        <v>17</v>
      </c>
      <c r="D2355" t="s">
        <v>36</v>
      </c>
      <c r="E2355">
        <v>202212</v>
      </c>
      <c r="F2355" s="3">
        <v>5620126142.1699886</v>
      </c>
      <c r="G2355" s="3">
        <v>5190031242.1783762</v>
      </c>
      <c r="H2355" s="3">
        <v>4564331224.8799896</v>
      </c>
      <c r="I2355" s="3">
        <v>4134236324.888371</v>
      </c>
    </row>
    <row r="2356" spans="1:9" x14ac:dyDescent="0.2">
      <c r="A2356" t="s">
        <v>103</v>
      </c>
      <c r="B2356" t="s">
        <v>17</v>
      </c>
      <c r="C2356" t="s">
        <v>17</v>
      </c>
      <c r="D2356" t="s">
        <v>36</v>
      </c>
      <c r="E2356">
        <v>202301</v>
      </c>
      <c r="F2356" s="3">
        <v>4261232618.1400023</v>
      </c>
      <c r="G2356" s="3">
        <v>4741647636.2885771</v>
      </c>
      <c r="H2356" s="3">
        <v>2679927886.1500072</v>
      </c>
      <c r="I2356" s="3">
        <v>3160342904.2985625</v>
      </c>
    </row>
    <row r="2357" spans="1:9" x14ac:dyDescent="0.2">
      <c r="A2357" t="s">
        <v>103</v>
      </c>
      <c r="B2357" t="s">
        <v>17</v>
      </c>
      <c r="C2357" t="s">
        <v>17</v>
      </c>
      <c r="D2357" t="s">
        <v>36</v>
      </c>
      <c r="E2357">
        <v>202302</v>
      </c>
      <c r="F2357" s="3">
        <v>4734299760.4799995</v>
      </c>
      <c r="G2357" s="3">
        <v>4248985122.0926208</v>
      </c>
      <c r="H2357" s="3">
        <v>3655375995.4799976</v>
      </c>
      <c r="I2357" s="3">
        <v>3170061357.0926261</v>
      </c>
    </row>
    <row r="2358" spans="1:9" x14ac:dyDescent="0.2">
      <c r="A2358" t="s">
        <v>103</v>
      </c>
      <c r="B2358" t="s">
        <v>17</v>
      </c>
      <c r="C2358" t="s">
        <v>17</v>
      </c>
      <c r="D2358" t="s">
        <v>36</v>
      </c>
      <c r="E2358">
        <v>202303</v>
      </c>
      <c r="F2358" s="3">
        <v>4688909236.8869896</v>
      </c>
      <c r="G2358" s="3">
        <v>4641728409.995224</v>
      </c>
      <c r="H2358" s="3">
        <v>3503868769.8869805</v>
      </c>
      <c r="I2358" s="3">
        <v>3456687942.9952388</v>
      </c>
    </row>
    <row r="2359" spans="1:9" x14ac:dyDescent="0.2">
      <c r="A2359" t="s">
        <v>103</v>
      </c>
      <c r="B2359" t="s">
        <v>17</v>
      </c>
      <c r="C2359" t="s">
        <v>17</v>
      </c>
      <c r="D2359" t="s">
        <v>36</v>
      </c>
      <c r="E2359">
        <v>202304</v>
      </c>
      <c r="F2359" s="3">
        <v>4686944457.946352</v>
      </c>
      <c r="G2359" s="3">
        <v>4511787102.2416878</v>
      </c>
      <c r="H2359" s="3">
        <v>2332087292.9563489</v>
      </c>
      <c r="I2359" s="3">
        <v>2156929937.251689</v>
      </c>
    </row>
    <row r="2360" spans="1:9" x14ac:dyDescent="0.2">
      <c r="A2360" t="s">
        <v>103</v>
      </c>
      <c r="B2360" t="s">
        <v>17</v>
      </c>
      <c r="C2360" t="s">
        <v>17</v>
      </c>
      <c r="D2360" t="s">
        <v>36</v>
      </c>
      <c r="E2360">
        <v>202305</v>
      </c>
      <c r="F2360" s="3">
        <v>5239513219.688756</v>
      </c>
      <c r="G2360" s="3">
        <v>5318919091.5875015</v>
      </c>
      <c r="H2360" s="3">
        <v>3926595110.6887517</v>
      </c>
      <c r="I2360" s="3">
        <v>4006000982.5875139</v>
      </c>
    </row>
    <row r="2361" spans="1:9" x14ac:dyDescent="0.2">
      <c r="A2361" t="s">
        <v>103</v>
      </c>
      <c r="B2361" t="s">
        <v>17</v>
      </c>
      <c r="C2361" t="s">
        <v>17</v>
      </c>
      <c r="D2361" t="s">
        <v>36</v>
      </c>
      <c r="E2361">
        <v>202306</v>
      </c>
      <c r="F2361" s="3">
        <v>4294074925.9200001</v>
      </c>
      <c r="G2361" s="3">
        <v>4246641650.8593802</v>
      </c>
      <c r="H2361" s="3">
        <v>3489549455.9199986</v>
      </c>
      <c r="I2361" s="3">
        <v>3442116180.8593798</v>
      </c>
    </row>
    <row r="2362" spans="1:9" x14ac:dyDescent="0.2">
      <c r="A2362" t="s">
        <v>103</v>
      </c>
      <c r="B2362" t="s">
        <v>17</v>
      </c>
      <c r="C2362" t="s">
        <v>17</v>
      </c>
      <c r="D2362" t="s">
        <v>36</v>
      </c>
      <c r="E2362">
        <v>202307</v>
      </c>
      <c r="F2362" s="3">
        <v>4276203450.5399899</v>
      </c>
      <c r="G2362" s="3">
        <v>4634311622.851903</v>
      </c>
      <c r="H2362" s="3">
        <v>3104875249.5499964</v>
      </c>
      <c r="I2362" s="3">
        <v>3462983421.8619218</v>
      </c>
    </row>
    <row r="2363" spans="1:9" x14ac:dyDescent="0.2">
      <c r="A2363" t="s">
        <v>103</v>
      </c>
      <c r="B2363" t="s">
        <v>17</v>
      </c>
      <c r="C2363" t="s">
        <v>17</v>
      </c>
      <c r="D2363" t="s">
        <v>36</v>
      </c>
      <c r="E2363">
        <v>202308</v>
      </c>
      <c r="F2363" s="3">
        <v>4786260411.5400095</v>
      </c>
      <c r="G2363" s="3">
        <v>4607434932.5400209</v>
      </c>
      <c r="H2363" s="3">
        <v>3540533479.5400081</v>
      </c>
      <c r="I2363" s="3">
        <v>3361708000.5400162</v>
      </c>
    </row>
    <row r="2364" spans="1:9" x14ac:dyDescent="0.2">
      <c r="A2364" t="s">
        <v>103</v>
      </c>
      <c r="B2364" t="s">
        <v>17</v>
      </c>
      <c r="C2364" t="s">
        <v>17</v>
      </c>
      <c r="D2364" t="s">
        <v>36</v>
      </c>
      <c r="E2364">
        <v>202309</v>
      </c>
      <c r="F2364" s="3">
        <v>4212220970.9500093</v>
      </c>
      <c r="G2364" s="3">
        <v>4470637834.9500084</v>
      </c>
      <c r="H2364" s="3">
        <v>2996425402.9100065</v>
      </c>
      <c r="I2364" s="3">
        <v>3254842266.9100084</v>
      </c>
    </row>
    <row r="2365" spans="1:9" x14ac:dyDescent="0.2">
      <c r="A2365" t="s">
        <v>103</v>
      </c>
      <c r="B2365" t="s">
        <v>17</v>
      </c>
      <c r="C2365" t="s">
        <v>17</v>
      </c>
      <c r="D2365" t="s">
        <v>36</v>
      </c>
      <c r="E2365">
        <v>202310</v>
      </c>
      <c r="F2365" s="3">
        <v>3816379432.8100019</v>
      </c>
      <c r="G2365" s="3">
        <v>4290706584.8100004</v>
      </c>
      <c r="H2365" s="3">
        <v>2670062282.8099961</v>
      </c>
      <c r="I2365" s="3">
        <v>3144389434.8099957</v>
      </c>
    </row>
    <row r="2366" spans="1:9" x14ac:dyDescent="0.2">
      <c r="A2366" t="s">
        <v>103</v>
      </c>
      <c r="B2366" t="s">
        <v>17</v>
      </c>
      <c r="C2366" t="s">
        <v>17</v>
      </c>
      <c r="D2366" t="s">
        <v>36</v>
      </c>
      <c r="E2366">
        <v>202311</v>
      </c>
      <c r="F2366" s="3">
        <v>5746752321.129982</v>
      </c>
      <c r="G2366" s="3">
        <v>5528568996.1299877</v>
      </c>
      <c r="H2366" s="3">
        <v>4753290473.1299849</v>
      </c>
      <c r="I2366" s="3">
        <v>4535107148.1299868</v>
      </c>
    </row>
    <row r="2367" spans="1:9" x14ac:dyDescent="0.2">
      <c r="A2367" t="s">
        <v>103</v>
      </c>
      <c r="B2367" t="s">
        <v>17</v>
      </c>
      <c r="C2367" t="s">
        <v>17</v>
      </c>
      <c r="D2367" t="s">
        <v>36</v>
      </c>
      <c r="E2367">
        <v>202312</v>
      </c>
      <c r="F2367" s="3">
        <v>4356927741.7799959</v>
      </c>
      <c r="G2367" s="3">
        <v>4857871164.7799978</v>
      </c>
      <c r="H2367" s="3">
        <v>3264278906.7799916</v>
      </c>
      <c r="I2367" s="3">
        <v>3765222329.7799921</v>
      </c>
    </row>
    <row r="2368" spans="1:9" x14ac:dyDescent="0.2">
      <c r="A2368" t="s">
        <v>103</v>
      </c>
      <c r="B2368" t="s">
        <v>17</v>
      </c>
      <c r="C2368" t="s">
        <v>17</v>
      </c>
      <c r="D2368" t="s">
        <v>36</v>
      </c>
      <c r="E2368">
        <v>202401</v>
      </c>
      <c r="F2368" s="3">
        <v>4676376428.8499956</v>
      </c>
      <c r="G2368" s="3">
        <v>5152130070.8499994</v>
      </c>
      <c r="H2368" s="3">
        <v>2841853291.8500028</v>
      </c>
      <c r="I2368" s="3">
        <v>3317606933.8500032</v>
      </c>
    </row>
    <row r="2369" spans="1:9" x14ac:dyDescent="0.2">
      <c r="A2369" t="s">
        <v>103</v>
      </c>
      <c r="B2369" t="s">
        <v>17</v>
      </c>
      <c r="C2369" t="s">
        <v>17</v>
      </c>
      <c r="D2369" t="s">
        <v>36</v>
      </c>
      <c r="E2369">
        <v>202402</v>
      </c>
      <c r="F2369" s="3">
        <v>3636509207.2000017</v>
      </c>
      <c r="G2369" s="3">
        <v>3682321735.5971074</v>
      </c>
      <c r="H2369" s="3">
        <v>2326111648.1999807</v>
      </c>
      <c r="I2369" s="3">
        <v>2371924176.5971012</v>
      </c>
    </row>
    <row r="2370" spans="1:9" x14ac:dyDescent="0.2">
      <c r="A2370" t="s">
        <v>103</v>
      </c>
      <c r="B2370" t="s">
        <v>17</v>
      </c>
      <c r="C2370" t="s">
        <v>17</v>
      </c>
      <c r="D2370" t="s">
        <v>36</v>
      </c>
      <c r="E2370">
        <v>202403</v>
      </c>
      <c r="F2370" s="3">
        <v>6472571488.3899612</v>
      </c>
      <c r="G2370" s="3">
        <v>5925306489.3899689</v>
      </c>
      <c r="H2370" s="3">
        <v>4958921098.3899632</v>
      </c>
      <c r="I2370" s="3">
        <v>4411656099.3899708</v>
      </c>
    </row>
    <row r="2371" spans="1:9" x14ac:dyDescent="0.2">
      <c r="A2371" t="s">
        <v>103</v>
      </c>
      <c r="B2371" t="s">
        <v>17</v>
      </c>
      <c r="C2371" t="s">
        <v>17</v>
      </c>
      <c r="D2371" t="s">
        <v>36</v>
      </c>
      <c r="E2371">
        <v>202404</v>
      </c>
      <c r="F2371" s="3">
        <v>6091610310.4899559</v>
      </c>
      <c r="G2371" s="3">
        <v>6068228454.489954</v>
      </c>
      <c r="H2371" s="3">
        <v>4871489897.4899597</v>
      </c>
      <c r="I2371" s="3">
        <v>4848108041.4899578</v>
      </c>
    </row>
    <row r="2372" spans="1:9" x14ac:dyDescent="0.2">
      <c r="A2372" t="s">
        <v>103</v>
      </c>
      <c r="B2372" t="s">
        <v>17</v>
      </c>
      <c r="C2372" t="s">
        <v>17</v>
      </c>
      <c r="D2372" t="s">
        <v>36</v>
      </c>
      <c r="E2372">
        <v>202405</v>
      </c>
      <c r="F2372" s="3">
        <v>4739664123.9899549</v>
      </c>
      <c r="G2372" s="3">
        <v>4754726027.9899721</v>
      </c>
      <c r="H2372" s="3">
        <v>3563548673.9899578</v>
      </c>
      <c r="I2372" s="3">
        <v>3578610577.9899712</v>
      </c>
    </row>
    <row r="2373" spans="1:9" x14ac:dyDescent="0.2">
      <c r="A2373" t="s">
        <v>103</v>
      </c>
      <c r="B2373" t="s">
        <v>17</v>
      </c>
      <c r="C2373" t="s">
        <v>17</v>
      </c>
      <c r="D2373" t="s">
        <v>37</v>
      </c>
      <c r="E2373">
        <v>201906</v>
      </c>
      <c r="F2373" s="3">
        <v>9827142930.1399555</v>
      </c>
      <c r="G2373" s="3">
        <v>9691428531.3571205</v>
      </c>
      <c r="H2373" s="3">
        <v>9008872606.2399483</v>
      </c>
      <c r="I2373" s="3">
        <v>8873158207.457119</v>
      </c>
    </row>
    <row r="2374" spans="1:9" x14ac:dyDescent="0.2">
      <c r="A2374" t="s">
        <v>103</v>
      </c>
      <c r="B2374" t="s">
        <v>17</v>
      </c>
      <c r="C2374" t="s">
        <v>17</v>
      </c>
      <c r="D2374" t="s">
        <v>37</v>
      </c>
      <c r="E2374">
        <v>201912</v>
      </c>
      <c r="F2374" s="3">
        <v>21741640556.380005</v>
      </c>
      <c r="G2374" s="3">
        <v>20497639887.834404</v>
      </c>
      <c r="H2374" s="3">
        <v>20330882335.430012</v>
      </c>
      <c r="I2374" s="3">
        <v>19086881666.884411</v>
      </c>
    </row>
    <row r="2375" spans="1:9" x14ac:dyDescent="0.2">
      <c r="A2375" t="s">
        <v>103</v>
      </c>
      <c r="B2375" t="s">
        <v>17</v>
      </c>
      <c r="C2375" t="s">
        <v>17</v>
      </c>
      <c r="D2375" t="s">
        <v>37</v>
      </c>
      <c r="E2375">
        <v>202006</v>
      </c>
      <c r="F2375" s="3">
        <v>21851232702.550034</v>
      </c>
      <c r="G2375" s="3">
        <v>22309645997.670967</v>
      </c>
      <c r="H2375" s="3">
        <v>18527884136.500027</v>
      </c>
      <c r="I2375" s="3">
        <v>18986297431.620964</v>
      </c>
    </row>
    <row r="2376" spans="1:9" x14ac:dyDescent="0.2">
      <c r="A2376" t="s">
        <v>103</v>
      </c>
      <c r="B2376" t="s">
        <v>17</v>
      </c>
      <c r="C2376" t="s">
        <v>17</v>
      </c>
      <c r="D2376" t="s">
        <v>37</v>
      </c>
      <c r="E2376">
        <v>202012</v>
      </c>
      <c r="F2376" s="3">
        <v>20818046917.970039</v>
      </c>
      <c r="G2376" s="3">
        <v>21339830001.672443</v>
      </c>
      <c r="H2376" s="3">
        <v>17359074141.890041</v>
      </c>
      <c r="I2376" s="3">
        <v>17880857225.592449</v>
      </c>
    </row>
    <row r="2377" spans="1:9" x14ac:dyDescent="0.2">
      <c r="A2377" t="s">
        <v>103</v>
      </c>
      <c r="B2377" t="s">
        <v>17</v>
      </c>
      <c r="C2377" t="s">
        <v>17</v>
      </c>
      <c r="D2377" t="s">
        <v>37</v>
      </c>
      <c r="E2377">
        <v>202106</v>
      </c>
      <c r="F2377" s="3">
        <v>25748076130.459995</v>
      </c>
      <c r="G2377" s="3">
        <v>24241193609.246849</v>
      </c>
      <c r="H2377" s="3">
        <v>20685489994.430008</v>
      </c>
      <c r="I2377" s="3">
        <v>19178607473.216896</v>
      </c>
    </row>
    <row r="2378" spans="1:9" x14ac:dyDescent="0.2">
      <c r="A2378" t="s">
        <v>103</v>
      </c>
      <c r="B2378" t="s">
        <v>17</v>
      </c>
      <c r="C2378" t="s">
        <v>17</v>
      </c>
      <c r="D2378" t="s">
        <v>37</v>
      </c>
      <c r="E2378">
        <v>202112</v>
      </c>
      <c r="F2378" s="3">
        <v>23644431324.889816</v>
      </c>
      <c r="G2378" s="3">
        <v>24331699930.526417</v>
      </c>
      <c r="H2378" s="3">
        <v>19450905896.60984</v>
      </c>
      <c r="I2378" s="3">
        <v>20138174502.246586</v>
      </c>
    </row>
    <row r="2379" spans="1:9" x14ac:dyDescent="0.2">
      <c r="A2379" t="s">
        <v>103</v>
      </c>
      <c r="B2379" t="s">
        <v>17</v>
      </c>
      <c r="C2379" t="s">
        <v>17</v>
      </c>
      <c r="D2379" t="s">
        <v>37</v>
      </c>
      <c r="E2379">
        <v>202206</v>
      </c>
      <c r="F2379" s="3">
        <v>27646616524.939636</v>
      </c>
      <c r="G2379" s="3">
        <v>26309157419.916943</v>
      </c>
      <c r="H2379" s="3">
        <v>22026751964.869633</v>
      </c>
      <c r="I2379" s="3">
        <v>20689292859.846893</v>
      </c>
    </row>
    <row r="2380" spans="1:9" x14ac:dyDescent="0.2">
      <c r="A2380" t="s">
        <v>103</v>
      </c>
      <c r="B2380" t="s">
        <v>17</v>
      </c>
      <c r="C2380" t="s">
        <v>17</v>
      </c>
      <c r="D2380" t="s">
        <v>37</v>
      </c>
      <c r="E2380">
        <v>202212</v>
      </c>
      <c r="F2380" s="3">
        <v>27279996867.307266</v>
      </c>
      <c r="G2380" s="3">
        <v>27864801595.990383</v>
      </c>
      <c r="H2380" s="3">
        <v>20597626880.417267</v>
      </c>
      <c r="I2380" s="3">
        <v>21182431609.100471</v>
      </c>
    </row>
    <row r="2381" spans="1:9" x14ac:dyDescent="0.2">
      <c r="A2381" t="s">
        <v>103</v>
      </c>
      <c r="B2381" t="s">
        <v>17</v>
      </c>
      <c r="C2381" t="s">
        <v>17</v>
      </c>
      <c r="D2381" t="s">
        <v>37</v>
      </c>
      <c r="E2381">
        <v>202306</v>
      </c>
      <c r="F2381" s="3">
        <v>27904974219.062103</v>
      </c>
      <c r="G2381" s="3">
        <v>27709709013.064991</v>
      </c>
      <c r="H2381" s="3">
        <v>19587404511.082085</v>
      </c>
      <c r="I2381" s="3">
        <v>19392139305.085007</v>
      </c>
    </row>
    <row r="2382" spans="1:9" x14ac:dyDescent="0.2">
      <c r="A2382" t="s">
        <v>103</v>
      </c>
      <c r="B2382" t="s">
        <v>17</v>
      </c>
      <c r="C2382" t="s">
        <v>17</v>
      </c>
      <c r="D2382" t="s">
        <v>37</v>
      </c>
      <c r="E2382">
        <v>202312</v>
      </c>
      <c r="F2382" s="3">
        <v>27194744328.749989</v>
      </c>
      <c r="G2382" s="3">
        <v>28389531136.06192</v>
      </c>
      <c r="H2382" s="3">
        <v>20329465794.719982</v>
      </c>
      <c r="I2382" s="3">
        <v>21524252602.031921</v>
      </c>
    </row>
    <row r="2383" spans="1:9" x14ac:dyDescent="0.2">
      <c r="A2383" t="s">
        <v>103</v>
      </c>
      <c r="B2383" t="s">
        <v>17</v>
      </c>
      <c r="C2383" t="s">
        <v>17</v>
      </c>
      <c r="D2383" t="s">
        <v>37</v>
      </c>
      <c r="E2383">
        <v>202406</v>
      </c>
      <c r="F2383" s="3">
        <v>25616731558.919872</v>
      </c>
      <c r="G2383" s="3">
        <v>25582712778.317001</v>
      </c>
      <c r="H2383" s="3">
        <v>18561924609.919865</v>
      </c>
      <c r="I2383" s="3">
        <v>18527905829.317001</v>
      </c>
    </row>
    <row r="2384" spans="1:9" x14ac:dyDescent="0.2">
      <c r="A2384" t="s">
        <v>103</v>
      </c>
      <c r="B2384" t="s">
        <v>17</v>
      </c>
      <c r="C2384" t="s">
        <v>17</v>
      </c>
      <c r="D2384" t="s">
        <v>33</v>
      </c>
      <c r="E2384">
        <v>201906</v>
      </c>
      <c r="F2384" s="3">
        <v>9827142930.1399555</v>
      </c>
      <c r="G2384" s="3">
        <v>9691428531.3571205</v>
      </c>
      <c r="H2384" s="3">
        <v>9008872606.2399483</v>
      </c>
      <c r="I2384" s="3">
        <v>8873158207.457119</v>
      </c>
    </row>
    <row r="2385" spans="1:9" x14ac:dyDescent="0.2">
      <c r="A2385" t="s">
        <v>103</v>
      </c>
      <c r="B2385" t="s">
        <v>17</v>
      </c>
      <c r="C2385" t="s">
        <v>17</v>
      </c>
      <c r="D2385" t="s">
        <v>33</v>
      </c>
      <c r="E2385">
        <v>201909</v>
      </c>
      <c r="F2385" s="3">
        <v>8693948401.240015</v>
      </c>
      <c r="G2385" s="3">
        <v>9098271266.7470245</v>
      </c>
      <c r="H2385" s="3">
        <v>8132812635.33002</v>
      </c>
      <c r="I2385" s="3">
        <v>8537135500.8370256</v>
      </c>
    </row>
    <row r="2386" spans="1:9" x14ac:dyDescent="0.2">
      <c r="A2386" t="s">
        <v>103</v>
      </c>
      <c r="B2386" t="s">
        <v>17</v>
      </c>
      <c r="C2386" t="s">
        <v>17</v>
      </c>
      <c r="D2386" t="s">
        <v>33</v>
      </c>
      <c r="E2386">
        <v>201912</v>
      </c>
      <c r="F2386" s="3">
        <v>13047692155.139994</v>
      </c>
      <c r="G2386" s="3">
        <v>11399368621.087379</v>
      </c>
      <c r="H2386" s="3">
        <v>12198069700.099991</v>
      </c>
      <c r="I2386" s="3">
        <v>10549746166.047386</v>
      </c>
    </row>
    <row r="2387" spans="1:9" x14ac:dyDescent="0.2">
      <c r="A2387" t="s">
        <v>103</v>
      </c>
      <c r="B2387" t="s">
        <v>17</v>
      </c>
      <c r="C2387" t="s">
        <v>17</v>
      </c>
      <c r="D2387" t="s">
        <v>33</v>
      </c>
      <c r="E2387">
        <v>202003</v>
      </c>
      <c r="F2387" s="3">
        <v>10996619673.330057</v>
      </c>
      <c r="G2387" s="3">
        <v>10928346816.705803</v>
      </c>
      <c r="H2387" s="3">
        <v>9590628300.2900505</v>
      </c>
      <c r="I2387" s="3">
        <v>9522355443.6657982</v>
      </c>
    </row>
    <row r="2388" spans="1:9" x14ac:dyDescent="0.2">
      <c r="A2388" t="s">
        <v>103</v>
      </c>
      <c r="B2388" t="s">
        <v>17</v>
      </c>
      <c r="C2388" t="s">
        <v>17</v>
      </c>
      <c r="D2388" t="s">
        <v>33</v>
      </c>
      <c r="E2388">
        <v>202006</v>
      </c>
      <c r="F2388" s="3">
        <v>10854613029.219975</v>
      </c>
      <c r="G2388" s="3">
        <v>11381299180.965162</v>
      </c>
      <c r="H2388" s="3">
        <v>8937255836.2099743</v>
      </c>
      <c r="I2388" s="3">
        <v>9463941987.9551659</v>
      </c>
    </row>
    <row r="2389" spans="1:9" x14ac:dyDescent="0.2">
      <c r="A2389" t="s">
        <v>103</v>
      </c>
      <c r="B2389" t="s">
        <v>17</v>
      </c>
      <c r="C2389" t="s">
        <v>17</v>
      </c>
      <c r="D2389" t="s">
        <v>33</v>
      </c>
      <c r="E2389">
        <v>202009</v>
      </c>
      <c r="F2389" s="3">
        <v>8824971403.4399986</v>
      </c>
      <c r="G2389" s="3">
        <v>10058483659.152506</v>
      </c>
      <c r="H2389" s="3">
        <v>7160182520.5699997</v>
      </c>
      <c r="I2389" s="3">
        <v>8393694776.2825069</v>
      </c>
    </row>
    <row r="2390" spans="1:9" x14ac:dyDescent="0.2">
      <c r="A2390" t="s">
        <v>103</v>
      </c>
      <c r="B2390" t="s">
        <v>17</v>
      </c>
      <c r="C2390" t="s">
        <v>17</v>
      </c>
      <c r="D2390" t="s">
        <v>33</v>
      </c>
      <c r="E2390">
        <v>202012</v>
      </c>
      <c r="F2390" s="3">
        <v>11993075514.530041</v>
      </c>
      <c r="G2390" s="3">
        <v>11281346342.519939</v>
      </c>
      <c r="H2390" s="3">
        <v>10198891621.320042</v>
      </c>
      <c r="I2390" s="3">
        <v>9487162449.3099403</v>
      </c>
    </row>
    <row r="2391" spans="1:9" x14ac:dyDescent="0.2">
      <c r="A2391" t="s">
        <v>103</v>
      </c>
      <c r="B2391" t="s">
        <v>17</v>
      </c>
      <c r="C2391" t="s">
        <v>17</v>
      </c>
      <c r="D2391" t="s">
        <v>33</v>
      </c>
      <c r="E2391">
        <v>202103</v>
      </c>
      <c r="F2391" s="3">
        <v>13553557588.850018</v>
      </c>
      <c r="G2391" s="3">
        <v>12317088036.661644</v>
      </c>
      <c r="H2391" s="3">
        <v>10456808975.350021</v>
      </c>
      <c r="I2391" s="3">
        <v>9220339423.1616955</v>
      </c>
    </row>
    <row r="2392" spans="1:9" x14ac:dyDescent="0.2">
      <c r="A2392" t="s">
        <v>103</v>
      </c>
      <c r="B2392" t="s">
        <v>17</v>
      </c>
      <c r="C2392" t="s">
        <v>17</v>
      </c>
      <c r="D2392" t="s">
        <v>33</v>
      </c>
      <c r="E2392">
        <v>202106</v>
      </c>
      <c r="F2392" s="3">
        <v>12194518541.609978</v>
      </c>
      <c r="G2392" s="3">
        <v>11924105572.585205</v>
      </c>
      <c r="H2392" s="3">
        <v>10228681019.079985</v>
      </c>
      <c r="I2392" s="3">
        <v>9958268050.0551987</v>
      </c>
    </row>
    <row r="2393" spans="1:9" x14ac:dyDescent="0.2">
      <c r="A2393" t="s">
        <v>103</v>
      </c>
      <c r="B2393" t="s">
        <v>17</v>
      </c>
      <c r="C2393" t="s">
        <v>17</v>
      </c>
      <c r="D2393" t="s">
        <v>33</v>
      </c>
      <c r="E2393">
        <v>202109</v>
      </c>
      <c r="F2393" s="3">
        <v>11122946410.71002</v>
      </c>
      <c r="G2393" s="3">
        <v>11605196732.665884</v>
      </c>
      <c r="H2393" s="3">
        <v>9454992888.5200272</v>
      </c>
      <c r="I2393" s="3">
        <v>9937243210.4759007</v>
      </c>
    </row>
    <row r="2394" spans="1:9" x14ac:dyDescent="0.2">
      <c r="A2394" t="s">
        <v>103</v>
      </c>
      <c r="B2394" t="s">
        <v>17</v>
      </c>
      <c r="C2394" t="s">
        <v>17</v>
      </c>
      <c r="D2394" t="s">
        <v>33</v>
      </c>
      <c r="E2394">
        <v>202112</v>
      </c>
      <c r="F2394" s="3">
        <v>12521484914.179798</v>
      </c>
      <c r="G2394" s="3">
        <v>12726503197.860531</v>
      </c>
      <c r="H2394" s="3">
        <v>9995913008.0898113</v>
      </c>
      <c r="I2394" s="3">
        <v>10200931291.770683</v>
      </c>
    </row>
    <row r="2395" spans="1:9" x14ac:dyDescent="0.2">
      <c r="A2395" t="s">
        <v>103</v>
      </c>
      <c r="B2395" t="s">
        <v>17</v>
      </c>
      <c r="C2395" t="s">
        <v>17</v>
      </c>
      <c r="D2395" t="s">
        <v>33</v>
      </c>
      <c r="E2395">
        <v>202203</v>
      </c>
      <c r="F2395" s="3">
        <v>12973408415.599754</v>
      </c>
      <c r="G2395" s="3">
        <v>12457332766.167353</v>
      </c>
      <c r="H2395" s="3">
        <v>10375118052.989752</v>
      </c>
      <c r="I2395" s="3">
        <v>9859042403.5573425</v>
      </c>
    </row>
    <row r="2396" spans="1:9" x14ac:dyDescent="0.2">
      <c r="A2396" t="s">
        <v>103</v>
      </c>
      <c r="B2396" t="s">
        <v>17</v>
      </c>
      <c r="C2396" t="s">
        <v>17</v>
      </c>
      <c r="D2396" t="s">
        <v>33</v>
      </c>
      <c r="E2396">
        <v>202206</v>
      </c>
      <c r="F2396" s="3">
        <v>14673208109.339882</v>
      </c>
      <c r="G2396" s="3">
        <v>13851824653.749588</v>
      </c>
      <c r="H2396" s="3">
        <v>11651633911.879883</v>
      </c>
      <c r="I2396" s="3">
        <v>10830250456.289551</v>
      </c>
    </row>
    <row r="2397" spans="1:9" x14ac:dyDescent="0.2">
      <c r="A2397" t="s">
        <v>103</v>
      </c>
      <c r="B2397" t="s">
        <v>17</v>
      </c>
      <c r="C2397" t="s">
        <v>17</v>
      </c>
      <c r="D2397" t="s">
        <v>33</v>
      </c>
      <c r="E2397">
        <v>202209</v>
      </c>
      <c r="F2397" s="3">
        <v>12597404383.652878</v>
      </c>
      <c r="G2397" s="3">
        <v>13609858227.678085</v>
      </c>
      <c r="H2397" s="3">
        <v>9142700738.822876</v>
      </c>
      <c r="I2397" s="3">
        <v>10155154582.848183</v>
      </c>
    </row>
    <row r="2398" spans="1:9" x14ac:dyDescent="0.2">
      <c r="A2398" t="s">
        <v>103</v>
      </c>
      <c r="B2398" t="s">
        <v>17</v>
      </c>
      <c r="C2398" t="s">
        <v>17</v>
      </c>
      <c r="D2398" t="s">
        <v>33</v>
      </c>
      <c r="E2398">
        <v>202212</v>
      </c>
      <c r="F2398" s="3">
        <v>14682592483.654387</v>
      </c>
      <c r="G2398" s="3">
        <v>14254943368.312298</v>
      </c>
      <c r="H2398" s="3">
        <v>11454926141.594391</v>
      </c>
      <c r="I2398" s="3">
        <v>11027277026.252289</v>
      </c>
    </row>
    <row r="2399" spans="1:9" x14ac:dyDescent="0.2">
      <c r="A2399" t="s">
        <v>103</v>
      </c>
      <c r="B2399" t="s">
        <v>17</v>
      </c>
      <c r="C2399" t="s">
        <v>17</v>
      </c>
      <c r="D2399" t="s">
        <v>33</v>
      </c>
      <c r="E2399">
        <v>202303</v>
      </c>
      <c r="F2399" s="3">
        <v>13684441615.506992</v>
      </c>
      <c r="G2399" s="3">
        <v>13632361168.376423</v>
      </c>
      <c r="H2399" s="3">
        <v>9839172651.5169849</v>
      </c>
      <c r="I2399" s="3">
        <v>9787092204.3864269</v>
      </c>
    </row>
    <row r="2400" spans="1:9" x14ac:dyDescent="0.2">
      <c r="A2400" t="s">
        <v>103</v>
      </c>
      <c r="B2400" t="s">
        <v>17</v>
      </c>
      <c r="C2400" t="s">
        <v>17</v>
      </c>
      <c r="D2400" t="s">
        <v>33</v>
      </c>
      <c r="E2400">
        <v>202306</v>
      </c>
      <c r="F2400" s="3">
        <v>14220532603.555109</v>
      </c>
      <c r="G2400" s="3">
        <v>14077347844.68857</v>
      </c>
      <c r="H2400" s="3">
        <v>9748231859.5650997</v>
      </c>
      <c r="I2400" s="3">
        <v>9605047100.6985817</v>
      </c>
    </row>
    <row r="2401" spans="1:9" x14ac:dyDescent="0.2">
      <c r="A2401" t="s">
        <v>103</v>
      </c>
      <c r="B2401" t="s">
        <v>17</v>
      </c>
      <c r="C2401" t="s">
        <v>17</v>
      </c>
      <c r="D2401" t="s">
        <v>33</v>
      </c>
      <c r="E2401">
        <v>202309</v>
      </c>
      <c r="F2401" s="3">
        <v>13274684833.03001</v>
      </c>
      <c r="G2401" s="3">
        <v>13712384390.341932</v>
      </c>
      <c r="H2401" s="3">
        <v>9641834132.0000114</v>
      </c>
      <c r="I2401" s="3">
        <v>10079533689.311947</v>
      </c>
    </row>
    <row r="2402" spans="1:9" x14ac:dyDescent="0.2">
      <c r="A2402" t="s">
        <v>103</v>
      </c>
      <c r="B2402" t="s">
        <v>17</v>
      </c>
      <c r="C2402" t="s">
        <v>17</v>
      </c>
      <c r="D2402" t="s">
        <v>33</v>
      </c>
      <c r="E2402">
        <v>202312</v>
      </c>
      <c r="F2402" s="3">
        <v>13920059495.719978</v>
      </c>
      <c r="G2402" s="3">
        <v>14677146745.719986</v>
      </c>
      <c r="H2402" s="3">
        <v>10687631662.719973</v>
      </c>
      <c r="I2402" s="3">
        <v>11444718912.719975</v>
      </c>
    </row>
    <row r="2403" spans="1:9" x14ac:dyDescent="0.2">
      <c r="A2403" t="s">
        <v>103</v>
      </c>
      <c r="B2403" t="s">
        <v>17</v>
      </c>
      <c r="C2403" t="s">
        <v>17</v>
      </c>
      <c r="D2403" t="s">
        <v>33</v>
      </c>
      <c r="E2403">
        <v>202403</v>
      </c>
      <c r="F2403" s="3">
        <v>14785457124.439959</v>
      </c>
      <c r="G2403" s="3">
        <v>14759758295.837076</v>
      </c>
      <c r="H2403" s="3">
        <v>10126886038.439947</v>
      </c>
      <c r="I2403" s="3">
        <v>10101187209.837074</v>
      </c>
    </row>
    <row r="2404" spans="1:9" x14ac:dyDescent="0.2">
      <c r="A2404" t="s">
        <v>103</v>
      </c>
      <c r="B2404" t="s">
        <v>17</v>
      </c>
      <c r="C2404" t="s">
        <v>17</v>
      </c>
      <c r="D2404" t="s">
        <v>33</v>
      </c>
      <c r="E2404">
        <v>202406</v>
      </c>
      <c r="F2404" s="3">
        <v>10831274434.479912</v>
      </c>
      <c r="G2404" s="3">
        <v>10822954482.479927</v>
      </c>
      <c r="H2404" s="3">
        <v>8435038571.4799175</v>
      </c>
      <c r="I2404" s="3">
        <v>8426718619.479929</v>
      </c>
    </row>
    <row r="2405" spans="1:9" x14ac:dyDescent="0.2">
      <c r="A2405" t="s">
        <v>104</v>
      </c>
      <c r="B2405" t="s">
        <v>17</v>
      </c>
      <c r="C2405" t="s">
        <v>17</v>
      </c>
      <c r="D2405" t="s">
        <v>35</v>
      </c>
      <c r="E2405">
        <v>2019</v>
      </c>
      <c r="F2405" s="3">
        <v>3622217132.3800001</v>
      </c>
      <c r="G2405" s="3">
        <v>4097237183.5182056</v>
      </c>
      <c r="H2405" s="3">
        <v>3622217132.3800001</v>
      </c>
      <c r="I2405" s="3">
        <v>4097237183.5182056</v>
      </c>
    </row>
    <row r="2406" spans="1:9" x14ac:dyDescent="0.2">
      <c r="A2406" t="s">
        <v>104</v>
      </c>
      <c r="B2406" t="s">
        <v>17</v>
      </c>
      <c r="C2406" t="s">
        <v>17</v>
      </c>
      <c r="D2406" t="s">
        <v>35</v>
      </c>
      <c r="E2406">
        <v>2020</v>
      </c>
      <c r="F2406" s="3">
        <v>4952116472.6499987</v>
      </c>
      <c r="G2406" s="3">
        <v>5171045546.8624268</v>
      </c>
      <c r="H2406" s="3">
        <v>4952116472.6499987</v>
      </c>
      <c r="I2406" s="3">
        <v>5171045546.8624268</v>
      </c>
    </row>
    <row r="2407" spans="1:9" x14ac:dyDescent="0.2">
      <c r="A2407" t="s">
        <v>104</v>
      </c>
      <c r="B2407" t="s">
        <v>17</v>
      </c>
      <c r="C2407" t="s">
        <v>17</v>
      </c>
      <c r="D2407" t="s">
        <v>35</v>
      </c>
      <c r="E2407">
        <v>2021</v>
      </c>
      <c r="F2407" s="3">
        <v>6644755836.5199404</v>
      </c>
      <c r="G2407" s="3">
        <v>5957566712.8690453</v>
      </c>
      <c r="H2407" s="3">
        <v>6644755836.5199404</v>
      </c>
      <c r="I2407" s="3">
        <v>5957566712.8690453</v>
      </c>
    </row>
    <row r="2408" spans="1:9" x14ac:dyDescent="0.2">
      <c r="A2408" t="s">
        <v>104</v>
      </c>
      <c r="B2408" t="s">
        <v>17</v>
      </c>
      <c r="C2408" t="s">
        <v>17</v>
      </c>
      <c r="D2408" t="s">
        <v>35</v>
      </c>
      <c r="E2408">
        <v>2022</v>
      </c>
      <c r="F2408" s="3">
        <v>6306861379.1199951</v>
      </c>
      <c r="G2408" s="3">
        <v>5397181902.7258101</v>
      </c>
      <c r="H2408" s="3">
        <v>6306861379.1199951</v>
      </c>
      <c r="I2408" s="3">
        <v>5397181902.7258101</v>
      </c>
    </row>
    <row r="2409" spans="1:9" x14ac:dyDescent="0.2">
      <c r="A2409" t="s">
        <v>104</v>
      </c>
      <c r="B2409" t="s">
        <v>17</v>
      </c>
      <c r="C2409" t="s">
        <v>17</v>
      </c>
      <c r="D2409" t="s">
        <v>35</v>
      </c>
      <c r="E2409">
        <v>2023</v>
      </c>
      <c r="F2409" s="3">
        <v>6876593788.9999866</v>
      </c>
      <c r="G2409" s="3">
        <v>7840240792.7478867</v>
      </c>
      <c r="H2409" s="3">
        <v>6876593788.9999866</v>
      </c>
      <c r="I2409" s="3">
        <v>7840240792.7478867</v>
      </c>
    </row>
    <row r="2410" spans="1:9" x14ac:dyDescent="0.2">
      <c r="A2410" t="s">
        <v>104</v>
      </c>
      <c r="B2410" t="s">
        <v>17</v>
      </c>
      <c r="C2410" t="s">
        <v>17</v>
      </c>
      <c r="D2410" t="s">
        <v>35</v>
      </c>
      <c r="E2410">
        <v>2024</v>
      </c>
      <c r="F2410" s="3">
        <v>4353545014.4099894</v>
      </c>
      <c r="G2410" s="3">
        <v>3227564478.4099894</v>
      </c>
      <c r="H2410" s="3">
        <v>4353545014.4099894</v>
      </c>
      <c r="I2410" s="3">
        <v>3227564478.4099894</v>
      </c>
    </row>
    <row r="2411" spans="1:9" x14ac:dyDescent="0.2">
      <c r="A2411" t="s">
        <v>104</v>
      </c>
      <c r="B2411" t="s">
        <v>17</v>
      </c>
      <c r="C2411" t="s">
        <v>17</v>
      </c>
      <c r="D2411" t="s">
        <v>36</v>
      </c>
      <c r="E2411">
        <v>201904</v>
      </c>
      <c r="F2411" s="3">
        <v>474045733.81000012</v>
      </c>
      <c r="G2411" s="3">
        <v>427629794.38589877</v>
      </c>
      <c r="H2411" s="3">
        <v>474045733.81000012</v>
      </c>
      <c r="I2411" s="3">
        <v>427629794.38589877</v>
      </c>
    </row>
    <row r="2412" spans="1:9" x14ac:dyDescent="0.2">
      <c r="A2412" t="s">
        <v>104</v>
      </c>
      <c r="B2412" t="s">
        <v>17</v>
      </c>
      <c r="C2412" t="s">
        <v>17</v>
      </c>
      <c r="D2412" t="s">
        <v>36</v>
      </c>
      <c r="E2412">
        <v>201905</v>
      </c>
      <c r="F2412" s="3">
        <v>496967427.60999978</v>
      </c>
      <c r="G2412" s="3">
        <v>403140021.81430262</v>
      </c>
      <c r="H2412" s="3">
        <v>496967427.60999978</v>
      </c>
      <c r="I2412" s="3">
        <v>403140021.81430262</v>
      </c>
    </row>
    <row r="2413" spans="1:9" x14ac:dyDescent="0.2">
      <c r="A2413" t="s">
        <v>104</v>
      </c>
      <c r="B2413" t="s">
        <v>17</v>
      </c>
      <c r="C2413" t="s">
        <v>17</v>
      </c>
      <c r="D2413" t="s">
        <v>36</v>
      </c>
      <c r="E2413">
        <v>201906</v>
      </c>
      <c r="F2413" s="3">
        <v>347236740.46000004</v>
      </c>
      <c r="G2413" s="3">
        <v>518976623.88720173</v>
      </c>
      <c r="H2413" s="3">
        <v>347236740.46000004</v>
      </c>
      <c r="I2413" s="3">
        <v>518976623.88720173</v>
      </c>
    </row>
    <row r="2414" spans="1:9" x14ac:dyDescent="0.2">
      <c r="A2414" t="s">
        <v>104</v>
      </c>
      <c r="B2414" t="s">
        <v>17</v>
      </c>
      <c r="C2414" t="s">
        <v>17</v>
      </c>
      <c r="D2414" t="s">
        <v>36</v>
      </c>
      <c r="E2414">
        <v>201907</v>
      </c>
      <c r="F2414" s="3">
        <v>407178929.80000013</v>
      </c>
      <c r="G2414" s="3">
        <v>450269390.48870081</v>
      </c>
      <c r="H2414" s="3">
        <v>407178929.80000013</v>
      </c>
      <c r="I2414" s="3">
        <v>450269390.48870081</v>
      </c>
    </row>
    <row r="2415" spans="1:9" x14ac:dyDescent="0.2">
      <c r="A2415" t="s">
        <v>104</v>
      </c>
      <c r="B2415" t="s">
        <v>17</v>
      </c>
      <c r="C2415" t="s">
        <v>17</v>
      </c>
      <c r="D2415" t="s">
        <v>36</v>
      </c>
      <c r="E2415">
        <v>201908</v>
      </c>
      <c r="F2415" s="3">
        <v>498494240.75999981</v>
      </c>
      <c r="G2415" s="3">
        <v>468413791.84430045</v>
      </c>
      <c r="H2415" s="3">
        <v>498494240.75999981</v>
      </c>
      <c r="I2415" s="3">
        <v>468413791.84430045</v>
      </c>
    </row>
    <row r="2416" spans="1:9" x14ac:dyDescent="0.2">
      <c r="A2416" t="s">
        <v>104</v>
      </c>
      <c r="B2416" t="s">
        <v>17</v>
      </c>
      <c r="C2416" t="s">
        <v>17</v>
      </c>
      <c r="D2416" t="s">
        <v>36</v>
      </c>
      <c r="E2416">
        <v>201909</v>
      </c>
      <c r="F2416" s="3">
        <v>332674203.88999999</v>
      </c>
      <c r="G2416" s="3">
        <v>420102526.82690072</v>
      </c>
      <c r="H2416" s="3">
        <v>332674203.88999999</v>
      </c>
      <c r="I2416" s="3">
        <v>420102526.82690072</v>
      </c>
    </row>
    <row r="2417" spans="1:9" x14ac:dyDescent="0.2">
      <c r="A2417" t="s">
        <v>104</v>
      </c>
      <c r="B2417" t="s">
        <v>17</v>
      </c>
      <c r="C2417" t="s">
        <v>17</v>
      </c>
      <c r="D2417" t="s">
        <v>36</v>
      </c>
      <c r="E2417">
        <v>201910</v>
      </c>
      <c r="F2417" s="3">
        <v>412679189.22999984</v>
      </c>
      <c r="G2417" s="3">
        <v>469390062.56390071</v>
      </c>
      <c r="H2417" s="3">
        <v>412679189.22999984</v>
      </c>
      <c r="I2417" s="3">
        <v>469390062.56390071</v>
      </c>
    </row>
    <row r="2418" spans="1:9" x14ac:dyDescent="0.2">
      <c r="A2418" t="s">
        <v>104</v>
      </c>
      <c r="B2418" t="s">
        <v>17</v>
      </c>
      <c r="C2418" t="s">
        <v>17</v>
      </c>
      <c r="D2418" t="s">
        <v>36</v>
      </c>
      <c r="E2418">
        <v>201911</v>
      </c>
      <c r="F2418" s="3">
        <v>308691028.83999997</v>
      </c>
      <c r="G2418" s="3">
        <v>421247182.16199994</v>
      </c>
      <c r="H2418" s="3">
        <v>308691028.83999997</v>
      </c>
      <c r="I2418" s="3">
        <v>421247182.16199994</v>
      </c>
    </row>
    <row r="2419" spans="1:9" x14ac:dyDescent="0.2">
      <c r="A2419" t="s">
        <v>104</v>
      </c>
      <c r="B2419" t="s">
        <v>17</v>
      </c>
      <c r="C2419" t="s">
        <v>17</v>
      </c>
      <c r="D2419" t="s">
        <v>36</v>
      </c>
      <c r="E2419">
        <v>201912</v>
      </c>
      <c r="F2419" s="3">
        <v>344249637.98000014</v>
      </c>
      <c r="G2419" s="3">
        <v>518067789.54500002</v>
      </c>
      <c r="H2419" s="3">
        <v>344249637.98000014</v>
      </c>
      <c r="I2419" s="3">
        <v>518067789.54500002</v>
      </c>
    </row>
    <row r="2420" spans="1:9" x14ac:dyDescent="0.2">
      <c r="A2420" t="s">
        <v>104</v>
      </c>
      <c r="B2420" t="s">
        <v>17</v>
      </c>
      <c r="C2420" t="s">
        <v>17</v>
      </c>
      <c r="D2420" t="s">
        <v>36</v>
      </c>
      <c r="E2420">
        <v>202001</v>
      </c>
      <c r="F2420" s="3">
        <v>290153808.30999988</v>
      </c>
      <c r="G2420" s="3">
        <v>461362458.25250119</v>
      </c>
      <c r="H2420" s="3">
        <v>290153808.30999988</v>
      </c>
      <c r="I2420" s="3">
        <v>461362458.25250119</v>
      </c>
    </row>
    <row r="2421" spans="1:9" x14ac:dyDescent="0.2">
      <c r="A2421" t="s">
        <v>104</v>
      </c>
      <c r="B2421" t="s">
        <v>17</v>
      </c>
      <c r="C2421" t="s">
        <v>17</v>
      </c>
      <c r="D2421" t="s">
        <v>36</v>
      </c>
      <c r="E2421">
        <v>202002</v>
      </c>
      <c r="F2421" s="3">
        <v>2189786597.3599429</v>
      </c>
      <c r="G2421" s="3">
        <v>920660719.02864563</v>
      </c>
      <c r="H2421" s="3">
        <v>2189786597.3599429</v>
      </c>
      <c r="I2421" s="3">
        <v>920660719.02864563</v>
      </c>
    </row>
    <row r="2422" spans="1:9" x14ac:dyDescent="0.2">
      <c r="A2422" t="s">
        <v>104</v>
      </c>
      <c r="B2422" t="s">
        <v>17</v>
      </c>
      <c r="C2422" t="s">
        <v>17</v>
      </c>
      <c r="D2422" t="s">
        <v>36</v>
      </c>
      <c r="E2422">
        <v>202003</v>
      </c>
      <c r="F2422" s="3">
        <v>-888441050.85994411</v>
      </c>
      <c r="G2422" s="3">
        <v>106922971.25728032</v>
      </c>
      <c r="H2422" s="3">
        <v>-888441050.85994411</v>
      </c>
      <c r="I2422" s="3">
        <v>106922971.25728032</v>
      </c>
    </row>
    <row r="2423" spans="1:9" x14ac:dyDescent="0.2">
      <c r="A2423" t="s">
        <v>104</v>
      </c>
      <c r="B2423" t="s">
        <v>17</v>
      </c>
      <c r="C2423" t="s">
        <v>17</v>
      </c>
      <c r="D2423" t="s">
        <v>36</v>
      </c>
      <c r="E2423">
        <v>202004</v>
      </c>
      <c r="F2423" s="3">
        <v>581002322.48000002</v>
      </c>
      <c r="G2423" s="3">
        <v>397491475.20350063</v>
      </c>
      <c r="H2423" s="3">
        <v>581002322.48000002</v>
      </c>
      <c r="I2423" s="3">
        <v>397491475.20350063</v>
      </c>
    </row>
    <row r="2424" spans="1:9" x14ac:dyDescent="0.2">
      <c r="A2424" t="s">
        <v>104</v>
      </c>
      <c r="B2424" t="s">
        <v>17</v>
      </c>
      <c r="C2424" t="s">
        <v>17</v>
      </c>
      <c r="D2424" t="s">
        <v>36</v>
      </c>
      <c r="E2424">
        <v>202005</v>
      </c>
      <c r="F2424" s="3">
        <v>294546520.20999944</v>
      </c>
      <c r="G2424" s="3">
        <v>349387610.86319929</v>
      </c>
      <c r="H2424" s="3">
        <v>294546520.20999944</v>
      </c>
      <c r="I2424" s="3">
        <v>349387610.86319929</v>
      </c>
    </row>
    <row r="2425" spans="1:9" x14ac:dyDescent="0.2">
      <c r="A2425" t="s">
        <v>104</v>
      </c>
      <c r="B2425" t="s">
        <v>17</v>
      </c>
      <c r="C2425" t="s">
        <v>17</v>
      </c>
      <c r="D2425" t="s">
        <v>36</v>
      </c>
      <c r="E2425">
        <v>202006</v>
      </c>
      <c r="F2425" s="3">
        <v>349294539.55999982</v>
      </c>
      <c r="G2425" s="3">
        <v>419498029.04039896</v>
      </c>
      <c r="H2425" s="3">
        <v>349294539.55999982</v>
      </c>
      <c r="I2425" s="3">
        <v>419498029.04039896</v>
      </c>
    </row>
    <row r="2426" spans="1:9" x14ac:dyDescent="0.2">
      <c r="A2426" t="s">
        <v>104</v>
      </c>
      <c r="B2426" t="s">
        <v>17</v>
      </c>
      <c r="C2426" t="s">
        <v>17</v>
      </c>
      <c r="D2426" t="s">
        <v>36</v>
      </c>
      <c r="E2426">
        <v>202007</v>
      </c>
      <c r="F2426" s="3">
        <v>394444956.13000041</v>
      </c>
      <c r="G2426" s="3">
        <v>442091877.55680162</v>
      </c>
      <c r="H2426" s="3">
        <v>394444956.13000041</v>
      </c>
      <c r="I2426" s="3">
        <v>442091877.55680162</v>
      </c>
    </row>
    <row r="2427" spans="1:9" x14ac:dyDescent="0.2">
      <c r="A2427" t="s">
        <v>104</v>
      </c>
      <c r="B2427" t="s">
        <v>17</v>
      </c>
      <c r="C2427" t="s">
        <v>17</v>
      </c>
      <c r="D2427" t="s">
        <v>36</v>
      </c>
      <c r="E2427">
        <v>202008</v>
      </c>
      <c r="F2427" s="3">
        <v>236338933.41999996</v>
      </c>
      <c r="G2427" s="3">
        <v>317455382.45669961</v>
      </c>
      <c r="H2427" s="3">
        <v>236338933.41999996</v>
      </c>
      <c r="I2427" s="3">
        <v>317455382.45669961</v>
      </c>
    </row>
    <row r="2428" spans="1:9" x14ac:dyDescent="0.2">
      <c r="A2428" t="s">
        <v>104</v>
      </c>
      <c r="B2428" t="s">
        <v>17</v>
      </c>
      <c r="C2428" t="s">
        <v>17</v>
      </c>
      <c r="D2428" t="s">
        <v>36</v>
      </c>
      <c r="E2428">
        <v>202009</v>
      </c>
      <c r="F2428" s="3">
        <v>299054725.15999985</v>
      </c>
      <c r="G2428" s="3">
        <v>325419112.8739</v>
      </c>
      <c r="H2428" s="3">
        <v>299054725.15999985</v>
      </c>
      <c r="I2428" s="3">
        <v>325419112.8739</v>
      </c>
    </row>
    <row r="2429" spans="1:9" x14ac:dyDescent="0.2">
      <c r="A2429" t="s">
        <v>104</v>
      </c>
      <c r="B2429" t="s">
        <v>17</v>
      </c>
      <c r="C2429" t="s">
        <v>17</v>
      </c>
      <c r="D2429" t="s">
        <v>36</v>
      </c>
      <c r="E2429">
        <v>202010</v>
      </c>
      <c r="F2429" s="3">
        <v>263094039.85000011</v>
      </c>
      <c r="G2429" s="3">
        <v>422649222.21080023</v>
      </c>
      <c r="H2429" s="3">
        <v>263094039.85000011</v>
      </c>
      <c r="I2429" s="3">
        <v>422649222.21080023</v>
      </c>
    </row>
    <row r="2430" spans="1:9" x14ac:dyDescent="0.2">
      <c r="A2430" t="s">
        <v>104</v>
      </c>
      <c r="B2430" t="s">
        <v>17</v>
      </c>
      <c r="C2430" t="s">
        <v>17</v>
      </c>
      <c r="D2430" t="s">
        <v>36</v>
      </c>
      <c r="E2430">
        <v>202011</v>
      </c>
      <c r="F2430" s="3">
        <v>488608766.89999992</v>
      </c>
      <c r="G2430" s="3">
        <v>425700390.15359986</v>
      </c>
      <c r="H2430" s="3">
        <v>488608766.89999992</v>
      </c>
      <c r="I2430" s="3">
        <v>425700390.15359986</v>
      </c>
    </row>
    <row r="2431" spans="1:9" x14ac:dyDescent="0.2">
      <c r="A2431" t="s">
        <v>104</v>
      </c>
      <c r="B2431" t="s">
        <v>17</v>
      </c>
      <c r="C2431" t="s">
        <v>17</v>
      </c>
      <c r="D2431" t="s">
        <v>36</v>
      </c>
      <c r="E2431">
        <v>202012</v>
      </c>
      <c r="F2431" s="3">
        <v>454232314.12999994</v>
      </c>
      <c r="G2431" s="3">
        <v>582406297.96509957</v>
      </c>
      <c r="H2431" s="3">
        <v>454232314.12999994</v>
      </c>
      <c r="I2431" s="3">
        <v>582406297.96509957</v>
      </c>
    </row>
    <row r="2432" spans="1:9" x14ac:dyDescent="0.2">
      <c r="A2432" t="s">
        <v>104</v>
      </c>
      <c r="B2432" t="s">
        <v>17</v>
      </c>
      <c r="C2432" t="s">
        <v>17</v>
      </c>
      <c r="D2432" t="s">
        <v>36</v>
      </c>
      <c r="E2432">
        <v>202101</v>
      </c>
      <c r="F2432" s="3">
        <v>333899333.53999996</v>
      </c>
      <c r="G2432" s="3">
        <v>300560476.46679968</v>
      </c>
      <c r="H2432" s="3">
        <v>333899333.53999996</v>
      </c>
      <c r="I2432" s="3">
        <v>300560476.46679968</v>
      </c>
    </row>
    <row r="2433" spans="1:9" x14ac:dyDescent="0.2">
      <c r="A2433" t="s">
        <v>104</v>
      </c>
      <c r="B2433" t="s">
        <v>17</v>
      </c>
      <c r="C2433" t="s">
        <v>17</v>
      </c>
      <c r="D2433" t="s">
        <v>36</v>
      </c>
      <c r="E2433">
        <v>202102</v>
      </c>
      <c r="F2433" s="3">
        <v>2148919236.68994</v>
      </c>
      <c r="G2433" s="3">
        <v>1040043425.8702468</v>
      </c>
      <c r="H2433" s="3">
        <v>2148919236.68994</v>
      </c>
      <c r="I2433" s="3">
        <v>1040043425.8702468</v>
      </c>
    </row>
    <row r="2434" spans="1:9" x14ac:dyDescent="0.2">
      <c r="A2434" t="s">
        <v>104</v>
      </c>
      <c r="B2434" t="s">
        <v>17</v>
      </c>
      <c r="C2434" t="s">
        <v>17</v>
      </c>
      <c r="D2434" t="s">
        <v>36</v>
      </c>
      <c r="E2434">
        <v>202103</v>
      </c>
      <c r="F2434" s="3">
        <v>401936935.81999862</v>
      </c>
      <c r="G2434" s="3">
        <v>470136442.33129942</v>
      </c>
      <c r="H2434" s="3">
        <v>401936935.81999862</v>
      </c>
      <c r="I2434" s="3">
        <v>470136442.33129942</v>
      </c>
    </row>
    <row r="2435" spans="1:9" x14ac:dyDescent="0.2">
      <c r="A2435" t="s">
        <v>104</v>
      </c>
      <c r="B2435" t="s">
        <v>17</v>
      </c>
      <c r="C2435" t="s">
        <v>17</v>
      </c>
      <c r="D2435" t="s">
        <v>36</v>
      </c>
      <c r="E2435">
        <v>202104</v>
      </c>
      <c r="F2435" s="3">
        <v>701941151.25000155</v>
      </c>
      <c r="G2435" s="3">
        <v>699340229.82440054</v>
      </c>
      <c r="H2435" s="3">
        <v>701941151.25000155</v>
      </c>
      <c r="I2435" s="3">
        <v>699340229.82440054</v>
      </c>
    </row>
    <row r="2436" spans="1:9" x14ac:dyDescent="0.2">
      <c r="A2436" t="s">
        <v>104</v>
      </c>
      <c r="B2436" t="s">
        <v>17</v>
      </c>
      <c r="C2436" t="s">
        <v>17</v>
      </c>
      <c r="D2436" t="s">
        <v>36</v>
      </c>
      <c r="E2436">
        <v>202105</v>
      </c>
      <c r="F2436" s="3">
        <v>369495998.7100001</v>
      </c>
      <c r="G2436" s="3">
        <v>535116983.9512012</v>
      </c>
      <c r="H2436" s="3">
        <v>369495998.7100001</v>
      </c>
      <c r="I2436" s="3">
        <v>535116983.9512012</v>
      </c>
    </row>
    <row r="2437" spans="1:9" x14ac:dyDescent="0.2">
      <c r="A2437" t="s">
        <v>104</v>
      </c>
      <c r="B2437" t="s">
        <v>17</v>
      </c>
      <c r="C2437" t="s">
        <v>17</v>
      </c>
      <c r="D2437" t="s">
        <v>36</v>
      </c>
      <c r="E2437">
        <v>202106</v>
      </c>
      <c r="F2437" s="3">
        <v>152289045.65000024</v>
      </c>
      <c r="G2437" s="3">
        <v>276178605.19470048</v>
      </c>
      <c r="H2437" s="3">
        <v>152289045.65000024</v>
      </c>
      <c r="I2437" s="3">
        <v>276178605.19470048</v>
      </c>
    </row>
    <row r="2438" spans="1:9" x14ac:dyDescent="0.2">
      <c r="A2438" t="s">
        <v>104</v>
      </c>
      <c r="B2438" t="s">
        <v>17</v>
      </c>
      <c r="C2438" t="s">
        <v>17</v>
      </c>
      <c r="D2438" t="s">
        <v>36</v>
      </c>
      <c r="E2438">
        <v>202107</v>
      </c>
      <c r="F2438" s="3">
        <v>485363841.62999994</v>
      </c>
      <c r="G2438" s="3">
        <v>444862650.78649986</v>
      </c>
      <c r="H2438" s="3">
        <v>485363841.62999994</v>
      </c>
      <c r="I2438" s="3">
        <v>444862650.78649986</v>
      </c>
    </row>
    <row r="2439" spans="1:9" x14ac:dyDescent="0.2">
      <c r="A2439" t="s">
        <v>104</v>
      </c>
      <c r="B2439" t="s">
        <v>17</v>
      </c>
      <c r="C2439" t="s">
        <v>17</v>
      </c>
      <c r="D2439" t="s">
        <v>36</v>
      </c>
      <c r="E2439">
        <v>202108</v>
      </c>
      <c r="F2439" s="3">
        <v>404285706.54999989</v>
      </c>
      <c r="G2439" s="3">
        <v>439145545.48390186</v>
      </c>
      <c r="H2439" s="3">
        <v>404285706.54999989</v>
      </c>
      <c r="I2439" s="3">
        <v>439145545.48390186</v>
      </c>
    </row>
    <row r="2440" spans="1:9" x14ac:dyDescent="0.2">
      <c r="A2440" t="s">
        <v>104</v>
      </c>
      <c r="B2440" t="s">
        <v>17</v>
      </c>
      <c r="C2440" t="s">
        <v>17</v>
      </c>
      <c r="D2440" t="s">
        <v>36</v>
      </c>
      <c r="E2440">
        <v>202109</v>
      </c>
      <c r="F2440" s="3">
        <v>380127067.31000012</v>
      </c>
      <c r="G2440" s="3">
        <v>430338645.91959935</v>
      </c>
      <c r="H2440" s="3">
        <v>380127067.31000012</v>
      </c>
      <c r="I2440" s="3">
        <v>430338645.91959935</v>
      </c>
    </row>
    <row r="2441" spans="1:9" x14ac:dyDescent="0.2">
      <c r="A2441" t="s">
        <v>104</v>
      </c>
      <c r="B2441" t="s">
        <v>17</v>
      </c>
      <c r="C2441" t="s">
        <v>17</v>
      </c>
      <c r="D2441" t="s">
        <v>36</v>
      </c>
      <c r="E2441">
        <v>202110</v>
      </c>
      <c r="F2441" s="3">
        <v>432651685.55000043</v>
      </c>
      <c r="G2441" s="3">
        <v>388396641.30319846</v>
      </c>
      <c r="H2441" s="3">
        <v>432651685.55000043</v>
      </c>
      <c r="I2441" s="3">
        <v>388396641.30319846</v>
      </c>
    </row>
    <row r="2442" spans="1:9" x14ac:dyDescent="0.2">
      <c r="A2442" t="s">
        <v>104</v>
      </c>
      <c r="B2442" t="s">
        <v>17</v>
      </c>
      <c r="C2442" t="s">
        <v>17</v>
      </c>
      <c r="D2442" t="s">
        <v>36</v>
      </c>
      <c r="E2442">
        <v>202111</v>
      </c>
      <c r="F2442" s="3">
        <v>364518094.2100001</v>
      </c>
      <c r="G2442" s="3">
        <v>438687345.69560009</v>
      </c>
      <c r="H2442" s="3">
        <v>364518094.2100001</v>
      </c>
      <c r="I2442" s="3">
        <v>438687345.69560009</v>
      </c>
    </row>
    <row r="2443" spans="1:9" x14ac:dyDescent="0.2">
      <c r="A2443" t="s">
        <v>104</v>
      </c>
      <c r="B2443" t="s">
        <v>17</v>
      </c>
      <c r="C2443" t="s">
        <v>17</v>
      </c>
      <c r="D2443" t="s">
        <v>36</v>
      </c>
      <c r="E2443">
        <v>202112</v>
      </c>
      <c r="F2443" s="3">
        <v>469327739.60999942</v>
      </c>
      <c r="G2443" s="3">
        <v>494759720.04159677</v>
      </c>
      <c r="H2443" s="3">
        <v>469327739.60999942</v>
      </c>
      <c r="I2443" s="3">
        <v>494759720.04159677</v>
      </c>
    </row>
    <row r="2444" spans="1:9" x14ac:dyDescent="0.2">
      <c r="A2444" t="s">
        <v>104</v>
      </c>
      <c r="B2444" t="s">
        <v>17</v>
      </c>
      <c r="C2444" t="s">
        <v>17</v>
      </c>
      <c r="D2444" t="s">
        <v>36</v>
      </c>
      <c r="E2444">
        <v>202201</v>
      </c>
      <c r="F2444" s="3">
        <v>761960822.85999441</v>
      </c>
      <c r="G2444" s="3">
        <v>896510684.09869075</v>
      </c>
      <c r="H2444" s="3">
        <v>761960822.85999441</v>
      </c>
      <c r="I2444" s="3">
        <v>896510684.09869075</v>
      </c>
    </row>
    <row r="2445" spans="1:9" x14ac:dyDescent="0.2">
      <c r="A2445" t="s">
        <v>104</v>
      </c>
      <c r="B2445" t="s">
        <v>17</v>
      </c>
      <c r="C2445" t="s">
        <v>17</v>
      </c>
      <c r="D2445" t="s">
        <v>36</v>
      </c>
      <c r="E2445">
        <v>202202</v>
      </c>
      <c r="F2445" s="3">
        <v>1274350623.8000004</v>
      </c>
      <c r="G2445" s="3">
        <v>748272919.35661697</v>
      </c>
      <c r="H2445" s="3">
        <v>1274350623.8000004</v>
      </c>
      <c r="I2445" s="3">
        <v>748272919.35661697</v>
      </c>
    </row>
    <row r="2446" spans="1:9" x14ac:dyDescent="0.2">
      <c r="A2446" t="s">
        <v>104</v>
      </c>
      <c r="B2446" t="s">
        <v>17</v>
      </c>
      <c r="C2446" t="s">
        <v>17</v>
      </c>
      <c r="D2446" t="s">
        <v>36</v>
      </c>
      <c r="E2446">
        <v>202203</v>
      </c>
      <c r="F2446" s="3">
        <v>350488943.59999973</v>
      </c>
      <c r="G2446" s="3">
        <v>243193140.72359982</v>
      </c>
      <c r="H2446" s="3">
        <v>350488943.59999973</v>
      </c>
      <c r="I2446" s="3">
        <v>243193140.72359982</v>
      </c>
    </row>
    <row r="2447" spans="1:9" x14ac:dyDescent="0.2">
      <c r="A2447" t="s">
        <v>104</v>
      </c>
      <c r="B2447" t="s">
        <v>17</v>
      </c>
      <c r="C2447" t="s">
        <v>17</v>
      </c>
      <c r="D2447" t="s">
        <v>36</v>
      </c>
      <c r="E2447">
        <v>202204</v>
      </c>
      <c r="F2447" s="3">
        <v>488054450.6700002</v>
      </c>
      <c r="G2447" s="3">
        <v>419703414.7098999</v>
      </c>
      <c r="H2447" s="3">
        <v>488054450.6700002</v>
      </c>
      <c r="I2447" s="3">
        <v>419703414.7098999</v>
      </c>
    </row>
    <row r="2448" spans="1:9" x14ac:dyDescent="0.2">
      <c r="A2448" t="s">
        <v>104</v>
      </c>
      <c r="B2448" t="s">
        <v>17</v>
      </c>
      <c r="C2448" t="s">
        <v>17</v>
      </c>
      <c r="D2448" t="s">
        <v>36</v>
      </c>
      <c r="E2448">
        <v>202205</v>
      </c>
      <c r="F2448" s="3">
        <v>524444161.99000019</v>
      </c>
      <c r="G2448" s="3">
        <v>344776524.17869997</v>
      </c>
      <c r="H2448" s="3">
        <v>524444161.99000019</v>
      </c>
      <c r="I2448" s="3">
        <v>344776524.17869997</v>
      </c>
    </row>
    <row r="2449" spans="1:9" x14ac:dyDescent="0.2">
      <c r="A2449" t="s">
        <v>104</v>
      </c>
      <c r="B2449" t="s">
        <v>17</v>
      </c>
      <c r="C2449" t="s">
        <v>17</v>
      </c>
      <c r="D2449" t="s">
        <v>36</v>
      </c>
      <c r="E2449">
        <v>202206</v>
      </c>
      <c r="F2449" s="3">
        <v>374384985.19999981</v>
      </c>
      <c r="G2449" s="3">
        <v>358683494.07230419</v>
      </c>
      <c r="H2449" s="3">
        <v>374384985.19999981</v>
      </c>
      <c r="I2449" s="3">
        <v>358683494.07230419</v>
      </c>
    </row>
    <row r="2450" spans="1:9" x14ac:dyDescent="0.2">
      <c r="A2450" t="s">
        <v>104</v>
      </c>
      <c r="B2450" t="s">
        <v>17</v>
      </c>
      <c r="C2450" t="s">
        <v>17</v>
      </c>
      <c r="D2450" t="s">
        <v>36</v>
      </c>
      <c r="E2450">
        <v>202207</v>
      </c>
      <c r="F2450" s="3">
        <v>461615952.50000018</v>
      </c>
      <c r="G2450" s="3">
        <v>256160528.952301</v>
      </c>
      <c r="H2450" s="3">
        <v>461615952.50000018</v>
      </c>
      <c r="I2450" s="3">
        <v>256160528.952301</v>
      </c>
    </row>
    <row r="2451" spans="1:9" x14ac:dyDescent="0.2">
      <c r="A2451" t="s">
        <v>104</v>
      </c>
      <c r="B2451" t="s">
        <v>17</v>
      </c>
      <c r="C2451" t="s">
        <v>17</v>
      </c>
      <c r="D2451" t="s">
        <v>36</v>
      </c>
      <c r="E2451">
        <v>202208</v>
      </c>
      <c r="F2451" s="3">
        <v>433215727.64999974</v>
      </c>
      <c r="G2451" s="3">
        <v>402434625.6499998</v>
      </c>
      <c r="H2451" s="3">
        <v>433215727.64999974</v>
      </c>
      <c r="I2451" s="3">
        <v>402434625.6499998</v>
      </c>
    </row>
    <row r="2452" spans="1:9" x14ac:dyDescent="0.2">
      <c r="A2452" t="s">
        <v>104</v>
      </c>
      <c r="B2452" t="s">
        <v>17</v>
      </c>
      <c r="C2452" t="s">
        <v>17</v>
      </c>
      <c r="D2452" t="s">
        <v>36</v>
      </c>
      <c r="E2452">
        <v>202209</v>
      </c>
      <c r="F2452" s="3">
        <v>444358023.33000016</v>
      </c>
      <c r="G2452" s="3">
        <v>389956827.83619934</v>
      </c>
      <c r="H2452" s="3">
        <v>444358023.33000016</v>
      </c>
      <c r="I2452" s="3">
        <v>389956827.83619934</v>
      </c>
    </row>
    <row r="2453" spans="1:9" x14ac:dyDescent="0.2">
      <c r="A2453" t="s">
        <v>104</v>
      </c>
      <c r="B2453" t="s">
        <v>17</v>
      </c>
      <c r="C2453" t="s">
        <v>17</v>
      </c>
      <c r="D2453" t="s">
        <v>36</v>
      </c>
      <c r="E2453">
        <v>202210</v>
      </c>
      <c r="F2453" s="3">
        <v>352895842.32000005</v>
      </c>
      <c r="G2453" s="3">
        <v>447648705.56640041</v>
      </c>
      <c r="H2453" s="3">
        <v>352895842.32000005</v>
      </c>
      <c r="I2453" s="3">
        <v>447648705.56640041</v>
      </c>
    </row>
    <row r="2454" spans="1:9" x14ac:dyDescent="0.2">
      <c r="A2454" t="s">
        <v>104</v>
      </c>
      <c r="B2454" t="s">
        <v>17</v>
      </c>
      <c r="C2454" t="s">
        <v>17</v>
      </c>
      <c r="D2454" t="s">
        <v>36</v>
      </c>
      <c r="E2454">
        <v>202211</v>
      </c>
      <c r="F2454" s="3">
        <v>428635330.7300002</v>
      </c>
      <c r="G2454" s="3">
        <v>455092900.23479927</v>
      </c>
      <c r="H2454" s="3">
        <v>428635330.7300002</v>
      </c>
      <c r="I2454" s="3">
        <v>455092900.23479927</v>
      </c>
    </row>
    <row r="2455" spans="1:9" x14ac:dyDescent="0.2">
      <c r="A2455" t="s">
        <v>104</v>
      </c>
      <c r="B2455" t="s">
        <v>17</v>
      </c>
      <c r="C2455" t="s">
        <v>17</v>
      </c>
      <c r="D2455" t="s">
        <v>36</v>
      </c>
      <c r="E2455">
        <v>202212</v>
      </c>
      <c r="F2455" s="3">
        <v>412456514.46999979</v>
      </c>
      <c r="G2455" s="3">
        <v>434748137.34629935</v>
      </c>
      <c r="H2455" s="3">
        <v>412456514.46999979</v>
      </c>
      <c r="I2455" s="3">
        <v>434748137.34629935</v>
      </c>
    </row>
    <row r="2456" spans="1:9" x14ac:dyDescent="0.2">
      <c r="A2456" t="s">
        <v>104</v>
      </c>
      <c r="B2456" t="s">
        <v>17</v>
      </c>
      <c r="C2456" t="s">
        <v>17</v>
      </c>
      <c r="D2456" t="s">
        <v>36</v>
      </c>
      <c r="E2456">
        <v>202301</v>
      </c>
      <c r="F2456" s="3">
        <v>337914475.14000016</v>
      </c>
      <c r="G2456" s="3">
        <v>636152957.99930096</v>
      </c>
      <c r="H2456" s="3">
        <v>337914475.14000016</v>
      </c>
      <c r="I2456" s="3">
        <v>636152957.99930096</v>
      </c>
    </row>
    <row r="2457" spans="1:9" x14ac:dyDescent="0.2">
      <c r="A2457" t="s">
        <v>104</v>
      </c>
      <c r="B2457" t="s">
        <v>17</v>
      </c>
      <c r="C2457" t="s">
        <v>17</v>
      </c>
      <c r="D2457" t="s">
        <v>36</v>
      </c>
      <c r="E2457">
        <v>202302</v>
      </c>
      <c r="F2457" s="3">
        <v>2191662323.199985</v>
      </c>
      <c r="G2457" s="3">
        <v>902552394.84348202</v>
      </c>
      <c r="H2457" s="3">
        <v>2191662323.199985</v>
      </c>
      <c r="I2457" s="3">
        <v>902552394.84348202</v>
      </c>
    </row>
    <row r="2458" spans="1:9" x14ac:dyDescent="0.2">
      <c r="A2458" t="s">
        <v>104</v>
      </c>
      <c r="B2458" t="s">
        <v>17</v>
      </c>
      <c r="C2458" t="s">
        <v>17</v>
      </c>
      <c r="D2458" t="s">
        <v>36</v>
      </c>
      <c r="E2458">
        <v>202303</v>
      </c>
      <c r="F2458" s="3">
        <v>325797271.17000008</v>
      </c>
      <c r="G2458" s="3">
        <v>618160100.84900069</v>
      </c>
      <c r="H2458" s="3">
        <v>325797271.17000008</v>
      </c>
      <c r="I2458" s="3">
        <v>618160100.84900069</v>
      </c>
    </row>
    <row r="2459" spans="1:9" x14ac:dyDescent="0.2">
      <c r="A2459" t="s">
        <v>104</v>
      </c>
      <c r="B2459" t="s">
        <v>17</v>
      </c>
      <c r="C2459" t="s">
        <v>17</v>
      </c>
      <c r="D2459" t="s">
        <v>36</v>
      </c>
      <c r="E2459">
        <v>202304</v>
      </c>
      <c r="F2459" s="3">
        <v>328189771.59000021</v>
      </c>
      <c r="G2459" s="3">
        <v>668118483.45040071</v>
      </c>
      <c r="H2459" s="3">
        <v>328189771.59000021</v>
      </c>
      <c r="I2459" s="3">
        <v>668118483.45040071</v>
      </c>
    </row>
    <row r="2460" spans="1:9" x14ac:dyDescent="0.2">
      <c r="A2460" t="s">
        <v>104</v>
      </c>
      <c r="B2460" t="s">
        <v>17</v>
      </c>
      <c r="C2460" t="s">
        <v>17</v>
      </c>
      <c r="D2460" t="s">
        <v>36</v>
      </c>
      <c r="E2460">
        <v>202305</v>
      </c>
      <c r="F2460" s="3">
        <v>597063992.38000023</v>
      </c>
      <c r="G2460" s="3">
        <v>709002147.6886996</v>
      </c>
      <c r="H2460" s="3">
        <v>597063992.38000023</v>
      </c>
      <c r="I2460" s="3">
        <v>709002147.6886996</v>
      </c>
    </row>
    <row r="2461" spans="1:9" x14ac:dyDescent="0.2">
      <c r="A2461" t="s">
        <v>104</v>
      </c>
      <c r="B2461" t="s">
        <v>17</v>
      </c>
      <c r="C2461" t="s">
        <v>17</v>
      </c>
      <c r="D2461" t="s">
        <v>36</v>
      </c>
      <c r="E2461">
        <v>202306</v>
      </c>
      <c r="F2461" s="3">
        <v>325739985.51000017</v>
      </c>
      <c r="G2461" s="3">
        <v>769244017.97610235</v>
      </c>
      <c r="H2461" s="3">
        <v>325739985.51000017</v>
      </c>
      <c r="I2461" s="3">
        <v>769244017.97610235</v>
      </c>
    </row>
    <row r="2462" spans="1:9" x14ac:dyDescent="0.2">
      <c r="A2462" t="s">
        <v>104</v>
      </c>
      <c r="B2462" t="s">
        <v>17</v>
      </c>
      <c r="C2462" t="s">
        <v>17</v>
      </c>
      <c r="D2462" t="s">
        <v>36</v>
      </c>
      <c r="E2462">
        <v>202307</v>
      </c>
      <c r="F2462" s="3">
        <v>561506562.14999998</v>
      </c>
      <c r="G2462" s="3">
        <v>770278020.08089983</v>
      </c>
      <c r="H2462" s="3">
        <v>561506562.14999998</v>
      </c>
      <c r="I2462" s="3">
        <v>770278020.08089983</v>
      </c>
    </row>
    <row r="2463" spans="1:9" x14ac:dyDescent="0.2">
      <c r="A2463" t="s">
        <v>104</v>
      </c>
      <c r="B2463" t="s">
        <v>17</v>
      </c>
      <c r="C2463" t="s">
        <v>17</v>
      </c>
      <c r="D2463" t="s">
        <v>36</v>
      </c>
      <c r="E2463">
        <v>202308</v>
      </c>
      <c r="F2463" s="3">
        <v>413279037.66000026</v>
      </c>
      <c r="G2463" s="3">
        <v>552227748.65999997</v>
      </c>
      <c r="H2463" s="3">
        <v>413279037.66000026</v>
      </c>
      <c r="I2463" s="3">
        <v>552227748.65999997</v>
      </c>
    </row>
    <row r="2464" spans="1:9" x14ac:dyDescent="0.2">
      <c r="A2464" t="s">
        <v>104</v>
      </c>
      <c r="B2464" t="s">
        <v>17</v>
      </c>
      <c r="C2464" t="s">
        <v>17</v>
      </c>
      <c r="D2464" t="s">
        <v>36</v>
      </c>
      <c r="E2464">
        <v>202309</v>
      </c>
      <c r="F2464" s="3">
        <v>457574127.19</v>
      </c>
      <c r="G2464" s="3">
        <v>555466817.18999982</v>
      </c>
      <c r="H2464" s="3">
        <v>457574127.19</v>
      </c>
      <c r="I2464" s="3">
        <v>555466817.18999982</v>
      </c>
    </row>
    <row r="2465" spans="1:9" x14ac:dyDescent="0.2">
      <c r="A2465" t="s">
        <v>104</v>
      </c>
      <c r="B2465" t="s">
        <v>17</v>
      </c>
      <c r="C2465" t="s">
        <v>17</v>
      </c>
      <c r="D2465" t="s">
        <v>36</v>
      </c>
      <c r="E2465">
        <v>202310</v>
      </c>
      <c r="F2465" s="3">
        <v>464499888.87999982</v>
      </c>
      <c r="G2465" s="3">
        <v>571158781.87999964</v>
      </c>
      <c r="H2465" s="3">
        <v>464499888.87999982</v>
      </c>
      <c r="I2465" s="3">
        <v>571158781.87999964</v>
      </c>
    </row>
    <row r="2466" spans="1:9" x14ac:dyDescent="0.2">
      <c r="A2466" t="s">
        <v>104</v>
      </c>
      <c r="B2466" t="s">
        <v>17</v>
      </c>
      <c r="C2466" t="s">
        <v>17</v>
      </c>
      <c r="D2466" t="s">
        <v>36</v>
      </c>
      <c r="E2466">
        <v>202311</v>
      </c>
      <c r="F2466" s="3">
        <v>427273626.02000004</v>
      </c>
      <c r="G2466" s="3">
        <v>532508878.0200001</v>
      </c>
      <c r="H2466" s="3">
        <v>427273626.02000004</v>
      </c>
      <c r="I2466" s="3">
        <v>532508878.0200001</v>
      </c>
    </row>
    <row r="2467" spans="1:9" x14ac:dyDescent="0.2">
      <c r="A2467" t="s">
        <v>104</v>
      </c>
      <c r="B2467" t="s">
        <v>17</v>
      </c>
      <c r="C2467" t="s">
        <v>17</v>
      </c>
      <c r="D2467" t="s">
        <v>36</v>
      </c>
      <c r="E2467">
        <v>202312</v>
      </c>
      <c r="F2467" s="3">
        <v>446092728.11000031</v>
      </c>
      <c r="G2467" s="3">
        <v>555370444.11000013</v>
      </c>
      <c r="H2467" s="3">
        <v>446092728.11000031</v>
      </c>
      <c r="I2467" s="3">
        <v>555370444.11000013</v>
      </c>
    </row>
    <row r="2468" spans="1:9" x14ac:dyDescent="0.2">
      <c r="A2468" t="s">
        <v>104</v>
      </c>
      <c r="B2468" t="s">
        <v>17</v>
      </c>
      <c r="C2468" t="s">
        <v>17</v>
      </c>
      <c r="D2468" t="s">
        <v>36</v>
      </c>
      <c r="E2468">
        <v>202401</v>
      </c>
      <c r="F2468" s="3">
        <v>330619635.33999962</v>
      </c>
      <c r="G2468" s="3">
        <v>483855374.33999962</v>
      </c>
      <c r="H2468" s="3">
        <v>330619635.33999962</v>
      </c>
      <c r="I2468" s="3">
        <v>483855374.33999962</v>
      </c>
    </row>
    <row r="2469" spans="1:9" x14ac:dyDescent="0.2">
      <c r="A2469" t="s">
        <v>104</v>
      </c>
      <c r="B2469" t="s">
        <v>17</v>
      </c>
      <c r="C2469" t="s">
        <v>17</v>
      </c>
      <c r="D2469" t="s">
        <v>36</v>
      </c>
      <c r="E2469">
        <v>202402</v>
      </c>
      <c r="F2469" s="3">
        <v>512947705.45999986</v>
      </c>
      <c r="G2469" s="3">
        <v>496891812.45999992</v>
      </c>
      <c r="H2469" s="3">
        <v>512947705.45999986</v>
      </c>
      <c r="I2469" s="3">
        <v>496891812.45999992</v>
      </c>
    </row>
    <row r="2470" spans="1:9" x14ac:dyDescent="0.2">
      <c r="A2470" t="s">
        <v>104</v>
      </c>
      <c r="B2470" t="s">
        <v>17</v>
      </c>
      <c r="C2470" t="s">
        <v>17</v>
      </c>
      <c r="D2470" t="s">
        <v>36</v>
      </c>
      <c r="E2470">
        <v>202403</v>
      </c>
      <c r="F2470" s="3">
        <v>2350765193.1099887</v>
      </c>
      <c r="G2470" s="3">
        <v>1051932544.1099893</v>
      </c>
      <c r="H2470" s="3">
        <v>2350765193.1099887</v>
      </c>
      <c r="I2470" s="3">
        <v>1051932544.1099893</v>
      </c>
    </row>
    <row r="2471" spans="1:9" x14ac:dyDescent="0.2">
      <c r="A2471" t="s">
        <v>104</v>
      </c>
      <c r="B2471" t="s">
        <v>17</v>
      </c>
      <c r="C2471" t="s">
        <v>17</v>
      </c>
      <c r="D2471" t="s">
        <v>36</v>
      </c>
      <c r="E2471">
        <v>202404</v>
      </c>
      <c r="F2471" s="3">
        <v>767693126.04000068</v>
      </c>
      <c r="G2471" s="3">
        <v>658545630.04000056</v>
      </c>
      <c r="H2471" s="3">
        <v>767693126.04000068</v>
      </c>
      <c r="I2471" s="3">
        <v>658545630.04000056</v>
      </c>
    </row>
    <row r="2472" spans="1:9" x14ac:dyDescent="0.2">
      <c r="A2472" t="s">
        <v>104</v>
      </c>
      <c r="B2472" t="s">
        <v>17</v>
      </c>
      <c r="C2472" t="s">
        <v>17</v>
      </c>
      <c r="D2472" t="s">
        <v>36</v>
      </c>
      <c r="E2472">
        <v>202405</v>
      </c>
      <c r="F2472" s="3">
        <v>391519354.45999992</v>
      </c>
      <c r="G2472" s="3">
        <v>536339117.45999992</v>
      </c>
      <c r="H2472" s="3">
        <v>391519354.45999992</v>
      </c>
      <c r="I2472" s="3">
        <v>536339117.45999992</v>
      </c>
    </row>
    <row r="2473" spans="1:9" x14ac:dyDescent="0.2">
      <c r="A2473" t="s">
        <v>104</v>
      </c>
      <c r="B2473" t="s">
        <v>17</v>
      </c>
      <c r="C2473" t="s">
        <v>17</v>
      </c>
      <c r="D2473" t="s">
        <v>37</v>
      </c>
      <c r="E2473">
        <v>201906</v>
      </c>
      <c r="F2473" s="3">
        <v>1318249901.8799999</v>
      </c>
      <c r="G2473" s="3">
        <v>1349746440.0874031</v>
      </c>
      <c r="H2473" s="3">
        <v>1318249901.8799999</v>
      </c>
      <c r="I2473" s="3">
        <v>1349746440.0874031</v>
      </c>
    </row>
    <row r="2474" spans="1:9" x14ac:dyDescent="0.2">
      <c r="A2474" t="s">
        <v>104</v>
      </c>
      <c r="B2474" t="s">
        <v>17</v>
      </c>
      <c r="C2474" t="s">
        <v>17</v>
      </c>
      <c r="D2474" t="s">
        <v>37</v>
      </c>
      <c r="E2474">
        <v>201912</v>
      </c>
      <c r="F2474" s="3">
        <v>2303967230.4999995</v>
      </c>
      <c r="G2474" s="3">
        <v>2747490743.4308028</v>
      </c>
      <c r="H2474" s="3">
        <v>2303967230.4999995</v>
      </c>
      <c r="I2474" s="3">
        <v>2747490743.4308028</v>
      </c>
    </row>
    <row r="2475" spans="1:9" x14ac:dyDescent="0.2">
      <c r="A2475" t="s">
        <v>104</v>
      </c>
      <c r="B2475" t="s">
        <v>17</v>
      </c>
      <c r="C2475" t="s">
        <v>17</v>
      </c>
      <c r="D2475" t="s">
        <v>37</v>
      </c>
      <c r="E2475">
        <v>202006</v>
      </c>
      <c r="F2475" s="3">
        <v>2816342737.0599985</v>
      </c>
      <c r="G2475" s="3">
        <v>2655323263.6455259</v>
      </c>
      <c r="H2475" s="3">
        <v>2816342737.0599985</v>
      </c>
      <c r="I2475" s="3">
        <v>2655323263.6455259</v>
      </c>
    </row>
    <row r="2476" spans="1:9" x14ac:dyDescent="0.2">
      <c r="A2476" t="s">
        <v>104</v>
      </c>
      <c r="B2476" t="s">
        <v>17</v>
      </c>
      <c r="C2476" t="s">
        <v>17</v>
      </c>
      <c r="D2476" t="s">
        <v>37</v>
      </c>
      <c r="E2476">
        <v>202012</v>
      </c>
      <c r="F2476" s="3">
        <v>2135773735.5900002</v>
      </c>
      <c r="G2476" s="3">
        <v>2515722283.2169008</v>
      </c>
      <c r="H2476" s="3">
        <v>2135773735.5900002</v>
      </c>
      <c r="I2476" s="3">
        <v>2515722283.2169008</v>
      </c>
    </row>
    <row r="2477" spans="1:9" x14ac:dyDescent="0.2">
      <c r="A2477" t="s">
        <v>104</v>
      </c>
      <c r="B2477" t="s">
        <v>17</v>
      </c>
      <c r="C2477" t="s">
        <v>17</v>
      </c>
      <c r="D2477" t="s">
        <v>37</v>
      </c>
      <c r="E2477">
        <v>202106</v>
      </c>
      <c r="F2477" s="3">
        <v>4108481701.6599402</v>
      </c>
      <c r="G2477" s="3">
        <v>3321376163.638648</v>
      </c>
      <c r="H2477" s="3">
        <v>4108481701.6599402</v>
      </c>
      <c r="I2477" s="3">
        <v>3321376163.638648</v>
      </c>
    </row>
    <row r="2478" spans="1:9" x14ac:dyDescent="0.2">
      <c r="A2478" t="s">
        <v>104</v>
      </c>
      <c r="B2478" t="s">
        <v>17</v>
      </c>
      <c r="C2478" t="s">
        <v>17</v>
      </c>
      <c r="D2478" t="s">
        <v>37</v>
      </c>
      <c r="E2478">
        <v>202112</v>
      </c>
      <c r="F2478" s="3">
        <v>2536274134.8599997</v>
      </c>
      <c r="G2478" s="3">
        <v>2636190549.2303963</v>
      </c>
      <c r="H2478" s="3">
        <v>2536274134.8599997</v>
      </c>
      <c r="I2478" s="3">
        <v>2636190549.2303963</v>
      </c>
    </row>
    <row r="2479" spans="1:9" x14ac:dyDescent="0.2">
      <c r="A2479" t="s">
        <v>104</v>
      </c>
      <c r="B2479" t="s">
        <v>17</v>
      </c>
      <c r="C2479" t="s">
        <v>17</v>
      </c>
      <c r="D2479" t="s">
        <v>37</v>
      </c>
      <c r="E2479">
        <v>202206</v>
      </c>
      <c r="F2479" s="3">
        <v>3773683988.1199946</v>
      </c>
      <c r="G2479" s="3">
        <v>3011140177.1398115</v>
      </c>
      <c r="H2479" s="3">
        <v>3773683988.1199946</v>
      </c>
      <c r="I2479" s="3">
        <v>3011140177.1398115</v>
      </c>
    </row>
    <row r="2480" spans="1:9" x14ac:dyDescent="0.2">
      <c r="A2480" t="s">
        <v>104</v>
      </c>
      <c r="B2480" t="s">
        <v>17</v>
      </c>
      <c r="C2480" t="s">
        <v>17</v>
      </c>
      <c r="D2480" t="s">
        <v>37</v>
      </c>
      <c r="E2480">
        <v>202212</v>
      </c>
      <c r="F2480" s="3">
        <v>2533177391</v>
      </c>
      <c r="G2480" s="3">
        <v>2386041725.585999</v>
      </c>
      <c r="H2480" s="3">
        <v>2533177391</v>
      </c>
      <c r="I2480" s="3">
        <v>2386041725.585999</v>
      </c>
    </row>
    <row r="2481" spans="1:9" x14ac:dyDescent="0.2">
      <c r="A2481" t="s">
        <v>104</v>
      </c>
      <c r="B2481" t="s">
        <v>17</v>
      </c>
      <c r="C2481" t="s">
        <v>17</v>
      </c>
      <c r="D2481" t="s">
        <v>37</v>
      </c>
      <c r="E2481">
        <v>202306</v>
      </c>
      <c r="F2481" s="3">
        <v>4106367818.9899859</v>
      </c>
      <c r="G2481" s="3">
        <v>4303230102.8069868</v>
      </c>
      <c r="H2481" s="3">
        <v>4106367818.9899859</v>
      </c>
      <c r="I2481" s="3">
        <v>4303230102.8069868</v>
      </c>
    </row>
    <row r="2482" spans="1:9" x14ac:dyDescent="0.2">
      <c r="A2482" t="s">
        <v>104</v>
      </c>
      <c r="B2482" t="s">
        <v>17</v>
      </c>
      <c r="C2482" t="s">
        <v>17</v>
      </c>
      <c r="D2482" t="s">
        <v>37</v>
      </c>
      <c r="E2482">
        <v>202312</v>
      </c>
      <c r="F2482" s="3">
        <v>2770225970.0100002</v>
      </c>
      <c r="G2482" s="3">
        <v>3537010689.9408994</v>
      </c>
      <c r="H2482" s="3">
        <v>2770225970.0100002</v>
      </c>
      <c r="I2482" s="3">
        <v>3537010689.9408994</v>
      </c>
    </row>
    <row r="2483" spans="1:9" x14ac:dyDescent="0.2">
      <c r="A2483" t="s">
        <v>104</v>
      </c>
      <c r="B2483" t="s">
        <v>17</v>
      </c>
      <c r="C2483" t="s">
        <v>17</v>
      </c>
      <c r="D2483" t="s">
        <v>37</v>
      </c>
      <c r="E2483">
        <v>202406</v>
      </c>
      <c r="F2483" s="3">
        <v>4353545014.4099894</v>
      </c>
      <c r="G2483" s="3">
        <v>3227564478.4099894</v>
      </c>
      <c r="H2483" s="3">
        <v>4353545014.4099894</v>
      </c>
      <c r="I2483" s="3">
        <v>3227564478.4099894</v>
      </c>
    </row>
    <row r="2484" spans="1:9" x14ac:dyDescent="0.2">
      <c r="A2484" t="s">
        <v>104</v>
      </c>
      <c r="B2484" t="s">
        <v>17</v>
      </c>
      <c r="C2484" t="s">
        <v>17</v>
      </c>
      <c r="D2484" t="s">
        <v>33</v>
      </c>
      <c r="E2484">
        <v>201906</v>
      </c>
      <c r="F2484" s="3">
        <v>1318249901.8799999</v>
      </c>
      <c r="G2484" s="3">
        <v>1349746440.0874031</v>
      </c>
      <c r="H2484" s="3">
        <v>1318249901.8799999</v>
      </c>
      <c r="I2484" s="3">
        <v>1349746440.0874031</v>
      </c>
    </row>
    <row r="2485" spans="1:9" x14ac:dyDescent="0.2">
      <c r="A2485" t="s">
        <v>104</v>
      </c>
      <c r="B2485" t="s">
        <v>17</v>
      </c>
      <c r="C2485" t="s">
        <v>17</v>
      </c>
      <c r="D2485" t="s">
        <v>33</v>
      </c>
      <c r="E2485">
        <v>201909</v>
      </c>
      <c r="F2485" s="3">
        <v>1238347374.4499998</v>
      </c>
      <c r="G2485" s="3">
        <v>1338785709.1599021</v>
      </c>
      <c r="H2485" s="3">
        <v>1238347374.4499998</v>
      </c>
      <c r="I2485" s="3">
        <v>1338785709.1599021</v>
      </c>
    </row>
    <row r="2486" spans="1:9" x14ac:dyDescent="0.2">
      <c r="A2486" t="s">
        <v>104</v>
      </c>
      <c r="B2486" t="s">
        <v>17</v>
      </c>
      <c r="C2486" t="s">
        <v>17</v>
      </c>
      <c r="D2486" t="s">
        <v>33</v>
      </c>
      <c r="E2486">
        <v>201912</v>
      </c>
      <c r="F2486" s="3">
        <v>1065619856.05</v>
      </c>
      <c r="G2486" s="3">
        <v>1408705034.2709007</v>
      </c>
      <c r="H2486" s="3">
        <v>1065619856.05</v>
      </c>
      <c r="I2486" s="3">
        <v>1408705034.2709007</v>
      </c>
    </row>
    <row r="2487" spans="1:9" x14ac:dyDescent="0.2">
      <c r="A2487" t="s">
        <v>104</v>
      </c>
      <c r="B2487" t="s">
        <v>17</v>
      </c>
      <c r="C2487" t="s">
        <v>17</v>
      </c>
      <c r="D2487" t="s">
        <v>33</v>
      </c>
      <c r="E2487">
        <v>202003</v>
      </c>
      <c r="F2487" s="3">
        <v>1591499354.8099988</v>
      </c>
      <c r="G2487" s="3">
        <v>1488946148.5384271</v>
      </c>
      <c r="H2487" s="3">
        <v>1591499354.8099988</v>
      </c>
      <c r="I2487" s="3">
        <v>1488946148.5384271</v>
      </c>
    </row>
    <row r="2488" spans="1:9" x14ac:dyDescent="0.2">
      <c r="A2488" t="s">
        <v>104</v>
      </c>
      <c r="B2488" t="s">
        <v>17</v>
      </c>
      <c r="C2488" t="s">
        <v>17</v>
      </c>
      <c r="D2488" t="s">
        <v>33</v>
      </c>
      <c r="E2488">
        <v>202006</v>
      </c>
      <c r="F2488" s="3">
        <v>1224843382.2499993</v>
      </c>
      <c r="G2488" s="3">
        <v>1166377115.1070991</v>
      </c>
      <c r="H2488" s="3">
        <v>1224843382.2499993</v>
      </c>
      <c r="I2488" s="3">
        <v>1166377115.1070991</v>
      </c>
    </row>
    <row r="2489" spans="1:9" x14ac:dyDescent="0.2">
      <c r="A2489" t="s">
        <v>104</v>
      </c>
      <c r="B2489" t="s">
        <v>17</v>
      </c>
      <c r="C2489" t="s">
        <v>17</v>
      </c>
      <c r="D2489" t="s">
        <v>33</v>
      </c>
      <c r="E2489">
        <v>202009</v>
      </c>
      <c r="F2489" s="3">
        <v>929838614.71000028</v>
      </c>
      <c r="G2489" s="3">
        <v>1084966372.8874011</v>
      </c>
      <c r="H2489" s="3">
        <v>929838614.71000028</v>
      </c>
      <c r="I2489" s="3">
        <v>1084966372.8874011</v>
      </c>
    </row>
    <row r="2490" spans="1:9" x14ac:dyDescent="0.2">
      <c r="A2490" t="s">
        <v>104</v>
      </c>
      <c r="B2490" t="s">
        <v>17</v>
      </c>
      <c r="C2490" t="s">
        <v>17</v>
      </c>
      <c r="D2490" t="s">
        <v>33</v>
      </c>
      <c r="E2490">
        <v>202012</v>
      </c>
      <c r="F2490" s="3">
        <v>1205935120.8799999</v>
      </c>
      <c r="G2490" s="3">
        <v>1430755910.3294997</v>
      </c>
      <c r="H2490" s="3">
        <v>1205935120.8799999</v>
      </c>
      <c r="I2490" s="3">
        <v>1430755910.3294997</v>
      </c>
    </row>
    <row r="2491" spans="1:9" x14ac:dyDescent="0.2">
      <c r="A2491" t="s">
        <v>104</v>
      </c>
      <c r="B2491" t="s">
        <v>17</v>
      </c>
      <c r="C2491" t="s">
        <v>17</v>
      </c>
      <c r="D2491" t="s">
        <v>33</v>
      </c>
      <c r="E2491">
        <v>202103</v>
      </c>
      <c r="F2491" s="3">
        <v>2884755506.0499387</v>
      </c>
      <c r="G2491" s="3">
        <v>1810740344.6683459</v>
      </c>
      <c r="H2491" s="3">
        <v>2884755506.0499387</v>
      </c>
      <c r="I2491" s="3">
        <v>1810740344.6683459</v>
      </c>
    </row>
    <row r="2492" spans="1:9" x14ac:dyDescent="0.2">
      <c r="A2492" t="s">
        <v>104</v>
      </c>
      <c r="B2492" t="s">
        <v>17</v>
      </c>
      <c r="C2492" t="s">
        <v>17</v>
      </c>
      <c r="D2492" t="s">
        <v>33</v>
      </c>
      <c r="E2492">
        <v>202106</v>
      </c>
      <c r="F2492" s="3">
        <v>1223726195.610002</v>
      </c>
      <c r="G2492" s="3">
        <v>1510635818.9703023</v>
      </c>
      <c r="H2492" s="3">
        <v>1223726195.610002</v>
      </c>
      <c r="I2492" s="3">
        <v>1510635818.9703023</v>
      </c>
    </row>
    <row r="2493" spans="1:9" x14ac:dyDescent="0.2">
      <c r="A2493" t="s">
        <v>104</v>
      </c>
      <c r="B2493" t="s">
        <v>17</v>
      </c>
      <c r="C2493" t="s">
        <v>17</v>
      </c>
      <c r="D2493" t="s">
        <v>33</v>
      </c>
      <c r="E2493">
        <v>202109</v>
      </c>
      <c r="F2493" s="3">
        <v>1269776615.49</v>
      </c>
      <c r="G2493" s="3">
        <v>1314346842.190001</v>
      </c>
      <c r="H2493" s="3">
        <v>1269776615.49</v>
      </c>
      <c r="I2493" s="3">
        <v>1314346842.190001</v>
      </c>
    </row>
    <row r="2494" spans="1:9" x14ac:dyDescent="0.2">
      <c r="A2494" t="s">
        <v>104</v>
      </c>
      <c r="B2494" t="s">
        <v>17</v>
      </c>
      <c r="C2494" t="s">
        <v>17</v>
      </c>
      <c r="D2494" t="s">
        <v>33</v>
      </c>
      <c r="E2494">
        <v>202112</v>
      </c>
      <c r="F2494" s="3">
        <v>1266497519.3699999</v>
      </c>
      <c r="G2494" s="3">
        <v>1321843707.0403953</v>
      </c>
      <c r="H2494" s="3">
        <v>1266497519.3699999</v>
      </c>
      <c r="I2494" s="3">
        <v>1321843707.0403953</v>
      </c>
    </row>
    <row r="2495" spans="1:9" x14ac:dyDescent="0.2">
      <c r="A2495" t="s">
        <v>104</v>
      </c>
      <c r="B2495" t="s">
        <v>17</v>
      </c>
      <c r="C2495" t="s">
        <v>17</v>
      </c>
      <c r="D2495" t="s">
        <v>33</v>
      </c>
      <c r="E2495">
        <v>202203</v>
      </c>
      <c r="F2495" s="3">
        <v>2386800390.2599945</v>
      </c>
      <c r="G2495" s="3">
        <v>1887976744.1789076</v>
      </c>
      <c r="H2495" s="3">
        <v>2386800390.2599945</v>
      </c>
      <c r="I2495" s="3">
        <v>1887976744.1789076</v>
      </c>
    </row>
    <row r="2496" spans="1:9" x14ac:dyDescent="0.2">
      <c r="A2496" t="s">
        <v>104</v>
      </c>
      <c r="B2496" t="s">
        <v>17</v>
      </c>
      <c r="C2496" t="s">
        <v>17</v>
      </c>
      <c r="D2496" t="s">
        <v>33</v>
      </c>
      <c r="E2496">
        <v>202206</v>
      </c>
      <c r="F2496" s="3">
        <v>1386883597.8600001</v>
      </c>
      <c r="G2496" s="3">
        <v>1123163432.9609041</v>
      </c>
      <c r="H2496" s="3">
        <v>1386883597.8600001</v>
      </c>
      <c r="I2496" s="3">
        <v>1123163432.9609041</v>
      </c>
    </row>
    <row r="2497" spans="1:9" x14ac:dyDescent="0.2">
      <c r="A2497" t="s">
        <v>104</v>
      </c>
      <c r="B2497" t="s">
        <v>17</v>
      </c>
      <c r="C2497" t="s">
        <v>17</v>
      </c>
      <c r="D2497" t="s">
        <v>33</v>
      </c>
      <c r="E2497">
        <v>202209</v>
      </c>
      <c r="F2497" s="3">
        <v>1339189703.48</v>
      </c>
      <c r="G2497" s="3">
        <v>1048551982.4385002</v>
      </c>
      <c r="H2497" s="3">
        <v>1339189703.48</v>
      </c>
      <c r="I2497" s="3">
        <v>1048551982.4385002</v>
      </c>
    </row>
    <row r="2498" spans="1:9" x14ac:dyDescent="0.2">
      <c r="A2498" t="s">
        <v>104</v>
      </c>
      <c r="B2498" t="s">
        <v>17</v>
      </c>
      <c r="C2498" t="s">
        <v>17</v>
      </c>
      <c r="D2498" t="s">
        <v>33</v>
      </c>
      <c r="E2498">
        <v>202212</v>
      </c>
      <c r="F2498" s="3">
        <v>1193987687.52</v>
      </c>
      <c r="G2498" s="3">
        <v>1337489743.1474991</v>
      </c>
      <c r="H2498" s="3">
        <v>1193987687.52</v>
      </c>
      <c r="I2498" s="3">
        <v>1337489743.1474991</v>
      </c>
    </row>
    <row r="2499" spans="1:9" x14ac:dyDescent="0.2">
      <c r="A2499" t="s">
        <v>104</v>
      </c>
      <c r="B2499" t="s">
        <v>17</v>
      </c>
      <c r="C2499" t="s">
        <v>17</v>
      </c>
      <c r="D2499" t="s">
        <v>33</v>
      </c>
      <c r="E2499">
        <v>202303</v>
      </c>
      <c r="F2499" s="3">
        <v>2855374069.5099854</v>
      </c>
      <c r="G2499" s="3">
        <v>2156865453.6917839</v>
      </c>
      <c r="H2499" s="3">
        <v>2855374069.5099854</v>
      </c>
      <c r="I2499" s="3">
        <v>2156865453.6917839</v>
      </c>
    </row>
    <row r="2500" spans="1:9" x14ac:dyDescent="0.2">
      <c r="A2500" t="s">
        <v>104</v>
      </c>
      <c r="B2500" t="s">
        <v>17</v>
      </c>
      <c r="C2500" t="s">
        <v>17</v>
      </c>
      <c r="D2500" t="s">
        <v>33</v>
      </c>
      <c r="E2500">
        <v>202306</v>
      </c>
      <c r="F2500" s="3">
        <v>1250993749.4800007</v>
      </c>
      <c r="G2500" s="3">
        <v>2146364649.1152027</v>
      </c>
      <c r="H2500" s="3">
        <v>1250993749.4800007</v>
      </c>
      <c r="I2500" s="3">
        <v>2146364649.1152027</v>
      </c>
    </row>
    <row r="2501" spans="1:9" x14ac:dyDescent="0.2">
      <c r="A2501" t="s">
        <v>104</v>
      </c>
      <c r="B2501" t="s">
        <v>17</v>
      </c>
      <c r="C2501" t="s">
        <v>17</v>
      </c>
      <c r="D2501" t="s">
        <v>33</v>
      </c>
      <c r="E2501">
        <v>202309</v>
      </c>
      <c r="F2501" s="3">
        <v>1432359727.0000002</v>
      </c>
      <c r="G2501" s="3">
        <v>1877972585.9308996</v>
      </c>
      <c r="H2501" s="3">
        <v>1432359727.0000002</v>
      </c>
      <c r="I2501" s="3">
        <v>1877972585.9308996</v>
      </c>
    </row>
    <row r="2502" spans="1:9" x14ac:dyDescent="0.2">
      <c r="A2502" t="s">
        <v>104</v>
      </c>
      <c r="B2502" t="s">
        <v>17</v>
      </c>
      <c r="C2502" t="s">
        <v>17</v>
      </c>
      <c r="D2502" t="s">
        <v>33</v>
      </c>
      <c r="E2502">
        <v>202312</v>
      </c>
      <c r="F2502" s="3">
        <v>1337866243.0100002</v>
      </c>
      <c r="G2502" s="3">
        <v>1659038104.0099998</v>
      </c>
      <c r="H2502" s="3">
        <v>1337866243.0100002</v>
      </c>
      <c r="I2502" s="3">
        <v>1659038104.0099998</v>
      </c>
    </row>
    <row r="2503" spans="1:9" x14ac:dyDescent="0.2">
      <c r="A2503" t="s">
        <v>104</v>
      </c>
      <c r="B2503" t="s">
        <v>17</v>
      </c>
      <c r="C2503" t="s">
        <v>17</v>
      </c>
      <c r="D2503" t="s">
        <v>33</v>
      </c>
      <c r="E2503">
        <v>202403</v>
      </c>
      <c r="F2503" s="3">
        <v>3194332533.9099884</v>
      </c>
      <c r="G2503" s="3">
        <v>2032679730.9099889</v>
      </c>
      <c r="H2503" s="3">
        <v>3194332533.9099884</v>
      </c>
      <c r="I2503" s="3">
        <v>2032679730.9099889</v>
      </c>
    </row>
    <row r="2504" spans="1:9" x14ac:dyDescent="0.2">
      <c r="A2504" t="s">
        <v>104</v>
      </c>
      <c r="B2504" t="s">
        <v>17</v>
      </c>
      <c r="C2504" t="s">
        <v>17</v>
      </c>
      <c r="D2504" t="s">
        <v>33</v>
      </c>
      <c r="E2504">
        <v>202406</v>
      </c>
      <c r="F2504" s="3">
        <v>1159212480.5000005</v>
      </c>
      <c r="G2504" s="3">
        <v>1194884747.5000005</v>
      </c>
      <c r="H2504" s="3">
        <v>1159212480.5000005</v>
      </c>
      <c r="I2504" s="3">
        <v>1194884747.5000005</v>
      </c>
    </row>
    <row r="2505" spans="1:9" x14ac:dyDescent="0.2">
      <c r="A2505" t="s">
        <v>105</v>
      </c>
      <c r="B2505" t="s">
        <v>17</v>
      </c>
      <c r="C2505" t="s">
        <v>17</v>
      </c>
      <c r="D2505" t="s">
        <v>35</v>
      </c>
      <c r="E2505">
        <v>2019</v>
      </c>
      <c r="F2505" s="3">
        <v>13231171196.610001</v>
      </c>
      <c r="G2505" s="3">
        <v>12555547464.790401</v>
      </c>
      <c r="H2505" s="3">
        <v>9089407598.4599972</v>
      </c>
      <c r="I2505" s="3">
        <v>8413783866.640398</v>
      </c>
    </row>
    <row r="2506" spans="1:9" x14ac:dyDescent="0.2">
      <c r="A2506" t="s">
        <v>105</v>
      </c>
      <c r="B2506" t="s">
        <v>17</v>
      </c>
      <c r="C2506" t="s">
        <v>17</v>
      </c>
      <c r="D2506" t="s">
        <v>35</v>
      </c>
      <c r="E2506">
        <v>2020</v>
      </c>
      <c r="F2506" s="3">
        <v>15330648662.689999</v>
      </c>
      <c r="G2506" s="3">
        <v>16207683848.362801</v>
      </c>
      <c r="H2506" s="3">
        <v>10211923614.690002</v>
      </c>
      <c r="I2506" s="3">
        <v>11088958800.362799</v>
      </c>
    </row>
    <row r="2507" spans="1:9" x14ac:dyDescent="0.2">
      <c r="A2507" t="s">
        <v>105</v>
      </c>
      <c r="B2507" t="s">
        <v>17</v>
      </c>
      <c r="C2507" t="s">
        <v>17</v>
      </c>
      <c r="D2507" t="s">
        <v>35</v>
      </c>
      <c r="E2507">
        <v>2021</v>
      </c>
      <c r="F2507" s="3">
        <v>16276528668.319998</v>
      </c>
      <c r="G2507" s="3">
        <v>16292912231.886202</v>
      </c>
      <c r="H2507" s="3">
        <v>11045160608.320002</v>
      </c>
      <c r="I2507" s="3">
        <v>11061544171.886198</v>
      </c>
    </row>
    <row r="2508" spans="1:9" x14ac:dyDescent="0.2">
      <c r="A2508" t="s">
        <v>105</v>
      </c>
      <c r="B2508" t="s">
        <v>17</v>
      </c>
      <c r="C2508" t="s">
        <v>17</v>
      </c>
      <c r="D2508" t="s">
        <v>35</v>
      </c>
      <c r="E2508">
        <v>2022</v>
      </c>
      <c r="F2508" s="3">
        <v>17461520219.799999</v>
      </c>
      <c r="G2508" s="3">
        <v>17194182152.560795</v>
      </c>
      <c r="H2508" s="3">
        <v>11335837204.799999</v>
      </c>
      <c r="I2508" s="3">
        <v>11068499137.560801</v>
      </c>
    </row>
    <row r="2509" spans="1:9" x14ac:dyDescent="0.2">
      <c r="A2509" t="s">
        <v>105</v>
      </c>
      <c r="B2509" t="s">
        <v>17</v>
      </c>
      <c r="C2509" t="s">
        <v>17</v>
      </c>
      <c r="D2509" t="s">
        <v>35</v>
      </c>
      <c r="E2509">
        <v>2023</v>
      </c>
      <c r="F2509" s="3">
        <v>18896325716.610001</v>
      </c>
      <c r="G2509" s="3">
        <v>18278866440.3675</v>
      </c>
      <c r="H2509" s="3">
        <v>12594980220.609999</v>
      </c>
      <c r="I2509" s="3">
        <v>11977520944.3675</v>
      </c>
    </row>
    <row r="2510" spans="1:9" x14ac:dyDescent="0.2">
      <c r="A2510" t="s">
        <v>105</v>
      </c>
      <c r="B2510" t="s">
        <v>17</v>
      </c>
      <c r="C2510" t="s">
        <v>17</v>
      </c>
      <c r="D2510" t="s">
        <v>35</v>
      </c>
      <c r="E2510">
        <v>2024</v>
      </c>
      <c r="F2510" s="3">
        <v>7163779137.5300007</v>
      </c>
      <c r="G2510" s="3">
        <v>7541474495.5299997</v>
      </c>
      <c r="H2510" s="3">
        <v>5049146011.5300007</v>
      </c>
      <c r="I2510" s="3">
        <v>5426841369.5300016</v>
      </c>
    </row>
    <row r="2511" spans="1:9" x14ac:dyDescent="0.2">
      <c r="A2511" t="s">
        <v>105</v>
      </c>
      <c r="B2511" t="s">
        <v>17</v>
      </c>
      <c r="C2511" t="s">
        <v>17</v>
      </c>
      <c r="D2511" t="s">
        <v>36</v>
      </c>
      <c r="E2511">
        <v>201904</v>
      </c>
      <c r="F2511" s="3">
        <v>1295941566.8800006</v>
      </c>
      <c r="G2511" s="3">
        <v>1253909595.879401</v>
      </c>
      <c r="H2511" s="3">
        <v>869042870.0800004</v>
      </c>
      <c r="I2511" s="3">
        <v>827010899.07939959</v>
      </c>
    </row>
    <row r="2512" spans="1:9" x14ac:dyDescent="0.2">
      <c r="A2512" t="s">
        <v>105</v>
      </c>
      <c r="B2512" t="s">
        <v>17</v>
      </c>
      <c r="C2512" t="s">
        <v>17</v>
      </c>
      <c r="D2512" t="s">
        <v>36</v>
      </c>
      <c r="E2512">
        <v>201905</v>
      </c>
      <c r="F2512" s="3">
        <v>1379537615.7200007</v>
      </c>
      <c r="G2512" s="3">
        <v>1238223921.7216005</v>
      </c>
      <c r="H2512" s="3">
        <v>953022486.46000016</v>
      </c>
      <c r="I2512" s="3">
        <v>811708792.46160007</v>
      </c>
    </row>
    <row r="2513" spans="1:9" x14ac:dyDescent="0.2">
      <c r="A2513" t="s">
        <v>105</v>
      </c>
      <c r="B2513" t="s">
        <v>17</v>
      </c>
      <c r="C2513" t="s">
        <v>17</v>
      </c>
      <c r="D2513" t="s">
        <v>36</v>
      </c>
      <c r="E2513">
        <v>201906</v>
      </c>
      <c r="F2513" s="3">
        <v>1602658843.6800001</v>
      </c>
      <c r="G2513" s="3">
        <v>1418317913.6834009</v>
      </c>
      <c r="H2513" s="3">
        <v>1042619961.6399995</v>
      </c>
      <c r="I2513" s="3">
        <v>858279031.64340019</v>
      </c>
    </row>
    <row r="2514" spans="1:9" x14ac:dyDescent="0.2">
      <c r="A2514" t="s">
        <v>105</v>
      </c>
      <c r="B2514" t="s">
        <v>17</v>
      </c>
      <c r="C2514" t="s">
        <v>17</v>
      </c>
      <c r="D2514" t="s">
        <v>36</v>
      </c>
      <c r="E2514">
        <v>201907</v>
      </c>
      <c r="F2514" s="3">
        <v>1263980413.3699999</v>
      </c>
      <c r="G2514" s="3">
        <v>1250459675.3695009</v>
      </c>
      <c r="H2514" s="3">
        <v>870845032.32000005</v>
      </c>
      <c r="I2514" s="3">
        <v>857324294.31950021</v>
      </c>
    </row>
    <row r="2515" spans="1:9" x14ac:dyDescent="0.2">
      <c r="A2515" t="s">
        <v>105</v>
      </c>
      <c r="B2515" t="s">
        <v>17</v>
      </c>
      <c r="C2515" t="s">
        <v>17</v>
      </c>
      <c r="D2515" t="s">
        <v>36</v>
      </c>
      <c r="E2515">
        <v>201908</v>
      </c>
      <c r="F2515" s="3">
        <v>1545431333.2200017</v>
      </c>
      <c r="G2515" s="3">
        <v>1428276389.2175</v>
      </c>
      <c r="H2515" s="3">
        <v>1029490197.2199996</v>
      </c>
      <c r="I2515" s="3">
        <v>912335253.2174989</v>
      </c>
    </row>
    <row r="2516" spans="1:9" x14ac:dyDescent="0.2">
      <c r="A2516" t="s">
        <v>105</v>
      </c>
      <c r="B2516" t="s">
        <v>17</v>
      </c>
      <c r="C2516" t="s">
        <v>17</v>
      </c>
      <c r="D2516" t="s">
        <v>36</v>
      </c>
      <c r="E2516">
        <v>201909</v>
      </c>
      <c r="F2516" s="3">
        <v>1551233314.3000002</v>
      </c>
      <c r="G2516" s="3">
        <v>1434891924.4865003</v>
      </c>
      <c r="H2516" s="3">
        <v>1028731134.2999995</v>
      </c>
      <c r="I2516" s="3">
        <v>912389744.48649979</v>
      </c>
    </row>
    <row r="2517" spans="1:9" x14ac:dyDescent="0.2">
      <c r="A2517" t="s">
        <v>105</v>
      </c>
      <c r="B2517" t="s">
        <v>17</v>
      </c>
      <c r="C2517" t="s">
        <v>17</v>
      </c>
      <c r="D2517" t="s">
        <v>36</v>
      </c>
      <c r="E2517">
        <v>201910</v>
      </c>
      <c r="F2517" s="3">
        <v>1470254623.0899992</v>
      </c>
      <c r="G2517" s="3">
        <v>1386394429.0906987</v>
      </c>
      <c r="H2517" s="3">
        <v>1005622338.0899996</v>
      </c>
      <c r="I2517" s="3">
        <v>921762144.09069979</v>
      </c>
    </row>
    <row r="2518" spans="1:9" x14ac:dyDescent="0.2">
      <c r="A2518" t="s">
        <v>105</v>
      </c>
      <c r="B2518" t="s">
        <v>17</v>
      </c>
      <c r="C2518" t="s">
        <v>17</v>
      </c>
      <c r="D2518" t="s">
        <v>36</v>
      </c>
      <c r="E2518">
        <v>201911</v>
      </c>
      <c r="F2518" s="3">
        <v>1243034456.05</v>
      </c>
      <c r="G2518" s="3">
        <v>1255822598.05</v>
      </c>
      <c r="H2518" s="3">
        <v>856944834.04999995</v>
      </c>
      <c r="I2518" s="3">
        <v>869732976.04999983</v>
      </c>
    </row>
    <row r="2519" spans="1:9" x14ac:dyDescent="0.2">
      <c r="A2519" t="s">
        <v>105</v>
      </c>
      <c r="B2519" t="s">
        <v>17</v>
      </c>
      <c r="C2519" t="s">
        <v>17</v>
      </c>
      <c r="D2519" t="s">
        <v>36</v>
      </c>
      <c r="E2519">
        <v>201912</v>
      </c>
      <c r="F2519" s="3">
        <v>1879099030.2999985</v>
      </c>
      <c r="G2519" s="3">
        <v>1889251017.2917991</v>
      </c>
      <c r="H2519" s="3">
        <v>1433088744.2999992</v>
      </c>
      <c r="I2519" s="3">
        <v>1443240731.2917991</v>
      </c>
    </row>
    <row r="2520" spans="1:9" x14ac:dyDescent="0.2">
      <c r="A2520" t="s">
        <v>105</v>
      </c>
      <c r="B2520" t="s">
        <v>17</v>
      </c>
      <c r="C2520" t="s">
        <v>17</v>
      </c>
      <c r="D2520" t="s">
        <v>36</v>
      </c>
      <c r="E2520">
        <v>202001</v>
      </c>
      <c r="F2520" s="3">
        <v>671259468.57000029</v>
      </c>
      <c r="G2520" s="3">
        <v>1010347057.0125</v>
      </c>
      <c r="H2520" s="3">
        <v>418671806.56999999</v>
      </c>
      <c r="I2520" s="3">
        <v>757759395.01249993</v>
      </c>
    </row>
    <row r="2521" spans="1:9" x14ac:dyDescent="0.2">
      <c r="A2521" t="s">
        <v>105</v>
      </c>
      <c r="B2521" t="s">
        <v>17</v>
      </c>
      <c r="C2521" t="s">
        <v>17</v>
      </c>
      <c r="D2521" t="s">
        <v>36</v>
      </c>
      <c r="E2521">
        <v>202002</v>
      </c>
      <c r="F2521" s="3">
        <v>1064711199.6500001</v>
      </c>
      <c r="G2521" s="3">
        <v>1192056113.6438999</v>
      </c>
      <c r="H2521" s="3">
        <v>696972287.65000045</v>
      </c>
      <c r="I2521" s="3">
        <v>824317201.64390004</v>
      </c>
    </row>
    <row r="2522" spans="1:9" x14ac:dyDescent="0.2">
      <c r="A2522" t="s">
        <v>105</v>
      </c>
      <c r="B2522" t="s">
        <v>17</v>
      </c>
      <c r="C2522" t="s">
        <v>17</v>
      </c>
      <c r="D2522" t="s">
        <v>36</v>
      </c>
      <c r="E2522">
        <v>202003</v>
      </c>
      <c r="F2522" s="3">
        <v>1212828403.0899992</v>
      </c>
      <c r="G2522" s="3">
        <v>1464194906.0833004</v>
      </c>
      <c r="H2522" s="3">
        <v>591096227.09000027</v>
      </c>
      <c r="I2522" s="3">
        <v>842462730.08330047</v>
      </c>
    </row>
    <row r="2523" spans="1:9" x14ac:dyDescent="0.2">
      <c r="A2523" t="s">
        <v>105</v>
      </c>
      <c r="B2523" t="s">
        <v>17</v>
      </c>
      <c r="C2523" t="s">
        <v>17</v>
      </c>
      <c r="D2523" t="s">
        <v>36</v>
      </c>
      <c r="E2523">
        <v>202004</v>
      </c>
      <c r="F2523" s="3">
        <v>1150457745.1299994</v>
      </c>
      <c r="G2523" s="3">
        <v>1231189025.1316004</v>
      </c>
      <c r="H2523" s="3">
        <v>778747236.12999976</v>
      </c>
      <c r="I2523" s="3">
        <v>859478516.13160014</v>
      </c>
    </row>
    <row r="2524" spans="1:9" x14ac:dyDescent="0.2">
      <c r="A2524" t="s">
        <v>105</v>
      </c>
      <c r="B2524" t="s">
        <v>17</v>
      </c>
      <c r="C2524" t="s">
        <v>17</v>
      </c>
      <c r="D2524" t="s">
        <v>36</v>
      </c>
      <c r="E2524">
        <v>202005</v>
      </c>
      <c r="F2524" s="3">
        <v>1261439120.7100005</v>
      </c>
      <c r="G2524" s="3">
        <v>1298555051.7049</v>
      </c>
      <c r="H2524" s="3">
        <v>870126348.71000028</v>
      </c>
      <c r="I2524" s="3">
        <v>907242279.70489931</v>
      </c>
    </row>
    <row r="2525" spans="1:9" x14ac:dyDescent="0.2">
      <c r="A2525" t="s">
        <v>105</v>
      </c>
      <c r="B2525" t="s">
        <v>17</v>
      </c>
      <c r="C2525" t="s">
        <v>17</v>
      </c>
      <c r="D2525" t="s">
        <v>36</v>
      </c>
      <c r="E2525">
        <v>202006</v>
      </c>
      <c r="F2525" s="3">
        <v>1656756127.5500002</v>
      </c>
      <c r="G2525" s="3">
        <v>1541651560.5451999</v>
      </c>
      <c r="H2525" s="3">
        <v>1072436838.5499997</v>
      </c>
      <c r="I2525" s="3">
        <v>957332271.54519975</v>
      </c>
    </row>
    <row r="2526" spans="1:9" x14ac:dyDescent="0.2">
      <c r="A2526" t="s">
        <v>105</v>
      </c>
      <c r="B2526" t="s">
        <v>17</v>
      </c>
      <c r="C2526" t="s">
        <v>17</v>
      </c>
      <c r="D2526" t="s">
        <v>36</v>
      </c>
      <c r="E2526">
        <v>202007</v>
      </c>
      <c r="F2526" s="3">
        <v>1133161798.9199998</v>
      </c>
      <c r="G2526" s="3">
        <v>1220658786.9093993</v>
      </c>
      <c r="H2526" s="3">
        <v>781469632.9199996</v>
      </c>
      <c r="I2526" s="3">
        <v>868966620.90939951</v>
      </c>
    </row>
    <row r="2527" spans="1:9" x14ac:dyDescent="0.2">
      <c r="A2527" t="s">
        <v>105</v>
      </c>
      <c r="B2527" t="s">
        <v>17</v>
      </c>
      <c r="C2527" t="s">
        <v>17</v>
      </c>
      <c r="D2527" t="s">
        <v>36</v>
      </c>
      <c r="E2527">
        <v>202008</v>
      </c>
      <c r="F2527" s="3">
        <v>1454436116.1199989</v>
      </c>
      <c r="G2527" s="3">
        <v>1406459412.1114001</v>
      </c>
      <c r="H2527" s="3">
        <v>1003629873.1199999</v>
      </c>
      <c r="I2527" s="3">
        <v>955653169.11139989</v>
      </c>
    </row>
    <row r="2528" spans="1:9" x14ac:dyDescent="0.2">
      <c r="A2528" t="s">
        <v>105</v>
      </c>
      <c r="B2528" t="s">
        <v>17</v>
      </c>
      <c r="C2528" t="s">
        <v>17</v>
      </c>
      <c r="D2528" t="s">
        <v>36</v>
      </c>
      <c r="E2528">
        <v>202009</v>
      </c>
      <c r="F2528" s="3">
        <v>1539701909.1799994</v>
      </c>
      <c r="G2528" s="3">
        <v>1428175579.9215999</v>
      </c>
      <c r="H2528" s="3">
        <v>1055583117.1800004</v>
      </c>
      <c r="I2528" s="3">
        <v>944056787.92160034</v>
      </c>
    </row>
    <row r="2529" spans="1:9" x14ac:dyDescent="0.2">
      <c r="A2529" t="s">
        <v>105</v>
      </c>
      <c r="B2529" t="s">
        <v>17</v>
      </c>
      <c r="C2529" t="s">
        <v>17</v>
      </c>
      <c r="D2529" t="s">
        <v>36</v>
      </c>
      <c r="E2529">
        <v>202010</v>
      </c>
      <c r="F2529" s="3">
        <v>1526969213.5000002</v>
      </c>
      <c r="G2529" s="3">
        <v>1525109495.1581004</v>
      </c>
      <c r="H2529" s="3">
        <v>1062646322.5000005</v>
      </c>
      <c r="I2529" s="3">
        <v>1060786604.1581</v>
      </c>
    </row>
    <row r="2530" spans="1:9" x14ac:dyDescent="0.2">
      <c r="A2530" t="s">
        <v>105</v>
      </c>
      <c r="B2530" t="s">
        <v>17</v>
      </c>
      <c r="C2530" t="s">
        <v>17</v>
      </c>
      <c r="D2530" t="s">
        <v>36</v>
      </c>
      <c r="E2530">
        <v>202011</v>
      </c>
      <c r="F2530" s="3">
        <v>1386835542.5800002</v>
      </c>
      <c r="G2530" s="3">
        <v>1468989442.1000996</v>
      </c>
      <c r="H2530" s="3">
        <v>1004185494.5799994</v>
      </c>
      <c r="I2530" s="3">
        <v>1086339394.1000993</v>
      </c>
    </row>
    <row r="2531" spans="1:9" x14ac:dyDescent="0.2">
      <c r="A2531" t="s">
        <v>105</v>
      </c>
      <c r="B2531" t="s">
        <v>17</v>
      </c>
      <c r="C2531" t="s">
        <v>17</v>
      </c>
      <c r="D2531" t="s">
        <v>36</v>
      </c>
      <c r="E2531">
        <v>202012</v>
      </c>
      <c r="F2531" s="3">
        <v>1272092017.6900005</v>
      </c>
      <c r="G2531" s="3">
        <v>1420297418.040801</v>
      </c>
      <c r="H2531" s="3">
        <v>876358429.68999982</v>
      </c>
      <c r="I2531" s="3">
        <v>1024563830.0408008</v>
      </c>
    </row>
    <row r="2532" spans="1:9" x14ac:dyDescent="0.2">
      <c r="A2532" t="s">
        <v>105</v>
      </c>
      <c r="B2532" t="s">
        <v>17</v>
      </c>
      <c r="C2532" t="s">
        <v>17</v>
      </c>
      <c r="D2532" t="s">
        <v>36</v>
      </c>
      <c r="E2532">
        <v>202101</v>
      </c>
      <c r="F2532" s="3">
        <v>791451726.08999991</v>
      </c>
      <c r="G2532" s="3">
        <v>1033399317.0899999</v>
      </c>
      <c r="H2532" s="3">
        <v>532690392.08999991</v>
      </c>
      <c r="I2532" s="3">
        <v>774637983.09000015</v>
      </c>
    </row>
    <row r="2533" spans="1:9" x14ac:dyDescent="0.2">
      <c r="A2533" t="s">
        <v>105</v>
      </c>
      <c r="B2533" t="s">
        <v>17</v>
      </c>
      <c r="C2533" t="s">
        <v>17</v>
      </c>
      <c r="D2533" t="s">
        <v>36</v>
      </c>
      <c r="E2533">
        <v>202102</v>
      </c>
      <c r="F2533" s="3">
        <v>1185983017.2700002</v>
      </c>
      <c r="G2533" s="3">
        <v>1199248628.5865996</v>
      </c>
      <c r="H2533" s="3">
        <v>811288568.2700001</v>
      </c>
      <c r="I2533" s="3">
        <v>824554179.58659983</v>
      </c>
    </row>
    <row r="2534" spans="1:9" x14ac:dyDescent="0.2">
      <c r="A2534" t="s">
        <v>105</v>
      </c>
      <c r="B2534" t="s">
        <v>17</v>
      </c>
      <c r="C2534" t="s">
        <v>17</v>
      </c>
      <c r="D2534" t="s">
        <v>36</v>
      </c>
      <c r="E2534">
        <v>202103</v>
      </c>
      <c r="F2534" s="3">
        <v>1249869971.6800003</v>
      </c>
      <c r="G2534" s="3">
        <v>1295102161.4887002</v>
      </c>
      <c r="H2534" s="3">
        <v>870232005.68000031</v>
      </c>
      <c r="I2534" s="3">
        <v>915464195.48869979</v>
      </c>
    </row>
    <row r="2535" spans="1:9" x14ac:dyDescent="0.2">
      <c r="A2535" t="s">
        <v>105</v>
      </c>
      <c r="B2535" t="s">
        <v>17</v>
      </c>
      <c r="C2535" t="s">
        <v>17</v>
      </c>
      <c r="D2535" t="s">
        <v>36</v>
      </c>
      <c r="E2535">
        <v>202104</v>
      </c>
      <c r="F2535" s="3">
        <v>1126293825.9899993</v>
      </c>
      <c r="G2535" s="3">
        <v>1202185336.9995003</v>
      </c>
      <c r="H2535" s="3">
        <v>791095862.98999941</v>
      </c>
      <c r="I2535" s="3">
        <v>866987373.9994998</v>
      </c>
    </row>
    <row r="2536" spans="1:9" x14ac:dyDescent="0.2">
      <c r="A2536" t="s">
        <v>105</v>
      </c>
      <c r="B2536" t="s">
        <v>17</v>
      </c>
      <c r="C2536" t="s">
        <v>17</v>
      </c>
      <c r="D2536" t="s">
        <v>36</v>
      </c>
      <c r="E2536">
        <v>202105</v>
      </c>
      <c r="F2536" s="3">
        <v>1349673317.9199989</v>
      </c>
      <c r="G2536" s="3">
        <v>1350740746.4810987</v>
      </c>
      <c r="H2536" s="3">
        <v>947501715.9199996</v>
      </c>
      <c r="I2536" s="3">
        <v>948569144.48110008</v>
      </c>
    </row>
    <row r="2537" spans="1:9" x14ac:dyDescent="0.2">
      <c r="A2537" t="s">
        <v>105</v>
      </c>
      <c r="B2537" t="s">
        <v>17</v>
      </c>
      <c r="C2537" t="s">
        <v>17</v>
      </c>
      <c r="D2537" t="s">
        <v>36</v>
      </c>
      <c r="E2537">
        <v>202106</v>
      </c>
      <c r="F2537" s="3">
        <v>1712474780.3499999</v>
      </c>
      <c r="G2537" s="3">
        <v>1578917578.3450999</v>
      </c>
      <c r="H2537" s="3">
        <v>1108730044.3500001</v>
      </c>
      <c r="I2537" s="3">
        <v>975172842.34509993</v>
      </c>
    </row>
    <row r="2538" spans="1:9" x14ac:dyDescent="0.2">
      <c r="A2538" t="s">
        <v>105</v>
      </c>
      <c r="B2538" t="s">
        <v>17</v>
      </c>
      <c r="C2538" t="s">
        <v>17</v>
      </c>
      <c r="D2538" t="s">
        <v>36</v>
      </c>
      <c r="E2538">
        <v>202107</v>
      </c>
      <c r="F2538" s="3">
        <v>1312724158.2700002</v>
      </c>
      <c r="G2538" s="3">
        <v>1342633231.2724009</v>
      </c>
      <c r="H2538" s="3">
        <v>901569272.26999998</v>
      </c>
      <c r="I2538" s="3">
        <v>931478345.27240038</v>
      </c>
    </row>
    <row r="2539" spans="1:9" x14ac:dyDescent="0.2">
      <c r="A2539" t="s">
        <v>105</v>
      </c>
      <c r="B2539" t="s">
        <v>17</v>
      </c>
      <c r="C2539" t="s">
        <v>17</v>
      </c>
      <c r="D2539" t="s">
        <v>36</v>
      </c>
      <c r="E2539">
        <v>202108</v>
      </c>
      <c r="F2539" s="3">
        <v>1600619663.2500005</v>
      </c>
      <c r="G2539" s="3">
        <v>1514164518.2872994</v>
      </c>
      <c r="H2539" s="3">
        <v>1078138682.25</v>
      </c>
      <c r="I2539" s="3">
        <v>991683537.28729963</v>
      </c>
    </row>
    <row r="2540" spans="1:9" x14ac:dyDescent="0.2">
      <c r="A2540" t="s">
        <v>105</v>
      </c>
      <c r="B2540" t="s">
        <v>17</v>
      </c>
      <c r="C2540" t="s">
        <v>17</v>
      </c>
      <c r="D2540" t="s">
        <v>36</v>
      </c>
      <c r="E2540">
        <v>202109</v>
      </c>
      <c r="F2540" s="3">
        <v>1617272186.2700007</v>
      </c>
      <c r="G2540" s="3">
        <v>1500106483.2641003</v>
      </c>
      <c r="H2540" s="3">
        <v>1092367001.2700002</v>
      </c>
      <c r="I2540" s="3">
        <v>975201298.26410031</v>
      </c>
    </row>
    <row r="2541" spans="1:9" x14ac:dyDescent="0.2">
      <c r="A2541" t="s">
        <v>105</v>
      </c>
      <c r="B2541" t="s">
        <v>17</v>
      </c>
      <c r="C2541" t="s">
        <v>17</v>
      </c>
      <c r="D2541" t="s">
        <v>36</v>
      </c>
      <c r="E2541">
        <v>202110</v>
      </c>
      <c r="F2541" s="3">
        <v>1578687469.4999986</v>
      </c>
      <c r="G2541" s="3">
        <v>1512895581.0224988</v>
      </c>
      <c r="H2541" s="3">
        <v>1065438712.4999996</v>
      </c>
      <c r="I2541" s="3">
        <v>999646824.02250028</v>
      </c>
    </row>
    <row r="2542" spans="1:9" x14ac:dyDescent="0.2">
      <c r="A2542" t="s">
        <v>105</v>
      </c>
      <c r="B2542" t="s">
        <v>17</v>
      </c>
      <c r="C2542" t="s">
        <v>17</v>
      </c>
      <c r="D2542" t="s">
        <v>36</v>
      </c>
      <c r="E2542">
        <v>202111</v>
      </c>
      <c r="F2542" s="3">
        <v>1336662705.6999996</v>
      </c>
      <c r="G2542" s="3">
        <v>1334491339.5240993</v>
      </c>
      <c r="H2542" s="3">
        <v>922036506.70000017</v>
      </c>
      <c r="I2542" s="3">
        <v>919865140.52410018</v>
      </c>
    </row>
    <row r="2543" spans="1:9" x14ac:dyDescent="0.2">
      <c r="A2543" t="s">
        <v>105</v>
      </c>
      <c r="B2543" t="s">
        <v>17</v>
      </c>
      <c r="C2543" t="s">
        <v>17</v>
      </c>
      <c r="D2543" t="s">
        <v>36</v>
      </c>
      <c r="E2543">
        <v>202112</v>
      </c>
      <c r="F2543" s="3">
        <v>1414815846.0300004</v>
      </c>
      <c r="G2543" s="3">
        <v>1429027309.5248015</v>
      </c>
      <c r="H2543" s="3">
        <v>924071844.02999997</v>
      </c>
      <c r="I2543" s="3">
        <v>938283307.52480006</v>
      </c>
    </row>
    <row r="2544" spans="1:9" x14ac:dyDescent="0.2">
      <c r="A2544" t="s">
        <v>105</v>
      </c>
      <c r="B2544" t="s">
        <v>17</v>
      </c>
      <c r="C2544" t="s">
        <v>17</v>
      </c>
      <c r="D2544" t="s">
        <v>36</v>
      </c>
      <c r="E2544">
        <v>202201</v>
      </c>
      <c r="F2544" s="3">
        <v>834867893.71999967</v>
      </c>
      <c r="G2544" s="3">
        <v>1077604535.7175</v>
      </c>
      <c r="H2544" s="3">
        <v>551914532.71999991</v>
      </c>
      <c r="I2544" s="3">
        <v>794651174.71750033</v>
      </c>
    </row>
    <row r="2545" spans="1:9" x14ac:dyDescent="0.2">
      <c r="A2545" t="s">
        <v>105</v>
      </c>
      <c r="B2545" t="s">
        <v>17</v>
      </c>
      <c r="C2545" t="s">
        <v>17</v>
      </c>
      <c r="D2545" t="s">
        <v>36</v>
      </c>
      <c r="E2545">
        <v>202202</v>
      </c>
      <c r="F2545" s="3">
        <v>1139802854.9399996</v>
      </c>
      <c r="G2545" s="3">
        <v>1196201407.9163001</v>
      </c>
      <c r="H2545" s="3">
        <v>773366027.93999982</v>
      </c>
      <c r="I2545" s="3">
        <v>829764580.91630006</v>
      </c>
    </row>
    <row r="2546" spans="1:9" x14ac:dyDescent="0.2">
      <c r="A2546" t="s">
        <v>105</v>
      </c>
      <c r="B2546" t="s">
        <v>17</v>
      </c>
      <c r="C2546" t="s">
        <v>17</v>
      </c>
      <c r="D2546" t="s">
        <v>36</v>
      </c>
      <c r="E2546">
        <v>202203</v>
      </c>
      <c r="F2546" s="3">
        <v>1243556262.5299997</v>
      </c>
      <c r="G2546" s="3">
        <v>1278792834.4773004</v>
      </c>
      <c r="H2546" s="3">
        <v>834046466.52999914</v>
      </c>
      <c r="I2546" s="3">
        <v>869283038.47730017</v>
      </c>
    </row>
    <row r="2547" spans="1:9" x14ac:dyDescent="0.2">
      <c r="A2547" t="s">
        <v>105</v>
      </c>
      <c r="B2547" t="s">
        <v>17</v>
      </c>
      <c r="C2547" t="s">
        <v>17</v>
      </c>
      <c r="D2547" t="s">
        <v>36</v>
      </c>
      <c r="E2547">
        <v>202204</v>
      </c>
      <c r="F2547" s="3">
        <v>1374247151.4700015</v>
      </c>
      <c r="G2547" s="3">
        <v>1359907890.3506005</v>
      </c>
      <c r="H2547" s="3">
        <v>909433345.46999979</v>
      </c>
      <c r="I2547" s="3">
        <v>895094084.35060012</v>
      </c>
    </row>
    <row r="2548" spans="1:9" x14ac:dyDescent="0.2">
      <c r="A2548" t="s">
        <v>105</v>
      </c>
      <c r="B2548" t="s">
        <v>17</v>
      </c>
      <c r="C2548" t="s">
        <v>17</v>
      </c>
      <c r="D2548" t="s">
        <v>36</v>
      </c>
      <c r="E2548">
        <v>202205</v>
      </c>
      <c r="F2548" s="3">
        <v>1401525604.8000004</v>
      </c>
      <c r="G2548" s="3">
        <v>1390905233.7905004</v>
      </c>
      <c r="H2548" s="3">
        <v>931506473.80000055</v>
      </c>
      <c r="I2548" s="3">
        <v>920886102.79049945</v>
      </c>
    </row>
    <row r="2549" spans="1:9" x14ac:dyDescent="0.2">
      <c r="A2549" t="s">
        <v>105</v>
      </c>
      <c r="B2549" t="s">
        <v>17</v>
      </c>
      <c r="C2549" t="s">
        <v>17</v>
      </c>
      <c r="D2549" t="s">
        <v>36</v>
      </c>
      <c r="E2549">
        <v>202206</v>
      </c>
      <c r="F2549" s="3">
        <v>1736572209.9700007</v>
      </c>
      <c r="G2549" s="3">
        <v>1624491772.3027987</v>
      </c>
      <c r="H2549" s="3">
        <v>1054476259.9699999</v>
      </c>
      <c r="I2549" s="3">
        <v>942395822.30280006</v>
      </c>
    </row>
    <row r="2550" spans="1:9" x14ac:dyDescent="0.2">
      <c r="A2550" t="s">
        <v>105</v>
      </c>
      <c r="B2550" t="s">
        <v>17</v>
      </c>
      <c r="C2550" t="s">
        <v>17</v>
      </c>
      <c r="D2550" t="s">
        <v>36</v>
      </c>
      <c r="E2550">
        <v>202207</v>
      </c>
      <c r="F2550" s="3">
        <v>1341107708.0799997</v>
      </c>
      <c r="G2550" s="3">
        <v>1356786458.5604992</v>
      </c>
      <c r="H2550" s="3">
        <v>890111380.08000004</v>
      </c>
      <c r="I2550" s="3">
        <v>905790130.5605005</v>
      </c>
    </row>
    <row r="2551" spans="1:9" x14ac:dyDescent="0.2">
      <c r="A2551" t="s">
        <v>105</v>
      </c>
      <c r="B2551" t="s">
        <v>17</v>
      </c>
      <c r="C2551" t="s">
        <v>17</v>
      </c>
      <c r="D2551" t="s">
        <v>36</v>
      </c>
      <c r="E2551">
        <v>202208</v>
      </c>
      <c r="F2551" s="3">
        <v>1768615682.6699991</v>
      </c>
      <c r="G2551" s="3">
        <v>1623577692.4352989</v>
      </c>
      <c r="H2551" s="3">
        <v>1142280551.6699996</v>
      </c>
      <c r="I2551" s="3">
        <v>997242561.43529975</v>
      </c>
    </row>
    <row r="2552" spans="1:9" x14ac:dyDescent="0.2">
      <c r="A2552" t="s">
        <v>105</v>
      </c>
      <c r="B2552" t="s">
        <v>17</v>
      </c>
      <c r="C2552" t="s">
        <v>17</v>
      </c>
      <c r="D2552" t="s">
        <v>36</v>
      </c>
      <c r="E2552">
        <v>202209</v>
      </c>
      <c r="F2552" s="3">
        <v>1811556386.879998</v>
      </c>
      <c r="G2552" s="3">
        <v>1662631238.8009994</v>
      </c>
      <c r="H2552" s="3">
        <v>1129986804.8799999</v>
      </c>
      <c r="I2552" s="3">
        <v>981061656.80100012</v>
      </c>
    </row>
    <row r="2553" spans="1:9" x14ac:dyDescent="0.2">
      <c r="A2553" t="s">
        <v>105</v>
      </c>
      <c r="B2553" t="s">
        <v>17</v>
      </c>
      <c r="C2553" t="s">
        <v>17</v>
      </c>
      <c r="D2553" t="s">
        <v>36</v>
      </c>
      <c r="E2553">
        <v>202210</v>
      </c>
      <c r="F2553" s="3">
        <v>1624506810.289999</v>
      </c>
      <c r="G2553" s="3">
        <v>1534274749.9077988</v>
      </c>
      <c r="H2553" s="3">
        <v>1082495575.2899997</v>
      </c>
      <c r="I2553" s="3">
        <v>992263514.90780008</v>
      </c>
    </row>
    <row r="2554" spans="1:9" x14ac:dyDescent="0.2">
      <c r="A2554" t="s">
        <v>105</v>
      </c>
      <c r="B2554" t="s">
        <v>17</v>
      </c>
      <c r="C2554" t="s">
        <v>17</v>
      </c>
      <c r="D2554" t="s">
        <v>36</v>
      </c>
      <c r="E2554">
        <v>202211</v>
      </c>
      <c r="F2554" s="3">
        <v>1517479800.200001</v>
      </c>
      <c r="G2554" s="3">
        <v>1477559040.4167988</v>
      </c>
      <c r="H2554" s="3">
        <v>978781523.20000029</v>
      </c>
      <c r="I2554" s="3">
        <v>938860763.41679955</v>
      </c>
    </row>
    <row r="2555" spans="1:9" x14ac:dyDescent="0.2">
      <c r="A2555" t="s">
        <v>105</v>
      </c>
      <c r="B2555" t="s">
        <v>17</v>
      </c>
      <c r="C2555" t="s">
        <v>17</v>
      </c>
      <c r="D2555" t="s">
        <v>36</v>
      </c>
      <c r="E2555">
        <v>202212</v>
      </c>
      <c r="F2555" s="3">
        <v>1667681854.2500002</v>
      </c>
      <c r="G2555" s="3">
        <v>1611449297.8843997</v>
      </c>
      <c r="H2555" s="3">
        <v>1057438263.2500007</v>
      </c>
      <c r="I2555" s="3">
        <v>1001205706.8843997</v>
      </c>
    </row>
    <row r="2556" spans="1:9" x14ac:dyDescent="0.2">
      <c r="A2556" t="s">
        <v>105</v>
      </c>
      <c r="B2556" t="s">
        <v>17</v>
      </c>
      <c r="C2556" t="s">
        <v>17</v>
      </c>
      <c r="D2556" t="s">
        <v>36</v>
      </c>
      <c r="E2556">
        <v>202301</v>
      </c>
      <c r="F2556" s="3">
        <v>901138433.27999985</v>
      </c>
      <c r="G2556" s="3">
        <v>1167617378.0233996</v>
      </c>
      <c r="H2556" s="3">
        <v>559674124.27999997</v>
      </c>
      <c r="I2556" s="3">
        <v>826153069.02339983</v>
      </c>
    </row>
    <row r="2557" spans="1:9" x14ac:dyDescent="0.2">
      <c r="A2557" t="s">
        <v>105</v>
      </c>
      <c r="B2557" t="s">
        <v>17</v>
      </c>
      <c r="C2557" t="s">
        <v>17</v>
      </c>
      <c r="D2557" t="s">
        <v>36</v>
      </c>
      <c r="E2557">
        <v>202302</v>
      </c>
      <c r="F2557" s="3">
        <v>1294689542.8700001</v>
      </c>
      <c r="G2557" s="3">
        <v>1309151422.8754997</v>
      </c>
      <c r="H2557" s="3">
        <v>845742507.86999953</v>
      </c>
      <c r="I2557" s="3">
        <v>860204387.87550008</v>
      </c>
    </row>
    <row r="2558" spans="1:9" x14ac:dyDescent="0.2">
      <c r="A2558" t="s">
        <v>105</v>
      </c>
      <c r="B2558" t="s">
        <v>17</v>
      </c>
      <c r="C2558" t="s">
        <v>17</v>
      </c>
      <c r="D2558" t="s">
        <v>36</v>
      </c>
      <c r="E2558">
        <v>202303</v>
      </c>
      <c r="F2558" s="3">
        <v>1381425281.7200007</v>
      </c>
      <c r="G2558" s="3">
        <v>1411158176.7170999</v>
      </c>
      <c r="H2558" s="3">
        <v>901508981.71999967</v>
      </c>
      <c r="I2558" s="3">
        <v>931241876.71710002</v>
      </c>
    </row>
    <row r="2559" spans="1:9" x14ac:dyDescent="0.2">
      <c r="A2559" t="s">
        <v>105</v>
      </c>
      <c r="B2559" t="s">
        <v>17</v>
      </c>
      <c r="C2559" t="s">
        <v>17</v>
      </c>
      <c r="D2559" t="s">
        <v>36</v>
      </c>
      <c r="E2559">
        <v>202304</v>
      </c>
      <c r="F2559" s="3">
        <v>1317734292.6699998</v>
      </c>
      <c r="G2559" s="3">
        <v>1355779134.6751995</v>
      </c>
      <c r="H2559" s="3">
        <v>869482295.66999972</v>
      </c>
      <c r="I2559" s="3">
        <v>907527137.67519939</v>
      </c>
    </row>
    <row r="2560" spans="1:9" x14ac:dyDescent="0.2">
      <c r="A2560" t="s">
        <v>105</v>
      </c>
      <c r="B2560" t="s">
        <v>17</v>
      </c>
      <c r="C2560" t="s">
        <v>17</v>
      </c>
      <c r="D2560" t="s">
        <v>36</v>
      </c>
      <c r="E2560">
        <v>202305</v>
      </c>
      <c r="F2560" s="3">
        <v>1711825689.1699998</v>
      </c>
      <c r="G2560" s="3">
        <v>1625409418.1714008</v>
      </c>
      <c r="H2560" s="3">
        <v>1092390192.1700001</v>
      </c>
      <c r="I2560" s="3">
        <v>1005973921.1713997</v>
      </c>
    </row>
    <row r="2561" spans="1:9" x14ac:dyDescent="0.2">
      <c r="A2561" t="s">
        <v>105</v>
      </c>
      <c r="B2561" t="s">
        <v>17</v>
      </c>
      <c r="C2561" t="s">
        <v>17</v>
      </c>
      <c r="D2561" t="s">
        <v>36</v>
      </c>
      <c r="E2561">
        <v>202306</v>
      </c>
      <c r="F2561" s="3">
        <v>2152720863.8200011</v>
      </c>
      <c r="G2561" s="3">
        <v>1934139677.8221004</v>
      </c>
      <c r="H2561" s="3">
        <v>1257110999.8200002</v>
      </c>
      <c r="I2561" s="3">
        <v>1038529813.8220999</v>
      </c>
    </row>
    <row r="2562" spans="1:9" x14ac:dyDescent="0.2">
      <c r="A2562" t="s">
        <v>105</v>
      </c>
      <c r="B2562" t="s">
        <v>17</v>
      </c>
      <c r="C2562" t="s">
        <v>17</v>
      </c>
      <c r="D2562" t="s">
        <v>36</v>
      </c>
      <c r="E2562">
        <v>202307</v>
      </c>
      <c r="F2562" s="3">
        <v>1484519183.9599993</v>
      </c>
      <c r="G2562" s="3">
        <v>1453098735.9628</v>
      </c>
      <c r="H2562" s="3">
        <v>1074844371.96</v>
      </c>
      <c r="I2562" s="3">
        <v>1043423923.9628</v>
      </c>
    </row>
    <row r="2563" spans="1:9" x14ac:dyDescent="0.2">
      <c r="A2563" t="s">
        <v>105</v>
      </c>
      <c r="B2563" t="s">
        <v>17</v>
      </c>
      <c r="C2563" t="s">
        <v>17</v>
      </c>
      <c r="D2563" t="s">
        <v>36</v>
      </c>
      <c r="E2563">
        <v>202308</v>
      </c>
      <c r="F2563" s="3">
        <v>1677992856.7799997</v>
      </c>
      <c r="G2563" s="3">
        <v>1518542693.7799993</v>
      </c>
      <c r="H2563" s="3">
        <v>1223650886.7799988</v>
      </c>
      <c r="I2563" s="3">
        <v>1064200723.7799993</v>
      </c>
    </row>
    <row r="2564" spans="1:9" x14ac:dyDescent="0.2">
      <c r="A2564" t="s">
        <v>105</v>
      </c>
      <c r="B2564" t="s">
        <v>17</v>
      </c>
      <c r="C2564" t="s">
        <v>17</v>
      </c>
      <c r="D2564" t="s">
        <v>36</v>
      </c>
      <c r="E2564">
        <v>202309</v>
      </c>
      <c r="F2564" s="3">
        <v>1899979604.7700005</v>
      </c>
      <c r="G2564" s="3">
        <v>1698358471.77</v>
      </c>
      <c r="H2564" s="3">
        <v>1276065045.7700005</v>
      </c>
      <c r="I2564" s="3">
        <v>1074443912.7699997</v>
      </c>
    </row>
    <row r="2565" spans="1:9" x14ac:dyDescent="0.2">
      <c r="A2565" t="s">
        <v>105</v>
      </c>
      <c r="B2565" t="s">
        <v>17</v>
      </c>
      <c r="C2565" t="s">
        <v>17</v>
      </c>
      <c r="D2565" t="s">
        <v>36</v>
      </c>
      <c r="E2565">
        <v>202310</v>
      </c>
      <c r="F2565" s="3">
        <v>1800590003.6300004</v>
      </c>
      <c r="G2565" s="3">
        <v>1646441459.6300001</v>
      </c>
      <c r="H2565" s="3">
        <v>1260973447.6300004</v>
      </c>
      <c r="I2565" s="3">
        <v>1106824903.6300006</v>
      </c>
    </row>
    <row r="2566" spans="1:9" x14ac:dyDescent="0.2">
      <c r="A2566" t="s">
        <v>105</v>
      </c>
      <c r="B2566" t="s">
        <v>17</v>
      </c>
      <c r="C2566" t="s">
        <v>17</v>
      </c>
      <c r="D2566" t="s">
        <v>36</v>
      </c>
      <c r="E2566">
        <v>202311</v>
      </c>
      <c r="F2566" s="3">
        <v>1540616157.8599997</v>
      </c>
      <c r="G2566" s="3">
        <v>1473503260.8599997</v>
      </c>
      <c r="H2566" s="3">
        <v>1108828223.8600001</v>
      </c>
      <c r="I2566" s="3">
        <v>1041715326.8600003</v>
      </c>
    </row>
    <row r="2567" spans="1:9" x14ac:dyDescent="0.2">
      <c r="A2567" t="s">
        <v>105</v>
      </c>
      <c r="B2567" t="s">
        <v>17</v>
      </c>
      <c r="C2567" t="s">
        <v>17</v>
      </c>
      <c r="D2567" t="s">
        <v>36</v>
      </c>
      <c r="E2567">
        <v>202312</v>
      </c>
      <c r="F2567" s="3">
        <v>1733093806.0799999</v>
      </c>
      <c r="G2567" s="3">
        <v>1685666610.0799999</v>
      </c>
      <c r="H2567" s="3">
        <v>1124709143.0800002</v>
      </c>
      <c r="I2567" s="3">
        <v>1077281947.0800004</v>
      </c>
    </row>
    <row r="2568" spans="1:9" x14ac:dyDescent="0.2">
      <c r="A2568" t="s">
        <v>105</v>
      </c>
      <c r="B2568" t="s">
        <v>17</v>
      </c>
      <c r="C2568" t="s">
        <v>17</v>
      </c>
      <c r="D2568" t="s">
        <v>36</v>
      </c>
      <c r="E2568">
        <v>202401</v>
      </c>
      <c r="F2568" s="3">
        <v>1073483267.7400006</v>
      </c>
      <c r="G2568" s="3">
        <v>1313528600.7400002</v>
      </c>
      <c r="H2568" s="3">
        <v>696724079.73999989</v>
      </c>
      <c r="I2568" s="3">
        <v>936769412.74000061</v>
      </c>
    </row>
    <row r="2569" spans="1:9" x14ac:dyDescent="0.2">
      <c r="A2569" t="s">
        <v>105</v>
      </c>
      <c r="B2569" t="s">
        <v>17</v>
      </c>
      <c r="C2569" t="s">
        <v>17</v>
      </c>
      <c r="D2569" t="s">
        <v>36</v>
      </c>
      <c r="E2569">
        <v>202402</v>
      </c>
      <c r="F2569" s="3">
        <v>1259997091.4399998</v>
      </c>
      <c r="G2569" s="3">
        <v>1354116011.4399998</v>
      </c>
      <c r="H2569" s="3">
        <v>891494662.44000041</v>
      </c>
      <c r="I2569" s="3">
        <v>985613582.4400003</v>
      </c>
    </row>
    <row r="2570" spans="1:9" x14ac:dyDescent="0.2">
      <c r="A2570" t="s">
        <v>105</v>
      </c>
      <c r="B2570" t="s">
        <v>17</v>
      </c>
      <c r="C2570" t="s">
        <v>17</v>
      </c>
      <c r="D2570" t="s">
        <v>36</v>
      </c>
      <c r="E2570">
        <v>202403</v>
      </c>
      <c r="F2570" s="3">
        <v>1583733516.3399997</v>
      </c>
      <c r="G2570" s="3">
        <v>1614712668.3399997</v>
      </c>
      <c r="H2570" s="3">
        <v>1133837910.3400006</v>
      </c>
      <c r="I2570" s="3">
        <v>1164817062.3400002</v>
      </c>
    </row>
    <row r="2571" spans="1:9" x14ac:dyDescent="0.2">
      <c r="A2571" t="s">
        <v>105</v>
      </c>
      <c r="B2571" t="s">
        <v>17</v>
      </c>
      <c r="C2571" t="s">
        <v>17</v>
      </c>
      <c r="D2571" t="s">
        <v>36</v>
      </c>
      <c r="E2571">
        <v>202404</v>
      </c>
      <c r="F2571" s="3">
        <v>1582247343.5699997</v>
      </c>
      <c r="G2571" s="3">
        <v>1599888111.5699997</v>
      </c>
      <c r="H2571" s="3">
        <v>1126036991.5700002</v>
      </c>
      <c r="I2571" s="3">
        <v>1143677759.5699999</v>
      </c>
    </row>
    <row r="2572" spans="1:9" x14ac:dyDescent="0.2">
      <c r="A2572" t="s">
        <v>105</v>
      </c>
      <c r="B2572" t="s">
        <v>17</v>
      </c>
      <c r="C2572" t="s">
        <v>17</v>
      </c>
      <c r="D2572" t="s">
        <v>36</v>
      </c>
      <c r="E2572">
        <v>202405</v>
      </c>
      <c r="F2572" s="3">
        <v>1664317918.4400001</v>
      </c>
      <c r="G2572" s="3">
        <v>1659229103.4399998</v>
      </c>
      <c r="H2572" s="3">
        <v>1201052367.4400001</v>
      </c>
      <c r="I2572" s="3">
        <v>1195963552.4400003</v>
      </c>
    </row>
    <row r="2573" spans="1:9" x14ac:dyDescent="0.2">
      <c r="A2573" t="s">
        <v>105</v>
      </c>
      <c r="B2573" t="s">
        <v>17</v>
      </c>
      <c r="C2573" t="s">
        <v>17</v>
      </c>
      <c r="D2573" t="s">
        <v>37</v>
      </c>
      <c r="E2573">
        <v>201906</v>
      </c>
      <c r="F2573" s="3">
        <v>4278138026.2800016</v>
      </c>
      <c r="G2573" s="3">
        <v>3910451431.2844028</v>
      </c>
      <c r="H2573" s="3">
        <v>2864685318.1799998</v>
      </c>
      <c r="I2573" s="3">
        <v>2496998723.1843996</v>
      </c>
    </row>
    <row r="2574" spans="1:9" x14ac:dyDescent="0.2">
      <c r="A2574" t="s">
        <v>105</v>
      </c>
      <c r="B2574" t="s">
        <v>17</v>
      </c>
      <c r="C2574" t="s">
        <v>17</v>
      </c>
      <c r="D2574" t="s">
        <v>37</v>
      </c>
      <c r="E2574">
        <v>201912</v>
      </c>
      <c r="F2574" s="3">
        <v>8953033170.3299999</v>
      </c>
      <c r="G2574" s="3">
        <v>8645096033.5059986</v>
      </c>
      <c r="H2574" s="3">
        <v>6224722280.2799978</v>
      </c>
      <c r="I2574" s="3">
        <v>5916785143.4559975</v>
      </c>
    </row>
    <row r="2575" spans="1:9" x14ac:dyDescent="0.2">
      <c r="A2575" t="s">
        <v>105</v>
      </c>
      <c r="B2575" t="s">
        <v>17</v>
      </c>
      <c r="C2575" t="s">
        <v>17</v>
      </c>
      <c r="D2575" t="s">
        <v>37</v>
      </c>
      <c r="E2575">
        <v>202006</v>
      </c>
      <c r="F2575" s="3">
        <v>7017452064.6999998</v>
      </c>
      <c r="G2575" s="3">
        <v>7737993714.1214008</v>
      </c>
      <c r="H2575" s="3">
        <v>4428050744.7000008</v>
      </c>
      <c r="I2575" s="3">
        <v>5148592394.1213999</v>
      </c>
    </row>
    <row r="2576" spans="1:9" x14ac:dyDescent="0.2">
      <c r="A2576" t="s">
        <v>105</v>
      </c>
      <c r="B2576" t="s">
        <v>17</v>
      </c>
      <c r="C2576" t="s">
        <v>17</v>
      </c>
      <c r="D2576" t="s">
        <v>37</v>
      </c>
      <c r="E2576">
        <v>202012</v>
      </c>
      <c r="F2576" s="3">
        <v>8313196597.9899988</v>
      </c>
      <c r="G2576" s="3">
        <v>8469690134.2414007</v>
      </c>
      <c r="H2576" s="3">
        <v>5783872869.9899988</v>
      </c>
      <c r="I2576" s="3">
        <v>5940366406.2414007</v>
      </c>
    </row>
    <row r="2577" spans="1:9" x14ac:dyDescent="0.2">
      <c r="A2577" t="s">
        <v>105</v>
      </c>
      <c r="B2577" t="s">
        <v>17</v>
      </c>
      <c r="C2577" t="s">
        <v>17</v>
      </c>
      <c r="D2577" t="s">
        <v>37</v>
      </c>
      <c r="E2577">
        <v>202106</v>
      </c>
      <c r="F2577" s="3">
        <v>7415746639.2999992</v>
      </c>
      <c r="G2577" s="3">
        <v>7659593768.9909992</v>
      </c>
      <c r="H2577" s="3">
        <v>5061538589.2999992</v>
      </c>
      <c r="I2577" s="3">
        <v>5305385718.9909992</v>
      </c>
    </row>
    <row r="2578" spans="1:9" x14ac:dyDescent="0.2">
      <c r="A2578" t="s">
        <v>105</v>
      </c>
      <c r="B2578" t="s">
        <v>17</v>
      </c>
      <c r="C2578" t="s">
        <v>17</v>
      </c>
      <c r="D2578" t="s">
        <v>37</v>
      </c>
      <c r="E2578">
        <v>202112</v>
      </c>
      <c r="F2578" s="3">
        <v>8860782029.0199986</v>
      </c>
      <c r="G2578" s="3">
        <v>8633318462.8952007</v>
      </c>
      <c r="H2578" s="3">
        <v>5983622019.0199995</v>
      </c>
      <c r="I2578" s="3">
        <v>5756158452.8952007</v>
      </c>
    </row>
    <row r="2579" spans="1:9" x14ac:dyDescent="0.2">
      <c r="A2579" t="s">
        <v>105</v>
      </c>
      <c r="B2579" t="s">
        <v>17</v>
      </c>
      <c r="C2579" t="s">
        <v>17</v>
      </c>
      <c r="D2579" t="s">
        <v>37</v>
      </c>
      <c r="E2579">
        <v>202206</v>
      </c>
      <c r="F2579" s="3">
        <v>7730571977.4300022</v>
      </c>
      <c r="G2579" s="3">
        <v>7927903674.5550003</v>
      </c>
      <c r="H2579" s="3">
        <v>5054743106.4299994</v>
      </c>
      <c r="I2579" s="3">
        <v>5252074803.5550003</v>
      </c>
    </row>
    <row r="2580" spans="1:9" x14ac:dyDescent="0.2">
      <c r="A2580" t="s">
        <v>105</v>
      </c>
      <c r="B2580" t="s">
        <v>17</v>
      </c>
      <c r="C2580" t="s">
        <v>17</v>
      </c>
      <c r="D2580" t="s">
        <v>37</v>
      </c>
      <c r="E2580">
        <v>202212</v>
      </c>
      <c r="F2580" s="3">
        <v>9730948242.369997</v>
      </c>
      <c r="G2580" s="3">
        <v>9266278478.0057945</v>
      </c>
      <c r="H2580" s="3">
        <v>6281094098.3699999</v>
      </c>
      <c r="I2580" s="3">
        <v>5816424334.0058002</v>
      </c>
    </row>
    <row r="2581" spans="1:9" x14ac:dyDescent="0.2">
      <c r="A2581" t="s">
        <v>105</v>
      </c>
      <c r="B2581" t="s">
        <v>17</v>
      </c>
      <c r="C2581" t="s">
        <v>17</v>
      </c>
      <c r="D2581" t="s">
        <v>37</v>
      </c>
      <c r="E2581">
        <v>202306</v>
      </c>
      <c r="F2581" s="3">
        <v>8759534103.5300026</v>
      </c>
      <c r="G2581" s="3">
        <v>8803255208.2847004</v>
      </c>
      <c r="H2581" s="3">
        <v>5525909101.5299988</v>
      </c>
      <c r="I2581" s="3">
        <v>5569630206.2846994</v>
      </c>
    </row>
    <row r="2582" spans="1:9" x14ac:dyDescent="0.2">
      <c r="A2582" t="s">
        <v>105</v>
      </c>
      <c r="B2582" t="s">
        <v>17</v>
      </c>
      <c r="C2582" t="s">
        <v>17</v>
      </c>
      <c r="D2582" t="s">
        <v>37</v>
      </c>
      <c r="E2582">
        <v>202312</v>
      </c>
      <c r="F2582" s="3">
        <v>10136791613.079998</v>
      </c>
      <c r="G2582" s="3">
        <v>9475611232.082798</v>
      </c>
      <c r="H2582" s="3">
        <v>7069071119.0799999</v>
      </c>
      <c r="I2582" s="3">
        <v>6407890738.0827999</v>
      </c>
    </row>
    <row r="2583" spans="1:9" x14ac:dyDescent="0.2">
      <c r="A2583" t="s">
        <v>105</v>
      </c>
      <c r="B2583" t="s">
        <v>17</v>
      </c>
      <c r="C2583" t="s">
        <v>17</v>
      </c>
      <c r="D2583" t="s">
        <v>37</v>
      </c>
      <c r="E2583">
        <v>202406</v>
      </c>
      <c r="F2583" s="3">
        <v>7163779137.5300007</v>
      </c>
      <c r="G2583" s="3">
        <v>7541474495.5299997</v>
      </c>
      <c r="H2583" s="3">
        <v>5049146011.5300007</v>
      </c>
      <c r="I2583" s="3">
        <v>5426841369.5300016</v>
      </c>
    </row>
    <row r="2584" spans="1:9" x14ac:dyDescent="0.2">
      <c r="A2584" t="s">
        <v>105</v>
      </c>
      <c r="B2584" t="s">
        <v>17</v>
      </c>
      <c r="C2584" t="s">
        <v>17</v>
      </c>
      <c r="D2584" t="s">
        <v>33</v>
      </c>
      <c r="E2584">
        <v>201906</v>
      </c>
      <c r="F2584" s="3">
        <v>4278138026.2800016</v>
      </c>
      <c r="G2584" s="3">
        <v>3910451431.2844028</v>
      </c>
      <c r="H2584" s="3">
        <v>2864685318.1799998</v>
      </c>
      <c r="I2584" s="3">
        <v>2496998723.1843996</v>
      </c>
    </row>
    <row r="2585" spans="1:9" x14ac:dyDescent="0.2">
      <c r="A2585" t="s">
        <v>105</v>
      </c>
      <c r="B2585" t="s">
        <v>17</v>
      </c>
      <c r="C2585" t="s">
        <v>17</v>
      </c>
      <c r="D2585" t="s">
        <v>33</v>
      </c>
      <c r="E2585">
        <v>201909</v>
      </c>
      <c r="F2585" s="3">
        <v>4360645060.8900013</v>
      </c>
      <c r="G2585" s="3">
        <v>4113627989.0735011</v>
      </c>
      <c r="H2585" s="3">
        <v>2929066363.8399992</v>
      </c>
      <c r="I2585" s="3">
        <v>2682049292.023499</v>
      </c>
    </row>
    <row r="2586" spans="1:9" x14ac:dyDescent="0.2">
      <c r="A2586" t="s">
        <v>105</v>
      </c>
      <c r="B2586" t="s">
        <v>17</v>
      </c>
      <c r="C2586" t="s">
        <v>17</v>
      </c>
      <c r="D2586" t="s">
        <v>33</v>
      </c>
      <c r="E2586">
        <v>201912</v>
      </c>
      <c r="F2586" s="3">
        <v>4592388109.4399977</v>
      </c>
      <c r="G2586" s="3">
        <v>4531468044.432497</v>
      </c>
      <c r="H2586" s="3">
        <v>3295655916.4399986</v>
      </c>
      <c r="I2586" s="3">
        <v>3234735851.4324989</v>
      </c>
    </row>
    <row r="2587" spans="1:9" x14ac:dyDescent="0.2">
      <c r="A2587" t="s">
        <v>105</v>
      </c>
      <c r="B2587" t="s">
        <v>17</v>
      </c>
      <c r="C2587" t="s">
        <v>17</v>
      </c>
      <c r="D2587" t="s">
        <v>33</v>
      </c>
      <c r="E2587">
        <v>202003</v>
      </c>
      <c r="F2587" s="3">
        <v>2948799071.3099995</v>
      </c>
      <c r="G2587" s="3">
        <v>3666598076.7397003</v>
      </c>
      <c r="H2587" s="3">
        <v>1706740321.3100009</v>
      </c>
      <c r="I2587" s="3">
        <v>2424539326.7397003</v>
      </c>
    </row>
    <row r="2588" spans="1:9" x14ac:dyDescent="0.2">
      <c r="A2588" t="s">
        <v>105</v>
      </c>
      <c r="B2588" t="s">
        <v>17</v>
      </c>
      <c r="C2588" t="s">
        <v>17</v>
      </c>
      <c r="D2588" t="s">
        <v>33</v>
      </c>
      <c r="E2588">
        <v>202006</v>
      </c>
      <c r="F2588" s="3">
        <v>4068652993.3900003</v>
      </c>
      <c r="G2588" s="3">
        <v>4071395637.3817</v>
      </c>
      <c r="H2588" s="3">
        <v>2721310423.3899999</v>
      </c>
      <c r="I2588" s="3">
        <v>2724053067.3816991</v>
      </c>
    </row>
    <row r="2589" spans="1:9" x14ac:dyDescent="0.2">
      <c r="A2589" t="s">
        <v>105</v>
      </c>
      <c r="B2589" t="s">
        <v>17</v>
      </c>
      <c r="C2589" t="s">
        <v>17</v>
      </c>
      <c r="D2589" t="s">
        <v>33</v>
      </c>
      <c r="E2589">
        <v>202009</v>
      </c>
      <c r="F2589" s="3">
        <v>4127299824.2199984</v>
      </c>
      <c r="G2589" s="3">
        <v>4055293778.9423995</v>
      </c>
      <c r="H2589" s="3">
        <v>2840682623.2199998</v>
      </c>
      <c r="I2589" s="3">
        <v>2768676577.9424</v>
      </c>
    </row>
    <row r="2590" spans="1:9" x14ac:dyDescent="0.2">
      <c r="A2590" t="s">
        <v>105</v>
      </c>
      <c r="B2590" t="s">
        <v>17</v>
      </c>
      <c r="C2590" t="s">
        <v>17</v>
      </c>
      <c r="D2590" t="s">
        <v>33</v>
      </c>
      <c r="E2590">
        <v>202012</v>
      </c>
      <c r="F2590" s="3">
        <v>4185896773.7700009</v>
      </c>
      <c r="G2590" s="3">
        <v>4414396355.2990007</v>
      </c>
      <c r="H2590" s="3">
        <v>2943190246.7699995</v>
      </c>
      <c r="I2590" s="3">
        <v>3171689828.2989998</v>
      </c>
    </row>
    <row r="2591" spans="1:9" x14ac:dyDescent="0.2">
      <c r="A2591" t="s">
        <v>105</v>
      </c>
      <c r="B2591" t="s">
        <v>17</v>
      </c>
      <c r="C2591" t="s">
        <v>17</v>
      </c>
      <c r="D2591" t="s">
        <v>33</v>
      </c>
      <c r="E2591">
        <v>202103</v>
      </c>
      <c r="F2591" s="3">
        <v>3227304715.0400004</v>
      </c>
      <c r="G2591" s="3">
        <v>3527750107.1652994</v>
      </c>
      <c r="H2591" s="3">
        <v>2214210966.0400004</v>
      </c>
      <c r="I2591" s="3">
        <v>2514656358.1652999</v>
      </c>
    </row>
    <row r="2592" spans="1:9" x14ac:dyDescent="0.2">
      <c r="A2592" t="s">
        <v>105</v>
      </c>
      <c r="B2592" t="s">
        <v>17</v>
      </c>
      <c r="C2592" t="s">
        <v>17</v>
      </c>
      <c r="D2592" t="s">
        <v>33</v>
      </c>
      <c r="E2592">
        <v>202106</v>
      </c>
      <c r="F2592" s="3">
        <v>4188441924.2599978</v>
      </c>
      <c r="G2592" s="3">
        <v>4131843661.8256989</v>
      </c>
      <c r="H2592" s="3">
        <v>2847327623.2599993</v>
      </c>
      <c r="I2592" s="3">
        <v>2790729360.8256998</v>
      </c>
    </row>
    <row r="2593" spans="1:9" x14ac:dyDescent="0.2">
      <c r="A2593" t="s">
        <v>105</v>
      </c>
      <c r="B2593" t="s">
        <v>17</v>
      </c>
      <c r="C2593" t="s">
        <v>17</v>
      </c>
      <c r="D2593" t="s">
        <v>33</v>
      </c>
      <c r="E2593">
        <v>202109</v>
      </c>
      <c r="F2593" s="3">
        <v>4530616007.7900009</v>
      </c>
      <c r="G2593" s="3">
        <v>4356904232.8238001</v>
      </c>
      <c r="H2593" s="3">
        <v>3072074955.79</v>
      </c>
      <c r="I2593" s="3">
        <v>2898363180.8238001</v>
      </c>
    </row>
    <row r="2594" spans="1:9" x14ac:dyDescent="0.2">
      <c r="A2594" t="s">
        <v>105</v>
      </c>
      <c r="B2594" t="s">
        <v>17</v>
      </c>
      <c r="C2594" t="s">
        <v>17</v>
      </c>
      <c r="D2594" t="s">
        <v>33</v>
      </c>
      <c r="E2594">
        <v>202112</v>
      </c>
      <c r="F2594" s="3">
        <v>4330166021.2299986</v>
      </c>
      <c r="G2594" s="3">
        <v>4276414230.0713997</v>
      </c>
      <c r="H2594" s="3">
        <v>2911547063.2299995</v>
      </c>
      <c r="I2594" s="3">
        <v>2857795272.0714006</v>
      </c>
    </row>
    <row r="2595" spans="1:9" x14ac:dyDescent="0.2">
      <c r="A2595" t="s">
        <v>105</v>
      </c>
      <c r="B2595" t="s">
        <v>17</v>
      </c>
      <c r="C2595" t="s">
        <v>17</v>
      </c>
      <c r="D2595" t="s">
        <v>33</v>
      </c>
      <c r="E2595">
        <v>202203</v>
      </c>
      <c r="F2595" s="3">
        <v>3218227011.1899991</v>
      </c>
      <c r="G2595" s="3">
        <v>3552598778.1111002</v>
      </c>
      <c r="H2595" s="3">
        <v>2159327027.1899991</v>
      </c>
      <c r="I2595" s="3">
        <v>2493698794.1111007</v>
      </c>
    </row>
    <row r="2596" spans="1:9" x14ac:dyDescent="0.2">
      <c r="A2596" t="s">
        <v>105</v>
      </c>
      <c r="B2596" t="s">
        <v>17</v>
      </c>
      <c r="C2596" t="s">
        <v>17</v>
      </c>
      <c r="D2596" t="s">
        <v>33</v>
      </c>
      <c r="E2596">
        <v>202206</v>
      </c>
      <c r="F2596" s="3">
        <v>4512344966.2400026</v>
      </c>
      <c r="G2596" s="3">
        <v>4375304896.4438992</v>
      </c>
      <c r="H2596" s="3">
        <v>2895416079.2400002</v>
      </c>
      <c r="I2596" s="3">
        <v>2758376009.4438996</v>
      </c>
    </row>
    <row r="2597" spans="1:9" x14ac:dyDescent="0.2">
      <c r="A2597" t="s">
        <v>105</v>
      </c>
      <c r="B2597" t="s">
        <v>17</v>
      </c>
      <c r="C2597" t="s">
        <v>17</v>
      </c>
      <c r="D2597" t="s">
        <v>33</v>
      </c>
      <c r="E2597">
        <v>202209</v>
      </c>
      <c r="F2597" s="3">
        <v>4921279777.6299973</v>
      </c>
      <c r="G2597" s="3">
        <v>4642995389.7967978</v>
      </c>
      <c r="H2597" s="3">
        <v>3162378736.6299992</v>
      </c>
      <c r="I2597" s="3">
        <v>2884094348.7968006</v>
      </c>
    </row>
    <row r="2598" spans="1:9" x14ac:dyDescent="0.2">
      <c r="A2598" t="s">
        <v>105</v>
      </c>
      <c r="B2598" t="s">
        <v>17</v>
      </c>
      <c r="C2598" t="s">
        <v>17</v>
      </c>
      <c r="D2598" t="s">
        <v>33</v>
      </c>
      <c r="E2598">
        <v>202212</v>
      </c>
      <c r="F2598" s="3">
        <v>4809668464.7399998</v>
      </c>
      <c r="G2598" s="3">
        <v>4623283088.2089968</v>
      </c>
      <c r="H2598" s="3">
        <v>3118715361.7400007</v>
      </c>
      <c r="I2598" s="3">
        <v>2932329985.2089996</v>
      </c>
    </row>
    <row r="2599" spans="1:9" x14ac:dyDescent="0.2">
      <c r="A2599" t="s">
        <v>105</v>
      </c>
      <c r="B2599" t="s">
        <v>17</v>
      </c>
      <c r="C2599" t="s">
        <v>17</v>
      </c>
      <c r="D2599" t="s">
        <v>33</v>
      </c>
      <c r="E2599">
        <v>202303</v>
      </c>
      <c r="F2599" s="3">
        <v>3577253257.8700008</v>
      </c>
      <c r="G2599" s="3">
        <v>3887926977.6159992</v>
      </c>
      <c r="H2599" s="3">
        <v>2306925613.8699994</v>
      </c>
      <c r="I2599" s="3">
        <v>2617599333.6160002</v>
      </c>
    </row>
    <row r="2600" spans="1:9" x14ac:dyDescent="0.2">
      <c r="A2600" t="s">
        <v>105</v>
      </c>
      <c r="B2600" t="s">
        <v>17</v>
      </c>
      <c r="C2600" t="s">
        <v>17</v>
      </c>
      <c r="D2600" t="s">
        <v>33</v>
      </c>
      <c r="E2600">
        <v>202306</v>
      </c>
      <c r="F2600" s="3">
        <v>5182280845.6600008</v>
      </c>
      <c r="G2600" s="3">
        <v>4915328230.6687012</v>
      </c>
      <c r="H2600" s="3">
        <v>3218983487.6599998</v>
      </c>
      <c r="I2600" s="3">
        <v>2952030872.6686993</v>
      </c>
    </row>
    <row r="2601" spans="1:9" x14ac:dyDescent="0.2">
      <c r="A2601" t="s">
        <v>105</v>
      </c>
      <c r="B2601" t="s">
        <v>17</v>
      </c>
      <c r="C2601" t="s">
        <v>17</v>
      </c>
      <c r="D2601" t="s">
        <v>33</v>
      </c>
      <c r="E2601">
        <v>202309</v>
      </c>
      <c r="F2601" s="3">
        <v>5062491645.5099993</v>
      </c>
      <c r="G2601" s="3">
        <v>4669999901.5127993</v>
      </c>
      <c r="H2601" s="3">
        <v>3574560304.5099993</v>
      </c>
      <c r="I2601" s="3">
        <v>3182068560.5127993</v>
      </c>
    </row>
    <row r="2602" spans="1:9" x14ac:dyDescent="0.2">
      <c r="A2602" t="s">
        <v>105</v>
      </c>
      <c r="B2602" t="s">
        <v>17</v>
      </c>
      <c r="C2602" t="s">
        <v>17</v>
      </c>
      <c r="D2602" t="s">
        <v>33</v>
      </c>
      <c r="E2602">
        <v>202312</v>
      </c>
      <c r="F2602" s="3">
        <v>5074299967.5699997</v>
      </c>
      <c r="G2602" s="3">
        <v>4805611330.5699997</v>
      </c>
      <c r="H2602" s="3">
        <v>3494510814.5700006</v>
      </c>
      <c r="I2602" s="3">
        <v>3225822177.5700011</v>
      </c>
    </row>
    <row r="2603" spans="1:9" x14ac:dyDescent="0.2">
      <c r="A2603" t="s">
        <v>105</v>
      </c>
      <c r="B2603" t="s">
        <v>17</v>
      </c>
      <c r="C2603" t="s">
        <v>17</v>
      </c>
      <c r="D2603" t="s">
        <v>33</v>
      </c>
      <c r="E2603">
        <v>202403</v>
      </c>
      <c r="F2603" s="3">
        <v>3917213875.52</v>
      </c>
      <c r="G2603" s="3">
        <v>4282357280.52</v>
      </c>
      <c r="H2603" s="3">
        <v>2722056652.5200009</v>
      </c>
      <c r="I2603" s="3">
        <v>3087200057.5200009</v>
      </c>
    </row>
    <row r="2604" spans="1:9" x14ac:dyDescent="0.2">
      <c r="A2604" t="s">
        <v>105</v>
      </c>
      <c r="B2604" t="s">
        <v>17</v>
      </c>
      <c r="C2604" t="s">
        <v>17</v>
      </c>
      <c r="D2604" t="s">
        <v>33</v>
      </c>
      <c r="E2604">
        <v>202406</v>
      </c>
      <c r="F2604" s="3">
        <v>3246565262.0099998</v>
      </c>
      <c r="G2604" s="3">
        <v>3259117215.0099993</v>
      </c>
      <c r="H2604" s="3">
        <v>2327089359.0100002</v>
      </c>
      <c r="I2604" s="3">
        <v>2339641312.0100002</v>
      </c>
    </row>
    <row r="2605" spans="1:9" x14ac:dyDescent="0.2">
      <c r="A2605" t="s">
        <v>106</v>
      </c>
      <c r="B2605" t="s">
        <v>18</v>
      </c>
      <c r="C2605" t="s">
        <v>17</v>
      </c>
      <c r="D2605" t="s">
        <v>35</v>
      </c>
      <c r="E2605">
        <v>2019</v>
      </c>
      <c r="F2605" s="3">
        <v>12983827671.290001</v>
      </c>
      <c r="G2605" s="3">
        <v>14091647964.339104</v>
      </c>
      <c r="H2605" s="3">
        <v>12831894774.160002</v>
      </c>
      <c r="I2605" s="3">
        <v>13939715067.209105</v>
      </c>
    </row>
    <row r="2606" spans="1:9" x14ac:dyDescent="0.2">
      <c r="A2606" t="s">
        <v>106</v>
      </c>
      <c r="B2606" t="s">
        <v>18</v>
      </c>
      <c r="C2606" t="s">
        <v>17</v>
      </c>
      <c r="D2606" t="s">
        <v>35</v>
      </c>
      <c r="E2606">
        <v>2020</v>
      </c>
      <c r="F2606" s="3">
        <v>18734604184.279999</v>
      </c>
      <c r="G2606" s="3">
        <v>23387101586.288101</v>
      </c>
      <c r="H2606" s="3">
        <v>18215753367.280003</v>
      </c>
      <c r="I2606" s="3">
        <v>22868250769.288101</v>
      </c>
    </row>
    <row r="2607" spans="1:9" x14ac:dyDescent="0.2">
      <c r="A2607" t="s">
        <v>106</v>
      </c>
      <c r="B2607" t="s">
        <v>18</v>
      </c>
      <c r="C2607" t="s">
        <v>17</v>
      </c>
      <c r="D2607" t="s">
        <v>35</v>
      </c>
      <c r="E2607">
        <v>2021</v>
      </c>
      <c r="F2607" s="3">
        <v>24369401092.229992</v>
      </c>
      <c r="G2607" s="3">
        <v>23977269716.109993</v>
      </c>
      <c r="H2607" s="3">
        <v>23311450874.229996</v>
      </c>
      <c r="I2607" s="3">
        <v>22919319498.109993</v>
      </c>
    </row>
    <row r="2608" spans="1:9" x14ac:dyDescent="0.2">
      <c r="A2608" t="s">
        <v>106</v>
      </c>
      <c r="B2608" t="s">
        <v>18</v>
      </c>
      <c r="C2608" t="s">
        <v>17</v>
      </c>
      <c r="D2608" t="s">
        <v>35</v>
      </c>
      <c r="E2608">
        <v>2022</v>
      </c>
      <c r="F2608" s="3">
        <v>35282194299.100006</v>
      </c>
      <c r="G2608" s="3">
        <v>30362871672.820011</v>
      </c>
      <c r="H2608" s="3">
        <v>19769922096.100006</v>
      </c>
      <c r="I2608" s="3">
        <v>14850599469.820004</v>
      </c>
    </row>
    <row r="2609" spans="1:9" x14ac:dyDescent="0.2">
      <c r="A2609" t="s">
        <v>106</v>
      </c>
      <c r="B2609" t="s">
        <v>18</v>
      </c>
      <c r="C2609" t="s">
        <v>17</v>
      </c>
      <c r="D2609" t="s">
        <v>35</v>
      </c>
      <c r="E2609">
        <v>2023</v>
      </c>
      <c r="F2609" s="3">
        <v>34083545162.739998</v>
      </c>
      <c r="G2609" s="3">
        <v>29514565529.249996</v>
      </c>
      <c r="H2609" s="3">
        <v>33935726021.740002</v>
      </c>
      <c r="I2609" s="3">
        <v>29366746388.249996</v>
      </c>
    </row>
    <row r="2610" spans="1:9" x14ac:dyDescent="0.2">
      <c r="A2610" t="s">
        <v>106</v>
      </c>
      <c r="B2610" t="s">
        <v>18</v>
      </c>
      <c r="C2610" t="s">
        <v>17</v>
      </c>
      <c r="D2610" t="s">
        <v>35</v>
      </c>
      <c r="E2610">
        <v>2024</v>
      </c>
      <c r="F2610" s="3">
        <v>14401901566.400007</v>
      </c>
      <c r="G2610" s="3">
        <v>11197025250.430004</v>
      </c>
      <c r="H2610" s="3">
        <v>13859287024.400005</v>
      </c>
      <c r="I2610" s="3">
        <v>10654410708.430004</v>
      </c>
    </row>
    <row r="2611" spans="1:9" x14ac:dyDescent="0.2">
      <c r="A2611" t="s">
        <v>106</v>
      </c>
      <c r="B2611" t="s">
        <v>18</v>
      </c>
      <c r="C2611" t="s">
        <v>17</v>
      </c>
      <c r="D2611" t="s">
        <v>36</v>
      </c>
      <c r="E2611">
        <v>201904</v>
      </c>
      <c r="F2611" s="3">
        <v>1165998909.25</v>
      </c>
      <c r="G2611" s="3">
        <v>1467031437.9625998</v>
      </c>
      <c r="H2611" s="3">
        <v>1166080731.1999998</v>
      </c>
      <c r="I2611" s="3">
        <v>1467113259.9125998</v>
      </c>
    </row>
    <row r="2612" spans="1:9" x14ac:dyDescent="0.2">
      <c r="A2612" t="s">
        <v>106</v>
      </c>
      <c r="B2612" t="s">
        <v>18</v>
      </c>
      <c r="C2612" t="s">
        <v>17</v>
      </c>
      <c r="D2612" t="s">
        <v>36</v>
      </c>
      <c r="E2612">
        <v>201905</v>
      </c>
      <c r="F2612" s="3">
        <v>1368409237.0700002</v>
      </c>
      <c r="G2612" s="3">
        <v>1523562168.2363002</v>
      </c>
      <c r="H2612" s="3">
        <v>1368078165.5600002</v>
      </c>
      <c r="I2612" s="3">
        <v>1523231096.7263002</v>
      </c>
    </row>
    <row r="2613" spans="1:9" x14ac:dyDescent="0.2">
      <c r="A2613" t="s">
        <v>106</v>
      </c>
      <c r="B2613" t="s">
        <v>18</v>
      </c>
      <c r="C2613" t="s">
        <v>17</v>
      </c>
      <c r="D2613" t="s">
        <v>36</v>
      </c>
      <c r="E2613">
        <v>201906</v>
      </c>
      <c r="F2613" s="3">
        <v>1286925682.5100005</v>
      </c>
      <c r="G2613" s="3">
        <v>1476328729.3857014</v>
      </c>
      <c r="H2613" s="3">
        <v>1286655932.9400005</v>
      </c>
      <c r="I2613" s="3">
        <v>1476058979.8157012</v>
      </c>
    </row>
    <row r="2614" spans="1:9" x14ac:dyDescent="0.2">
      <c r="A2614" t="s">
        <v>106</v>
      </c>
      <c r="B2614" t="s">
        <v>18</v>
      </c>
      <c r="C2614" t="s">
        <v>17</v>
      </c>
      <c r="D2614" t="s">
        <v>36</v>
      </c>
      <c r="E2614">
        <v>201907</v>
      </c>
      <c r="F2614" s="3">
        <v>1162037356.9900005</v>
      </c>
      <c r="G2614" s="3">
        <v>1393868370.2890999</v>
      </c>
      <c r="H2614" s="3">
        <v>1161522676.9900005</v>
      </c>
      <c r="I2614" s="3">
        <v>1393353690.2890999</v>
      </c>
    </row>
    <row r="2615" spans="1:9" x14ac:dyDescent="0.2">
      <c r="A2615" t="s">
        <v>106</v>
      </c>
      <c r="B2615" t="s">
        <v>18</v>
      </c>
      <c r="C2615" t="s">
        <v>17</v>
      </c>
      <c r="D2615" t="s">
        <v>36</v>
      </c>
      <c r="E2615">
        <v>201908</v>
      </c>
      <c r="F2615" s="3">
        <v>1275748222.8400004</v>
      </c>
      <c r="G2615" s="3">
        <v>1451197261.9154012</v>
      </c>
      <c r="H2615" s="3">
        <v>1275296252.8400004</v>
      </c>
      <c r="I2615" s="3">
        <v>1450745291.9154012</v>
      </c>
    </row>
    <row r="2616" spans="1:9" x14ac:dyDescent="0.2">
      <c r="A2616" t="s">
        <v>106</v>
      </c>
      <c r="B2616" t="s">
        <v>18</v>
      </c>
      <c r="C2616" t="s">
        <v>17</v>
      </c>
      <c r="D2616" t="s">
        <v>36</v>
      </c>
      <c r="E2616">
        <v>201909</v>
      </c>
      <c r="F2616" s="3">
        <v>1027665256.5200003</v>
      </c>
      <c r="G2616" s="3">
        <v>1271717975.4243002</v>
      </c>
      <c r="H2616" s="3">
        <v>1027604597.5200003</v>
      </c>
      <c r="I2616" s="3">
        <v>1271657316.4243002</v>
      </c>
    </row>
    <row r="2617" spans="1:9" x14ac:dyDescent="0.2">
      <c r="A2617" t="s">
        <v>106</v>
      </c>
      <c r="B2617" t="s">
        <v>18</v>
      </c>
      <c r="C2617" t="s">
        <v>17</v>
      </c>
      <c r="D2617" t="s">
        <v>36</v>
      </c>
      <c r="E2617">
        <v>201910</v>
      </c>
      <c r="F2617" s="3">
        <v>1956581294.7799988</v>
      </c>
      <c r="G2617" s="3">
        <v>2081369274.2256999</v>
      </c>
      <c r="H2617" s="3">
        <v>1870382030.7799988</v>
      </c>
      <c r="I2617" s="3">
        <v>1995170010.2256999</v>
      </c>
    </row>
    <row r="2618" spans="1:9" x14ac:dyDescent="0.2">
      <c r="A2618" t="s">
        <v>106</v>
      </c>
      <c r="B2618" t="s">
        <v>18</v>
      </c>
      <c r="C2618" t="s">
        <v>17</v>
      </c>
      <c r="D2618" t="s">
        <v>36</v>
      </c>
      <c r="E2618">
        <v>201911</v>
      </c>
      <c r="F2618" s="3">
        <v>1488578393.6500006</v>
      </c>
      <c r="G2618" s="3">
        <v>1462505376.4287007</v>
      </c>
      <c r="H2618" s="3">
        <v>1466497115.6500008</v>
      </c>
      <c r="I2618" s="3">
        <v>1440424098.4287007</v>
      </c>
    </row>
    <row r="2619" spans="1:9" x14ac:dyDescent="0.2">
      <c r="A2619" t="s">
        <v>106</v>
      </c>
      <c r="B2619" t="s">
        <v>18</v>
      </c>
      <c r="C2619" t="s">
        <v>17</v>
      </c>
      <c r="D2619" t="s">
        <v>36</v>
      </c>
      <c r="E2619">
        <v>201912</v>
      </c>
      <c r="F2619" s="3">
        <v>2251883317.6799994</v>
      </c>
      <c r="G2619" s="3">
        <v>1964067370.4712994</v>
      </c>
      <c r="H2619" s="3">
        <v>2209777270.6799984</v>
      </c>
      <c r="I2619" s="3">
        <v>1921961323.4712994</v>
      </c>
    </row>
    <row r="2620" spans="1:9" x14ac:dyDescent="0.2">
      <c r="A2620" t="s">
        <v>106</v>
      </c>
      <c r="B2620" t="s">
        <v>18</v>
      </c>
      <c r="C2620" t="s">
        <v>17</v>
      </c>
      <c r="D2620" t="s">
        <v>36</v>
      </c>
      <c r="E2620">
        <v>202001</v>
      </c>
      <c r="F2620" s="3">
        <v>1348723163.2100005</v>
      </c>
      <c r="G2620" s="3">
        <v>1579697252.1622005</v>
      </c>
      <c r="H2620" s="3">
        <v>1302759125.2100003</v>
      </c>
      <c r="I2620" s="3">
        <v>1533733214.1622007</v>
      </c>
    </row>
    <row r="2621" spans="1:9" x14ac:dyDescent="0.2">
      <c r="A2621" t="s">
        <v>106</v>
      </c>
      <c r="B2621" t="s">
        <v>18</v>
      </c>
      <c r="C2621" t="s">
        <v>17</v>
      </c>
      <c r="D2621" t="s">
        <v>36</v>
      </c>
      <c r="E2621">
        <v>202002</v>
      </c>
      <c r="F2621" s="3">
        <v>1508718357.4400015</v>
      </c>
      <c r="G2621" s="3">
        <v>1612554877.0600011</v>
      </c>
      <c r="H2621" s="3">
        <v>1468653606.440001</v>
      </c>
      <c r="I2621" s="3">
        <v>1572490126.0600011</v>
      </c>
    </row>
    <row r="2622" spans="1:9" x14ac:dyDescent="0.2">
      <c r="A2622" t="s">
        <v>106</v>
      </c>
      <c r="B2622" t="s">
        <v>18</v>
      </c>
      <c r="C2622" t="s">
        <v>17</v>
      </c>
      <c r="D2622" t="s">
        <v>36</v>
      </c>
      <c r="E2622">
        <v>202003</v>
      </c>
      <c r="F2622" s="3">
        <v>1600558190.2700005</v>
      </c>
      <c r="G2622" s="3">
        <v>1757386408.335901</v>
      </c>
      <c r="H2622" s="3">
        <v>1568680398.2700002</v>
      </c>
      <c r="I2622" s="3">
        <v>1725508616.335901</v>
      </c>
    </row>
    <row r="2623" spans="1:9" x14ac:dyDescent="0.2">
      <c r="A2623" t="s">
        <v>106</v>
      </c>
      <c r="B2623" t="s">
        <v>18</v>
      </c>
      <c r="C2623" t="s">
        <v>17</v>
      </c>
      <c r="D2623" t="s">
        <v>36</v>
      </c>
      <c r="E2623">
        <v>202004</v>
      </c>
      <c r="F2623" s="3">
        <v>735967902.31000042</v>
      </c>
      <c r="G2623" s="3">
        <v>925613487.63000047</v>
      </c>
      <c r="H2623" s="3">
        <v>744536803.3100003</v>
      </c>
      <c r="I2623" s="3">
        <v>934182388.63000047</v>
      </c>
    </row>
    <row r="2624" spans="1:9" x14ac:dyDescent="0.2">
      <c r="A2624" t="s">
        <v>106</v>
      </c>
      <c r="B2624" t="s">
        <v>18</v>
      </c>
      <c r="C2624" t="s">
        <v>17</v>
      </c>
      <c r="D2624" t="s">
        <v>36</v>
      </c>
      <c r="E2624">
        <v>202005</v>
      </c>
      <c r="F2624" s="3">
        <v>1251536866.099999</v>
      </c>
      <c r="G2624" s="3">
        <v>1741584981.6099997</v>
      </c>
      <c r="H2624" s="3">
        <v>1195607229.099999</v>
      </c>
      <c r="I2624" s="3">
        <v>1685655344.6099994</v>
      </c>
    </row>
    <row r="2625" spans="1:9" x14ac:dyDescent="0.2">
      <c r="A2625" t="s">
        <v>106</v>
      </c>
      <c r="B2625" t="s">
        <v>18</v>
      </c>
      <c r="C2625" t="s">
        <v>17</v>
      </c>
      <c r="D2625" t="s">
        <v>36</v>
      </c>
      <c r="E2625">
        <v>202006</v>
      </c>
      <c r="F2625" s="3">
        <v>1508146269.2900007</v>
      </c>
      <c r="G2625" s="3">
        <v>1512890707.3600006</v>
      </c>
      <c r="H2625" s="3">
        <v>1462099987.2900004</v>
      </c>
      <c r="I2625" s="3">
        <v>1466844425.3600006</v>
      </c>
    </row>
    <row r="2626" spans="1:9" x14ac:dyDescent="0.2">
      <c r="A2626" t="s">
        <v>106</v>
      </c>
      <c r="B2626" t="s">
        <v>18</v>
      </c>
      <c r="C2626" t="s">
        <v>17</v>
      </c>
      <c r="D2626" t="s">
        <v>36</v>
      </c>
      <c r="E2626">
        <v>202007</v>
      </c>
      <c r="F2626" s="3">
        <v>1459102481.8200004</v>
      </c>
      <c r="G2626" s="3">
        <v>968164771.65000045</v>
      </c>
      <c r="H2626" s="3">
        <v>1412247863.8200004</v>
      </c>
      <c r="I2626" s="3">
        <v>921310153.64999998</v>
      </c>
    </row>
    <row r="2627" spans="1:9" x14ac:dyDescent="0.2">
      <c r="A2627" t="s">
        <v>106</v>
      </c>
      <c r="B2627" t="s">
        <v>18</v>
      </c>
      <c r="C2627" t="s">
        <v>17</v>
      </c>
      <c r="D2627" t="s">
        <v>36</v>
      </c>
      <c r="E2627">
        <v>202008</v>
      </c>
      <c r="F2627" s="3">
        <v>1734168327.5600002</v>
      </c>
      <c r="G2627" s="3">
        <v>2597754061.4200001</v>
      </c>
      <c r="H2627" s="3">
        <v>1682912766.5600007</v>
      </c>
      <c r="I2627" s="3">
        <v>2546498500.4200001</v>
      </c>
    </row>
    <row r="2628" spans="1:9" x14ac:dyDescent="0.2">
      <c r="A2628" t="s">
        <v>106</v>
      </c>
      <c r="B2628" t="s">
        <v>18</v>
      </c>
      <c r="C2628" t="s">
        <v>17</v>
      </c>
      <c r="D2628" t="s">
        <v>36</v>
      </c>
      <c r="E2628">
        <v>202009</v>
      </c>
      <c r="F2628" s="3">
        <v>1809995213.1399987</v>
      </c>
      <c r="G2628" s="3">
        <v>2325138676.9299984</v>
      </c>
      <c r="H2628" s="3">
        <v>1758915607.1399989</v>
      </c>
      <c r="I2628" s="3">
        <v>2274059070.9299984</v>
      </c>
    </row>
    <row r="2629" spans="1:9" x14ac:dyDescent="0.2">
      <c r="A2629" t="s">
        <v>106</v>
      </c>
      <c r="B2629" t="s">
        <v>18</v>
      </c>
      <c r="C2629" t="s">
        <v>17</v>
      </c>
      <c r="D2629" t="s">
        <v>36</v>
      </c>
      <c r="E2629">
        <v>202010</v>
      </c>
      <c r="F2629" s="3">
        <v>1660771687.9799993</v>
      </c>
      <c r="G2629" s="3">
        <v>2464823995.0299993</v>
      </c>
      <c r="H2629" s="3">
        <v>1610271350.9799998</v>
      </c>
      <c r="I2629" s="3">
        <v>2414323658.0299997</v>
      </c>
    </row>
    <row r="2630" spans="1:9" x14ac:dyDescent="0.2">
      <c r="A2630" t="s">
        <v>106</v>
      </c>
      <c r="B2630" t="s">
        <v>18</v>
      </c>
      <c r="C2630" t="s">
        <v>17</v>
      </c>
      <c r="D2630" t="s">
        <v>36</v>
      </c>
      <c r="E2630">
        <v>202011</v>
      </c>
      <c r="F2630" s="3">
        <v>1864026210.4000003</v>
      </c>
      <c r="G2630" s="3">
        <v>3115537664.4300008</v>
      </c>
      <c r="H2630" s="3">
        <v>1809076108.3999999</v>
      </c>
      <c r="I2630" s="3">
        <v>3060587562.4300003</v>
      </c>
    </row>
    <row r="2631" spans="1:9" x14ac:dyDescent="0.2">
      <c r="A2631" t="s">
        <v>106</v>
      </c>
      <c r="B2631" t="s">
        <v>18</v>
      </c>
      <c r="C2631" t="s">
        <v>17</v>
      </c>
      <c r="D2631" t="s">
        <v>36</v>
      </c>
      <c r="E2631">
        <v>202012</v>
      </c>
      <c r="F2631" s="3">
        <v>2252889514.7599993</v>
      </c>
      <c r="G2631" s="3">
        <v>2785954702.6699996</v>
      </c>
      <c r="H2631" s="3">
        <v>2199992520.7599993</v>
      </c>
      <c r="I2631" s="3">
        <v>2733057708.6700001</v>
      </c>
    </row>
    <row r="2632" spans="1:9" x14ac:dyDescent="0.2">
      <c r="A2632" t="s">
        <v>106</v>
      </c>
      <c r="B2632" t="s">
        <v>18</v>
      </c>
      <c r="C2632" t="s">
        <v>17</v>
      </c>
      <c r="D2632" t="s">
        <v>36</v>
      </c>
      <c r="E2632">
        <v>202101</v>
      </c>
      <c r="F2632" s="3">
        <v>2082757902.6399996</v>
      </c>
      <c r="G2632" s="3">
        <v>-968047023.21000004</v>
      </c>
      <c r="H2632" s="3">
        <v>1993576836.6400001</v>
      </c>
      <c r="I2632" s="3">
        <v>-1057228089.2100003</v>
      </c>
    </row>
    <row r="2633" spans="1:9" x14ac:dyDescent="0.2">
      <c r="A2633" t="s">
        <v>106</v>
      </c>
      <c r="B2633" t="s">
        <v>18</v>
      </c>
      <c r="C2633" t="s">
        <v>17</v>
      </c>
      <c r="D2633" t="s">
        <v>36</v>
      </c>
      <c r="E2633">
        <v>202102</v>
      </c>
      <c r="F2633" s="3">
        <v>1941861814.7900009</v>
      </c>
      <c r="G2633" s="3">
        <v>1636708327.1000013</v>
      </c>
      <c r="H2633" s="3">
        <v>1839856530.7900012</v>
      </c>
      <c r="I2633" s="3">
        <v>1534703043.1000009</v>
      </c>
    </row>
    <row r="2634" spans="1:9" x14ac:dyDescent="0.2">
      <c r="A2634" t="s">
        <v>106</v>
      </c>
      <c r="B2634" t="s">
        <v>18</v>
      </c>
      <c r="C2634" t="s">
        <v>17</v>
      </c>
      <c r="D2634" t="s">
        <v>36</v>
      </c>
      <c r="E2634">
        <v>202103</v>
      </c>
      <c r="F2634" s="3">
        <v>2638446134.0499997</v>
      </c>
      <c r="G2634" s="3">
        <v>2308772631.4899998</v>
      </c>
      <c r="H2634" s="3">
        <v>2548592699.0499997</v>
      </c>
      <c r="I2634" s="3">
        <v>2218919196.4900002</v>
      </c>
    </row>
    <row r="2635" spans="1:9" x14ac:dyDescent="0.2">
      <c r="A2635" t="s">
        <v>106</v>
      </c>
      <c r="B2635" t="s">
        <v>18</v>
      </c>
      <c r="C2635" t="s">
        <v>17</v>
      </c>
      <c r="D2635" t="s">
        <v>36</v>
      </c>
      <c r="E2635">
        <v>202104</v>
      </c>
      <c r="F2635" s="3">
        <v>1868185960.0899987</v>
      </c>
      <c r="G2635" s="3">
        <v>1476451506.3799992</v>
      </c>
      <c r="H2635" s="3">
        <v>1818052661.0899987</v>
      </c>
      <c r="I2635" s="3">
        <v>1426318207.3799992</v>
      </c>
    </row>
    <row r="2636" spans="1:9" x14ac:dyDescent="0.2">
      <c r="A2636" t="s">
        <v>106</v>
      </c>
      <c r="B2636" t="s">
        <v>18</v>
      </c>
      <c r="C2636" t="s">
        <v>17</v>
      </c>
      <c r="D2636" t="s">
        <v>36</v>
      </c>
      <c r="E2636">
        <v>202105</v>
      </c>
      <c r="F2636" s="3">
        <v>2619122831.8499985</v>
      </c>
      <c r="G2636" s="3">
        <v>2454688159.019999</v>
      </c>
      <c r="H2636" s="3">
        <v>2550746011.849998</v>
      </c>
      <c r="I2636" s="3">
        <v>2386311339.019999</v>
      </c>
    </row>
    <row r="2637" spans="1:9" x14ac:dyDescent="0.2">
      <c r="A2637" t="s">
        <v>106</v>
      </c>
      <c r="B2637" t="s">
        <v>18</v>
      </c>
      <c r="C2637" t="s">
        <v>17</v>
      </c>
      <c r="D2637" t="s">
        <v>36</v>
      </c>
      <c r="E2637">
        <v>202106</v>
      </c>
      <c r="F2637" s="3">
        <v>669616489.88999975</v>
      </c>
      <c r="G2637" s="3">
        <v>1813952707.6199989</v>
      </c>
      <c r="H2637" s="3">
        <v>256875889.88999951</v>
      </c>
      <c r="I2637" s="3">
        <v>1401212107.6199999</v>
      </c>
    </row>
    <row r="2638" spans="1:9" x14ac:dyDescent="0.2">
      <c r="A2638" t="s">
        <v>106</v>
      </c>
      <c r="B2638" t="s">
        <v>18</v>
      </c>
      <c r="C2638" t="s">
        <v>17</v>
      </c>
      <c r="D2638" t="s">
        <v>36</v>
      </c>
      <c r="E2638">
        <v>202107</v>
      </c>
      <c r="F2638" s="3">
        <v>2003314222.78</v>
      </c>
      <c r="G2638" s="3">
        <v>1541028362.52</v>
      </c>
      <c r="H2638" s="3">
        <v>2049010027.7799997</v>
      </c>
      <c r="I2638" s="3">
        <v>1586724167.52</v>
      </c>
    </row>
    <row r="2639" spans="1:9" x14ac:dyDescent="0.2">
      <c r="A2639" t="s">
        <v>106</v>
      </c>
      <c r="B2639" t="s">
        <v>18</v>
      </c>
      <c r="C2639" t="s">
        <v>17</v>
      </c>
      <c r="D2639" t="s">
        <v>36</v>
      </c>
      <c r="E2639">
        <v>202108</v>
      </c>
      <c r="F2639" s="3">
        <v>1943118763.4599988</v>
      </c>
      <c r="G2639" s="3">
        <v>4139315526.4199991</v>
      </c>
      <c r="H2639" s="3">
        <v>1933415869.4599991</v>
      </c>
      <c r="I2639" s="3">
        <v>4129612632.4199991</v>
      </c>
    </row>
    <row r="2640" spans="1:9" x14ac:dyDescent="0.2">
      <c r="A2640" t="s">
        <v>106</v>
      </c>
      <c r="B2640" t="s">
        <v>18</v>
      </c>
      <c r="C2640" t="s">
        <v>17</v>
      </c>
      <c r="D2640" t="s">
        <v>36</v>
      </c>
      <c r="E2640">
        <v>202109</v>
      </c>
      <c r="F2640" s="3">
        <v>2155746929.059999</v>
      </c>
      <c r="G2640" s="3">
        <v>2014373765.2599995</v>
      </c>
      <c r="H2640" s="3">
        <v>2088845112.0599992</v>
      </c>
      <c r="I2640" s="3">
        <v>1947471948.2599995</v>
      </c>
    </row>
    <row r="2641" spans="1:9" x14ac:dyDescent="0.2">
      <c r="A2641" t="s">
        <v>106</v>
      </c>
      <c r="B2641" t="s">
        <v>18</v>
      </c>
      <c r="C2641" t="s">
        <v>17</v>
      </c>
      <c r="D2641" t="s">
        <v>36</v>
      </c>
      <c r="E2641">
        <v>202110</v>
      </c>
      <c r="F2641" s="3">
        <v>2232237448.3699994</v>
      </c>
      <c r="G2641" s="3">
        <v>2841937273.539999</v>
      </c>
      <c r="H2641" s="3">
        <v>2162321039.3699989</v>
      </c>
      <c r="I2641" s="3">
        <v>2772020864.539999</v>
      </c>
    </row>
    <row r="2642" spans="1:9" x14ac:dyDescent="0.2">
      <c r="A2642" t="s">
        <v>106</v>
      </c>
      <c r="B2642" t="s">
        <v>18</v>
      </c>
      <c r="C2642" t="s">
        <v>17</v>
      </c>
      <c r="D2642" t="s">
        <v>36</v>
      </c>
      <c r="E2642">
        <v>202111</v>
      </c>
      <c r="F2642" s="3">
        <v>2011495212.4299986</v>
      </c>
      <c r="G2642" s="3">
        <v>2138625238.9699986</v>
      </c>
      <c r="H2642" s="3">
        <v>1940147738.4299989</v>
      </c>
      <c r="I2642" s="3">
        <v>2067277764.9699988</v>
      </c>
    </row>
    <row r="2643" spans="1:9" x14ac:dyDescent="0.2">
      <c r="A2643" t="s">
        <v>106</v>
      </c>
      <c r="B2643" t="s">
        <v>18</v>
      </c>
      <c r="C2643" t="s">
        <v>17</v>
      </c>
      <c r="D2643" t="s">
        <v>36</v>
      </c>
      <c r="E2643">
        <v>202112</v>
      </c>
      <c r="F2643" s="3">
        <v>2203497382.8199992</v>
      </c>
      <c r="G2643" s="3">
        <v>2579463240.999999</v>
      </c>
      <c r="H2643" s="3">
        <v>2130010457.819999</v>
      </c>
      <c r="I2643" s="3">
        <v>2505976315.999999</v>
      </c>
    </row>
    <row r="2644" spans="1:9" x14ac:dyDescent="0.2">
      <c r="A2644" t="s">
        <v>106</v>
      </c>
      <c r="B2644" t="s">
        <v>18</v>
      </c>
      <c r="C2644" t="s">
        <v>17</v>
      </c>
      <c r="D2644" t="s">
        <v>36</v>
      </c>
      <c r="E2644">
        <v>202201</v>
      </c>
      <c r="F2644" s="3">
        <v>3304594515.9299984</v>
      </c>
      <c r="G2644" s="3">
        <v>1498705862.4799995</v>
      </c>
      <c r="H2644" s="3">
        <v>3217433775.9299989</v>
      </c>
      <c r="I2644" s="3">
        <v>1411545122.4799991</v>
      </c>
    </row>
    <row r="2645" spans="1:9" x14ac:dyDescent="0.2">
      <c r="A2645" t="s">
        <v>106</v>
      </c>
      <c r="B2645" t="s">
        <v>18</v>
      </c>
      <c r="C2645" t="s">
        <v>17</v>
      </c>
      <c r="D2645" t="s">
        <v>36</v>
      </c>
      <c r="E2645">
        <v>202202</v>
      </c>
      <c r="F2645" s="3">
        <v>2519647779.5100017</v>
      </c>
      <c r="G2645" s="3">
        <v>1607605424.5100026</v>
      </c>
      <c r="H2645" s="3">
        <v>2457766635.5100017</v>
      </c>
      <c r="I2645" s="3">
        <v>1545724280.5100026</v>
      </c>
    </row>
    <row r="2646" spans="1:9" x14ac:dyDescent="0.2">
      <c r="A2646" t="s">
        <v>106</v>
      </c>
      <c r="B2646" t="s">
        <v>18</v>
      </c>
      <c r="C2646" t="s">
        <v>17</v>
      </c>
      <c r="D2646" t="s">
        <v>36</v>
      </c>
      <c r="E2646">
        <v>202203</v>
      </c>
      <c r="F2646" s="3">
        <v>2637760214.1500015</v>
      </c>
      <c r="G2646" s="3">
        <v>3562036347.2200022</v>
      </c>
      <c r="H2646" s="3">
        <v>2570510571.150002</v>
      </c>
      <c r="I2646" s="3">
        <v>3494786704.2200027</v>
      </c>
    </row>
    <row r="2647" spans="1:9" x14ac:dyDescent="0.2">
      <c r="A2647" t="s">
        <v>106</v>
      </c>
      <c r="B2647" t="s">
        <v>18</v>
      </c>
      <c r="C2647" t="s">
        <v>17</v>
      </c>
      <c r="D2647" t="s">
        <v>36</v>
      </c>
      <c r="E2647">
        <v>202204</v>
      </c>
      <c r="F2647" s="3">
        <v>3090206672.5599976</v>
      </c>
      <c r="G2647" s="3">
        <v>1433524435.0299988</v>
      </c>
      <c r="H2647" s="3">
        <v>2983288427.5599985</v>
      </c>
      <c r="I2647" s="3">
        <v>1326606190.0299993</v>
      </c>
    </row>
    <row r="2648" spans="1:9" x14ac:dyDescent="0.2">
      <c r="A2648" t="s">
        <v>106</v>
      </c>
      <c r="B2648" t="s">
        <v>18</v>
      </c>
      <c r="C2648" t="s">
        <v>17</v>
      </c>
      <c r="D2648" t="s">
        <v>36</v>
      </c>
      <c r="E2648">
        <v>202205</v>
      </c>
      <c r="F2648" s="3">
        <v>2857971000.3199987</v>
      </c>
      <c r="G2648" s="3">
        <v>2567104386.3900003</v>
      </c>
      <c r="H2648" s="3">
        <v>2780766221.3199987</v>
      </c>
      <c r="I2648" s="3">
        <v>2489899607.3900003</v>
      </c>
    </row>
    <row r="2649" spans="1:9" x14ac:dyDescent="0.2">
      <c r="A2649" t="s">
        <v>106</v>
      </c>
      <c r="B2649" t="s">
        <v>18</v>
      </c>
      <c r="C2649" t="s">
        <v>17</v>
      </c>
      <c r="D2649" t="s">
        <v>36</v>
      </c>
      <c r="E2649">
        <v>202206</v>
      </c>
      <c r="F2649" s="3">
        <v>2710568945.769999</v>
      </c>
      <c r="G2649" s="3">
        <v>2970474773.3600006</v>
      </c>
      <c r="H2649" s="3">
        <v>2634627246.7699995</v>
      </c>
      <c r="I2649" s="3">
        <v>2894533074.3599997</v>
      </c>
    </row>
    <row r="2650" spans="1:9" x14ac:dyDescent="0.2">
      <c r="A2650" t="s">
        <v>106</v>
      </c>
      <c r="B2650" t="s">
        <v>18</v>
      </c>
      <c r="C2650" t="s">
        <v>17</v>
      </c>
      <c r="D2650" t="s">
        <v>36</v>
      </c>
      <c r="E2650">
        <v>202207</v>
      </c>
      <c r="F2650" s="3">
        <v>2705171714.2200007</v>
      </c>
      <c r="G2650" s="3">
        <v>1858776695.150001</v>
      </c>
      <c r="H2650" s="3">
        <v>2636901987.2200012</v>
      </c>
      <c r="I2650" s="3">
        <v>1790506968.1500025</v>
      </c>
    </row>
    <row r="2651" spans="1:9" x14ac:dyDescent="0.2">
      <c r="A2651" t="s">
        <v>106</v>
      </c>
      <c r="B2651" t="s">
        <v>18</v>
      </c>
      <c r="C2651" t="s">
        <v>17</v>
      </c>
      <c r="D2651" t="s">
        <v>36</v>
      </c>
      <c r="E2651">
        <v>202208</v>
      </c>
      <c r="F2651" s="3">
        <v>3198989169.4200006</v>
      </c>
      <c r="G2651" s="3">
        <v>3093986556.9599996</v>
      </c>
      <c r="H2651" s="3">
        <v>3098804386.4200001</v>
      </c>
      <c r="I2651" s="3">
        <v>2993801773.9599991</v>
      </c>
    </row>
    <row r="2652" spans="1:9" x14ac:dyDescent="0.2">
      <c r="A2652" t="s">
        <v>106</v>
      </c>
      <c r="B2652" t="s">
        <v>18</v>
      </c>
      <c r="C2652" t="s">
        <v>17</v>
      </c>
      <c r="D2652" t="s">
        <v>36</v>
      </c>
      <c r="E2652">
        <v>202209</v>
      </c>
      <c r="F2652" s="3">
        <v>3152740171.5999999</v>
      </c>
      <c r="G2652" s="3">
        <v>3053165032.6499996</v>
      </c>
      <c r="H2652" s="3">
        <v>3047495687.5999994</v>
      </c>
      <c r="I2652" s="3">
        <v>2947920548.6499991</v>
      </c>
    </row>
    <row r="2653" spans="1:9" x14ac:dyDescent="0.2">
      <c r="A2653" t="s">
        <v>106</v>
      </c>
      <c r="B2653" t="s">
        <v>18</v>
      </c>
      <c r="C2653" t="s">
        <v>17</v>
      </c>
      <c r="D2653" t="s">
        <v>36</v>
      </c>
      <c r="E2653">
        <v>202210</v>
      </c>
      <c r="F2653" s="3">
        <v>3064332714.3599997</v>
      </c>
      <c r="G2653" s="3">
        <v>3333462224.4899998</v>
      </c>
      <c r="H2653" s="3">
        <v>2976375972.3599992</v>
      </c>
      <c r="I2653" s="3">
        <v>3245505482.4899998</v>
      </c>
    </row>
    <row r="2654" spans="1:9" x14ac:dyDescent="0.2">
      <c r="A2654" t="s">
        <v>106</v>
      </c>
      <c r="B2654" t="s">
        <v>18</v>
      </c>
      <c r="C2654" t="s">
        <v>17</v>
      </c>
      <c r="D2654" t="s">
        <v>36</v>
      </c>
      <c r="E2654">
        <v>202211</v>
      </c>
      <c r="F2654" s="3">
        <v>3082524954.7700024</v>
      </c>
      <c r="G2654" s="3">
        <v>2488761576.0700021</v>
      </c>
      <c r="H2654" s="3">
        <v>2993382953.7700028</v>
      </c>
      <c r="I2654" s="3">
        <v>2399619575.0700021</v>
      </c>
    </row>
    <row r="2655" spans="1:9" x14ac:dyDescent="0.2">
      <c r="A2655" t="s">
        <v>106</v>
      </c>
      <c r="B2655" t="s">
        <v>18</v>
      </c>
      <c r="C2655" t="s">
        <v>17</v>
      </c>
      <c r="D2655" t="s">
        <v>36</v>
      </c>
      <c r="E2655">
        <v>202212</v>
      </c>
      <c r="F2655" s="3">
        <v>2957686446.4900022</v>
      </c>
      <c r="G2655" s="3">
        <v>2895268358.5100012</v>
      </c>
      <c r="H2655" s="3">
        <v>-11627431769.510004</v>
      </c>
      <c r="I2655" s="3">
        <v>-11689849857.490005</v>
      </c>
    </row>
    <row r="2656" spans="1:9" x14ac:dyDescent="0.2">
      <c r="A2656" t="s">
        <v>106</v>
      </c>
      <c r="B2656" t="s">
        <v>18</v>
      </c>
      <c r="C2656" t="s">
        <v>17</v>
      </c>
      <c r="D2656" t="s">
        <v>36</v>
      </c>
      <c r="E2656">
        <v>202301</v>
      </c>
      <c r="F2656" s="3">
        <v>3382481993.0700016</v>
      </c>
      <c r="G2656" s="3">
        <v>1596125575.6700006</v>
      </c>
      <c r="H2656" s="3">
        <v>3266201790.0700016</v>
      </c>
      <c r="I2656" s="3">
        <v>1479845372.6699996</v>
      </c>
    </row>
    <row r="2657" spans="1:9" x14ac:dyDescent="0.2">
      <c r="A2657" t="s">
        <v>106</v>
      </c>
      <c r="B2657" t="s">
        <v>18</v>
      </c>
      <c r="C2657" t="s">
        <v>17</v>
      </c>
      <c r="D2657" t="s">
        <v>36</v>
      </c>
      <c r="E2657">
        <v>202302</v>
      </c>
      <c r="F2657" s="3">
        <v>2956702338.9399991</v>
      </c>
      <c r="G2657" s="3">
        <v>2164582220.0499992</v>
      </c>
      <c r="H2657" s="3">
        <v>2862189620.9399996</v>
      </c>
      <c r="I2657" s="3">
        <v>2070069502.0499997</v>
      </c>
    </row>
    <row r="2658" spans="1:9" x14ac:dyDescent="0.2">
      <c r="A2658" t="s">
        <v>106</v>
      </c>
      <c r="B2658" t="s">
        <v>18</v>
      </c>
      <c r="C2658" t="s">
        <v>17</v>
      </c>
      <c r="D2658" t="s">
        <v>36</v>
      </c>
      <c r="E2658">
        <v>202303</v>
      </c>
      <c r="F2658" s="3">
        <v>3190171916.75</v>
      </c>
      <c r="G2658" s="3">
        <v>2235860326.6599989</v>
      </c>
      <c r="H2658" s="3">
        <v>4068757337.75</v>
      </c>
      <c r="I2658" s="3">
        <v>3114445747.6600008</v>
      </c>
    </row>
    <row r="2659" spans="1:9" x14ac:dyDescent="0.2">
      <c r="A2659" t="s">
        <v>106</v>
      </c>
      <c r="B2659" t="s">
        <v>18</v>
      </c>
      <c r="C2659" t="s">
        <v>17</v>
      </c>
      <c r="D2659" t="s">
        <v>36</v>
      </c>
      <c r="E2659">
        <v>202304</v>
      </c>
      <c r="F2659" s="3">
        <v>2461474992.3300004</v>
      </c>
      <c r="G2659" s="3">
        <v>2201995059.9899993</v>
      </c>
      <c r="H2659" s="3">
        <v>2381908842.3299999</v>
      </c>
      <c r="I2659" s="3">
        <v>2122428909.9899995</v>
      </c>
    </row>
    <row r="2660" spans="1:9" x14ac:dyDescent="0.2">
      <c r="A2660" t="s">
        <v>106</v>
      </c>
      <c r="B2660" t="s">
        <v>18</v>
      </c>
      <c r="C2660" t="s">
        <v>17</v>
      </c>
      <c r="D2660" t="s">
        <v>36</v>
      </c>
      <c r="E2660">
        <v>202305</v>
      </c>
      <c r="F2660" s="3">
        <v>3327920006.4600024</v>
      </c>
      <c r="G2660" s="3">
        <v>3473171497.3600025</v>
      </c>
      <c r="H2660" s="3">
        <v>3217807982.4600024</v>
      </c>
      <c r="I2660" s="3">
        <v>3363059473.360003</v>
      </c>
    </row>
    <row r="2661" spans="1:9" x14ac:dyDescent="0.2">
      <c r="A2661" t="s">
        <v>106</v>
      </c>
      <c r="B2661" t="s">
        <v>18</v>
      </c>
      <c r="C2661" t="s">
        <v>17</v>
      </c>
      <c r="D2661" t="s">
        <v>36</v>
      </c>
      <c r="E2661">
        <v>202306</v>
      </c>
      <c r="F2661" s="3">
        <v>1789651671.4799984</v>
      </c>
      <c r="G2661" s="3">
        <v>2405587765.1599998</v>
      </c>
      <c r="H2661" s="3">
        <v>1718377819.4799979</v>
      </c>
      <c r="I2661" s="3">
        <v>2334313913.1599989</v>
      </c>
    </row>
    <row r="2662" spans="1:9" x14ac:dyDescent="0.2">
      <c r="A2662" t="s">
        <v>106</v>
      </c>
      <c r="B2662" t="s">
        <v>18</v>
      </c>
      <c r="C2662" t="s">
        <v>17</v>
      </c>
      <c r="D2662" t="s">
        <v>36</v>
      </c>
      <c r="E2662">
        <v>202307</v>
      </c>
      <c r="F2662" s="3">
        <v>3000037246.6899996</v>
      </c>
      <c r="G2662" s="3">
        <v>2502033812.1399994</v>
      </c>
      <c r="H2662" s="3">
        <v>2905989210.6899996</v>
      </c>
      <c r="I2662" s="3">
        <v>2407985776.1399994</v>
      </c>
    </row>
    <row r="2663" spans="1:9" x14ac:dyDescent="0.2">
      <c r="A2663" t="s">
        <v>106</v>
      </c>
      <c r="B2663" t="s">
        <v>18</v>
      </c>
      <c r="C2663" t="s">
        <v>17</v>
      </c>
      <c r="D2663" t="s">
        <v>36</v>
      </c>
      <c r="E2663">
        <v>202308</v>
      </c>
      <c r="F2663" s="3">
        <v>2750945643.579999</v>
      </c>
      <c r="G2663" s="3">
        <v>2389357044.5999985</v>
      </c>
      <c r="H2663" s="3">
        <v>2649764424.579999</v>
      </c>
      <c r="I2663" s="3">
        <v>2288175825.599999</v>
      </c>
    </row>
    <row r="2664" spans="1:9" x14ac:dyDescent="0.2">
      <c r="A2664" t="s">
        <v>106</v>
      </c>
      <c r="B2664" t="s">
        <v>18</v>
      </c>
      <c r="C2664" t="s">
        <v>17</v>
      </c>
      <c r="D2664" t="s">
        <v>36</v>
      </c>
      <c r="E2664">
        <v>202309</v>
      </c>
      <c r="F2664" s="3">
        <v>2965500815.3600001</v>
      </c>
      <c r="G2664" s="3">
        <v>2643036827.4299998</v>
      </c>
      <c r="H2664" s="3">
        <v>2867845861.3600001</v>
      </c>
      <c r="I2664" s="3">
        <v>2545381873.4299994</v>
      </c>
    </row>
    <row r="2665" spans="1:9" x14ac:dyDescent="0.2">
      <c r="A2665" t="s">
        <v>106</v>
      </c>
      <c r="B2665" t="s">
        <v>18</v>
      </c>
      <c r="C2665" t="s">
        <v>17</v>
      </c>
      <c r="D2665" t="s">
        <v>36</v>
      </c>
      <c r="E2665">
        <v>202310</v>
      </c>
      <c r="F2665" s="3">
        <v>2748598125.7199993</v>
      </c>
      <c r="G2665" s="3">
        <v>3359120262.96</v>
      </c>
      <c r="H2665" s="3">
        <v>2655276857.7199998</v>
      </c>
      <c r="I2665" s="3">
        <v>3265798994.96</v>
      </c>
    </row>
    <row r="2666" spans="1:9" x14ac:dyDescent="0.2">
      <c r="A2666" t="s">
        <v>106</v>
      </c>
      <c r="B2666" t="s">
        <v>18</v>
      </c>
      <c r="C2666" t="s">
        <v>17</v>
      </c>
      <c r="D2666" t="s">
        <v>36</v>
      </c>
      <c r="E2666">
        <v>202311</v>
      </c>
      <c r="F2666" s="3">
        <v>2867892271.0499997</v>
      </c>
      <c r="G2666" s="3">
        <v>2191268617.1600008</v>
      </c>
      <c r="H2666" s="3">
        <v>2788220666.0499997</v>
      </c>
      <c r="I2666" s="3">
        <v>2111597012.160001</v>
      </c>
    </row>
    <row r="2667" spans="1:9" x14ac:dyDescent="0.2">
      <c r="A2667" t="s">
        <v>106</v>
      </c>
      <c r="B2667" t="s">
        <v>18</v>
      </c>
      <c r="C2667" t="s">
        <v>17</v>
      </c>
      <c r="D2667" t="s">
        <v>36</v>
      </c>
      <c r="E2667">
        <v>202312</v>
      </c>
      <c r="F2667" s="3">
        <v>2642168141.3100004</v>
      </c>
      <c r="G2667" s="3">
        <v>2352426520.0699992</v>
      </c>
      <c r="H2667" s="3">
        <v>2553385608.3100004</v>
      </c>
      <c r="I2667" s="3">
        <v>2263643987.0699997</v>
      </c>
    </row>
    <row r="2668" spans="1:9" x14ac:dyDescent="0.2">
      <c r="A2668" t="s">
        <v>106</v>
      </c>
      <c r="B2668" t="s">
        <v>18</v>
      </c>
      <c r="C2668" t="s">
        <v>17</v>
      </c>
      <c r="D2668" t="s">
        <v>36</v>
      </c>
      <c r="E2668">
        <v>202401</v>
      </c>
      <c r="F2668" s="3">
        <v>2743162562.0100012</v>
      </c>
      <c r="G2668" s="3">
        <v>1431274493.8000014</v>
      </c>
      <c r="H2668" s="3">
        <v>2618864709.0100007</v>
      </c>
      <c r="I2668" s="3">
        <v>1306976640.8000009</v>
      </c>
    </row>
    <row r="2669" spans="1:9" x14ac:dyDescent="0.2">
      <c r="A2669" t="s">
        <v>106</v>
      </c>
      <c r="B2669" t="s">
        <v>18</v>
      </c>
      <c r="C2669" t="s">
        <v>17</v>
      </c>
      <c r="D2669" t="s">
        <v>36</v>
      </c>
      <c r="E2669">
        <v>202402</v>
      </c>
      <c r="F2669" s="3">
        <v>2222556231.1399999</v>
      </c>
      <c r="G2669" s="3">
        <v>2176310023.8699994</v>
      </c>
      <c r="H2669" s="3">
        <v>2117724031.1399996</v>
      </c>
      <c r="I2669" s="3">
        <v>2071477823.8699999</v>
      </c>
    </row>
    <row r="2670" spans="1:9" x14ac:dyDescent="0.2">
      <c r="A2670" t="s">
        <v>106</v>
      </c>
      <c r="B2670" t="s">
        <v>18</v>
      </c>
      <c r="C2670" t="s">
        <v>17</v>
      </c>
      <c r="D2670" t="s">
        <v>36</v>
      </c>
      <c r="E2670">
        <v>202403</v>
      </c>
      <c r="F2670" s="3">
        <v>2899912404.5100031</v>
      </c>
      <c r="G2670" s="3">
        <v>2707368167.2800026</v>
      </c>
      <c r="H2670" s="3">
        <v>2779325179.5100031</v>
      </c>
      <c r="I2670" s="3">
        <v>2586780942.2800026</v>
      </c>
    </row>
    <row r="2671" spans="1:9" x14ac:dyDescent="0.2">
      <c r="A2671" t="s">
        <v>106</v>
      </c>
      <c r="B2671" t="s">
        <v>18</v>
      </c>
      <c r="C2671" t="s">
        <v>17</v>
      </c>
      <c r="D2671" t="s">
        <v>36</v>
      </c>
      <c r="E2671">
        <v>202404</v>
      </c>
      <c r="F2671" s="3">
        <v>3618332160.1000004</v>
      </c>
      <c r="G2671" s="3">
        <v>2549653979.3099995</v>
      </c>
      <c r="H2671" s="3">
        <v>3521590222.0999999</v>
      </c>
      <c r="I2671" s="3">
        <v>2452912041.3099995</v>
      </c>
    </row>
    <row r="2672" spans="1:9" x14ac:dyDescent="0.2">
      <c r="A2672" t="s">
        <v>106</v>
      </c>
      <c r="B2672" t="s">
        <v>18</v>
      </c>
      <c r="C2672" t="s">
        <v>17</v>
      </c>
      <c r="D2672" t="s">
        <v>36</v>
      </c>
      <c r="E2672">
        <v>202405</v>
      </c>
      <c r="F2672" s="3">
        <v>2917938208.6400013</v>
      </c>
      <c r="G2672" s="3">
        <v>2332418586.170001</v>
      </c>
      <c r="H2672" s="3">
        <v>2821782882.6400013</v>
      </c>
      <c r="I2672" s="3">
        <v>2236263260.170001</v>
      </c>
    </row>
    <row r="2673" spans="1:9" x14ac:dyDescent="0.2">
      <c r="A2673" t="s">
        <v>106</v>
      </c>
      <c r="B2673" t="s">
        <v>18</v>
      </c>
      <c r="C2673" t="s">
        <v>17</v>
      </c>
      <c r="D2673" t="s">
        <v>37</v>
      </c>
      <c r="E2673">
        <v>201906</v>
      </c>
      <c r="F2673" s="3">
        <v>3821333828.8300009</v>
      </c>
      <c r="G2673" s="3">
        <v>4466922335.5846014</v>
      </c>
      <c r="H2673" s="3">
        <v>3820814829.7000008</v>
      </c>
      <c r="I2673" s="3">
        <v>4466403336.4546013</v>
      </c>
    </row>
    <row r="2674" spans="1:9" x14ac:dyDescent="0.2">
      <c r="A2674" t="s">
        <v>106</v>
      </c>
      <c r="B2674" t="s">
        <v>18</v>
      </c>
      <c r="C2674" t="s">
        <v>17</v>
      </c>
      <c r="D2674" t="s">
        <v>37</v>
      </c>
      <c r="E2674">
        <v>201912</v>
      </c>
      <c r="F2674" s="3">
        <v>9162493842.4599991</v>
      </c>
      <c r="G2674" s="3">
        <v>9624725628.7545013</v>
      </c>
      <c r="H2674" s="3">
        <v>9011079944.4599991</v>
      </c>
      <c r="I2674" s="3">
        <v>9473311730.7545013</v>
      </c>
    </row>
    <row r="2675" spans="1:9" x14ac:dyDescent="0.2">
      <c r="A2675" t="s">
        <v>106</v>
      </c>
      <c r="B2675" t="s">
        <v>18</v>
      </c>
      <c r="C2675" t="s">
        <v>17</v>
      </c>
      <c r="D2675" t="s">
        <v>37</v>
      </c>
      <c r="E2675">
        <v>202006</v>
      </c>
      <c r="F2675" s="3">
        <v>7953650748.6200027</v>
      </c>
      <c r="G2675" s="3">
        <v>9129727714.1581039</v>
      </c>
      <c r="H2675" s="3">
        <v>7742337149.6200027</v>
      </c>
      <c r="I2675" s="3">
        <v>8918414115.1581039</v>
      </c>
    </row>
    <row r="2676" spans="1:9" x14ac:dyDescent="0.2">
      <c r="A2676" t="s">
        <v>106</v>
      </c>
      <c r="B2676" t="s">
        <v>18</v>
      </c>
      <c r="C2676" t="s">
        <v>17</v>
      </c>
      <c r="D2676" t="s">
        <v>37</v>
      </c>
      <c r="E2676">
        <v>202012</v>
      </c>
      <c r="F2676" s="3">
        <v>10780953435.66</v>
      </c>
      <c r="G2676" s="3">
        <v>14257373872.129999</v>
      </c>
      <c r="H2676" s="3">
        <v>10473416217.66</v>
      </c>
      <c r="I2676" s="3">
        <v>13949836654.129999</v>
      </c>
    </row>
    <row r="2677" spans="1:9" x14ac:dyDescent="0.2">
      <c r="A2677" t="s">
        <v>106</v>
      </c>
      <c r="B2677" t="s">
        <v>18</v>
      </c>
      <c r="C2677" t="s">
        <v>17</v>
      </c>
      <c r="D2677" t="s">
        <v>37</v>
      </c>
      <c r="E2677">
        <v>202106</v>
      </c>
      <c r="F2677" s="3">
        <v>11819991133.309996</v>
      </c>
      <c r="G2677" s="3">
        <v>8722526308.3999977</v>
      </c>
      <c r="H2677" s="3">
        <v>11007700629.309998</v>
      </c>
      <c r="I2677" s="3">
        <v>7910235804.3999987</v>
      </c>
    </row>
    <row r="2678" spans="1:9" x14ac:dyDescent="0.2">
      <c r="A2678" t="s">
        <v>106</v>
      </c>
      <c r="B2678" t="s">
        <v>18</v>
      </c>
      <c r="C2678" t="s">
        <v>17</v>
      </c>
      <c r="D2678" t="s">
        <v>37</v>
      </c>
      <c r="E2678">
        <v>202112</v>
      </c>
      <c r="F2678" s="3">
        <v>12549409958.919994</v>
      </c>
      <c r="G2678" s="3">
        <v>15254743407.709995</v>
      </c>
      <c r="H2678" s="3">
        <v>12303750244.919996</v>
      </c>
      <c r="I2678" s="3">
        <v>15009083693.709995</v>
      </c>
    </row>
    <row r="2679" spans="1:9" x14ac:dyDescent="0.2">
      <c r="A2679" t="s">
        <v>106</v>
      </c>
      <c r="B2679" t="s">
        <v>18</v>
      </c>
      <c r="C2679" t="s">
        <v>17</v>
      </c>
      <c r="D2679" t="s">
        <v>37</v>
      </c>
      <c r="E2679">
        <v>202206</v>
      </c>
      <c r="F2679" s="3">
        <v>17120749128.239996</v>
      </c>
      <c r="G2679" s="3">
        <v>13639451228.990005</v>
      </c>
      <c r="H2679" s="3">
        <v>16644392878.240002</v>
      </c>
      <c r="I2679" s="3">
        <v>13163094978.990005</v>
      </c>
    </row>
    <row r="2680" spans="1:9" x14ac:dyDescent="0.2">
      <c r="A2680" t="s">
        <v>106</v>
      </c>
      <c r="B2680" t="s">
        <v>18</v>
      </c>
      <c r="C2680" t="s">
        <v>17</v>
      </c>
      <c r="D2680" t="s">
        <v>37</v>
      </c>
      <c r="E2680">
        <v>202212</v>
      </c>
      <c r="F2680" s="3">
        <v>18161445170.860008</v>
      </c>
      <c r="G2680" s="3">
        <v>16723420443.830002</v>
      </c>
      <c r="H2680" s="3">
        <v>3125529217.8599987</v>
      </c>
      <c r="I2680" s="3">
        <v>1687504490.8299961</v>
      </c>
    </row>
    <row r="2681" spans="1:9" x14ac:dyDescent="0.2">
      <c r="A2681" t="s">
        <v>106</v>
      </c>
      <c r="B2681" t="s">
        <v>18</v>
      </c>
      <c r="C2681" t="s">
        <v>17</v>
      </c>
      <c r="D2681" t="s">
        <v>37</v>
      </c>
      <c r="E2681">
        <v>202306</v>
      </c>
      <c r="F2681" s="3">
        <v>17108402919.030001</v>
      </c>
      <c r="G2681" s="3">
        <v>14077322444.890001</v>
      </c>
      <c r="H2681" s="3">
        <v>17515243393.030003</v>
      </c>
      <c r="I2681" s="3">
        <v>14484162918.889999</v>
      </c>
    </row>
    <row r="2682" spans="1:9" x14ac:dyDescent="0.2">
      <c r="A2682" t="s">
        <v>106</v>
      </c>
      <c r="B2682" t="s">
        <v>18</v>
      </c>
      <c r="C2682" t="s">
        <v>17</v>
      </c>
      <c r="D2682" t="s">
        <v>37</v>
      </c>
      <c r="E2682">
        <v>202312</v>
      </c>
      <c r="F2682" s="3">
        <v>16975142243.709999</v>
      </c>
      <c r="G2682" s="3">
        <v>15437243084.359997</v>
      </c>
      <c r="H2682" s="3">
        <v>16420482628.709999</v>
      </c>
      <c r="I2682" s="3">
        <v>14882583469.359999</v>
      </c>
    </row>
    <row r="2683" spans="1:9" x14ac:dyDescent="0.2">
      <c r="A2683" t="s">
        <v>106</v>
      </c>
      <c r="B2683" t="s">
        <v>18</v>
      </c>
      <c r="C2683" t="s">
        <v>17</v>
      </c>
      <c r="D2683" t="s">
        <v>37</v>
      </c>
      <c r="E2683">
        <v>202406</v>
      </c>
      <c r="F2683" s="3">
        <v>14401901566.400007</v>
      </c>
      <c r="G2683" s="3">
        <v>11197025250.430004</v>
      </c>
      <c r="H2683" s="3">
        <v>13859287024.400005</v>
      </c>
      <c r="I2683" s="3">
        <v>10654410708.430004</v>
      </c>
    </row>
    <row r="2684" spans="1:9" x14ac:dyDescent="0.2">
      <c r="A2684" t="s">
        <v>106</v>
      </c>
      <c r="B2684" t="s">
        <v>18</v>
      </c>
      <c r="C2684" t="s">
        <v>17</v>
      </c>
      <c r="D2684" t="s">
        <v>33</v>
      </c>
      <c r="E2684">
        <v>201906</v>
      </c>
      <c r="F2684" s="3">
        <v>3821333828.8300009</v>
      </c>
      <c r="G2684" s="3">
        <v>4466922335.5846014</v>
      </c>
      <c r="H2684" s="3">
        <v>3820814829.7000008</v>
      </c>
      <c r="I2684" s="3">
        <v>4466403336.4546013</v>
      </c>
    </row>
    <row r="2685" spans="1:9" x14ac:dyDescent="0.2">
      <c r="A2685" t="s">
        <v>106</v>
      </c>
      <c r="B2685" t="s">
        <v>18</v>
      </c>
      <c r="C2685" t="s">
        <v>17</v>
      </c>
      <c r="D2685" t="s">
        <v>33</v>
      </c>
      <c r="E2685">
        <v>201909</v>
      </c>
      <c r="F2685" s="3">
        <v>3465450836.3500013</v>
      </c>
      <c r="G2685" s="3">
        <v>4116783607.6288013</v>
      </c>
      <c r="H2685" s="3">
        <v>3464423527.3500013</v>
      </c>
      <c r="I2685" s="3">
        <v>4115756298.6288013</v>
      </c>
    </row>
    <row r="2686" spans="1:9" x14ac:dyDescent="0.2">
      <c r="A2686" t="s">
        <v>106</v>
      </c>
      <c r="B2686" t="s">
        <v>18</v>
      </c>
      <c r="C2686" t="s">
        <v>17</v>
      </c>
      <c r="D2686" t="s">
        <v>33</v>
      </c>
      <c r="E2686">
        <v>201912</v>
      </c>
      <c r="F2686" s="3">
        <v>5697043006.1099987</v>
      </c>
      <c r="G2686" s="3">
        <v>5507942021.1257</v>
      </c>
      <c r="H2686" s="3">
        <v>5546656417.1099977</v>
      </c>
      <c r="I2686" s="3">
        <v>5357555432.1257</v>
      </c>
    </row>
    <row r="2687" spans="1:9" x14ac:dyDescent="0.2">
      <c r="A2687" t="s">
        <v>106</v>
      </c>
      <c r="B2687" t="s">
        <v>18</v>
      </c>
      <c r="C2687" t="s">
        <v>17</v>
      </c>
      <c r="D2687" t="s">
        <v>33</v>
      </c>
      <c r="E2687">
        <v>202003</v>
      </c>
      <c r="F2687" s="3">
        <v>4457999710.920002</v>
      </c>
      <c r="G2687" s="3">
        <v>4949638537.5581026</v>
      </c>
      <c r="H2687" s="3">
        <v>4340093129.920002</v>
      </c>
      <c r="I2687" s="3">
        <v>4831731956.5581026</v>
      </c>
    </row>
    <row r="2688" spans="1:9" x14ac:dyDescent="0.2">
      <c r="A2688" t="s">
        <v>106</v>
      </c>
      <c r="B2688" t="s">
        <v>18</v>
      </c>
      <c r="C2688" t="s">
        <v>17</v>
      </c>
      <c r="D2688" t="s">
        <v>33</v>
      </c>
      <c r="E2688">
        <v>202006</v>
      </c>
      <c r="F2688" s="3">
        <v>3495651037.6999998</v>
      </c>
      <c r="G2688" s="3">
        <v>4180089176.6000009</v>
      </c>
      <c r="H2688" s="3">
        <v>3402244019.6999998</v>
      </c>
      <c r="I2688" s="3">
        <v>4086682158.6000004</v>
      </c>
    </row>
    <row r="2689" spans="1:9" x14ac:dyDescent="0.2">
      <c r="A2689" t="s">
        <v>106</v>
      </c>
      <c r="B2689" t="s">
        <v>18</v>
      </c>
      <c r="C2689" t="s">
        <v>17</v>
      </c>
      <c r="D2689" t="s">
        <v>33</v>
      </c>
      <c r="E2689">
        <v>202009</v>
      </c>
      <c r="F2689" s="3">
        <v>5003266022.5199995</v>
      </c>
      <c r="G2689" s="3">
        <v>5891057509.999999</v>
      </c>
      <c r="H2689" s="3">
        <v>4854076237.5200005</v>
      </c>
      <c r="I2689" s="3">
        <v>5741867724.9999981</v>
      </c>
    </row>
    <row r="2690" spans="1:9" x14ac:dyDescent="0.2">
      <c r="A2690" t="s">
        <v>106</v>
      </c>
      <c r="B2690" t="s">
        <v>18</v>
      </c>
      <c r="C2690" t="s">
        <v>17</v>
      </c>
      <c r="D2690" t="s">
        <v>33</v>
      </c>
      <c r="E2690">
        <v>202012</v>
      </c>
      <c r="F2690" s="3">
        <v>5777687413.1399994</v>
      </c>
      <c r="G2690" s="3">
        <v>8366316362.1299992</v>
      </c>
      <c r="H2690" s="3">
        <v>5619339980.1399994</v>
      </c>
      <c r="I2690" s="3">
        <v>8207968929.1300001</v>
      </c>
    </row>
    <row r="2691" spans="1:9" x14ac:dyDescent="0.2">
      <c r="A2691" t="s">
        <v>106</v>
      </c>
      <c r="B2691" t="s">
        <v>18</v>
      </c>
      <c r="C2691" t="s">
        <v>17</v>
      </c>
      <c r="D2691" t="s">
        <v>33</v>
      </c>
      <c r="E2691">
        <v>202103</v>
      </c>
      <c r="F2691" s="3">
        <v>6663065851.4799995</v>
      </c>
      <c r="G2691" s="3">
        <v>2977433935.3800011</v>
      </c>
      <c r="H2691" s="3">
        <v>6382026066.4800014</v>
      </c>
      <c r="I2691" s="3">
        <v>2696394150.3800011</v>
      </c>
    </row>
    <row r="2692" spans="1:9" x14ac:dyDescent="0.2">
      <c r="A2692" t="s">
        <v>106</v>
      </c>
      <c r="B2692" t="s">
        <v>18</v>
      </c>
      <c r="C2692" t="s">
        <v>17</v>
      </c>
      <c r="D2692" t="s">
        <v>33</v>
      </c>
      <c r="E2692">
        <v>202106</v>
      </c>
      <c r="F2692" s="3">
        <v>5156925281.8299961</v>
      </c>
      <c r="G2692" s="3">
        <v>5745092373.0199966</v>
      </c>
      <c r="H2692" s="3">
        <v>4625674562.8299961</v>
      </c>
      <c r="I2692" s="3">
        <v>5213841654.0199986</v>
      </c>
    </row>
    <row r="2693" spans="1:9" x14ac:dyDescent="0.2">
      <c r="A2693" t="s">
        <v>106</v>
      </c>
      <c r="B2693" t="s">
        <v>18</v>
      </c>
      <c r="C2693" t="s">
        <v>17</v>
      </c>
      <c r="D2693" t="s">
        <v>33</v>
      </c>
      <c r="E2693">
        <v>202109</v>
      </c>
      <c r="F2693" s="3">
        <v>6102179915.2999973</v>
      </c>
      <c r="G2693" s="3">
        <v>7694717654.1999979</v>
      </c>
      <c r="H2693" s="3">
        <v>6071271009.2999983</v>
      </c>
      <c r="I2693" s="3">
        <v>7663808748.1999979</v>
      </c>
    </row>
    <row r="2694" spans="1:9" x14ac:dyDescent="0.2">
      <c r="A2694" t="s">
        <v>106</v>
      </c>
      <c r="B2694" t="s">
        <v>18</v>
      </c>
      <c r="C2694" t="s">
        <v>17</v>
      </c>
      <c r="D2694" t="s">
        <v>33</v>
      </c>
      <c r="E2694">
        <v>202112</v>
      </c>
      <c r="F2694" s="3">
        <v>6447230043.619997</v>
      </c>
      <c r="G2694" s="3">
        <v>7560025753.5099964</v>
      </c>
      <c r="H2694" s="3">
        <v>6232479235.619997</v>
      </c>
      <c r="I2694" s="3">
        <v>7345274945.5099974</v>
      </c>
    </row>
    <row r="2695" spans="1:9" x14ac:dyDescent="0.2">
      <c r="A2695" t="s">
        <v>106</v>
      </c>
      <c r="B2695" t="s">
        <v>18</v>
      </c>
      <c r="C2695" t="s">
        <v>17</v>
      </c>
      <c r="D2695" t="s">
        <v>33</v>
      </c>
      <c r="E2695">
        <v>202203</v>
      </c>
      <c r="F2695" s="3">
        <v>8462002509.5900021</v>
      </c>
      <c r="G2695" s="3">
        <v>6668347634.2100048</v>
      </c>
      <c r="H2695" s="3">
        <v>8245710982.5900021</v>
      </c>
      <c r="I2695" s="3">
        <v>6452056107.2100048</v>
      </c>
    </row>
    <row r="2696" spans="1:9" x14ac:dyDescent="0.2">
      <c r="A2696" t="s">
        <v>106</v>
      </c>
      <c r="B2696" t="s">
        <v>18</v>
      </c>
      <c r="C2696" t="s">
        <v>17</v>
      </c>
      <c r="D2696" t="s">
        <v>33</v>
      </c>
      <c r="E2696">
        <v>202206</v>
      </c>
      <c r="F2696" s="3">
        <v>8658746618.6499958</v>
      </c>
      <c r="G2696" s="3">
        <v>6971103594.7799997</v>
      </c>
      <c r="H2696" s="3">
        <v>8398681895.6499968</v>
      </c>
      <c r="I2696" s="3">
        <v>6711038871.7799988</v>
      </c>
    </row>
    <row r="2697" spans="1:9" x14ac:dyDescent="0.2">
      <c r="A2697" t="s">
        <v>106</v>
      </c>
      <c r="B2697" t="s">
        <v>18</v>
      </c>
      <c r="C2697" t="s">
        <v>17</v>
      </c>
      <c r="D2697" t="s">
        <v>33</v>
      </c>
      <c r="E2697">
        <v>202209</v>
      </c>
      <c r="F2697" s="3">
        <v>9056901055.2400017</v>
      </c>
      <c r="G2697" s="3">
        <v>8005928284.7600002</v>
      </c>
      <c r="H2697" s="3">
        <v>8783202061.2400017</v>
      </c>
      <c r="I2697" s="3">
        <v>7732229290.7600002</v>
      </c>
    </row>
    <row r="2698" spans="1:9" x14ac:dyDescent="0.2">
      <c r="A2698" t="s">
        <v>106</v>
      </c>
      <c r="B2698" t="s">
        <v>18</v>
      </c>
      <c r="C2698" t="s">
        <v>17</v>
      </c>
      <c r="D2698" t="s">
        <v>33</v>
      </c>
      <c r="E2698">
        <v>202212</v>
      </c>
      <c r="F2698" s="3">
        <v>9104544115.6200047</v>
      </c>
      <c r="G2698" s="3">
        <v>8717492159.0700035</v>
      </c>
      <c r="H2698" s="3">
        <v>-5657672843.380002</v>
      </c>
      <c r="I2698" s="3">
        <v>-6044724799.9300041</v>
      </c>
    </row>
    <row r="2699" spans="1:9" x14ac:dyDescent="0.2">
      <c r="A2699" t="s">
        <v>106</v>
      </c>
      <c r="B2699" t="s">
        <v>18</v>
      </c>
      <c r="C2699" t="s">
        <v>17</v>
      </c>
      <c r="D2699" t="s">
        <v>33</v>
      </c>
      <c r="E2699">
        <v>202303</v>
      </c>
      <c r="F2699" s="3">
        <v>9529356248.7600002</v>
      </c>
      <c r="G2699" s="3">
        <v>5996568122.3799992</v>
      </c>
      <c r="H2699" s="3">
        <v>10197148748.760002</v>
      </c>
      <c r="I2699" s="3">
        <v>6664360622.3800001</v>
      </c>
    </row>
    <row r="2700" spans="1:9" x14ac:dyDescent="0.2">
      <c r="A2700" t="s">
        <v>106</v>
      </c>
      <c r="B2700" t="s">
        <v>18</v>
      </c>
      <c r="C2700" t="s">
        <v>17</v>
      </c>
      <c r="D2700" t="s">
        <v>33</v>
      </c>
      <c r="E2700">
        <v>202306</v>
      </c>
      <c r="F2700" s="3">
        <v>7579046670.2700014</v>
      </c>
      <c r="G2700" s="3">
        <v>8080754322.5100021</v>
      </c>
      <c r="H2700" s="3">
        <v>7318094644.2700005</v>
      </c>
      <c r="I2700" s="3">
        <v>7819802296.5100012</v>
      </c>
    </row>
    <row r="2701" spans="1:9" x14ac:dyDescent="0.2">
      <c r="A2701" t="s">
        <v>106</v>
      </c>
      <c r="B2701" t="s">
        <v>18</v>
      </c>
      <c r="C2701" t="s">
        <v>17</v>
      </c>
      <c r="D2701" t="s">
        <v>33</v>
      </c>
      <c r="E2701">
        <v>202309</v>
      </c>
      <c r="F2701" s="3">
        <v>8716483705.6299992</v>
      </c>
      <c r="G2701" s="3">
        <v>7534427684.1699982</v>
      </c>
      <c r="H2701" s="3">
        <v>8423599496.6299992</v>
      </c>
      <c r="I2701" s="3">
        <v>7241543475.1699972</v>
      </c>
    </row>
    <row r="2702" spans="1:9" x14ac:dyDescent="0.2">
      <c r="A2702" t="s">
        <v>106</v>
      </c>
      <c r="B2702" t="s">
        <v>18</v>
      </c>
      <c r="C2702" t="s">
        <v>17</v>
      </c>
      <c r="D2702" t="s">
        <v>33</v>
      </c>
      <c r="E2702">
        <v>202312</v>
      </c>
      <c r="F2702" s="3">
        <v>8258658538.079999</v>
      </c>
      <c r="G2702" s="3">
        <v>7902815400.1900005</v>
      </c>
      <c r="H2702" s="3">
        <v>7996883132.0799999</v>
      </c>
      <c r="I2702" s="3">
        <v>7641039994.1900005</v>
      </c>
    </row>
    <row r="2703" spans="1:9" x14ac:dyDescent="0.2">
      <c r="A2703" t="s">
        <v>106</v>
      </c>
      <c r="B2703" t="s">
        <v>18</v>
      </c>
      <c r="C2703" t="s">
        <v>17</v>
      </c>
      <c r="D2703" t="s">
        <v>33</v>
      </c>
      <c r="E2703">
        <v>202403</v>
      </c>
      <c r="F2703" s="3">
        <v>7865631197.6600046</v>
      </c>
      <c r="G2703" s="3">
        <v>6314952684.9500036</v>
      </c>
      <c r="H2703" s="3">
        <v>7515913919.6600037</v>
      </c>
      <c r="I2703" s="3">
        <v>5965235406.9500036</v>
      </c>
    </row>
    <row r="2704" spans="1:9" x14ac:dyDescent="0.2">
      <c r="A2704" t="s">
        <v>106</v>
      </c>
      <c r="B2704" t="s">
        <v>18</v>
      </c>
      <c r="C2704" t="s">
        <v>17</v>
      </c>
      <c r="D2704" t="s">
        <v>33</v>
      </c>
      <c r="E2704">
        <v>202406</v>
      </c>
      <c r="F2704" s="3">
        <v>6536270368.7400017</v>
      </c>
      <c r="G2704" s="3">
        <v>4882072565.4800005</v>
      </c>
      <c r="H2704" s="3">
        <v>6343373104.7400017</v>
      </c>
      <c r="I2704" s="3">
        <v>4689175301.4800005</v>
      </c>
    </row>
    <row r="2705" spans="1:9" x14ac:dyDescent="0.2">
      <c r="A2705" t="s">
        <v>106</v>
      </c>
      <c r="B2705" t="s">
        <v>19</v>
      </c>
      <c r="C2705" t="s">
        <v>17</v>
      </c>
      <c r="D2705" t="s">
        <v>35</v>
      </c>
      <c r="E2705">
        <v>2019</v>
      </c>
      <c r="F2705" s="3">
        <v>32546856073.359997</v>
      </c>
      <c r="G2705" s="3">
        <v>32193317527.359997</v>
      </c>
      <c r="H2705" s="3">
        <v>32546856073.359997</v>
      </c>
      <c r="I2705" s="3">
        <v>32193317527.359997</v>
      </c>
    </row>
    <row r="2706" spans="1:9" x14ac:dyDescent="0.2">
      <c r="A2706" t="s">
        <v>106</v>
      </c>
      <c r="B2706" t="s">
        <v>19</v>
      </c>
      <c r="C2706" t="s">
        <v>17</v>
      </c>
      <c r="D2706" t="s">
        <v>35</v>
      </c>
      <c r="E2706">
        <v>2020</v>
      </c>
      <c r="F2706" s="3">
        <v>38300827301.730003</v>
      </c>
      <c r="G2706" s="3">
        <v>40150092887.729996</v>
      </c>
      <c r="H2706" s="3">
        <v>38300827301.730003</v>
      </c>
      <c r="I2706" s="3">
        <v>40150092887.729996</v>
      </c>
    </row>
    <row r="2707" spans="1:9" x14ac:dyDescent="0.2">
      <c r="A2707" t="s">
        <v>106</v>
      </c>
      <c r="B2707" t="s">
        <v>19</v>
      </c>
      <c r="C2707" t="s">
        <v>17</v>
      </c>
      <c r="D2707" t="s">
        <v>35</v>
      </c>
      <c r="E2707">
        <v>2021</v>
      </c>
      <c r="F2707" s="3">
        <v>41967335937.339996</v>
      </c>
      <c r="G2707" s="3">
        <v>41575565503.339996</v>
      </c>
      <c r="H2707" s="3">
        <v>41967335937.339996</v>
      </c>
      <c r="I2707" s="3">
        <v>41575565503.339996</v>
      </c>
    </row>
    <row r="2708" spans="1:9" x14ac:dyDescent="0.2">
      <c r="A2708" t="s">
        <v>106</v>
      </c>
      <c r="B2708" t="s">
        <v>19</v>
      </c>
      <c r="C2708" t="s">
        <v>17</v>
      </c>
      <c r="D2708" t="s">
        <v>35</v>
      </c>
      <c r="E2708">
        <v>2022</v>
      </c>
      <c r="F2708" s="3">
        <v>45338697667.760002</v>
      </c>
      <c r="G2708" s="3">
        <v>43320283201.760002</v>
      </c>
      <c r="H2708" s="3">
        <v>45338697667.760002</v>
      </c>
      <c r="I2708" s="3">
        <v>43320283201.760002</v>
      </c>
    </row>
    <row r="2709" spans="1:9" x14ac:dyDescent="0.2">
      <c r="A2709" t="s">
        <v>106</v>
      </c>
      <c r="B2709" t="s">
        <v>19</v>
      </c>
      <c r="C2709" t="s">
        <v>17</v>
      </c>
      <c r="D2709" t="s">
        <v>35</v>
      </c>
      <c r="E2709">
        <v>2023</v>
      </c>
      <c r="F2709" s="3">
        <v>47509620177.329994</v>
      </c>
      <c r="G2709" s="3">
        <v>46142700338.330002</v>
      </c>
      <c r="H2709" s="3">
        <v>47509620177.329994</v>
      </c>
      <c r="I2709" s="3">
        <v>46142700338.330002</v>
      </c>
    </row>
    <row r="2710" spans="1:9" x14ac:dyDescent="0.2">
      <c r="A2710" t="s">
        <v>106</v>
      </c>
      <c r="B2710" t="s">
        <v>19</v>
      </c>
      <c r="C2710" t="s">
        <v>17</v>
      </c>
      <c r="D2710" t="s">
        <v>35</v>
      </c>
      <c r="E2710">
        <v>2024</v>
      </c>
      <c r="F2710" s="3">
        <v>18669189525.909996</v>
      </c>
      <c r="G2710" s="3">
        <v>19362770037.909992</v>
      </c>
      <c r="H2710" s="3">
        <v>18669189525.909996</v>
      </c>
      <c r="I2710" s="3">
        <v>19362770037.909992</v>
      </c>
    </row>
    <row r="2711" spans="1:9" x14ac:dyDescent="0.2">
      <c r="A2711" t="s">
        <v>106</v>
      </c>
      <c r="B2711" t="s">
        <v>19</v>
      </c>
      <c r="C2711" t="s">
        <v>17</v>
      </c>
      <c r="D2711" t="s">
        <v>36</v>
      </c>
      <c r="E2711">
        <v>201904</v>
      </c>
      <c r="F2711" s="3">
        <v>3867982484.8699994</v>
      </c>
      <c r="G2711" s="3">
        <v>3655574023.8699994</v>
      </c>
      <c r="H2711" s="3">
        <v>3867982484.8699994</v>
      </c>
      <c r="I2711" s="3">
        <v>3655574023.8699994</v>
      </c>
    </row>
    <row r="2712" spans="1:9" x14ac:dyDescent="0.2">
      <c r="A2712" t="s">
        <v>106</v>
      </c>
      <c r="B2712" t="s">
        <v>19</v>
      </c>
      <c r="C2712" t="s">
        <v>17</v>
      </c>
      <c r="D2712" t="s">
        <v>36</v>
      </c>
      <c r="E2712">
        <v>201905</v>
      </c>
      <c r="F2712" s="3">
        <v>3842981901.8199997</v>
      </c>
      <c r="G2712" s="3">
        <v>3652451412.8199997</v>
      </c>
      <c r="H2712" s="3">
        <v>3842981901.8199997</v>
      </c>
      <c r="I2712" s="3">
        <v>3652451412.8199997</v>
      </c>
    </row>
    <row r="2713" spans="1:9" x14ac:dyDescent="0.2">
      <c r="A2713" t="s">
        <v>106</v>
      </c>
      <c r="B2713" t="s">
        <v>19</v>
      </c>
      <c r="C2713" t="s">
        <v>17</v>
      </c>
      <c r="D2713" t="s">
        <v>36</v>
      </c>
      <c r="E2713">
        <v>201906</v>
      </c>
      <c r="F2713" s="3">
        <v>3043916867.7200003</v>
      </c>
      <c r="G2713" s="3">
        <v>3307596207.7199998</v>
      </c>
      <c r="H2713" s="3">
        <v>3043916867.7200003</v>
      </c>
      <c r="I2713" s="3">
        <v>3307596207.7199998</v>
      </c>
    </row>
    <row r="2714" spans="1:9" x14ac:dyDescent="0.2">
      <c r="A2714" t="s">
        <v>106</v>
      </c>
      <c r="B2714" t="s">
        <v>19</v>
      </c>
      <c r="C2714" t="s">
        <v>17</v>
      </c>
      <c r="D2714" t="s">
        <v>36</v>
      </c>
      <c r="E2714">
        <v>201907</v>
      </c>
      <c r="F2714" s="3">
        <v>3048897756.8900003</v>
      </c>
      <c r="G2714" s="3">
        <v>3229509598.8899999</v>
      </c>
      <c r="H2714" s="3">
        <v>3048897756.8900003</v>
      </c>
      <c r="I2714" s="3">
        <v>3229509598.8899999</v>
      </c>
    </row>
    <row r="2715" spans="1:9" x14ac:dyDescent="0.2">
      <c r="A2715" t="s">
        <v>106</v>
      </c>
      <c r="B2715" t="s">
        <v>19</v>
      </c>
      <c r="C2715" t="s">
        <v>17</v>
      </c>
      <c r="D2715" t="s">
        <v>36</v>
      </c>
      <c r="E2715">
        <v>201908</v>
      </c>
      <c r="F2715" s="3">
        <v>5362509948.6599979</v>
      </c>
      <c r="G2715" s="3">
        <v>3921195513.6599998</v>
      </c>
      <c r="H2715" s="3">
        <v>5362509948.6599979</v>
      </c>
      <c r="I2715" s="3">
        <v>3921195513.6599998</v>
      </c>
    </row>
    <row r="2716" spans="1:9" x14ac:dyDescent="0.2">
      <c r="A2716" t="s">
        <v>106</v>
      </c>
      <c r="B2716" t="s">
        <v>19</v>
      </c>
      <c r="C2716" t="s">
        <v>17</v>
      </c>
      <c r="D2716" t="s">
        <v>36</v>
      </c>
      <c r="E2716">
        <v>201909</v>
      </c>
      <c r="F2716" s="3">
        <v>4475460642.1699991</v>
      </c>
      <c r="G2716" s="3">
        <v>3483669599.1699991</v>
      </c>
      <c r="H2716" s="3">
        <v>4475460642.1699991</v>
      </c>
      <c r="I2716" s="3">
        <v>3483669599.1699991</v>
      </c>
    </row>
    <row r="2717" spans="1:9" x14ac:dyDescent="0.2">
      <c r="A2717" t="s">
        <v>106</v>
      </c>
      <c r="B2717" t="s">
        <v>19</v>
      </c>
      <c r="C2717" t="s">
        <v>17</v>
      </c>
      <c r="D2717" t="s">
        <v>36</v>
      </c>
      <c r="E2717">
        <v>201910</v>
      </c>
      <c r="F2717" s="3">
        <v>3810489346.3899999</v>
      </c>
      <c r="G2717" s="3">
        <v>4388149118.3899994</v>
      </c>
      <c r="H2717" s="3">
        <v>3810489346.3899999</v>
      </c>
      <c r="I2717" s="3">
        <v>4388149118.3899994</v>
      </c>
    </row>
    <row r="2718" spans="1:9" x14ac:dyDescent="0.2">
      <c r="A2718" t="s">
        <v>106</v>
      </c>
      <c r="B2718" t="s">
        <v>19</v>
      </c>
      <c r="C2718" t="s">
        <v>17</v>
      </c>
      <c r="D2718" t="s">
        <v>36</v>
      </c>
      <c r="E2718">
        <v>201911</v>
      </c>
      <c r="F2718" s="3">
        <v>2361926360.1600003</v>
      </c>
      <c r="G2718" s="3">
        <v>3120286762.1599998</v>
      </c>
      <c r="H2718" s="3">
        <v>2361926360.1600003</v>
      </c>
      <c r="I2718" s="3">
        <v>3120286762.1599998</v>
      </c>
    </row>
    <row r="2719" spans="1:9" x14ac:dyDescent="0.2">
      <c r="A2719" t="s">
        <v>106</v>
      </c>
      <c r="B2719" t="s">
        <v>19</v>
      </c>
      <c r="C2719" t="s">
        <v>17</v>
      </c>
      <c r="D2719" t="s">
        <v>36</v>
      </c>
      <c r="E2719">
        <v>201912</v>
      </c>
      <c r="F2719" s="3">
        <v>2732690764.6799998</v>
      </c>
      <c r="G2719" s="3">
        <v>3434885290.6799994</v>
      </c>
      <c r="H2719" s="3">
        <v>2732690764.6799998</v>
      </c>
      <c r="I2719" s="3">
        <v>3434885290.6799994</v>
      </c>
    </row>
    <row r="2720" spans="1:9" x14ac:dyDescent="0.2">
      <c r="A2720" t="s">
        <v>106</v>
      </c>
      <c r="B2720" t="s">
        <v>19</v>
      </c>
      <c r="C2720" t="s">
        <v>17</v>
      </c>
      <c r="D2720" t="s">
        <v>36</v>
      </c>
      <c r="E2720">
        <v>202001</v>
      </c>
      <c r="F2720" s="3">
        <v>2632251679.5699997</v>
      </c>
      <c r="G2720" s="3">
        <v>3340396661.5699992</v>
      </c>
      <c r="H2720" s="3">
        <v>2632251679.5699997</v>
      </c>
      <c r="I2720" s="3">
        <v>3340396661.5699992</v>
      </c>
    </row>
    <row r="2721" spans="1:9" x14ac:dyDescent="0.2">
      <c r="A2721" t="s">
        <v>106</v>
      </c>
      <c r="B2721" t="s">
        <v>19</v>
      </c>
      <c r="C2721" t="s">
        <v>17</v>
      </c>
      <c r="D2721" t="s">
        <v>36</v>
      </c>
      <c r="E2721">
        <v>202002</v>
      </c>
      <c r="F2721" s="3">
        <v>2598493782.3400002</v>
      </c>
      <c r="G2721" s="3">
        <v>3046401178.3400011</v>
      </c>
      <c r="H2721" s="3">
        <v>2598493782.3400002</v>
      </c>
      <c r="I2721" s="3">
        <v>3046401178.3400011</v>
      </c>
    </row>
    <row r="2722" spans="1:9" x14ac:dyDescent="0.2">
      <c r="A2722" t="s">
        <v>106</v>
      </c>
      <c r="B2722" t="s">
        <v>19</v>
      </c>
      <c r="C2722" t="s">
        <v>17</v>
      </c>
      <c r="D2722" t="s">
        <v>36</v>
      </c>
      <c r="E2722">
        <v>202003</v>
      </c>
      <c r="F2722" s="3">
        <v>3344107584.7499986</v>
      </c>
      <c r="G2722" s="3">
        <v>3616382547.7499986</v>
      </c>
      <c r="H2722" s="3">
        <v>3344107584.7499986</v>
      </c>
      <c r="I2722" s="3">
        <v>3616382547.7499986</v>
      </c>
    </row>
    <row r="2723" spans="1:9" x14ac:dyDescent="0.2">
      <c r="A2723" t="s">
        <v>106</v>
      </c>
      <c r="B2723" t="s">
        <v>19</v>
      </c>
      <c r="C2723" t="s">
        <v>17</v>
      </c>
      <c r="D2723" t="s">
        <v>36</v>
      </c>
      <c r="E2723">
        <v>202004</v>
      </c>
      <c r="F2723" s="3">
        <v>2463814943.8200002</v>
      </c>
      <c r="G2723" s="3">
        <v>3156222250.8199992</v>
      </c>
      <c r="H2723" s="3">
        <v>2463814943.8200002</v>
      </c>
      <c r="I2723" s="3">
        <v>3156222250.8199992</v>
      </c>
    </row>
    <row r="2724" spans="1:9" x14ac:dyDescent="0.2">
      <c r="A2724" t="s">
        <v>106</v>
      </c>
      <c r="B2724" t="s">
        <v>19</v>
      </c>
      <c r="C2724" t="s">
        <v>17</v>
      </c>
      <c r="D2724" t="s">
        <v>36</v>
      </c>
      <c r="E2724">
        <v>202005</v>
      </c>
      <c r="F2724" s="3">
        <v>2780933660.3799996</v>
      </c>
      <c r="G2724" s="3">
        <v>3274717255.3799987</v>
      </c>
      <c r="H2724" s="3">
        <v>2780933660.3799996</v>
      </c>
      <c r="I2724" s="3">
        <v>3274717255.3799987</v>
      </c>
    </row>
    <row r="2725" spans="1:9" x14ac:dyDescent="0.2">
      <c r="A2725" t="s">
        <v>106</v>
      </c>
      <c r="B2725" t="s">
        <v>19</v>
      </c>
      <c r="C2725" t="s">
        <v>17</v>
      </c>
      <c r="D2725" t="s">
        <v>36</v>
      </c>
      <c r="E2725">
        <v>202006</v>
      </c>
      <c r="F2725" s="3">
        <v>2612797393.650003</v>
      </c>
      <c r="G2725" s="3">
        <v>3095261343.6500025</v>
      </c>
      <c r="H2725" s="3">
        <v>2612797393.650003</v>
      </c>
      <c r="I2725" s="3">
        <v>3095261343.6500025</v>
      </c>
    </row>
    <row r="2726" spans="1:9" x14ac:dyDescent="0.2">
      <c r="A2726" t="s">
        <v>106</v>
      </c>
      <c r="B2726" t="s">
        <v>19</v>
      </c>
      <c r="C2726" t="s">
        <v>17</v>
      </c>
      <c r="D2726" t="s">
        <v>36</v>
      </c>
      <c r="E2726">
        <v>202007</v>
      </c>
      <c r="F2726" s="3">
        <v>3162775375.52</v>
      </c>
      <c r="G2726" s="3">
        <v>3280006980.52</v>
      </c>
      <c r="H2726" s="3">
        <v>3162775375.52</v>
      </c>
      <c r="I2726" s="3">
        <v>3280006980.52</v>
      </c>
    </row>
    <row r="2727" spans="1:9" x14ac:dyDescent="0.2">
      <c r="A2727" t="s">
        <v>106</v>
      </c>
      <c r="B2727" t="s">
        <v>19</v>
      </c>
      <c r="C2727" t="s">
        <v>17</v>
      </c>
      <c r="D2727" t="s">
        <v>36</v>
      </c>
      <c r="E2727">
        <v>202008</v>
      </c>
      <c r="F2727" s="3">
        <v>5667883041.130003</v>
      </c>
      <c r="G2727" s="3">
        <v>4198497755.1299996</v>
      </c>
      <c r="H2727" s="3">
        <v>5667883041.130003</v>
      </c>
      <c r="I2727" s="3">
        <v>4198497755.1299996</v>
      </c>
    </row>
    <row r="2728" spans="1:9" x14ac:dyDescent="0.2">
      <c r="A2728" t="s">
        <v>106</v>
      </c>
      <c r="B2728" t="s">
        <v>19</v>
      </c>
      <c r="C2728" t="s">
        <v>17</v>
      </c>
      <c r="D2728" t="s">
        <v>36</v>
      </c>
      <c r="E2728">
        <v>202009</v>
      </c>
      <c r="F2728" s="3">
        <v>5228311798.539999</v>
      </c>
      <c r="G2728" s="3">
        <v>3947915712.5400004</v>
      </c>
      <c r="H2728" s="3">
        <v>5228311798.539999</v>
      </c>
      <c r="I2728" s="3">
        <v>3947915712.5400004</v>
      </c>
    </row>
    <row r="2729" spans="1:9" x14ac:dyDescent="0.2">
      <c r="A2729" t="s">
        <v>106</v>
      </c>
      <c r="B2729" t="s">
        <v>19</v>
      </c>
      <c r="C2729" t="s">
        <v>17</v>
      </c>
      <c r="D2729" t="s">
        <v>36</v>
      </c>
      <c r="E2729">
        <v>202010</v>
      </c>
      <c r="F2729" s="3">
        <v>3138856603.4599986</v>
      </c>
      <c r="G2729" s="3">
        <v>3341193854.4599996</v>
      </c>
      <c r="H2729" s="3">
        <v>3138856603.4599986</v>
      </c>
      <c r="I2729" s="3">
        <v>3341193854.4599996</v>
      </c>
    </row>
    <row r="2730" spans="1:9" x14ac:dyDescent="0.2">
      <c r="A2730" t="s">
        <v>106</v>
      </c>
      <c r="B2730" t="s">
        <v>19</v>
      </c>
      <c r="C2730" t="s">
        <v>17</v>
      </c>
      <c r="D2730" t="s">
        <v>36</v>
      </c>
      <c r="E2730">
        <v>202011</v>
      </c>
      <c r="F2730" s="3">
        <v>1594501147.3400009</v>
      </c>
      <c r="G2730" s="3">
        <v>1825518156.3400009</v>
      </c>
      <c r="H2730" s="3">
        <v>1594501147.3400009</v>
      </c>
      <c r="I2730" s="3">
        <v>1825518156.3400009</v>
      </c>
    </row>
    <row r="2731" spans="1:9" x14ac:dyDescent="0.2">
      <c r="A2731" t="s">
        <v>106</v>
      </c>
      <c r="B2731" t="s">
        <v>19</v>
      </c>
      <c r="C2731" t="s">
        <v>17</v>
      </c>
      <c r="D2731" t="s">
        <v>36</v>
      </c>
      <c r="E2731">
        <v>202012</v>
      </c>
      <c r="F2731" s="3">
        <v>3076100291.2299991</v>
      </c>
      <c r="G2731" s="3">
        <v>4027579191.2299986</v>
      </c>
      <c r="H2731" s="3">
        <v>3076100291.2299991</v>
      </c>
      <c r="I2731" s="3">
        <v>4027579191.2299986</v>
      </c>
    </row>
    <row r="2732" spans="1:9" x14ac:dyDescent="0.2">
      <c r="A2732" t="s">
        <v>106</v>
      </c>
      <c r="B2732" t="s">
        <v>19</v>
      </c>
      <c r="C2732" t="s">
        <v>17</v>
      </c>
      <c r="D2732" t="s">
        <v>36</v>
      </c>
      <c r="E2732">
        <v>202101</v>
      </c>
      <c r="F2732" s="3">
        <v>2816051107.6399999</v>
      </c>
      <c r="G2732" s="3">
        <v>3259361742.6400003</v>
      </c>
      <c r="H2732" s="3">
        <v>2816051107.6399999</v>
      </c>
      <c r="I2732" s="3">
        <v>3259361742.6400003</v>
      </c>
    </row>
    <row r="2733" spans="1:9" x14ac:dyDescent="0.2">
      <c r="A2733" t="s">
        <v>106</v>
      </c>
      <c r="B2733" t="s">
        <v>19</v>
      </c>
      <c r="C2733" t="s">
        <v>17</v>
      </c>
      <c r="D2733" t="s">
        <v>36</v>
      </c>
      <c r="E2733">
        <v>202102</v>
      </c>
      <c r="F2733" s="3">
        <v>3169539766.9300003</v>
      </c>
      <c r="G2733" s="3">
        <v>3157026897.9300003</v>
      </c>
      <c r="H2733" s="3">
        <v>3169539766.9300003</v>
      </c>
      <c r="I2733" s="3">
        <v>3157026897.9300003</v>
      </c>
    </row>
    <row r="2734" spans="1:9" x14ac:dyDescent="0.2">
      <c r="A2734" t="s">
        <v>106</v>
      </c>
      <c r="B2734" t="s">
        <v>19</v>
      </c>
      <c r="C2734" t="s">
        <v>17</v>
      </c>
      <c r="D2734" t="s">
        <v>36</v>
      </c>
      <c r="E2734">
        <v>202103</v>
      </c>
      <c r="F2734" s="3">
        <v>3849991952.9299989</v>
      </c>
      <c r="G2734" s="3">
        <v>3627942104.9299979</v>
      </c>
      <c r="H2734" s="3">
        <v>3849991952.9299989</v>
      </c>
      <c r="I2734" s="3">
        <v>3627942104.9299979</v>
      </c>
    </row>
    <row r="2735" spans="1:9" x14ac:dyDescent="0.2">
      <c r="A2735" t="s">
        <v>106</v>
      </c>
      <c r="B2735" t="s">
        <v>19</v>
      </c>
      <c r="C2735" t="s">
        <v>17</v>
      </c>
      <c r="D2735" t="s">
        <v>36</v>
      </c>
      <c r="E2735">
        <v>202104</v>
      </c>
      <c r="F2735" s="3">
        <v>2980871168.3100014</v>
      </c>
      <c r="G2735" s="3">
        <v>3219641524.3100004</v>
      </c>
      <c r="H2735" s="3">
        <v>2980871168.3100014</v>
      </c>
      <c r="I2735" s="3">
        <v>3219641524.3100004</v>
      </c>
    </row>
    <row r="2736" spans="1:9" x14ac:dyDescent="0.2">
      <c r="A2736" t="s">
        <v>106</v>
      </c>
      <c r="B2736" t="s">
        <v>19</v>
      </c>
      <c r="C2736" t="s">
        <v>17</v>
      </c>
      <c r="D2736" t="s">
        <v>36</v>
      </c>
      <c r="E2736">
        <v>202105</v>
      </c>
      <c r="F2736" s="3">
        <v>3347648351.8400011</v>
      </c>
      <c r="G2736" s="3">
        <v>3459143005.8400016</v>
      </c>
      <c r="H2736" s="3">
        <v>3347648351.8400011</v>
      </c>
      <c r="I2736" s="3">
        <v>3459143005.8400016</v>
      </c>
    </row>
    <row r="2737" spans="1:9" x14ac:dyDescent="0.2">
      <c r="A2737" t="s">
        <v>106</v>
      </c>
      <c r="B2737" t="s">
        <v>19</v>
      </c>
      <c r="C2737" t="s">
        <v>17</v>
      </c>
      <c r="D2737" t="s">
        <v>36</v>
      </c>
      <c r="E2737">
        <v>202106</v>
      </c>
      <c r="F2737" s="3">
        <v>3142923757.000001</v>
      </c>
      <c r="G2737" s="3">
        <v>3265766833.0000014</v>
      </c>
      <c r="H2737" s="3">
        <v>3142923757.000001</v>
      </c>
      <c r="I2737" s="3">
        <v>3265766833.0000014</v>
      </c>
    </row>
    <row r="2738" spans="1:9" x14ac:dyDescent="0.2">
      <c r="A2738" t="s">
        <v>106</v>
      </c>
      <c r="B2738" t="s">
        <v>19</v>
      </c>
      <c r="C2738" t="s">
        <v>17</v>
      </c>
      <c r="D2738" t="s">
        <v>36</v>
      </c>
      <c r="E2738">
        <v>202107</v>
      </c>
      <c r="F2738" s="3">
        <v>3526815939.1800013</v>
      </c>
      <c r="G2738" s="3">
        <v>3507998555.1800013</v>
      </c>
      <c r="H2738" s="3">
        <v>3526815939.1800013</v>
      </c>
      <c r="I2738" s="3">
        <v>3507998555.1800013</v>
      </c>
    </row>
    <row r="2739" spans="1:9" x14ac:dyDescent="0.2">
      <c r="A2739" t="s">
        <v>106</v>
      </c>
      <c r="B2739" t="s">
        <v>19</v>
      </c>
      <c r="C2739" t="s">
        <v>17</v>
      </c>
      <c r="D2739" t="s">
        <v>36</v>
      </c>
      <c r="E2739">
        <v>202108</v>
      </c>
      <c r="F2739" s="3">
        <v>5768565600.1899996</v>
      </c>
      <c r="G2739" s="3">
        <v>4326515238.1899986</v>
      </c>
      <c r="H2739" s="3">
        <v>5768565600.1899996</v>
      </c>
      <c r="I2739" s="3">
        <v>4326515238.1899986</v>
      </c>
    </row>
    <row r="2740" spans="1:9" x14ac:dyDescent="0.2">
      <c r="A2740" t="s">
        <v>106</v>
      </c>
      <c r="B2740" t="s">
        <v>19</v>
      </c>
      <c r="C2740" t="s">
        <v>17</v>
      </c>
      <c r="D2740" t="s">
        <v>36</v>
      </c>
      <c r="E2740">
        <v>202109</v>
      </c>
      <c r="F2740" s="3">
        <v>5164249102.4699993</v>
      </c>
      <c r="G2740" s="3">
        <v>4030464571.4699984</v>
      </c>
      <c r="H2740" s="3">
        <v>5164249102.4699993</v>
      </c>
      <c r="I2740" s="3">
        <v>4030464571.4699984</v>
      </c>
    </row>
    <row r="2741" spans="1:9" x14ac:dyDescent="0.2">
      <c r="A2741" t="s">
        <v>106</v>
      </c>
      <c r="B2741" t="s">
        <v>19</v>
      </c>
      <c r="C2741" t="s">
        <v>17</v>
      </c>
      <c r="D2741" t="s">
        <v>36</v>
      </c>
      <c r="E2741">
        <v>202110</v>
      </c>
      <c r="F2741" s="3">
        <v>3012610446.2499986</v>
      </c>
      <c r="G2741" s="3">
        <v>3354154288.25</v>
      </c>
      <c r="H2741" s="3">
        <v>3012610446.2499986</v>
      </c>
      <c r="I2741" s="3">
        <v>3354154288.25</v>
      </c>
    </row>
    <row r="2742" spans="1:9" x14ac:dyDescent="0.2">
      <c r="A2742" t="s">
        <v>106</v>
      </c>
      <c r="B2742" t="s">
        <v>19</v>
      </c>
      <c r="C2742" t="s">
        <v>17</v>
      </c>
      <c r="D2742" t="s">
        <v>36</v>
      </c>
      <c r="E2742">
        <v>202111</v>
      </c>
      <c r="F2742" s="3">
        <v>2933348025.7399998</v>
      </c>
      <c r="G2742" s="3">
        <v>3257642551.7400002</v>
      </c>
      <c r="H2742" s="3">
        <v>2933348025.7399998</v>
      </c>
      <c r="I2742" s="3">
        <v>3257642551.7400002</v>
      </c>
    </row>
    <row r="2743" spans="1:9" x14ac:dyDescent="0.2">
      <c r="A2743" t="s">
        <v>106</v>
      </c>
      <c r="B2743" t="s">
        <v>19</v>
      </c>
      <c r="C2743" t="s">
        <v>17</v>
      </c>
      <c r="D2743" t="s">
        <v>36</v>
      </c>
      <c r="E2743">
        <v>202112</v>
      </c>
      <c r="F2743" s="3">
        <v>2254720718.8599992</v>
      </c>
      <c r="G2743" s="3">
        <v>3109908189.8599977</v>
      </c>
      <c r="H2743" s="3">
        <v>2254720718.8599992</v>
      </c>
      <c r="I2743" s="3">
        <v>3109908189.8599977</v>
      </c>
    </row>
    <row r="2744" spans="1:9" x14ac:dyDescent="0.2">
      <c r="A2744" t="s">
        <v>106</v>
      </c>
      <c r="B2744" t="s">
        <v>19</v>
      </c>
      <c r="C2744" t="s">
        <v>17</v>
      </c>
      <c r="D2744" t="s">
        <v>36</v>
      </c>
      <c r="E2744">
        <v>202201</v>
      </c>
      <c r="F2744" s="3">
        <v>3011366916.1700015</v>
      </c>
      <c r="G2744" s="3">
        <v>3391371723.1700015</v>
      </c>
      <c r="H2744" s="3">
        <v>3011366916.1700015</v>
      </c>
      <c r="I2744" s="3">
        <v>3391371723.1700015</v>
      </c>
    </row>
    <row r="2745" spans="1:9" x14ac:dyDescent="0.2">
      <c r="A2745" t="s">
        <v>106</v>
      </c>
      <c r="B2745" t="s">
        <v>19</v>
      </c>
      <c r="C2745" t="s">
        <v>17</v>
      </c>
      <c r="D2745" t="s">
        <v>36</v>
      </c>
      <c r="E2745">
        <v>202202</v>
      </c>
      <c r="F2745" s="3">
        <v>3231336027.4800014</v>
      </c>
      <c r="G2745" s="3">
        <v>3159422862.4800014</v>
      </c>
      <c r="H2745" s="3">
        <v>3231336027.4800014</v>
      </c>
      <c r="I2745" s="3">
        <v>3159422862.4800014</v>
      </c>
    </row>
    <row r="2746" spans="1:9" x14ac:dyDescent="0.2">
      <c r="A2746" t="s">
        <v>106</v>
      </c>
      <c r="B2746" t="s">
        <v>19</v>
      </c>
      <c r="C2746" t="s">
        <v>17</v>
      </c>
      <c r="D2746" t="s">
        <v>36</v>
      </c>
      <c r="E2746">
        <v>202203</v>
      </c>
      <c r="F2746" s="3">
        <v>3791496909.1600022</v>
      </c>
      <c r="G2746" s="3">
        <v>3543723583.1600013</v>
      </c>
      <c r="H2746" s="3">
        <v>3791496909.1600022</v>
      </c>
      <c r="I2746" s="3">
        <v>3543723583.1600013</v>
      </c>
    </row>
    <row r="2747" spans="1:9" x14ac:dyDescent="0.2">
      <c r="A2747" t="s">
        <v>106</v>
      </c>
      <c r="B2747" t="s">
        <v>19</v>
      </c>
      <c r="C2747" t="s">
        <v>17</v>
      </c>
      <c r="D2747" t="s">
        <v>36</v>
      </c>
      <c r="E2747">
        <v>202204</v>
      </c>
      <c r="F2747" s="3">
        <v>3309274751.2399993</v>
      </c>
      <c r="G2747" s="3">
        <v>3363377279.2399998</v>
      </c>
      <c r="H2747" s="3">
        <v>3309274751.2399993</v>
      </c>
      <c r="I2747" s="3">
        <v>3363377279.2399998</v>
      </c>
    </row>
    <row r="2748" spans="1:9" x14ac:dyDescent="0.2">
      <c r="A2748" t="s">
        <v>106</v>
      </c>
      <c r="B2748" t="s">
        <v>19</v>
      </c>
      <c r="C2748" t="s">
        <v>17</v>
      </c>
      <c r="D2748" t="s">
        <v>36</v>
      </c>
      <c r="E2748">
        <v>202205</v>
      </c>
      <c r="F2748" s="3">
        <v>3685087623.4099979</v>
      </c>
      <c r="G2748" s="3">
        <v>3571163039.4099979</v>
      </c>
      <c r="H2748" s="3">
        <v>3685087623.4099979</v>
      </c>
      <c r="I2748" s="3">
        <v>3571163039.4099979</v>
      </c>
    </row>
    <row r="2749" spans="1:9" x14ac:dyDescent="0.2">
      <c r="A2749" t="s">
        <v>106</v>
      </c>
      <c r="B2749" t="s">
        <v>19</v>
      </c>
      <c r="C2749" t="s">
        <v>17</v>
      </c>
      <c r="D2749" t="s">
        <v>36</v>
      </c>
      <c r="E2749">
        <v>202206</v>
      </c>
      <c r="F2749" s="3">
        <v>4452647275.5899992</v>
      </c>
      <c r="G2749" s="3">
        <v>4323621336.5899992</v>
      </c>
      <c r="H2749" s="3">
        <v>4452647275.5899992</v>
      </c>
      <c r="I2749" s="3">
        <v>4323621336.5899992</v>
      </c>
    </row>
    <row r="2750" spans="1:9" x14ac:dyDescent="0.2">
      <c r="A2750" t="s">
        <v>106</v>
      </c>
      <c r="B2750" t="s">
        <v>19</v>
      </c>
      <c r="C2750" t="s">
        <v>17</v>
      </c>
      <c r="D2750" t="s">
        <v>36</v>
      </c>
      <c r="E2750">
        <v>202207</v>
      </c>
      <c r="F2750" s="3">
        <v>2440056040.4099998</v>
      </c>
      <c r="G2750" s="3">
        <v>2680466748.4099989</v>
      </c>
      <c r="H2750" s="3">
        <v>2440056040.4099998</v>
      </c>
      <c r="I2750" s="3">
        <v>2680466748.4099989</v>
      </c>
    </row>
    <row r="2751" spans="1:9" x14ac:dyDescent="0.2">
      <c r="A2751" t="s">
        <v>106</v>
      </c>
      <c r="B2751" t="s">
        <v>19</v>
      </c>
      <c r="C2751" t="s">
        <v>17</v>
      </c>
      <c r="D2751" t="s">
        <v>36</v>
      </c>
      <c r="E2751">
        <v>202208</v>
      </c>
      <c r="F2751" s="3">
        <v>6739673832.1899986</v>
      </c>
      <c r="G2751" s="3">
        <v>4632351173.1900015</v>
      </c>
      <c r="H2751" s="3">
        <v>6739673832.1899986</v>
      </c>
      <c r="I2751" s="3">
        <v>4632351173.1900015</v>
      </c>
    </row>
    <row r="2752" spans="1:9" x14ac:dyDescent="0.2">
      <c r="A2752" t="s">
        <v>106</v>
      </c>
      <c r="B2752" t="s">
        <v>19</v>
      </c>
      <c r="C2752" t="s">
        <v>17</v>
      </c>
      <c r="D2752" t="s">
        <v>36</v>
      </c>
      <c r="E2752">
        <v>202209</v>
      </c>
      <c r="F2752" s="3">
        <v>5524583395.7300014</v>
      </c>
      <c r="G2752" s="3">
        <v>4226029985.730001</v>
      </c>
      <c r="H2752" s="3">
        <v>5524583395.7300014</v>
      </c>
      <c r="I2752" s="3">
        <v>4226029985.730001</v>
      </c>
    </row>
    <row r="2753" spans="1:9" x14ac:dyDescent="0.2">
      <c r="A2753" t="s">
        <v>106</v>
      </c>
      <c r="B2753" t="s">
        <v>19</v>
      </c>
      <c r="C2753" t="s">
        <v>17</v>
      </c>
      <c r="D2753" t="s">
        <v>36</v>
      </c>
      <c r="E2753">
        <v>202210</v>
      </c>
      <c r="F2753" s="3">
        <v>3438937515.4299989</v>
      </c>
      <c r="G2753" s="3">
        <v>3646104113.4299979</v>
      </c>
      <c r="H2753" s="3">
        <v>3438937515.4299989</v>
      </c>
      <c r="I2753" s="3">
        <v>3646104113.4299979</v>
      </c>
    </row>
    <row r="2754" spans="1:9" x14ac:dyDescent="0.2">
      <c r="A2754" t="s">
        <v>106</v>
      </c>
      <c r="B2754" t="s">
        <v>19</v>
      </c>
      <c r="C2754" t="s">
        <v>17</v>
      </c>
      <c r="D2754" t="s">
        <v>36</v>
      </c>
      <c r="E2754">
        <v>202211</v>
      </c>
      <c r="F2754" s="3">
        <v>2913920960.1699996</v>
      </c>
      <c r="G2754" s="3">
        <v>3376260318.1699986</v>
      </c>
      <c r="H2754" s="3">
        <v>2913920960.1699996</v>
      </c>
      <c r="I2754" s="3">
        <v>3376260318.1699986</v>
      </c>
    </row>
    <row r="2755" spans="1:9" x14ac:dyDescent="0.2">
      <c r="A2755" t="s">
        <v>106</v>
      </c>
      <c r="B2755" t="s">
        <v>19</v>
      </c>
      <c r="C2755" t="s">
        <v>17</v>
      </c>
      <c r="D2755" t="s">
        <v>36</v>
      </c>
      <c r="E2755">
        <v>202212</v>
      </c>
      <c r="F2755" s="3">
        <v>2800316420.7799997</v>
      </c>
      <c r="G2755" s="3">
        <v>3406391038.7800012</v>
      </c>
      <c r="H2755" s="3">
        <v>2800316420.7799997</v>
      </c>
      <c r="I2755" s="3">
        <v>3406391038.7800012</v>
      </c>
    </row>
    <row r="2756" spans="1:9" x14ac:dyDescent="0.2">
      <c r="A2756" t="s">
        <v>106</v>
      </c>
      <c r="B2756" t="s">
        <v>19</v>
      </c>
      <c r="C2756" t="s">
        <v>17</v>
      </c>
      <c r="D2756" t="s">
        <v>36</v>
      </c>
      <c r="E2756">
        <v>202301</v>
      </c>
      <c r="F2756" s="3">
        <v>3260801701.1400003</v>
      </c>
      <c r="G2756" s="3">
        <v>3615575925.1399994</v>
      </c>
      <c r="H2756" s="3">
        <v>3260801701.1400003</v>
      </c>
      <c r="I2756" s="3">
        <v>3615575925.1399994</v>
      </c>
    </row>
    <row r="2757" spans="1:9" x14ac:dyDescent="0.2">
      <c r="A2757" t="s">
        <v>106</v>
      </c>
      <c r="B2757" t="s">
        <v>19</v>
      </c>
      <c r="C2757" t="s">
        <v>17</v>
      </c>
      <c r="D2757" t="s">
        <v>36</v>
      </c>
      <c r="E2757">
        <v>202302</v>
      </c>
      <c r="F2757" s="3">
        <v>3677370788.0599999</v>
      </c>
      <c r="G2757" s="3">
        <v>3442737959.0599999</v>
      </c>
      <c r="H2757" s="3">
        <v>3677370788.0599999</v>
      </c>
      <c r="I2757" s="3">
        <v>3442737959.0599999</v>
      </c>
    </row>
    <row r="2758" spans="1:9" x14ac:dyDescent="0.2">
      <c r="A2758" t="s">
        <v>106</v>
      </c>
      <c r="B2758" t="s">
        <v>19</v>
      </c>
      <c r="C2758" t="s">
        <v>17</v>
      </c>
      <c r="D2758" t="s">
        <v>36</v>
      </c>
      <c r="E2758">
        <v>202303</v>
      </c>
      <c r="F2758" s="3">
        <v>4333023600.5300016</v>
      </c>
      <c r="G2758" s="3">
        <v>3967103662.5300026</v>
      </c>
      <c r="H2758" s="3">
        <v>4333023600.5300016</v>
      </c>
      <c r="I2758" s="3">
        <v>3967103662.5300026</v>
      </c>
    </row>
    <row r="2759" spans="1:9" x14ac:dyDescent="0.2">
      <c r="A2759" t="s">
        <v>106</v>
      </c>
      <c r="B2759" t="s">
        <v>19</v>
      </c>
      <c r="C2759" t="s">
        <v>17</v>
      </c>
      <c r="D2759" t="s">
        <v>36</v>
      </c>
      <c r="E2759">
        <v>202304</v>
      </c>
      <c r="F2759" s="3">
        <v>3635986925.7800002</v>
      </c>
      <c r="G2759" s="3">
        <v>3665875625.7800002</v>
      </c>
      <c r="H2759" s="3">
        <v>3635986925.7800002</v>
      </c>
      <c r="I2759" s="3">
        <v>3665875625.7800002</v>
      </c>
    </row>
    <row r="2760" spans="1:9" x14ac:dyDescent="0.2">
      <c r="A2760" t="s">
        <v>106</v>
      </c>
      <c r="B2760" t="s">
        <v>19</v>
      </c>
      <c r="C2760" t="s">
        <v>17</v>
      </c>
      <c r="D2760" t="s">
        <v>36</v>
      </c>
      <c r="E2760">
        <v>202305</v>
      </c>
      <c r="F2760" s="3">
        <v>4503630736.1999989</v>
      </c>
      <c r="G2760" s="3">
        <v>4150418527.1999989</v>
      </c>
      <c r="H2760" s="3">
        <v>4503630736.1999989</v>
      </c>
      <c r="I2760" s="3">
        <v>4150418527.1999989</v>
      </c>
    </row>
    <row r="2761" spans="1:9" x14ac:dyDescent="0.2">
      <c r="A2761" t="s">
        <v>106</v>
      </c>
      <c r="B2761" t="s">
        <v>19</v>
      </c>
      <c r="C2761" t="s">
        <v>17</v>
      </c>
      <c r="D2761" t="s">
        <v>36</v>
      </c>
      <c r="E2761">
        <v>202306</v>
      </c>
      <c r="F2761" s="3">
        <v>2935836406.8700004</v>
      </c>
      <c r="G2761" s="3">
        <v>3310664871.8700008</v>
      </c>
      <c r="H2761" s="3">
        <v>2935836406.8700004</v>
      </c>
      <c r="I2761" s="3">
        <v>3310664871.8700008</v>
      </c>
    </row>
    <row r="2762" spans="1:9" x14ac:dyDescent="0.2">
      <c r="A2762" t="s">
        <v>106</v>
      </c>
      <c r="B2762" t="s">
        <v>19</v>
      </c>
      <c r="C2762" t="s">
        <v>17</v>
      </c>
      <c r="D2762" t="s">
        <v>36</v>
      </c>
      <c r="E2762">
        <v>202307</v>
      </c>
      <c r="F2762" s="3">
        <v>4368739332.6900015</v>
      </c>
      <c r="G2762" s="3">
        <v>4058747644.690001</v>
      </c>
      <c r="H2762" s="3">
        <v>4368739332.6900015</v>
      </c>
      <c r="I2762" s="3">
        <v>4058747644.690001</v>
      </c>
    </row>
    <row r="2763" spans="1:9" x14ac:dyDescent="0.2">
      <c r="A2763" t="s">
        <v>106</v>
      </c>
      <c r="B2763" t="s">
        <v>19</v>
      </c>
      <c r="C2763" t="s">
        <v>17</v>
      </c>
      <c r="D2763" t="s">
        <v>36</v>
      </c>
      <c r="E2763">
        <v>202308</v>
      </c>
      <c r="F2763" s="3">
        <v>6133710669.8599949</v>
      </c>
      <c r="G2763" s="3">
        <v>4607816455.8599997</v>
      </c>
      <c r="H2763" s="3">
        <v>6133710669.8599949</v>
      </c>
      <c r="I2763" s="3">
        <v>4607816455.8599997</v>
      </c>
    </row>
    <row r="2764" spans="1:9" x14ac:dyDescent="0.2">
      <c r="A2764" t="s">
        <v>106</v>
      </c>
      <c r="B2764" t="s">
        <v>19</v>
      </c>
      <c r="C2764" t="s">
        <v>17</v>
      </c>
      <c r="D2764" t="s">
        <v>36</v>
      </c>
      <c r="E2764">
        <v>202309</v>
      </c>
      <c r="F2764" s="3">
        <v>5784335928.3199997</v>
      </c>
      <c r="G2764" s="3">
        <v>4459783803.3199987</v>
      </c>
      <c r="H2764" s="3">
        <v>5784335928.3199997</v>
      </c>
      <c r="I2764" s="3">
        <v>4459783803.3199987</v>
      </c>
    </row>
    <row r="2765" spans="1:9" x14ac:dyDescent="0.2">
      <c r="A2765" t="s">
        <v>106</v>
      </c>
      <c r="B2765" t="s">
        <v>19</v>
      </c>
      <c r="C2765" t="s">
        <v>17</v>
      </c>
      <c r="D2765" t="s">
        <v>36</v>
      </c>
      <c r="E2765">
        <v>202310</v>
      </c>
      <c r="F2765" s="3">
        <v>3570189366.0700021</v>
      </c>
      <c r="G2765" s="3">
        <v>3869512563.0700026</v>
      </c>
      <c r="H2765" s="3">
        <v>3570189366.0700021</v>
      </c>
      <c r="I2765" s="3">
        <v>3869512563.0700026</v>
      </c>
    </row>
    <row r="2766" spans="1:9" x14ac:dyDescent="0.2">
      <c r="A2766" t="s">
        <v>106</v>
      </c>
      <c r="B2766" t="s">
        <v>19</v>
      </c>
      <c r="C2766" t="s">
        <v>17</v>
      </c>
      <c r="D2766" t="s">
        <v>36</v>
      </c>
      <c r="E2766">
        <v>202311</v>
      </c>
      <c r="F2766" s="3">
        <v>2880174012.9900002</v>
      </c>
      <c r="G2766" s="3">
        <v>3499394095.9900002</v>
      </c>
      <c r="H2766" s="3">
        <v>2880174012.9900002</v>
      </c>
      <c r="I2766" s="3">
        <v>3499394095.9900002</v>
      </c>
    </row>
    <row r="2767" spans="1:9" x14ac:dyDescent="0.2">
      <c r="A2767" t="s">
        <v>106</v>
      </c>
      <c r="B2767" t="s">
        <v>19</v>
      </c>
      <c r="C2767" t="s">
        <v>17</v>
      </c>
      <c r="D2767" t="s">
        <v>36</v>
      </c>
      <c r="E2767">
        <v>202312</v>
      </c>
      <c r="F2767" s="3">
        <v>2425820708.8199997</v>
      </c>
      <c r="G2767" s="3">
        <v>3495069203.8200006</v>
      </c>
      <c r="H2767" s="3">
        <v>2425820708.8199997</v>
      </c>
      <c r="I2767" s="3">
        <v>3495069203.8200006</v>
      </c>
    </row>
    <row r="2768" spans="1:9" x14ac:dyDescent="0.2">
      <c r="A2768" t="s">
        <v>106</v>
      </c>
      <c r="B2768" t="s">
        <v>19</v>
      </c>
      <c r="C2768" t="s">
        <v>17</v>
      </c>
      <c r="D2768" t="s">
        <v>36</v>
      </c>
      <c r="E2768">
        <v>202401</v>
      </c>
      <c r="F2768" s="3">
        <v>3667560113.7599969</v>
      </c>
      <c r="G2768" s="3">
        <v>3909505363.7599969</v>
      </c>
      <c r="H2768" s="3">
        <v>3667560113.7599969</v>
      </c>
      <c r="I2768" s="3">
        <v>3909505363.7599969</v>
      </c>
    </row>
    <row r="2769" spans="1:9" x14ac:dyDescent="0.2">
      <c r="A2769" t="s">
        <v>106</v>
      </c>
      <c r="B2769" t="s">
        <v>19</v>
      </c>
      <c r="C2769" t="s">
        <v>17</v>
      </c>
      <c r="D2769" t="s">
        <v>36</v>
      </c>
      <c r="E2769">
        <v>202402</v>
      </c>
      <c r="F2769" s="3">
        <v>3583083939.0799994</v>
      </c>
      <c r="G2769" s="3">
        <v>3666565408.0799994</v>
      </c>
      <c r="H2769" s="3">
        <v>3583083939.0799994</v>
      </c>
      <c r="I2769" s="3">
        <v>3666565408.0799994</v>
      </c>
    </row>
    <row r="2770" spans="1:9" x14ac:dyDescent="0.2">
      <c r="A2770" t="s">
        <v>106</v>
      </c>
      <c r="B2770" t="s">
        <v>19</v>
      </c>
      <c r="C2770" t="s">
        <v>17</v>
      </c>
      <c r="D2770" t="s">
        <v>36</v>
      </c>
      <c r="E2770">
        <v>202403</v>
      </c>
      <c r="F2770" s="3">
        <v>3950181742.3299985</v>
      </c>
      <c r="G2770" s="3">
        <v>4047361445.329998</v>
      </c>
      <c r="H2770" s="3">
        <v>3950181742.3299985</v>
      </c>
      <c r="I2770" s="3">
        <v>4047361445.329998</v>
      </c>
    </row>
    <row r="2771" spans="1:9" x14ac:dyDescent="0.2">
      <c r="A2771" t="s">
        <v>106</v>
      </c>
      <c r="B2771" t="s">
        <v>19</v>
      </c>
      <c r="C2771" t="s">
        <v>17</v>
      </c>
      <c r="D2771" t="s">
        <v>36</v>
      </c>
      <c r="E2771">
        <v>202404</v>
      </c>
      <c r="F2771" s="3">
        <v>3435025331.9700031</v>
      </c>
      <c r="G2771" s="3">
        <v>3710129453.9700022</v>
      </c>
      <c r="H2771" s="3">
        <v>3435025331.9700031</v>
      </c>
      <c r="I2771" s="3">
        <v>3710129453.9700022</v>
      </c>
    </row>
    <row r="2772" spans="1:9" x14ac:dyDescent="0.2">
      <c r="A2772" t="s">
        <v>106</v>
      </c>
      <c r="B2772" t="s">
        <v>19</v>
      </c>
      <c r="C2772" t="s">
        <v>17</v>
      </c>
      <c r="D2772" t="s">
        <v>36</v>
      </c>
      <c r="E2772">
        <v>202405</v>
      </c>
      <c r="F2772" s="3">
        <v>4033338398.7699971</v>
      </c>
      <c r="G2772" s="3">
        <v>4029208366.7699971</v>
      </c>
      <c r="H2772" s="3">
        <v>4033338398.7699971</v>
      </c>
      <c r="I2772" s="3">
        <v>4029208366.7699971</v>
      </c>
    </row>
    <row r="2773" spans="1:9" x14ac:dyDescent="0.2">
      <c r="A2773" t="s">
        <v>106</v>
      </c>
      <c r="B2773" t="s">
        <v>19</v>
      </c>
      <c r="C2773" t="s">
        <v>17</v>
      </c>
      <c r="D2773" t="s">
        <v>37</v>
      </c>
      <c r="E2773">
        <v>201906</v>
      </c>
      <c r="F2773" s="3">
        <v>10754881254.41</v>
      </c>
      <c r="G2773" s="3">
        <v>10615621644.409998</v>
      </c>
      <c r="H2773" s="3">
        <v>10754881254.41</v>
      </c>
      <c r="I2773" s="3">
        <v>10615621644.409998</v>
      </c>
    </row>
    <row r="2774" spans="1:9" x14ac:dyDescent="0.2">
      <c r="A2774" t="s">
        <v>106</v>
      </c>
      <c r="B2774" t="s">
        <v>19</v>
      </c>
      <c r="C2774" t="s">
        <v>17</v>
      </c>
      <c r="D2774" t="s">
        <v>37</v>
      </c>
      <c r="E2774">
        <v>201912</v>
      </c>
      <c r="F2774" s="3">
        <v>21791974818.949997</v>
      </c>
      <c r="G2774" s="3">
        <v>21577695882.949997</v>
      </c>
      <c r="H2774" s="3">
        <v>21791974818.949997</v>
      </c>
      <c r="I2774" s="3">
        <v>21577695882.949997</v>
      </c>
    </row>
    <row r="2775" spans="1:9" x14ac:dyDescent="0.2">
      <c r="A2775" t="s">
        <v>106</v>
      </c>
      <c r="B2775" t="s">
        <v>19</v>
      </c>
      <c r="C2775" t="s">
        <v>17</v>
      </c>
      <c r="D2775" t="s">
        <v>37</v>
      </c>
      <c r="E2775">
        <v>202006</v>
      </c>
      <c r="F2775" s="3">
        <v>16432399044.51</v>
      </c>
      <c r="G2775" s="3">
        <v>19529381237.509998</v>
      </c>
      <c r="H2775" s="3">
        <v>16432399044.51</v>
      </c>
      <c r="I2775" s="3">
        <v>19529381237.509998</v>
      </c>
    </row>
    <row r="2776" spans="1:9" x14ac:dyDescent="0.2">
      <c r="A2776" t="s">
        <v>106</v>
      </c>
      <c r="B2776" t="s">
        <v>19</v>
      </c>
      <c r="C2776" t="s">
        <v>17</v>
      </c>
      <c r="D2776" t="s">
        <v>37</v>
      </c>
      <c r="E2776">
        <v>202012</v>
      </c>
      <c r="F2776" s="3">
        <v>21868428257.220001</v>
      </c>
      <c r="G2776" s="3">
        <v>20620711650.219997</v>
      </c>
      <c r="H2776" s="3">
        <v>21868428257.220001</v>
      </c>
      <c r="I2776" s="3">
        <v>20620711650.219997</v>
      </c>
    </row>
    <row r="2777" spans="1:9" x14ac:dyDescent="0.2">
      <c r="A2777" t="s">
        <v>106</v>
      </c>
      <c r="B2777" t="s">
        <v>19</v>
      </c>
      <c r="C2777" t="s">
        <v>17</v>
      </c>
      <c r="D2777" t="s">
        <v>37</v>
      </c>
      <c r="E2777">
        <v>202106</v>
      </c>
      <c r="F2777" s="3">
        <v>19307026104.650002</v>
      </c>
      <c r="G2777" s="3">
        <v>19988882108.650002</v>
      </c>
      <c r="H2777" s="3">
        <v>19307026104.650002</v>
      </c>
      <c r="I2777" s="3">
        <v>19988882108.650002</v>
      </c>
    </row>
    <row r="2778" spans="1:9" x14ac:dyDescent="0.2">
      <c r="A2778" t="s">
        <v>106</v>
      </c>
      <c r="B2778" t="s">
        <v>19</v>
      </c>
      <c r="C2778" t="s">
        <v>17</v>
      </c>
      <c r="D2778" t="s">
        <v>37</v>
      </c>
      <c r="E2778">
        <v>202112</v>
      </c>
      <c r="F2778" s="3">
        <v>22660309832.690002</v>
      </c>
      <c r="G2778" s="3">
        <v>21586683394.689995</v>
      </c>
      <c r="H2778" s="3">
        <v>22660309832.690002</v>
      </c>
      <c r="I2778" s="3">
        <v>21586683394.689995</v>
      </c>
    </row>
    <row r="2779" spans="1:9" x14ac:dyDescent="0.2">
      <c r="A2779" t="s">
        <v>106</v>
      </c>
      <c r="B2779" t="s">
        <v>19</v>
      </c>
      <c r="C2779" t="s">
        <v>17</v>
      </c>
      <c r="D2779" t="s">
        <v>37</v>
      </c>
      <c r="E2779">
        <v>202206</v>
      </c>
      <c r="F2779" s="3">
        <v>21481209503.050003</v>
      </c>
      <c r="G2779" s="3">
        <v>21352679824.050003</v>
      </c>
      <c r="H2779" s="3">
        <v>21481209503.050003</v>
      </c>
      <c r="I2779" s="3">
        <v>21352679824.050003</v>
      </c>
    </row>
    <row r="2780" spans="1:9" x14ac:dyDescent="0.2">
      <c r="A2780" t="s">
        <v>106</v>
      </c>
      <c r="B2780" t="s">
        <v>19</v>
      </c>
      <c r="C2780" t="s">
        <v>17</v>
      </c>
      <c r="D2780" t="s">
        <v>37</v>
      </c>
      <c r="E2780">
        <v>202212</v>
      </c>
      <c r="F2780" s="3">
        <v>23857488164.709995</v>
      </c>
      <c r="G2780" s="3">
        <v>21967603377.710003</v>
      </c>
      <c r="H2780" s="3">
        <v>23857488164.709995</v>
      </c>
      <c r="I2780" s="3">
        <v>21967603377.710003</v>
      </c>
    </row>
    <row r="2781" spans="1:9" x14ac:dyDescent="0.2">
      <c r="A2781" t="s">
        <v>106</v>
      </c>
      <c r="B2781" t="s">
        <v>19</v>
      </c>
      <c r="C2781" t="s">
        <v>17</v>
      </c>
      <c r="D2781" t="s">
        <v>37</v>
      </c>
      <c r="E2781">
        <v>202306</v>
      </c>
      <c r="F2781" s="3">
        <v>22346650158.580002</v>
      </c>
      <c r="G2781" s="3">
        <v>22152376571.580002</v>
      </c>
      <c r="H2781" s="3">
        <v>22346650158.580002</v>
      </c>
      <c r="I2781" s="3">
        <v>22152376571.580002</v>
      </c>
    </row>
    <row r="2782" spans="1:9" x14ac:dyDescent="0.2">
      <c r="A2782" t="s">
        <v>106</v>
      </c>
      <c r="B2782" t="s">
        <v>19</v>
      </c>
      <c r="C2782" t="s">
        <v>17</v>
      </c>
      <c r="D2782" t="s">
        <v>37</v>
      </c>
      <c r="E2782">
        <v>202312</v>
      </c>
      <c r="F2782" s="3">
        <v>25162970018.75</v>
      </c>
      <c r="G2782" s="3">
        <v>23990323766.750004</v>
      </c>
      <c r="H2782" s="3">
        <v>25162970018.75</v>
      </c>
      <c r="I2782" s="3">
        <v>23990323766.750004</v>
      </c>
    </row>
    <row r="2783" spans="1:9" x14ac:dyDescent="0.2">
      <c r="A2783" t="s">
        <v>106</v>
      </c>
      <c r="B2783" t="s">
        <v>19</v>
      </c>
      <c r="C2783" t="s">
        <v>17</v>
      </c>
      <c r="D2783" t="s">
        <v>37</v>
      </c>
      <c r="E2783">
        <v>202406</v>
      </c>
      <c r="F2783" s="3">
        <v>18669189525.909996</v>
      </c>
      <c r="G2783" s="3">
        <v>19362770037.909992</v>
      </c>
      <c r="H2783" s="3">
        <v>18669189525.909996</v>
      </c>
      <c r="I2783" s="3">
        <v>19362770037.909992</v>
      </c>
    </row>
    <row r="2784" spans="1:9" x14ac:dyDescent="0.2">
      <c r="A2784" t="s">
        <v>106</v>
      </c>
      <c r="B2784" t="s">
        <v>19</v>
      </c>
      <c r="C2784" t="s">
        <v>17</v>
      </c>
      <c r="D2784" t="s">
        <v>33</v>
      </c>
      <c r="E2784">
        <v>201906</v>
      </c>
      <c r="F2784" s="3">
        <v>10754881254.41</v>
      </c>
      <c r="G2784" s="3">
        <v>10615621644.409998</v>
      </c>
      <c r="H2784" s="3">
        <v>10754881254.41</v>
      </c>
      <c r="I2784" s="3">
        <v>10615621644.409998</v>
      </c>
    </row>
    <row r="2785" spans="1:9" x14ac:dyDescent="0.2">
      <c r="A2785" t="s">
        <v>106</v>
      </c>
      <c r="B2785" t="s">
        <v>19</v>
      </c>
      <c r="C2785" t="s">
        <v>17</v>
      </c>
      <c r="D2785" t="s">
        <v>33</v>
      </c>
      <c r="E2785">
        <v>201909</v>
      </c>
      <c r="F2785" s="3">
        <v>12886868347.719997</v>
      </c>
      <c r="G2785" s="3">
        <v>10634374711.719997</v>
      </c>
      <c r="H2785" s="3">
        <v>12886868347.719997</v>
      </c>
      <c r="I2785" s="3">
        <v>10634374711.719997</v>
      </c>
    </row>
    <row r="2786" spans="1:9" x14ac:dyDescent="0.2">
      <c r="A2786" t="s">
        <v>106</v>
      </c>
      <c r="B2786" t="s">
        <v>19</v>
      </c>
      <c r="C2786" t="s">
        <v>17</v>
      </c>
      <c r="D2786" t="s">
        <v>33</v>
      </c>
      <c r="E2786">
        <v>201912</v>
      </c>
      <c r="F2786" s="3">
        <v>8905106471.2299995</v>
      </c>
      <c r="G2786" s="3">
        <v>10943321171.23</v>
      </c>
      <c r="H2786" s="3">
        <v>8905106471.2299995</v>
      </c>
      <c r="I2786" s="3">
        <v>10943321171.23</v>
      </c>
    </row>
    <row r="2787" spans="1:9" x14ac:dyDescent="0.2">
      <c r="A2787" t="s">
        <v>106</v>
      </c>
      <c r="B2787" t="s">
        <v>19</v>
      </c>
      <c r="C2787" t="s">
        <v>17</v>
      </c>
      <c r="D2787" t="s">
        <v>33</v>
      </c>
      <c r="E2787">
        <v>202003</v>
      </c>
      <c r="F2787" s="3">
        <v>8574853046.6599979</v>
      </c>
      <c r="G2787" s="3">
        <v>10003180387.659998</v>
      </c>
      <c r="H2787" s="3">
        <v>8574853046.6599979</v>
      </c>
      <c r="I2787" s="3">
        <v>10003180387.659998</v>
      </c>
    </row>
    <row r="2788" spans="1:9" x14ac:dyDescent="0.2">
      <c r="A2788" t="s">
        <v>106</v>
      </c>
      <c r="B2788" t="s">
        <v>19</v>
      </c>
      <c r="C2788" t="s">
        <v>17</v>
      </c>
      <c r="D2788" t="s">
        <v>33</v>
      </c>
      <c r="E2788">
        <v>202006</v>
      </c>
      <c r="F2788" s="3">
        <v>7857545997.8500023</v>
      </c>
      <c r="G2788" s="3">
        <v>9526200849.8500004</v>
      </c>
      <c r="H2788" s="3">
        <v>7857545997.8500023</v>
      </c>
      <c r="I2788" s="3">
        <v>9526200849.8500004</v>
      </c>
    </row>
    <row r="2789" spans="1:9" x14ac:dyDescent="0.2">
      <c r="A2789" t="s">
        <v>106</v>
      </c>
      <c r="B2789" t="s">
        <v>19</v>
      </c>
      <c r="C2789" t="s">
        <v>17</v>
      </c>
      <c r="D2789" t="s">
        <v>33</v>
      </c>
      <c r="E2789">
        <v>202009</v>
      </c>
      <c r="F2789" s="3">
        <v>14058970215.190002</v>
      </c>
      <c r="G2789" s="3">
        <v>11426420448.190001</v>
      </c>
      <c r="H2789" s="3">
        <v>14058970215.190002</v>
      </c>
      <c r="I2789" s="3">
        <v>11426420448.190001</v>
      </c>
    </row>
    <row r="2790" spans="1:9" x14ac:dyDescent="0.2">
      <c r="A2790" t="s">
        <v>106</v>
      </c>
      <c r="B2790" t="s">
        <v>19</v>
      </c>
      <c r="C2790" t="s">
        <v>17</v>
      </c>
      <c r="D2790" t="s">
        <v>33</v>
      </c>
      <c r="E2790">
        <v>202012</v>
      </c>
      <c r="F2790" s="3">
        <v>7809458042.0299988</v>
      </c>
      <c r="G2790" s="3">
        <v>9194291202.0299988</v>
      </c>
      <c r="H2790" s="3">
        <v>7809458042.0299988</v>
      </c>
      <c r="I2790" s="3">
        <v>9194291202.0299988</v>
      </c>
    </row>
    <row r="2791" spans="1:9" x14ac:dyDescent="0.2">
      <c r="A2791" t="s">
        <v>106</v>
      </c>
      <c r="B2791" t="s">
        <v>19</v>
      </c>
      <c r="C2791" t="s">
        <v>17</v>
      </c>
      <c r="D2791" t="s">
        <v>33</v>
      </c>
      <c r="E2791">
        <v>202103</v>
      </c>
      <c r="F2791" s="3">
        <v>9835582827.4999981</v>
      </c>
      <c r="G2791" s="3">
        <v>10044330745.499998</v>
      </c>
      <c r="H2791" s="3">
        <v>9835582827.4999981</v>
      </c>
      <c r="I2791" s="3">
        <v>10044330745.499998</v>
      </c>
    </row>
    <row r="2792" spans="1:9" x14ac:dyDescent="0.2">
      <c r="A2792" t="s">
        <v>106</v>
      </c>
      <c r="B2792" t="s">
        <v>19</v>
      </c>
      <c r="C2792" t="s">
        <v>17</v>
      </c>
      <c r="D2792" t="s">
        <v>33</v>
      </c>
      <c r="E2792">
        <v>202106</v>
      </c>
      <c r="F2792" s="3">
        <v>9471443277.1500034</v>
      </c>
      <c r="G2792" s="3">
        <v>9944551363.1500034</v>
      </c>
      <c r="H2792" s="3">
        <v>9471443277.1500034</v>
      </c>
      <c r="I2792" s="3">
        <v>9944551363.1500034</v>
      </c>
    </row>
    <row r="2793" spans="1:9" x14ac:dyDescent="0.2">
      <c r="A2793" t="s">
        <v>106</v>
      </c>
      <c r="B2793" t="s">
        <v>19</v>
      </c>
      <c r="C2793" t="s">
        <v>17</v>
      </c>
      <c r="D2793" t="s">
        <v>33</v>
      </c>
      <c r="E2793">
        <v>202109</v>
      </c>
      <c r="F2793" s="3">
        <v>14459630641.84</v>
      </c>
      <c r="G2793" s="3">
        <v>11864978364.839998</v>
      </c>
      <c r="H2793" s="3">
        <v>14459630641.84</v>
      </c>
      <c r="I2793" s="3">
        <v>11864978364.839998</v>
      </c>
    </row>
    <row r="2794" spans="1:9" x14ac:dyDescent="0.2">
      <c r="A2794" t="s">
        <v>106</v>
      </c>
      <c r="B2794" t="s">
        <v>19</v>
      </c>
      <c r="C2794" t="s">
        <v>17</v>
      </c>
      <c r="D2794" t="s">
        <v>33</v>
      </c>
      <c r="E2794">
        <v>202112</v>
      </c>
      <c r="F2794" s="3">
        <v>8200679190.8499966</v>
      </c>
      <c r="G2794" s="3">
        <v>9721705029.8499985</v>
      </c>
      <c r="H2794" s="3">
        <v>8200679190.8499966</v>
      </c>
      <c r="I2794" s="3">
        <v>9721705029.8499985</v>
      </c>
    </row>
    <row r="2795" spans="1:9" x14ac:dyDescent="0.2">
      <c r="A2795" t="s">
        <v>106</v>
      </c>
      <c r="B2795" t="s">
        <v>19</v>
      </c>
      <c r="C2795" t="s">
        <v>17</v>
      </c>
      <c r="D2795" t="s">
        <v>33</v>
      </c>
      <c r="E2795">
        <v>202203</v>
      </c>
      <c r="F2795" s="3">
        <v>10034199852.810005</v>
      </c>
      <c r="G2795" s="3">
        <v>10094518168.810005</v>
      </c>
      <c r="H2795" s="3">
        <v>10034199852.810005</v>
      </c>
      <c r="I2795" s="3">
        <v>10094518168.810005</v>
      </c>
    </row>
    <row r="2796" spans="1:9" x14ac:dyDescent="0.2">
      <c r="A2796" t="s">
        <v>106</v>
      </c>
      <c r="B2796" t="s">
        <v>19</v>
      </c>
      <c r="C2796" t="s">
        <v>17</v>
      </c>
      <c r="D2796" t="s">
        <v>33</v>
      </c>
      <c r="E2796">
        <v>202206</v>
      </c>
      <c r="F2796" s="3">
        <v>11447009650.239998</v>
      </c>
      <c r="G2796" s="3">
        <v>11258161655.239998</v>
      </c>
      <c r="H2796" s="3">
        <v>11447009650.239998</v>
      </c>
      <c r="I2796" s="3">
        <v>11258161655.239998</v>
      </c>
    </row>
    <row r="2797" spans="1:9" x14ac:dyDescent="0.2">
      <c r="A2797" t="s">
        <v>106</v>
      </c>
      <c r="B2797" t="s">
        <v>19</v>
      </c>
      <c r="C2797" t="s">
        <v>17</v>
      </c>
      <c r="D2797" t="s">
        <v>33</v>
      </c>
      <c r="E2797">
        <v>202209</v>
      </c>
      <c r="F2797" s="3">
        <v>14704313268.33</v>
      </c>
      <c r="G2797" s="3">
        <v>11538847907.330002</v>
      </c>
      <c r="H2797" s="3">
        <v>14704313268.33</v>
      </c>
      <c r="I2797" s="3">
        <v>11538847907.330002</v>
      </c>
    </row>
    <row r="2798" spans="1:9" x14ac:dyDescent="0.2">
      <c r="A2798" t="s">
        <v>106</v>
      </c>
      <c r="B2798" t="s">
        <v>19</v>
      </c>
      <c r="C2798" t="s">
        <v>17</v>
      </c>
      <c r="D2798" t="s">
        <v>33</v>
      </c>
      <c r="E2798">
        <v>202212</v>
      </c>
      <c r="F2798" s="3">
        <v>9153174896.3799973</v>
      </c>
      <c r="G2798" s="3">
        <v>10428755470.379997</v>
      </c>
      <c r="H2798" s="3">
        <v>9153174896.3799973</v>
      </c>
      <c r="I2798" s="3">
        <v>10428755470.379997</v>
      </c>
    </row>
    <row r="2799" spans="1:9" x14ac:dyDescent="0.2">
      <c r="A2799" t="s">
        <v>106</v>
      </c>
      <c r="B2799" t="s">
        <v>19</v>
      </c>
      <c r="C2799" t="s">
        <v>17</v>
      </c>
      <c r="D2799" t="s">
        <v>33</v>
      </c>
      <c r="E2799">
        <v>202303</v>
      </c>
      <c r="F2799" s="3">
        <v>11271196089.730003</v>
      </c>
      <c r="G2799" s="3">
        <v>11025417546.730001</v>
      </c>
      <c r="H2799" s="3">
        <v>11271196089.730003</v>
      </c>
      <c r="I2799" s="3">
        <v>11025417546.730001</v>
      </c>
    </row>
    <row r="2800" spans="1:9" x14ac:dyDescent="0.2">
      <c r="A2800" t="s">
        <v>106</v>
      </c>
      <c r="B2800" t="s">
        <v>19</v>
      </c>
      <c r="C2800" t="s">
        <v>17</v>
      </c>
      <c r="D2800" t="s">
        <v>33</v>
      </c>
      <c r="E2800">
        <v>202306</v>
      </c>
      <c r="F2800" s="3">
        <v>11075454068.85</v>
      </c>
      <c r="G2800" s="3">
        <v>11126959024.85</v>
      </c>
      <c r="H2800" s="3">
        <v>11075454068.85</v>
      </c>
      <c r="I2800" s="3">
        <v>11126959024.85</v>
      </c>
    </row>
    <row r="2801" spans="1:9" x14ac:dyDescent="0.2">
      <c r="A2801" t="s">
        <v>106</v>
      </c>
      <c r="B2801" t="s">
        <v>19</v>
      </c>
      <c r="C2801" t="s">
        <v>17</v>
      </c>
      <c r="D2801" t="s">
        <v>33</v>
      </c>
      <c r="E2801">
        <v>202309</v>
      </c>
      <c r="F2801" s="3">
        <v>16286785930.869995</v>
      </c>
      <c r="G2801" s="3">
        <v>13126347903.869999</v>
      </c>
      <c r="H2801" s="3">
        <v>16286785930.869995</v>
      </c>
      <c r="I2801" s="3">
        <v>13126347903.869999</v>
      </c>
    </row>
    <row r="2802" spans="1:9" x14ac:dyDescent="0.2">
      <c r="A2802" t="s">
        <v>106</v>
      </c>
      <c r="B2802" t="s">
        <v>19</v>
      </c>
      <c r="C2802" t="s">
        <v>17</v>
      </c>
      <c r="D2802" t="s">
        <v>33</v>
      </c>
      <c r="E2802">
        <v>202312</v>
      </c>
      <c r="F2802" s="3">
        <v>8876184087.8800011</v>
      </c>
      <c r="G2802" s="3">
        <v>10863975862.880005</v>
      </c>
      <c r="H2802" s="3">
        <v>8876184087.8800011</v>
      </c>
      <c r="I2802" s="3">
        <v>10863975862.880005</v>
      </c>
    </row>
    <row r="2803" spans="1:9" x14ac:dyDescent="0.2">
      <c r="A2803" t="s">
        <v>106</v>
      </c>
      <c r="B2803" t="s">
        <v>19</v>
      </c>
      <c r="C2803" t="s">
        <v>17</v>
      </c>
      <c r="D2803" t="s">
        <v>33</v>
      </c>
      <c r="E2803">
        <v>202403</v>
      </c>
      <c r="F2803" s="3">
        <v>11200825795.169994</v>
      </c>
      <c r="G2803" s="3">
        <v>11623432217.169994</v>
      </c>
      <c r="H2803" s="3">
        <v>11200825795.169994</v>
      </c>
      <c r="I2803" s="3">
        <v>11623432217.169994</v>
      </c>
    </row>
    <row r="2804" spans="1:9" x14ac:dyDescent="0.2">
      <c r="A2804" t="s">
        <v>106</v>
      </c>
      <c r="B2804" t="s">
        <v>19</v>
      </c>
      <c r="C2804" t="s">
        <v>17</v>
      </c>
      <c r="D2804" t="s">
        <v>33</v>
      </c>
      <c r="E2804">
        <v>202406</v>
      </c>
      <c r="F2804" s="3">
        <v>7468363730.7399998</v>
      </c>
      <c r="G2804" s="3">
        <v>7739337820.7399998</v>
      </c>
      <c r="H2804" s="3">
        <v>7468363730.7399998</v>
      </c>
      <c r="I2804" s="3">
        <v>7739337820.7399998</v>
      </c>
    </row>
    <row r="2805" spans="1:9" x14ac:dyDescent="0.2">
      <c r="A2805" t="s">
        <v>106</v>
      </c>
      <c r="B2805" t="s">
        <v>15</v>
      </c>
      <c r="C2805" t="s">
        <v>17</v>
      </c>
      <c r="D2805" t="s">
        <v>35</v>
      </c>
      <c r="E2805">
        <v>2019</v>
      </c>
      <c r="F2805" s="3">
        <v>183989663531.55627</v>
      </c>
      <c r="G2805" s="3">
        <v>171957283141.14212</v>
      </c>
      <c r="H2805" s="3">
        <v>143057094867.65659</v>
      </c>
      <c r="I2805" s="3">
        <v>131024714477.24245</v>
      </c>
    </row>
    <row r="2806" spans="1:9" x14ac:dyDescent="0.2">
      <c r="A2806" t="s">
        <v>106</v>
      </c>
      <c r="B2806" t="s">
        <v>15</v>
      </c>
      <c r="C2806" t="s">
        <v>17</v>
      </c>
      <c r="D2806" t="s">
        <v>35</v>
      </c>
      <c r="E2806">
        <v>2020</v>
      </c>
      <c r="F2806" s="3">
        <v>230425090404.66983</v>
      </c>
      <c r="G2806" s="3">
        <v>234740490724.14658</v>
      </c>
      <c r="H2806" s="3">
        <v>180891761704.39551</v>
      </c>
      <c r="I2806" s="3">
        <v>185207162023.87222</v>
      </c>
    </row>
    <row r="2807" spans="1:9" x14ac:dyDescent="0.2">
      <c r="A2807" t="s">
        <v>106</v>
      </c>
      <c r="B2807" t="s">
        <v>15</v>
      </c>
      <c r="C2807" t="s">
        <v>17</v>
      </c>
      <c r="D2807" t="s">
        <v>35</v>
      </c>
      <c r="E2807">
        <v>2021</v>
      </c>
      <c r="F2807" s="3">
        <v>246824254989.48148</v>
      </c>
      <c r="G2807" s="3">
        <v>245794685342.9567</v>
      </c>
      <c r="H2807" s="3">
        <v>190579664143.94659</v>
      </c>
      <c r="I2807" s="3">
        <v>189550094497.42184</v>
      </c>
    </row>
    <row r="2808" spans="1:9" x14ac:dyDescent="0.2">
      <c r="A2808" t="s">
        <v>106</v>
      </c>
      <c r="B2808" t="s">
        <v>15</v>
      </c>
      <c r="C2808" t="s">
        <v>17</v>
      </c>
      <c r="D2808" t="s">
        <v>35</v>
      </c>
      <c r="E2808">
        <v>2022</v>
      </c>
      <c r="F2808" s="3">
        <v>262010132839.52832</v>
      </c>
      <c r="G2808" s="3">
        <v>255431388460.1217</v>
      </c>
      <c r="H2808" s="3">
        <v>203746092732.69037</v>
      </c>
      <c r="I2808" s="3">
        <v>197167348353.28375</v>
      </c>
    </row>
    <row r="2809" spans="1:9" x14ac:dyDescent="0.2">
      <c r="A2809" t="s">
        <v>106</v>
      </c>
      <c r="B2809" t="s">
        <v>15</v>
      </c>
      <c r="C2809" t="s">
        <v>17</v>
      </c>
      <c r="D2809" t="s">
        <v>35</v>
      </c>
      <c r="E2809">
        <v>2023</v>
      </c>
      <c r="F2809" s="3">
        <v>277506223822.29785</v>
      </c>
      <c r="G2809" s="3">
        <v>266706468616.84052</v>
      </c>
      <c r="H2809" s="3">
        <v>224348838314.48077</v>
      </c>
      <c r="I2809" s="3">
        <v>213549083109.02338</v>
      </c>
    </row>
    <row r="2810" spans="1:9" x14ac:dyDescent="0.2">
      <c r="A2810" t="s">
        <v>106</v>
      </c>
      <c r="B2810" t="s">
        <v>15</v>
      </c>
      <c r="C2810" t="s">
        <v>17</v>
      </c>
      <c r="D2810" t="s">
        <v>35</v>
      </c>
      <c r="E2810">
        <v>2024</v>
      </c>
      <c r="F2810" s="3">
        <v>115094366245.72583</v>
      </c>
      <c r="G2810" s="3">
        <v>115265847636.08591</v>
      </c>
      <c r="H2810" s="3">
        <v>97734632016.130035</v>
      </c>
      <c r="I2810" s="3">
        <v>97906113406.490082</v>
      </c>
    </row>
    <row r="2811" spans="1:9" x14ac:dyDescent="0.2">
      <c r="A2811" t="s">
        <v>106</v>
      </c>
      <c r="B2811" t="s">
        <v>15</v>
      </c>
      <c r="C2811" t="s">
        <v>17</v>
      </c>
      <c r="D2811" t="s">
        <v>36</v>
      </c>
      <c r="E2811">
        <v>201904</v>
      </c>
      <c r="F2811" s="3">
        <v>18154167477.282909</v>
      </c>
      <c r="G2811" s="3">
        <v>17554897034.570698</v>
      </c>
      <c r="H2811" s="3">
        <v>14047267337.999098</v>
      </c>
      <c r="I2811" s="3">
        <v>13447996895.286894</v>
      </c>
    </row>
    <row r="2812" spans="1:9" x14ac:dyDescent="0.2">
      <c r="A2812" t="s">
        <v>106</v>
      </c>
      <c r="B2812" t="s">
        <v>15</v>
      </c>
      <c r="C2812" t="s">
        <v>17</v>
      </c>
      <c r="D2812" t="s">
        <v>36</v>
      </c>
      <c r="E2812">
        <v>201905</v>
      </c>
      <c r="F2812" s="3">
        <v>19731784287.936783</v>
      </c>
      <c r="G2812" s="3">
        <v>18725455656.837811</v>
      </c>
      <c r="H2812" s="3">
        <v>15090032130.525797</v>
      </c>
      <c r="I2812" s="3">
        <v>14083703499.426804</v>
      </c>
    </row>
    <row r="2813" spans="1:9" x14ac:dyDescent="0.2">
      <c r="A2813" t="s">
        <v>106</v>
      </c>
      <c r="B2813" t="s">
        <v>15</v>
      </c>
      <c r="C2813" t="s">
        <v>17</v>
      </c>
      <c r="D2813" t="s">
        <v>36</v>
      </c>
      <c r="E2813">
        <v>201906</v>
      </c>
      <c r="F2813" s="3">
        <v>18981857463.0186</v>
      </c>
      <c r="G2813" s="3">
        <v>18027241306.436508</v>
      </c>
      <c r="H2813" s="3">
        <v>14560708860.276196</v>
      </c>
      <c r="I2813" s="3">
        <v>13606092703.694101</v>
      </c>
    </row>
    <row r="2814" spans="1:9" x14ac:dyDescent="0.2">
      <c r="A2814" t="s">
        <v>106</v>
      </c>
      <c r="B2814" t="s">
        <v>15</v>
      </c>
      <c r="C2814" t="s">
        <v>17</v>
      </c>
      <c r="D2814" t="s">
        <v>36</v>
      </c>
      <c r="E2814">
        <v>201907</v>
      </c>
      <c r="F2814" s="3">
        <v>20569317616.614208</v>
      </c>
      <c r="G2814" s="3">
        <v>19081214558.427109</v>
      </c>
      <c r="H2814" s="3">
        <v>16195017611.325691</v>
      </c>
      <c r="I2814" s="3">
        <v>14706914553.138599</v>
      </c>
    </row>
    <row r="2815" spans="1:9" x14ac:dyDescent="0.2">
      <c r="A2815" t="s">
        <v>106</v>
      </c>
      <c r="B2815" t="s">
        <v>15</v>
      </c>
      <c r="C2815" t="s">
        <v>17</v>
      </c>
      <c r="D2815" t="s">
        <v>36</v>
      </c>
      <c r="E2815">
        <v>201908</v>
      </c>
      <c r="F2815" s="3">
        <v>21393175352.499699</v>
      </c>
      <c r="G2815" s="3">
        <v>19588523558.83321</v>
      </c>
      <c r="H2815" s="3">
        <v>16787275032.155613</v>
      </c>
      <c r="I2815" s="3">
        <v>14982623238.489096</v>
      </c>
    </row>
    <row r="2816" spans="1:9" x14ac:dyDescent="0.2">
      <c r="A2816" t="s">
        <v>106</v>
      </c>
      <c r="B2816" t="s">
        <v>15</v>
      </c>
      <c r="C2816" t="s">
        <v>17</v>
      </c>
      <c r="D2816" t="s">
        <v>36</v>
      </c>
      <c r="E2816">
        <v>201909</v>
      </c>
      <c r="F2816" s="3">
        <v>22887261254.941917</v>
      </c>
      <c r="G2816" s="3">
        <v>20047884569.601994</v>
      </c>
      <c r="H2816" s="3">
        <v>17908279033.0177</v>
      </c>
      <c r="I2816" s="3">
        <v>15068902347.677795</v>
      </c>
    </row>
    <row r="2817" spans="1:9" x14ac:dyDescent="0.2">
      <c r="A2817" t="s">
        <v>106</v>
      </c>
      <c r="B2817" t="s">
        <v>15</v>
      </c>
      <c r="C2817" t="s">
        <v>17</v>
      </c>
      <c r="D2817" t="s">
        <v>36</v>
      </c>
      <c r="E2817">
        <v>201910</v>
      </c>
      <c r="F2817" s="3">
        <v>22444244827.683624</v>
      </c>
      <c r="G2817" s="3">
        <v>20318279364.345409</v>
      </c>
      <c r="H2817" s="3">
        <v>17636514657.132111</v>
      </c>
      <c r="I2817" s="3">
        <v>15510549193.793892</v>
      </c>
    </row>
    <row r="2818" spans="1:9" x14ac:dyDescent="0.2">
      <c r="A2818" t="s">
        <v>106</v>
      </c>
      <c r="B2818" t="s">
        <v>15</v>
      </c>
      <c r="C2818" t="s">
        <v>17</v>
      </c>
      <c r="D2818" t="s">
        <v>36</v>
      </c>
      <c r="E2818">
        <v>201911</v>
      </c>
      <c r="F2818" s="3">
        <v>18598857500.087303</v>
      </c>
      <c r="G2818" s="3">
        <v>18403203416.775093</v>
      </c>
      <c r="H2818" s="3">
        <v>14457805183.215599</v>
      </c>
      <c r="I2818" s="3">
        <v>14262151099.903387</v>
      </c>
    </row>
    <row r="2819" spans="1:9" x14ac:dyDescent="0.2">
      <c r="A2819" t="s">
        <v>106</v>
      </c>
      <c r="B2819" t="s">
        <v>15</v>
      </c>
      <c r="C2819" t="s">
        <v>17</v>
      </c>
      <c r="D2819" t="s">
        <v>36</v>
      </c>
      <c r="E2819">
        <v>201912</v>
      </c>
      <c r="F2819" s="3">
        <v>21228997751.491203</v>
      </c>
      <c r="G2819" s="3">
        <v>20210583675.314289</v>
      </c>
      <c r="H2819" s="3">
        <v>16374195022.008797</v>
      </c>
      <c r="I2819" s="3">
        <v>15355780945.831896</v>
      </c>
    </row>
    <row r="2820" spans="1:9" x14ac:dyDescent="0.2">
      <c r="A2820" t="s">
        <v>106</v>
      </c>
      <c r="B2820" t="s">
        <v>15</v>
      </c>
      <c r="C2820" t="s">
        <v>17</v>
      </c>
      <c r="D2820" t="s">
        <v>36</v>
      </c>
      <c r="E2820">
        <v>202001</v>
      </c>
      <c r="F2820" s="3">
        <v>12146103330.479998</v>
      </c>
      <c r="G2820" s="3">
        <v>15914036884.099291</v>
      </c>
      <c r="H2820" s="3">
        <v>9719968320.4799976</v>
      </c>
      <c r="I2820" s="3">
        <v>13487901874.099291</v>
      </c>
    </row>
    <row r="2821" spans="1:9" x14ac:dyDescent="0.2">
      <c r="A2821" t="s">
        <v>106</v>
      </c>
      <c r="B2821" t="s">
        <v>15</v>
      </c>
      <c r="C2821" t="s">
        <v>17</v>
      </c>
      <c r="D2821" t="s">
        <v>36</v>
      </c>
      <c r="E2821">
        <v>202002</v>
      </c>
      <c r="F2821" s="3">
        <v>18116711308.072693</v>
      </c>
      <c r="G2821" s="3">
        <v>18552623170.215893</v>
      </c>
      <c r="H2821" s="3">
        <v>14279181428.288698</v>
      </c>
      <c r="I2821" s="3">
        <v>14715093290.431894</v>
      </c>
    </row>
    <row r="2822" spans="1:9" x14ac:dyDescent="0.2">
      <c r="A2822" t="s">
        <v>106</v>
      </c>
      <c r="B2822" t="s">
        <v>15</v>
      </c>
      <c r="C2822" t="s">
        <v>17</v>
      </c>
      <c r="D2822" t="s">
        <v>36</v>
      </c>
      <c r="E2822">
        <v>202003</v>
      </c>
      <c r="F2822" s="3">
        <v>19843168655.776096</v>
      </c>
      <c r="G2822" s="3">
        <v>20396251593.42651</v>
      </c>
      <c r="H2822" s="3">
        <v>15489561517.906485</v>
      </c>
      <c r="I2822" s="3">
        <v>16042644455.556896</v>
      </c>
    </row>
    <row r="2823" spans="1:9" x14ac:dyDescent="0.2">
      <c r="A2823" t="s">
        <v>106</v>
      </c>
      <c r="B2823" t="s">
        <v>15</v>
      </c>
      <c r="C2823" t="s">
        <v>17</v>
      </c>
      <c r="D2823" t="s">
        <v>36</v>
      </c>
      <c r="E2823">
        <v>202004</v>
      </c>
      <c r="F2823" s="3">
        <v>17067168466.593391</v>
      </c>
      <c r="G2823" s="3">
        <v>18503511475.801006</v>
      </c>
      <c r="H2823" s="3">
        <v>13272031026.193394</v>
      </c>
      <c r="I2823" s="3">
        <v>14708374035.400993</v>
      </c>
    </row>
    <row r="2824" spans="1:9" x14ac:dyDescent="0.2">
      <c r="A2824" t="s">
        <v>106</v>
      </c>
      <c r="B2824" t="s">
        <v>15</v>
      </c>
      <c r="C2824" t="s">
        <v>17</v>
      </c>
      <c r="D2824" t="s">
        <v>36</v>
      </c>
      <c r="E2824">
        <v>202005</v>
      </c>
      <c r="F2824" s="3">
        <v>19216914063.828007</v>
      </c>
      <c r="G2824" s="3">
        <v>19856432591.737392</v>
      </c>
      <c r="H2824" s="3">
        <v>14800715400.7376</v>
      </c>
      <c r="I2824" s="3">
        <v>15440233928.646997</v>
      </c>
    </row>
    <row r="2825" spans="1:9" x14ac:dyDescent="0.2">
      <c r="A2825" t="s">
        <v>106</v>
      </c>
      <c r="B2825" t="s">
        <v>15</v>
      </c>
      <c r="C2825" t="s">
        <v>17</v>
      </c>
      <c r="D2825" t="s">
        <v>36</v>
      </c>
      <c r="E2825">
        <v>202006</v>
      </c>
      <c r="F2825" s="3">
        <v>19089159135.753208</v>
      </c>
      <c r="G2825" s="3">
        <v>19318831557.387398</v>
      </c>
      <c r="H2825" s="3">
        <v>14782982276.347004</v>
      </c>
      <c r="I2825" s="3">
        <v>15012654697.981186</v>
      </c>
    </row>
    <row r="2826" spans="1:9" x14ac:dyDescent="0.2">
      <c r="A2826" t="s">
        <v>106</v>
      </c>
      <c r="B2826" t="s">
        <v>15</v>
      </c>
      <c r="C2826" t="s">
        <v>17</v>
      </c>
      <c r="D2826" t="s">
        <v>36</v>
      </c>
      <c r="E2826">
        <v>202007</v>
      </c>
      <c r="F2826" s="3">
        <v>18527243735.096409</v>
      </c>
      <c r="G2826" s="3">
        <v>19169528375.023396</v>
      </c>
      <c r="H2826" s="3">
        <v>14775872297.644402</v>
      </c>
      <c r="I2826" s="3">
        <v>15418156937.571394</v>
      </c>
    </row>
    <row r="2827" spans="1:9" x14ac:dyDescent="0.2">
      <c r="A2827" t="s">
        <v>106</v>
      </c>
      <c r="B2827" t="s">
        <v>15</v>
      </c>
      <c r="C2827" t="s">
        <v>17</v>
      </c>
      <c r="D2827" t="s">
        <v>36</v>
      </c>
      <c r="E2827">
        <v>202008</v>
      </c>
      <c r="F2827" s="3">
        <v>21158315644.780022</v>
      </c>
      <c r="G2827" s="3">
        <v>20693131067.464813</v>
      </c>
      <c r="H2827" s="3">
        <v>16544206410.780008</v>
      </c>
      <c r="I2827" s="3">
        <v>16079021833.464788</v>
      </c>
    </row>
    <row r="2828" spans="1:9" x14ac:dyDescent="0.2">
      <c r="A2828" t="s">
        <v>106</v>
      </c>
      <c r="B2828" t="s">
        <v>15</v>
      </c>
      <c r="C2828" t="s">
        <v>17</v>
      </c>
      <c r="D2828" t="s">
        <v>36</v>
      </c>
      <c r="E2828">
        <v>202009</v>
      </c>
      <c r="F2828" s="3">
        <v>22087642588.349297</v>
      </c>
      <c r="G2828" s="3">
        <v>20579031448.294491</v>
      </c>
      <c r="H2828" s="3">
        <v>17327281496.951893</v>
      </c>
      <c r="I2828" s="3">
        <v>15818670356.897106</v>
      </c>
    </row>
    <row r="2829" spans="1:9" x14ac:dyDescent="0.2">
      <c r="A2829" t="s">
        <v>106</v>
      </c>
      <c r="B2829" t="s">
        <v>15</v>
      </c>
      <c r="C2829" t="s">
        <v>17</v>
      </c>
      <c r="D2829" t="s">
        <v>36</v>
      </c>
      <c r="E2829">
        <v>202010</v>
      </c>
      <c r="F2829" s="3">
        <v>22649287404.396709</v>
      </c>
      <c r="G2829" s="3">
        <v>21408346045.268101</v>
      </c>
      <c r="H2829" s="3">
        <v>17883601538.760403</v>
      </c>
      <c r="I2829" s="3">
        <v>16642660179.631794</v>
      </c>
    </row>
    <row r="2830" spans="1:9" x14ac:dyDescent="0.2">
      <c r="A2830" t="s">
        <v>106</v>
      </c>
      <c r="B2830" t="s">
        <v>15</v>
      </c>
      <c r="C2830" t="s">
        <v>17</v>
      </c>
      <c r="D2830" t="s">
        <v>36</v>
      </c>
      <c r="E2830">
        <v>202011</v>
      </c>
      <c r="F2830" s="3">
        <v>19393281531.190006</v>
      </c>
      <c r="G2830" s="3">
        <v>19703981688.307499</v>
      </c>
      <c r="H2830" s="3">
        <v>15518677930.951609</v>
      </c>
      <c r="I2830" s="3">
        <v>15829378088.069101</v>
      </c>
    </row>
    <row r="2831" spans="1:9" x14ac:dyDescent="0.2">
      <c r="A2831" t="s">
        <v>106</v>
      </c>
      <c r="B2831" t="s">
        <v>15</v>
      </c>
      <c r="C2831" t="s">
        <v>17</v>
      </c>
      <c r="D2831" t="s">
        <v>36</v>
      </c>
      <c r="E2831">
        <v>202012</v>
      </c>
      <c r="F2831" s="3">
        <v>21130094540.353992</v>
      </c>
      <c r="G2831" s="3">
        <v>20644784827.120796</v>
      </c>
      <c r="H2831" s="3">
        <v>16497682059.353998</v>
      </c>
      <c r="I2831" s="3">
        <v>16012372346.120787</v>
      </c>
    </row>
    <row r="2832" spans="1:9" x14ac:dyDescent="0.2">
      <c r="A2832" t="s">
        <v>106</v>
      </c>
      <c r="B2832" t="s">
        <v>15</v>
      </c>
      <c r="C2832" t="s">
        <v>17</v>
      </c>
      <c r="D2832" t="s">
        <v>36</v>
      </c>
      <c r="E2832">
        <v>202101</v>
      </c>
      <c r="F2832" s="3">
        <v>12142443351.589994</v>
      </c>
      <c r="G2832" s="3">
        <v>16213279021.769201</v>
      </c>
      <c r="H2832" s="3">
        <v>9682960538.5899963</v>
      </c>
      <c r="I2832" s="3">
        <v>13753796208.769192</v>
      </c>
    </row>
    <row r="2833" spans="1:9" x14ac:dyDescent="0.2">
      <c r="A2833" t="s">
        <v>106</v>
      </c>
      <c r="B2833" t="s">
        <v>15</v>
      </c>
      <c r="C2833" t="s">
        <v>17</v>
      </c>
      <c r="D2833" t="s">
        <v>36</v>
      </c>
      <c r="E2833">
        <v>202102</v>
      </c>
      <c r="F2833" s="3">
        <v>19190683583.290001</v>
      </c>
      <c r="G2833" s="3">
        <v>18769494385.939598</v>
      </c>
      <c r="H2833" s="3">
        <v>15138520102.617605</v>
      </c>
      <c r="I2833" s="3">
        <v>14717330905.267204</v>
      </c>
    </row>
    <row r="2834" spans="1:9" x14ac:dyDescent="0.2">
      <c r="A2834" t="s">
        <v>106</v>
      </c>
      <c r="B2834" t="s">
        <v>15</v>
      </c>
      <c r="C2834" t="s">
        <v>17</v>
      </c>
      <c r="D2834" t="s">
        <v>36</v>
      </c>
      <c r="E2834">
        <v>202103</v>
      </c>
      <c r="F2834" s="3">
        <v>20103032542.840794</v>
      </c>
      <c r="G2834" s="3">
        <v>20342100084.0947</v>
      </c>
      <c r="H2834" s="3">
        <v>15840996941.503296</v>
      </c>
      <c r="I2834" s="3">
        <v>16080064482.7572</v>
      </c>
    </row>
    <row r="2835" spans="1:9" x14ac:dyDescent="0.2">
      <c r="A2835" t="s">
        <v>106</v>
      </c>
      <c r="B2835" t="s">
        <v>15</v>
      </c>
      <c r="C2835" t="s">
        <v>17</v>
      </c>
      <c r="D2835" t="s">
        <v>36</v>
      </c>
      <c r="E2835">
        <v>202104</v>
      </c>
      <c r="F2835" s="3">
        <v>19006374211.189999</v>
      </c>
      <c r="G2835" s="3">
        <v>19399361516.361584</v>
      </c>
      <c r="H2835" s="3">
        <v>14977117428.189999</v>
      </c>
      <c r="I2835" s="3">
        <v>15370104733.361578</v>
      </c>
    </row>
    <row r="2836" spans="1:9" x14ac:dyDescent="0.2">
      <c r="A2836" t="s">
        <v>106</v>
      </c>
      <c r="B2836" t="s">
        <v>15</v>
      </c>
      <c r="C2836" t="s">
        <v>17</v>
      </c>
      <c r="D2836" t="s">
        <v>36</v>
      </c>
      <c r="E2836">
        <v>202105</v>
      </c>
      <c r="F2836" s="3">
        <v>20827314852.35881</v>
      </c>
      <c r="G2836" s="3">
        <v>20822339963.208595</v>
      </c>
      <c r="H2836" s="3">
        <v>16176808213.9522</v>
      </c>
      <c r="I2836" s="3">
        <v>16171833324.801991</v>
      </c>
    </row>
    <row r="2837" spans="1:9" x14ac:dyDescent="0.2">
      <c r="A2837" t="s">
        <v>106</v>
      </c>
      <c r="B2837" t="s">
        <v>15</v>
      </c>
      <c r="C2837" t="s">
        <v>17</v>
      </c>
      <c r="D2837" t="s">
        <v>36</v>
      </c>
      <c r="E2837">
        <v>202106</v>
      </c>
      <c r="F2837" s="3">
        <v>20564022641.762413</v>
      </c>
      <c r="G2837" s="3">
        <v>20177048083.68079</v>
      </c>
      <c r="H2837" s="3">
        <v>16185288492.583206</v>
      </c>
      <c r="I2837" s="3">
        <v>15798313934.501595</v>
      </c>
    </row>
    <row r="2838" spans="1:9" x14ac:dyDescent="0.2">
      <c r="A2838" t="s">
        <v>106</v>
      </c>
      <c r="B2838" t="s">
        <v>15</v>
      </c>
      <c r="C2838" t="s">
        <v>17</v>
      </c>
      <c r="D2838" t="s">
        <v>36</v>
      </c>
      <c r="E2838">
        <v>202107</v>
      </c>
      <c r="F2838" s="3">
        <v>21691321519.959991</v>
      </c>
      <c r="G2838" s="3">
        <v>21234621860.561401</v>
      </c>
      <c r="H2838" s="3">
        <v>16961627196.459999</v>
      </c>
      <c r="I2838" s="3">
        <v>16504927537.061394</v>
      </c>
    </row>
    <row r="2839" spans="1:9" x14ac:dyDescent="0.2">
      <c r="A2839" t="s">
        <v>106</v>
      </c>
      <c r="B2839" t="s">
        <v>15</v>
      </c>
      <c r="C2839" t="s">
        <v>17</v>
      </c>
      <c r="D2839" t="s">
        <v>36</v>
      </c>
      <c r="E2839">
        <v>202108</v>
      </c>
      <c r="F2839" s="3">
        <v>22776471134.920021</v>
      </c>
      <c r="G2839" s="3">
        <v>21786498091.987988</v>
      </c>
      <c r="H2839" s="3">
        <v>15652963716.469995</v>
      </c>
      <c r="I2839" s="3">
        <v>14662990673.537991</v>
      </c>
    </row>
    <row r="2840" spans="1:9" x14ac:dyDescent="0.2">
      <c r="A2840" t="s">
        <v>106</v>
      </c>
      <c r="B2840" t="s">
        <v>15</v>
      </c>
      <c r="C2840" t="s">
        <v>17</v>
      </c>
      <c r="D2840" t="s">
        <v>36</v>
      </c>
      <c r="E2840">
        <v>202109</v>
      </c>
      <c r="F2840" s="3">
        <v>24720126365.930016</v>
      </c>
      <c r="G2840" s="3">
        <v>22518426655.604385</v>
      </c>
      <c r="H2840" s="3">
        <v>19198703257.049999</v>
      </c>
      <c r="I2840" s="3">
        <v>16997003546.72439</v>
      </c>
    </row>
    <row r="2841" spans="1:9" x14ac:dyDescent="0.2">
      <c r="A2841" t="s">
        <v>106</v>
      </c>
      <c r="B2841" t="s">
        <v>15</v>
      </c>
      <c r="C2841" t="s">
        <v>17</v>
      </c>
      <c r="D2841" t="s">
        <v>36</v>
      </c>
      <c r="E2841">
        <v>202110</v>
      </c>
      <c r="F2841" s="3">
        <v>23586995062.794415</v>
      </c>
      <c r="G2841" s="3">
        <v>22425031877.648403</v>
      </c>
      <c r="H2841" s="3">
        <v>18243985923.94492</v>
      </c>
      <c r="I2841" s="3">
        <v>17082022738.798893</v>
      </c>
    </row>
    <row r="2842" spans="1:9" x14ac:dyDescent="0.2">
      <c r="A2842" t="s">
        <v>106</v>
      </c>
      <c r="B2842" t="s">
        <v>15</v>
      </c>
      <c r="C2842" t="s">
        <v>17</v>
      </c>
      <c r="D2842" t="s">
        <v>36</v>
      </c>
      <c r="E2842">
        <v>202111</v>
      </c>
      <c r="F2842" s="3">
        <v>20324982580.345001</v>
      </c>
      <c r="G2842" s="3">
        <v>20361218015.309628</v>
      </c>
      <c r="H2842" s="3">
        <v>15766561952.085396</v>
      </c>
      <c r="I2842" s="3">
        <v>15802797387.049995</v>
      </c>
    </row>
    <row r="2843" spans="1:9" x14ac:dyDescent="0.2">
      <c r="A2843" t="s">
        <v>106</v>
      </c>
      <c r="B2843" t="s">
        <v>15</v>
      </c>
      <c r="C2843" t="s">
        <v>17</v>
      </c>
      <c r="D2843" t="s">
        <v>36</v>
      </c>
      <c r="E2843">
        <v>202112</v>
      </c>
      <c r="F2843" s="3">
        <v>21890487142.500019</v>
      </c>
      <c r="G2843" s="3">
        <v>21745265786.790401</v>
      </c>
      <c r="H2843" s="3">
        <v>16754130380.500008</v>
      </c>
      <c r="I2843" s="3">
        <v>16608909024.790405</v>
      </c>
    </row>
    <row r="2844" spans="1:9" x14ac:dyDescent="0.2">
      <c r="A2844" t="s">
        <v>106</v>
      </c>
      <c r="B2844" t="s">
        <v>15</v>
      </c>
      <c r="C2844" t="s">
        <v>17</v>
      </c>
      <c r="D2844" t="s">
        <v>36</v>
      </c>
      <c r="E2844">
        <v>202201</v>
      </c>
      <c r="F2844" s="3">
        <v>12979505358.49999</v>
      </c>
      <c r="G2844" s="3">
        <v>17044516305.681787</v>
      </c>
      <c r="H2844" s="3">
        <v>10139184592.500002</v>
      </c>
      <c r="I2844" s="3">
        <v>14204195539.681787</v>
      </c>
    </row>
    <row r="2845" spans="1:9" x14ac:dyDescent="0.2">
      <c r="A2845" t="s">
        <v>106</v>
      </c>
      <c r="B2845" t="s">
        <v>15</v>
      </c>
      <c r="C2845" t="s">
        <v>17</v>
      </c>
      <c r="D2845" t="s">
        <v>36</v>
      </c>
      <c r="E2845">
        <v>202202</v>
      </c>
      <c r="F2845" s="3">
        <v>20029643483.596817</v>
      </c>
      <c r="G2845" s="3">
        <v>19578478211.363213</v>
      </c>
      <c r="H2845" s="3">
        <v>15614605889.122797</v>
      </c>
      <c r="I2845" s="3">
        <v>15163440616.889208</v>
      </c>
    </row>
    <row r="2846" spans="1:9" x14ac:dyDescent="0.2">
      <c r="A2846" t="s">
        <v>106</v>
      </c>
      <c r="B2846" t="s">
        <v>15</v>
      </c>
      <c r="C2846" t="s">
        <v>17</v>
      </c>
      <c r="D2846" t="s">
        <v>36</v>
      </c>
      <c r="E2846">
        <v>202203</v>
      </c>
      <c r="F2846" s="3">
        <v>21022190089.599991</v>
      </c>
      <c r="G2846" s="3">
        <v>20743707321.126507</v>
      </c>
      <c r="H2846" s="3">
        <v>16126791505.501995</v>
      </c>
      <c r="I2846" s="3">
        <v>15848308737.028486</v>
      </c>
    </row>
    <row r="2847" spans="1:9" x14ac:dyDescent="0.2">
      <c r="A2847" t="s">
        <v>106</v>
      </c>
      <c r="B2847" t="s">
        <v>15</v>
      </c>
      <c r="C2847" t="s">
        <v>17</v>
      </c>
      <c r="D2847" t="s">
        <v>36</v>
      </c>
      <c r="E2847">
        <v>202204</v>
      </c>
      <c r="F2847" s="3">
        <v>20275475270.099987</v>
      </c>
      <c r="G2847" s="3">
        <v>20071771041.294498</v>
      </c>
      <c r="H2847" s="3">
        <v>15668853179.099997</v>
      </c>
      <c r="I2847" s="3">
        <v>15465148950.294495</v>
      </c>
    </row>
    <row r="2848" spans="1:9" x14ac:dyDescent="0.2">
      <c r="A2848" t="s">
        <v>106</v>
      </c>
      <c r="B2848" t="s">
        <v>15</v>
      </c>
      <c r="C2848" t="s">
        <v>17</v>
      </c>
      <c r="D2848" t="s">
        <v>36</v>
      </c>
      <c r="E2848">
        <v>202205</v>
      </c>
      <c r="F2848" s="3">
        <v>22729439760.543606</v>
      </c>
      <c r="G2848" s="3">
        <v>21805329144.557632</v>
      </c>
      <c r="H2848" s="3">
        <v>17464590461.543583</v>
      </c>
      <c r="I2848" s="3">
        <v>16540479845.5576</v>
      </c>
    </row>
    <row r="2849" spans="1:9" x14ac:dyDescent="0.2">
      <c r="A2849" t="s">
        <v>106</v>
      </c>
      <c r="B2849" t="s">
        <v>15</v>
      </c>
      <c r="C2849" t="s">
        <v>17</v>
      </c>
      <c r="D2849" t="s">
        <v>36</v>
      </c>
      <c r="E2849">
        <v>202206</v>
      </c>
      <c r="F2849" s="3">
        <v>21859338948.076</v>
      </c>
      <c r="G2849" s="3">
        <v>21012717448.931477</v>
      </c>
      <c r="H2849" s="3">
        <v>16858173556.873611</v>
      </c>
      <c r="I2849" s="3">
        <v>16011552057.72909</v>
      </c>
    </row>
    <row r="2850" spans="1:9" x14ac:dyDescent="0.2">
      <c r="A2850" t="s">
        <v>106</v>
      </c>
      <c r="B2850" t="s">
        <v>15</v>
      </c>
      <c r="C2850" t="s">
        <v>17</v>
      </c>
      <c r="D2850" t="s">
        <v>36</v>
      </c>
      <c r="E2850">
        <v>202207</v>
      </c>
      <c r="F2850" s="3">
        <v>22547491341.425098</v>
      </c>
      <c r="G2850" s="3">
        <v>21573262060.966793</v>
      </c>
      <c r="H2850" s="3">
        <v>17754527172.850899</v>
      </c>
      <c r="I2850" s="3">
        <v>16780297892.392595</v>
      </c>
    </row>
    <row r="2851" spans="1:9" x14ac:dyDescent="0.2">
      <c r="A2851" t="s">
        <v>106</v>
      </c>
      <c r="B2851" t="s">
        <v>15</v>
      </c>
      <c r="C2851" t="s">
        <v>17</v>
      </c>
      <c r="D2851" t="s">
        <v>36</v>
      </c>
      <c r="E2851">
        <v>202208</v>
      </c>
      <c r="F2851" s="3">
        <v>24403175055.710007</v>
      </c>
      <c r="G2851" s="3">
        <v>22608584200.657913</v>
      </c>
      <c r="H2851" s="3">
        <v>19072520862.710007</v>
      </c>
      <c r="I2851" s="3">
        <v>17277930007.657887</v>
      </c>
    </row>
    <row r="2852" spans="1:9" x14ac:dyDescent="0.2">
      <c r="A2852" t="s">
        <v>106</v>
      </c>
      <c r="B2852" t="s">
        <v>15</v>
      </c>
      <c r="C2852" t="s">
        <v>17</v>
      </c>
      <c r="D2852" t="s">
        <v>36</v>
      </c>
      <c r="E2852">
        <v>202209</v>
      </c>
      <c r="F2852" s="3">
        <v>26235965841.516926</v>
      </c>
      <c r="G2852" s="3">
        <v>23296152571.432903</v>
      </c>
      <c r="H2852" s="3">
        <v>20432255669.282028</v>
      </c>
      <c r="I2852" s="3">
        <v>17492442399.197994</v>
      </c>
    </row>
    <row r="2853" spans="1:9" x14ac:dyDescent="0.2">
      <c r="A2853" t="s">
        <v>106</v>
      </c>
      <c r="B2853" t="s">
        <v>15</v>
      </c>
      <c r="C2853" t="s">
        <v>17</v>
      </c>
      <c r="D2853" t="s">
        <v>36</v>
      </c>
      <c r="E2853">
        <v>202210</v>
      </c>
      <c r="F2853" s="3">
        <v>24907890464.077625</v>
      </c>
      <c r="G2853" s="3">
        <v>23381851286.262703</v>
      </c>
      <c r="H2853" s="3">
        <v>19534051446.912811</v>
      </c>
      <c r="I2853" s="3">
        <v>18008012269.097885</v>
      </c>
    </row>
    <row r="2854" spans="1:9" x14ac:dyDescent="0.2">
      <c r="A2854" t="s">
        <v>106</v>
      </c>
      <c r="B2854" t="s">
        <v>15</v>
      </c>
      <c r="C2854" t="s">
        <v>17</v>
      </c>
      <c r="D2854" t="s">
        <v>36</v>
      </c>
      <c r="E2854">
        <v>202211</v>
      </c>
      <c r="F2854" s="3">
        <v>21641073832.125114</v>
      </c>
      <c r="G2854" s="3">
        <v>21221050503.788086</v>
      </c>
      <c r="H2854" s="3">
        <v>16849736097.27371</v>
      </c>
      <c r="I2854" s="3">
        <v>16429712768.936701</v>
      </c>
    </row>
    <row r="2855" spans="1:9" x14ac:dyDescent="0.2">
      <c r="A2855" t="s">
        <v>106</v>
      </c>
      <c r="B2855" t="s">
        <v>15</v>
      </c>
      <c r="C2855" t="s">
        <v>17</v>
      </c>
      <c r="D2855" t="s">
        <v>36</v>
      </c>
      <c r="E2855">
        <v>202212</v>
      </c>
      <c r="F2855" s="3">
        <v>23378943394.257118</v>
      </c>
      <c r="G2855" s="3">
        <v>23093968364.058197</v>
      </c>
      <c r="H2855" s="3">
        <v>18230802299.018913</v>
      </c>
      <c r="I2855" s="3">
        <v>17945827268.82</v>
      </c>
    </row>
    <row r="2856" spans="1:9" x14ac:dyDescent="0.2">
      <c r="A2856" t="s">
        <v>106</v>
      </c>
      <c r="B2856" t="s">
        <v>15</v>
      </c>
      <c r="C2856" t="s">
        <v>17</v>
      </c>
      <c r="D2856" t="s">
        <v>36</v>
      </c>
      <c r="E2856">
        <v>202301</v>
      </c>
      <c r="F2856" s="3">
        <v>14100053813.120007</v>
      </c>
      <c r="G2856" s="3">
        <v>18245131153.967709</v>
      </c>
      <c r="H2856" s="3">
        <v>11156120893.119999</v>
      </c>
      <c r="I2856" s="3">
        <v>15301198233.967695</v>
      </c>
    </row>
    <row r="2857" spans="1:9" x14ac:dyDescent="0.2">
      <c r="A2857" t="s">
        <v>106</v>
      </c>
      <c r="B2857" t="s">
        <v>15</v>
      </c>
      <c r="C2857" t="s">
        <v>17</v>
      </c>
      <c r="D2857" t="s">
        <v>36</v>
      </c>
      <c r="E2857">
        <v>202302</v>
      </c>
      <c r="F2857" s="3">
        <v>20441509832.679596</v>
      </c>
      <c r="G2857" s="3">
        <v>19994365070.4786</v>
      </c>
      <c r="H2857" s="3">
        <v>15885228711.547583</v>
      </c>
      <c r="I2857" s="3">
        <v>15438083949.3466</v>
      </c>
    </row>
    <row r="2858" spans="1:9" x14ac:dyDescent="0.2">
      <c r="A2858" t="s">
        <v>106</v>
      </c>
      <c r="B2858" t="s">
        <v>15</v>
      </c>
      <c r="C2858" t="s">
        <v>17</v>
      </c>
      <c r="D2858" t="s">
        <v>36</v>
      </c>
      <c r="E2858">
        <v>202303</v>
      </c>
      <c r="F2858" s="3">
        <v>22149468308.881001</v>
      </c>
      <c r="G2858" s="3">
        <v>22059999316.036999</v>
      </c>
      <c r="H2858" s="3">
        <v>17114616868.287691</v>
      </c>
      <c r="I2858" s="3">
        <v>17025147875.443695</v>
      </c>
    </row>
    <row r="2859" spans="1:9" x14ac:dyDescent="0.2">
      <c r="A2859" t="s">
        <v>106</v>
      </c>
      <c r="B2859" t="s">
        <v>15</v>
      </c>
      <c r="C2859" t="s">
        <v>17</v>
      </c>
      <c r="D2859" t="s">
        <v>36</v>
      </c>
      <c r="E2859">
        <v>202304</v>
      </c>
      <c r="F2859" s="3">
        <v>21092220751.509987</v>
      </c>
      <c r="G2859" s="3">
        <v>21179154261.672905</v>
      </c>
      <c r="H2859" s="3">
        <v>16439029092.510008</v>
      </c>
      <c r="I2859" s="3">
        <v>16525962602.672882</v>
      </c>
    </row>
    <row r="2860" spans="1:9" x14ac:dyDescent="0.2">
      <c r="A2860" t="s">
        <v>106</v>
      </c>
      <c r="B2860" t="s">
        <v>15</v>
      </c>
      <c r="C2860" t="s">
        <v>17</v>
      </c>
      <c r="D2860" t="s">
        <v>36</v>
      </c>
      <c r="E2860">
        <v>202305</v>
      </c>
      <c r="F2860" s="3">
        <v>23504415892.680019</v>
      </c>
      <c r="G2860" s="3">
        <v>22728807384.030407</v>
      </c>
      <c r="H2860" s="3">
        <v>18232734782.680008</v>
      </c>
      <c r="I2860" s="3">
        <v>17457126274.030392</v>
      </c>
    </row>
    <row r="2861" spans="1:9" x14ac:dyDescent="0.2">
      <c r="A2861" t="s">
        <v>106</v>
      </c>
      <c r="B2861" t="s">
        <v>15</v>
      </c>
      <c r="C2861" t="s">
        <v>17</v>
      </c>
      <c r="D2861" t="s">
        <v>36</v>
      </c>
      <c r="E2861">
        <v>202306</v>
      </c>
      <c r="F2861" s="3">
        <v>22648672400.814503</v>
      </c>
      <c r="G2861" s="3">
        <v>21936137595.969212</v>
      </c>
      <c r="H2861" s="3">
        <v>17626558136.001595</v>
      </c>
      <c r="I2861" s="3">
        <v>16914023331.156298</v>
      </c>
    </row>
    <row r="2862" spans="1:9" x14ac:dyDescent="0.2">
      <c r="A2862" t="s">
        <v>106</v>
      </c>
      <c r="B2862" t="s">
        <v>15</v>
      </c>
      <c r="C2862" t="s">
        <v>17</v>
      </c>
      <c r="D2862" t="s">
        <v>36</v>
      </c>
      <c r="E2862">
        <v>202307</v>
      </c>
      <c r="F2862" s="3">
        <v>23385936728.839432</v>
      </c>
      <c r="G2862" s="3">
        <v>22010396380.070114</v>
      </c>
      <c r="H2862" s="3">
        <v>19683335689.436607</v>
      </c>
      <c r="I2862" s="3">
        <v>18307795340.667297</v>
      </c>
    </row>
    <row r="2863" spans="1:9" x14ac:dyDescent="0.2">
      <c r="A2863" t="s">
        <v>106</v>
      </c>
      <c r="B2863" t="s">
        <v>15</v>
      </c>
      <c r="C2863" t="s">
        <v>17</v>
      </c>
      <c r="D2863" t="s">
        <v>36</v>
      </c>
      <c r="E2863">
        <v>202308</v>
      </c>
      <c r="F2863" s="3">
        <v>27214386937.330017</v>
      </c>
      <c r="G2863" s="3">
        <v>23778074853.38781</v>
      </c>
      <c r="H2863" s="3">
        <v>22907222030.330009</v>
      </c>
      <c r="I2863" s="3">
        <v>19470909946.387814</v>
      </c>
    </row>
    <row r="2864" spans="1:9" x14ac:dyDescent="0.2">
      <c r="A2864" t="s">
        <v>106</v>
      </c>
      <c r="B2864" t="s">
        <v>15</v>
      </c>
      <c r="C2864" t="s">
        <v>17</v>
      </c>
      <c r="D2864" t="s">
        <v>36</v>
      </c>
      <c r="E2864">
        <v>202309</v>
      </c>
      <c r="F2864" s="3">
        <v>27769172556.121037</v>
      </c>
      <c r="G2864" s="3">
        <v>23801864879.751411</v>
      </c>
      <c r="H2864" s="3">
        <v>23378385120.121044</v>
      </c>
      <c r="I2864" s="3">
        <v>19411077443.751419</v>
      </c>
    </row>
    <row r="2865" spans="1:9" x14ac:dyDescent="0.2">
      <c r="A2865" t="s">
        <v>106</v>
      </c>
      <c r="B2865" t="s">
        <v>15</v>
      </c>
      <c r="C2865" t="s">
        <v>17</v>
      </c>
      <c r="D2865" t="s">
        <v>36</v>
      </c>
      <c r="E2865">
        <v>202310</v>
      </c>
      <c r="F2865" s="3">
        <v>26901664464.096432</v>
      </c>
      <c r="G2865" s="3">
        <v>24334383821.494801</v>
      </c>
      <c r="H2865" s="3">
        <v>22251756694.008423</v>
      </c>
      <c r="I2865" s="3">
        <v>19684476051.406784</v>
      </c>
    </row>
    <row r="2866" spans="1:9" x14ac:dyDescent="0.2">
      <c r="A2866" t="s">
        <v>106</v>
      </c>
      <c r="B2866" t="s">
        <v>15</v>
      </c>
      <c r="C2866" t="s">
        <v>17</v>
      </c>
      <c r="D2866" t="s">
        <v>36</v>
      </c>
      <c r="E2866">
        <v>202311</v>
      </c>
      <c r="F2866" s="3">
        <v>23484864170.105816</v>
      </c>
      <c r="G2866" s="3">
        <v>22632827955.005497</v>
      </c>
      <c r="H2866" s="3">
        <v>19440674412.317802</v>
      </c>
      <c r="I2866" s="3">
        <v>18588638197.217495</v>
      </c>
    </row>
    <row r="2867" spans="1:9" x14ac:dyDescent="0.2">
      <c r="A2867" t="s">
        <v>106</v>
      </c>
      <c r="B2867" t="s">
        <v>15</v>
      </c>
      <c r="C2867" t="s">
        <v>17</v>
      </c>
      <c r="D2867" t="s">
        <v>36</v>
      </c>
      <c r="E2867">
        <v>202312</v>
      </c>
      <c r="F2867" s="3">
        <v>24813857966.120003</v>
      </c>
      <c r="G2867" s="3">
        <v>24005325944.975021</v>
      </c>
      <c r="H2867" s="3">
        <v>20233175884.119999</v>
      </c>
      <c r="I2867" s="3">
        <v>19424643862.975002</v>
      </c>
    </row>
    <row r="2868" spans="1:9" x14ac:dyDescent="0.2">
      <c r="A2868" t="s">
        <v>106</v>
      </c>
      <c r="B2868" t="s">
        <v>15</v>
      </c>
      <c r="C2868" t="s">
        <v>17</v>
      </c>
      <c r="D2868" t="s">
        <v>36</v>
      </c>
      <c r="E2868">
        <v>202401</v>
      </c>
      <c r="F2868" s="3">
        <v>16211540515.600002</v>
      </c>
      <c r="G2868" s="3">
        <v>19930961007.857494</v>
      </c>
      <c r="H2868" s="3">
        <v>13857754544.600004</v>
      </c>
      <c r="I2868" s="3">
        <v>17577175036.857506</v>
      </c>
    </row>
    <row r="2869" spans="1:9" x14ac:dyDescent="0.2">
      <c r="A2869" t="s">
        <v>106</v>
      </c>
      <c r="B2869" t="s">
        <v>15</v>
      </c>
      <c r="C2869" t="s">
        <v>17</v>
      </c>
      <c r="D2869" t="s">
        <v>36</v>
      </c>
      <c r="E2869">
        <v>202402</v>
      </c>
      <c r="F2869" s="3">
        <v>23726914752.410599</v>
      </c>
      <c r="G2869" s="3">
        <v>22544922646.830624</v>
      </c>
      <c r="H2869" s="3">
        <v>19888338413.497803</v>
      </c>
      <c r="I2869" s="3">
        <v>18706346307.917812</v>
      </c>
    </row>
    <row r="2870" spans="1:9" x14ac:dyDescent="0.2">
      <c r="A2870" t="s">
        <v>106</v>
      </c>
      <c r="B2870" t="s">
        <v>15</v>
      </c>
      <c r="C2870" t="s">
        <v>17</v>
      </c>
      <c r="D2870" t="s">
        <v>36</v>
      </c>
      <c r="E2870">
        <v>202403</v>
      </c>
      <c r="F2870" s="3">
        <v>23738265689.845196</v>
      </c>
      <c r="G2870" s="3">
        <v>23588196682.208099</v>
      </c>
      <c r="H2870" s="3">
        <v>19712382713.802204</v>
      </c>
      <c r="I2870" s="3">
        <v>19562313706.165092</v>
      </c>
    </row>
    <row r="2871" spans="1:9" x14ac:dyDescent="0.2">
      <c r="A2871" t="s">
        <v>106</v>
      </c>
      <c r="B2871" t="s">
        <v>15</v>
      </c>
      <c r="C2871" t="s">
        <v>17</v>
      </c>
      <c r="D2871" t="s">
        <v>36</v>
      </c>
      <c r="E2871">
        <v>202404</v>
      </c>
      <c r="F2871" s="3">
        <v>24433151101.439995</v>
      </c>
      <c r="G2871" s="3">
        <v>23592390033.237991</v>
      </c>
      <c r="H2871" s="3">
        <v>21762176559.799995</v>
      </c>
      <c r="I2871" s="3">
        <v>20921415491.597984</v>
      </c>
    </row>
    <row r="2872" spans="1:9" x14ac:dyDescent="0.2">
      <c r="A2872" t="s">
        <v>106</v>
      </c>
      <c r="B2872" t="s">
        <v>15</v>
      </c>
      <c r="C2872" t="s">
        <v>17</v>
      </c>
      <c r="D2872" t="s">
        <v>36</v>
      </c>
      <c r="E2872">
        <v>202405</v>
      </c>
      <c r="F2872" s="3">
        <v>26984494186.430027</v>
      </c>
      <c r="G2872" s="3">
        <v>25609377265.951694</v>
      </c>
      <c r="H2872" s="3">
        <v>22513979784.430023</v>
      </c>
      <c r="I2872" s="3">
        <v>21138862863.951683</v>
      </c>
    </row>
    <row r="2873" spans="1:9" x14ac:dyDescent="0.2">
      <c r="A2873" t="s">
        <v>106</v>
      </c>
      <c r="B2873" t="s">
        <v>15</v>
      </c>
      <c r="C2873" t="s">
        <v>17</v>
      </c>
      <c r="D2873" t="s">
        <v>37</v>
      </c>
      <c r="E2873">
        <v>201906</v>
      </c>
      <c r="F2873" s="3">
        <v>56867809228.238297</v>
      </c>
      <c r="G2873" s="3">
        <v>54307593997.845016</v>
      </c>
      <c r="H2873" s="3">
        <v>43698008328.801086</v>
      </c>
      <c r="I2873" s="3">
        <v>41137793098.407799</v>
      </c>
    </row>
    <row r="2874" spans="1:9" x14ac:dyDescent="0.2">
      <c r="A2874" t="s">
        <v>106</v>
      </c>
      <c r="B2874" t="s">
        <v>15</v>
      </c>
      <c r="C2874" t="s">
        <v>17</v>
      </c>
      <c r="D2874" t="s">
        <v>37</v>
      </c>
      <c r="E2874">
        <v>201912</v>
      </c>
      <c r="F2874" s="3">
        <v>127121854303.31796</v>
      </c>
      <c r="G2874" s="3">
        <v>117649689143.2971</v>
      </c>
      <c r="H2874" s="3">
        <v>99359086538.855499</v>
      </c>
      <c r="I2874" s="3">
        <v>89886921378.834656</v>
      </c>
    </row>
    <row r="2875" spans="1:9" x14ac:dyDescent="0.2">
      <c r="A2875" t="s">
        <v>106</v>
      </c>
      <c r="B2875" t="s">
        <v>15</v>
      </c>
      <c r="C2875" t="s">
        <v>17</v>
      </c>
      <c r="D2875" t="s">
        <v>37</v>
      </c>
      <c r="E2875">
        <v>202006</v>
      </c>
      <c r="F2875" s="3">
        <v>105479224960.50339</v>
      </c>
      <c r="G2875" s="3">
        <v>112541687272.66751</v>
      </c>
      <c r="H2875" s="3">
        <v>82344439969.953186</v>
      </c>
      <c r="I2875" s="3">
        <v>89406902282.117264</v>
      </c>
    </row>
    <row r="2876" spans="1:9" x14ac:dyDescent="0.2">
      <c r="A2876" t="s">
        <v>106</v>
      </c>
      <c r="B2876" t="s">
        <v>15</v>
      </c>
      <c r="C2876" t="s">
        <v>17</v>
      </c>
      <c r="D2876" t="s">
        <v>37</v>
      </c>
      <c r="E2876">
        <v>202012</v>
      </c>
      <c r="F2876" s="3">
        <v>124945865444.16643</v>
      </c>
      <c r="G2876" s="3">
        <v>122198803451.4791</v>
      </c>
      <c r="H2876" s="3">
        <v>98547321734.442322</v>
      </c>
      <c r="I2876" s="3">
        <v>95800259741.754974</v>
      </c>
    </row>
    <row r="2877" spans="1:9" x14ac:dyDescent="0.2">
      <c r="A2877" t="s">
        <v>106</v>
      </c>
      <c r="B2877" t="s">
        <v>15</v>
      </c>
      <c r="C2877" t="s">
        <v>17</v>
      </c>
      <c r="D2877" t="s">
        <v>37</v>
      </c>
      <c r="E2877">
        <v>202106</v>
      </c>
      <c r="F2877" s="3">
        <v>111833871183.03201</v>
      </c>
      <c r="G2877" s="3">
        <v>115723623055.05447</v>
      </c>
      <c r="H2877" s="3">
        <v>88001691717.436295</v>
      </c>
      <c r="I2877" s="3">
        <v>91891443589.458771</v>
      </c>
    </row>
    <row r="2878" spans="1:9" x14ac:dyDescent="0.2">
      <c r="A2878" t="s">
        <v>106</v>
      </c>
      <c r="B2878" t="s">
        <v>15</v>
      </c>
      <c r="C2878" t="s">
        <v>17</v>
      </c>
      <c r="D2878" t="s">
        <v>37</v>
      </c>
      <c r="E2878">
        <v>202112</v>
      </c>
      <c r="F2878" s="3">
        <v>134990383806.44946</v>
      </c>
      <c r="G2878" s="3">
        <v>130071062287.90222</v>
      </c>
      <c r="H2878" s="3">
        <v>102577972426.51031</v>
      </c>
      <c r="I2878" s="3">
        <v>97658650907.963074</v>
      </c>
    </row>
    <row r="2879" spans="1:9" x14ac:dyDescent="0.2">
      <c r="A2879" t="s">
        <v>106</v>
      </c>
      <c r="B2879" t="s">
        <v>15</v>
      </c>
      <c r="C2879" t="s">
        <v>17</v>
      </c>
      <c r="D2879" t="s">
        <v>37</v>
      </c>
      <c r="E2879">
        <v>202206</v>
      </c>
      <c r="F2879" s="3">
        <v>118895592910.4164</v>
      </c>
      <c r="G2879" s="3">
        <v>120256519472.95511</v>
      </c>
      <c r="H2879" s="3">
        <v>91872199184.641983</v>
      </c>
      <c r="I2879" s="3">
        <v>93233125747.180664</v>
      </c>
    </row>
    <row r="2880" spans="1:9" x14ac:dyDescent="0.2">
      <c r="A2880" t="s">
        <v>106</v>
      </c>
      <c r="B2880" t="s">
        <v>15</v>
      </c>
      <c r="C2880" t="s">
        <v>17</v>
      </c>
      <c r="D2880" t="s">
        <v>37</v>
      </c>
      <c r="E2880">
        <v>202212</v>
      </c>
      <c r="F2880" s="3">
        <v>143114539929.11188</v>
      </c>
      <c r="G2880" s="3">
        <v>135174868987.1666</v>
      </c>
      <c r="H2880" s="3">
        <v>111873893548.04837</v>
      </c>
      <c r="I2880" s="3">
        <v>103934222606.10306</v>
      </c>
    </row>
    <row r="2881" spans="1:9" x14ac:dyDescent="0.2">
      <c r="A2881" t="s">
        <v>106</v>
      </c>
      <c r="B2881" t="s">
        <v>15</v>
      </c>
      <c r="C2881" t="s">
        <v>17</v>
      </c>
      <c r="D2881" t="s">
        <v>37</v>
      </c>
      <c r="E2881">
        <v>202306</v>
      </c>
      <c r="F2881" s="3">
        <v>123936340999.6851</v>
      </c>
      <c r="G2881" s="3">
        <v>126143594782.15584</v>
      </c>
      <c r="H2881" s="3">
        <v>96454288484.146881</v>
      </c>
      <c r="I2881" s="3">
        <v>98661542266.617554</v>
      </c>
    </row>
    <row r="2882" spans="1:9" x14ac:dyDescent="0.2">
      <c r="A2882" t="s">
        <v>106</v>
      </c>
      <c r="B2882" t="s">
        <v>15</v>
      </c>
      <c r="C2882" t="s">
        <v>17</v>
      </c>
      <c r="D2882" t="s">
        <v>37</v>
      </c>
      <c r="E2882">
        <v>202312</v>
      </c>
      <c r="F2882" s="3">
        <v>153569882822.61273</v>
      </c>
      <c r="G2882" s="3">
        <v>140562873834.68463</v>
      </c>
      <c r="H2882" s="3">
        <v>127894549830.33389</v>
      </c>
      <c r="I2882" s="3">
        <v>114887540842.40582</v>
      </c>
    </row>
    <row r="2883" spans="1:9" x14ac:dyDescent="0.2">
      <c r="A2883" t="s">
        <v>106</v>
      </c>
      <c r="B2883" t="s">
        <v>15</v>
      </c>
      <c r="C2883" t="s">
        <v>17</v>
      </c>
      <c r="D2883" t="s">
        <v>37</v>
      </c>
      <c r="E2883">
        <v>202406</v>
      </c>
      <c r="F2883" s="3">
        <v>115094366245.72583</v>
      </c>
      <c r="G2883" s="3">
        <v>115265847636.08591</v>
      </c>
      <c r="H2883" s="3">
        <v>97734632016.130035</v>
      </c>
      <c r="I2883" s="3">
        <v>97906113406.490082</v>
      </c>
    </row>
    <row r="2884" spans="1:9" x14ac:dyDescent="0.2">
      <c r="A2884" t="s">
        <v>106</v>
      </c>
      <c r="B2884" t="s">
        <v>15</v>
      </c>
      <c r="C2884" t="s">
        <v>17</v>
      </c>
      <c r="D2884" t="s">
        <v>33</v>
      </c>
      <c r="E2884">
        <v>201906</v>
      </c>
      <c r="F2884" s="3">
        <v>56867809228.238297</v>
      </c>
      <c r="G2884" s="3">
        <v>54307593997.845016</v>
      </c>
      <c r="H2884" s="3">
        <v>43698008328.801086</v>
      </c>
      <c r="I2884" s="3">
        <v>41137793098.407799</v>
      </c>
    </row>
    <row r="2885" spans="1:9" x14ac:dyDescent="0.2">
      <c r="A2885" t="s">
        <v>106</v>
      </c>
      <c r="B2885" t="s">
        <v>15</v>
      </c>
      <c r="C2885" t="s">
        <v>17</v>
      </c>
      <c r="D2885" t="s">
        <v>33</v>
      </c>
      <c r="E2885">
        <v>201909</v>
      </c>
      <c r="F2885" s="3">
        <v>64849754224.055824</v>
      </c>
      <c r="G2885" s="3">
        <v>58717622686.862305</v>
      </c>
      <c r="H2885" s="3">
        <v>50890571676.499008</v>
      </c>
      <c r="I2885" s="3">
        <v>44758440139.305489</v>
      </c>
    </row>
    <row r="2886" spans="1:9" x14ac:dyDescent="0.2">
      <c r="A2886" t="s">
        <v>106</v>
      </c>
      <c r="B2886" t="s">
        <v>15</v>
      </c>
      <c r="C2886" t="s">
        <v>17</v>
      </c>
      <c r="D2886" t="s">
        <v>33</v>
      </c>
      <c r="E2886">
        <v>201912</v>
      </c>
      <c r="F2886" s="3">
        <v>62272100079.262131</v>
      </c>
      <c r="G2886" s="3">
        <v>58932066456.434784</v>
      </c>
      <c r="H2886" s="3">
        <v>48468514862.356506</v>
      </c>
      <c r="I2886" s="3">
        <v>45128481239.529175</v>
      </c>
    </row>
    <row r="2887" spans="1:9" x14ac:dyDescent="0.2">
      <c r="A2887" t="s">
        <v>106</v>
      </c>
      <c r="B2887" t="s">
        <v>15</v>
      </c>
      <c r="C2887" t="s">
        <v>17</v>
      </c>
      <c r="D2887" t="s">
        <v>33</v>
      </c>
      <c r="E2887">
        <v>202003</v>
      </c>
      <c r="F2887" s="3">
        <v>50105983294.328781</v>
      </c>
      <c r="G2887" s="3">
        <v>54862911647.741699</v>
      </c>
      <c r="H2887" s="3">
        <v>39488711266.675179</v>
      </c>
      <c r="I2887" s="3">
        <v>44245639620.088081</v>
      </c>
    </row>
    <row r="2888" spans="1:9" x14ac:dyDescent="0.2">
      <c r="A2888" t="s">
        <v>106</v>
      </c>
      <c r="B2888" t="s">
        <v>15</v>
      </c>
      <c r="C2888" t="s">
        <v>17</v>
      </c>
      <c r="D2888" t="s">
        <v>33</v>
      </c>
      <c r="E2888">
        <v>202006</v>
      </c>
      <c r="F2888" s="3">
        <v>55373241666.174606</v>
      </c>
      <c r="G2888" s="3">
        <v>57678775624.925797</v>
      </c>
      <c r="H2888" s="3">
        <v>42855728703.278</v>
      </c>
      <c r="I2888" s="3">
        <v>45161262662.029175</v>
      </c>
    </row>
    <row r="2889" spans="1:9" x14ac:dyDescent="0.2">
      <c r="A2889" t="s">
        <v>106</v>
      </c>
      <c r="B2889" t="s">
        <v>15</v>
      </c>
      <c r="C2889" t="s">
        <v>17</v>
      </c>
      <c r="D2889" t="s">
        <v>33</v>
      </c>
      <c r="E2889">
        <v>202009</v>
      </c>
      <c r="F2889" s="3">
        <v>61773201968.225731</v>
      </c>
      <c r="G2889" s="3">
        <v>60441690890.7827</v>
      </c>
      <c r="H2889" s="3">
        <v>48647360205.376297</v>
      </c>
      <c r="I2889" s="3">
        <v>47315849127.933289</v>
      </c>
    </row>
    <row r="2890" spans="1:9" x14ac:dyDescent="0.2">
      <c r="A2890" t="s">
        <v>106</v>
      </c>
      <c r="B2890" t="s">
        <v>15</v>
      </c>
      <c r="C2890" t="s">
        <v>17</v>
      </c>
      <c r="D2890" t="s">
        <v>33</v>
      </c>
      <c r="E2890">
        <v>202012</v>
      </c>
      <c r="F2890" s="3">
        <v>63172663475.940704</v>
      </c>
      <c r="G2890" s="3">
        <v>61757112560.696396</v>
      </c>
      <c r="H2890" s="3">
        <v>49899961529.06601</v>
      </c>
      <c r="I2890" s="3">
        <v>48484410613.821686</v>
      </c>
    </row>
    <row r="2891" spans="1:9" x14ac:dyDescent="0.2">
      <c r="A2891" t="s">
        <v>106</v>
      </c>
      <c r="B2891" t="s">
        <v>15</v>
      </c>
      <c r="C2891" t="s">
        <v>17</v>
      </c>
      <c r="D2891" t="s">
        <v>33</v>
      </c>
      <c r="E2891">
        <v>202103</v>
      </c>
      <c r="F2891" s="3">
        <v>51436159477.720795</v>
      </c>
      <c r="G2891" s="3">
        <v>55324873491.803497</v>
      </c>
      <c r="H2891" s="3">
        <v>40662477582.710899</v>
      </c>
      <c r="I2891" s="3">
        <v>44551191596.793594</v>
      </c>
    </row>
    <row r="2892" spans="1:9" x14ac:dyDescent="0.2">
      <c r="A2892" t="s">
        <v>106</v>
      </c>
      <c r="B2892" t="s">
        <v>15</v>
      </c>
      <c r="C2892" t="s">
        <v>17</v>
      </c>
      <c r="D2892" t="s">
        <v>33</v>
      </c>
      <c r="E2892">
        <v>202106</v>
      </c>
      <c r="F2892" s="3">
        <v>60397711705.311226</v>
      </c>
      <c r="G2892" s="3">
        <v>60398749563.250961</v>
      </c>
      <c r="H2892" s="3">
        <v>47339214134.725403</v>
      </c>
      <c r="I2892" s="3">
        <v>47340251992.665161</v>
      </c>
    </row>
    <row r="2893" spans="1:9" x14ac:dyDescent="0.2">
      <c r="A2893" t="s">
        <v>106</v>
      </c>
      <c r="B2893" t="s">
        <v>15</v>
      </c>
      <c r="C2893" t="s">
        <v>17</v>
      </c>
      <c r="D2893" t="s">
        <v>33</v>
      </c>
      <c r="E2893">
        <v>202109</v>
      </c>
      <c r="F2893" s="3">
        <v>69187919020.810028</v>
      </c>
      <c r="G2893" s="3">
        <v>65539546608.153778</v>
      </c>
      <c r="H2893" s="3">
        <v>51813294169.979996</v>
      </c>
      <c r="I2893" s="3">
        <v>48164921757.323776</v>
      </c>
    </row>
    <row r="2894" spans="1:9" x14ac:dyDescent="0.2">
      <c r="A2894" t="s">
        <v>106</v>
      </c>
      <c r="B2894" t="s">
        <v>15</v>
      </c>
      <c r="C2894" t="s">
        <v>17</v>
      </c>
      <c r="D2894" t="s">
        <v>33</v>
      </c>
      <c r="E2894">
        <v>202112</v>
      </c>
      <c r="F2894" s="3">
        <v>65802464785.639435</v>
      </c>
      <c r="G2894" s="3">
        <v>64531515679.748428</v>
      </c>
      <c r="H2894" s="3">
        <v>50764678256.530319</v>
      </c>
      <c r="I2894" s="3">
        <v>49493729150.639297</v>
      </c>
    </row>
    <row r="2895" spans="1:9" x14ac:dyDescent="0.2">
      <c r="A2895" t="s">
        <v>106</v>
      </c>
      <c r="B2895" t="s">
        <v>15</v>
      </c>
      <c r="C2895" t="s">
        <v>17</v>
      </c>
      <c r="D2895" t="s">
        <v>33</v>
      </c>
      <c r="E2895">
        <v>202203</v>
      </c>
      <c r="F2895" s="3">
        <v>54031338931.6968</v>
      </c>
      <c r="G2895" s="3">
        <v>57366701838.171509</v>
      </c>
      <c r="H2895" s="3">
        <v>41880581987.124794</v>
      </c>
      <c r="I2895" s="3">
        <v>45215944893.59948</v>
      </c>
    </row>
    <row r="2896" spans="1:9" x14ac:dyDescent="0.2">
      <c r="A2896" t="s">
        <v>106</v>
      </c>
      <c r="B2896" t="s">
        <v>15</v>
      </c>
      <c r="C2896" t="s">
        <v>17</v>
      </c>
      <c r="D2896" t="s">
        <v>33</v>
      </c>
      <c r="E2896">
        <v>202206</v>
      </c>
      <c r="F2896" s="3">
        <v>64864253978.719589</v>
      </c>
      <c r="G2896" s="3">
        <v>62889817634.7836</v>
      </c>
      <c r="H2896" s="3">
        <v>49991617197.517189</v>
      </c>
      <c r="I2896" s="3">
        <v>48017180853.581184</v>
      </c>
    </row>
    <row r="2897" spans="1:9" x14ac:dyDescent="0.2">
      <c r="A2897" t="s">
        <v>106</v>
      </c>
      <c r="B2897" t="s">
        <v>15</v>
      </c>
      <c r="C2897" t="s">
        <v>17</v>
      </c>
      <c r="D2897" t="s">
        <v>33</v>
      </c>
      <c r="E2897">
        <v>202209</v>
      </c>
      <c r="F2897" s="3">
        <v>73186632238.652023</v>
      </c>
      <c r="G2897" s="3">
        <v>67477998833.057617</v>
      </c>
      <c r="H2897" s="3">
        <v>57259303704.842934</v>
      </c>
      <c r="I2897" s="3">
        <v>51550670299.248474</v>
      </c>
    </row>
    <row r="2898" spans="1:9" x14ac:dyDescent="0.2">
      <c r="A2898" t="s">
        <v>106</v>
      </c>
      <c r="B2898" t="s">
        <v>15</v>
      </c>
      <c r="C2898" t="s">
        <v>17</v>
      </c>
      <c r="D2898" t="s">
        <v>33</v>
      </c>
      <c r="E2898">
        <v>202212</v>
      </c>
      <c r="F2898" s="3">
        <v>69927907690.459869</v>
      </c>
      <c r="G2898" s="3">
        <v>67696870154.108986</v>
      </c>
      <c r="H2898" s="3">
        <v>54614589843.205437</v>
      </c>
      <c r="I2898" s="3">
        <v>52383552306.854584</v>
      </c>
    </row>
    <row r="2899" spans="1:9" x14ac:dyDescent="0.2">
      <c r="A2899" t="s">
        <v>106</v>
      </c>
      <c r="B2899" t="s">
        <v>15</v>
      </c>
      <c r="C2899" t="s">
        <v>17</v>
      </c>
      <c r="D2899" t="s">
        <v>33</v>
      </c>
      <c r="E2899">
        <v>202303</v>
      </c>
      <c r="F2899" s="3">
        <v>56691031954.680603</v>
      </c>
      <c r="G2899" s="3">
        <v>60299495540.483307</v>
      </c>
      <c r="H2899" s="3">
        <v>44155966472.955269</v>
      </c>
      <c r="I2899" s="3">
        <v>47764430058.757988</v>
      </c>
    </row>
    <row r="2900" spans="1:9" x14ac:dyDescent="0.2">
      <c r="A2900" t="s">
        <v>106</v>
      </c>
      <c r="B2900" t="s">
        <v>15</v>
      </c>
      <c r="C2900" t="s">
        <v>17</v>
      </c>
      <c r="D2900" t="s">
        <v>33</v>
      </c>
      <c r="E2900">
        <v>202306</v>
      </c>
      <c r="F2900" s="3">
        <v>67245309045.004501</v>
      </c>
      <c r="G2900" s="3">
        <v>65844099241.672516</v>
      </c>
      <c r="H2900" s="3">
        <v>52298322011.191612</v>
      </c>
      <c r="I2900" s="3">
        <v>50897112207.859573</v>
      </c>
    </row>
    <row r="2901" spans="1:9" x14ac:dyDescent="0.2">
      <c r="A2901" t="s">
        <v>106</v>
      </c>
      <c r="B2901" t="s">
        <v>15</v>
      </c>
      <c r="C2901" t="s">
        <v>17</v>
      </c>
      <c r="D2901" t="s">
        <v>33</v>
      </c>
      <c r="E2901">
        <v>202309</v>
      </c>
      <c r="F2901" s="3">
        <v>78369496222.290482</v>
      </c>
      <c r="G2901" s="3">
        <v>69590336113.209335</v>
      </c>
      <c r="H2901" s="3">
        <v>65968942839.887665</v>
      </c>
      <c r="I2901" s="3">
        <v>57189782730.806534</v>
      </c>
    </row>
    <row r="2902" spans="1:9" x14ac:dyDescent="0.2">
      <c r="A2902" t="s">
        <v>106</v>
      </c>
      <c r="B2902" t="s">
        <v>15</v>
      </c>
      <c r="C2902" t="s">
        <v>17</v>
      </c>
      <c r="D2902" t="s">
        <v>33</v>
      </c>
      <c r="E2902">
        <v>202312</v>
      </c>
      <c r="F2902" s="3">
        <v>75200386600.32225</v>
      </c>
      <c r="G2902" s="3">
        <v>70972537721.475311</v>
      </c>
      <c r="H2902" s="3">
        <v>61925606990.446228</v>
      </c>
      <c r="I2902" s="3">
        <v>57697758111.599289</v>
      </c>
    </row>
    <row r="2903" spans="1:9" x14ac:dyDescent="0.2">
      <c r="A2903" t="s">
        <v>106</v>
      </c>
      <c r="B2903" t="s">
        <v>15</v>
      </c>
      <c r="C2903" t="s">
        <v>17</v>
      </c>
      <c r="D2903" t="s">
        <v>33</v>
      </c>
      <c r="E2903">
        <v>202403</v>
      </c>
      <c r="F2903" s="3">
        <v>63676720957.855804</v>
      </c>
      <c r="G2903" s="3">
        <v>66064080336.896217</v>
      </c>
      <c r="H2903" s="3">
        <v>53458475671.900009</v>
      </c>
      <c r="I2903" s="3">
        <v>55845835050.940407</v>
      </c>
    </row>
    <row r="2904" spans="1:9" x14ac:dyDescent="0.2">
      <c r="A2904" t="s">
        <v>106</v>
      </c>
      <c r="B2904" t="s">
        <v>15</v>
      </c>
      <c r="C2904" t="s">
        <v>17</v>
      </c>
      <c r="D2904" t="s">
        <v>33</v>
      </c>
      <c r="E2904">
        <v>202406</v>
      </c>
      <c r="F2904" s="3">
        <v>51417645287.870026</v>
      </c>
      <c r="G2904" s="3">
        <v>49201767299.189682</v>
      </c>
      <c r="H2904" s="3">
        <v>44276156344.230019</v>
      </c>
      <c r="I2904" s="3">
        <v>42060278355.549667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0AB-F48E-F84B-B5E5-D30BA57DFA6B}">
  <sheetPr codeName="Hoja12">
    <tabColor theme="9" tint="0.79998168889431442"/>
  </sheetPr>
  <dimension ref="A1:AF197"/>
  <sheetViews>
    <sheetView workbookViewId="0">
      <selection sqref="A1:AF1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9" bestFit="1" customWidth="1"/>
    <col min="7" max="9" width="15.42578125" style="3" bestFit="1" customWidth="1"/>
    <col min="10" max="10" width="17.28515625" style="3" bestFit="1" customWidth="1"/>
    <col min="11" max="11" width="12.7109375" style="10" bestFit="1" customWidth="1"/>
    <col min="12" max="12" width="16.140625" style="10" bestFit="1" customWidth="1"/>
    <col min="13" max="13" width="16.28515625" style="10" bestFit="1" customWidth="1"/>
    <col min="14" max="14" width="10.7109375" style="10"/>
    <col min="15" max="15" width="16.5703125" style="3" bestFit="1" customWidth="1"/>
    <col min="16" max="16" width="22.42578125" style="3" bestFit="1" customWidth="1"/>
    <col min="17" max="17" width="16.5703125" style="3" bestFit="1" customWidth="1"/>
    <col min="18" max="18" width="24.85546875" style="3" bestFit="1" customWidth="1"/>
    <col min="19" max="19" width="13" style="31" bestFit="1" customWidth="1"/>
    <col min="20" max="20" width="13" style="10" customWidth="1"/>
    <col min="21" max="21" width="19.140625" style="3" bestFit="1" customWidth="1"/>
    <col min="22" max="22" width="21.7109375" style="3" bestFit="1" customWidth="1"/>
    <col min="23" max="23" width="19.140625" style="3" bestFit="1" customWidth="1"/>
    <col min="24" max="24" width="27.42578125" style="3" bestFit="1" customWidth="1"/>
    <col min="25" max="25" width="21.7109375" style="3" bestFit="1" customWidth="1"/>
    <col min="26" max="26" width="29.85546875" style="3" bestFit="1" customWidth="1"/>
    <col min="27" max="29" width="16.140625" bestFit="1" customWidth="1"/>
    <col min="30" max="30" width="16.85546875" bestFit="1" customWidth="1"/>
    <col min="31" max="31" width="16.140625" bestFit="1" customWidth="1"/>
    <col min="32" max="32" width="19.28515625" bestFit="1" customWidth="1"/>
  </cols>
  <sheetData>
    <row r="1" spans="1:32" x14ac:dyDescent="0.2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  <c r="F1" s="6" t="s">
        <v>81</v>
      </c>
      <c r="G1" s="27" t="s">
        <v>82</v>
      </c>
      <c r="H1" s="27" t="s">
        <v>83</v>
      </c>
      <c r="I1" s="26" t="s">
        <v>87</v>
      </c>
      <c r="J1" s="26" t="s">
        <v>88</v>
      </c>
      <c r="K1" s="11" t="s">
        <v>84</v>
      </c>
      <c r="L1" s="11" t="s">
        <v>85</v>
      </c>
      <c r="M1" s="11" t="s">
        <v>86</v>
      </c>
      <c r="N1" s="11" t="s">
        <v>89</v>
      </c>
      <c r="O1" s="27" t="s">
        <v>90</v>
      </c>
      <c r="P1" s="27" t="s">
        <v>92</v>
      </c>
      <c r="Q1" s="26" t="s">
        <v>91</v>
      </c>
      <c r="R1" s="26" t="s">
        <v>93</v>
      </c>
      <c r="S1" s="30" t="s">
        <v>152</v>
      </c>
      <c r="T1" s="11" t="s">
        <v>165</v>
      </c>
      <c r="U1" s="29" t="s">
        <v>153</v>
      </c>
      <c r="V1" s="28" t="s">
        <v>154</v>
      </c>
      <c r="W1" s="27" t="s">
        <v>155</v>
      </c>
      <c r="X1" s="27" t="s">
        <v>159</v>
      </c>
      <c r="Y1" s="26" t="s">
        <v>156</v>
      </c>
      <c r="Z1" s="26" t="s">
        <v>160</v>
      </c>
      <c r="AA1" s="27" t="s">
        <v>197</v>
      </c>
      <c r="AB1" s="26" t="s">
        <v>198</v>
      </c>
      <c r="AC1" s="27" t="s">
        <v>199</v>
      </c>
      <c r="AD1" s="27" t="s">
        <v>200</v>
      </c>
      <c r="AE1" s="26" t="s">
        <v>201</v>
      </c>
      <c r="AF1" s="26" t="s">
        <v>202</v>
      </c>
    </row>
    <row r="2" spans="1:32" x14ac:dyDescent="0.2">
      <c r="A2" t="s">
        <v>112</v>
      </c>
      <c r="B2" t="s">
        <v>97</v>
      </c>
      <c r="C2" t="s">
        <v>17</v>
      </c>
      <c r="D2" t="s">
        <v>17</v>
      </c>
      <c r="E2" t="s">
        <v>36</v>
      </c>
      <c r="F2">
        <v>201904</v>
      </c>
      <c r="G2" s="3">
        <v>504267240</v>
      </c>
      <c r="H2" s="3">
        <v>504267239.99999994</v>
      </c>
      <c r="I2" s="3">
        <v>504267240</v>
      </c>
      <c r="J2" s="3">
        <v>504267239.99999994</v>
      </c>
      <c r="K2" s="10">
        <v>5</v>
      </c>
      <c r="L2" s="10">
        <v>5</v>
      </c>
      <c r="M2" s="10">
        <v>0</v>
      </c>
      <c r="N2" s="10">
        <v>186870.63333333333</v>
      </c>
      <c r="O2" s="3">
        <v>3796024971</v>
      </c>
      <c r="P2" s="3">
        <v>3823160573</v>
      </c>
      <c r="Q2" s="3">
        <v>3796024971</v>
      </c>
      <c r="R2" s="3">
        <v>3823160573</v>
      </c>
      <c r="S2" s="31">
        <v>2.6756478055496145E-5</v>
      </c>
      <c r="T2" s="10">
        <v>5</v>
      </c>
      <c r="U2" s="3">
        <v>100853447.99999999</v>
      </c>
      <c r="V2" s="3">
        <v>100853447.99999999</v>
      </c>
      <c r="W2" s="3">
        <v>504267239.99999994</v>
      </c>
      <c r="X2" s="3">
        <v>504267239.99999994</v>
      </c>
      <c r="Y2" s="3">
        <v>504267239.99999994</v>
      </c>
      <c r="Z2" s="3">
        <v>504267239.99999994</v>
      </c>
      <c r="AA2" s="37">
        <v>-5.9604644775390625E-8</v>
      </c>
      <c r="AB2" s="37">
        <v>-5.9604644775390625E-8</v>
      </c>
      <c r="AC2" s="37">
        <v>0</v>
      </c>
      <c r="AD2" s="37">
        <v>0</v>
      </c>
      <c r="AE2" s="37">
        <v>0</v>
      </c>
      <c r="AF2" s="37">
        <v>0</v>
      </c>
    </row>
    <row r="3" spans="1:32" x14ac:dyDescent="0.2">
      <c r="A3" t="s">
        <v>112</v>
      </c>
      <c r="B3" t="s">
        <v>97</v>
      </c>
      <c r="C3" t="s">
        <v>17</v>
      </c>
      <c r="D3" t="s">
        <v>17</v>
      </c>
      <c r="E3" t="s">
        <v>36</v>
      </c>
      <c r="F3">
        <v>201908</v>
      </c>
      <c r="G3" s="3">
        <v>0</v>
      </c>
      <c r="H3" s="3">
        <v>-5.9604644775390625E-8</v>
      </c>
      <c r="I3" s="3">
        <v>0</v>
      </c>
      <c r="J3" s="3">
        <v>-5.9604644775390625E-8</v>
      </c>
      <c r="K3" s="10">
        <v>0</v>
      </c>
      <c r="L3" s="10">
        <v>0</v>
      </c>
      <c r="M3" s="10">
        <v>0</v>
      </c>
      <c r="N3" s="10">
        <v>179998.67741935485</v>
      </c>
      <c r="O3" s="3">
        <v>4281857718</v>
      </c>
      <c r="P3" s="3">
        <v>4052052336</v>
      </c>
      <c r="Q3" s="3">
        <v>4281857718</v>
      </c>
      <c r="R3" s="3">
        <v>4052052336</v>
      </c>
      <c r="S3" s="31">
        <v>0</v>
      </c>
      <c r="T3" s="10">
        <v>0</v>
      </c>
      <c r="U3" s="3">
        <v>65535</v>
      </c>
      <c r="V3" s="3">
        <v>65535</v>
      </c>
      <c r="W3" s="3">
        <v>-5.9604644775390625E-8</v>
      </c>
      <c r="X3" s="3">
        <v>-5.9604644775390625E-8</v>
      </c>
      <c r="Y3" s="3">
        <v>-5.9604644775390625E-8</v>
      </c>
      <c r="Z3" s="3">
        <v>-5.9604644775390625E-8</v>
      </c>
      <c r="AA3" s="37">
        <v>-5.9604644775390625E-8</v>
      </c>
      <c r="AB3" s="37">
        <v>-5.9604644775390625E-8</v>
      </c>
      <c r="AC3" s="37">
        <v>0</v>
      </c>
      <c r="AD3" s="37">
        <v>0</v>
      </c>
      <c r="AE3" s="37">
        <v>0</v>
      </c>
      <c r="AF3" s="37">
        <v>0</v>
      </c>
    </row>
    <row r="4" spans="1:32" x14ac:dyDescent="0.2">
      <c r="A4" t="s">
        <v>116</v>
      </c>
      <c r="B4" t="s">
        <v>100</v>
      </c>
      <c r="C4" t="s">
        <v>19</v>
      </c>
      <c r="D4" t="s">
        <v>16</v>
      </c>
      <c r="E4" t="s">
        <v>36</v>
      </c>
      <c r="F4">
        <v>201910</v>
      </c>
      <c r="G4" s="3">
        <v>2642530446</v>
      </c>
      <c r="H4" s="3">
        <v>2642530446</v>
      </c>
      <c r="I4" s="3">
        <v>2642530446</v>
      </c>
      <c r="J4" s="3">
        <v>2642530446</v>
      </c>
      <c r="K4" s="10">
        <v>1</v>
      </c>
      <c r="L4" s="10">
        <v>1</v>
      </c>
      <c r="M4" s="10">
        <v>0</v>
      </c>
      <c r="N4" s="10">
        <v>577697.74193548423</v>
      </c>
      <c r="O4" s="3">
        <v>11777364496.470003</v>
      </c>
      <c r="P4" s="3">
        <v>13305835637.931789</v>
      </c>
      <c r="Q4" s="3">
        <v>11777364496.470003</v>
      </c>
      <c r="R4" s="3">
        <v>13305835637.931789</v>
      </c>
      <c r="S4" s="31">
        <v>1.731009016323414E-6</v>
      </c>
      <c r="T4" s="10">
        <v>1</v>
      </c>
      <c r="U4" s="3">
        <v>2642530446</v>
      </c>
      <c r="V4" s="3">
        <v>2642530446</v>
      </c>
      <c r="W4" s="3">
        <v>2642530446</v>
      </c>
      <c r="X4" s="3">
        <v>2642530446</v>
      </c>
      <c r="Y4" s="3">
        <v>2642530446</v>
      </c>
      <c r="Z4" s="3">
        <v>2642530446</v>
      </c>
      <c r="AA4" s="37">
        <v>0</v>
      </c>
      <c r="AB4" s="37">
        <v>0</v>
      </c>
      <c r="AC4" s="37">
        <v>0</v>
      </c>
      <c r="AD4" s="37">
        <v>0</v>
      </c>
      <c r="AE4" s="37">
        <v>0</v>
      </c>
      <c r="AF4" s="37">
        <v>0</v>
      </c>
    </row>
    <row r="5" spans="1:32" x14ac:dyDescent="0.2">
      <c r="A5" t="s">
        <v>116</v>
      </c>
      <c r="B5" t="s">
        <v>100</v>
      </c>
      <c r="C5" t="s">
        <v>19</v>
      </c>
      <c r="D5" t="s">
        <v>16</v>
      </c>
      <c r="E5" t="s">
        <v>36</v>
      </c>
      <c r="F5">
        <v>202009</v>
      </c>
      <c r="G5" s="3">
        <v>3205538628</v>
      </c>
      <c r="H5" s="3">
        <v>3205538628</v>
      </c>
      <c r="I5" s="3">
        <v>3205538628</v>
      </c>
      <c r="J5" s="3">
        <v>3205538628</v>
      </c>
      <c r="K5" s="10">
        <v>1</v>
      </c>
      <c r="L5" s="10">
        <v>1</v>
      </c>
      <c r="M5" s="10">
        <v>0</v>
      </c>
      <c r="N5" s="10">
        <v>501860.76666666684</v>
      </c>
      <c r="O5" s="3">
        <v>23348728603.37999</v>
      </c>
      <c r="P5" s="3">
        <v>17439948792.650021</v>
      </c>
      <c r="Q5" s="3">
        <v>23348728603.37999</v>
      </c>
      <c r="R5" s="3">
        <v>17439948792.650021</v>
      </c>
      <c r="S5" s="31">
        <v>1.9925845302511853E-6</v>
      </c>
      <c r="T5" s="10">
        <v>1</v>
      </c>
      <c r="U5" s="3">
        <v>3205538628</v>
      </c>
      <c r="V5" s="3">
        <v>3205538628</v>
      </c>
      <c r="W5" s="3">
        <v>3205538628</v>
      </c>
      <c r="X5" s="3">
        <v>3205538628</v>
      </c>
      <c r="Y5" s="3">
        <v>3205538628</v>
      </c>
      <c r="Z5" s="3">
        <v>3205538628</v>
      </c>
      <c r="AA5" s="37">
        <v>0</v>
      </c>
      <c r="AB5" s="37">
        <v>0</v>
      </c>
      <c r="AC5" s="37">
        <v>0</v>
      </c>
      <c r="AD5" s="37">
        <v>0</v>
      </c>
      <c r="AE5" s="37">
        <v>0</v>
      </c>
      <c r="AF5" s="37">
        <v>0</v>
      </c>
    </row>
    <row r="6" spans="1:32" x14ac:dyDescent="0.2">
      <c r="A6" t="s">
        <v>116</v>
      </c>
      <c r="B6" t="s">
        <v>100</v>
      </c>
      <c r="C6" t="s">
        <v>19</v>
      </c>
      <c r="D6" t="s">
        <v>16</v>
      </c>
      <c r="E6" t="s">
        <v>36</v>
      </c>
      <c r="F6">
        <v>202102</v>
      </c>
      <c r="G6" s="3">
        <v>3359067849</v>
      </c>
      <c r="H6" s="3">
        <v>3359067848.9999995</v>
      </c>
      <c r="I6" s="3">
        <v>3359067849</v>
      </c>
      <c r="J6" s="3">
        <v>3359067848.9999995</v>
      </c>
      <c r="K6" s="10">
        <v>1</v>
      </c>
      <c r="L6" s="10">
        <v>1</v>
      </c>
      <c r="M6" s="10">
        <v>0</v>
      </c>
      <c r="N6" s="10">
        <v>492546.75000000006</v>
      </c>
      <c r="O6" s="3">
        <v>11911732945.449999</v>
      </c>
      <c r="P6" s="3">
        <v>13770844758.389996</v>
      </c>
      <c r="Q6" s="3">
        <v>11911732945.449999</v>
      </c>
      <c r="R6" s="3">
        <v>13770844758.389996</v>
      </c>
      <c r="S6" s="31">
        <v>2.0302641322879499E-6</v>
      </c>
      <c r="T6" s="10">
        <v>1</v>
      </c>
      <c r="U6" s="3">
        <v>3359067848.9999995</v>
      </c>
      <c r="V6" s="3">
        <v>3359067848.9999995</v>
      </c>
      <c r="W6" s="3">
        <v>3359067848.9999995</v>
      </c>
      <c r="X6" s="3">
        <v>3359067848.9999995</v>
      </c>
      <c r="Y6" s="3">
        <v>3359067848.9999995</v>
      </c>
      <c r="Z6" s="3">
        <v>3359067848.9999995</v>
      </c>
      <c r="AA6" s="37">
        <v>-4.76837158203125E-7</v>
      </c>
      <c r="AB6" s="37">
        <v>-4.76837158203125E-7</v>
      </c>
      <c r="AC6" s="37">
        <v>0</v>
      </c>
      <c r="AD6" s="37">
        <v>0</v>
      </c>
      <c r="AE6" s="37">
        <v>0</v>
      </c>
      <c r="AF6" s="37">
        <v>0</v>
      </c>
    </row>
    <row r="7" spans="1:32" x14ac:dyDescent="0.2">
      <c r="A7" t="s">
        <v>116</v>
      </c>
      <c r="B7" t="s">
        <v>100</v>
      </c>
      <c r="C7" t="s">
        <v>19</v>
      </c>
      <c r="D7" t="s">
        <v>16</v>
      </c>
      <c r="E7" t="s">
        <v>36</v>
      </c>
      <c r="F7">
        <v>202106</v>
      </c>
      <c r="G7" s="3">
        <v>6297106239</v>
      </c>
      <c r="H7" s="3">
        <v>6297106239</v>
      </c>
      <c r="I7" s="3">
        <v>6297106239</v>
      </c>
      <c r="J7" s="3">
        <v>6297106239</v>
      </c>
      <c r="K7" s="10">
        <v>2</v>
      </c>
      <c r="L7" s="10">
        <v>2</v>
      </c>
      <c r="M7" s="10">
        <v>0</v>
      </c>
      <c r="N7" s="10">
        <v>489300.70000000024</v>
      </c>
      <c r="O7" s="3">
        <v>13897718098.969997</v>
      </c>
      <c r="P7" s="3">
        <v>14573647688.640053</v>
      </c>
      <c r="Q7" s="3">
        <v>13897718098.969997</v>
      </c>
      <c r="R7" s="3">
        <v>14573647688.640053</v>
      </c>
      <c r="S7" s="31">
        <v>4.0874660510397775E-6</v>
      </c>
      <c r="T7" s="10">
        <v>2</v>
      </c>
      <c r="U7" s="3">
        <v>3148553119.5</v>
      </c>
      <c r="V7" s="3">
        <v>3148553119.5</v>
      </c>
      <c r="W7" s="3">
        <v>6297106239</v>
      </c>
      <c r="X7" s="3">
        <v>6297106239</v>
      </c>
      <c r="Y7" s="3">
        <v>6297106239</v>
      </c>
      <c r="Z7" s="3">
        <v>6297106239</v>
      </c>
      <c r="AA7" s="37">
        <v>0</v>
      </c>
      <c r="AB7" s="37">
        <v>0</v>
      </c>
      <c r="AC7" s="37">
        <v>0</v>
      </c>
      <c r="AD7" s="37">
        <v>0</v>
      </c>
      <c r="AE7" s="37">
        <v>0</v>
      </c>
      <c r="AF7" s="37">
        <v>0</v>
      </c>
    </row>
    <row r="8" spans="1:32" x14ac:dyDescent="0.2">
      <c r="A8" t="s">
        <v>116</v>
      </c>
      <c r="B8" t="s">
        <v>100</v>
      </c>
      <c r="C8" t="s">
        <v>19</v>
      </c>
      <c r="D8" t="s">
        <v>16</v>
      </c>
      <c r="E8" t="s">
        <v>36</v>
      </c>
      <c r="F8">
        <v>202109</v>
      </c>
      <c r="G8" s="3">
        <v>3889008150</v>
      </c>
      <c r="H8" s="3">
        <v>3889008150</v>
      </c>
      <c r="I8" s="3">
        <v>3889008150</v>
      </c>
      <c r="J8" s="3">
        <v>3889008150</v>
      </c>
      <c r="K8" s="10">
        <v>1</v>
      </c>
      <c r="L8" s="10">
        <v>1</v>
      </c>
      <c r="M8" s="10">
        <v>0</v>
      </c>
      <c r="N8" s="10">
        <v>489798.29999999993</v>
      </c>
      <c r="O8" s="3">
        <v>24045025083.339996</v>
      </c>
      <c r="P8" s="3">
        <v>17755279776.330067</v>
      </c>
      <c r="Q8" s="3">
        <v>24045025083.339996</v>
      </c>
      <c r="R8" s="3">
        <v>17755279776.330067</v>
      </c>
      <c r="S8" s="31">
        <v>2.041656739110773E-6</v>
      </c>
      <c r="T8" s="10">
        <v>1</v>
      </c>
      <c r="U8" s="3">
        <v>3889008150</v>
      </c>
      <c r="V8" s="3">
        <v>3889008150</v>
      </c>
      <c r="W8" s="3">
        <v>3889008150</v>
      </c>
      <c r="X8" s="3">
        <v>3889008150</v>
      </c>
      <c r="Y8" s="3">
        <v>3889008150</v>
      </c>
      <c r="Z8" s="3">
        <v>3889008150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0</v>
      </c>
    </row>
    <row r="9" spans="1:32" x14ac:dyDescent="0.2">
      <c r="A9" t="s">
        <v>116</v>
      </c>
      <c r="B9" t="s">
        <v>100</v>
      </c>
      <c r="C9" t="s">
        <v>19</v>
      </c>
      <c r="D9" t="s">
        <v>16</v>
      </c>
      <c r="E9" t="s">
        <v>36</v>
      </c>
      <c r="F9">
        <v>202111</v>
      </c>
      <c r="G9" s="3">
        <v>4138595907</v>
      </c>
      <c r="H9" s="3">
        <v>4138595907</v>
      </c>
      <c r="I9" s="3">
        <v>4138595907</v>
      </c>
      <c r="J9" s="3">
        <v>4138595907</v>
      </c>
      <c r="K9" s="10">
        <v>1</v>
      </c>
      <c r="L9" s="10">
        <v>1</v>
      </c>
      <c r="M9" s="10">
        <v>0</v>
      </c>
      <c r="N9" s="10">
        <v>489685.13333333336</v>
      </c>
      <c r="O9" s="3">
        <v>11125883108.869999</v>
      </c>
      <c r="P9" s="3">
        <v>14165557607.960064</v>
      </c>
      <c r="Q9" s="3">
        <v>11125883108.869999</v>
      </c>
      <c r="R9" s="3">
        <v>14165557607.960064</v>
      </c>
      <c r="S9" s="31">
        <v>2.0421285677858029E-6</v>
      </c>
      <c r="T9" s="10">
        <v>1</v>
      </c>
      <c r="U9" s="3">
        <v>4138595907</v>
      </c>
      <c r="V9" s="3">
        <v>4138595907</v>
      </c>
      <c r="W9" s="3">
        <v>4138595907</v>
      </c>
      <c r="X9" s="3">
        <v>4138595907</v>
      </c>
      <c r="Y9" s="3">
        <v>4138595907</v>
      </c>
      <c r="Z9" s="3">
        <v>4138595907</v>
      </c>
      <c r="AA9" s="37">
        <v>0</v>
      </c>
      <c r="AB9" s="37">
        <v>0</v>
      </c>
      <c r="AC9" s="37">
        <v>0</v>
      </c>
      <c r="AD9" s="37">
        <v>0</v>
      </c>
      <c r="AE9" s="37">
        <v>0</v>
      </c>
      <c r="AF9" s="37">
        <v>0</v>
      </c>
    </row>
    <row r="10" spans="1:32" x14ac:dyDescent="0.2">
      <c r="A10" t="s">
        <v>116</v>
      </c>
      <c r="B10" t="s">
        <v>100</v>
      </c>
      <c r="C10" t="s">
        <v>19</v>
      </c>
      <c r="D10" t="s">
        <v>16</v>
      </c>
      <c r="E10" t="s">
        <v>36</v>
      </c>
      <c r="F10">
        <v>202201</v>
      </c>
      <c r="G10" s="3">
        <v>3559865427</v>
      </c>
      <c r="H10" s="3">
        <v>3559865427</v>
      </c>
      <c r="I10" s="3">
        <v>3559865427</v>
      </c>
      <c r="J10" s="3">
        <v>3559865427</v>
      </c>
      <c r="K10" s="10">
        <v>1</v>
      </c>
      <c r="L10" s="10">
        <v>1</v>
      </c>
      <c r="M10" s="10">
        <v>0</v>
      </c>
      <c r="N10" s="10">
        <v>486197.32258064492</v>
      </c>
      <c r="O10" s="3">
        <v>12613218340.240002</v>
      </c>
      <c r="P10" s="3">
        <v>15023513862.830074</v>
      </c>
      <c r="Q10" s="3">
        <v>12613218340.240002</v>
      </c>
      <c r="R10" s="3">
        <v>15023513862.830074</v>
      </c>
      <c r="S10" s="31">
        <v>2.0567780889705152E-6</v>
      </c>
      <c r="T10" s="10">
        <v>1</v>
      </c>
      <c r="U10" s="3">
        <v>3559865427</v>
      </c>
      <c r="V10" s="3">
        <v>3559865427</v>
      </c>
      <c r="W10" s="3">
        <v>3559865427</v>
      </c>
      <c r="X10" s="3">
        <v>3559865427</v>
      </c>
      <c r="Y10" s="3">
        <v>3559865427</v>
      </c>
      <c r="Z10" s="3">
        <v>3559865427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0</v>
      </c>
    </row>
    <row r="11" spans="1:32" x14ac:dyDescent="0.2">
      <c r="A11" t="s">
        <v>116</v>
      </c>
      <c r="B11" t="s">
        <v>100</v>
      </c>
      <c r="C11" t="s">
        <v>19</v>
      </c>
      <c r="D11" t="s">
        <v>16</v>
      </c>
      <c r="E11" t="s">
        <v>36</v>
      </c>
      <c r="F11">
        <v>202202</v>
      </c>
      <c r="G11" s="3">
        <v>4524628824</v>
      </c>
      <c r="H11" s="3">
        <v>4524628824</v>
      </c>
      <c r="I11" s="3">
        <v>4524628824</v>
      </c>
      <c r="J11" s="3">
        <v>4524628824</v>
      </c>
      <c r="K11" s="10">
        <v>1</v>
      </c>
      <c r="L11" s="10">
        <v>1</v>
      </c>
      <c r="M11" s="10">
        <v>0</v>
      </c>
      <c r="N11" s="10">
        <v>485834.35714285704</v>
      </c>
      <c r="O11" s="3">
        <v>13041562833.840004</v>
      </c>
      <c r="P11" s="3">
        <v>13041562833.840004</v>
      </c>
      <c r="Q11" s="3">
        <v>13041562833.840004</v>
      </c>
      <c r="R11" s="3">
        <v>13041562833.840004</v>
      </c>
      <c r="S11" s="31">
        <v>2.0583147019097194E-6</v>
      </c>
      <c r="T11" s="10">
        <v>1</v>
      </c>
      <c r="U11" s="3">
        <v>4524628824</v>
      </c>
      <c r="V11" s="3">
        <v>4524628824</v>
      </c>
      <c r="W11" s="3">
        <v>4524628824</v>
      </c>
      <c r="X11" s="3">
        <v>4524628824</v>
      </c>
      <c r="Y11" s="3">
        <v>4524628824</v>
      </c>
      <c r="Z11" s="3">
        <v>4524628824</v>
      </c>
      <c r="AA11" s="37">
        <v>0</v>
      </c>
      <c r="AB11" s="37">
        <v>0</v>
      </c>
      <c r="AC11" s="37">
        <v>0</v>
      </c>
      <c r="AD11" s="37">
        <v>0</v>
      </c>
      <c r="AE11" s="37">
        <v>0</v>
      </c>
      <c r="AF11" s="37">
        <v>0</v>
      </c>
    </row>
    <row r="12" spans="1:32" x14ac:dyDescent="0.2">
      <c r="A12" t="s">
        <v>116</v>
      </c>
      <c r="B12" t="s">
        <v>100</v>
      </c>
      <c r="C12" t="s">
        <v>19</v>
      </c>
      <c r="D12" t="s">
        <v>16</v>
      </c>
      <c r="E12" t="s">
        <v>36</v>
      </c>
      <c r="F12">
        <v>202206</v>
      </c>
      <c r="G12" s="3">
        <v>5816189022</v>
      </c>
      <c r="H12" s="3">
        <v>5816189022</v>
      </c>
      <c r="I12" s="3">
        <v>5816189022</v>
      </c>
      <c r="J12" s="3">
        <v>5816189022</v>
      </c>
      <c r="K12" s="10">
        <v>1</v>
      </c>
      <c r="L12" s="10">
        <v>1</v>
      </c>
      <c r="M12" s="10">
        <v>0</v>
      </c>
      <c r="N12" s="10">
        <v>483118.36666666676</v>
      </c>
      <c r="O12" s="3">
        <v>14562654155.240007</v>
      </c>
      <c r="P12" s="3">
        <v>14895346246.620056</v>
      </c>
      <c r="Q12" s="3">
        <v>14562654155.240007</v>
      </c>
      <c r="R12" s="3">
        <v>14895346246.620056</v>
      </c>
      <c r="S12" s="31">
        <v>2.069886116935732E-6</v>
      </c>
      <c r="T12" s="10">
        <v>1</v>
      </c>
      <c r="U12" s="3">
        <v>5816189022</v>
      </c>
      <c r="V12" s="3">
        <v>5816189022</v>
      </c>
      <c r="W12" s="3">
        <v>5816189022</v>
      </c>
      <c r="X12" s="3">
        <v>5816189022</v>
      </c>
      <c r="Y12" s="3">
        <v>5816189022</v>
      </c>
      <c r="Z12" s="3">
        <v>5816189022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0</v>
      </c>
    </row>
    <row r="13" spans="1:32" x14ac:dyDescent="0.2">
      <c r="A13" t="s">
        <v>116</v>
      </c>
      <c r="B13" t="s">
        <v>100</v>
      </c>
      <c r="C13" t="s">
        <v>19</v>
      </c>
      <c r="D13" t="s">
        <v>16</v>
      </c>
      <c r="E13" t="s">
        <v>36</v>
      </c>
      <c r="F13">
        <v>202301</v>
      </c>
      <c r="G13" s="3">
        <v>7310536152</v>
      </c>
      <c r="H13" s="3">
        <v>7310536152</v>
      </c>
      <c r="I13" s="3">
        <v>7310536152</v>
      </c>
      <c r="J13" s="3">
        <v>7310536152</v>
      </c>
      <c r="K13" s="10">
        <v>1</v>
      </c>
      <c r="L13" s="10">
        <v>1</v>
      </c>
      <c r="M13" s="10">
        <v>0</v>
      </c>
      <c r="N13" s="10">
        <v>474162.22580645134</v>
      </c>
      <c r="O13" s="3">
        <v>13617690015.789997</v>
      </c>
      <c r="P13" s="3">
        <v>16077994407.810102</v>
      </c>
      <c r="Q13" s="3">
        <v>13617690015.789997</v>
      </c>
      <c r="R13" s="3">
        <v>16077994407.810102</v>
      </c>
      <c r="S13" s="31">
        <v>2.1089828450573174E-6</v>
      </c>
      <c r="T13" s="10">
        <v>1</v>
      </c>
      <c r="U13" s="3">
        <v>7310536152</v>
      </c>
      <c r="V13" s="3">
        <v>7310536152</v>
      </c>
      <c r="W13" s="3">
        <v>7310536152</v>
      </c>
      <c r="X13" s="3">
        <v>7310536152</v>
      </c>
      <c r="Y13" s="3">
        <v>7310536152</v>
      </c>
      <c r="Z13" s="3">
        <v>7310536152</v>
      </c>
      <c r="AA13" s="37">
        <v>0</v>
      </c>
      <c r="AB13" s="37">
        <v>0</v>
      </c>
      <c r="AC13" s="37">
        <v>0</v>
      </c>
      <c r="AD13" s="37">
        <v>0</v>
      </c>
      <c r="AE13" s="37">
        <v>0</v>
      </c>
      <c r="AF13" s="37">
        <v>0</v>
      </c>
    </row>
    <row r="14" spans="1:32" x14ac:dyDescent="0.2">
      <c r="A14" t="s">
        <v>116</v>
      </c>
      <c r="B14" t="s">
        <v>100</v>
      </c>
      <c r="C14" t="s">
        <v>19</v>
      </c>
      <c r="D14" t="s">
        <v>16</v>
      </c>
      <c r="E14" t="s">
        <v>36</v>
      </c>
      <c r="F14">
        <v>202311</v>
      </c>
      <c r="G14" s="3">
        <v>7792452300</v>
      </c>
      <c r="H14" s="3">
        <v>7792452300</v>
      </c>
      <c r="I14" s="3">
        <v>7792452300</v>
      </c>
      <c r="J14" s="3">
        <v>7792452300</v>
      </c>
      <c r="K14" s="10">
        <v>1</v>
      </c>
      <c r="L14" s="10">
        <v>1</v>
      </c>
      <c r="M14" s="10">
        <v>0</v>
      </c>
      <c r="N14" s="10">
        <v>461581.33333333343</v>
      </c>
      <c r="O14" s="3">
        <v>12046950293.339991</v>
      </c>
      <c r="P14" s="3">
        <v>15484493154.330061</v>
      </c>
      <c r="Q14" s="3">
        <v>12046950293.339991</v>
      </c>
      <c r="R14" s="3">
        <v>15484493154.330061</v>
      </c>
      <c r="S14" s="31">
        <v>2.1664654261004196E-6</v>
      </c>
      <c r="T14" s="10">
        <v>1</v>
      </c>
      <c r="U14" s="3">
        <v>7792452300</v>
      </c>
      <c r="V14" s="3">
        <v>7792452300</v>
      </c>
      <c r="W14" s="3">
        <v>7792452300</v>
      </c>
      <c r="X14" s="3">
        <v>7792452300</v>
      </c>
      <c r="Y14" s="3">
        <v>7792452300</v>
      </c>
      <c r="Z14" s="3">
        <v>7792452300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0</v>
      </c>
    </row>
    <row r="15" spans="1:32" x14ac:dyDescent="0.2">
      <c r="A15" t="s">
        <v>119</v>
      </c>
      <c r="B15" t="s">
        <v>100</v>
      </c>
      <c r="C15" t="s">
        <v>15</v>
      </c>
      <c r="D15" t="s">
        <v>16</v>
      </c>
      <c r="E15" t="s">
        <v>36</v>
      </c>
      <c r="F15">
        <v>201904</v>
      </c>
      <c r="G15" s="3">
        <v>20287900899</v>
      </c>
      <c r="H15" s="3">
        <v>9045667012.1399937</v>
      </c>
      <c r="I15" s="3">
        <v>1760351072.6399994</v>
      </c>
      <c r="J15" s="3">
        <v>1731194562.7499983</v>
      </c>
      <c r="K15" s="10">
        <v>3</v>
      </c>
      <c r="L15" s="10">
        <v>3</v>
      </c>
      <c r="M15" s="10">
        <v>0</v>
      </c>
      <c r="N15" s="10">
        <v>403799.2333333334</v>
      </c>
      <c r="O15" s="3">
        <v>21068415450.612808</v>
      </c>
      <c r="P15" s="3">
        <v>18675283472.239597</v>
      </c>
      <c r="Q15" s="3">
        <v>17973879512.830803</v>
      </c>
      <c r="R15" s="3">
        <v>15580747534.457605</v>
      </c>
      <c r="S15" s="31">
        <v>7.4294346109456855E-6</v>
      </c>
      <c r="T15" s="10">
        <v>3</v>
      </c>
      <c r="U15" s="3">
        <v>3015222337.3799977</v>
      </c>
      <c r="V15" s="3">
        <v>577064854.2499994</v>
      </c>
      <c r="W15" s="3">
        <v>9045667012.1399937</v>
      </c>
      <c r="X15" s="3">
        <v>9045667012.1399937</v>
      </c>
      <c r="Y15" s="3">
        <v>1731194562.7499983</v>
      </c>
      <c r="Z15" s="3">
        <v>1731194562.7499983</v>
      </c>
      <c r="AA15" s="37">
        <v>-11242233886.860006</v>
      </c>
      <c r="AB15" s="37">
        <v>-29156509.890001059</v>
      </c>
      <c r="AC15" s="37">
        <v>0</v>
      </c>
      <c r="AD15" s="37">
        <v>0</v>
      </c>
      <c r="AE15" s="37">
        <v>0</v>
      </c>
      <c r="AF15" s="37">
        <v>0</v>
      </c>
    </row>
    <row r="16" spans="1:32" x14ac:dyDescent="0.2">
      <c r="A16" t="s">
        <v>119</v>
      </c>
      <c r="B16" t="s">
        <v>100</v>
      </c>
      <c r="C16" t="s">
        <v>15</v>
      </c>
      <c r="D16" t="s">
        <v>16</v>
      </c>
      <c r="E16" t="s">
        <v>36</v>
      </c>
      <c r="F16">
        <v>201908</v>
      </c>
      <c r="G16" s="3">
        <v>3940451712</v>
      </c>
      <c r="H16" s="3">
        <v>3940451712</v>
      </c>
      <c r="I16" s="3">
        <v>591067756.77000046</v>
      </c>
      <c r="J16" s="3">
        <v>591067756.76999998</v>
      </c>
      <c r="K16" s="10">
        <v>1</v>
      </c>
      <c r="L16" s="10">
        <v>1</v>
      </c>
      <c r="M16" s="10">
        <v>0</v>
      </c>
      <c r="N16" s="10">
        <v>416793.25806451624</v>
      </c>
      <c r="O16" s="3">
        <v>24473729352.263294</v>
      </c>
      <c r="P16" s="3">
        <v>20775731908.272282</v>
      </c>
      <c r="Q16" s="3">
        <v>20490471773.110298</v>
      </c>
      <c r="R16" s="3">
        <v>16792474329.119308</v>
      </c>
      <c r="S16" s="31">
        <v>2.3992710550159812E-6</v>
      </c>
      <c r="T16" s="10">
        <v>1</v>
      </c>
      <c r="U16" s="3">
        <v>3940451712</v>
      </c>
      <c r="V16" s="3">
        <v>591067756.76999998</v>
      </c>
      <c r="W16" s="3">
        <v>3940451712</v>
      </c>
      <c r="X16" s="3">
        <v>3940451712</v>
      </c>
      <c r="Y16" s="3">
        <v>591067756.76999998</v>
      </c>
      <c r="Z16" s="3">
        <v>591067756.76999998</v>
      </c>
      <c r="AA16" s="37">
        <v>0</v>
      </c>
      <c r="AB16" s="37">
        <v>-4.76837158203125E-7</v>
      </c>
      <c r="AC16" s="37">
        <v>0</v>
      </c>
      <c r="AD16" s="37">
        <v>0</v>
      </c>
      <c r="AE16" s="37">
        <v>0</v>
      </c>
      <c r="AF16" s="37">
        <v>0</v>
      </c>
    </row>
    <row r="17" spans="1:32" x14ac:dyDescent="0.2">
      <c r="A17" t="s">
        <v>119</v>
      </c>
      <c r="B17" t="s">
        <v>100</v>
      </c>
      <c r="C17" t="s">
        <v>15</v>
      </c>
      <c r="D17" t="s">
        <v>16</v>
      </c>
      <c r="E17" t="s">
        <v>36</v>
      </c>
      <c r="F17">
        <v>202001</v>
      </c>
      <c r="G17" s="3">
        <v>13467888429</v>
      </c>
      <c r="H17" s="3">
        <v>13467888429</v>
      </c>
      <c r="I17" s="3">
        <v>864696501.02999973</v>
      </c>
      <c r="J17" s="3">
        <v>864696501.02999973</v>
      </c>
      <c r="K17" s="10">
        <v>2</v>
      </c>
      <c r="L17" s="10">
        <v>2</v>
      </c>
      <c r="M17" s="10">
        <v>0</v>
      </c>
      <c r="N17" s="10">
        <v>438776.22580645169</v>
      </c>
      <c r="O17" s="3">
        <v>14967744460.890009</v>
      </c>
      <c r="P17" s="3">
        <v>18049937785.608303</v>
      </c>
      <c r="Q17" s="3">
        <v>13254479695.890007</v>
      </c>
      <c r="R17" s="3">
        <v>16336673020.608309</v>
      </c>
      <c r="S17" s="31">
        <v>4.5581321009908562E-6</v>
      </c>
      <c r="T17" s="10">
        <v>2</v>
      </c>
      <c r="U17" s="3">
        <v>6733944214.5</v>
      </c>
      <c r="V17" s="3">
        <v>432348250.51499987</v>
      </c>
      <c r="W17" s="3">
        <v>13467888429</v>
      </c>
      <c r="X17" s="3">
        <v>13467888429</v>
      </c>
      <c r="Y17" s="3">
        <v>864696501.02999973</v>
      </c>
      <c r="Z17" s="3">
        <v>864696501.02999973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0</v>
      </c>
    </row>
    <row r="18" spans="1:32" x14ac:dyDescent="0.2">
      <c r="A18" t="s">
        <v>119</v>
      </c>
      <c r="B18" t="s">
        <v>100</v>
      </c>
      <c r="C18" t="s">
        <v>15</v>
      </c>
      <c r="D18" t="s">
        <v>16</v>
      </c>
      <c r="E18" t="s">
        <v>36</v>
      </c>
      <c r="F18">
        <v>202007</v>
      </c>
      <c r="G18" s="3">
        <v>16560000000</v>
      </c>
      <c r="H18" s="3">
        <v>16560000000</v>
      </c>
      <c r="I18" s="3">
        <v>1879693579.8299999</v>
      </c>
      <c r="J18" s="3">
        <v>1879693579.9799957</v>
      </c>
      <c r="K18" s="10">
        <v>1</v>
      </c>
      <c r="L18" s="10">
        <v>1</v>
      </c>
      <c r="M18" s="10">
        <v>0</v>
      </c>
      <c r="N18" s="10">
        <v>398831.70967741939</v>
      </c>
      <c r="O18" s="3">
        <v>21155543072.502392</v>
      </c>
      <c r="P18" s="3">
        <v>19239590773.122414</v>
      </c>
      <c r="Q18" s="3">
        <v>18048479819.801998</v>
      </c>
      <c r="R18" s="3">
        <v>16132527520.421995</v>
      </c>
      <c r="S18" s="31">
        <v>2.507323203585828E-6</v>
      </c>
      <c r="T18" s="10">
        <v>1</v>
      </c>
      <c r="U18" s="3">
        <v>16560000000</v>
      </c>
      <c r="V18" s="3">
        <v>1879693579.9799957</v>
      </c>
      <c r="W18" s="3">
        <v>16560000000</v>
      </c>
      <c r="X18" s="3">
        <v>16560000000</v>
      </c>
      <c r="Y18" s="3">
        <v>1879693579.9799957</v>
      </c>
      <c r="Z18" s="3">
        <v>1879693579.9799957</v>
      </c>
      <c r="AA18" s="37">
        <v>0</v>
      </c>
      <c r="AB18" s="37">
        <v>0.14999580383300781</v>
      </c>
      <c r="AC18" s="37">
        <v>0</v>
      </c>
      <c r="AD18" s="37">
        <v>0</v>
      </c>
      <c r="AE18" s="37">
        <v>0</v>
      </c>
      <c r="AF18" s="37">
        <v>0</v>
      </c>
    </row>
    <row r="19" spans="1:32" x14ac:dyDescent="0.2">
      <c r="A19" t="s">
        <v>119</v>
      </c>
      <c r="B19" t="s">
        <v>100</v>
      </c>
      <c r="C19" t="s">
        <v>15</v>
      </c>
      <c r="D19" t="s">
        <v>16</v>
      </c>
      <c r="E19" t="s">
        <v>36</v>
      </c>
      <c r="F19">
        <v>202011</v>
      </c>
      <c r="G19" s="3">
        <v>37076896758</v>
      </c>
      <c r="H19" s="3">
        <v>37076896758</v>
      </c>
      <c r="I19" s="3">
        <v>5710521880.2600002</v>
      </c>
      <c r="J19" s="3">
        <v>5710521881.2200089</v>
      </c>
      <c r="K19" s="10">
        <v>5</v>
      </c>
      <c r="L19" s="10">
        <v>5</v>
      </c>
      <c r="M19" s="10">
        <v>0</v>
      </c>
      <c r="N19" s="10">
        <v>380625.66666666669</v>
      </c>
      <c r="O19" s="3">
        <v>21611474387.29871</v>
      </c>
      <c r="P19" s="3">
        <v>19883288980.245384</v>
      </c>
      <c r="Q19" s="3">
        <v>18486596784.42511</v>
      </c>
      <c r="R19" s="3">
        <v>16758411377.371792</v>
      </c>
      <c r="S19" s="31">
        <v>1.3136265990119776E-5</v>
      </c>
      <c r="T19" s="10">
        <v>5</v>
      </c>
      <c r="U19" s="3">
        <v>7415379351.6000004</v>
      </c>
      <c r="V19" s="3">
        <v>1142104376.2440019</v>
      </c>
      <c r="W19" s="3">
        <v>37076896758</v>
      </c>
      <c r="X19" s="3">
        <v>37076896758</v>
      </c>
      <c r="Y19" s="3">
        <v>5710521881.2200089</v>
      </c>
      <c r="Z19" s="3">
        <v>5710521881.2200089</v>
      </c>
      <c r="AA19" s="37">
        <v>0</v>
      </c>
      <c r="AB19" s="37">
        <v>0.96000862121582031</v>
      </c>
      <c r="AC19" s="37">
        <v>0</v>
      </c>
      <c r="AD19" s="37">
        <v>0</v>
      </c>
      <c r="AE19" s="37">
        <v>0</v>
      </c>
      <c r="AF19" s="37">
        <v>0</v>
      </c>
    </row>
    <row r="20" spans="1:32" x14ac:dyDescent="0.2">
      <c r="A20" t="s">
        <v>119</v>
      </c>
      <c r="B20" t="s">
        <v>100</v>
      </c>
      <c r="C20" t="s">
        <v>15</v>
      </c>
      <c r="D20" t="s">
        <v>16</v>
      </c>
      <c r="E20" t="s">
        <v>36</v>
      </c>
      <c r="F20">
        <v>202105</v>
      </c>
      <c r="G20" s="3">
        <v>11450889132</v>
      </c>
      <c r="H20" s="3">
        <v>11450889131.999998</v>
      </c>
      <c r="I20" s="3">
        <v>1755000001.2900009</v>
      </c>
      <c r="J20" s="3">
        <v>1755000001.289999</v>
      </c>
      <c r="K20" s="10">
        <v>1</v>
      </c>
      <c r="L20" s="10">
        <v>1</v>
      </c>
      <c r="M20" s="10">
        <v>0</v>
      </c>
      <c r="N20" s="10">
        <v>362704.96774193546</v>
      </c>
      <c r="O20" s="3">
        <v>21840919609.328098</v>
      </c>
      <c r="P20" s="3">
        <v>20698127940.882019</v>
      </c>
      <c r="Q20" s="3">
        <v>18010041135.441097</v>
      </c>
      <c r="R20" s="3">
        <v>16867249466.994995</v>
      </c>
      <c r="S20" s="31">
        <v>2.7570617690339986E-6</v>
      </c>
      <c r="T20" s="10">
        <v>1</v>
      </c>
      <c r="U20" s="3">
        <v>11450889131.999998</v>
      </c>
      <c r="V20" s="3">
        <v>1755000001.289999</v>
      </c>
      <c r="W20" s="3">
        <v>11450889131.999998</v>
      </c>
      <c r="X20" s="3">
        <v>11450889131.999998</v>
      </c>
      <c r="Y20" s="3">
        <v>1755000001.289999</v>
      </c>
      <c r="Z20" s="3">
        <v>1755000001.289999</v>
      </c>
      <c r="AA20" s="37">
        <v>-1.9073486328125E-6</v>
      </c>
      <c r="AB20" s="37">
        <v>-1.9073486328125E-6</v>
      </c>
      <c r="AC20" s="37">
        <v>0</v>
      </c>
      <c r="AD20" s="37">
        <v>0</v>
      </c>
      <c r="AE20" s="37">
        <v>0</v>
      </c>
      <c r="AF20" s="37">
        <v>0</v>
      </c>
    </row>
    <row r="21" spans="1:32" x14ac:dyDescent="0.2">
      <c r="A21" t="s">
        <v>119</v>
      </c>
      <c r="B21" t="s">
        <v>100</v>
      </c>
      <c r="C21" t="s">
        <v>15</v>
      </c>
      <c r="D21" t="s">
        <v>16</v>
      </c>
      <c r="E21" t="s">
        <v>36</v>
      </c>
      <c r="F21">
        <v>202304</v>
      </c>
      <c r="G21" s="3">
        <v>0</v>
      </c>
      <c r="H21" s="3">
        <v>6025200</v>
      </c>
      <c r="I21" s="3">
        <v>0</v>
      </c>
      <c r="J21" s="3">
        <v>25200</v>
      </c>
      <c r="K21" s="10">
        <v>0</v>
      </c>
      <c r="L21" s="10">
        <v>1</v>
      </c>
      <c r="M21" s="10">
        <v>0</v>
      </c>
      <c r="N21" s="10">
        <v>284363.76666666637</v>
      </c>
      <c r="O21" s="3">
        <v>21462971913.735008</v>
      </c>
      <c r="P21" s="3">
        <v>21254523286.574711</v>
      </c>
      <c r="Q21" s="3">
        <v>18195862090.9062</v>
      </c>
      <c r="R21" s="3">
        <v>17987413463.745911</v>
      </c>
      <c r="S21" s="31">
        <v>3.516622429510186E-6</v>
      </c>
      <c r="T21" s="10">
        <v>1</v>
      </c>
      <c r="U21" s="3">
        <v>6025200</v>
      </c>
      <c r="V21" s="3">
        <v>25200</v>
      </c>
      <c r="W21" s="3">
        <v>6025200</v>
      </c>
      <c r="X21" s="3">
        <v>6025200</v>
      </c>
      <c r="Y21" s="3">
        <v>25200</v>
      </c>
      <c r="Z21" s="3">
        <v>25200</v>
      </c>
      <c r="AA21" s="37">
        <v>6025200</v>
      </c>
      <c r="AB21" s="37">
        <v>25200</v>
      </c>
      <c r="AC21" s="37">
        <v>0</v>
      </c>
      <c r="AD21" s="37">
        <v>0</v>
      </c>
      <c r="AE21" s="37">
        <v>0</v>
      </c>
      <c r="AF21" s="37">
        <v>0</v>
      </c>
    </row>
    <row r="22" spans="1:32" x14ac:dyDescent="0.2">
      <c r="A22" t="s">
        <v>119</v>
      </c>
      <c r="B22" t="s">
        <v>100</v>
      </c>
      <c r="C22" t="s">
        <v>15</v>
      </c>
      <c r="D22" t="s">
        <v>16</v>
      </c>
      <c r="E22" t="s">
        <v>36</v>
      </c>
      <c r="F22">
        <v>202306</v>
      </c>
      <c r="G22" s="3">
        <v>5520614388</v>
      </c>
      <c r="H22" s="3">
        <v>5520614388</v>
      </c>
      <c r="I22" s="3">
        <v>762000000</v>
      </c>
      <c r="J22" s="3">
        <v>762000000</v>
      </c>
      <c r="K22" s="10">
        <v>1</v>
      </c>
      <c r="L22" s="10">
        <v>1</v>
      </c>
      <c r="M22" s="10">
        <v>0</v>
      </c>
      <c r="N22" s="10">
        <v>282369.93333333329</v>
      </c>
      <c r="O22" s="3">
        <v>24354278424.402821</v>
      </c>
      <c r="P22" s="3">
        <v>22233217291.739811</v>
      </c>
      <c r="Q22" s="3">
        <v>20416509923.471516</v>
      </c>
      <c r="R22" s="3">
        <v>18295448790.808491</v>
      </c>
      <c r="S22" s="31">
        <v>3.5414535400251543E-6</v>
      </c>
      <c r="T22" s="10">
        <v>1</v>
      </c>
      <c r="U22" s="3">
        <v>5520614388</v>
      </c>
      <c r="V22" s="3">
        <v>762000000</v>
      </c>
      <c r="W22" s="3">
        <v>5520614388</v>
      </c>
      <c r="X22" s="3">
        <v>5520614388</v>
      </c>
      <c r="Y22" s="3">
        <v>762000000</v>
      </c>
      <c r="Z22" s="3">
        <v>762000000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0</v>
      </c>
    </row>
    <row r="23" spans="1:32" x14ac:dyDescent="0.2">
      <c r="A23" t="s">
        <v>123</v>
      </c>
      <c r="B23" t="s">
        <v>101</v>
      </c>
      <c r="C23" t="s">
        <v>23</v>
      </c>
      <c r="D23" t="s">
        <v>17</v>
      </c>
      <c r="E23" t="s">
        <v>36</v>
      </c>
      <c r="F23">
        <v>201904</v>
      </c>
      <c r="G23" s="3">
        <v>0</v>
      </c>
      <c r="H23" s="3">
        <v>0</v>
      </c>
      <c r="I23" s="3">
        <v>0</v>
      </c>
      <c r="J23" s="3">
        <v>1</v>
      </c>
      <c r="K23" s="10">
        <v>0</v>
      </c>
      <c r="L23" s="10">
        <v>0</v>
      </c>
      <c r="M23" s="10">
        <v>0</v>
      </c>
      <c r="N23" s="10">
        <v>248610.63333333333</v>
      </c>
      <c r="O23" s="3">
        <v>3881624151.21</v>
      </c>
      <c r="P23" s="3">
        <v>3778622499.5190005</v>
      </c>
      <c r="Q23" s="3">
        <v>2613517036.48</v>
      </c>
      <c r="R23" s="3">
        <v>2510515384.789</v>
      </c>
      <c r="S23" s="31">
        <v>0</v>
      </c>
      <c r="T23" s="10">
        <v>0</v>
      </c>
      <c r="V23" s="3">
        <v>65535</v>
      </c>
      <c r="W23" s="3">
        <v>0</v>
      </c>
      <c r="X23" s="3">
        <v>0</v>
      </c>
      <c r="Y23" s="3">
        <v>1</v>
      </c>
      <c r="Z23" s="3">
        <v>1</v>
      </c>
      <c r="AA23" s="37">
        <v>0</v>
      </c>
      <c r="AB23" s="37">
        <v>1</v>
      </c>
      <c r="AC23" s="37">
        <v>0</v>
      </c>
      <c r="AD23" s="37">
        <v>0</v>
      </c>
      <c r="AE23" s="37">
        <v>0</v>
      </c>
      <c r="AF23" s="37">
        <v>0</v>
      </c>
    </row>
    <row r="24" spans="1:32" x14ac:dyDescent="0.2">
      <c r="A24" t="s">
        <v>124</v>
      </c>
      <c r="B24" t="s">
        <v>101</v>
      </c>
      <c r="C24" t="s">
        <v>23</v>
      </c>
      <c r="D24" t="s">
        <v>16</v>
      </c>
      <c r="E24" t="s">
        <v>36</v>
      </c>
      <c r="F24">
        <v>202105</v>
      </c>
      <c r="G24" s="3">
        <v>870618020</v>
      </c>
      <c r="H24" s="3">
        <v>870618020.10000002</v>
      </c>
      <c r="I24" s="3">
        <v>87061801.99999997</v>
      </c>
      <c r="J24" s="3">
        <v>87061802.099999979</v>
      </c>
      <c r="K24" s="10">
        <v>2</v>
      </c>
      <c r="L24" s="10">
        <v>2</v>
      </c>
      <c r="M24" s="10">
        <v>0</v>
      </c>
      <c r="N24" s="10">
        <v>253117.77419354839</v>
      </c>
      <c r="O24" s="3">
        <v>4406003563.5600023</v>
      </c>
      <c r="P24" s="3">
        <v>4406105334.8643017</v>
      </c>
      <c r="Q24" s="3">
        <v>1048770529.9999986</v>
      </c>
      <c r="R24" s="3">
        <v>1048872301.3042791</v>
      </c>
      <c r="S24" s="31">
        <v>7.9014601261098526E-6</v>
      </c>
      <c r="T24" s="10">
        <v>2</v>
      </c>
      <c r="U24" s="3">
        <v>435309010.05000001</v>
      </c>
      <c r="V24" s="3">
        <v>43530901.04999999</v>
      </c>
      <c r="W24" s="3">
        <v>870618020.10000002</v>
      </c>
      <c r="X24" s="3">
        <v>870618020.10000002</v>
      </c>
      <c r="Y24" s="3">
        <v>87061802.099999979</v>
      </c>
      <c r="Z24" s="3">
        <v>87061802.099999979</v>
      </c>
      <c r="AA24" s="37">
        <v>0.10000002384185791</v>
      </c>
      <c r="AB24" s="37">
        <v>0.10000000894069672</v>
      </c>
      <c r="AC24" s="37">
        <v>0</v>
      </c>
      <c r="AD24" s="37">
        <v>0</v>
      </c>
      <c r="AE24" s="37">
        <v>0</v>
      </c>
      <c r="AF24" s="37">
        <v>0</v>
      </c>
    </row>
    <row r="25" spans="1:32" x14ac:dyDescent="0.2">
      <c r="A25" t="s">
        <v>124</v>
      </c>
      <c r="B25" t="s">
        <v>101</v>
      </c>
      <c r="C25" t="s">
        <v>23</v>
      </c>
      <c r="D25" t="s">
        <v>16</v>
      </c>
      <c r="E25" t="s">
        <v>36</v>
      </c>
      <c r="F25">
        <v>202106</v>
      </c>
      <c r="G25" s="3">
        <v>1999898103</v>
      </c>
      <c r="H25" s="3">
        <v>1999898103</v>
      </c>
      <c r="I25" s="3">
        <v>199989810.29999995</v>
      </c>
      <c r="J25" s="3">
        <v>199989810.30000001</v>
      </c>
      <c r="K25" s="10">
        <v>3</v>
      </c>
      <c r="L25" s="10">
        <v>3</v>
      </c>
      <c r="M25" s="10">
        <v>0</v>
      </c>
      <c r="N25" s="10">
        <v>254525.46666666665</v>
      </c>
      <c r="O25" s="3">
        <v>4429014476.4499979</v>
      </c>
      <c r="P25" s="3">
        <v>4428049596.4735365</v>
      </c>
      <c r="Q25" s="3">
        <v>5351707354</v>
      </c>
      <c r="R25" s="3">
        <v>5350742474.0235138</v>
      </c>
      <c r="S25" s="31">
        <v>1.1786639817574248E-5</v>
      </c>
      <c r="T25" s="10">
        <v>3</v>
      </c>
      <c r="U25" s="3">
        <v>666632701</v>
      </c>
      <c r="V25" s="3">
        <v>66663270.100000001</v>
      </c>
      <c r="W25" s="3">
        <v>1999898103</v>
      </c>
      <c r="X25" s="3">
        <v>1999898103</v>
      </c>
      <c r="Y25" s="3">
        <v>199989810.30000001</v>
      </c>
      <c r="Z25" s="3">
        <v>199989810.30000001</v>
      </c>
      <c r="AA25" s="37">
        <v>0</v>
      </c>
      <c r="AB25" s="37">
        <v>5.9604644775390625E-8</v>
      </c>
      <c r="AC25" s="37">
        <v>0</v>
      </c>
      <c r="AD25" s="37">
        <v>0</v>
      </c>
      <c r="AE25" s="37">
        <v>0</v>
      </c>
      <c r="AF25" s="37">
        <v>0</v>
      </c>
    </row>
    <row r="26" spans="1:32" x14ac:dyDescent="0.2">
      <c r="A26" t="s">
        <v>124</v>
      </c>
      <c r="B26" t="s">
        <v>101</v>
      </c>
      <c r="C26" t="s">
        <v>23</v>
      </c>
      <c r="D26" t="s">
        <v>16</v>
      </c>
      <c r="E26" t="s">
        <v>36</v>
      </c>
      <c r="F26">
        <v>202207</v>
      </c>
      <c r="G26" s="3">
        <v>898864471</v>
      </c>
      <c r="H26" s="3">
        <v>898864471</v>
      </c>
      <c r="I26" s="3">
        <v>204419739</v>
      </c>
      <c r="J26" s="3">
        <v>204419737</v>
      </c>
      <c r="K26" s="10">
        <v>3</v>
      </c>
      <c r="L26" s="10">
        <v>3</v>
      </c>
      <c r="M26" s="10">
        <v>0</v>
      </c>
      <c r="N26" s="10">
        <v>273119.77419354854</v>
      </c>
      <c r="O26" s="3">
        <v>4546771174.4400005</v>
      </c>
      <c r="P26" s="3">
        <v>4546708109.4109201</v>
      </c>
      <c r="Q26" s="3">
        <v>4546771174.4400005</v>
      </c>
      <c r="R26" s="3">
        <v>4546708109.4109201</v>
      </c>
      <c r="S26" s="31">
        <v>1.098419185816266E-5</v>
      </c>
      <c r="T26" s="10">
        <v>3</v>
      </c>
      <c r="U26" s="3">
        <v>299621490.33333331</v>
      </c>
      <c r="V26" s="3">
        <v>68139912.333333328</v>
      </c>
      <c r="W26" s="3">
        <v>898864471</v>
      </c>
      <c r="X26" s="3">
        <v>898864471</v>
      </c>
      <c r="Y26" s="3">
        <v>204419737</v>
      </c>
      <c r="Z26" s="3">
        <v>204419737</v>
      </c>
      <c r="AA26" s="37">
        <v>0</v>
      </c>
      <c r="AB26" s="37">
        <v>-2</v>
      </c>
      <c r="AC26" s="37">
        <v>0</v>
      </c>
      <c r="AD26" s="37">
        <v>0</v>
      </c>
      <c r="AE26" s="37">
        <v>0</v>
      </c>
      <c r="AF26" s="37">
        <v>0</v>
      </c>
    </row>
    <row r="27" spans="1:32" x14ac:dyDescent="0.2">
      <c r="A27" t="s">
        <v>124</v>
      </c>
      <c r="B27" t="s">
        <v>101</v>
      </c>
      <c r="C27" t="s">
        <v>23</v>
      </c>
      <c r="D27" t="s">
        <v>16</v>
      </c>
      <c r="E27" t="s">
        <v>36</v>
      </c>
      <c r="F27">
        <v>202310</v>
      </c>
      <c r="G27" s="3">
        <v>875770867</v>
      </c>
      <c r="H27" s="3">
        <v>875770867</v>
      </c>
      <c r="I27" s="3">
        <v>0</v>
      </c>
      <c r="J27" s="3">
        <v>-2.9999999715946615</v>
      </c>
      <c r="K27" s="10">
        <v>2</v>
      </c>
      <c r="L27" s="10">
        <v>2</v>
      </c>
      <c r="M27" s="10">
        <v>0</v>
      </c>
      <c r="N27" s="10">
        <v>296739.32258064515</v>
      </c>
      <c r="O27" s="3">
        <v>5406539620.7200003</v>
      </c>
      <c r="P27" s="3">
        <v>5406539620.7200003</v>
      </c>
      <c r="Q27" s="3">
        <v>5406539620.7200003</v>
      </c>
      <c r="R27" s="3">
        <v>5406539620.7200003</v>
      </c>
      <c r="S27" s="31">
        <v>6.7399223756617496E-6</v>
      </c>
      <c r="T27" s="10">
        <v>2</v>
      </c>
      <c r="U27" s="3">
        <v>437885433.5</v>
      </c>
      <c r="V27" s="3">
        <v>-1.4999999857973307</v>
      </c>
      <c r="W27" s="3">
        <v>875770867</v>
      </c>
      <c r="X27" s="3">
        <v>875770867</v>
      </c>
      <c r="Y27" s="3">
        <v>-2.9999999715946615</v>
      </c>
      <c r="Z27" s="3">
        <v>-2.9999999715946615</v>
      </c>
      <c r="AA27" s="37">
        <v>0</v>
      </c>
      <c r="AB27" s="37">
        <v>-2.9999999715946615</v>
      </c>
      <c r="AC27" s="37">
        <v>0</v>
      </c>
      <c r="AD27" s="37">
        <v>0</v>
      </c>
      <c r="AE27" s="37">
        <v>0</v>
      </c>
      <c r="AF27" s="37">
        <v>0</v>
      </c>
    </row>
    <row r="28" spans="1:32" x14ac:dyDescent="0.2">
      <c r="A28" t="s">
        <v>124</v>
      </c>
      <c r="B28" t="s">
        <v>101</v>
      </c>
      <c r="C28" t="s">
        <v>23</v>
      </c>
      <c r="D28" t="s">
        <v>16</v>
      </c>
      <c r="E28" t="s">
        <v>36</v>
      </c>
      <c r="F28">
        <v>202311</v>
      </c>
      <c r="G28" s="3">
        <v>903476804</v>
      </c>
      <c r="H28" s="3">
        <v>903476804</v>
      </c>
      <c r="I28" s="3">
        <v>233941868</v>
      </c>
      <c r="J28" s="3">
        <v>233941868.00000006</v>
      </c>
      <c r="K28" s="10">
        <v>1</v>
      </c>
      <c r="L28" s="10">
        <v>1</v>
      </c>
      <c r="M28" s="10">
        <v>0</v>
      </c>
      <c r="N28" s="10">
        <v>299442.39999999997</v>
      </c>
      <c r="O28" s="3">
        <v>5433619026.1700001</v>
      </c>
      <c r="P28" s="3">
        <v>5433619026.1700001</v>
      </c>
      <c r="Q28" s="3">
        <v>5433619026.1700001</v>
      </c>
      <c r="R28" s="3">
        <v>5433619026.1700001</v>
      </c>
      <c r="S28" s="31">
        <v>3.339540425804763E-6</v>
      </c>
      <c r="T28" s="10">
        <v>1</v>
      </c>
      <c r="U28" s="3">
        <v>903476804</v>
      </c>
      <c r="V28" s="3">
        <v>233941868.00000006</v>
      </c>
      <c r="W28" s="3">
        <v>903476804</v>
      </c>
      <c r="X28" s="3">
        <v>903476804</v>
      </c>
      <c r="Y28" s="3">
        <v>233941868.00000006</v>
      </c>
      <c r="Z28" s="3">
        <v>233941868.00000006</v>
      </c>
      <c r="AA28" s="37">
        <v>0</v>
      </c>
      <c r="AB28" s="37">
        <v>5.9604644775390625E-8</v>
      </c>
      <c r="AC28" s="37">
        <v>0</v>
      </c>
      <c r="AD28" s="37">
        <v>0</v>
      </c>
      <c r="AE28" s="37">
        <v>0</v>
      </c>
      <c r="AF28" s="37">
        <v>0</v>
      </c>
    </row>
    <row r="29" spans="1:32" x14ac:dyDescent="0.2">
      <c r="A29" t="s">
        <v>125</v>
      </c>
      <c r="B29" t="s">
        <v>101</v>
      </c>
      <c r="C29" t="s">
        <v>24</v>
      </c>
      <c r="D29" t="s">
        <v>17</v>
      </c>
      <c r="E29" t="s">
        <v>36</v>
      </c>
      <c r="F29">
        <v>201904</v>
      </c>
      <c r="G29" s="3">
        <v>1383623716</v>
      </c>
      <c r="H29" s="3">
        <v>867450314.22000027</v>
      </c>
      <c r="I29" s="3">
        <v>2328894824</v>
      </c>
      <c r="J29" s="3">
        <v>2307621423.2200003</v>
      </c>
      <c r="K29" s="10">
        <v>6</v>
      </c>
      <c r="L29" s="10">
        <v>6</v>
      </c>
      <c r="M29" s="10">
        <v>0</v>
      </c>
      <c r="N29" s="10">
        <v>1178245.1000000001</v>
      </c>
      <c r="O29" s="3">
        <v>15908932881.17</v>
      </c>
      <c r="P29" s="3">
        <v>15909086666.595404</v>
      </c>
      <c r="Q29" s="3">
        <v>15908932881.17</v>
      </c>
      <c r="R29" s="3">
        <v>15909086666.595404</v>
      </c>
      <c r="S29" s="31">
        <v>5.0923190769051357E-6</v>
      </c>
      <c r="T29" s="10">
        <v>6</v>
      </c>
      <c r="U29" s="3">
        <v>144575052.37000003</v>
      </c>
      <c r="V29" s="3">
        <v>384603570.53666669</v>
      </c>
      <c r="W29" s="3">
        <v>867450314.22000027</v>
      </c>
      <c r="X29" s="3">
        <v>867450314.22000027</v>
      </c>
      <c r="Y29" s="3">
        <v>2307621423.2200003</v>
      </c>
      <c r="Z29" s="3">
        <v>2307621423.2200003</v>
      </c>
      <c r="AA29" s="37">
        <v>-516173401.77999973</v>
      </c>
      <c r="AB29" s="37">
        <v>-21273400.779999733</v>
      </c>
      <c r="AC29" s="37">
        <v>0</v>
      </c>
      <c r="AD29" s="37">
        <v>0</v>
      </c>
      <c r="AE29" s="37">
        <v>0</v>
      </c>
      <c r="AF29" s="37">
        <v>0</v>
      </c>
    </row>
    <row r="30" spans="1:32" x14ac:dyDescent="0.2">
      <c r="A30" t="s">
        <v>125</v>
      </c>
      <c r="B30" t="s">
        <v>101</v>
      </c>
      <c r="C30" t="s">
        <v>24</v>
      </c>
      <c r="D30" t="s">
        <v>17</v>
      </c>
      <c r="E30" t="s">
        <v>36</v>
      </c>
      <c r="F30">
        <v>201905</v>
      </c>
      <c r="G30" s="3">
        <v>668079262</v>
      </c>
      <c r="H30" s="3">
        <v>668079262</v>
      </c>
      <c r="I30" s="3">
        <v>200000000</v>
      </c>
      <c r="J30" s="3">
        <v>199999996</v>
      </c>
      <c r="K30" s="10">
        <v>2</v>
      </c>
      <c r="L30" s="10">
        <v>2</v>
      </c>
      <c r="M30" s="10">
        <v>0</v>
      </c>
      <c r="N30" s="10">
        <v>1219013.1290322577</v>
      </c>
      <c r="O30" s="3">
        <v>16304806188.910002</v>
      </c>
      <c r="P30" s="3">
        <v>16304651537.610998</v>
      </c>
      <c r="Q30" s="3">
        <v>16304806188.910002</v>
      </c>
      <c r="R30" s="3">
        <v>16304651537.610998</v>
      </c>
      <c r="S30" s="31">
        <v>1.6406714188449695E-6</v>
      </c>
      <c r="T30" s="10">
        <v>2</v>
      </c>
      <c r="U30" s="3">
        <v>334039631</v>
      </c>
      <c r="V30" s="3">
        <v>99999998</v>
      </c>
      <c r="W30" s="3">
        <v>668079262</v>
      </c>
      <c r="X30" s="3">
        <v>668079262</v>
      </c>
      <c r="Y30" s="3">
        <v>199999996</v>
      </c>
      <c r="Z30" s="3">
        <v>199999996</v>
      </c>
      <c r="AA30" s="37">
        <v>0</v>
      </c>
      <c r="AB30" s="37">
        <v>-4</v>
      </c>
      <c r="AC30" s="37">
        <v>0</v>
      </c>
      <c r="AD30" s="37">
        <v>0</v>
      </c>
      <c r="AE30" s="37">
        <v>0</v>
      </c>
      <c r="AF30" s="37">
        <v>0</v>
      </c>
    </row>
    <row r="31" spans="1:32" x14ac:dyDescent="0.2">
      <c r="A31" t="s">
        <v>125</v>
      </c>
      <c r="B31" t="s">
        <v>101</v>
      </c>
      <c r="C31" t="s">
        <v>24</v>
      </c>
      <c r="D31" t="s">
        <v>17</v>
      </c>
      <c r="E31" t="s">
        <v>36</v>
      </c>
      <c r="F31">
        <v>201906</v>
      </c>
      <c r="G31" s="3">
        <v>198965823</v>
      </c>
      <c r="H31" s="3">
        <v>198965823</v>
      </c>
      <c r="I31" s="3">
        <v>198965823</v>
      </c>
      <c r="J31" s="3">
        <v>198965823</v>
      </c>
      <c r="K31" s="10">
        <v>2</v>
      </c>
      <c r="L31" s="10">
        <v>2</v>
      </c>
      <c r="M31" s="10">
        <v>0</v>
      </c>
      <c r="N31" s="10">
        <v>1247848.7333333334</v>
      </c>
      <c r="O31" s="3">
        <v>16758347376.419998</v>
      </c>
      <c r="P31" s="3">
        <v>16758376442.714899</v>
      </c>
      <c r="Q31" s="3">
        <v>16758347376.419998</v>
      </c>
      <c r="R31" s="3">
        <v>16758376442.714899</v>
      </c>
      <c r="S31" s="31">
        <v>1.6027583685223384E-6</v>
      </c>
      <c r="T31" s="10">
        <v>2</v>
      </c>
      <c r="U31" s="3">
        <v>99482911.5</v>
      </c>
      <c r="V31" s="3">
        <v>99482911.5</v>
      </c>
      <c r="W31" s="3">
        <v>198965823</v>
      </c>
      <c r="X31" s="3">
        <v>198965823</v>
      </c>
      <c r="Y31" s="3">
        <v>198965823</v>
      </c>
      <c r="Z31" s="3">
        <v>198965823</v>
      </c>
      <c r="AA31" s="37">
        <v>0</v>
      </c>
      <c r="AB31" s="37">
        <v>0</v>
      </c>
      <c r="AC31" s="37">
        <v>0</v>
      </c>
      <c r="AD31" s="37">
        <v>0</v>
      </c>
      <c r="AE31" s="37">
        <v>0</v>
      </c>
      <c r="AF31" s="37">
        <v>0</v>
      </c>
    </row>
    <row r="32" spans="1:32" x14ac:dyDescent="0.2">
      <c r="A32" t="s">
        <v>125</v>
      </c>
      <c r="B32" t="s">
        <v>101</v>
      </c>
      <c r="C32" t="s">
        <v>24</v>
      </c>
      <c r="D32" t="s">
        <v>17</v>
      </c>
      <c r="E32" t="s">
        <v>36</v>
      </c>
      <c r="F32">
        <v>201907</v>
      </c>
      <c r="G32" s="3">
        <v>500000000</v>
      </c>
      <c r="H32" s="3">
        <v>500000000</v>
      </c>
      <c r="I32" s="3">
        <v>200000000</v>
      </c>
      <c r="J32" s="3">
        <v>200000000</v>
      </c>
      <c r="K32" s="10">
        <v>1</v>
      </c>
      <c r="L32" s="10">
        <v>1</v>
      </c>
      <c r="M32" s="10">
        <v>0</v>
      </c>
      <c r="N32" s="10">
        <v>1338264.3548387096</v>
      </c>
      <c r="O32" s="3">
        <v>16758243178.450001</v>
      </c>
      <c r="P32" s="3">
        <v>16758232979.543703</v>
      </c>
      <c r="Q32" s="3">
        <v>16758243178.450001</v>
      </c>
      <c r="R32" s="3">
        <v>16758232979.543703</v>
      </c>
      <c r="S32" s="31">
        <v>7.4723652048591108E-7</v>
      </c>
      <c r="T32" s="10">
        <v>1</v>
      </c>
      <c r="U32" s="3">
        <v>500000000</v>
      </c>
      <c r="V32" s="3">
        <v>200000000</v>
      </c>
      <c r="W32" s="3">
        <v>500000000</v>
      </c>
      <c r="X32" s="3">
        <v>500000000</v>
      </c>
      <c r="Y32" s="3">
        <v>200000000</v>
      </c>
      <c r="Z32" s="3">
        <v>200000000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</row>
    <row r="33" spans="1:32" x14ac:dyDescent="0.2">
      <c r="A33" t="s">
        <v>125</v>
      </c>
      <c r="B33" t="s">
        <v>101</v>
      </c>
      <c r="C33" t="s">
        <v>24</v>
      </c>
      <c r="D33" t="s">
        <v>17</v>
      </c>
      <c r="E33" t="s">
        <v>36</v>
      </c>
      <c r="F33">
        <v>201910</v>
      </c>
      <c r="G33" s="3">
        <v>779692310</v>
      </c>
      <c r="H33" s="3">
        <v>779692310</v>
      </c>
      <c r="I33" s="3">
        <v>200000000</v>
      </c>
      <c r="J33" s="3">
        <v>199999999.99999997</v>
      </c>
      <c r="K33" s="10">
        <v>5</v>
      </c>
      <c r="L33" s="10">
        <v>5</v>
      </c>
      <c r="M33" s="10">
        <v>0</v>
      </c>
      <c r="N33" s="10">
        <v>1370799.6774193551</v>
      </c>
      <c r="O33" s="3">
        <v>18676582538.190002</v>
      </c>
      <c r="P33" s="3">
        <v>18676183585.290798</v>
      </c>
      <c r="Q33" s="3">
        <v>18676582538.190002</v>
      </c>
      <c r="R33" s="3">
        <v>18676183585.290798</v>
      </c>
      <c r="S33" s="31">
        <v>3.6475059648488666E-6</v>
      </c>
      <c r="T33" s="10">
        <v>5</v>
      </c>
      <c r="U33" s="3">
        <v>155938462</v>
      </c>
      <c r="V33" s="3">
        <v>39999999.999999993</v>
      </c>
      <c r="W33" s="3">
        <v>779692310</v>
      </c>
      <c r="X33" s="3">
        <v>779692310</v>
      </c>
      <c r="Y33" s="3">
        <v>199999999.99999997</v>
      </c>
      <c r="Z33" s="3">
        <v>199999999.99999997</v>
      </c>
      <c r="AA33" s="37">
        <v>0</v>
      </c>
      <c r="AB33" s="37">
        <v>-2.9802322387695312E-8</v>
      </c>
      <c r="AC33" s="37">
        <v>0</v>
      </c>
      <c r="AD33" s="37">
        <v>0</v>
      </c>
      <c r="AE33" s="37">
        <v>0</v>
      </c>
      <c r="AF33" s="37">
        <v>0</v>
      </c>
    </row>
    <row r="34" spans="1:32" x14ac:dyDescent="0.2">
      <c r="A34" t="s">
        <v>125</v>
      </c>
      <c r="B34" t="s">
        <v>101</v>
      </c>
      <c r="C34" t="s">
        <v>24</v>
      </c>
      <c r="D34" t="s">
        <v>17</v>
      </c>
      <c r="E34" t="s">
        <v>36</v>
      </c>
      <c r="F34">
        <v>201911</v>
      </c>
      <c r="G34" s="3">
        <v>646427253</v>
      </c>
      <c r="H34" s="3">
        <v>646427253</v>
      </c>
      <c r="I34" s="3">
        <v>182839306</v>
      </c>
      <c r="J34" s="3">
        <v>182839303.00000003</v>
      </c>
      <c r="K34" s="10">
        <v>1</v>
      </c>
      <c r="L34" s="10">
        <v>1</v>
      </c>
      <c r="M34" s="10">
        <v>0</v>
      </c>
      <c r="N34" s="10">
        <v>1386719.5999999987</v>
      </c>
      <c r="O34" s="3">
        <v>19006274513.000004</v>
      </c>
      <c r="P34" s="3">
        <v>19006428706.000004</v>
      </c>
      <c r="Q34" s="3">
        <v>19006274513.000004</v>
      </c>
      <c r="R34" s="3">
        <v>19006428706.000004</v>
      </c>
      <c r="S34" s="31">
        <v>7.2112631854341784E-7</v>
      </c>
      <c r="T34" s="10">
        <v>1</v>
      </c>
      <c r="U34" s="3">
        <v>646427253</v>
      </c>
      <c r="V34" s="3">
        <v>182839303.00000003</v>
      </c>
      <c r="W34" s="3">
        <v>646427253</v>
      </c>
      <c r="X34" s="3">
        <v>646427253</v>
      </c>
      <c r="Y34" s="3">
        <v>182839303.00000003</v>
      </c>
      <c r="Z34" s="3">
        <v>182839303.00000003</v>
      </c>
      <c r="AA34" s="37">
        <v>0</v>
      </c>
      <c r="AB34" s="37">
        <v>-2.9999999701976776</v>
      </c>
      <c r="AC34" s="37">
        <v>0</v>
      </c>
      <c r="AD34" s="37">
        <v>0</v>
      </c>
      <c r="AE34" s="37">
        <v>0</v>
      </c>
      <c r="AF34" s="37">
        <v>0</v>
      </c>
    </row>
    <row r="35" spans="1:32" x14ac:dyDescent="0.2">
      <c r="A35" t="s">
        <v>125</v>
      </c>
      <c r="B35" t="s">
        <v>101</v>
      </c>
      <c r="C35" t="s">
        <v>24</v>
      </c>
      <c r="D35" t="s">
        <v>17</v>
      </c>
      <c r="E35" t="s">
        <v>36</v>
      </c>
      <c r="F35">
        <v>202001</v>
      </c>
      <c r="G35" s="3">
        <v>300412325</v>
      </c>
      <c r="H35" s="3">
        <v>300412325</v>
      </c>
      <c r="I35" s="3">
        <v>200000000</v>
      </c>
      <c r="J35" s="3">
        <v>200000000</v>
      </c>
      <c r="K35" s="10">
        <v>1</v>
      </c>
      <c r="L35" s="10">
        <v>1</v>
      </c>
      <c r="M35" s="10">
        <v>0</v>
      </c>
      <c r="N35" s="10">
        <v>1398381.516129032</v>
      </c>
      <c r="O35" s="3">
        <v>2613238391.2700005</v>
      </c>
      <c r="P35" s="3">
        <v>11523902142.869902</v>
      </c>
      <c r="Q35" s="3">
        <v>2613238391.2700005</v>
      </c>
      <c r="R35" s="3">
        <v>11523902142.869902</v>
      </c>
      <c r="S35" s="31">
        <v>7.1511242709226975E-7</v>
      </c>
      <c r="T35" s="10">
        <v>1</v>
      </c>
      <c r="U35" s="3">
        <v>300412325</v>
      </c>
      <c r="V35" s="3">
        <v>200000000</v>
      </c>
      <c r="W35" s="3">
        <v>300412325</v>
      </c>
      <c r="X35" s="3">
        <v>300412325</v>
      </c>
      <c r="Y35" s="3">
        <v>200000000</v>
      </c>
      <c r="Z35" s="3">
        <v>200000000</v>
      </c>
      <c r="AA35" s="37">
        <v>0</v>
      </c>
      <c r="AB35" s="37">
        <v>0</v>
      </c>
      <c r="AC35" s="37">
        <v>0</v>
      </c>
      <c r="AD35" s="37">
        <v>0</v>
      </c>
      <c r="AE35" s="37">
        <v>0</v>
      </c>
      <c r="AF35" s="37">
        <v>0</v>
      </c>
    </row>
    <row r="36" spans="1:32" x14ac:dyDescent="0.2">
      <c r="A36" t="s">
        <v>125</v>
      </c>
      <c r="B36" t="s">
        <v>101</v>
      </c>
      <c r="C36" t="s">
        <v>24</v>
      </c>
      <c r="D36" t="s">
        <v>17</v>
      </c>
      <c r="E36" t="s">
        <v>36</v>
      </c>
      <c r="F36">
        <v>202002</v>
      </c>
      <c r="G36" s="3">
        <v>517613068</v>
      </c>
      <c r="H36" s="3">
        <v>517613068</v>
      </c>
      <c r="I36" s="3">
        <v>136827151</v>
      </c>
      <c r="J36" s="3">
        <v>136827150.99999997</v>
      </c>
      <c r="K36" s="10">
        <v>1</v>
      </c>
      <c r="L36" s="10">
        <v>1</v>
      </c>
      <c r="M36" s="10">
        <v>0</v>
      </c>
      <c r="N36" s="10">
        <v>1404802.5172413809</v>
      </c>
      <c r="O36" s="3">
        <v>14149817858.070002</v>
      </c>
      <c r="P36" s="3">
        <v>14188367250.110201</v>
      </c>
      <c r="Q36" s="3">
        <v>13922439245.920002</v>
      </c>
      <c r="R36" s="3">
        <v>13960988637.960199</v>
      </c>
      <c r="S36" s="31">
        <v>7.1184382696274353E-7</v>
      </c>
      <c r="T36" s="10">
        <v>1</v>
      </c>
      <c r="U36" s="3">
        <v>517613068</v>
      </c>
      <c r="V36" s="3">
        <v>136827150.99999997</v>
      </c>
      <c r="W36" s="3">
        <v>517613068</v>
      </c>
      <c r="X36" s="3">
        <v>517613068</v>
      </c>
      <c r="Y36" s="3">
        <v>136827150.99999997</v>
      </c>
      <c r="Z36" s="3">
        <v>136827150.99999997</v>
      </c>
      <c r="AA36" s="37">
        <v>0</v>
      </c>
      <c r="AB36" s="37">
        <v>-2.9802322387695312E-8</v>
      </c>
      <c r="AC36" s="37">
        <v>0</v>
      </c>
      <c r="AD36" s="37">
        <v>0</v>
      </c>
      <c r="AE36" s="37">
        <v>0</v>
      </c>
      <c r="AF36" s="37">
        <v>0</v>
      </c>
    </row>
    <row r="37" spans="1:32" x14ac:dyDescent="0.2">
      <c r="A37" t="s">
        <v>125</v>
      </c>
      <c r="B37" t="s">
        <v>101</v>
      </c>
      <c r="C37" t="s">
        <v>24</v>
      </c>
      <c r="D37" t="s">
        <v>17</v>
      </c>
      <c r="E37" t="s">
        <v>36</v>
      </c>
      <c r="F37">
        <v>202005</v>
      </c>
      <c r="G37" s="3">
        <v>310149980</v>
      </c>
      <c r="H37" s="3">
        <v>310149980</v>
      </c>
      <c r="I37" s="3">
        <v>200000000</v>
      </c>
      <c r="J37" s="3">
        <v>200000000.00000003</v>
      </c>
      <c r="K37" s="10">
        <v>1</v>
      </c>
      <c r="L37" s="10">
        <v>1</v>
      </c>
      <c r="M37" s="10">
        <v>0</v>
      </c>
      <c r="N37" s="10">
        <v>1335720.8387096771</v>
      </c>
      <c r="O37" s="3">
        <v>14532914406.330002</v>
      </c>
      <c r="P37" s="3">
        <v>14526591083.337303</v>
      </c>
      <c r="Q37" s="3">
        <v>14532914406.330002</v>
      </c>
      <c r="R37" s="3">
        <v>14526591083.337303</v>
      </c>
      <c r="S37" s="31">
        <v>7.4865942869171106E-7</v>
      </c>
      <c r="T37" s="10">
        <v>1</v>
      </c>
      <c r="U37" s="3">
        <v>310149980</v>
      </c>
      <c r="V37" s="3">
        <v>200000000.00000003</v>
      </c>
      <c r="W37" s="3">
        <v>310149980</v>
      </c>
      <c r="X37" s="3">
        <v>310149980</v>
      </c>
      <c r="Y37" s="3">
        <v>200000000.00000003</v>
      </c>
      <c r="Z37" s="3">
        <v>200000000.00000003</v>
      </c>
      <c r="AA37" s="37">
        <v>0</v>
      </c>
      <c r="AB37" s="37">
        <v>2.9802322387695312E-8</v>
      </c>
      <c r="AC37" s="37">
        <v>0</v>
      </c>
      <c r="AD37" s="37">
        <v>0</v>
      </c>
      <c r="AE37" s="37">
        <v>0</v>
      </c>
      <c r="AF37" s="37">
        <v>0</v>
      </c>
    </row>
    <row r="38" spans="1:32" x14ac:dyDescent="0.2">
      <c r="A38" t="s">
        <v>125</v>
      </c>
      <c r="B38" t="s">
        <v>101</v>
      </c>
      <c r="C38" t="s">
        <v>24</v>
      </c>
      <c r="D38" t="s">
        <v>17</v>
      </c>
      <c r="E38" t="s">
        <v>36</v>
      </c>
      <c r="F38">
        <v>202007</v>
      </c>
      <c r="G38" s="3">
        <v>1032419518</v>
      </c>
      <c r="H38" s="3">
        <v>1032419518</v>
      </c>
      <c r="I38" s="3">
        <v>330000000</v>
      </c>
      <c r="J38" s="3">
        <v>330000000</v>
      </c>
      <c r="K38" s="10">
        <v>1</v>
      </c>
      <c r="L38" s="10">
        <v>1</v>
      </c>
      <c r="M38" s="10">
        <v>0</v>
      </c>
      <c r="N38" s="10">
        <v>1307578.6774193544</v>
      </c>
      <c r="O38" s="3">
        <v>14243787624.200001</v>
      </c>
      <c r="P38" s="3">
        <v>14240516635.1287</v>
      </c>
      <c r="Q38" s="3">
        <v>14243787614.15</v>
      </c>
      <c r="R38" s="3">
        <v>14240516625.078701</v>
      </c>
      <c r="S38" s="31">
        <v>7.647723362800672E-7</v>
      </c>
      <c r="T38" s="10">
        <v>1</v>
      </c>
      <c r="U38" s="3">
        <v>1032419518</v>
      </c>
      <c r="V38" s="3">
        <v>330000000</v>
      </c>
      <c r="W38" s="3">
        <v>1032419518</v>
      </c>
      <c r="X38" s="3">
        <v>1032419518</v>
      </c>
      <c r="Y38" s="3">
        <v>330000000</v>
      </c>
      <c r="Z38" s="3">
        <v>330000000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0</v>
      </c>
    </row>
    <row r="39" spans="1:32" x14ac:dyDescent="0.2">
      <c r="A39" t="s">
        <v>125</v>
      </c>
      <c r="B39" t="s">
        <v>101</v>
      </c>
      <c r="C39" t="s">
        <v>24</v>
      </c>
      <c r="D39" t="s">
        <v>17</v>
      </c>
      <c r="E39" t="s">
        <v>36</v>
      </c>
      <c r="F39">
        <v>202011</v>
      </c>
      <c r="G39" s="3">
        <v>265000000</v>
      </c>
      <c r="H39" s="3">
        <v>265000000</v>
      </c>
      <c r="I39" s="3">
        <v>198208574</v>
      </c>
      <c r="J39" s="3">
        <v>198208570</v>
      </c>
      <c r="K39" s="10">
        <v>1</v>
      </c>
      <c r="L39" s="10">
        <v>1</v>
      </c>
      <c r="M39" s="10">
        <v>0</v>
      </c>
      <c r="N39" s="10">
        <v>1214854.1000000001</v>
      </c>
      <c r="O39" s="3">
        <v>23588901667.369999</v>
      </c>
      <c r="P39" s="3">
        <v>23416990549.948135</v>
      </c>
      <c r="Q39" s="3">
        <v>23588901667.369999</v>
      </c>
      <c r="R39" s="3">
        <v>23416990549.948135</v>
      </c>
      <c r="S39" s="31">
        <v>8.2314411253170231E-7</v>
      </c>
      <c r="T39" s="10">
        <v>1</v>
      </c>
      <c r="U39" s="3">
        <v>265000000</v>
      </c>
      <c r="V39" s="3">
        <v>198208570</v>
      </c>
      <c r="W39" s="3">
        <v>265000000</v>
      </c>
      <c r="X39" s="3">
        <v>265000000</v>
      </c>
      <c r="Y39" s="3">
        <v>198208570</v>
      </c>
      <c r="Z39" s="3">
        <v>198208570</v>
      </c>
      <c r="AA39" s="37">
        <v>0</v>
      </c>
      <c r="AB39" s="37">
        <v>-4</v>
      </c>
      <c r="AC39" s="37">
        <v>0</v>
      </c>
      <c r="AD39" s="37">
        <v>0</v>
      </c>
      <c r="AE39" s="37">
        <v>0</v>
      </c>
      <c r="AF39" s="37">
        <v>0</v>
      </c>
    </row>
    <row r="40" spans="1:32" x14ac:dyDescent="0.2">
      <c r="A40" t="s">
        <v>125</v>
      </c>
      <c r="B40" t="s">
        <v>101</v>
      </c>
      <c r="C40" t="s">
        <v>24</v>
      </c>
      <c r="D40" t="s">
        <v>17</v>
      </c>
      <c r="E40" t="s">
        <v>36</v>
      </c>
      <c r="F40">
        <v>202101</v>
      </c>
      <c r="G40" s="3">
        <v>0</v>
      </c>
      <c r="H40" s="3">
        <v>0</v>
      </c>
      <c r="I40" s="3">
        <v>0</v>
      </c>
      <c r="J40" s="3">
        <v>0</v>
      </c>
      <c r="K40" s="10">
        <v>0</v>
      </c>
      <c r="L40" s="10">
        <v>0</v>
      </c>
      <c r="M40" s="10">
        <v>0</v>
      </c>
      <c r="N40" s="10">
        <v>1149622.2258064519</v>
      </c>
      <c r="O40" s="3">
        <v>2676281033.1700258</v>
      </c>
      <c r="P40" s="3">
        <v>12496400891.170025</v>
      </c>
      <c r="Q40" s="3">
        <v>2676281033.1700258</v>
      </c>
      <c r="R40" s="3">
        <v>12496400891.170025</v>
      </c>
      <c r="S40" s="31">
        <v>0</v>
      </c>
      <c r="T40" s="10">
        <v>0</v>
      </c>
      <c r="W40" s="3">
        <v>0</v>
      </c>
      <c r="X40" s="3">
        <v>0</v>
      </c>
      <c r="Y40" s="3">
        <v>0</v>
      </c>
      <c r="Z40" s="3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0</v>
      </c>
    </row>
    <row r="41" spans="1:32" x14ac:dyDescent="0.2">
      <c r="A41" t="s">
        <v>125</v>
      </c>
      <c r="B41" t="s">
        <v>101</v>
      </c>
      <c r="C41" t="s">
        <v>24</v>
      </c>
      <c r="D41" t="s">
        <v>17</v>
      </c>
      <c r="E41" t="s">
        <v>36</v>
      </c>
      <c r="F41">
        <v>202104</v>
      </c>
      <c r="G41" s="3">
        <v>0</v>
      </c>
      <c r="H41" s="3">
        <v>0</v>
      </c>
      <c r="I41" s="3">
        <v>0</v>
      </c>
      <c r="J41" s="3">
        <v>0</v>
      </c>
      <c r="K41" s="10">
        <v>0</v>
      </c>
      <c r="L41" s="10">
        <v>0</v>
      </c>
      <c r="M41" s="10">
        <v>0</v>
      </c>
      <c r="N41" s="10">
        <v>1226915.7666666666</v>
      </c>
      <c r="O41" s="3">
        <v>24700051604.349998</v>
      </c>
      <c r="P41" s="3">
        <v>24699602733.477394</v>
      </c>
      <c r="Q41" s="3">
        <v>24700051604.349998</v>
      </c>
      <c r="R41" s="3">
        <v>24699602733.477394</v>
      </c>
      <c r="S41" s="31">
        <v>0</v>
      </c>
      <c r="T41" s="10">
        <v>0</v>
      </c>
      <c r="W41" s="3">
        <v>0</v>
      </c>
      <c r="X41" s="3">
        <v>0</v>
      </c>
      <c r="Y41" s="3">
        <v>0</v>
      </c>
      <c r="Z41" s="3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0</v>
      </c>
    </row>
    <row r="42" spans="1:32" x14ac:dyDescent="0.2">
      <c r="A42" t="s">
        <v>125</v>
      </c>
      <c r="B42" t="s">
        <v>101</v>
      </c>
      <c r="C42" t="s">
        <v>24</v>
      </c>
      <c r="D42" t="s">
        <v>17</v>
      </c>
      <c r="E42" t="s">
        <v>36</v>
      </c>
      <c r="F42">
        <v>202107</v>
      </c>
      <c r="G42" s="3">
        <v>1240004065</v>
      </c>
      <c r="H42" s="3">
        <v>1240004065</v>
      </c>
      <c r="I42" s="3">
        <v>200000000</v>
      </c>
      <c r="J42" s="3">
        <v>195000000</v>
      </c>
      <c r="K42" s="10">
        <v>1</v>
      </c>
      <c r="L42" s="10">
        <v>1</v>
      </c>
      <c r="M42" s="10">
        <v>0</v>
      </c>
      <c r="N42" s="10">
        <v>1253210.9354838708</v>
      </c>
      <c r="O42" s="3">
        <v>25211920296.140007</v>
      </c>
      <c r="P42" s="3">
        <v>25216008473.341606</v>
      </c>
      <c r="Q42" s="3">
        <v>25211920296.140007</v>
      </c>
      <c r="R42" s="3">
        <v>25216008473.341606</v>
      </c>
      <c r="S42" s="31">
        <v>7.979502665398424E-7</v>
      </c>
      <c r="T42" s="10">
        <v>1</v>
      </c>
      <c r="U42" s="3">
        <v>1240004065</v>
      </c>
      <c r="V42" s="3">
        <v>195000000</v>
      </c>
      <c r="W42" s="3">
        <v>1240004065</v>
      </c>
      <c r="X42" s="3">
        <v>1240004065</v>
      </c>
      <c r="Y42" s="3">
        <v>195000000</v>
      </c>
      <c r="Z42" s="3">
        <v>195000000</v>
      </c>
      <c r="AA42" s="37">
        <v>0</v>
      </c>
      <c r="AB42" s="37">
        <v>-5000000</v>
      </c>
      <c r="AC42" s="37">
        <v>0</v>
      </c>
      <c r="AD42" s="37">
        <v>0</v>
      </c>
      <c r="AE42" s="37">
        <v>0</v>
      </c>
      <c r="AF42" s="37">
        <v>0</v>
      </c>
    </row>
    <row r="43" spans="1:32" x14ac:dyDescent="0.2">
      <c r="A43" t="s">
        <v>125</v>
      </c>
      <c r="B43" t="s">
        <v>101</v>
      </c>
      <c r="C43" t="s">
        <v>24</v>
      </c>
      <c r="D43" t="s">
        <v>17</v>
      </c>
      <c r="E43" t="s">
        <v>36</v>
      </c>
      <c r="F43">
        <v>202108</v>
      </c>
      <c r="G43" s="3">
        <v>696757967</v>
      </c>
      <c r="H43" s="3">
        <v>696757967</v>
      </c>
      <c r="I43" s="3">
        <v>200000000</v>
      </c>
      <c r="J43" s="3">
        <v>199999993.00000012</v>
      </c>
      <c r="K43" s="10">
        <v>2</v>
      </c>
      <c r="L43" s="10">
        <v>2</v>
      </c>
      <c r="M43" s="10">
        <v>0</v>
      </c>
      <c r="N43" s="10">
        <v>1271803.3548387098</v>
      </c>
      <c r="O43" s="3">
        <v>25597506760.180004</v>
      </c>
      <c r="P43" s="3">
        <v>25595084760.832085</v>
      </c>
      <c r="Q43" s="3">
        <v>25597506760.180004</v>
      </c>
      <c r="R43" s="3">
        <v>25595084760.832085</v>
      </c>
      <c r="S43" s="31">
        <v>1.5725701559056197E-6</v>
      </c>
      <c r="T43" s="10">
        <v>2</v>
      </c>
      <c r="U43" s="3">
        <v>348378983.5</v>
      </c>
      <c r="V43" s="3">
        <v>99999996.50000006</v>
      </c>
      <c r="W43" s="3">
        <v>696757967</v>
      </c>
      <c r="X43" s="3">
        <v>696757967</v>
      </c>
      <c r="Y43" s="3">
        <v>199999993.00000012</v>
      </c>
      <c r="Z43" s="3">
        <v>199999993.00000012</v>
      </c>
      <c r="AA43" s="37">
        <v>0</v>
      </c>
      <c r="AB43" s="37">
        <v>-6.9999998807907104</v>
      </c>
      <c r="AC43" s="37">
        <v>0</v>
      </c>
      <c r="AD43" s="37">
        <v>0</v>
      </c>
      <c r="AE43" s="37">
        <v>0</v>
      </c>
      <c r="AF43" s="37">
        <v>0</v>
      </c>
    </row>
    <row r="44" spans="1:32" x14ac:dyDescent="0.2">
      <c r="A44" t="s">
        <v>125</v>
      </c>
      <c r="B44" t="s">
        <v>101</v>
      </c>
      <c r="C44" t="s">
        <v>24</v>
      </c>
      <c r="D44" t="s">
        <v>17</v>
      </c>
      <c r="E44" t="s">
        <v>36</v>
      </c>
      <c r="F44">
        <v>202110</v>
      </c>
      <c r="G44" s="3">
        <v>0</v>
      </c>
      <c r="H44" s="3">
        <v>0</v>
      </c>
      <c r="I44" s="3">
        <v>0</v>
      </c>
      <c r="J44" s="3">
        <v>0</v>
      </c>
      <c r="K44" s="10">
        <v>0</v>
      </c>
      <c r="L44" s="10">
        <v>0</v>
      </c>
      <c r="M44" s="10">
        <v>0</v>
      </c>
      <c r="N44" s="10">
        <v>1327095.4193548388</v>
      </c>
      <c r="O44" s="3">
        <v>26427103853.369999</v>
      </c>
      <c r="P44" s="3">
        <v>26427579434.874989</v>
      </c>
      <c r="Q44" s="3">
        <v>26427103853.369999</v>
      </c>
      <c r="R44" s="3">
        <v>26427579434.874989</v>
      </c>
      <c r="S44" s="31">
        <v>0</v>
      </c>
      <c r="T44" s="10">
        <v>0</v>
      </c>
      <c r="W44" s="3">
        <v>0</v>
      </c>
      <c r="X44" s="3">
        <v>0</v>
      </c>
      <c r="Y44" s="3">
        <v>0</v>
      </c>
      <c r="Z44" s="3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0</v>
      </c>
    </row>
    <row r="45" spans="1:32" x14ac:dyDescent="0.2">
      <c r="A45" t="s">
        <v>125</v>
      </c>
      <c r="B45" t="s">
        <v>101</v>
      </c>
      <c r="C45" t="s">
        <v>24</v>
      </c>
      <c r="D45" t="s">
        <v>17</v>
      </c>
      <c r="E45" t="s">
        <v>36</v>
      </c>
      <c r="F45">
        <v>202112</v>
      </c>
      <c r="G45" s="3">
        <v>0</v>
      </c>
      <c r="H45" s="3">
        <v>0</v>
      </c>
      <c r="I45" s="3">
        <v>0</v>
      </c>
      <c r="J45" s="3">
        <v>0</v>
      </c>
      <c r="K45" s="10">
        <v>0</v>
      </c>
      <c r="L45" s="10">
        <v>0</v>
      </c>
      <c r="M45" s="10">
        <v>0</v>
      </c>
      <c r="N45" s="10">
        <v>1327668.4838709678</v>
      </c>
      <c r="O45" s="3">
        <v>52944214986.049988</v>
      </c>
      <c r="P45" s="3">
        <v>39505071798.267731</v>
      </c>
      <c r="Q45" s="3">
        <v>52905520251.669983</v>
      </c>
      <c r="R45" s="3">
        <v>39466377063.887718</v>
      </c>
      <c r="S45" s="31">
        <v>0</v>
      </c>
      <c r="T45" s="10">
        <v>0</v>
      </c>
      <c r="W45" s="3">
        <v>0</v>
      </c>
      <c r="X45" s="3">
        <v>0</v>
      </c>
      <c r="Y45" s="3">
        <v>0</v>
      </c>
      <c r="Z45" s="3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0</v>
      </c>
    </row>
    <row r="46" spans="1:32" x14ac:dyDescent="0.2">
      <c r="A46" t="s">
        <v>125</v>
      </c>
      <c r="B46" t="s">
        <v>101</v>
      </c>
      <c r="C46" t="s">
        <v>24</v>
      </c>
      <c r="D46" t="s">
        <v>17</v>
      </c>
      <c r="E46" t="s">
        <v>36</v>
      </c>
      <c r="F46">
        <v>202201</v>
      </c>
      <c r="G46" s="3">
        <v>647606611</v>
      </c>
      <c r="H46" s="3">
        <v>647606611</v>
      </c>
      <c r="I46" s="3">
        <v>200000000</v>
      </c>
      <c r="J46" s="3">
        <v>200000000</v>
      </c>
      <c r="K46" s="10">
        <v>1</v>
      </c>
      <c r="L46" s="10">
        <v>1</v>
      </c>
      <c r="M46" s="10">
        <v>0</v>
      </c>
      <c r="N46" s="10">
        <v>1298262.5806451612</v>
      </c>
      <c r="O46" s="3">
        <v>3036553836.8299999</v>
      </c>
      <c r="P46" s="3">
        <v>16478183934.6201</v>
      </c>
      <c r="Q46" s="3">
        <v>3036553836.8299999</v>
      </c>
      <c r="R46" s="3">
        <v>16478183934.6201</v>
      </c>
      <c r="S46" s="31">
        <v>7.7026020383569712E-7</v>
      </c>
      <c r="T46" s="10">
        <v>1</v>
      </c>
      <c r="U46" s="3">
        <v>647606611</v>
      </c>
      <c r="V46" s="3">
        <v>200000000</v>
      </c>
      <c r="W46" s="3">
        <v>647606611</v>
      </c>
      <c r="X46" s="3">
        <v>647606611</v>
      </c>
      <c r="Y46" s="3">
        <v>200000000</v>
      </c>
      <c r="Z46" s="3">
        <v>200000000</v>
      </c>
      <c r="AA46" s="37">
        <v>0</v>
      </c>
      <c r="AB46" s="37">
        <v>0</v>
      </c>
      <c r="AC46" s="37">
        <v>0</v>
      </c>
      <c r="AD46" s="37">
        <v>0</v>
      </c>
      <c r="AE46" s="37">
        <v>0</v>
      </c>
      <c r="AF46" s="37">
        <v>0</v>
      </c>
    </row>
    <row r="47" spans="1:32" x14ac:dyDescent="0.2">
      <c r="A47" t="s">
        <v>125</v>
      </c>
      <c r="B47" t="s">
        <v>101</v>
      </c>
      <c r="C47" t="s">
        <v>24</v>
      </c>
      <c r="D47" t="s">
        <v>17</v>
      </c>
      <c r="E47" t="s">
        <v>36</v>
      </c>
      <c r="F47">
        <v>202202</v>
      </c>
      <c r="G47" s="3">
        <v>0</v>
      </c>
      <c r="H47" s="3">
        <v>0</v>
      </c>
      <c r="I47" s="3">
        <v>0</v>
      </c>
      <c r="J47" s="3">
        <v>0</v>
      </c>
      <c r="K47" s="10">
        <v>0</v>
      </c>
      <c r="L47" s="10">
        <v>0</v>
      </c>
      <c r="M47" s="10">
        <v>0</v>
      </c>
      <c r="N47" s="10">
        <v>1364686.2857142857</v>
      </c>
      <c r="O47" s="3">
        <v>28706322875.360001</v>
      </c>
      <c r="P47" s="3">
        <v>28704850424.901196</v>
      </c>
      <c r="Q47" s="3">
        <v>28706322875.360001</v>
      </c>
      <c r="R47" s="3">
        <v>28704850424.901196</v>
      </c>
      <c r="S47" s="31">
        <v>0</v>
      </c>
      <c r="T47" s="10">
        <v>0</v>
      </c>
      <c r="W47" s="3">
        <v>0</v>
      </c>
      <c r="X47" s="3">
        <v>0</v>
      </c>
      <c r="Y47" s="3">
        <v>0</v>
      </c>
      <c r="Z47" s="3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0</v>
      </c>
    </row>
    <row r="48" spans="1:32" x14ac:dyDescent="0.2">
      <c r="A48" t="s">
        <v>125</v>
      </c>
      <c r="B48" t="s">
        <v>101</v>
      </c>
      <c r="C48" t="s">
        <v>24</v>
      </c>
      <c r="D48" t="s">
        <v>17</v>
      </c>
      <c r="E48" t="s">
        <v>36</v>
      </c>
      <c r="F48">
        <v>202205</v>
      </c>
      <c r="G48" s="3">
        <v>525237542</v>
      </c>
      <c r="H48" s="3">
        <v>525237542</v>
      </c>
      <c r="I48" s="3">
        <v>200000000</v>
      </c>
      <c r="J48" s="3">
        <v>200000000.00000003</v>
      </c>
      <c r="K48" s="10">
        <v>1</v>
      </c>
      <c r="L48" s="10">
        <v>1</v>
      </c>
      <c r="M48" s="10">
        <v>0</v>
      </c>
      <c r="N48" s="10">
        <v>1559740.5806451612</v>
      </c>
      <c r="O48" s="3">
        <v>30663591318.259991</v>
      </c>
      <c r="P48" s="3">
        <v>30661833723.812695</v>
      </c>
      <c r="Q48" s="3">
        <v>30663591318.259991</v>
      </c>
      <c r="R48" s="3">
        <v>30661833723.812695</v>
      </c>
      <c r="S48" s="31">
        <v>6.4113225776710015E-7</v>
      </c>
      <c r="T48" s="10">
        <v>1</v>
      </c>
      <c r="U48" s="3">
        <v>525237542</v>
      </c>
      <c r="V48" s="3">
        <v>200000000.00000003</v>
      </c>
      <c r="W48" s="3">
        <v>525237542</v>
      </c>
      <c r="X48" s="3">
        <v>525237542</v>
      </c>
      <c r="Y48" s="3">
        <v>200000000.00000003</v>
      </c>
      <c r="Z48" s="3">
        <v>200000000.00000003</v>
      </c>
      <c r="AA48" s="37">
        <v>0</v>
      </c>
      <c r="AB48" s="37">
        <v>2.9802322387695312E-8</v>
      </c>
      <c r="AC48" s="37">
        <v>0</v>
      </c>
      <c r="AD48" s="37">
        <v>0</v>
      </c>
      <c r="AE48" s="37">
        <v>0</v>
      </c>
      <c r="AF48" s="37">
        <v>0</v>
      </c>
    </row>
    <row r="49" spans="1:32" x14ac:dyDescent="0.2">
      <c r="A49" t="s">
        <v>125</v>
      </c>
      <c r="B49" t="s">
        <v>101</v>
      </c>
      <c r="C49" t="s">
        <v>24</v>
      </c>
      <c r="D49" t="s">
        <v>17</v>
      </c>
      <c r="E49" t="s">
        <v>36</v>
      </c>
      <c r="F49">
        <v>202208</v>
      </c>
      <c r="G49" s="3">
        <v>307532840</v>
      </c>
      <c r="H49" s="3">
        <v>307532840</v>
      </c>
      <c r="I49" s="3">
        <v>173827832</v>
      </c>
      <c r="J49" s="3">
        <v>173827832</v>
      </c>
      <c r="K49" s="10">
        <v>1</v>
      </c>
      <c r="L49" s="10">
        <v>1</v>
      </c>
      <c r="M49" s="10">
        <v>0</v>
      </c>
      <c r="N49" s="10">
        <v>1597813.6774193551</v>
      </c>
      <c r="O49" s="3">
        <v>32280651219.050003</v>
      </c>
      <c r="P49" s="3">
        <v>32277376815.0919</v>
      </c>
      <c r="Q49" s="3">
        <v>32280651219.050003</v>
      </c>
      <c r="R49" s="3">
        <v>32277376815.0919</v>
      </c>
      <c r="S49" s="31">
        <v>6.2585520084864339E-7</v>
      </c>
      <c r="T49" s="10">
        <v>1</v>
      </c>
      <c r="U49" s="3">
        <v>307532840</v>
      </c>
      <c r="V49" s="3">
        <v>173827832</v>
      </c>
      <c r="W49" s="3">
        <v>307532840</v>
      </c>
      <c r="X49" s="3">
        <v>307532840</v>
      </c>
      <c r="Y49" s="3">
        <v>173827832</v>
      </c>
      <c r="Z49" s="3">
        <v>173827832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0</v>
      </c>
    </row>
    <row r="50" spans="1:32" x14ac:dyDescent="0.2">
      <c r="A50" t="s">
        <v>125</v>
      </c>
      <c r="B50" t="s">
        <v>101</v>
      </c>
      <c r="C50" t="s">
        <v>24</v>
      </c>
      <c r="D50" t="s">
        <v>17</v>
      </c>
      <c r="E50" t="s">
        <v>36</v>
      </c>
      <c r="F50">
        <v>202209</v>
      </c>
      <c r="G50" s="3">
        <v>0</v>
      </c>
      <c r="H50" s="3">
        <v>0</v>
      </c>
      <c r="I50" s="3">
        <v>0</v>
      </c>
      <c r="J50" s="3">
        <v>-3</v>
      </c>
      <c r="K50" s="10">
        <v>0</v>
      </c>
      <c r="L50" s="10">
        <v>0</v>
      </c>
      <c r="M50" s="10">
        <v>0</v>
      </c>
      <c r="N50" s="10">
        <v>1512459.1666666674</v>
      </c>
      <c r="O50" s="3">
        <v>32787200172.419994</v>
      </c>
      <c r="P50" s="3">
        <v>32785295733.806805</v>
      </c>
      <c r="Q50" s="3">
        <v>32787200172.419994</v>
      </c>
      <c r="R50" s="3">
        <v>32785295733.806805</v>
      </c>
      <c r="S50" s="31">
        <v>0</v>
      </c>
      <c r="T50" s="10">
        <v>0</v>
      </c>
      <c r="V50" s="3">
        <v>65535</v>
      </c>
      <c r="W50" s="3">
        <v>0</v>
      </c>
      <c r="X50" s="3">
        <v>0</v>
      </c>
      <c r="Y50" s="3">
        <v>-3</v>
      </c>
      <c r="Z50" s="3">
        <v>-3</v>
      </c>
      <c r="AA50" s="37">
        <v>0</v>
      </c>
      <c r="AB50" s="37">
        <v>-3</v>
      </c>
      <c r="AC50" s="37">
        <v>0</v>
      </c>
      <c r="AD50" s="37">
        <v>0</v>
      </c>
      <c r="AE50" s="37">
        <v>0</v>
      </c>
      <c r="AF50" s="37">
        <v>0</v>
      </c>
    </row>
    <row r="51" spans="1:32" x14ac:dyDescent="0.2">
      <c r="A51" t="s">
        <v>125</v>
      </c>
      <c r="B51" t="s">
        <v>101</v>
      </c>
      <c r="C51" t="s">
        <v>24</v>
      </c>
      <c r="D51" t="s">
        <v>17</v>
      </c>
      <c r="E51" t="s">
        <v>36</v>
      </c>
      <c r="F51">
        <v>202303</v>
      </c>
      <c r="G51" s="3">
        <v>282936240</v>
      </c>
      <c r="H51" s="3">
        <v>282936240</v>
      </c>
      <c r="I51" s="3">
        <v>250000000</v>
      </c>
      <c r="J51" s="3">
        <v>250000000</v>
      </c>
      <c r="K51" s="10">
        <v>1</v>
      </c>
      <c r="L51" s="10">
        <v>1</v>
      </c>
      <c r="M51" s="10">
        <v>0</v>
      </c>
      <c r="N51" s="10">
        <v>1829912.1290322579</v>
      </c>
      <c r="O51" s="3">
        <v>34271981741.939999</v>
      </c>
      <c r="P51" s="3">
        <v>34270860412.443001</v>
      </c>
      <c r="Q51" s="3">
        <v>34271981741.939999</v>
      </c>
      <c r="R51" s="3">
        <v>34270860412.443001</v>
      </c>
      <c r="S51" s="31">
        <v>5.4647432744699392E-7</v>
      </c>
      <c r="T51" s="10">
        <v>1</v>
      </c>
      <c r="U51" s="3">
        <v>282936240</v>
      </c>
      <c r="V51" s="3">
        <v>250000000</v>
      </c>
      <c r="W51" s="3">
        <v>282936240</v>
      </c>
      <c r="X51" s="3">
        <v>282936240</v>
      </c>
      <c r="Y51" s="3">
        <v>250000000</v>
      </c>
      <c r="Z51" s="3">
        <v>250000000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0</v>
      </c>
    </row>
    <row r="52" spans="1:32" x14ac:dyDescent="0.2">
      <c r="A52" t="s">
        <v>125</v>
      </c>
      <c r="B52" t="s">
        <v>101</v>
      </c>
      <c r="C52" t="s">
        <v>24</v>
      </c>
      <c r="D52" t="s">
        <v>17</v>
      </c>
      <c r="E52" t="s">
        <v>36</v>
      </c>
      <c r="F52">
        <v>202306</v>
      </c>
      <c r="G52" s="3">
        <v>0</v>
      </c>
      <c r="H52" s="3">
        <v>0</v>
      </c>
      <c r="I52" s="3">
        <v>0</v>
      </c>
      <c r="J52" s="3">
        <v>0</v>
      </c>
      <c r="K52" s="10">
        <v>0</v>
      </c>
      <c r="L52" s="10">
        <v>0</v>
      </c>
      <c r="M52" s="10">
        <v>0</v>
      </c>
      <c r="N52" s="10">
        <v>1822977.8666666674</v>
      </c>
      <c r="O52" s="3">
        <v>34585443675.590012</v>
      </c>
      <c r="P52" s="3">
        <v>34586943849.298592</v>
      </c>
      <c r="Q52" s="3">
        <v>34585443675.590012</v>
      </c>
      <c r="R52" s="3">
        <v>34586943849.298592</v>
      </c>
      <c r="S52" s="31">
        <v>0</v>
      </c>
      <c r="T52" s="10">
        <v>0</v>
      </c>
      <c r="W52" s="3">
        <v>0</v>
      </c>
      <c r="X52" s="3">
        <v>0</v>
      </c>
      <c r="Y52" s="3">
        <v>0</v>
      </c>
      <c r="Z52" s="3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0</v>
      </c>
    </row>
    <row r="53" spans="1:32" x14ac:dyDescent="0.2">
      <c r="A53" t="s">
        <v>126</v>
      </c>
      <c r="B53" t="s">
        <v>101</v>
      </c>
      <c r="C53" t="s">
        <v>24</v>
      </c>
      <c r="D53" t="s">
        <v>16</v>
      </c>
      <c r="E53" t="s">
        <v>36</v>
      </c>
      <c r="F53">
        <v>201904</v>
      </c>
      <c r="G53" s="3">
        <v>1987773034</v>
      </c>
      <c r="H53" s="3">
        <v>1987773034</v>
      </c>
      <c r="I53" s="3">
        <v>94793335</v>
      </c>
      <c r="J53" s="3">
        <v>105503334.99999996</v>
      </c>
      <c r="K53" s="10">
        <v>10</v>
      </c>
      <c r="L53" s="10">
        <v>10</v>
      </c>
      <c r="M53" s="10">
        <v>0</v>
      </c>
      <c r="N53" s="10">
        <v>1178426.0999999999</v>
      </c>
      <c r="O53" s="3">
        <v>20418378308.559998</v>
      </c>
      <c r="P53" s="3">
        <v>20421028890.217697</v>
      </c>
      <c r="Q53" s="3">
        <v>20418378308.559998</v>
      </c>
      <c r="R53" s="3">
        <v>20421028890.217697</v>
      </c>
      <c r="S53" s="31">
        <v>8.4858948728308042E-6</v>
      </c>
      <c r="T53" s="10">
        <v>10</v>
      </c>
      <c r="U53" s="3">
        <v>198777303.40000001</v>
      </c>
      <c r="V53" s="3">
        <v>10550333.499999996</v>
      </c>
      <c r="W53" s="3">
        <v>1987773034</v>
      </c>
      <c r="X53" s="3">
        <v>1987773034</v>
      </c>
      <c r="Y53" s="3">
        <v>105503334.99999996</v>
      </c>
      <c r="Z53" s="3">
        <v>105503334.99999996</v>
      </c>
      <c r="AA53" s="37">
        <v>0</v>
      </c>
      <c r="AB53" s="37">
        <v>10709999.999999955</v>
      </c>
      <c r="AC53" s="37">
        <v>0</v>
      </c>
      <c r="AD53" s="37">
        <v>0</v>
      </c>
      <c r="AE53" s="37">
        <v>0</v>
      </c>
      <c r="AF53" s="37">
        <v>0</v>
      </c>
    </row>
    <row r="54" spans="1:32" x14ac:dyDescent="0.2">
      <c r="A54" t="s">
        <v>126</v>
      </c>
      <c r="B54" t="s">
        <v>101</v>
      </c>
      <c r="C54" t="s">
        <v>24</v>
      </c>
      <c r="D54" t="s">
        <v>16</v>
      </c>
      <c r="E54" t="s">
        <v>36</v>
      </c>
      <c r="F54">
        <v>201905</v>
      </c>
      <c r="G54" s="3">
        <v>1722000000</v>
      </c>
      <c r="H54" s="3">
        <v>1722000000</v>
      </c>
      <c r="I54" s="3">
        <v>397416286</v>
      </c>
      <c r="J54" s="3">
        <v>400000000</v>
      </c>
      <c r="K54" s="10">
        <v>1</v>
      </c>
      <c r="L54" s="10">
        <v>1</v>
      </c>
      <c r="M54" s="10">
        <v>0</v>
      </c>
      <c r="N54" s="10">
        <v>1219195.1935483865</v>
      </c>
      <c r="O54" s="3">
        <v>20853426143.279995</v>
      </c>
      <c r="P54" s="3">
        <v>20852435162.563797</v>
      </c>
      <c r="Q54" s="3">
        <v>20853426143.279995</v>
      </c>
      <c r="R54" s="3">
        <v>20852435162.563797</v>
      </c>
      <c r="S54" s="31">
        <v>8.2021320727944024E-7</v>
      </c>
      <c r="T54" s="10">
        <v>1</v>
      </c>
      <c r="U54" s="3">
        <v>1722000000</v>
      </c>
      <c r="V54" s="3">
        <v>400000000</v>
      </c>
      <c r="W54" s="3">
        <v>1722000000</v>
      </c>
      <c r="X54" s="3">
        <v>1722000000</v>
      </c>
      <c r="Y54" s="3">
        <v>400000000</v>
      </c>
      <c r="Z54" s="3">
        <v>400000000</v>
      </c>
      <c r="AA54" s="37">
        <v>0</v>
      </c>
      <c r="AB54" s="37">
        <v>2583714</v>
      </c>
      <c r="AC54" s="37">
        <v>0</v>
      </c>
      <c r="AD54" s="37">
        <v>0</v>
      </c>
      <c r="AE54" s="37">
        <v>0</v>
      </c>
      <c r="AF54" s="37">
        <v>0</v>
      </c>
    </row>
    <row r="55" spans="1:32" x14ac:dyDescent="0.2">
      <c r="A55" t="s">
        <v>126</v>
      </c>
      <c r="B55" t="s">
        <v>101</v>
      </c>
      <c r="C55" t="s">
        <v>24</v>
      </c>
      <c r="D55" t="s">
        <v>16</v>
      </c>
      <c r="E55" t="s">
        <v>36</v>
      </c>
      <c r="F55">
        <v>201907</v>
      </c>
      <c r="G55" s="3">
        <v>1083559500</v>
      </c>
      <c r="H55" s="3">
        <v>1083559500</v>
      </c>
      <c r="I55" s="3">
        <v>174853775</v>
      </c>
      <c r="J55" s="3">
        <v>174853775</v>
      </c>
      <c r="K55" s="10">
        <v>3</v>
      </c>
      <c r="L55" s="10">
        <v>3</v>
      </c>
      <c r="M55" s="10">
        <v>0</v>
      </c>
      <c r="N55" s="10">
        <v>1338452.7741935486</v>
      </c>
      <c r="O55" s="3">
        <v>19201621353.490002</v>
      </c>
      <c r="P55" s="3">
        <v>19201658851.381203</v>
      </c>
      <c r="Q55" s="3">
        <v>19201621353.490002</v>
      </c>
      <c r="R55" s="3">
        <v>19201658851.381203</v>
      </c>
      <c r="S55" s="31">
        <v>2.2413939870292215E-6</v>
      </c>
      <c r="T55" s="10">
        <v>3</v>
      </c>
      <c r="U55" s="3">
        <v>361186500</v>
      </c>
      <c r="V55" s="3">
        <v>58284591.666666664</v>
      </c>
      <c r="W55" s="3">
        <v>1083559500</v>
      </c>
      <c r="X55" s="3">
        <v>1083559500</v>
      </c>
      <c r="Y55" s="3">
        <v>174853775</v>
      </c>
      <c r="Z55" s="3">
        <v>174853775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0</v>
      </c>
    </row>
    <row r="56" spans="1:32" x14ac:dyDescent="0.2">
      <c r="A56" t="s">
        <v>126</v>
      </c>
      <c r="B56" t="s">
        <v>101</v>
      </c>
      <c r="C56" t="s">
        <v>24</v>
      </c>
      <c r="D56" t="s">
        <v>16</v>
      </c>
      <c r="E56" t="s">
        <v>36</v>
      </c>
      <c r="F56">
        <v>201911</v>
      </c>
      <c r="G56" s="3">
        <v>552151183</v>
      </c>
      <c r="H56" s="3">
        <v>552151183</v>
      </c>
      <c r="I56" s="3">
        <v>34238369</v>
      </c>
      <c r="J56" s="3">
        <v>34238369.999999985</v>
      </c>
      <c r="K56" s="10">
        <v>2</v>
      </c>
      <c r="L56" s="10">
        <v>2</v>
      </c>
      <c r="M56" s="10">
        <v>0</v>
      </c>
      <c r="N56" s="10">
        <v>1386749.5999999994</v>
      </c>
      <c r="O56" s="3">
        <v>23904749788.599998</v>
      </c>
      <c r="P56" s="3">
        <v>23904749788.599998</v>
      </c>
      <c r="Q56" s="3">
        <v>23904749788.599998</v>
      </c>
      <c r="R56" s="3">
        <v>23904749788.599998</v>
      </c>
      <c r="S56" s="31">
        <v>1.4422214363717869E-6</v>
      </c>
      <c r="T56" s="10">
        <v>2</v>
      </c>
      <c r="U56" s="3">
        <v>276075591.5</v>
      </c>
      <c r="V56" s="3">
        <v>17119184.999999993</v>
      </c>
      <c r="W56" s="3">
        <v>552151183</v>
      </c>
      <c r="X56" s="3">
        <v>552151183</v>
      </c>
      <c r="Y56" s="3">
        <v>34238369.999999985</v>
      </c>
      <c r="Z56" s="3">
        <v>34238369.999999985</v>
      </c>
      <c r="AA56" s="37">
        <v>0</v>
      </c>
      <c r="AB56" s="37">
        <v>0.99999998509883881</v>
      </c>
      <c r="AC56" s="37">
        <v>0</v>
      </c>
      <c r="AD56" s="37">
        <v>0</v>
      </c>
      <c r="AE56" s="37">
        <v>0</v>
      </c>
      <c r="AF56" s="37">
        <v>0</v>
      </c>
    </row>
    <row r="57" spans="1:32" x14ac:dyDescent="0.2">
      <c r="A57" t="s">
        <v>126</v>
      </c>
      <c r="B57" t="s">
        <v>101</v>
      </c>
      <c r="C57" t="s">
        <v>24</v>
      </c>
      <c r="D57" t="s">
        <v>16</v>
      </c>
      <c r="E57" t="s">
        <v>36</v>
      </c>
      <c r="F57">
        <v>202001</v>
      </c>
      <c r="G57" s="3">
        <v>711560318</v>
      </c>
      <c r="H57" s="3">
        <v>711560318</v>
      </c>
      <c r="I57" s="3">
        <v>124829582</v>
      </c>
      <c r="J57" s="3">
        <v>124829581</v>
      </c>
      <c r="K57" s="10">
        <v>1</v>
      </c>
      <c r="L57" s="10">
        <v>1</v>
      </c>
      <c r="M57" s="10">
        <v>0</v>
      </c>
      <c r="N57" s="10">
        <v>1398396.516129032</v>
      </c>
      <c r="O57" s="3">
        <v>7415535402.6799994</v>
      </c>
      <c r="P57" s="3">
        <v>7429400500.8410988</v>
      </c>
      <c r="Q57" s="3">
        <v>7415535402.6799994</v>
      </c>
      <c r="R57" s="3">
        <v>7429400500.8410988</v>
      </c>
      <c r="S57" s="31">
        <v>7.151047563878002E-7</v>
      </c>
      <c r="T57" s="10">
        <v>1</v>
      </c>
      <c r="U57" s="3">
        <v>711560318</v>
      </c>
      <c r="V57" s="3">
        <v>124829581</v>
      </c>
      <c r="W57" s="3">
        <v>711560318</v>
      </c>
      <c r="X57" s="3">
        <v>711560318</v>
      </c>
      <c r="Y57" s="3">
        <v>124829581</v>
      </c>
      <c r="Z57" s="3">
        <v>124829581</v>
      </c>
      <c r="AA57" s="37">
        <v>0</v>
      </c>
      <c r="AB57" s="37">
        <v>-1</v>
      </c>
      <c r="AC57" s="37">
        <v>0</v>
      </c>
      <c r="AD57" s="37">
        <v>0</v>
      </c>
      <c r="AE57" s="37">
        <v>0</v>
      </c>
      <c r="AF57" s="37">
        <v>0</v>
      </c>
    </row>
    <row r="58" spans="1:32" x14ac:dyDescent="0.2">
      <c r="A58" t="s">
        <v>126</v>
      </c>
      <c r="B58" t="s">
        <v>101</v>
      </c>
      <c r="C58" t="s">
        <v>24</v>
      </c>
      <c r="D58" t="s">
        <v>16</v>
      </c>
      <c r="E58" t="s">
        <v>36</v>
      </c>
      <c r="F58">
        <v>202004</v>
      </c>
      <c r="G58" s="3">
        <v>966485092</v>
      </c>
      <c r="H58" s="3">
        <v>966485092</v>
      </c>
      <c r="I58" s="3">
        <v>200000000</v>
      </c>
      <c r="J58" s="3">
        <v>200000001</v>
      </c>
      <c r="K58" s="10">
        <v>1</v>
      </c>
      <c r="L58" s="10">
        <v>1</v>
      </c>
      <c r="M58" s="10">
        <v>0</v>
      </c>
      <c r="N58" s="10">
        <v>1371188.4</v>
      </c>
      <c r="O58" s="3">
        <v>31381882548.519997</v>
      </c>
      <c r="P58" s="3">
        <v>31374707814.268597</v>
      </c>
      <c r="Q58" s="3">
        <v>31381882494.329998</v>
      </c>
      <c r="R58" s="3">
        <v>31374707760.078598</v>
      </c>
      <c r="S58" s="31">
        <v>7.2929438434572529E-7</v>
      </c>
      <c r="T58" s="10">
        <v>1</v>
      </c>
      <c r="U58" s="3">
        <v>966485092</v>
      </c>
      <c r="V58" s="3">
        <v>200000001</v>
      </c>
      <c r="W58" s="3">
        <v>966485092</v>
      </c>
      <c r="X58" s="3">
        <v>966485092</v>
      </c>
      <c r="Y58" s="3">
        <v>200000001</v>
      </c>
      <c r="Z58" s="3">
        <v>200000001</v>
      </c>
      <c r="AA58" s="37">
        <v>0</v>
      </c>
      <c r="AB58" s="37">
        <v>1</v>
      </c>
      <c r="AC58" s="37">
        <v>0</v>
      </c>
      <c r="AD58" s="37">
        <v>0</v>
      </c>
      <c r="AE58" s="37">
        <v>0</v>
      </c>
      <c r="AF58" s="37">
        <v>0</v>
      </c>
    </row>
    <row r="59" spans="1:32" x14ac:dyDescent="0.2">
      <c r="A59" t="s">
        <v>126</v>
      </c>
      <c r="B59" t="s">
        <v>101</v>
      </c>
      <c r="C59" t="s">
        <v>24</v>
      </c>
      <c r="D59" t="s">
        <v>16</v>
      </c>
      <c r="E59" t="s">
        <v>36</v>
      </c>
      <c r="F59">
        <v>202007</v>
      </c>
      <c r="G59" s="3">
        <v>479448211</v>
      </c>
      <c r="H59" s="3">
        <v>479448211.00000006</v>
      </c>
      <c r="I59" s="3">
        <v>200000000</v>
      </c>
      <c r="J59" s="3">
        <v>200000000.00000006</v>
      </c>
      <c r="K59" s="10">
        <v>1</v>
      </c>
      <c r="L59" s="10">
        <v>1</v>
      </c>
      <c r="M59" s="10">
        <v>0</v>
      </c>
      <c r="N59" s="10">
        <v>1307578.6774193542</v>
      </c>
      <c r="O59" s="3">
        <v>30639660248.950005</v>
      </c>
      <c r="P59" s="3">
        <v>30632246345.056404</v>
      </c>
      <c r="Q59" s="3">
        <v>30639660236.020004</v>
      </c>
      <c r="R59" s="3">
        <v>30632246332.126404</v>
      </c>
      <c r="S59" s="31">
        <v>7.647723362800673E-7</v>
      </c>
      <c r="T59" s="10">
        <v>1</v>
      </c>
      <c r="U59" s="3">
        <v>479448211.00000006</v>
      </c>
      <c r="V59" s="3">
        <v>200000000.00000006</v>
      </c>
      <c r="W59" s="3">
        <v>479448211.00000006</v>
      </c>
      <c r="X59" s="3">
        <v>479448211.00000006</v>
      </c>
      <c r="Y59" s="3">
        <v>200000000.00000006</v>
      </c>
      <c r="Z59" s="3">
        <v>200000000.00000006</v>
      </c>
      <c r="AA59" s="37">
        <v>5.9604644775390625E-8</v>
      </c>
      <c r="AB59" s="37">
        <v>5.9604644775390625E-8</v>
      </c>
      <c r="AC59" s="37">
        <v>0</v>
      </c>
      <c r="AD59" s="37">
        <v>0</v>
      </c>
      <c r="AE59" s="37">
        <v>0</v>
      </c>
      <c r="AF59" s="37">
        <v>0</v>
      </c>
    </row>
    <row r="60" spans="1:32" x14ac:dyDescent="0.2">
      <c r="A60" t="s">
        <v>126</v>
      </c>
      <c r="B60" t="s">
        <v>101</v>
      </c>
      <c r="C60" t="s">
        <v>24</v>
      </c>
      <c r="D60" t="s">
        <v>16</v>
      </c>
      <c r="E60" t="s">
        <v>36</v>
      </c>
      <c r="F60">
        <v>202009</v>
      </c>
      <c r="G60" s="3">
        <v>903959837</v>
      </c>
      <c r="H60" s="3">
        <v>903959837</v>
      </c>
      <c r="I60" s="3">
        <v>200000000</v>
      </c>
      <c r="J60" s="3">
        <v>200000000</v>
      </c>
      <c r="K60" s="10">
        <v>2</v>
      </c>
      <c r="L60" s="10">
        <v>2</v>
      </c>
      <c r="M60" s="10">
        <v>0</v>
      </c>
      <c r="N60" s="10">
        <v>1302891.566666666</v>
      </c>
      <c r="O60" s="3">
        <v>30118725462.720001</v>
      </c>
      <c r="P60" s="3">
        <v>30111550600.912403</v>
      </c>
      <c r="Q60" s="3">
        <v>30118725462.720001</v>
      </c>
      <c r="R60" s="3">
        <v>30111550600.912403</v>
      </c>
      <c r="S60" s="31">
        <v>1.5350471606143135E-6</v>
      </c>
      <c r="T60" s="10">
        <v>2</v>
      </c>
      <c r="U60" s="3">
        <v>451979918.5</v>
      </c>
      <c r="V60" s="3">
        <v>100000000</v>
      </c>
      <c r="W60" s="3">
        <v>903959837</v>
      </c>
      <c r="X60" s="3">
        <v>903959837</v>
      </c>
      <c r="Y60" s="3">
        <v>200000000</v>
      </c>
      <c r="Z60" s="3">
        <v>200000000</v>
      </c>
      <c r="AA60" s="37">
        <v>0</v>
      </c>
      <c r="AB60" s="37">
        <v>0</v>
      </c>
      <c r="AC60" s="37">
        <v>0</v>
      </c>
      <c r="AD60" s="37">
        <v>0</v>
      </c>
      <c r="AE60" s="37">
        <v>0</v>
      </c>
      <c r="AF60" s="37">
        <v>0</v>
      </c>
    </row>
    <row r="61" spans="1:32" x14ac:dyDescent="0.2">
      <c r="A61" t="s">
        <v>126</v>
      </c>
      <c r="B61" t="s">
        <v>101</v>
      </c>
      <c r="C61" t="s">
        <v>24</v>
      </c>
      <c r="D61" t="s">
        <v>16</v>
      </c>
      <c r="E61" t="s">
        <v>36</v>
      </c>
      <c r="F61">
        <v>202010</v>
      </c>
      <c r="G61" s="3">
        <v>1627180393</v>
      </c>
      <c r="H61" s="3">
        <v>1627180393</v>
      </c>
      <c r="I61" s="3">
        <v>400000000</v>
      </c>
      <c r="J61" s="3">
        <v>400000000</v>
      </c>
      <c r="K61" s="10">
        <v>3</v>
      </c>
      <c r="L61" s="10">
        <v>3</v>
      </c>
      <c r="M61" s="10">
        <v>0</v>
      </c>
      <c r="N61" s="10">
        <v>1284903.4516129035</v>
      </c>
      <c r="O61" s="3">
        <v>30034735266.040009</v>
      </c>
      <c r="P61" s="3">
        <v>30027320535.07011</v>
      </c>
      <c r="Q61" s="3">
        <v>30034735266.040009</v>
      </c>
      <c r="R61" s="3">
        <v>30027320535.07011</v>
      </c>
      <c r="S61" s="31">
        <v>2.3348057756667894E-6</v>
      </c>
      <c r="T61" s="10">
        <v>3</v>
      </c>
      <c r="U61" s="3">
        <v>542393464.33333337</v>
      </c>
      <c r="V61" s="3">
        <v>133333333.33333333</v>
      </c>
      <c r="W61" s="3">
        <v>1627180393</v>
      </c>
      <c r="X61" s="3">
        <v>1627180393</v>
      </c>
      <c r="Y61" s="3">
        <v>400000000</v>
      </c>
      <c r="Z61" s="3">
        <v>400000000</v>
      </c>
      <c r="AA61" s="37">
        <v>0</v>
      </c>
      <c r="AB61" s="37">
        <v>0</v>
      </c>
      <c r="AC61" s="37">
        <v>0</v>
      </c>
      <c r="AD61" s="37">
        <v>0</v>
      </c>
      <c r="AE61" s="37">
        <v>0</v>
      </c>
      <c r="AF61" s="37">
        <v>0</v>
      </c>
    </row>
    <row r="62" spans="1:32" x14ac:dyDescent="0.2">
      <c r="A62" t="s">
        <v>126</v>
      </c>
      <c r="B62" t="s">
        <v>101</v>
      </c>
      <c r="C62" t="s">
        <v>24</v>
      </c>
      <c r="D62" t="s">
        <v>16</v>
      </c>
      <c r="E62" t="s">
        <v>36</v>
      </c>
      <c r="F62">
        <v>202011</v>
      </c>
      <c r="G62" s="3">
        <v>935804548</v>
      </c>
      <c r="H62" s="3">
        <v>935804548</v>
      </c>
      <c r="I62" s="3">
        <v>200000000</v>
      </c>
      <c r="J62" s="3">
        <v>200000000</v>
      </c>
      <c r="K62" s="10">
        <v>1</v>
      </c>
      <c r="L62" s="10">
        <v>1</v>
      </c>
      <c r="M62" s="10">
        <v>0</v>
      </c>
      <c r="N62" s="10">
        <v>1214854.1000000001</v>
      </c>
      <c r="O62" s="3">
        <v>21047556356.25</v>
      </c>
      <c r="P62" s="3">
        <v>21044830398.332085</v>
      </c>
      <c r="Q62" s="3">
        <v>21047556356.25</v>
      </c>
      <c r="R62" s="3">
        <v>21044830398.332085</v>
      </c>
      <c r="S62" s="31">
        <v>8.2314411253170231E-7</v>
      </c>
      <c r="T62" s="10">
        <v>1</v>
      </c>
      <c r="U62" s="3">
        <v>935804548</v>
      </c>
      <c r="V62" s="3">
        <v>200000000</v>
      </c>
      <c r="W62" s="3">
        <v>935804548</v>
      </c>
      <c r="X62" s="3">
        <v>935804548</v>
      </c>
      <c r="Y62" s="3">
        <v>200000000</v>
      </c>
      <c r="Z62" s="3">
        <v>200000000</v>
      </c>
      <c r="AA62" s="37">
        <v>0</v>
      </c>
      <c r="AB62" s="37">
        <v>0</v>
      </c>
      <c r="AC62" s="37">
        <v>0</v>
      </c>
      <c r="AD62" s="37">
        <v>0</v>
      </c>
      <c r="AE62" s="37">
        <v>0</v>
      </c>
      <c r="AF62" s="37">
        <v>0</v>
      </c>
    </row>
    <row r="63" spans="1:32" x14ac:dyDescent="0.2">
      <c r="A63" t="s">
        <v>126</v>
      </c>
      <c r="B63" t="s">
        <v>101</v>
      </c>
      <c r="C63" t="s">
        <v>24</v>
      </c>
      <c r="D63" t="s">
        <v>16</v>
      </c>
      <c r="E63" t="s">
        <v>36</v>
      </c>
      <c r="F63">
        <v>202101</v>
      </c>
      <c r="G63" s="3">
        <v>3196451533</v>
      </c>
      <c r="H63" s="3">
        <v>3196451533</v>
      </c>
      <c r="I63" s="3">
        <v>199699080</v>
      </c>
      <c r="J63" s="3">
        <v>199699080</v>
      </c>
      <c r="K63" s="10">
        <v>2</v>
      </c>
      <c r="L63" s="10">
        <v>2</v>
      </c>
      <c r="M63" s="10">
        <v>0</v>
      </c>
      <c r="N63" s="10">
        <v>1149622.2258064516</v>
      </c>
      <c r="O63" s="3">
        <v>6635160195.340003</v>
      </c>
      <c r="P63" s="3">
        <v>6635160195.340003</v>
      </c>
      <c r="Q63" s="3">
        <v>6635160195.340003</v>
      </c>
      <c r="R63" s="3">
        <v>6635160195.340003</v>
      </c>
      <c r="S63" s="31">
        <v>1.7397019256451957E-6</v>
      </c>
      <c r="T63" s="10">
        <v>2</v>
      </c>
      <c r="U63" s="3">
        <v>1598225766.5</v>
      </c>
      <c r="V63" s="3">
        <v>99849540</v>
      </c>
      <c r="W63" s="3">
        <v>3196451533</v>
      </c>
      <c r="X63" s="3">
        <v>3196451533</v>
      </c>
      <c r="Y63" s="3">
        <v>199699080</v>
      </c>
      <c r="Z63" s="3">
        <v>199699080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0</v>
      </c>
    </row>
    <row r="64" spans="1:32" x14ac:dyDescent="0.2">
      <c r="A64" t="s">
        <v>126</v>
      </c>
      <c r="B64" t="s">
        <v>101</v>
      </c>
      <c r="C64" t="s">
        <v>24</v>
      </c>
      <c r="D64" t="s">
        <v>16</v>
      </c>
      <c r="E64" t="s">
        <v>36</v>
      </c>
      <c r="F64">
        <v>202102</v>
      </c>
      <c r="G64" s="3">
        <v>1301833583</v>
      </c>
      <c r="H64" s="3">
        <v>1301833583</v>
      </c>
      <c r="I64" s="3">
        <v>200000000</v>
      </c>
      <c r="J64" s="3">
        <v>200000000</v>
      </c>
      <c r="K64" s="10">
        <v>1</v>
      </c>
      <c r="L64" s="10">
        <v>1</v>
      </c>
      <c r="M64" s="10">
        <v>0</v>
      </c>
      <c r="N64" s="10">
        <v>1180993.0714285704</v>
      </c>
      <c r="O64" s="3">
        <v>21019929410.589993</v>
      </c>
      <c r="P64" s="3">
        <v>21011507028.017906</v>
      </c>
      <c r="Q64" s="3">
        <v>21019929410.589993</v>
      </c>
      <c r="R64" s="3">
        <v>21011507028.017906</v>
      </c>
      <c r="S64" s="31">
        <v>8.4674501840249165E-7</v>
      </c>
      <c r="T64" s="10">
        <v>1</v>
      </c>
      <c r="U64" s="3">
        <v>1301833583</v>
      </c>
      <c r="V64" s="3">
        <v>200000000</v>
      </c>
      <c r="W64" s="3">
        <v>1301833583</v>
      </c>
      <c r="X64" s="3">
        <v>1301833583</v>
      </c>
      <c r="Y64" s="3">
        <v>200000000</v>
      </c>
      <c r="Z64" s="3">
        <v>200000000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0</v>
      </c>
    </row>
    <row r="65" spans="1:32" x14ac:dyDescent="0.2">
      <c r="A65" t="s">
        <v>126</v>
      </c>
      <c r="B65" t="s">
        <v>101</v>
      </c>
      <c r="C65" t="s">
        <v>24</v>
      </c>
      <c r="D65" t="s">
        <v>16</v>
      </c>
      <c r="E65" t="s">
        <v>36</v>
      </c>
      <c r="F65">
        <v>202104</v>
      </c>
      <c r="G65" s="3">
        <v>964371193</v>
      </c>
      <c r="H65" s="3">
        <v>964371193</v>
      </c>
      <c r="I65" s="3">
        <v>9303318</v>
      </c>
      <c r="J65" s="3">
        <v>759303318</v>
      </c>
      <c r="K65" s="10">
        <v>1</v>
      </c>
      <c r="L65" s="10">
        <v>1</v>
      </c>
      <c r="M65" s="10">
        <v>0</v>
      </c>
      <c r="N65" s="10">
        <v>1226915.7666666673</v>
      </c>
      <c r="O65" s="3">
        <v>21355829748.650002</v>
      </c>
      <c r="P65" s="3">
        <v>21351779847.648422</v>
      </c>
      <c r="Q65" s="3">
        <v>21355829748.650002</v>
      </c>
      <c r="R65" s="3">
        <v>21351779847.648422</v>
      </c>
      <c r="S65" s="31">
        <v>8.1505187818788818E-7</v>
      </c>
      <c r="T65" s="10">
        <v>1</v>
      </c>
      <c r="U65" s="3">
        <v>964371193</v>
      </c>
      <c r="V65" s="3">
        <v>759303318</v>
      </c>
      <c r="W65" s="3">
        <v>964371193</v>
      </c>
      <c r="X65" s="3">
        <v>964371193</v>
      </c>
      <c r="Y65" s="3">
        <v>759303318</v>
      </c>
      <c r="Z65" s="3">
        <v>759303318</v>
      </c>
      <c r="AA65" s="37">
        <v>0</v>
      </c>
      <c r="AB65" s="37">
        <v>750000000</v>
      </c>
      <c r="AC65" s="37">
        <v>0</v>
      </c>
      <c r="AD65" s="37">
        <v>0</v>
      </c>
      <c r="AE65" s="37">
        <v>0</v>
      </c>
      <c r="AF65" s="37">
        <v>0</v>
      </c>
    </row>
    <row r="66" spans="1:32" x14ac:dyDescent="0.2">
      <c r="A66" t="s">
        <v>126</v>
      </c>
      <c r="B66" t="s">
        <v>101</v>
      </c>
      <c r="C66" t="s">
        <v>24</v>
      </c>
      <c r="D66" t="s">
        <v>16</v>
      </c>
      <c r="E66" t="s">
        <v>36</v>
      </c>
      <c r="F66">
        <v>202105</v>
      </c>
      <c r="G66" s="3">
        <v>2938619826</v>
      </c>
      <c r="H66" s="3">
        <v>2938619826</v>
      </c>
      <c r="I66" s="3">
        <v>671281624</v>
      </c>
      <c r="J66" s="3">
        <v>671281622</v>
      </c>
      <c r="K66" s="10">
        <v>5</v>
      </c>
      <c r="L66" s="10">
        <v>5</v>
      </c>
      <c r="M66" s="10">
        <v>0</v>
      </c>
      <c r="N66" s="10">
        <v>1229978.4516129037</v>
      </c>
      <c r="O66" s="3">
        <v>21448512464.600002</v>
      </c>
      <c r="P66" s="3">
        <v>21448663735.564491</v>
      </c>
      <c r="Q66" s="3">
        <v>21448512464.600002</v>
      </c>
      <c r="R66" s="3">
        <v>21448663735.564491</v>
      </c>
      <c r="S66" s="31">
        <v>4.0651118671578075E-6</v>
      </c>
      <c r="T66" s="10">
        <v>5</v>
      </c>
      <c r="U66" s="3">
        <v>587723965.20000005</v>
      </c>
      <c r="V66" s="3">
        <v>134256324.40000001</v>
      </c>
      <c r="W66" s="3">
        <v>2938619826</v>
      </c>
      <c r="X66" s="3">
        <v>2938619826</v>
      </c>
      <c r="Y66" s="3">
        <v>671281622</v>
      </c>
      <c r="Z66" s="3">
        <v>671281622</v>
      </c>
      <c r="AA66" s="37">
        <v>0</v>
      </c>
      <c r="AB66" s="37">
        <v>-2</v>
      </c>
      <c r="AC66" s="37">
        <v>0</v>
      </c>
      <c r="AD66" s="37">
        <v>0</v>
      </c>
      <c r="AE66" s="37">
        <v>0</v>
      </c>
      <c r="AF66" s="37">
        <v>0</v>
      </c>
    </row>
    <row r="67" spans="1:32" x14ac:dyDescent="0.2">
      <c r="A67" t="s">
        <v>126</v>
      </c>
      <c r="B67" t="s">
        <v>101</v>
      </c>
      <c r="C67" t="s">
        <v>24</v>
      </c>
      <c r="D67" t="s">
        <v>16</v>
      </c>
      <c r="E67" t="s">
        <v>36</v>
      </c>
      <c r="F67">
        <v>202106</v>
      </c>
      <c r="G67" s="3">
        <v>1990666045</v>
      </c>
      <c r="H67" s="3">
        <v>1990666045</v>
      </c>
      <c r="I67" s="3">
        <v>400000000</v>
      </c>
      <c r="J67" s="3">
        <v>399999999.99999976</v>
      </c>
      <c r="K67" s="10">
        <v>4</v>
      </c>
      <c r="L67" s="10">
        <v>4</v>
      </c>
      <c r="M67" s="10">
        <v>0</v>
      </c>
      <c r="N67" s="10">
        <v>1232714.1333333338</v>
      </c>
      <c r="O67" s="3">
        <v>21599749621.150002</v>
      </c>
      <c r="P67" s="3">
        <v>21590955414.911716</v>
      </c>
      <c r="Q67" s="3">
        <v>21599749621.150002</v>
      </c>
      <c r="R67" s="3">
        <v>21590955414.911716</v>
      </c>
      <c r="S67" s="31">
        <v>3.2448723445587157E-6</v>
      </c>
      <c r="T67" s="10">
        <v>4</v>
      </c>
      <c r="U67" s="3">
        <v>497666511.25</v>
      </c>
      <c r="V67" s="3">
        <v>99999999.99999994</v>
      </c>
      <c r="W67" s="3">
        <v>1990666045</v>
      </c>
      <c r="X67" s="3">
        <v>1990666045</v>
      </c>
      <c r="Y67" s="3">
        <v>399999999.99999976</v>
      </c>
      <c r="Z67" s="3">
        <v>399999999.99999976</v>
      </c>
      <c r="AA67" s="37">
        <v>0</v>
      </c>
      <c r="AB67" s="37">
        <v>-2.384185791015625E-7</v>
      </c>
      <c r="AC67" s="37">
        <v>0</v>
      </c>
      <c r="AD67" s="37">
        <v>0</v>
      </c>
      <c r="AE67" s="37">
        <v>0</v>
      </c>
      <c r="AF67" s="37">
        <v>0</v>
      </c>
    </row>
    <row r="68" spans="1:32" x14ac:dyDescent="0.2">
      <c r="A68" t="s">
        <v>126</v>
      </c>
      <c r="B68" t="s">
        <v>101</v>
      </c>
      <c r="C68" t="s">
        <v>24</v>
      </c>
      <c r="D68" t="s">
        <v>16</v>
      </c>
      <c r="E68" t="s">
        <v>36</v>
      </c>
      <c r="F68">
        <v>202107</v>
      </c>
      <c r="G68" s="3">
        <v>1831205495</v>
      </c>
      <c r="H68" s="3">
        <v>2053572109.6399999</v>
      </c>
      <c r="I68" s="3">
        <v>400000000</v>
      </c>
      <c r="J68" s="3">
        <v>400930033.63999999</v>
      </c>
      <c r="K68" s="10">
        <v>3</v>
      </c>
      <c r="L68" s="10">
        <v>3</v>
      </c>
      <c r="M68" s="10">
        <v>0</v>
      </c>
      <c r="N68" s="10">
        <v>1253210.9354838708</v>
      </c>
      <c r="O68" s="3">
        <v>21662749777.159996</v>
      </c>
      <c r="P68" s="3">
        <v>21665152020.467186</v>
      </c>
      <c r="Q68" s="3">
        <v>21662749777.159996</v>
      </c>
      <c r="R68" s="3">
        <v>21665152020.467186</v>
      </c>
      <c r="S68" s="31">
        <v>2.3938507996195275E-6</v>
      </c>
      <c r="T68" s="10">
        <v>3</v>
      </c>
      <c r="U68" s="3">
        <v>684524036.54666662</v>
      </c>
      <c r="V68" s="3">
        <v>133643344.54666667</v>
      </c>
      <c r="W68" s="3">
        <v>2053572109.6399999</v>
      </c>
      <c r="X68" s="3">
        <v>2053572109.6399999</v>
      </c>
      <c r="Y68" s="3">
        <v>400930033.63999999</v>
      </c>
      <c r="Z68" s="3">
        <v>400930033.63999999</v>
      </c>
      <c r="AA68" s="37">
        <v>222366614.63999987</v>
      </c>
      <c r="AB68" s="37">
        <v>930033.63999998569</v>
      </c>
      <c r="AC68" s="37">
        <v>0</v>
      </c>
      <c r="AD68" s="37">
        <v>0</v>
      </c>
      <c r="AE68" s="37">
        <v>0</v>
      </c>
      <c r="AF68" s="37">
        <v>0</v>
      </c>
    </row>
    <row r="69" spans="1:32" x14ac:dyDescent="0.2">
      <c r="A69" t="s">
        <v>126</v>
      </c>
      <c r="B69" t="s">
        <v>101</v>
      </c>
      <c r="C69" t="s">
        <v>24</v>
      </c>
      <c r="D69" t="s">
        <v>16</v>
      </c>
      <c r="E69" t="s">
        <v>36</v>
      </c>
      <c r="F69">
        <v>202111</v>
      </c>
      <c r="G69" s="3">
        <v>2064080553</v>
      </c>
      <c r="H69" s="3">
        <v>2408903322.4000001</v>
      </c>
      <c r="I69" s="3">
        <v>200000000</v>
      </c>
      <c r="J69" s="3">
        <v>201442198.40000004</v>
      </c>
      <c r="K69" s="10">
        <v>2</v>
      </c>
      <c r="L69" s="10">
        <v>2</v>
      </c>
      <c r="M69" s="10">
        <v>0</v>
      </c>
      <c r="N69" s="10">
        <v>1195623.7000000004</v>
      </c>
      <c r="O69" s="3">
        <v>22939038116.959995</v>
      </c>
      <c r="P69" s="3">
        <v>22929309010.647903</v>
      </c>
      <c r="Q69" s="3">
        <v>22939038116.959995</v>
      </c>
      <c r="R69" s="3">
        <v>22929309010.647903</v>
      </c>
      <c r="S69" s="31">
        <v>1.6727671089156223E-6</v>
      </c>
      <c r="T69" s="10">
        <v>2</v>
      </c>
      <c r="U69" s="3">
        <v>1204451661.2</v>
      </c>
      <c r="V69" s="3">
        <v>100721099.20000002</v>
      </c>
      <c r="W69" s="3">
        <v>2408903322.4000001</v>
      </c>
      <c r="X69" s="3">
        <v>2408903322.4000001</v>
      </c>
      <c r="Y69" s="3">
        <v>201442198.40000004</v>
      </c>
      <c r="Z69" s="3">
        <v>201442198.40000004</v>
      </c>
      <c r="AA69" s="37">
        <v>344822769.4000001</v>
      </c>
      <c r="AB69" s="37">
        <v>1442198.4000000358</v>
      </c>
      <c r="AC69" s="37">
        <v>0</v>
      </c>
      <c r="AD69" s="37">
        <v>0</v>
      </c>
      <c r="AE69" s="37">
        <v>0</v>
      </c>
      <c r="AF69" s="37">
        <v>0</v>
      </c>
    </row>
    <row r="70" spans="1:32" x14ac:dyDescent="0.2">
      <c r="A70" t="s">
        <v>126</v>
      </c>
      <c r="B70" t="s">
        <v>101</v>
      </c>
      <c r="C70" t="s">
        <v>24</v>
      </c>
      <c r="D70" t="s">
        <v>16</v>
      </c>
      <c r="E70" t="s">
        <v>36</v>
      </c>
      <c r="F70">
        <v>202112</v>
      </c>
      <c r="G70" s="3">
        <v>815000000</v>
      </c>
      <c r="H70" s="3">
        <v>815000000</v>
      </c>
      <c r="I70" s="3">
        <v>200000000</v>
      </c>
      <c r="J70" s="3">
        <v>199999999</v>
      </c>
      <c r="K70" s="10">
        <v>3</v>
      </c>
      <c r="L70" s="10">
        <v>3</v>
      </c>
      <c r="M70" s="10">
        <v>0</v>
      </c>
      <c r="N70" s="10">
        <v>1327668.4838709678</v>
      </c>
      <c r="O70" s="3">
        <v>40392302806.269989</v>
      </c>
      <c r="P70" s="3">
        <v>40397385846.863495</v>
      </c>
      <c r="Q70" s="3">
        <v>40353854898.669991</v>
      </c>
      <c r="R70" s="3">
        <v>40358937939.263496</v>
      </c>
      <c r="S70" s="31">
        <v>2.259600221324197E-6</v>
      </c>
      <c r="T70" s="10">
        <v>3</v>
      </c>
      <c r="U70" s="3">
        <v>271666666.66666669</v>
      </c>
      <c r="V70" s="3">
        <v>66666666.333333336</v>
      </c>
      <c r="W70" s="3">
        <v>815000000</v>
      </c>
      <c r="X70" s="3">
        <v>815000000</v>
      </c>
      <c r="Y70" s="3">
        <v>199999999</v>
      </c>
      <c r="Z70" s="3">
        <v>199999999</v>
      </c>
      <c r="AA70" s="37">
        <v>0</v>
      </c>
      <c r="AB70" s="37">
        <v>-1</v>
      </c>
      <c r="AC70" s="37">
        <v>0</v>
      </c>
      <c r="AD70" s="37">
        <v>0</v>
      </c>
      <c r="AE70" s="37">
        <v>0</v>
      </c>
      <c r="AF70" s="37">
        <v>0</v>
      </c>
    </row>
    <row r="71" spans="1:32" x14ac:dyDescent="0.2">
      <c r="A71" t="s">
        <v>126</v>
      </c>
      <c r="B71" t="s">
        <v>101</v>
      </c>
      <c r="C71" t="s">
        <v>24</v>
      </c>
      <c r="D71" t="s">
        <v>16</v>
      </c>
      <c r="E71" t="s">
        <v>36</v>
      </c>
      <c r="F71">
        <v>202206</v>
      </c>
      <c r="G71" s="3">
        <v>2539000000</v>
      </c>
      <c r="H71" s="3">
        <v>2539000000</v>
      </c>
      <c r="I71" s="3">
        <v>200000000</v>
      </c>
      <c r="J71" s="3">
        <v>200000000</v>
      </c>
      <c r="K71" s="10">
        <v>1</v>
      </c>
      <c r="L71" s="10">
        <v>1</v>
      </c>
      <c r="M71" s="10">
        <v>0</v>
      </c>
      <c r="N71" s="10">
        <v>1600253.0666666676</v>
      </c>
      <c r="O71" s="3">
        <v>26173611148.890003</v>
      </c>
      <c r="P71" s="3">
        <v>26171875375.346905</v>
      </c>
      <c r="Q71" s="3">
        <v>26173611148.890003</v>
      </c>
      <c r="R71" s="3">
        <v>26171875375.346905</v>
      </c>
      <c r="S71" s="31">
        <v>6.2490116146629441E-7</v>
      </c>
      <c r="T71" s="10">
        <v>1</v>
      </c>
      <c r="U71" s="3">
        <v>2539000000</v>
      </c>
      <c r="V71" s="3">
        <v>200000000</v>
      </c>
      <c r="W71" s="3">
        <v>2539000000</v>
      </c>
      <c r="X71" s="3">
        <v>2539000000</v>
      </c>
      <c r="Y71" s="3">
        <v>200000000</v>
      </c>
      <c r="Z71" s="3">
        <v>200000000</v>
      </c>
      <c r="AA71" s="37">
        <v>0</v>
      </c>
      <c r="AB71" s="37">
        <v>0</v>
      </c>
      <c r="AC71" s="37">
        <v>0</v>
      </c>
      <c r="AD71" s="37">
        <v>0</v>
      </c>
      <c r="AE71" s="37">
        <v>0</v>
      </c>
      <c r="AF71" s="37">
        <v>0</v>
      </c>
    </row>
    <row r="72" spans="1:32" x14ac:dyDescent="0.2">
      <c r="A72" t="s">
        <v>126</v>
      </c>
      <c r="B72" t="s">
        <v>101</v>
      </c>
      <c r="C72" t="s">
        <v>24</v>
      </c>
      <c r="D72" t="s">
        <v>16</v>
      </c>
      <c r="E72" t="s">
        <v>36</v>
      </c>
      <c r="F72">
        <v>202207</v>
      </c>
      <c r="G72" s="3">
        <v>1871000000</v>
      </c>
      <c r="H72" s="3">
        <v>1871000000.0000002</v>
      </c>
      <c r="I72" s="3">
        <v>500000000</v>
      </c>
      <c r="J72" s="3">
        <v>499999994</v>
      </c>
      <c r="K72" s="10">
        <v>3</v>
      </c>
      <c r="L72" s="10">
        <v>3</v>
      </c>
      <c r="M72" s="10">
        <v>0</v>
      </c>
      <c r="N72" s="10">
        <v>1601500.6129032259</v>
      </c>
      <c r="O72" s="3">
        <v>26479244519.23</v>
      </c>
      <c r="P72" s="3">
        <v>26479020071.718697</v>
      </c>
      <c r="Q72" s="3">
        <v>26479244519.23</v>
      </c>
      <c r="R72" s="3">
        <v>26479020071.718697</v>
      </c>
      <c r="S72" s="31">
        <v>1.8732431170048397E-6</v>
      </c>
      <c r="T72" s="10">
        <v>3</v>
      </c>
      <c r="U72" s="3">
        <v>623666666.66666675</v>
      </c>
      <c r="V72" s="3">
        <v>166666664.66666666</v>
      </c>
      <c r="W72" s="3">
        <v>1871000000.0000002</v>
      </c>
      <c r="X72" s="3">
        <v>1871000000.0000002</v>
      </c>
      <c r="Y72" s="3">
        <v>499999994</v>
      </c>
      <c r="Z72" s="3">
        <v>499999994</v>
      </c>
      <c r="AA72" s="37">
        <v>2.384185791015625E-7</v>
      </c>
      <c r="AB72" s="37">
        <v>-6</v>
      </c>
      <c r="AC72" s="37">
        <v>0</v>
      </c>
      <c r="AD72" s="37">
        <v>0</v>
      </c>
      <c r="AE72" s="37">
        <v>0</v>
      </c>
      <c r="AF72" s="37">
        <v>0</v>
      </c>
    </row>
    <row r="73" spans="1:32" x14ac:dyDescent="0.2">
      <c r="A73" t="s">
        <v>126</v>
      </c>
      <c r="B73" t="s">
        <v>101</v>
      </c>
      <c r="C73" t="s">
        <v>24</v>
      </c>
      <c r="D73" t="s">
        <v>16</v>
      </c>
      <c r="E73" t="s">
        <v>36</v>
      </c>
      <c r="F73">
        <v>202208</v>
      </c>
      <c r="G73" s="3">
        <v>805000000</v>
      </c>
      <c r="H73" s="3">
        <v>805000000</v>
      </c>
      <c r="I73" s="3">
        <v>250000000</v>
      </c>
      <c r="J73" s="3">
        <v>250000000.00000006</v>
      </c>
      <c r="K73" s="10">
        <v>1</v>
      </c>
      <c r="L73" s="10">
        <v>1</v>
      </c>
      <c r="M73" s="10">
        <v>0</v>
      </c>
      <c r="N73" s="10">
        <v>1597813.6774193549</v>
      </c>
      <c r="O73" s="3">
        <v>26889331417.730003</v>
      </c>
      <c r="P73" s="3">
        <v>26884952024.878708</v>
      </c>
      <c r="Q73" s="3">
        <v>26889331417.730003</v>
      </c>
      <c r="R73" s="3">
        <v>26884952024.878708</v>
      </c>
      <c r="S73" s="31">
        <v>6.258552008486435E-7</v>
      </c>
      <c r="T73" s="10">
        <v>1</v>
      </c>
      <c r="U73" s="3">
        <v>805000000</v>
      </c>
      <c r="V73" s="3">
        <v>250000000.00000006</v>
      </c>
      <c r="W73" s="3">
        <v>805000000</v>
      </c>
      <c r="X73" s="3">
        <v>805000000</v>
      </c>
      <c r="Y73" s="3">
        <v>250000000.00000006</v>
      </c>
      <c r="Z73" s="3">
        <v>250000000.00000006</v>
      </c>
      <c r="AA73" s="37">
        <v>0</v>
      </c>
      <c r="AB73" s="37">
        <v>5.9604644775390625E-8</v>
      </c>
      <c r="AC73" s="37">
        <v>0</v>
      </c>
      <c r="AD73" s="37">
        <v>0</v>
      </c>
      <c r="AE73" s="37">
        <v>0</v>
      </c>
      <c r="AF73" s="37">
        <v>0</v>
      </c>
    </row>
    <row r="74" spans="1:32" x14ac:dyDescent="0.2">
      <c r="A74" t="s">
        <v>126</v>
      </c>
      <c r="B74" t="s">
        <v>101</v>
      </c>
      <c r="C74" t="s">
        <v>24</v>
      </c>
      <c r="D74" t="s">
        <v>16</v>
      </c>
      <c r="E74" t="s">
        <v>36</v>
      </c>
      <c r="F74">
        <v>202211</v>
      </c>
      <c r="G74" s="3">
        <v>805000000</v>
      </c>
      <c r="H74" s="3">
        <v>805000000</v>
      </c>
      <c r="I74" s="3">
        <v>250000000</v>
      </c>
      <c r="J74" s="3">
        <v>249999991.99999994</v>
      </c>
      <c r="K74" s="10">
        <v>1</v>
      </c>
      <c r="L74" s="10">
        <v>1</v>
      </c>
      <c r="M74" s="10">
        <v>0</v>
      </c>
      <c r="N74" s="10">
        <v>1759600.3999998979</v>
      </c>
      <c r="O74" s="3">
        <v>28057375615.510002</v>
      </c>
      <c r="P74" s="3">
        <v>28057218935.675903</v>
      </c>
      <c r="Q74" s="3">
        <v>28057375615.510002</v>
      </c>
      <c r="R74" s="3">
        <v>28057218935.675903</v>
      </c>
      <c r="S74" s="31">
        <v>5.6831085057724353E-7</v>
      </c>
      <c r="T74" s="10">
        <v>1</v>
      </c>
      <c r="U74" s="3">
        <v>805000000</v>
      </c>
      <c r="V74" s="3">
        <v>249999991.99999994</v>
      </c>
      <c r="W74" s="3">
        <v>805000000</v>
      </c>
      <c r="X74" s="3">
        <v>805000000</v>
      </c>
      <c r="Y74" s="3">
        <v>249999991.99999994</v>
      </c>
      <c r="Z74" s="3">
        <v>249999991.99999994</v>
      </c>
      <c r="AA74" s="37">
        <v>0</v>
      </c>
      <c r="AB74" s="37">
        <v>-8.0000000596046448</v>
      </c>
      <c r="AC74" s="37">
        <v>0</v>
      </c>
      <c r="AD74" s="37">
        <v>0</v>
      </c>
      <c r="AE74" s="37">
        <v>0</v>
      </c>
      <c r="AF74" s="37">
        <v>0</v>
      </c>
    </row>
    <row r="75" spans="1:32" x14ac:dyDescent="0.2">
      <c r="A75" t="s">
        <v>126</v>
      </c>
      <c r="B75" t="s">
        <v>101</v>
      </c>
      <c r="C75" t="s">
        <v>24</v>
      </c>
      <c r="D75" t="s">
        <v>16</v>
      </c>
      <c r="E75" t="s">
        <v>36</v>
      </c>
      <c r="F75">
        <v>202302</v>
      </c>
      <c r="G75" s="3">
        <v>825080629</v>
      </c>
      <c r="H75" s="3">
        <v>825080629</v>
      </c>
      <c r="I75" s="3">
        <v>250000000</v>
      </c>
      <c r="J75" s="3">
        <v>249999995</v>
      </c>
      <c r="K75" s="10">
        <v>3</v>
      </c>
      <c r="L75" s="10">
        <v>3</v>
      </c>
      <c r="M75" s="10">
        <v>0</v>
      </c>
      <c r="N75" s="10">
        <v>1826965.142857143</v>
      </c>
      <c r="O75" s="3">
        <v>28669950292.259998</v>
      </c>
      <c r="P75" s="3">
        <v>28669486287.346897</v>
      </c>
      <c r="Q75" s="3">
        <v>28669950292.259998</v>
      </c>
      <c r="R75" s="3">
        <v>28669486287.346897</v>
      </c>
      <c r="S75" s="31">
        <v>1.6420674536287969E-6</v>
      </c>
      <c r="T75" s="10">
        <v>3</v>
      </c>
      <c r="U75" s="3">
        <v>275026876.33333331</v>
      </c>
      <c r="V75" s="3">
        <v>83333331.666666672</v>
      </c>
      <c r="W75" s="3">
        <v>825080629</v>
      </c>
      <c r="X75" s="3">
        <v>825080629</v>
      </c>
      <c r="Y75" s="3">
        <v>249999995</v>
      </c>
      <c r="Z75" s="3">
        <v>249999995</v>
      </c>
      <c r="AA75" s="37">
        <v>0</v>
      </c>
      <c r="AB75" s="37">
        <v>-5</v>
      </c>
      <c r="AC75" s="37">
        <v>0</v>
      </c>
      <c r="AD75" s="37">
        <v>0</v>
      </c>
      <c r="AE75" s="37">
        <v>0</v>
      </c>
      <c r="AF75" s="37">
        <v>0</v>
      </c>
    </row>
    <row r="76" spans="1:32" x14ac:dyDescent="0.2">
      <c r="A76" t="s">
        <v>126</v>
      </c>
      <c r="B76" t="s">
        <v>101</v>
      </c>
      <c r="C76" t="s">
        <v>24</v>
      </c>
      <c r="D76" t="s">
        <v>16</v>
      </c>
      <c r="E76" t="s">
        <v>36</v>
      </c>
      <c r="F76">
        <v>202303</v>
      </c>
      <c r="G76" s="3">
        <v>2863485250</v>
      </c>
      <c r="H76" s="3">
        <v>2863485250</v>
      </c>
      <c r="I76" s="3">
        <v>248957803</v>
      </c>
      <c r="J76" s="3">
        <v>248957803</v>
      </c>
      <c r="K76" s="10">
        <v>1</v>
      </c>
      <c r="L76" s="10">
        <v>1</v>
      </c>
      <c r="M76" s="10">
        <v>0</v>
      </c>
      <c r="N76" s="10">
        <v>1829912.1290322582</v>
      </c>
      <c r="O76" s="3">
        <v>28572726600.139996</v>
      </c>
      <c r="P76" s="3">
        <v>28571511833.698494</v>
      </c>
      <c r="Q76" s="3">
        <v>28572726600.139996</v>
      </c>
      <c r="R76" s="3">
        <v>28571511833.698494</v>
      </c>
      <c r="S76" s="31">
        <v>5.4647432744699392E-7</v>
      </c>
      <c r="T76" s="10">
        <v>1</v>
      </c>
      <c r="U76" s="3">
        <v>2863485250</v>
      </c>
      <c r="V76" s="3">
        <v>248957803</v>
      </c>
      <c r="W76" s="3">
        <v>2863485250</v>
      </c>
      <c r="X76" s="3">
        <v>2863485250</v>
      </c>
      <c r="Y76" s="3">
        <v>248957803</v>
      </c>
      <c r="Z76" s="3">
        <v>248957803</v>
      </c>
      <c r="AA76" s="37">
        <v>0</v>
      </c>
      <c r="AB76" s="37">
        <v>0</v>
      </c>
      <c r="AC76" s="37">
        <v>0</v>
      </c>
      <c r="AD76" s="37">
        <v>0</v>
      </c>
      <c r="AE76" s="37">
        <v>0</v>
      </c>
      <c r="AF76" s="37">
        <v>0</v>
      </c>
    </row>
    <row r="77" spans="1:32" x14ac:dyDescent="0.2">
      <c r="A77" t="s">
        <v>126</v>
      </c>
      <c r="B77" t="s">
        <v>101</v>
      </c>
      <c r="C77" t="s">
        <v>24</v>
      </c>
      <c r="D77" t="s">
        <v>16</v>
      </c>
      <c r="E77" t="s">
        <v>36</v>
      </c>
      <c r="F77">
        <v>202304</v>
      </c>
      <c r="G77" s="3">
        <v>2160682000</v>
      </c>
      <c r="H77" s="3">
        <v>2160681999.9999995</v>
      </c>
      <c r="I77" s="3">
        <v>500000000</v>
      </c>
      <c r="J77" s="3">
        <v>739999999.99999988</v>
      </c>
      <c r="K77" s="10">
        <v>4</v>
      </c>
      <c r="L77" s="10">
        <v>4</v>
      </c>
      <c r="M77" s="10">
        <v>0</v>
      </c>
      <c r="N77" s="10">
        <v>1831051.3</v>
      </c>
      <c r="O77" s="3">
        <v>28794755295.549995</v>
      </c>
      <c r="P77" s="3">
        <v>28793516784.112099</v>
      </c>
      <c r="Q77" s="3">
        <v>28794755295.549995</v>
      </c>
      <c r="R77" s="3">
        <v>28793516784.112099</v>
      </c>
      <c r="S77" s="31">
        <v>2.1845373747857309E-6</v>
      </c>
      <c r="T77" s="10">
        <v>4</v>
      </c>
      <c r="U77" s="3">
        <v>540170499.99999988</v>
      </c>
      <c r="V77" s="3">
        <v>184999999.99999997</v>
      </c>
      <c r="W77" s="3">
        <v>2160681999.9999995</v>
      </c>
      <c r="X77" s="3">
        <v>2160681999.9999995</v>
      </c>
      <c r="Y77" s="3">
        <v>739999999.99999988</v>
      </c>
      <c r="Z77" s="3">
        <v>739999999.99999988</v>
      </c>
      <c r="AA77" s="37">
        <v>-4.76837158203125E-7</v>
      </c>
      <c r="AB77" s="37">
        <v>239999999.99999988</v>
      </c>
      <c r="AC77" s="37">
        <v>0</v>
      </c>
      <c r="AD77" s="37">
        <v>0</v>
      </c>
      <c r="AE77" s="37">
        <v>0</v>
      </c>
      <c r="AF77" s="37">
        <v>0</v>
      </c>
    </row>
    <row r="78" spans="1:32" x14ac:dyDescent="0.2">
      <c r="A78" t="s">
        <v>126</v>
      </c>
      <c r="B78" t="s">
        <v>101</v>
      </c>
      <c r="C78" t="s">
        <v>24</v>
      </c>
      <c r="D78" t="s">
        <v>16</v>
      </c>
      <c r="E78" t="s">
        <v>36</v>
      </c>
      <c r="F78">
        <v>202310</v>
      </c>
      <c r="G78" s="3">
        <v>1707134176</v>
      </c>
      <c r="H78" s="3">
        <v>2622120983.73</v>
      </c>
      <c r="I78" s="3">
        <v>249329703</v>
      </c>
      <c r="J78" s="3">
        <v>253156574.73000011</v>
      </c>
      <c r="K78" s="10">
        <v>3</v>
      </c>
      <c r="L78" s="10">
        <v>3</v>
      </c>
      <c r="M78" s="10">
        <v>0</v>
      </c>
      <c r="N78" s="10">
        <v>1791580.6451612904</v>
      </c>
      <c r="O78" s="3">
        <v>28380861969.990002</v>
      </c>
      <c r="P78" s="3">
        <v>28380861969.990002</v>
      </c>
      <c r="Q78" s="3">
        <v>28380861969.990002</v>
      </c>
      <c r="R78" s="3">
        <v>28380861969.990002</v>
      </c>
      <c r="S78" s="31">
        <v>1.6744990007022092E-6</v>
      </c>
      <c r="T78" s="10">
        <v>3</v>
      </c>
      <c r="U78" s="3">
        <v>874040327.90999997</v>
      </c>
      <c r="V78" s="3">
        <v>84385524.910000041</v>
      </c>
      <c r="W78" s="3">
        <v>2622120983.73</v>
      </c>
      <c r="X78" s="3">
        <v>2622120983.73</v>
      </c>
      <c r="Y78" s="3">
        <v>253156574.73000011</v>
      </c>
      <c r="Z78" s="3">
        <v>253156574.73000011</v>
      </c>
      <c r="AA78" s="37">
        <v>914986807.73000002</v>
      </c>
      <c r="AB78" s="37">
        <v>3826871.7300001085</v>
      </c>
      <c r="AC78" s="37">
        <v>0</v>
      </c>
      <c r="AD78" s="37">
        <v>0</v>
      </c>
      <c r="AE78" s="37">
        <v>0</v>
      </c>
      <c r="AF78" s="37">
        <v>0</v>
      </c>
    </row>
    <row r="79" spans="1:32" x14ac:dyDescent="0.2">
      <c r="A79" t="s">
        <v>128</v>
      </c>
      <c r="B79" t="s">
        <v>101</v>
      </c>
      <c r="C79" t="s">
        <v>15</v>
      </c>
      <c r="D79" t="s">
        <v>26</v>
      </c>
      <c r="E79" t="s">
        <v>36</v>
      </c>
      <c r="F79">
        <v>201905</v>
      </c>
      <c r="G79" s="3">
        <v>3743490780</v>
      </c>
      <c r="H79" s="3">
        <v>3743490780</v>
      </c>
      <c r="I79" s="3">
        <v>200000000</v>
      </c>
      <c r="J79" s="3">
        <v>200000000</v>
      </c>
      <c r="K79" s="10">
        <v>2</v>
      </c>
      <c r="L79" s="10">
        <v>2</v>
      </c>
      <c r="M79" s="10">
        <v>0</v>
      </c>
      <c r="N79" s="10">
        <v>995575.87096774194</v>
      </c>
      <c r="O79" s="3">
        <v>2253786497.5299973</v>
      </c>
      <c r="P79" s="3">
        <v>3326271255.2149053</v>
      </c>
      <c r="Q79" s="3">
        <v>2250090078.0299973</v>
      </c>
      <c r="R79" s="3">
        <v>3322574835.7149053</v>
      </c>
      <c r="S79" s="31">
        <v>2.0088875778557342E-6</v>
      </c>
      <c r="T79" s="10">
        <v>2</v>
      </c>
      <c r="U79" s="3">
        <v>1871745390</v>
      </c>
      <c r="V79" s="3">
        <v>100000000</v>
      </c>
      <c r="W79" s="3">
        <v>3743490780</v>
      </c>
      <c r="X79" s="3">
        <v>3743490780</v>
      </c>
      <c r="Y79" s="3">
        <v>200000000</v>
      </c>
      <c r="Z79" s="3">
        <v>200000000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0</v>
      </c>
    </row>
    <row r="80" spans="1:32" x14ac:dyDescent="0.2">
      <c r="A80" t="s">
        <v>128</v>
      </c>
      <c r="B80" t="s">
        <v>101</v>
      </c>
      <c r="C80" t="s">
        <v>15</v>
      </c>
      <c r="D80" t="s">
        <v>26</v>
      </c>
      <c r="E80" t="s">
        <v>36</v>
      </c>
      <c r="F80">
        <v>201909</v>
      </c>
      <c r="G80" s="3">
        <v>931653516</v>
      </c>
      <c r="H80" s="3">
        <v>931653516</v>
      </c>
      <c r="I80" s="3">
        <v>0</v>
      </c>
      <c r="J80" s="3">
        <v>-2.9802322387695312E-8</v>
      </c>
      <c r="K80" s="10">
        <v>4</v>
      </c>
      <c r="L80" s="10">
        <v>4</v>
      </c>
      <c r="M80" s="10">
        <v>0</v>
      </c>
      <c r="N80" s="10">
        <v>1034939.2666666667</v>
      </c>
      <c r="O80" s="3">
        <v>3057502648.9199758</v>
      </c>
      <c r="P80" s="3">
        <v>5799613203.6002712</v>
      </c>
      <c r="Q80" s="3">
        <v>3057680389.2599759</v>
      </c>
      <c r="R80" s="3">
        <v>5799790943.9402704</v>
      </c>
      <c r="S80" s="31">
        <v>3.8649610936912302E-6</v>
      </c>
      <c r="T80" s="10">
        <v>4</v>
      </c>
      <c r="U80" s="3">
        <v>232913379</v>
      </c>
      <c r="V80" s="3">
        <v>-7.4505805969238281E-9</v>
      </c>
      <c r="W80" s="3">
        <v>931653516</v>
      </c>
      <c r="X80" s="3">
        <v>931653516</v>
      </c>
      <c r="Y80" s="3">
        <v>-2.9802322387695312E-8</v>
      </c>
      <c r="Z80" s="3">
        <v>-2.9802322387695312E-8</v>
      </c>
      <c r="AA80" s="37">
        <v>0</v>
      </c>
      <c r="AB80" s="37">
        <v>-2.9802322387695312E-8</v>
      </c>
      <c r="AC80" s="37">
        <v>0</v>
      </c>
      <c r="AD80" s="37">
        <v>0</v>
      </c>
      <c r="AE80" s="37">
        <v>0</v>
      </c>
      <c r="AF80" s="37">
        <v>0</v>
      </c>
    </row>
    <row r="81" spans="1:32" x14ac:dyDescent="0.2">
      <c r="A81" t="s">
        <v>128</v>
      </c>
      <c r="B81" t="s">
        <v>101</v>
      </c>
      <c r="C81" t="s">
        <v>15</v>
      </c>
      <c r="D81" t="s">
        <v>26</v>
      </c>
      <c r="E81" t="s">
        <v>36</v>
      </c>
      <c r="F81">
        <v>202001</v>
      </c>
      <c r="G81" s="3">
        <v>0</v>
      </c>
      <c r="H81" s="3">
        <v>0</v>
      </c>
      <c r="I81" s="3">
        <v>0</v>
      </c>
      <c r="J81" s="3">
        <v>0</v>
      </c>
      <c r="K81" s="10">
        <v>0</v>
      </c>
      <c r="L81" s="10">
        <v>0</v>
      </c>
      <c r="M81" s="10">
        <v>0</v>
      </c>
      <c r="N81" s="10">
        <v>1039336.5806451613</v>
      </c>
      <c r="O81" s="3">
        <v>1559940162.5599954</v>
      </c>
      <c r="P81" s="3">
        <v>3965999811.3783011</v>
      </c>
      <c r="Q81" s="3">
        <v>1559964592.0099955</v>
      </c>
      <c r="R81" s="3">
        <v>3966024240.828301</v>
      </c>
      <c r="S81" s="31">
        <v>0</v>
      </c>
      <c r="T81" s="10">
        <v>0</v>
      </c>
      <c r="W81" s="3">
        <v>0</v>
      </c>
      <c r="X81" s="3">
        <v>0</v>
      </c>
      <c r="Y81" s="3">
        <v>0</v>
      </c>
      <c r="Z81" s="3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0</v>
      </c>
    </row>
    <row r="82" spans="1:32" x14ac:dyDescent="0.2">
      <c r="A82" t="s">
        <v>128</v>
      </c>
      <c r="B82" t="s">
        <v>101</v>
      </c>
      <c r="C82" t="s">
        <v>15</v>
      </c>
      <c r="D82" t="s">
        <v>26</v>
      </c>
      <c r="E82" t="s">
        <v>36</v>
      </c>
      <c r="F82">
        <v>202002</v>
      </c>
      <c r="G82" s="3">
        <v>661349436</v>
      </c>
      <c r="H82" s="3">
        <v>661349436</v>
      </c>
      <c r="I82" s="3">
        <v>200000000</v>
      </c>
      <c r="J82" s="3">
        <v>200000000</v>
      </c>
      <c r="K82" s="10">
        <v>1</v>
      </c>
      <c r="L82" s="10">
        <v>1</v>
      </c>
      <c r="M82" s="10">
        <v>0</v>
      </c>
      <c r="N82" s="10">
        <v>1043820.2413793105</v>
      </c>
      <c r="O82" s="3">
        <v>2309086858.3800139</v>
      </c>
      <c r="P82" s="3">
        <v>2313673696.6408124</v>
      </c>
      <c r="Q82" s="3">
        <v>2502219422.380012</v>
      </c>
      <c r="R82" s="3">
        <v>2506806260.6408086</v>
      </c>
      <c r="S82" s="31">
        <v>9.5801936038200774E-7</v>
      </c>
      <c r="T82" s="10">
        <v>1</v>
      </c>
      <c r="U82" s="3">
        <v>661349436</v>
      </c>
      <c r="V82" s="3">
        <v>200000000</v>
      </c>
      <c r="W82" s="3">
        <v>661349436</v>
      </c>
      <c r="X82" s="3">
        <v>661349436</v>
      </c>
      <c r="Y82" s="3">
        <v>200000000</v>
      </c>
      <c r="Z82" s="3">
        <v>200000000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0</v>
      </c>
    </row>
    <row r="83" spans="1:32" x14ac:dyDescent="0.2">
      <c r="A83" t="s">
        <v>128</v>
      </c>
      <c r="B83" t="s">
        <v>101</v>
      </c>
      <c r="C83" t="s">
        <v>15</v>
      </c>
      <c r="D83" t="s">
        <v>26</v>
      </c>
      <c r="E83" t="s">
        <v>36</v>
      </c>
      <c r="F83">
        <v>202101</v>
      </c>
      <c r="G83" s="3">
        <v>561600000</v>
      </c>
      <c r="H83" s="3">
        <v>561600000</v>
      </c>
      <c r="I83" s="3">
        <v>200000000</v>
      </c>
      <c r="J83" s="3">
        <v>200000000</v>
      </c>
      <c r="K83" s="10">
        <v>1</v>
      </c>
      <c r="L83" s="10">
        <v>1</v>
      </c>
      <c r="M83" s="10">
        <v>0</v>
      </c>
      <c r="N83" s="10">
        <v>952463.58064516145</v>
      </c>
      <c r="O83" s="3">
        <v>2367709098.8400021</v>
      </c>
      <c r="P83" s="3">
        <v>2367709098.8400021</v>
      </c>
      <c r="Q83" s="3">
        <v>2197970457.1800013</v>
      </c>
      <c r="R83" s="3">
        <v>2197970457.1800013</v>
      </c>
      <c r="S83" s="31">
        <v>1.0499089102416276E-6</v>
      </c>
      <c r="T83" s="10">
        <v>1</v>
      </c>
      <c r="U83" s="3">
        <v>561600000</v>
      </c>
      <c r="V83" s="3">
        <v>200000000</v>
      </c>
      <c r="W83" s="3">
        <v>561600000</v>
      </c>
      <c r="X83" s="3">
        <v>561600000</v>
      </c>
      <c r="Y83" s="3">
        <v>200000000</v>
      </c>
      <c r="Z83" s="3">
        <v>200000000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0</v>
      </c>
    </row>
    <row r="84" spans="1:32" x14ac:dyDescent="0.2">
      <c r="A84" t="s">
        <v>129</v>
      </c>
      <c r="B84" t="s">
        <v>101</v>
      </c>
      <c r="C84" t="s">
        <v>15</v>
      </c>
      <c r="D84" t="s">
        <v>27</v>
      </c>
      <c r="E84" t="s">
        <v>36</v>
      </c>
      <c r="F84">
        <v>201904</v>
      </c>
      <c r="G84" s="3">
        <v>2904932727</v>
      </c>
      <c r="H84" s="3">
        <v>2904932727</v>
      </c>
      <c r="I84" s="3">
        <v>2904932727</v>
      </c>
      <c r="J84" s="3">
        <v>2904932727</v>
      </c>
      <c r="K84" s="10">
        <v>3</v>
      </c>
      <c r="L84" s="10">
        <v>3</v>
      </c>
      <c r="M84" s="10">
        <v>0</v>
      </c>
      <c r="N84" s="10">
        <v>2145580.2333333343</v>
      </c>
      <c r="O84" s="3">
        <v>2223593209.9200063</v>
      </c>
      <c r="P84" s="3">
        <v>3018987121.4614182</v>
      </c>
      <c r="Q84" s="3">
        <v>2221110080.5700073</v>
      </c>
      <c r="R84" s="3">
        <v>3016503992.1114168</v>
      </c>
      <c r="S84" s="31">
        <v>1.3982231721715924E-6</v>
      </c>
      <c r="T84" s="10">
        <v>3</v>
      </c>
      <c r="U84" s="3">
        <v>968310909</v>
      </c>
      <c r="V84" s="3">
        <v>968310909</v>
      </c>
      <c r="W84" s="3">
        <v>2904932727</v>
      </c>
      <c r="X84" s="3">
        <v>2904932727</v>
      </c>
      <c r="Y84" s="3">
        <v>2904932727</v>
      </c>
      <c r="Z84" s="3">
        <v>2904932727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0</v>
      </c>
    </row>
    <row r="85" spans="1:32" x14ac:dyDescent="0.2">
      <c r="A85" t="s">
        <v>129</v>
      </c>
      <c r="B85" t="s">
        <v>101</v>
      </c>
      <c r="C85" t="s">
        <v>15</v>
      </c>
      <c r="D85" t="s">
        <v>27</v>
      </c>
      <c r="E85" t="s">
        <v>36</v>
      </c>
      <c r="F85">
        <v>201907</v>
      </c>
      <c r="G85" s="3">
        <v>0</v>
      </c>
      <c r="H85" s="3">
        <v>0</v>
      </c>
      <c r="I85" s="3">
        <v>0</v>
      </c>
      <c r="J85" s="3">
        <v>0</v>
      </c>
      <c r="K85" s="10">
        <v>0</v>
      </c>
      <c r="L85" s="10">
        <v>0</v>
      </c>
      <c r="M85" s="10">
        <v>0</v>
      </c>
      <c r="N85" s="10">
        <v>2437013.6774193561</v>
      </c>
      <c r="O85" s="3">
        <v>2549352438.7399998</v>
      </c>
      <c r="P85" s="3">
        <v>3429000427.6372004</v>
      </c>
      <c r="Q85" s="3">
        <v>2550756514.6299996</v>
      </c>
      <c r="R85" s="3">
        <v>3430404503.5272002</v>
      </c>
      <c r="S85" s="31">
        <v>0</v>
      </c>
      <c r="T85" s="10">
        <v>0</v>
      </c>
      <c r="W85" s="3">
        <v>0</v>
      </c>
      <c r="X85" s="3">
        <v>0</v>
      </c>
      <c r="Y85" s="3">
        <v>0</v>
      </c>
      <c r="Z85" s="3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0</v>
      </c>
    </row>
    <row r="86" spans="1:32" x14ac:dyDescent="0.2">
      <c r="A86" t="s">
        <v>129</v>
      </c>
      <c r="B86" t="s">
        <v>101</v>
      </c>
      <c r="C86" t="s">
        <v>15</v>
      </c>
      <c r="D86" t="s">
        <v>27</v>
      </c>
      <c r="E86" t="s">
        <v>36</v>
      </c>
      <c r="F86">
        <v>201908</v>
      </c>
      <c r="G86" s="3">
        <v>0</v>
      </c>
      <c r="H86" s="3">
        <v>0</v>
      </c>
      <c r="I86" s="3">
        <v>0</v>
      </c>
      <c r="J86" s="3">
        <v>-500000</v>
      </c>
      <c r="K86" s="10">
        <v>0</v>
      </c>
      <c r="L86" s="10">
        <v>0</v>
      </c>
      <c r="M86" s="10">
        <v>0</v>
      </c>
      <c r="N86" s="10">
        <v>2478870.0322580654</v>
      </c>
      <c r="O86" s="3">
        <v>4532680651.5299797</v>
      </c>
      <c r="P86" s="3">
        <v>6207330820.276659</v>
      </c>
      <c r="Q86" s="3">
        <v>4509056749.2999792</v>
      </c>
      <c r="R86" s="3">
        <v>6183706918.0466595</v>
      </c>
      <c r="S86" s="31">
        <v>0</v>
      </c>
      <c r="T86" s="10">
        <v>0</v>
      </c>
      <c r="V86" s="3">
        <v>65535</v>
      </c>
      <c r="W86" s="3">
        <v>0</v>
      </c>
      <c r="X86" s="3">
        <v>0</v>
      </c>
      <c r="Y86" s="3">
        <v>-500000</v>
      </c>
      <c r="Z86" s="3">
        <v>-500000</v>
      </c>
      <c r="AA86" s="37">
        <v>0</v>
      </c>
      <c r="AB86" s="37">
        <v>-500000</v>
      </c>
      <c r="AC86" s="37">
        <v>0</v>
      </c>
      <c r="AD86" s="37">
        <v>0</v>
      </c>
      <c r="AE86" s="37">
        <v>0</v>
      </c>
      <c r="AF86" s="37">
        <v>0</v>
      </c>
    </row>
    <row r="87" spans="1:32" x14ac:dyDescent="0.2">
      <c r="A87" t="s">
        <v>129</v>
      </c>
      <c r="B87" t="s">
        <v>101</v>
      </c>
      <c r="C87" t="s">
        <v>15</v>
      </c>
      <c r="D87" t="s">
        <v>27</v>
      </c>
      <c r="E87" t="s">
        <v>36</v>
      </c>
      <c r="F87">
        <v>202012</v>
      </c>
      <c r="G87" s="3">
        <v>0</v>
      </c>
      <c r="H87" s="3">
        <v>0</v>
      </c>
      <c r="I87" s="3">
        <v>0</v>
      </c>
      <c r="J87" s="3">
        <v>0</v>
      </c>
      <c r="K87" s="10">
        <v>0</v>
      </c>
      <c r="L87" s="10">
        <v>0</v>
      </c>
      <c r="M87" s="10">
        <v>0</v>
      </c>
      <c r="N87" s="10">
        <v>2555276.1935483869</v>
      </c>
      <c r="O87" s="3">
        <v>4911155120.0599966</v>
      </c>
      <c r="P87" s="3">
        <v>4901289752.2459364</v>
      </c>
      <c r="Q87" s="3">
        <v>4876664116.1299963</v>
      </c>
      <c r="R87" s="3">
        <v>4866798748.3159351</v>
      </c>
      <c r="S87" s="31">
        <v>0</v>
      </c>
      <c r="T87" s="10">
        <v>0</v>
      </c>
      <c r="W87" s="3">
        <v>0</v>
      </c>
      <c r="X87" s="3">
        <v>0</v>
      </c>
      <c r="Y87" s="3">
        <v>0</v>
      </c>
      <c r="Z87" s="3">
        <v>0</v>
      </c>
      <c r="AA87" s="37">
        <v>0</v>
      </c>
      <c r="AB87" s="37">
        <v>0</v>
      </c>
      <c r="AC87" s="37">
        <v>0</v>
      </c>
      <c r="AD87" s="37">
        <v>0</v>
      </c>
      <c r="AE87" s="37">
        <v>0</v>
      </c>
      <c r="AF87" s="37">
        <v>0</v>
      </c>
    </row>
    <row r="88" spans="1:32" x14ac:dyDescent="0.2">
      <c r="A88" t="s">
        <v>129</v>
      </c>
      <c r="B88" t="s">
        <v>101</v>
      </c>
      <c r="C88" t="s">
        <v>15</v>
      </c>
      <c r="D88" t="s">
        <v>27</v>
      </c>
      <c r="E88" t="s">
        <v>36</v>
      </c>
      <c r="F88">
        <v>202101</v>
      </c>
      <c r="G88" s="3">
        <v>755973960</v>
      </c>
      <c r="H88" s="3">
        <v>755973960</v>
      </c>
      <c r="I88" s="3">
        <v>200000000</v>
      </c>
      <c r="J88" s="3">
        <v>200000000</v>
      </c>
      <c r="K88" s="10">
        <v>2</v>
      </c>
      <c r="L88" s="10">
        <v>2</v>
      </c>
      <c r="M88" s="10">
        <v>0</v>
      </c>
      <c r="N88" s="10">
        <v>2532417.5161290313</v>
      </c>
      <c r="O88" s="3">
        <v>3464770448.5599985</v>
      </c>
      <c r="P88" s="3">
        <v>3464770448.5599985</v>
      </c>
      <c r="Q88" s="3">
        <v>3299164442.0299821</v>
      </c>
      <c r="R88" s="3">
        <v>3299164442.0299821</v>
      </c>
      <c r="S88" s="31">
        <v>7.8975918752020519E-7</v>
      </c>
      <c r="T88" s="10">
        <v>2</v>
      </c>
      <c r="U88" s="3">
        <v>377986980</v>
      </c>
      <c r="V88" s="3">
        <v>100000000</v>
      </c>
      <c r="W88" s="3">
        <v>755973960</v>
      </c>
      <c r="X88" s="3">
        <v>755973960</v>
      </c>
      <c r="Y88" s="3">
        <v>200000000</v>
      </c>
      <c r="Z88" s="3">
        <v>200000000</v>
      </c>
      <c r="AA88" s="37">
        <v>0</v>
      </c>
      <c r="AB88" s="37">
        <v>0</v>
      </c>
      <c r="AC88" s="37">
        <v>0</v>
      </c>
      <c r="AD88" s="37">
        <v>0</v>
      </c>
      <c r="AE88" s="37">
        <v>0</v>
      </c>
      <c r="AF88" s="37">
        <v>0</v>
      </c>
    </row>
    <row r="89" spans="1:32" x14ac:dyDescent="0.2">
      <c r="A89" t="s">
        <v>129</v>
      </c>
      <c r="B89" t="s">
        <v>101</v>
      </c>
      <c r="C89" t="s">
        <v>15</v>
      </c>
      <c r="D89" t="s">
        <v>27</v>
      </c>
      <c r="E89" t="s">
        <v>36</v>
      </c>
      <c r="F89">
        <v>202112</v>
      </c>
      <c r="G89" s="3">
        <v>0</v>
      </c>
      <c r="H89" s="3">
        <v>0</v>
      </c>
      <c r="I89" s="3">
        <v>0</v>
      </c>
      <c r="J89" s="3">
        <v>0</v>
      </c>
      <c r="K89" s="10">
        <v>0</v>
      </c>
      <c r="L89" s="10">
        <v>0</v>
      </c>
      <c r="M89" s="10">
        <v>0</v>
      </c>
      <c r="N89" s="10">
        <v>2863388.1290322589</v>
      </c>
      <c r="O89" s="3">
        <v>6846135829.6199846</v>
      </c>
      <c r="P89" s="3">
        <v>6846944629.9120483</v>
      </c>
      <c r="Q89" s="3">
        <v>6870314325.0999861</v>
      </c>
      <c r="R89" s="3">
        <v>6871123125.3920517</v>
      </c>
      <c r="S89" s="31">
        <v>0</v>
      </c>
      <c r="T89" s="10">
        <v>0</v>
      </c>
      <c r="W89" s="3">
        <v>0</v>
      </c>
      <c r="X89" s="3">
        <v>0</v>
      </c>
      <c r="Y89" s="3">
        <v>0</v>
      </c>
      <c r="Z89" s="3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0</v>
      </c>
    </row>
    <row r="90" spans="1:32" x14ac:dyDescent="0.2">
      <c r="A90" t="s">
        <v>129</v>
      </c>
      <c r="B90" t="s">
        <v>101</v>
      </c>
      <c r="C90" t="s">
        <v>15</v>
      </c>
      <c r="D90" t="s">
        <v>27</v>
      </c>
      <c r="E90" t="s">
        <v>36</v>
      </c>
      <c r="F90">
        <v>202201</v>
      </c>
      <c r="G90" s="3">
        <v>0</v>
      </c>
      <c r="H90" s="3">
        <v>0</v>
      </c>
      <c r="I90" s="3">
        <v>0</v>
      </c>
      <c r="J90" s="3">
        <v>0</v>
      </c>
      <c r="K90" s="10">
        <v>0</v>
      </c>
      <c r="L90" s="10">
        <v>0</v>
      </c>
      <c r="M90" s="10">
        <v>0</v>
      </c>
      <c r="N90" s="10">
        <v>2814687.4516129037</v>
      </c>
      <c r="O90" s="3">
        <v>4693861538.269907</v>
      </c>
      <c r="P90" s="3">
        <v>4669450509.9023829</v>
      </c>
      <c r="Q90" s="3">
        <v>4438570033.0800304</v>
      </c>
      <c r="R90" s="3">
        <v>4414159004.7125273</v>
      </c>
      <c r="S90" s="31">
        <v>0</v>
      </c>
      <c r="T90" s="10">
        <v>0</v>
      </c>
      <c r="W90" s="3">
        <v>0</v>
      </c>
      <c r="X90" s="3">
        <v>0</v>
      </c>
      <c r="Y90" s="3">
        <v>0</v>
      </c>
      <c r="Z90" s="3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0</v>
      </c>
    </row>
    <row r="91" spans="1:32" x14ac:dyDescent="0.2">
      <c r="A91" t="s">
        <v>129</v>
      </c>
      <c r="B91" t="s">
        <v>101</v>
      </c>
      <c r="C91" t="s">
        <v>15</v>
      </c>
      <c r="D91" t="s">
        <v>27</v>
      </c>
      <c r="E91" t="s">
        <v>36</v>
      </c>
      <c r="F91">
        <v>202208</v>
      </c>
      <c r="G91" s="3">
        <v>982169018</v>
      </c>
      <c r="H91" s="3">
        <v>1046340892.62</v>
      </c>
      <c r="I91" s="3">
        <v>982169018</v>
      </c>
      <c r="J91" s="3">
        <v>1046340892.62</v>
      </c>
      <c r="K91" s="10">
        <v>1</v>
      </c>
      <c r="L91" s="10">
        <v>1</v>
      </c>
      <c r="M91" s="10">
        <v>0</v>
      </c>
      <c r="N91" s="10">
        <v>2906139.9354838734</v>
      </c>
      <c r="O91" s="3">
        <v>7147691406.5700083</v>
      </c>
      <c r="P91" s="3">
        <v>5520792165.15833</v>
      </c>
      <c r="Q91" s="3">
        <v>5588882400.3699932</v>
      </c>
      <c r="R91" s="3">
        <v>3961983158.9584231</v>
      </c>
      <c r="S91" s="31">
        <v>3.4409905310822537E-7</v>
      </c>
      <c r="T91" s="10">
        <v>1</v>
      </c>
      <c r="U91" s="3">
        <v>1046340892.62</v>
      </c>
      <c r="V91" s="3">
        <v>1046340892.62</v>
      </c>
      <c r="W91" s="3">
        <v>1046340892.62</v>
      </c>
      <c r="X91" s="3">
        <v>1046340892.62</v>
      </c>
      <c r="Y91" s="3">
        <v>1046340892.62</v>
      </c>
      <c r="Z91" s="3">
        <v>1046340892.62</v>
      </c>
      <c r="AA91" s="37">
        <v>64171874.620000005</v>
      </c>
      <c r="AB91" s="37">
        <v>64171874.620000005</v>
      </c>
      <c r="AC91" s="37">
        <v>0</v>
      </c>
      <c r="AD91" s="37">
        <v>0</v>
      </c>
      <c r="AE91" s="37">
        <v>0</v>
      </c>
      <c r="AF91" s="37">
        <v>0</v>
      </c>
    </row>
    <row r="92" spans="1:32" x14ac:dyDescent="0.2">
      <c r="A92" t="s">
        <v>129</v>
      </c>
      <c r="B92" t="s">
        <v>101</v>
      </c>
      <c r="C92" t="s">
        <v>15</v>
      </c>
      <c r="D92" t="s">
        <v>27</v>
      </c>
      <c r="E92" t="s">
        <v>36</v>
      </c>
      <c r="F92">
        <v>202305</v>
      </c>
      <c r="G92" s="3">
        <v>0</v>
      </c>
      <c r="H92" s="3">
        <v>0</v>
      </c>
      <c r="I92" s="3">
        <v>0</v>
      </c>
      <c r="J92" s="3">
        <v>-1.1920928955078125E-7</v>
      </c>
      <c r="K92" s="10">
        <v>0</v>
      </c>
      <c r="L92" s="10">
        <v>0</v>
      </c>
      <c r="M92" s="10">
        <v>0</v>
      </c>
      <c r="N92" s="10">
        <v>2826272.5806451617</v>
      </c>
      <c r="O92" s="3">
        <v>7040386263.5900021</v>
      </c>
      <c r="P92" s="3">
        <v>7229973013.483427</v>
      </c>
      <c r="Q92" s="3">
        <v>6468387604.0700083</v>
      </c>
      <c r="R92" s="3">
        <v>6657974353.963418</v>
      </c>
      <c r="S92" s="31">
        <v>0</v>
      </c>
      <c r="T92" s="10">
        <v>0</v>
      </c>
      <c r="V92" s="3">
        <v>65535</v>
      </c>
      <c r="W92" s="3">
        <v>0</v>
      </c>
      <c r="X92" s="3">
        <v>0</v>
      </c>
      <c r="Y92" s="3">
        <v>-1.1920928955078125E-7</v>
      </c>
      <c r="Z92" s="3">
        <v>-1.1920928955078125E-7</v>
      </c>
      <c r="AA92" s="37">
        <v>0</v>
      </c>
      <c r="AB92" s="37">
        <v>-1.1920928955078125E-7</v>
      </c>
      <c r="AC92" s="37">
        <v>0</v>
      </c>
      <c r="AD92" s="37">
        <v>0</v>
      </c>
      <c r="AE92" s="37">
        <v>0</v>
      </c>
      <c r="AF92" s="37">
        <v>0</v>
      </c>
    </row>
    <row r="93" spans="1:32" x14ac:dyDescent="0.2">
      <c r="A93" t="s">
        <v>130</v>
      </c>
      <c r="B93" t="s">
        <v>101</v>
      </c>
      <c r="C93" t="s">
        <v>15</v>
      </c>
      <c r="D93" t="s">
        <v>17</v>
      </c>
      <c r="E93" t="s">
        <v>36</v>
      </c>
      <c r="F93">
        <v>201904</v>
      </c>
      <c r="G93" s="3">
        <v>450368614</v>
      </c>
      <c r="H93" s="3">
        <v>450368614</v>
      </c>
      <c r="I93" s="3">
        <v>450368614</v>
      </c>
      <c r="J93" s="3">
        <v>450368614</v>
      </c>
      <c r="K93" s="10">
        <v>1</v>
      </c>
      <c r="L93" s="10">
        <v>1</v>
      </c>
      <c r="M93" s="10">
        <v>0</v>
      </c>
      <c r="N93" s="10">
        <v>607861.96666666691</v>
      </c>
      <c r="O93" s="3">
        <v>1461624968.6899981</v>
      </c>
      <c r="P93" s="3">
        <v>-7110231197.0835094</v>
      </c>
      <c r="Q93" s="3">
        <v>1461624968.6899981</v>
      </c>
      <c r="R93" s="3">
        <v>-7110231197.0835094</v>
      </c>
      <c r="S93" s="31">
        <v>1.6451103290500321E-6</v>
      </c>
      <c r="T93" s="10">
        <v>1</v>
      </c>
      <c r="U93" s="3">
        <v>450368614</v>
      </c>
      <c r="V93" s="3">
        <v>450368614</v>
      </c>
      <c r="W93" s="3">
        <v>450368614</v>
      </c>
      <c r="X93" s="3">
        <v>450368614</v>
      </c>
      <c r="Y93" s="3">
        <v>450368614</v>
      </c>
      <c r="Z93" s="3">
        <v>450368614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0</v>
      </c>
    </row>
    <row r="94" spans="1:32" x14ac:dyDescent="0.2">
      <c r="A94" t="s">
        <v>130</v>
      </c>
      <c r="B94" t="s">
        <v>101</v>
      </c>
      <c r="C94" t="s">
        <v>15</v>
      </c>
      <c r="D94" t="s">
        <v>17</v>
      </c>
      <c r="E94" t="s">
        <v>36</v>
      </c>
      <c r="F94">
        <v>201908</v>
      </c>
      <c r="G94" s="3">
        <v>30000</v>
      </c>
      <c r="H94" s="3">
        <v>30000</v>
      </c>
      <c r="I94" s="3">
        <v>30000</v>
      </c>
      <c r="J94" s="3">
        <v>30000</v>
      </c>
      <c r="K94" s="10">
        <v>1</v>
      </c>
      <c r="L94" s="10">
        <v>1</v>
      </c>
      <c r="M94" s="10">
        <v>0</v>
      </c>
      <c r="N94" s="10">
        <v>681462.12903225794</v>
      </c>
      <c r="O94" s="3">
        <v>1942946424.2200394</v>
      </c>
      <c r="P94" s="3">
        <v>-7814395362.76653</v>
      </c>
      <c r="Q94" s="3">
        <v>1942946424.2200394</v>
      </c>
      <c r="R94" s="3">
        <v>-7814395362.76653</v>
      </c>
      <c r="S94" s="31">
        <v>1.4674329759455549E-6</v>
      </c>
      <c r="T94" s="10">
        <v>1</v>
      </c>
      <c r="U94" s="3">
        <v>30000</v>
      </c>
      <c r="V94" s="3">
        <v>30000</v>
      </c>
      <c r="W94" s="3">
        <v>30000</v>
      </c>
      <c r="X94" s="3">
        <v>30000</v>
      </c>
      <c r="Y94" s="3">
        <v>30000</v>
      </c>
      <c r="Z94" s="3">
        <v>30000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0</v>
      </c>
    </row>
    <row r="95" spans="1:32" x14ac:dyDescent="0.2">
      <c r="A95" t="s">
        <v>130</v>
      </c>
      <c r="B95" t="s">
        <v>101</v>
      </c>
      <c r="C95" t="s">
        <v>15</v>
      </c>
      <c r="D95" t="s">
        <v>17</v>
      </c>
      <c r="E95" t="s">
        <v>36</v>
      </c>
      <c r="F95">
        <v>202004</v>
      </c>
      <c r="G95" s="3">
        <v>3218954</v>
      </c>
      <c r="H95" s="3">
        <v>3218954</v>
      </c>
      <c r="I95" s="3">
        <v>3218954</v>
      </c>
      <c r="J95" s="3">
        <v>3218954</v>
      </c>
      <c r="K95" s="10">
        <v>2</v>
      </c>
      <c r="L95" s="10">
        <v>2</v>
      </c>
      <c r="M95" s="10">
        <v>0</v>
      </c>
      <c r="N95" s="10">
        <v>769702.16666666709</v>
      </c>
      <c r="O95" s="3">
        <v>1720805264.4600024</v>
      </c>
      <c r="P95" s="3">
        <v>9901103973.4298134</v>
      </c>
      <c r="Q95" s="3">
        <v>1720805264.4600024</v>
      </c>
      <c r="R95" s="3">
        <v>9901103973.4298134</v>
      </c>
      <c r="S95" s="31">
        <v>2.5984076524837623E-6</v>
      </c>
      <c r="T95" s="10">
        <v>2</v>
      </c>
      <c r="U95" s="3">
        <v>1609477</v>
      </c>
      <c r="V95" s="3">
        <v>1609477</v>
      </c>
      <c r="W95" s="3">
        <v>3218954</v>
      </c>
      <c r="X95" s="3">
        <v>3218954</v>
      </c>
      <c r="Y95" s="3">
        <v>3218954</v>
      </c>
      <c r="Z95" s="3">
        <v>3218954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0</v>
      </c>
    </row>
    <row r="96" spans="1:32" x14ac:dyDescent="0.2">
      <c r="A96" t="s">
        <v>130</v>
      </c>
      <c r="B96" t="s">
        <v>101</v>
      </c>
      <c r="C96" t="s">
        <v>15</v>
      </c>
      <c r="D96" t="s">
        <v>17</v>
      </c>
      <c r="E96" t="s">
        <v>36</v>
      </c>
      <c r="F96">
        <v>202006</v>
      </c>
      <c r="G96" s="3">
        <v>1901845</v>
      </c>
      <c r="H96" s="3">
        <v>1901845</v>
      </c>
      <c r="I96" s="3">
        <v>1901845</v>
      </c>
      <c r="J96" s="3">
        <v>1901845</v>
      </c>
      <c r="K96" s="10">
        <v>3</v>
      </c>
      <c r="L96" s="10">
        <v>3</v>
      </c>
      <c r="M96" s="10">
        <v>0</v>
      </c>
      <c r="N96" s="10">
        <v>765896.56666666677</v>
      </c>
      <c r="O96" s="3">
        <v>1832669324.5399966</v>
      </c>
      <c r="P96" s="3">
        <v>2487696427.9972816</v>
      </c>
      <c r="Q96" s="3">
        <v>1832669324.5399966</v>
      </c>
      <c r="R96" s="3">
        <v>2487696427.9972816</v>
      </c>
      <c r="S96" s="31">
        <v>3.9169779975076697E-6</v>
      </c>
      <c r="T96" s="10">
        <v>3</v>
      </c>
      <c r="U96" s="3">
        <v>633948.33333333337</v>
      </c>
      <c r="V96" s="3">
        <v>633948.33333333337</v>
      </c>
      <c r="W96" s="3">
        <v>1901845</v>
      </c>
      <c r="X96" s="3">
        <v>1901845</v>
      </c>
      <c r="Y96" s="3">
        <v>1901845</v>
      </c>
      <c r="Z96" s="3">
        <v>1901845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0</v>
      </c>
    </row>
    <row r="97" spans="1:32" x14ac:dyDescent="0.2">
      <c r="A97" t="s">
        <v>130</v>
      </c>
      <c r="B97" t="s">
        <v>101</v>
      </c>
      <c r="C97" t="s">
        <v>15</v>
      </c>
      <c r="D97" t="s">
        <v>17</v>
      </c>
      <c r="E97" t="s">
        <v>36</v>
      </c>
      <c r="F97">
        <v>202111</v>
      </c>
      <c r="G97" s="3">
        <v>0</v>
      </c>
      <c r="H97" s="3">
        <v>0</v>
      </c>
      <c r="I97" s="3">
        <v>0</v>
      </c>
      <c r="J97" s="3">
        <v>0</v>
      </c>
      <c r="K97" s="10">
        <v>0</v>
      </c>
      <c r="L97" s="10">
        <v>0</v>
      </c>
      <c r="M97" s="10">
        <v>0</v>
      </c>
      <c r="N97" s="10">
        <v>1043437.8333333334</v>
      </c>
      <c r="O97" s="3">
        <v>1853666868.4900002</v>
      </c>
      <c r="P97" s="3">
        <v>2261161492.8798466</v>
      </c>
      <c r="Q97" s="3">
        <v>1853683599.5100002</v>
      </c>
      <c r="R97" s="3">
        <v>2261178223.899847</v>
      </c>
      <c r="S97" s="31">
        <v>0</v>
      </c>
      <c r="T97" s="10">
        <v>0</v>
      </c>
      <c r="W97" s="3">
        <v>0</v>
      </c>
      <c r="X97" s="3">
        <v>0</v>
      </c>
      <c r="Y97" s="3">
        <v>0</v>
      </c>
      <c r="Z97" s="3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0</v>
      </c>
    </row>
    <row r="98" spans="1:32" x14ac:dyDescent="0.2">
      <c r="A98" t="s">
        <v>130</v>
      </c>
      <c r="B98" t="s">
        <v>101</v>
      </c>
      <c r="C98" t="s">
        <v>15</v>
      </c>
      <c r="D98" t="s">
        <v>17</v>
      </c>
      <c r="E98" t="s">
        <v>36</v>
      </c>
      <c r="F98">
        <v>202301</v>
      </c>
      <c r="G98" s="3">
        <v>368000</v>
      </c>
      <c r="H98" s="3">
        <v>368000</v>
      </c>
      <c r="I98" s="3">
        <v>368000</v>
      </c>
      <c r="J98" s="3">
        <v>368000</v>
      </c>
      <c r="K98" s="10">
        <v>1</v>
      </c>
      <c r="L98" s="10">
        <v>1</v>
      </c>
      <c r="M98" s="10">
        <v>0</v>
      </c>
      <c r="N98" s="10">
        <v>1158350.3225806446</v>
      </c>
      <c r="O98" s="3">
        <v>1028848657.830001</v>
      </c>
      <c r="P98" s="3">
        <v>2764791794.2604189</v>
      </c>
      <c r="Q98" s="3">
        <v>997073478.90000498</v>
      </c>
      <c r="R98" s="3">
        <v>2733016615.3304176</v>
      </c>
      <c r="S98" s="31">
        <v>8.6329669056606123E-7</v>
      </c>
      <c r="T98" s="10">
        <v>1</v>
      </c>
      <c r="U98" s="3">
        <v>368000</v>
      </c>
      <c r="V98" s="3">
        <v>368000</v>
      </c>
      <c r="W98" s="3">
        <v>368000</v>
      </c>
      <c r="X98" s="3">
        <v>368000</v>
      </c>
      <c r="Y98" s="3">
        <v>368000</v>
      </c>
      <c r="Z98" s="3">
        <v>368000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0</v>
      </c>
    </row>
    <row r="99" spans="1:32" x14ac:dyDescent="0.2">
      <c r="A99" t="s">
        <v>130</v>
      </c>
      <c r="B99" t="s">
        <v>101</v>
      </c>
      <c r="C99" t="s">
        <v>15</v>
      </c>
      <c r="D99" t="s">
        <v>17</v>
      </c>
      <c r="E99" t="s">
        <v>36</v>
      </c>
      <c r="F99">
        <v>202303</v>
      </c>
      <c r="G99" s="3">
        <v>50000</v>
      </c>
      <c r="H99" s="3">
        <v>50000</v>
      </c>
      <c r="I99" s="3">
        <v>50000</v>
      </c>
      <c r="J99" s="3">
        <v>50000</v>
      </c>
      <c r="K99" s="10">
        <v>1</v>
      </c>
      <c r="L99" s="10">
        <v>1</v>
      </c>
      <c r="M99" s="10">
        <v>0</v>
      </c>
      <c r="N99" s="10">
        <v>1177784.1935483865</v>
      </c>
      <c r="O99" s="3">
        <v>1994106430.1800025</v>
      </c>
      <c r="P99" s="3">
        <v>748405967.28047395</v>
      </c>
      <c r="Q99" s="3">
        <v>604809589.94000399</v>
      </c>
      <c r="R99" s="3">
        <v>-640890872.95959735</v>
      </c>
      <c r="S99" s="31">
        <v>8.4905197868824807E-7</v>
      </c>
      <c r="T99" s="10">
        <v>1</v>
      </c>
      <c r="U99" s="3">
        <v>50000</v>
      </c>
      <c r="V99" s="3">
        <v>50000</v>
      </c>
      <c r="W99" s="3">
        <v>50000</v>
      </c>
      <c r="X99" s="3">
        <v>50000</v>
      </c>
      <c r="Y99" s="3">
        <v>50000</v>
      </c>
      <c r="Z99" s="3">
        <v>50000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0</v>
      </c>
    </row>
    <row r="100" spans="1:32" x14ac:dyDescent="0.2">
      <c r="A100" t="s">
        <v>130</v>
      </c>
      <c r="B100" t="s">
        <v>101</v>
      </c>
      <c r="C100" t="s">
        <v>15</v>
      </c>
      <c r="D100" t="s">
        <v>17</v>
      </c>
      <c r="E100" t="s">
        <v>36</v>
      </c>
      <c r="F100">
        <v>202305</v>
      </c>
      <c r="G100" s="3">
        <v>368000</v>
      </c>
      <c r="H100" s="3">
        <v>368000</v>
      </c>
      <c r="I100" s="3">
        <v>368000</v>
      </c>
      <c r="J100" s="3">
        <v>368000</v>
      </c>
      <c r="K100" s="10">
        <v>1</v>
      </c>
      <c r="L100" s="10">
        <v>1</v>
      </c>
      <c r="M100" s="10">
        <v>0</v>
      </c>
      <c r="N100" s="10">
        <v>1178709.1935483869</v>
      </c>
      <c r="O100" s="3">
        <v>1813619740.0099976</v>
      </c>
      <c r="P100" s="3">
        <v>2036422493.2930834</v>
      </c>
      <c r="Q100" s="3">
        <v>1791435844.6699951</v>
      </c>
      <c r="R100" s="3">
        <v>2014238597.9530795</v>
      </c>
      <c r="S100" s="31">
        <v>8.483856794139353E-7</v>
      </c>
      <c r="T100" s="10">
        <v>1</v>
      </c>
      <c r="U100" s="3">
        <v>368000</v>
      </c>
      <c r="V100" s="3">
        <v>368000</v>
      </c>
      <c r="W100" s="3">
        <v>368000</v>
      </c>
      <c r="X100" s="3">
        <v>368000</v>
      </c>
      <c r="Y100" s="3">
        <v>368000</v>
      </c>
      <c r="Z100" s="3">
        <v>368000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0</v>
      </c>
    </row>
    <row r="101" spans="1:32" x14ac:dyDescent="0.2">
      <c r="A101" t="s">
        <v>130</v>
      </c>
      <c r="B101" t="s">
        <v>101</v>
      </c>
      <c r="C101" t="s">
        <v>15</v>
      </c>
      <c r="D101" t="s">
        <v>17</v>
      </c>
      <c r="E101" t="s">
        <v>36</v>
      </c>
      <c r="F101">
        <v>202307</v>
      </c>
      <c r="G101" s="3">
        <v>750000</v>
      </c>
      <c r="H101" s="3">
        <v>750000</v>
      </c>
      <c r="I101" s="3">
        <v>750000</v>
      </c>
      <c r="J101" s="3">
        <v>750000</v>
      </c>
      <c r="K101" s="10">
        <v>1</v>
      </c>
      <c r="L101" s="10">
        <v>1</v>
      </c>
      <c r="M101" s="10">
        <v>0</v>
      </c>
      <c r="N101" s="10">
        <v>1169703.1290322582</v>
      </c>
      <c r="O101" s="3">
        <v>2010813555.1899962</v>
      </c>
      <c r="P101" s="3">
        <v>2827414915.1741409</v>
      </c>
      <c r="Q101" s="3">
        <v>2009348620.2299962</v>
      </c>
      <c r="R101" s="3">
        <v>2825949980.2141409</v>
      </c>
      <c r="S101" s="31">
        <v>8.5491777800692012E-7</v>
      </c>
      <c r="T101" s="10">
        <v>1</v>
      </c>
      <c r="U101" s="3">
        <v>750000</v>
      </c>
      <c r="V101" s="3">
        <v>750000</v>
      </c>
      <c r="W101" s="3">
        <v>750000</v>
      </c>
      <c r="X101" s="3">
        <v>750000</v>
      </c>
      <c r="Y101" s="3">
        <v>750000</v>
      </c>
      <c r="Z101" s="3">
        <v>750000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0</v>
      </c>
    </row>
    <row r="102" spans="1:32" x14ac:dyDescent="0.2">
      <c r="A102" t="s">
        <v>131</v>
      </c>
      <c r="B102" t="s">
        <v>101</v>
      </c>
      <c r="C102" t="s">
        <v>15</v>
      </c>
      <c r="D102" t="s">
        <v>16</v>
      </c>
      <c r="E102" t="s">
        <v>36</v>
      </c>
      <c r="F102">
        <v>201904</v>
      </c>
      <c r="G102" s="3">
        <v>1681767775</v>
      </c>
      <c r="H102" s="3">
        <v>192968836.0699999</v>
      </c>
      <c r="I102" s="3">
        <v>95882540</v>
      </c>
      <c r="J102" s="3">
        <v>155522234.06999999</v>
      </c>
      <c r="K102" s="10">
        <v>5</v>
      </c>
      <c r="L102" s="10">
        <v>5</v>
      </c>
      <c r="M102" s="10">
        <v>0</v>
      </c>
      <c r="N102" s="10">
        <v>2321637.666666667</v>
      </c>
      <c r="O102" s="3">
        <v>17122691959.84997</v>
      </c>
      <c r="P102" s="3">
        <v>22988977284.661037</v>
      </c>
      <c r="Q102" s="3">
        <v>17113137731.769976</v>
      </c>
      <c r="R102" s="3">
        <v>22979423056.581051</v>
      </c>
      <c r="S102" s="31">
        <v>2.1536521705296245E-6</v>
      </c>
      <c r="T102" s="10">
        <v>5</v>
      </c>
      <c r="U102" s="3">
        <v>38593767.213999979</v>
      </c>
      <c r="V102" s="3">
        <v>31104446.813999999</v>
      </c>
      <c r="W102" s="3">
        <v>192968836.0699999</v>
      </c>
      <c r="X102" s="3">
        <v>192968836.0699999</v>
      </c>
      <c r="Y102" s="3">
        <v>155522234.06999999</v>
      </c>
      <c r="Z102" s="3">
        <v>155522234.06999999</v>
      </c>
      <c r="AA102" s="37">
        <v>-1488798938.9300001</v>
      </c>
      <c r="AB102" s="37">
        <v>59639694.069999993</v>
      </c>
      <c r="AC102" s="37">
        <v>0</v>
      </c>
      <c r="AD102" s="37">
        <v>0</v>
      </c>
      <c r="AE102" s="37">
        <v>0</v>
      </c>
      <c r="AF102" s="37">
        <v>0</v>
      </c>
    </row>
    <row r="103" spans="1:32" x14ac:dyDescent="0.2">
      <c r="A103" t="s">
        <v>131</v>
      </c>
      <c r="B103" t="s">
        <v>101</v>
      </c>
      <c r="C103" t="s">
        <v>15</v>
      </c>
      <c r="D103" t="s">
        <v>16</v>
      </c>
      <c r="E103" t="s">
        <v>36</v>
      </c>
      <c r="F103">
        <v>201909</v>
      </c>
      <c r="G103" s="3">
        <v>2085276207</v>
      </c>
      <c r="H103" s="3">
        <v>2085276207</v>
      </c>
      <c r="I103" s="3">
        <v>2085276207</v>
      </c>
      <c r="J103" s="3">
        <v>2085276207</v>
      </c>
      <c r="K103" s="10">
        <v>3</v>
      </c>
      <c r="L103" s="10">
        <v>3</v>
      </c>
      <c r="M103" s="10">
        <v>0</v>
      </c>
      <c r="N103" s="10">
        <v>2674505.5000000019</v>
      </c>
      <c r="O103" s="3">
        <v>18065262091.820328</v>
      </c>
      <c r="P103" s="3">
        <v>21359278191.992653</v>
      </c>
      <c r="Q103" s="3">
        <v>18062367952.550327</v>
      </c>
      <c r="R103" s="3">
        <v>21356384052.722656</v>
      </c>
      <c r="S103" s="31">
        <v>1.1217026848514606E-6</v>
      </c>
      <c r="T103" s="10">
        <v>3</v>
      </c>
      <c r="U103" s="3">
        <v>695092069</v>
      </c>
      <c r="V103" s="3">
        <v>695092069</v>
      </c>
      <c r="W103" s="3">
        <v>2085276207</v>
      </c>
      <c r="X103" s="3">
        <v>2085276207</v>
      </c>
      <c r="Y103" s="3">
        <v>2085276207</v>
      </c>
      <c r="Z103" s="3">
        <v>2085276207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0</v>
      </c>
    </row>
    <row r="104" spans="1:32" x14ac:dyDescent="0.2">
      <c r="A104" t="s">
        <v>131</v>
      </c>
      <c r="B104" t="s">
        <v>101</v>
      </c>
      <c r="C104" t="s">
        <v>15</v>
      </c>
      <c r="D104" t="s">
        <v>16</v>
      </c>
      <c r="E104" t="s">
        <v>36</v>
      </c>
      <c r="F104">
        <v>201912</v>
      </c>
      <c r="G104" s="3">
        <v>5728957050</v>
      </c>
      <c r="H104" s="3">
        <v>5728957050</v>
      </c>
      <c r="I104" s="3">
        <v>1200000000</v>
      </c>
      <c r="J104" s="3">
        <v>1200000000</v>
      </c>
      <c r="K104" s="10">
        <v>2</v>
      </c>
      <c r="L104" s="10">
        <v>2</v>
      </c>
      <c r="M104" s="10">
        <v>0</v>
      </c>
      <c r="N104" s="10">
        <v>2814962.4838709678</v>
      </c>
      <c r="O104" s="3">
        <v>27016684392.550068</v>
      </c>
      <c r="P104" s="3">
        <v>21842952677.278332</v>
      </c>
      <c r="Q104" s="3">
        <v>26994747175.060062</v>
      </c>
      <c r="R104" s="3">
        <v>21821015459.788322</v>
      </c>
      <c r="S104" s="31">
        <v>7.104890425572279E-7</v>
      </c>
      <c r="T104" s="10">
        <v>2</v>
      </c>
      <c r="U104" s="3">
        <v>2864478525</v>
      </c>
      <c r="V104" s="3">
        <v>600000000</v>
      </c>
      <c r="W104" s="3">
        <v>5728957050</v>
      </c>
      <c r="X104" s="3">
        <v>5728957050</v>
      </c>
      <c r="Y104" s="3">
        <v>1200000000</v>
      </c>
      <c r="Z104" s="3">
        <v>1200000000</v>
      </c>
      <c r="AA104" s="37">
        <v>0</v>
      </c>
      <c r="AB104" s="37">
        <v>0</v>
      </c>
      <c r="AC104" s="37">
        <v>0</v>
      </c>
      <c r="AD104" s="37">
        <v>0</v>
      </c>
      <c r="AE104" s="37">
        <v>0</v>
      </c>
      <c r="AF104" s="37">
        <v>0</v>
      </c>
    </row>
    <row r="105" spans="1:32" x14ac:dyDescent="0.2">
      <c r="A105" t="s">
        <v>131</v>
      </c>
      <c r="B105" t="s">
        <v>101</v>
      </c>
      <c r="C105" t="s">
        <v>15</v>
      </c>
      <c r="D105" t="s">
        <v>16</v>
      </c>
      <c r="E105" t="s">
        <v>36</v>
      </c>
      <c r="F105">
        <v>202002</v>
      </c>
      <c r="G105" s="3">
        <v>807061188</v>
      </c>
      <c r="H105" s="3">
        <v>807061188</v>
      </c>
      <c r="I105" s="3">
        <v>200000000</v>
      </c>
      <c r="J105" s="3">
        <v>200000000</v>
      </c>
      <c r="K105" s="10">
        <v>1</v>
      </c>
      <c r="L105" s="10">
        <v>1</v>
      </c>
      <c r="M105" s="10">
        <v>0</v>
      </c>
      <c r="N105" s="10">
        <v>2764514.4827586203</v>
      </c>
      <c r="O105" s="3">
        <v>13637711253.179756</v>
      </c>
      <c r="P105" s="3">
        <v>13703500675.411955</v>
      </c>
      <c r="Q105" s="3">
        <v>13504348928.83976</v>
      </c>
      <c r="R105" s="3">
        <v>13570138351.071953</v>
      </c>
      <c r="S105" s="31">
        <v>3.6172716990150548E-7</v>
      </c>
      <c r="T105" s="10">
        <v>1</v>
      </c>
      <c r="U105" s="3">
        <v>807061188</v>
      </c>
      <c r="V105" s="3">
        <v>200000000</v>
      </c>
      <c r="W105" s="3">
        <v>807061188</v>
      </c>
      <c r="X105" s="3">
        <v>807061188</v>
      </c>
      <c r="Y105" s="3">
        <v>200000000</v>
      </c>
      <c r="Z105" s="3">
        <v>200000000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0</v>
      </c>
    </row>
    <row r="106" spans="1:32" x14ac:dyDescent="0.2">
      <c r="A106" t="s">
        <v>131</v>
      </c>
      <c r="B106" t="s">
        <v>101</v>
      </c>
      <c r="C106" t="s">
        <v>15</v>
      </c>
      <c r="D106" t="s">
        <v>16</v>
      </c>
      <c r="E106" t="s">
        <v>36</v>
      </c>
      <c r="F106">
        <v>202003</v>
      </c>
      <c r="G106" s="3">
        <v>1603500000</v>
      </c>
      <c r="H106" s="3">
        <v>1603500000</v>
      </c>
      <c r="I106" s="3">
        <v>199264578</v>
      </c>
      <c r="J106" s="3">
        <v>199264578</v>
      </c>
      <c r="K106" s="10">
        <v>1</v>
      </c>
      <c r="L106" s="10">
        <v>1</v>
      </c>
      <c r="M106" s="10">
        <v>0</v>
      </c>
      <c r="N106" s="10">
        <v>2706559.0645161294</v>
      </c>
      <c r="O106" s="3">
        <v>19578224772.88974</v>
      </c>
      <c r="P106" s="3">
        <v>19605294714.944439</v>
      </c>
      <c r="Q106" s="3">
        <v>19565514753.359741</v>
      </c>
      <c r="R106" s="3">
        <v>19592584695.414436</v>
      </c>
      <c r="S106" s="31">
        <v>3.6947281628187079E-7</v>
      </c>
      <c r="T106" s="10">
        <v>1</v>
      </c>
      <c r="U106" s="3">
        <v>1603500000</v>
      </c>
      <c r="V106" s="3">
        <v>199264578</v>
      </c>
      <c r="W106" s="3">
        <v>1603500000</v>
      </c>
      <c r="X106" s="3">
        <v>1603500000</v>
      </c>
      <c r="Y106" s="3">
        <v>199264578</v>
      </c>
      <c r="Z106" s="3">
        <v>199264578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0</v>
      </c>
    </row>
    <row r="107" spans="1:32" x14ac:dyDescent="0.2">
      <c r="A107" t="s">
        <v>131</v>
      </c>
      <c r="B107" t="s">
        <v>101</v>
      </c>
      <c r="C107" t="s">
        <v>15</v>
      </c>
      <c r="D107" t="s">
        <v>16</v>
      </c>
      <c r="E107" t="s">
        <v>36</v>
      </c>
      <c r="F107">
        <v>202005</v>
      </c>
      <c r="G107" s="3">
        <v>1906000</v>
      </c>
      <c r="H107" s="3">
        <v>1906000.0000000477</v>
      </c>
      <c r="I107" s="3">
        <v>1906000</v>
      </c>
      <c r="J107" s="3">
        <v>1906000.0000000477</v>
      </c>
      <c r="K107" s="10">
        <v>2</v>
      </c>
      <c r="L107" s="10">
        <v>2</v>
      </c>
      <c r="M107" s="10">
        <v>0</v>
      </c>
      <c r="N107" s="10">
        <v>2578979.5483870986</v>
      </c>
      <c r="O107" s="3">
        <v>16007909480.600023</v>
      </c>
      <c r="P107" s="3">
        <v>14505405047.263239</v>
      </c>
      <c r="Q107" s="3">
        <v>13796343663.010038</v>
      </c>
      <c r="R107" s="3">
        <v>12293839229.673229</v>
      </c>
      <c r="S107" s="31">
        <v>7.7550052742791462E-7</v>
      </c>
      <c r="T107" s="10">
        <v>2</v>
      </c>
      <c r="U107" s="3">
        <v>953000.00000002387</v>
      </c>
      <c r="V107" s="3">
        <v>953000.00000002387</v>
      </c>
      <c r="W107" s="3">
        <v>1906000.0000000477</v>
      </c>
      <c r="X107" s="3">
        <v>1906000.0000000477</v>
      </c>
      <c r="Y107" s="3">
        <v>1906000.0000000477</v>
      </c>
      <c r="Z107" s="3">
        <v>1906000.0000000477</v>
      </c>
      <c r="AA107" s="37">
        <v>4.7730281949043274E-8</v>
      </c>
      <c r="AB107" s="37">
        <v>4.7730281949043274E-8</v>
      </c>
      <c r="AC107" s="37">
        <v>0</v>
      </c>
      <c r="AD107" s="37">
        <v>0</v>
      </c>
      <c r="AE107" s="37">
        <v>0</v>
      </c>
      <c r="AF107" s="37">
        <v>0</v>
      </c>
    </row>
    <row r="108" spans="1:32" x14ac:dyDescent="0.2">
      <c r="A108" t="s">
        <v>131</v>
      </c>
      <c r="B108" t="s">
        <v>101</v>
      </c>
      <c r="C108" t="s">
        <v>15</v>
      </c>
      <c r="D108" t="s">
        <v>16</v>
      </c>
      <c r="E108" t="s">
        <v>36</v>
      </c>
      <c r="F108">
        <v>202008</v>
      </c>
      <c r="G108" s="3">
        <v>3677753960</v>
      </c>
      <c r="H108" s="3">
        <v>3677753960</v>
      </c>
      <c r="I108" s="3">
        <v>200000000</v>
      </c>
      <c r="J108" s="3">
        <v>199999999</v>
      </c>
      <c r="K108" s="10">
        <v>4</v>
      </c>
      <c r="L108" s="10">
        <v>4</v>
      </c>
      <c r="M108" s="10">
        <v>0</v>
      </c>
      <c r="N108" s="10">
        <v>2646658.5806451607</v>
      </c>
      <c r="O108" s="3">
        <v>17900476698.339836</v>
      </c>
      <c r="P108" s="3">
        <v>18028196488.943932</v>
      </c>
      <c r="Q108" s="3">
        <v>18038536093.479839</v>
      </c>
      <c r="R108" s="3">
        <v>18166255884.083939</v>
      </c>
      <c r="S108" s="31">
        <v>1.5113396299967574E-6</v>
      </c>
      <c r="T108" s="10">
        <v>4</v>
      </c>
      <c r="U108" s="3">
        <v>919438490</v>
      </c>
      <c r="V108" s="3">
        <v>49999999.75</v>
      </c>
      <c r="W108" s="3">
        <v>3677753960</v>
      </c>
      <c r="X108" s="3">
        <v>3677753960</v>
      </c>
      <c r="Y108" s="3">
        <v>199999999</v>
      </c>
      <c r="Z108" s="3">
        <v>199999999</v>
      </c>
      <c r="AA108" s="37">
        <v>0</v>
      </c>
      <c r="AB108" s="37">
        <v>-1</v>
      </c>
      <c r="AC108" s="37">
        <v>0</v>
      </c>
      <c r="AD108" s="37">
        <v>0</v>
      </c>
      <c r="AE108" s="37">
        <v>0</v>
      </c>
      <c r="AF108" s="37">
        <v>0</v>
      </c>
    </row>
    <row r="109" spans="1:32" x14ac:dyDescent="0.2">
      <c r="A109" t="s">
        <v>131</v>
      </c>
      <c r="B109" t="s">
        <v>101</v>
      </c>
      <c r="C109" t="s">
        <v>15</v>
      </c>
      <c r="D109" t="s">
        <v>16</v>
      </c>
      <c r="E109" t="s">
        <v>36</v>
      </c>
      <c r="F109">
        <v>202012</v>
      </c>
      <c r="G109" s="3">
        <v>2400000000</v>
      </c>
      <c r="H109" s="3">
        <v>2400000000</v>
      </c>
      <c r="I109" s="3">
        <v>600000000</v>
      </c>
      <c r="J109" s="3">
        <v>600000000</v>
      </c>
      <c r="K109" s="10">
        <v>1</v>
      </c>
      <c r="L109" s="10">
        <v>1</v>
      </c>
      <c r="M109" s="10">
        <v>0</v>
      </c>
      <c r="N109" s="10">
        <v>2705530.064516128</v>
      </c>
      <c r="O109" s="3">
        <v>25699245266.170052</v>
      </c>
      <c r="P109" s="3">
        <v>25788260372.265087</v>
      </c>
      <c r="Q109" s="3">
        <v>25610306457.560047</v>
      </c>
      <c r="R109" s="3">
        <v>25699321563.655087</v>
      </c>
      <c r="S109" s="31">
        <v>3.6961333866339628E-7</v>
      </c>
      <c r="T109" s="10">
        <v>1</v>
      </c>
      <c r="U109" s="3">
        <v>2400000000</v>
      </c>
      <c r="V109" s="3">
        <v>600000000</v>
      </c>
      <c r="W109" s="3">
        <v>2400000000</v>
      </c>
      <c r="X109" s="3">
        <v>2400000000</v>
      </c>
      <c r="Y109" s="3">
        <v>600000000</v>
      </c>
      <c r="Z109" s="3">
        <v>600000000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0</v>
      </c>
    </row>
    <row r="110" spans="1:32" x14ac:dyDescent="0.2">
      <c r="A110" t="s">
        <v>131</v>
      </c>
      <c r="B110" t="s">
        <v>101</v>
      </c>
      <c r="C110" t="s">
        <v>15</v>
      </c>
      <c r="D110" t="s">
        <v>16</v>
      </c>
      <c r="E110" t="s">
        <v>36</v>
      </c>
      <c r="F110">
        <v>202104</v>
      </c>
      <c r="G110" s="3">
        <v>403000000</v>
      </c>
      <c r="H110" s="3">
        <v>402999999.99999994</v>
      </c>
      <c r="I110" s="3">
        <v>197331723</v>
      </c>
      <c r="J110" s="3">
        <v>197331723</v>
      </c>
      <c r="K110" s="10">
        <v>1</v>
      </c>
      <c r="L110" s="10">
        <v>1</v>
      </c>
      <c r="M110" s="10">
        <v>0</v>
      </c>
      <c r="N110" s="10">
        <v>2787777.833333333</v>
      </c>
      <c r="O110" s="3">
        <v>23156171529.580006</v>
      </c>
      <c r="P110" s="3">
        <v>23255326974.474735</v>
      </c>
      <c r="Q110" s="3">
        <v>23140658947.570007</v>
      </c>
      <c r="R110" s="3">
        <v>23239814392.464729</v>
      </c>
      <c r="S110" s="31">
        <v>3.5870864171565084E-7</v>
      </c>
      <c r="T110" s="10">
        <v>1</v>
      </c>
      <c r="U110" s="3">
        <v>402999999.99999994</v>
      </c>
      <c r="V110" s="3">
        <v>197331723</v>
      </c>
      <c r="W110" s="3">
        <v>402999999.99999994</v>
      </c>
      <c r="X110" s="3">
        <v>402999999.99999994</v>
      </c>
      <c r="Y110" s="3">
        <v>197331723</v>
      </c>
      <c r="Z110" s="3">
        <v>197331723</v>
      </c>
      <c r="AA110" s="37">
        <v>-5.9604644775390625E-8</v>
      </c>
      <c r="AB110" s="37">
        <v>0</v>
      </c>
      <c r="AC110" s="37">
        <v>0</v>
      </c>
      <c r="AD110" s="37">
        <v>0</v>
      </c>
      <c r="AE110" s="37">
        <v>0</v>
      </c>
      <c r="AF110" s="37">
        <v>0</v>
      </c>
    </row>
    <row r="111" spans="1:32" x14ac:dyDescent="0.2">
      <c r="A111" t="s">
        <v>131</v>
      </c>
      <c r="B111" t="s">
        <v>101</v>
      </c>
      <c r="C111" t="s">
        <v>15</v>
      </c>
      <c r="D111" t="s">
        <v>16</v>
      </c>
      <c r="E111" t="s">
        <v>36</v>
      </c>
      <c r="F111">
        <v>202106</v>
      </c>
      <c r="G111" s="3">
        <v>1645911400</v>
      </c>
      <c r="H111" s="3">
        <v>1645911400</v>
      </c>
      <c r="I111" s="3">
        <v>550594566</v>
      </c>
      <c r="J111" s="3">
        <v>550594566</v>
      </c>
      <c r="K111" s="10">
        <v>3</v>
      </c>
      <c r="L111" s="10">
        <v>3</v>
      </c>
      <c r="M111" s="10">
        <v>0</v>
      </c>
      <c r="N111" s="10">
        <v>2837745.6333333328</v>
      </c>
      <c r="O111" s="3">
        <v>17491925352.860748</v>
      </c>
      <c r="P111" s="3">
        <v>17607778318.82362</v>
      </c>
      <c r="Q111" s="3">
        <v>17468700644.230747</v>
      </c>
      <c r="R111" s="3">
        <v>17584553610.193607</v>
      </c>
      <c r="S111" s="31">
        <v>1.0571772060049218E-6</v>
      </c>
      <c r="T111" s="10">
        <v>3</v>
      </c>
      <c r="U111" s="3">
        <v>548637133.33333337</v>
      </c>
      <c r="V111" s="3">
        <v>183531522</v>
      </c>
      <c r="W111" s="3">
        <v>1645911400</v>
      </c>
      <c r="X111" s="3">
        <v>1645911400</v>
      </c>
      <c r="Y111" s="3">
        <v>550594566</v>
      </c>
      <c r="Z111" s="3">
        <v>550594566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0</v>
      </c>
    </row>
    <row r="112" spans="1:32" x14ac:dyDescent="0.2">
      <c r="A112" t="s">
        <v>131</v>
      </c>
      <c r="B112" t="s">
        <v>101</v>
      </c>
      <c r="C112" t="s">
        <v>15</v>
      </c>
      <c r="D112" t="s">
        <v>16</v>
      </c>
      <c r="E112" t="s">
        <v>36</v>
      </c>
      <c r="F112">
        <v>202108</v>
      </c>
      <c r="G112" s="3">
        <v>342905924</v>
      </c>
      <c r="H112" s="3">
        <v>342905924</v>
      </c>
      <c r="I112" s="3">
        <v>200000000</v>
      </c>
      <c r="J112" s="3">
        <v>200000000</v>
      </c>
      <c r="K112" s="10">
        <v>1</v>
      </c>
      <c r="L112" s="10">
        <v>1</v>
      </c>
      <c r="M112" s="10">
        <v>0</v>
      </c>
      <c r="N112" s="10">
        <v>2917017.7419354869</v>
      </c>
      <c r="O112" s="3">
        <v>16331398658.61993</v>
      </c>
      <c r="P112" s="3">
        <v>16427677304.756067</v>
      </c>
      <c r="Q112" s="3">
        <v>16331565464.589931</v>
      </c>
      <c r="R112" s="3">
        <v>16427844110.726067</v>
      </c>
      <c r="S112" s="31">
        <v>3.428158785679803E-7</v>
      </c>
      <c r="T112" s="10">
        <v>1</v>
      </c>
      <c r="U112" s="3">
        <v>342905924</v>
      </c>
      <c r="V112" s="3">
        <v>200000000</v>
      </c>
      <c r="W112" s="3">
        <v>342905924</v>
      </c>
      <c r="X112" s="3">
        <v>342905924</v>
      </c>
      <c r="Y112" s="3">
        <v>200000000</v>
      </c>
      <c r="Z112" s="3">
        <v>200000000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0</v>
      </c>
    </row>
    <row r="113" spans="1:32" x14ac:dyDescent="0.2">
      <c r="A113" t="s">
        <v>131</v>
      </c>
      <c r="B113" t="s">
        <v>101</v>
      </c>
      <c r="C113" t="s">
        <v>15</v>
      </c>
      <c r="D113" t="s">
        <v>16</v>
      </c>
      <c r="E113" t="s">
        <v>36</v>
      </c>
      <c r="F113">
        <v>202211</v>
      </c>
      <c r="G113" s="3">
        <v>51209940</v>
      </c>
      <c r="H113" s="3">
        <v>51209940</v>
      </c>
      <c r="I113" s="3">
        <v>47000000</v>
      </c>
      <c r="J113" s="3">
        <v>47000000</v>
      </c>
      <c r="K113" s="10">
        <v>1</v>
      </c>
      <c r="L113" s="10">
        <v>1</v>
      </c>
      <c r="M113" s="10">
        <v>0</v>
      </c>
      <c r="N113" s="10">
        <v>3076173.2</v>
      </c>
      <c r="O113" s="3">
        <v>19680698824.389999</v>
      </c>
      <c r="P113" s="3">
        <v>17792791273.760429</v>
      </c>
      <c r="Q113" s="3">
        <v>20232381154.27002</v>
      </c>
      <c r="R113" s="3">
        <v>18344473603.640495</v>
      </c>
      <c r="S113" s="31">
        <v>3.2507922505793884E-7</v>
      </c>
      <c r="T113" s="10">
        <v>1</v>
      </c>
      <c r="U113" s="3">
        <v>51209940</v>
      </c>
      <c r="V113" s="3">
        <v>47000000</v>
      </c>
      <c r="W113" s="3">
        <v>51209940</v>
      </c>
      <c r="X113" s="3">
        <v>51209940</v>
      </c>
      <c r="Y113" s="3">
        <v>47000000</v>
      </c>
      <c r="Z113" s="3">
        <v>47000000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0</v>
      </c>
    </row>
    <row r="114" spans="1:32" x14ac:dyDescent="0.2">
      <c r="A114" t="s">
        <v>131</v>
      </c>
      <c r="B114" t="s">
        <v>101</v>
      </c>
      <c r="C114" t="s">
        <v>15</v>
      </c>
      <c r="D114" t="s">
        <v>16</v>
      </c>
      <c r="E114" t="s">
        <v>36</v>
      </c>
      <c r="F114">
        <v>202212</v>
      </c>
      <c r="G114" s="3">
        <v>1094266326</v>
      </c>
      <c r="H114" s="3">
        <v>1094266326</v>
      </c>
      <c r="I114" s="3">
        <v>185224215</v>
      </c>
      <c r="J114" s="3">
        <v>185224213.00000006</v>
      </c>
      <c r="K114" s="10">
        <v>3</v>
      </c>
      <c r="L114" s="10">
        <v>3</v>
      </c>
      <c r="M114" s="10">
        <v>0</v>
      </c>
      <c r="N114" s="10">
        <v>3027043.096774193</v>
      </c>
      <c r="O114" s="3">
        <v>26507539213.630489</v>
      </c>
      <c r="P114" s="3">
        <v>23486160671.082466</v>
      </c>
      <c r="Q114" s="3">
        <v>25665813521.540501</v>
      </c>
      <c r="R114" s="3">
        <v>22644434978.992458</v>
      </c>
      <c r="S114" s="31">
        <v>9.9106616724320445E-7</v>
      </c>
      <c r="T114" s="10">
        <v>3</v>
      </c>
      <c r="U114" s="3">
        <v>364755442</v>
      </c>
      <c r="V114" s="3">
        <v>61741404.333333351</v>
      </c>
      <c r="W114" s="3">
        <v>1094266326</v>
      </c>
      <c r="X114" s="3">
        <v>1094266326</v>
      </c>
      <c r="Y114" s="3">
        <v>185224213.00000006</v>
      </c>
      <c r="Z114" s="3">
        <v>185224213.00000006</v>
      </c>
      <c r="AA114" s="37">
        <v>0</v>
      </c>
      <c r="AB114" s="37">
        <v>-1.9999999403953552</v>
      </c>
      <c r="AC114" s="37">
        <v>0</v>
      </c>
      <c r="AD114" s="37">
        <v>0</v>
      </c>
      <c r="AE114" s="37">
        <v>0</v>
      </c>
      <c r="AF114" s="37">
        <v>0</v>
      </c>
    </row>
    <row r="115" spans="1:32" x14ac:dyDescent="0.2">
      <c r="A115" t="s">
        <v>131</v>
      </c>
      <c r="B115" t="s">
        <v>101</v>
      </c>
      <c r="C115" t="s">
        <v>15</v>
      </c>
      <c r="D115" t="s">
        <v>16</v>
      </c>
      <c r="E115" t="s">
        <v>36</v>
      </c>
      <c r="F115">
        <v>202309</v>
      </c>
      <c r="G115" s="3">
        <v>0</v>
      </c>
      <c r="H115" s="3">
        <v>853218530</v>
      </c>
      <c r="I115" s="3">
        <v>0</v>
      </c>
      <c r="J115" s="3">
        <v>253568530</v>
      </c>
      <c r="K115" s="10">
        <v>0</v>
      </c>
      <c r="L115" s="10">
        <v>3</v>
      </c>
      <c r="M115" s="10">
        <v>0</v>
      </c>
      <c r="N115" s="10">
        <v>2759664.100000001</v>
      </c>
      <c r="O115" s="3">
        <v>24219574474.630009</v>
      </c>
      <c r="P115" s="3">
        <v>24219574474.630009</v>
      </c>
      <c r="Q115" s="3">
        <v>22850871783.680008</v>
      </c>
      <c r="R115" s="3">
        <v>22850871783.680008</v>
      </c>
      <c r="S115" s="31">
        <v>1.0870888235999443E-6</v>
      </c>
      <c r="T115" s="10">
        <v>3</v>
      </c>
      <c r="U115" s="3">
        <v>284406176.66666669</v>
      </c>
      <c r="V115" s="3">
        <v>84522843.333333328</v>
      </c>
      <c r="W115" s="3">
        <v>853218530</v>
      </c>
      <c r="X115" s="3">
        <v>853218530</v>
      </c>
      <c r="Y115" s="3">
        <v>253568530</v>
      </c>
      <c r="Z115" s="3">
        <v>253568530</v>
      </c>
      <c r="AA115" s="37">
        <v>853218530</v>
      </c>
      <c r="AB115" s="37">
        <v>253568530</v>
      </c>
      <c r="AC115" s="37">
        <v>0</v>
      </c>
      <c r="AD115" s="37">
        <v>0</v>
      </c>
      <c r="AE115" s="37">
        <v>0</v>
      </c>
      <c r="AF115" s="37">
        <v>0</v>
      </c>
    </row>
    <row r="116" spans="1:32" x14ac:dyDescent="0.2">
      <c r="A116" t="s">
        <v>131</v>
      </c>
      <c r="B116" t="s">
        <v>101</v>
      </c>
      <c r="C116" t="s">
        <v>15</v>
      </c>
      <c r="D116" t="s">
        <v>16</v>
      </c>
      <c r="E116" t="s">
        <v>36</v>
      </c>
      <c r="F116">
        <v>202312</v>
      </c>
      <c r="G116" s="3">
        <v>1040000000</v>
      </c>
      <c r="H116" s="3">
        <v>1040000000</v>
      </c>
      <c r="I116" s="3">
        <v>246975000</v>
      </c>
      <c r="J116" s="3">
        <v>246975000</v>
      </c>
      <c r="K116" s="10">
        <v>1</v>
      </c>
      <c r="L116" s="10">
        <v>1</v>
      </c>
      <c r="M116" s="10">
        <v>0</v>
      </c>
      <c r="N116" s="10">
        <v>2739834.838709678</v>
      </c>
      <c r="O116" s="3">
        <v>24343615241.809486</v>
      </c>
      <c r="P116" s="3">
        <v>24331101312.062698</v>
      </c>
      <c r="Q116" s="3">
        <v>23015421371.069496</v>
      </c>
      <c r="R116" s="3">
        <v>23002907441.32275</v>
      </c>
      <c r="S116" s="31">
        <v>3.6498550418862067E-7</v>
      </c>
      <c r="T116" s="10">
        <v>1</v>
      </c>
      <c r="U116" s="3">
        <v>1040000000</v>
      </c>
      <c r="V116" s="3">
        <v>246975000</v>
      </c>
      <c r="W116" s="3">
        <v>1040000000</v>
      </c>
      <c r="X116" s="3">
        <v>1040000000</v>
      </c>
      <c r="Y116" s="3">
        <v>246975000</v>
      </c>
      <c r="Z116" s="3">
        <v>246975000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0</v>
      </c>
    </row>
    <row r="117" spans="1:32" x14ac:dyDescent="0.2">
      <c r="A117" t="s">
        <v>137</v>
      </c>
      <c r="B117" t="s">
        <v>103</v>
      </c>
      <c r="C117" t="s">
        <v>17</v>
      </c>
      <c r="D117" t="s">
        <v>17</v>
      </c>
      <c r="E117" t="s">
        <v>36</v>
      </c>
      <c r="F117">
        <v>201904</v>
      </c>
      <c r="G117" s="3">
        <v>2818788518</v>
      </c>
      <c r="H117" s="3">
        <v>2818788518</v>
      </c>
      <c r="I117" s="3">
        <v>2818788518</v>
      </c>
      <c r="J117" s="3">
        <v>2818788518</v>
      </c>
      <c r="K117" s="10">
        <v>2</v>
      </c>
      <c r="L117" s="10">
        <v>2</v>
      </c>
      <c r="M117" s="10">
        <v>0</v>
      </c>
      <c r="N117" s="10">
        <v>617093.76666666637</v>
      </c>
      <c r="O117" s="3">
        <v>3702539785.3800259</v>
      </c>
      <c r="P117" s="3">
        <v>3560142115.6066051</v>
      </c>
      <c r="Q117" s="3">
        <v>3305612640.8700142</v>
      </c>
      <c r="R117" s="3">
        <v>3163214971.0965996</v>
      </c>
      <c r="S117" s="31">
        <v>3.2409985451697713E-6</v>
      </c>
      <c r="T117" s="10">
        <v>2</v>
      </c>
      <c r="U117" s="3">
        <v>1409394259</v>
      </c>
      <c r="V117" s="3">
        <v>1409394259</v>
      </c>
      <c r="W117" s="3">
        <v>2818788518</v>
      </c>
      <c r="X117" s="3">
        <v>2818788518</v>
      </c>
      <c r="Y117" s="3">
        <v>2818788518</v>
      </c>
      <c r="Z117" s="3">
        <v>2818788518</v>
      </c>
      <c r="AA117" s="37">
        <v>0</v>
      </c>
      <c r="AB117" s="37">
        <v>0</v>
      </c>
      <c r="AC117" s="37">
        <v>0</v>
      </c>
      <c r="AD117" s="37">
        <v>0</v>
      </c>
      <c r="AE117" s="37">
        <v>0</v>
      </c>
      <c r="AF117" s="37">
        <v>0</v>
      </c>
    </row>
    <row r="118" spans="1:32" x14ac:dyDescent="0.2">
      <c r="A118" t="s">
        <v>137</v>
      </c>
      <c r="B118" t="s">
        <v>103</v>
      </c>
      <c r="C118" t="s">
        <v>17</v>
      </c>
      <c r="D118" t="s">
        <v>17</v>
      </c>
      <c r="E118" t="s">
        <v>36</v>
      </c>
      <c r="F118">
        <v>201912</v>
      </c>
      <c r="G118" s="3">
        <v>0</v>
      </c>
      <c r="H118" s="3">
        <v>0</v>
      </c>
      <c r="I118" s="3">
        <v>0</v>
      </c>
      <c r="J118" s="3">
        <v>2.9802322387695312E-8</v>
      </c>
      <c r="K118" s="10">
        <v>0</v>
      </c>
      <c r="L118" s="10">
        <v>0</v>
      </c>
      <c r="M118" s="10">
        <v>0</v>
      </c>
      <c r="N118" s="10">
        <v>673057.25806451612</v>
      </c>
      <c r="O118" s="3">
        <v>5974678117.7800007</v>
      </c>
      <c r="P118" s="3">
        <v>4655820357.6846933</v>
      </c>
      <c r="Q118" s="3">
        <v>5518398579.7899961</v>
      </c>
      <c r="R118" s="3">
        <v>4199540819.6947007</v>
      </c>
      <c r="S118" s="31">
        <v>0</v>
      </c>
      <c r="T118" s="10">
        <v>0</v>
      </c>
      <c r="V118" s="3">
        <v>65535</v>
      </c>
      <c r="W118" s="3">
        <v>0</v>
      </c>
      <c r="X118" s="3">
        <v>0</v>
      </c>
      <c r="Y118" s="3">
        <v>2.9802322387695312E-8</v>
      </c>
      <c r="Z118" s="3">
        <v>2.9802322387695312E-8</v>
      </c>
      <c r="AA118" s="37">
        <v>0</v>
      </c>
      <c r="AB118" s="37">
        <v>2.9802322387695312E-8</v>
      </c>
      <c r="AC118" s="37">
        <v>0</v>
      </c>
      <c r="AD118" s="37">
        <v>0</v>
      </c>
      <c r="AE118" s="37">
        <v>0</v>
      </c>
      <c r="AF118" s="37">
        <v>0</v>
      </c>
    </row>
    <row r="119" spans="1:32" x14ac:dyDescent="0.2">
      <c r="A119" t="s">
        <v>137</v>
      </c>
      <c r="B119" t="s">
        <v>103</v>
      </c>
      <c r="C119" t="s">
        <v>17</v>
      </c>
      <c r="D119" t="s">
        <v>17</v>
      </c>
      <c r="E119" t="s">
        <v>36</v>
      </c>
      <c r="F119">
        <v>202006</v>
      </c>
      <c r="G119" s="3">
        <v>566661751</v>
      </c>
      <c r="H119" s="3">
        <v>566661751</v>
      </c>
      <c r="I119" s="3">
        <v>200000000</v>
      </c>
      <c r="J119" s="3">
        <v>200000000</v>
      </c>
      <c r="K119" s="10">
        <v>2</v>
      </c>
      <c r="L119" s="10">
        <v>2</v>
      </c>
      <c r="M119" s="10">
        <v>0</v>
      </c>
      <c r="N119" s="10">
        <v>658692.80000000005</v>
      </c>
      <c r="O119" s="3">
        <v>3105938175.970006</v>
      </c>
      <c r="P119" s="3">
        <v>3430111420.746604</v>
      </c>
      <c r="Q119" s="3">
        <v>2579516033.9700041</v>
      </c>
      <c r="R119" s="3">
        <v>2903689278.746603</v>
      </c>
      <c r="S119" s="31">
        <v>3.0363167777148922E-6</v>
      </c>
      <c r="T119" s="10">
        <v>2</v>
      </c>
      <c r="U119" s="3">
        <v>283330875.5</v>
      </c>
      <c r="V119" s="3">
        <v>100000000</v>
      </c>
      <c r="W119" s="3">
        <v>566661751</v>
      </c>
      <c r="X119" s="3">
        <v>566661751</v>
      </c>
      <c r="Y119" s="3">
        <v>200000000</v>
      </c>
      <c r="Z119" s="3">
        <v>200000000</v>
      </c>
      <c r="AA119" s="37">
        <v>0</v>
      </c>
      <c r="AB119" s="37">
        <v>0</v>
      </c>
      <c r="AC119" s="37">
        <v>0</v>
      </c>
      <c r="AD119" s="37">
        <v>0</v>
      </c>
      <c r="AE119" s="37">
        <v>0</v>
      </c>
      <c r="AF119" s="37">
        <v>0</v>
      </c>
    </row>
    <row r="120" spans="1:32" x14ac:dyDescent="0.2">
      <c r="A120" t="s">
        <v>137</v>
      </c>
      <c r="B120" t="s">
        <v>103</v>
      </c>
      <c r="C120" t="s">
        <v>17</v>
      </c>
      <c r="D120" t="s">
        <v>17</v>
      </c>
      <c r="E120" t="s">
        <v>36</v>
      </c>
      <c r="F120">
        <v>202305</v>
      </c>
      <c r="G120" s="3">
        <v>0</v>
      </c>
      <c r="H120" s="3">
        <v>0</v>
      </c>
      <c r="I120" s="3">
        <v>0</v>
      </c>
      <c r="J120" s="3">
        <v>0</v>
      </c>
      <c r="K120" s="10">
        <v>0</v>
      </c>
      <c r="L120" s="10">
        <v>0</v>
      </c>
      <c r="M120" s="10">
        <v>0</v>
      </c>
      <c r="N120" s="10">
        <v>697611.41935483972</v>
      </c>
      <c r="O120" s="3">
        <v>5239513219.688756</v>
      </c>
      <c r="P120" s="3">
        <v>5318919091.5875015</v>
      </c>
      <c r="Q120" s="3">
        <v>3926595110.6887517</v>
      </c>
      <c r="R120" s="3">
        <v>4006000982.5875139</v>
      </c>
      <c r="S120" s="31">
        <v>0</v>
      </c>
      <c r="T120" s="10">
        <v>0</v>
      </c>
      <c r="W120" s="3">
        <v>0</v>
      </c>
      <c r="X120" s="3">
        <v>0</v>
      </c>
      <c r="Y120" s="3">
        <v>0</v>
      </c>
      <c r="Z120" s="3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0</v>
      </c>
    </row>
    <row r="121" spans="1:32" x14ac:dyDescent="0.2">
      <c r="A121" t="s">
        <v>137</v>
      </c>
      <c r="B121" t="s">
        <v>103</v>
      </c>
      <c r="C121" t="s">
        <v>17</v>
      </c>
      <c r="D121" t="s">
        <v>17</v>
      </c>
      <c r="E121" t="s">
        <v>36</v>
      </c>
      <c r="F121">
        <v>202308</v>
      </c>
      <c r="G121" s="3">
        <v>0</v>
      </c>
      <c r="H121" s="3">
        <v>0</v>
      </c>
      <c r="I121" s="3">
        <v>0</v>
      </c>
      <c r="J121" s="3">
        <v>0</v>
      </c>
      <c r="K121" s="10">
        <v>0</v>
      </c>
      <c r="L121" s="10">
        <v>0</v>
      </c>
      <c r="M121" s="10">
        <v>0</v>
      </c>
      <c r="N121" s="10">
        <v>701736.61290322582</v>
      </c>
      <c r="O121" s="3">
        <v>4786260411.5400095</v>
      </c>
      <c r="P121" s="3">
        <v>4607434932.5400209</v>
      </c>
      <c r="Q121" s="3">
        <v>3540533479.5400081</v>
      </c>
      <c r="R121" s="3">
        <v>3361708000.5400162</v>
      </c>
      <c r="S121" s="31">
        <v>0</v>
      </c>
      <c r="T121" s="10">
        <v>0</v>
      </c>
      <c r="W121" s="3">
        <v>0</v>
      </c>
      <c r="X121" s="3">
        <v>0</v>
      </c>
      <c r="Y121" s="3">
        <v>0</v>
      </c>
      <c r="Z121" s="3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0</v>
      </c>
    </row>
    <row r="122" spans="1:32" x14ac:dyDescent="0.2">
      <c r="A122" t="s">
        <v>137</v>
      </c>
      <c r="B122" t="s">
        <v>103</v>
      </c>
      <c r="C122" t="s">
        <v>17</v>
      </c>
      <c r="D122" t="s">
        <v>17</v>
      </c>
      <c r="E122" t="s">
        <v>36</v>
      </c>
      <c r="F122">
        <v>202309</v>
      </c>
      <c r="G122" s="3">
        <v>0</v>
      </c>
      <c r="H122" s="3">
        <v>1897120110</v>
      </c>
      <c r="I122" s="3">
        <v>0</v>
      </c>
      <c r="J122" s="3">
        <v>173030862.63999987</v>
      </c>
      <c r="K122" s="10">
        <v>0</v>
      </c>
      <c r="L122" s="10">
        <v>3</v>
      </c>
      <c r="M122" s="10">
        <v>0</v>
      </c>
      <c r="N122" s="10">
        <v>699611.9</v>
      </c>
      <c r="O122" s="3">
        <v>4212220970.9500093</v>
      </c>
      <c r="P122" s="3">
        <v>4470637834.9500084</v>
      </c>
      <c r="Q122" s="3">
        <v>2996425402.9100065</v>
      </c>
      <c r="R122" s="3">
        <v>3254842266.9100084</v>
      </c>
      <c r="S122" s="31">
        <v>4.2880917262842443E-6</v>
      </c>
      <c r="T122" s="10">
        <v>3</v>
      </c>
      <c r="U122" s="3">
        <v>632373370</v>
      </c>
      <c r="V122" s="3">
        <v>57676954.213333286</v>
      </c>
      <c r="W122" s="3">
        <v>1897120110</v>
      </c>
      <c r="X122" s="3">
        <v>1897120110</v>
      </c>
      <c r="Y122" s="3">
        <v>173030862.63999987</v>
      </c>
      <c r="Z122" s="3">
        <v>173030862.63999987</v>
      </c>
      <c r="AA122" s="37">
        <v>1897120110</v>
      </c>
      <c r="AB122" s="37">
        <v>173030862.63999987</v>
      </c>
      <c r="AC122" s="37">
        <v>0</v>
      </c>
      <c r="AD122" s="37">
        <v>0</v>
      </c>
      <c r="AE122" s="37">
        <v>0</v>
      </c>
      <c r="AF122" s="37">
        <v>0</v>
      </c>
    </row>
    <row r="123" spans="1:32" x14ac:dyDescent="0.2">
      <c r="A123" t="s">
        <v>139</v>
      </c>
      <c r="B123" t="s">
        <v>105</v>
      </c>
      <c r="C123" t="s">
        <v>17</v>
      </c>
      <c r="D123" t="s">
        <v>17</v>
      </c>
      <c r="E123" t="s">
        <v>36</v>
      </c>
      <c r="F123">
        <v>201904</v>
      </c>
      <c r="G123" s="3">
        <v>871412974</v>
      </c>
      <c r="H123" s="3">
        <v>871412974</v>
      </c>
      <c r="I123" s="3">
        <v>182923308.57999992</v>
      </c>
      <c r="J123" s="3">
        <v>182923308.57999992</v>
      </c>
      <c r="K123" s="10">
        <v>1</v>
      </c>
      <c r="L123" s="10">
        <v>1</v>
      </c>
      <c r="M123" s="10">
        <v>0</v>
      </c>
      <c r="N123" s="10">
        <v>36860.700000000004</v>
      </c>
      <c r="O123" s="3">
        <v>1295941566.8800006</v>
      </c>
      <c r="P123" s="3">
        <v>1253909595.879401</v>
      </c>
      <c r="Q123" s="3">
        <v>869042870.0800004</v>
      </c>
      <c r="R123" s="3">
        <v>827010899.07939959</v>
      </c>
      <c r="S123" s="31">
        <v>2.712916466589077E-5</v>
      </c>
      <c r="T123" s="10">
        <v>1</v>
      </c>
      <c r="U123" s="3">
        <v>871412974</v>
      </c>
      <c r="V123" s="3">
        <v>182923308.57999992</v>
      </c>
      <c r="W123" s="3">
        <v>871412974</v>
      </c>
      <c r="X123" s="3">
        <v>871412974</v>
      </c>
      <c r="Y123" s="3">
        <v>182923308.57999992</v>
      </c>
      <c r="Z123" s="3">
        <v>182923308.57999992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0</v>
      </c>
    </row>
    <row r="124" spans="1:32" x14ac:dyDescent="0.2">
      <c r="A124" t="s">
        <v>139</v>
      </c>
      <c r="B124" t="s">
        <v>105</v>
      </c>
      <c r="C124" t="s">
        <v>17</v>
      </c>
      <c r="D124" t="s">
        <v>17</v>
      </c>
      <c r="E124" t="s">
        <v>36</v>
      </c>
      <c r="F124">
        <v>202006</v>
      </c>
      <c r="G124" s="3">
        <v>645508240</v>
      </c>
      <c r="H124" s="3">
        <v>645508240</v>
      </c>
      <c r="I124" s="3">
        <v>188638489.44</v>
      </c>
      <c r="J124" s="3">
        <v>188638489.44</v>
      </c>
      <c r="K124" s="10">
        <v>1</v>
      </c>
      <c r="L124" s="10">
        <v>1</v>
      </c>
      <c r="M124" s="10">
        <v>0</v>
      </c>
      <c r="N124" s="10">
        <v>33940.566666666658</v>
      </c>
      <c r="O124" s="3">
        <v>1656756127.5500002</v>
      </c>
      <c r="P124" s="3">
        <v>1541651560.5451999</v>
      </c>
      <c r="Q124" s="3">
        <v>1072436838.5499997</v>
      </c>
      <c r="R124" s="3">
        <v>957332271.54519975</v>
      </c>
      <c r="S124" s="31">
        <v>2.9463267653162348E-5</v>
      </c>
      <c r="T124" s="10">
        <v>1</v>
      </c>
      <c r="U124" s="3">
        <v>645508240</v>
      </c>
      <c r="V124" s="3">
        <v>188638489.44</v>
      </c>
      <c r="W124" s="3">
        <v>645508240</v>
      </c>
      <c r="X124" s="3">
        <v>645508240</v>
      </c>
      <c r="Y124" s="3">
        <v>188638489.44</v>
      </c>
      <c r="Z124" s="3">
        <v>188638489.44</v>
      </c>
      <c r="AA124" s="37">
        <v>0</v>
      </c>
      <c r="AB124" s="37">
        <v>0</v>
      </c>
      <c r="AC124" s="37">
        <v>0</v>
      </c>
      <c r="AD124" s="37">
        <v>0</v>
      </c>
      <c r="AE124" s="37">
        <v>0</v>
      </c>
      <c r="AF124" s="37">
        <v>0</v>
      </c>
    </row>
    <row r="125" spans="1:32" x14ac:dyDescent="0.2">
      <c r="A125" t="s">
        <v>139</v>
      </c>
      <c r="B125" t="s">
        <v>105</v>
      </c>
      <c r="C125" t="s">
        <v>17</v>
      </c>
      <c r="D125" t="s">
        <v>17</v>
      </c>
      <c r="E125" t="s">
        <v>36</v>
      </c>
      <c r="F125">
        <v>202007</v>
      </c>
      <c r="G125" s="3">
        <v>456264207</v>
      </c>
      <c r="H125" s="3">
        <v>456264207</v>
      </c>
      <c r="I125" s="3">
        <v>194698811.52000001</v>
      </c>
      <c r="J125" s="3">
        <v>194698811.52000001</v>
      </c>
      <c r="K125" s="10">
        <v>1</v>
      </c>
      <c r="L125" s="10">
        <v>1</v>
      </c>
      <c r="M125" s="10">
        <v>0</v>
      </c>
      <c r="N125" s="10">
        <v>33248.48387096775</v>
      </c>
      <c r="O125" s="3">
        <v>1133161798.9199998</v>
      </c>
      <c r="P125" s="3">
        <v>1220658786.9093993</v>
      </c>
      <c r="Q125" s="3">
        <v>781469632.9199996</v>
      </c>
      <c r="R125" s="3">
        <v>868966620.90939951</v>
      </c>
      <c r="S125" s="31">
        <v>3.007655939683885E-5</v>
      </c>
      <c r="T125" s="10">
        <v>1</v>
      </c>
      <c r="U125" s="3">
        <v>456264207</v>
      </c>
      <c r="V125" s="3">
        <v>194698811.52000001</v>
      </c>
      <c r="W125" s="3">
        <v>456264207</v>
      </c>
      <c r="X125" s="3">
        <v>456264207</v>
      </c>
      <c r="Y125" s="3">
        <v>194698811.52000001</v>
      </c>
      <c r="Z125" s="3">
        <v>194698811.52000001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0</v>
      </c>
    </row>
    <row r="126" spans="1:32" x14ac:dyDescent="0.2">
      <c r="A126" t="s">
        <v>139</v>
      </c>
      <c r="B126" t="s">
        <v>105</v>
      </c>
      <c r="C126" t="s">
        <v>17</v>
      </c>
      <c r="D126" t="s">
        <v>17</v>
      </c>
      <c r="E126" t="s">
        <v>36</v>
      </c>
      <c r="F126">
        <v>202010</v>
      </c>
      <c r="G126" s="3">
        <v>1052904456</v>
      </c>
      <c r="H126" s="3">
        <v>1052904456</v>
      </c>
      <c r="I126" s="3">
        <v>235051947.22000003</v>
      </c>
      <c r="J126" s="3">
        <v>235051947.22000003</v>
      </c>
      <c r="K126" s="10">
        <v>1</v>
      </c>
      <c r="L126" s="10">
        <v>1</v>
      </c>
      <c r="M126" s="10">
        <v>0</v>
      </c>
      <c r="N126" s="10">
        <v>30915.548387096776</v>
      </c>
      <c r="O126" s="3">
        <v>1526969213.5000002</v>
      </c>
      <c r="P126" s="3">
        <v>1525109495.1581004</v>
      </c>
      <c r="Q126" s="3">
        <v>1062646322.5000005</v>
      </c>
      <c r="R126" s="3">
        <v>1060786604.1581</v>
      </c>
      <c r="S126" s="31">
        <v>3.23461834633789E-5</v>
      </c>
      <c r="T126" s="10">
        <v>1</v>
      </c>
      <c r="U126" s="3">
        <v>1052904456</v>
      </c>
      <c r="V126" s="3">
        <v>235051947.22000003</v>
      </c>
      <c r="W126" s="3">
        <v>1052904456</v>
      </c>
      <c r="X126" s="3">
        <v>1052904456</v>
      </c>
      <c r="Y126" s="3">
        <v>235051947.22000003</v>
      </c>
      <c r="Z126" s="3">
        <v>235051947.22000003</v>
      </c>
      <c r="AA126" s="37">
        <v>0</v>
      </c>
      <c r="AB126" s="37">
        <v>0</v>
      </c>
      <c r="AC126" s="37">
        <v>0</v>
      </c>
      <c r="AD126" s="37">
        <v>0</v>
      </c>
      <c r="AE126" s="37">
        <v>0</v>
      </c>
      <c r="AF126" s="37">
        <v>0</v>
      </c>
    </row>
    <row r="127" spans="1:32" x14ac:dyDescent="0.2">
      <c r="A127" t="s">
        <v>139</v>
      </c>
      <c r="B127" t="s">
        <v>105</v>
      </c>
      <c r="C127" t="s">
        <v>17</v>
      </c>
      <c r="D127" t="s">
        <v>17</v>
      </c>
      <c r="E127" t="s">
        <v>36</v>
      </c>
      <c r="F127">
        <v>202108</v>
      </c>
      <c r="G127" s="3">
        <v>1230470677</v>
      </c>
      <c r="H127" s="3">
        <v>1230470677</v>
      </c>
      <c r="I127" s="3">
        <v>302684563.90999997</v>
      </c>
      <c r="J127" s="3">
        <v>302684563.90999973</v>
      </c>
      <c r="K127" s="10">
        <v>1</v>
      </c>
      <c r="L127" s="10">
        <v>1</v>
      </c>
      <c r="M127" s="10">
        <v>0</v>
      </c>
      <c r="N127" s="10">
        <v>26795.967741935485</v>
      </c>
      <c r="O127" s="3">
        <v>1600619663.2500005</v>
      </c>
      <c r="P127" s="3">
        <v>1514164518.2872994</v>
      </c>
      <c r="Q127" s="3">
        <v>1078138682.25</v>
      </c>
      <c r="R127" s="3">
        <v>991683537.28729963</v>
      </c>
      <c r="S127" s="31">
        <v>3.7319047762361936E-5</v>
      </c>
      <c r="T127" s="10">
        <v>1</v>
      </c>
      <c r="U127" s="3">
        <v>1230470677</v>
      </c>
      <c r="V127" s="3">
        <v>302684563.90999973</v>
      </c>
      <c r="W127" s="3">
        <v>1230470677</v>
      </c>
      <c r="X127" s="3">
        <v>1230470677</v>
      </c>
      <c r="Y127" s="3">
        <v>302684563.90999973</v>
      </c>
      <c r="Z127" s="3">
        <v>302684563.90999973</v>
      </c>
      <c r="AA127" s="37">
        <v>0</v>
      </c>
      <c r="AB127" s="37">
        <v>-2.384185791015625E-7</v>
      </c>
      <c r="AC127" s="37">
        <v>0</v>
      </c>
      <c r="AD127" s="37">
        <v>0</v>
      </c>
      <c r="AE127" s="37">
        <v>0</v>
      </c>
      <c r="AF127" s="37">
        <v>0</v>
      </c>
    </row>
    <row r="128" spans="1:32" x14ac:dyDescent="0.2">
      <c r="A128" t="s">
        <v>139</v>
      </c>
      <c r="B128" t="s">
        <v>105</v>
      </c>
      <c r="C128" t="s">
        <v>17</v>
      </c>
      <c r="D128" t="s">
        <v>17</v>
      </c>
      <c r="E128" t="s">
        <v>36</v>
      </c>
      <c r="F128">
        <v>202303</v>
      </c>
      <c r="G128" s="3">
        <v>0</v>
      </c>
      <c r="H128" s="3">
        <v>0</v>
      </c>
      <c r="I128" s="3">
        <v>0</v>
      </c>
      <c r="J128" s="3">
        <v>0</v>
      </c>
      <c r="K128" s="10">
        <v>0</v>
      </c>
      <c r="L128" s="10">
        <v>0</v>
      </c>
      <c r="M128" s="10">
        <v>0</v>
      </c>
      <c r="N128" s="10">
        <v>24582.354838709682</v>
      </c>
      <c r="O128" s="3">
        <v>1381425281.7200007</v>
      </c>
      <c r="P128" s="3">
        <v>1411158176.7170999</v>
      </c>
      <c r="Q128" s="3">
        <v>901508981.71999967</v>
      </c>
      <c r="R128" s="3">
        <v>931241876.71710002</v>
      </c>
      <c r="S128" s="31">
        <v>0</v>
      </c>
      <c r="T128" s="10">
        <v>0</v>
      </c>
      <c r="W128" s="3">
        <v>0</v>
      </c>
      <c r="X128" s="3">
        <v>0</v>
      </c>
      <c r="Y128" s="3">
        <v>0</v>
      </c>
      <c r="Z128" s="3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0</v>
      </c>
    </row>
    <row r="129" spans="1:32" x14ac:dyDescent="0.2">
      <c r="A129" t="s">
        <v>139</v>
      </c>
      <c r="B129" t="s">
        <v>105</v>
      </c>
      <c r="C129" t="s">
        <v>17</v>
      </c>
      <c r="D129" t="s">
        <v>17</v>
      </c>
      <c r="E129" t="s">
        <v>36</v>
      </c>
      <c r="F129">
        <v>202304</v>
      </c>
      <c r="G129" s="3">
        <v>1406283389</v>
      </c>
      <c r="H129" s="3">
        <v>1406283389</v>
      </c>
      <c r="I129" s="3">
        <v>371887922.98999989</v>
      </c>
      <c r="J129" s="3">
        <v>371887922.98999989</v>
      </c>
      <c r="K129" s="10">
        <v>2</v>
      </c>
      <c r="L129" s="10">
        <v>2</v>
      </c>
      <c r="M129" s="10">
        <v>0</v>
      </c>
      <c r="N129" s="10">
        <v>24428.966666666664</v>
      </c>
      <c r="O129" s="3">
        <v>1317734292.6699998</v>
      </c>
      <c r="P129" s="3">
        <v>1355779134.6751995</v>
      </c>
      <c r="Q129" s="3">
        <v>869482295.66999972</v>
      </c>
      <c r="R129" s="3">
        <v>907527137.67519939</v>
      </c>
      <c r="S129" s="31">
        <v>8.1870020426570104E-5</v>
      </c>
      <c r="T129" s="10">
        <v>2</v>
      </c>
      <c r="U129" s="3">
        <v>703141694.5</v>
      </c>
      <c r="V129" s="3">
        <v>185943961.49499995</v>
      </c>
      <c r="W129" s="3">
        <v>1406283389</v>
      </c>
      <c r="X129" s="3">
        <v>1406283389</v>
      </c>
      <c r="Y129" s="3">
        <v>371887922.98999989</v>
      </c>
      <c r="Z129" s="3">
        <v>371887922.98999989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0</v>
      </c>
    </row>
    <row r="130" spans="1:32" x14ac:dyDescent="0.2">
      <c r="A130" t="s">
        <v>139</v>
      </c>
      <c r="B130" t="s">
        <v>105</v>
      </c>
      <c r="C130" t="s">
        <v>17</v>
      </c>
      <c r="D130" t="s">
        <v>17</v>
      </c>
      <c r="E130" t="s">
        <v>36</v>
      </c>
      <c r="F130">
        <v>202305</v>
      </c>
      <c r="G130" s="3">
        <v>0</v>
      </c>
      <c r="H130" s="3">
        <v>0</v>
      </c>
      <c r="I130" s="3">
        <v>0</v>
      </c>
      <c r="J130" s="3">
        <v>5.9604644775390625E-8</v>
      </c>
      <c r="K130" s="10">
        <v>0</v>
      </c>
      <c r="L130" s="10">
        <v>0</v>
      </c>
      <c r="M130" s="10">
        <v>0</v>
      </c>
      <c r="N130" s="10">
        <v>24327.225806451617</v>
      </c>
      <c r="O130" s="3">
        <v>1711825689.1699998</v>
      </c>
      <c r="P130" s="3">
        <v>1625409418.1714008</v>
      </c>
      <c r="Q130" s="3">
        <v>1092390192.1700001</v>
      </c>
      <c r="R130" s="3">
        <v>1005973921.1713997</v>
      </c>
      <c r="S130" s="31">
        <v>0</v>
      </c>
      <c r="T130" s="10">
        <v>0</v>
      </c>
      <c r="V130" s="3">
        <v>65535</v>
      </c>
      <c r="W130" s="3">
        <v>0</v>
      </c>
      <c r="X130" s="3">
        <v>0</v>
      </c>
      <c r="Y130" s="3">
        <v>5.9604644775390625E-8</v>
      </c>
      <c r="Z130" s="3">
        <v>5.9604644775390625E-8</v>
      </c>
      <c r="AA130" s="37">
        <v>0</v>
      </c>
      <c r="AB130" s="37">
        <v>5.9604644775390625E-8</v>
      </c>
      <c r="AC130" s="37">
        <v>0</v>
      </c>
      <c r="AD130" s="37">
        <v>0</v>
      </c>
      <c r="AE130" s="37">
        <v>0</v>
      </c>
      <c r="AF130" s="37">
        <v>0</v>
      </c>
    </row>
    <row r="131" spans="1:32" x14ac:dyDescent="0.2">
      <c r="A131" t="s">
        <v>139</v>
      </c>
      <c r="B131" t="s">
        <v>105</v>
      </c>
      <c r="C131" t="s">
        <v>17</v>
      </c>
      <c r="D131" t="s">
        <v>17</v>
      </c>
      <c r="E131" t="s">
        <v>36</v>
      </c>
      <c r="F131">
        <v>202306</v>
      </c>
      <c r="G131" s="3">
        <v>468396672</v>
      </c>
      <c r="H131" s="3">
        <v>468396672</v>
      </c>
      <c r="I131" s="3">
        <v>180087787.78999999</v>
      </c>
      <c r="J131" s="3">
        <v>180087787.78999999</v>
      </c>
      <c r="K131" s="10">
        <v>1</v>
      </c>
      <c r="L131" s="10">
        <v>1</v>
      </c>
      <c r="M131" s="10">
        <v>0</v>
      </c>
      <c r="N131" s="10">
        <v>24294.166666666675</v>
      </c>
      <c r="O131" s="3">
        <v>2152720863.8200011</v>
      </c>
      <c r="P131" s="3">
        <v>1934139677.8221004</v>
      </c>
      <c r="Q131" s="3">
        <v>1257110999.8200002</v>
      </c>
      <c r="R131" s="3">
        <v>1038529813.8220999</v>
      </c>
      <c r="S131" s="31">
        <v>4.1162144547730925E-5</v>
      </c>
      <c r="T131" s="10">
        <v>1</v>
      </c>
      <c r="U131" s="3">
        <v>468396672</v>
      </c>
      <c r="V131" s="3">
        <v>180087787.78999999</v>
      </c>
      <c r="W131" s="3">
        <v>468396672</v>
      </c>
      <c r="X131" s="3">
        <v>468396672</v>
      </c>
      <c r="Y131" s="3">
        <v>180087787.78999999</v>
      </c>
      <c r="Z131" s="3">
        <v>180087787.78999999</v>
      </c>
      <c r="AA131" s="37">
        <v>0</v>
      </c>
      <c r="AB131" s="37">
        <v>0</v>
      </c>
      <c r="AC131" s="37">
        <v>0</v>
      </c>
      <c r="AD131" s="37">
        <v>0</v>
      </c>
      <c r="AE131" s="37">
        <v>0</v>
      </c>
      <c r="AF131" s="37">
        <v>0</v>
      </c>
    </row>
    <row r="132" spans="1:32" x14ac:dyDescent="0.2">
      <c r="A132" t="s">
        <v>139</v>
      </c>
      <c r="B132" t="s">
        <v>105</v>
      </c>
      <c r="C132" t="s">
        <v>17</v>
      </c>
      <c r="D132" t="s">
        <v>17</v>
      </c>
      <c r="E132" t="s">
        <v>36</v>
      </c>
      <c r="F132">
        <v>202310</v>
      </c>
      <c r="G132" s="3">
        <v>896535565</v>
      </c>
      <c r="H132" s="3">
        <v>896535565</v>
      </c>
      <c r="I132" s="3">
        <v>178016149.2299999</v>
      </c>
      <c r="J132" s="3">
        <v>178016149.22999987</v>
      </c>
      <c r="K132" s="10">
        <v>1</v>
      </c>
      <c r="L132" s="10">
        <v>1</v>
      </c>
      <c r="M132" s="10">
        <v>0</v>
      </c>
      <c r="N132" s="10">
        <v>23881.387096774193</v>
      </c>
      <c r="O132" s="3">
        <v>1800590003.6300004</v>
      </c>
      <c r="P132" s="3">
        <v>1646441459.6300001</v>
      </c>
      <c r="Q132" s="3">
        <v>1260973447.6300004</v>
      </c>
      <c r="R132" s="3">
        <v>1106824903.6300006</v>
      </c>
      <c r="S132" s="31">
        <v>4.1873614624967753E-5</v>
      </c>
      <c r="T132" s="10">
        <v>1</v>
      </c>
      <c r="U132" s="3">
        <v>896535565</v>
      </c>
      <c r="V132" s="3">
        <v>178016149.22999987</v>
      </c>
      <c r="W132" s="3">
        <v>896535565</v>
      </c>
      <c r="X132" s="3">
        <v>896535565</v>
      </c>
      <c r="Y132" s="3">
        <v>178016149.22999987</v>
      </c>
      <c r="Z132" s="3">
        <v>178016149.22999987</v>
      </c>
      <c r="AA132" s="37">
        <v>0</v>
      </c>
      <c r="AB132" s="37">
        <v>-2.9802322387695312E-8</v>
      </c>
      <c r="AC132" s="37">
        <v>0</v>
      </c>
      <c r="AD132" s="37">
        <v>0</v>
      </c>
      <c r="AE132" s="37">
        <v>0</v>
      </c>
      <c r="AF132" s="37">
        <v>0</v>
      </c>
    </row>
    <row r="133" spans="1:32" x14ac:dyDescent="0.2">
      <c r="A133" t="s">
        <v>140</v>
      </c>
      <c r="B133" t="s">
        <v>106</v>
      </c>
      <c r="C133" t="s">
        <v>19</v>
      </c>
      <c r="D133" t="s">
        <v>17</v>
      </c>
      <c r="E133" t="s">
        <v>36</v>
      </c>
      <c r="F133">
        <v>201904</v>
      </c>
      <c r="G133" s="3">
        <v>1153697</v>
      </c>
      <c r="H133" s="3">
        <v>1153697</v>
      </c>
      <c r="I133" s="3">
        <v>1153697</v>
      </c>
      <c r="J133" s="3">
        <v>1153697</v>
      </c>
      <c r="K133" s="10">
        <v>2</v>
      </c>
      <c r="L133" s="10">
        <v>2</v>
      </c>
      <c r="M133" s="10">
        <v>0</v>
      </c>
      <c r="N133" s="10">
        <v>402716.00000000023</v>
      </c>
      <c r="O133" s="3">
        <v>3867982484.8699994</v>
      </c>
      <c r="P133" s="3">
        <v>3655574023.8699994</v>
      </c>
      <c r="Q133" s="3">
        <v>3867982484.8699994</v>
      </c>
      <c r="R133" s="3">
        <v>3655574023.8699994</v>
      </c>
      <c r="S133" s="31">
        <v>4.966278965822065E-6</v>
      </c>
      <c r="T133" s="10">
        <v>2</v>
      </c>
      <c r="U133" s="3">
        <v>576848.5</v>
      </c>
      <c r="V133" s="3">
        <v>576848.5</v>
      </c>
      <c r="W133" s="3">
        <v>1153697</v>
      </c>
      <c r="X133" s="3">
        <v>1153697</v>
      </c>
      <c r="Y133" s="3">
        <v>1153697</v>
      </c>
      <c r="Z133" s="3">
        <v>1153697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0</v>
      </c>
    </row>
    <row r="134" spans="1:32" x14ac:dyDescent="0.2">
      <c r="A134" t="s">
        <v>140</v>
      </c>
      <c r="B134" t="s">
        <v>106</v>
      </c>
      <c r="C134" t="s">
        <v>19</v>
      </c>
      <c r="D134" t="s">
        <v>17</v>
      </c>
      <c r="E134" t="s">
        <v>36</v>
      </c>
      <c r="F134">
        <v>201910</v>
      </c>
      <c r="G134" s="3">
        <v>22189590</v>
      </c>
      <c r="H134" s="3">
        <v>22189590</v>
      </c>
      <c r="I134" s="3">
        <v>22189590</v>
      </c>
      <c r="J134" s="3">
        <v>22189590</v>
      </c>
      <c r="K134" s="10">
        <v>1</v>
      </c>
      <c r="L134" s="10">
        <v>1</v>
      </c>
      <c r="M134" s="10">
        <v>0</v>
      </c>
      <c r="N134" s="10">
        <v>373584.74193548405</v>
      </c>
      <c r="O134" s="3">
        <v>3810489346.3899999</v>
      </c>
      <c r="P134" s="3">
        <v>4388149118.3899994</v>
      </c>
      <c r="Q134" s="3">
        <v>3810489346.3899999</v>
      </c>
      <c r="R134" s="3">
        <v>4388149118.3899994</v>
      </c>
      <c r="S134" s="31">
        <v>2.6767688498710001E-6</v>
      </c>
      <c r="T134" s="10">
        <v>1</v>
      </c>
      <c r="U134" s="3">
        <v>22189590</v>
      </c>
      <c r="V134" s="3">
        <v>22189590</v>
      </c>
      <c r="W134" s="3">
        <v>22189590</v>
      </c>
      <c r="X134" s="3">
        <v>22189590</v>
      </c>
      <c r="Y134" s="3">
        <v>22189590</v>
      </c>
      <c r="Z134" s="3">
        <v>22189590</v>
      </c>
      <c r="AA134" s="37">
        <v>0</v>
      </c>
      <c r="AB134" s="37">
        <v>0</v>
      </c>
      <c r="AC134" s="37">
        <v>0</v>
      </c>
      <c r="AD134" s="37">
        <v>0</v>
      </c>
      <c r="AE134" s="37">
        <v>0</v>
      </c>
      <c r="AF134" s="37">
        <v>0</v>
      </c>
    </row>
    <row r="135" spans="1:32" x14ac:dyDescent="0.2">
      <c r="A135" t="s">
        <v>140</v>
      </c>
      <c r="B135" t="s">
        <v>106</v>
      </c>
      <c r="C135" t="s">
        <v>19</v>
      </c>
      <c r="D135" t="s">
        <v>17</v>
      </c>
      <c r="E135" t="s">
        <v>36</v>
      </c>
      <c r="F135">
        <v>201911</v>
      </c>
      <c r="G135" s="3">
        <v>23271240</v>
      </c>
      <c r="H135" s="3">
        <v>23271240</v>
      </c>
      <c r="I135" s="3">
        <v>23271240</v>
      </c>
      <c r="J135" s="3">
        <v>23271240</v>
      </c>
      <c r="K135" s="10">
        <v>2</v>
      </c>
      <c r="L135" s="10">
        <v>2</v>
      </c>
      <c r="M135" s="10">
        <v>0</v>
      </c>
      <c r="N135" s="10">
        <v>368038.56666666671</v>
      </c>
      <c r="O135" s="3">
        <v>2361926360.1600003</v>
      </c>
      <c r="P135" s="3">
        <v>3120286762.1599998</v>
      </c>
      <c r="Q135" s="3">
        <v>2361926360.1600003</v>
      </c>
      <c r="R135" s="3">
        <v>3120286762.1599998</v>
      </c>
      <c r="S135" s="31">
        <v>5.4342130992250175E-6</v>
      </c>
      <c r="T135" s="10">
        <v>2</v>
      </c>
      <c r="U135" s="3">
        <v>11635620</v>
      </c>
      <c r="V135" s="3">
        <v>11635620</v>
      </c>
      <c r="W135" s="3">
        <v>23271240</v>
      </c>
      <c r="X135" s="3">
        <v>23271240</v>
      </c>
      <c r="Y135" s="3">
        <v>23271240</v>
      </c>
      <c r="Z135" s="3">
        <v>23271240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0</v>
      </c>
    </row>
    <row r="136" spans="1:32" x14ac:dyDescent="0.2">
      <c r="A136" t="s">
        <v>140</v>
      </c>
      <c r="B136" t="s">
        <v>106</v>
      </c>
      <c r="C136" t="s">
        <v>19</v>
      </c>
      <c r="D136" t="s">
        <v>17</v>
      </c>
      <c r="E136" t="s">
        <v>36</v>
      </c>
      <c r="F136">
        <v>201912</v>
      </c>
      <c r="G136" s="3">
        <v>61672080</v>
      </c>
      <c r="H136" s="3">
        <v>61672080</v>
      </c>
      <c r="I136" s="3">
        <v>61672080</v>
      </c>
      <c r="J136" s="3">
        <v>61672080</v>
      </c>
      <c r="K136" s="10">
        <v>1</v>
      </c>
      <c r="L136" s="10">
        <v>1</v>
      </c>
      <c r="M136" s="10">
        <v>0</v>
      </c>
      <c r="N136" s="10">
        <v>364664.67741935491</v>
      </c>
      <c r="O136" s="3">
        <v>2732690764.6799998</v>
      </c>
      <c r="P136" s="3">
        <v>3434885290.6799994</v>
      </c>
      <c r="Q136" s="3">
        <v>2732690764.6799998</v>
      </c>
      <c r="R136" s="3">
        <v>3434885290.6799994</v>
      </c>
      <c r="S136" s="31">
        <v>2.7422453062269752E-6</v>
      </c>
      <c r="T136" s="10">
        <v>1</v>
      </c>
      <c r="U136" s="3">
        <v>61672080</v>
      </c>
      <c r="V136" s="3">
        <v>61672080</v>
      </c>
      <c r="W136" s="3">
        <v>61672080</v>
      </c>
      <c r="X136" s="3">
        <v>61672080</v>
      </c>
      <c r="Y136" s="3">
        <v>61672080</v>
      </c>
      <c r="Z136" s="3">
        <v>61672080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0</v>
      </c>
    </row>
    <row r="137" spans="1:32" x14ac:dyDescent="0.2">
      <c r="A137" t="s">
        <v>140</v>
      </c>
      <c r="B137" t="s">
        <v>106</v>
      </c>
      <c r="C137" t="s">
        <v>19</v>
      </c>
      <c r="D137" t="s">
        <v>17</v>
      </c>
      <c r="E137" t="s">
        <v>36</v>
      </c>
      <c r="F137">
        <v>202002</v>
      </c>
      <c r="G137" s="3">
        <v>120866104</v>
      </c>
      <c r="H137" s="3">
        <v>120866104</v>
      </c>
      <c r="I137" s="3">
        <v>120866104</v>
      </c>
      <c r="J137" s="3">
        <v>120866104</v>
      </c>
      <c r="K137" s="10">
        <v>2</v>
      </c>
      <c r="L137" s="10">
        <v>2</v>
      </c>
      <c r="M137" s="10">
        <v>0</v>
      </c>
      <c r="N137" s="10">
        <v>362853.55172413803</v>
      </c>
      <c r="O137" s="3">
        <v>2598493782.3400002</v>
      </c>
      <c r="P137" s="3">
        <v>3046401178.3400011</v>
      </c>
      <c r="Q137" s="3">
        <v>2598493782.3400002</v>
      </c>
      <c r="R137" s="3">
        <v>3046401178.3400011</v>
      </c>
      <c r="S137" s="31">
        <v>5.5118655735813611E-6</v>
      </c>
      <c r="T137" s="10">
        <v>2</v>
      </c>
      <c r="U137" s="3">
        <v>60433052</v>
      </c>
      <c r="V137" s="3">
        <v>60433052</v>
      </c>
      <c r="W137" s="3">
        <v>120866104</v>
      </c>
      <c r="X137" s="3">
        <v>120866104</v>
      </c>
      <c r="Y137" s="3">
        <v>120866104</v>
      </c>
      <c r="Z137" s="3">
        <v>120866104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0</v>
      </c>
    </row>
    <row r="138" spans="1:32" x14ac:dyDescent="0.2">
      <c r="A138" t="s">
        <v>140</v>
      </c>
      <c r="B138" t="s">
        <v>106</v>
      </c>
      <c r="C138" t="s">
        <v>19</v>
      </c>
      <c r="D138" t="s">
        <v>17</v>
      </c>
      <c r="E138" t="s">
        <v>36</v>
      </c>
      <c r="F138">
        <v>202003</v>
      </c>
      <c r="G138" s="3">
        <v>29358197</v>
      </c>
      <c r="H138" s="3">
        <v>29358197</v>
      </c>
      <c r="I138" s="3">
        <v>29358197</v>
      </c>
      <c r="J138" s="3">
        <v>29358197</v>
      </c>
      <c r="K138" s="10">
        <v>1</v>
      </c>
      <c r="L138" s="10">
        <v>1</v>
      </c>
      <c r="M138" s="10">
        <v>0</v>
      </c>
      <c r="N138" s="10">
        <v>361549.09677419363</v>
      </c>
      <c r="O138" s="3">
        <v>3344107584.7499986</v>
      </c>
      <c r="P138" s="3">
        <v>3616382547.7499986</v>
      </c>
      <c r="Q138" s="3">
        <v>3344107584.7499986</v>
      </c>
      <c r="R138" s="3">
        <v>3616382547.7499986</v>
      </c>
      <c r="S138" s="31">
        <v>2.765876084111897E-6</v>
      </c>
      <c r="T138" s="10">
        <v>1</v>
      </c>
      <c r="U138" s="3">
        <v>29358197</v>
      </c>
      <c r="V138" s="3">
        <v>29358197</v>
      </c>
      <c r="W138" s="3">
        <v>29358197</v>
      </c>
      <c r="X138" s="3">
        <v>29358197</v>
      </c>
      <c r="Y138" s="3">
        <v>29358197</v>
      </c>
      <c r="Z138" s="3">
        <v>29358197</v>
      </c>
      <c r="AA138" s="37">
        <v>0</v>
      </c>
      <c r="AB138" s="37">
        <v>0</v>
      </c>
      <c r="AC138" s="37">
        <v>0</v>
      </c>
      <c r="AD138" s="37">
        <v>0</v>
      </c>
      <c r="AE138" s="37">
        <v>0</v>
      </c>
      <c r="AF138" s="37">
        <v>0</v>
      </c>
    </row>
    <row r="139" spans="1:32" x14ac:dyDescent="0.2">
      <c r="A139" t="s">
        <v>140</v>
      </c>
      <c r="B139" t="s">
        <v>106</v>
      </c>
      <c r="C139" t="s">
        <v>19</v>
      </c>
      <c r="D139" t="s">
        <v>17</v>
      </c>
      <c r="E139" t="s">
        <v>36</v>
      </c>
      <c r="F139">
        <v>202005</v>
      </c>
      <c r="G139" s="3">
        <v>5651408</v>
      </c>
      <c r="H139" s="3">
        <v>5651408</v>
      </c>
      <c r="I139" s="3">
        <v>5651408</v>
      </c>
      <c r="J139" s="3">
        <v>5651408</v>
      </c>
      <c r="K139" s="10">
        <v>2</v>
      </c>
      <c r="L139" s="10">
        <v>2</v>
      </c>
      <c r="M139" s="10">
        <v>0</v>
      </c>
      <c r="N139" s="10">
        <v>344702.38709677424</v>
      </c>
      <c r="O139" s="3">
        <v>2780933660.3799996</v>
      </c>
      <c r="P139" s="3">
        <v>3274717255.3799987</v>
      </c>
      <c r="Q139" s="3">
        <v>2780933660.3799996</v>
      </c>
      <c r="R139" s="3">
        <v>3274717255.3799987</v>
      </c>
      <c r="S139" s="31">
        <v>5.802106613896194E-6</v>
      </c>
      <c r="T139" s="10">
        <v>2</v>
      </c>
      <c r="U139" s="3">
        <v>2825704</v>
      </c>
      <c r="V139" s="3">
        <v>2825704</v>
      </c>
      <c r="W139" s="3">
        <v>5651408</v>
      </c>
      <c r="X139" s="3">
        <v>5651408</v>
      </c>
      <c r="Y139" s="3">
        <v>5651408</v>
      </c>
      <c r="Z139" s="3">
        <v>5651408</v>
      </c>
      <c r="AA139" s="37">
        <v>0</v>
      </c>
      <c r="AB139" s="37">
        <v>0</v>
      </c>
      <c r="AC139" s="37">
        <v>0</v>
      </c>
      <c r="AD139" s="37">
        <v>0</v>
      </c>
      <c r="AE139" s="37">
        <v>0</v>
      </c>
      <c r="AF139" s="37">
        <v>0</v>
      </c>
    </row>
    <row r="140" spans="1:32" x14ac:dyDescent="0.2">
      <c r="A140" t="s">
        <v>140</v>
      </c>
      <c r="B140" t="s">
        <v>106</v>
      </c>
      <c r="C140" t="s">
        <v>19</v>
      </c>
      <c r="D140" t="s">
        <v>17</v>
      </c>
      <c r="E140" t="s">
        <v>36</v>
      </c>
      <c r="F140">
        <v>202007</v>
      </c>
      <c r="G140" s="3">
        <v>31008087</v>
      </c>
      <c r="H140" s="3">
        <v>31008087</v>
      </c>
      <c r="I140" s="3">
        <v>31008087</v>
      </c>
      <c r="J140" s="3">
        <v>31008087</v>
      </c>
      <c r="K140" s="10">
        <v>1</v>
      </c>
      <c r="L140" s="10">
        <v>1</v>
      </c>
      <c r="M140" s="10">
        <v>0</v>
      </c>
      <c r="N140" s="10">
        <v>338402.03225806454</v>
      </c>
      <c r="O140" s="3">
        <v>3162775375.52</v>
      </c>
      <c r="P140" s="3">
        <v>3280006980.52</v>
      </c>
      <c r="Q140" s="3">
        <v>3162775375.52</v>
      </c>
      <c r="R140" s="3">
        <v>3280006980.52</v>
      </c>
      <c r="S140" s="31">
        <v>2.9550649957013336E-6</v>
      </c>
      <c r="T140" s="10">
        <v>1</v>
      </c>
      <c r="U140" s="3">
        <v>31008087</v>
      </c>
      <c r="V140" s="3">
        <v>31008087</v>
      </c>
      <c r="W140" s="3">
        <v>31008087</v>
      </c>
      <c r="X140" s="3">
        <v>31008087</v>
      </c>
      <c r="Y140" s="3">
        <v>31008087</v>
      </c>
      <c r="Z140" s="3">
        <v>31008087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0</v>
      </c>
    </row>
    <row r="141" spans="1:32" x14ac:dyDescent="0.2">
      <c r="A141" t="s">
        <v>140</v>
      </c>
      <c r="B141" t="s">
        <v>106</v>
      </c>
      <c r="C141" t="s">
        <v>19</v>
      </c>
      <c r="D141" t="s">
        <v>17</v>
      </c>
      <c r="E141" t="s">
        <v>36</v>
      </c>
      <c r="F141">
        <v>202009</v>
      </c>
      <c r="G141" s="3">
        <v>35132784</v>
      </c>
      <c r="H141" s="3">
        <v>35132784</v>
      </c>
      <c r="I141" s="3">
        <v>35132784</v>
      </c>
      <c r="J141" s="3">
        <v>35132784</v>
      </c>
      <c r="K141" s="10">
        <v>1</v>
      </c>
      <c r="L141" s="10">
        <v>1</v>
      </c>
      <c r="M141" s="10">
        <v>0</v>
      </c>
      <c r="N141" s="10">
        <v>339873.43333333352</v>
      </c>
      <c r="O141" s="3">
        <v>5228311798.539999</v>
      </c>
      <c r="P141" s="3">
        <v>3947915712.5400004</v>
      </c>
      <c r="Q141" s="3">
        <v>5228311798.539999</v>
      </c>
      <c r="R141" s="3">
        <v>3947915712.5400004</v>
      </c>
      <c r="S141" s="31">
        <v>2.9422717456684594E-6</v>
      </c>
      <c r="T141" s="10">
        <v>1</v>
      </c>
      <c r="U141" s="3">
        <v>35132784</v>
      </c>
      <c r="V141" s="3">
        <v>35132784</v>
      </c>
      <c r="W141" s="3">
        <v>35132784</v>
      </c>
      <c r="X141" s="3">
        <v>35132784</v>
      </c>
      <c r="Y141" s="3">
        <v>35132784</v>
      </c>
      <c r="Z141" s="3">
        <v>35132784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0</v>
      </c>
    </row>
    <row r="142" spans="1:32" x14ac:dyDescent="0.2">
      <c r="A142" t="s">
        <v>140</v>
      </c>
      <c r="B142" t="s">
        <v>106</v>
      </c>
      <c r="C142" t="s">
        <v>19</v>
      </c>
      <c r="D142" t="s">
        <v>17</v>
      </c>
      <c r="E142" t="s">
        <v>36</v>
      </c>
      <c r="F142">
        <v>202010</v>
      </c>
      <c r="G142" s="3">
        <v>14779925</v>
      </c>
      <c r="H142" s="3">
        <v>14779925</v>
      </c>
      <c r="I142" s="3">
        <v>14779925</v>
      </c>
      <c r="J142" s="3">
        <v>14779925</v>
      </c>
      <c r="K142" s="10">
        <v>2</v>
      </c>
      <c r="L142" s="10">
        <v>2</v>
      </c>
      <c r="M142" s="10">
        <v>0</v>
      </c>
      <c r="N142" s="10">
        <v>340824.45161290315</v>
      </c>
      <c r="O142" s="3">
        <v>3138856603.4599986</v>
      </c>
      <c r="P142" s="3">
        <v>3341193854.4599996</v>
      </c>
      <c r="Q142" s="3">
        <v>3138856603.4599986</v>
      </c>
      <c r="R142" s="3">
        <v>3341193854.4599996</v>
      </c>
      <c r="S142" s="31">
        <v>5.8681235766251067E-6</v>
      </c>
      <c r="T142" s="10">
        <v>2</v>
      </c>
      <c r="U142" s="3">
        <v>7389962.5</v>
      </c>
      <c r="V142" s="3">
        <v>7389962.5</v>
      </c>
      <c r="W142" s="3">
        <v>14779925</v>
      </c>
      <c r="X142" s="3">
        <v>14779925</v>
      </c>
      <c r="Y142" s="3">
        <v>14779925</v>
      </c>
      <c r="Z142" s="3">
        <v>14779925</v>
      </c>
      <c r="AA142" s="37">
        <v>0</v>
      </c>
      <c r="AB142" s="37">
        <v>0</v>
      </c>
      <c r="AC142" s="37">
        <v>0</v>
      </c>
      <c r="AD142" s="37">
        <v>0</v>
      </c>
      <c r="AE142" s="37">
        <v>0</v>
      </c>
      <c r="AF142" s="37">
        <v>0</v>
      </c>
    </row>
    <row r="143" spans="1:32" x14ac:dyDescent="0.2">
      <c r="A143" t="s">
        <v>140</v>
      </c>
      <c r="B143" t="s">
        <v>106</v>
      </c>
      <c r="C143" t="s">
        <v>19</v>
      </c>
      <c r="D143" t="s">
        <v>17</v>
      </c>
      <c r="E143" t="s">
        <v>36</v>
      </c>
      <c r="F143">
        <v>202011</v>
      </c>
      <c r="G143" s="3">
        <v>59472600</v>
      </c>
      <c r="H143" s="3">
        <v>59472600</v>
      </c>
      <c r="I143" s="3">
        <v>59472600</v>
      </c>
      <c r="J143" s="3">
        <v>59472600</v>
      </c>
      <c r="K143" s="10">
        <v>2</v>
      </c>
      <c r="L143" s="10">
        <v>2</v>
      </c>
      <c r="M143" s="10">
        <v>0</v>
      </c>
      <c r="N143" s="10">
        <v>341762.6333333333</v>
      </c>
      <c r="O143" s="3">
        <v>1594501147.3400009</v>
      </c>
      <c r="P143" s="3">
        <v>1825518156.3400009</v>
      </c>
      <c r="Q143" s="3">
        <v>1594501147.3400009</v>
      </c>
      <c r="R143" s="3">
        <v>1825518156.3400009</v>
      </c>
      <c r="S143" s="31">
        <v>5.8520148340773361E-6</v>
      </c>
      <c r="T143" s="10">
        <v>2</v>
      </c>
      <c r="U143" s="3">
        <v>29736300</v>
      </c>
      <c r="V143" s="3">
        <v>29736300</v>
      </c>
      <c r="W143" s="3">
        <v>59472600</v>
      </c>
      <c r="X143" s="3">
        <v>59472600</v>
      </c>
      <c r="Y143" s="3">
        <v>59472600</v>
      </c>
      <c r="Z143" s="3">
        <v>59472600</v>
      </c>
      <c r="AA143" s="37">
        <v>0</v>
      </c>
      <c r="AB143" s="37">
        <v>0</v>
      </c>
      <c r="AC143" s="37">
        <v>0</v>
      </c>
      <c r="AD143" s="37">
        <v>0</v>
      </c>
      <c r="AE143" s="37">
        <v>0</v>
      </c>
      <c r="AF143" s="37">
        <v>0</v>
      </c>
    </row>
    <row r="144" spans="1:32" x14ac:dyDescent="0.2">
      <c r="A144" t="s">
        <v>140</v>
      </c>
      <c r="B144" t="s">
        <v>106</v>
      </c>
      <c r="C144" t="s">
        <v>19</v>
      </c>
      <c r="D144" t="s">
        <v>17</v>
      </c>
      <c r="E144" t="s">
        <v>36</v>
      </c>
      <c r="F144">
        <v>202012</v>
      </c>
      <c r="G144" s="3">
        <v>33266932</v>
      </c>
      <c r="H144" s="3">
        <v>33266932</v>
      </c>
      <c r="I144" s="3">
        <v>33266932</v>
      </c>
      <c r="J144" s="3">
        <v>33266932</v>
      </c>
      <c r="K144" s="10">
        <v>2</v>
      </c>
      <c r="L144" s="10">
        <v>2</v>
      </c>
      <c r="M144" s="10">
        <v>0</v>
      </c>
      <c r="N144" s="10">
        <v>341697.90322580643</v>
      </c>
      <c r="O144" s="3">
        <v>3076100291.2299991</v>
      </c>
      <c r="P144" s="3">
        <v>4027579191.2299986</v>
      </c>
      <c r="Q144" s="3">
        <v>3076100291.2299991</v>
      </c>
      <c r="R144" s="3">
        <v>4027579191.2299986</v>
      </c>
      <c r="S144" s="31">
        <v>5.8531234201877065E-6</v>
      </c>
      <c r="T144" s="10">
        <v>2</v>
      </c>
      <c r="U144" s="3">
        <v>16633466</v>
      </c>
      <c r="V144" s="3">
        <v>16633466</v>
      </c>
      <c r="W144" s="3">
        <v>33266932</v>
      </c>
      <c r="X144" s="3">
        <v>33266932</v>
      </c>
      <c r="Y144" s="3">
        <v>33266932</v>
      </c>
      <c r="Z144" s="3">
        <v>33266932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0</v>
      </c>
    </row>
    <row r="145" spans="1:32" x14ac:dyDescent="0.2">
      <c r="A145" t="s">
        <v>140</v>
      </c>
      <c r="B145" t="s">
        <v>106</v>
      </c>
      <c r="C145" t="s">
        <v>19</v>
      </c>
      <c r="D145" t="s">
        <v>17</v>
      </c>
      <c r="E145" t="s">
        <v>36</v>
      </c>
      <c r="F145">
        <v>202101</v>
      </c>
      <c r="G145" s="3">
        <v>62085375</v>
      </c>
      <c r="H145" s="3">
        <v>62085375</v>
      </c>
      <c r="I145" s="3">
        <v>62085375</v>
      </c>
      <c r="J145" s="3">
        <v>62085375</v>
      </c>
      <c r="K145" s="10">
        <v>3</v>
      </c>
      <c r="L145" s="10">
        <v>3</v>
      </c>
      <c r="M145" s="10">
        <v>0</v>
      </c>
      <c r="N145" s="10">
        <v>339900.09677419375</v>
      </c>
      <c r="O145" s="3">
        <v>2816051107.6399999</v>
      </c>
      <c r="P145" s="3">
        <v>3259361742.6400003</v>
      </c>
      <c r="Q145" s="3">
        <v>2816051107.6399999</v>
      </c>
      <c r="R145" s="3">
        <v>3259361742.6400003</v>
      </c>
      <c r="S145" s="31">
        <v>8.8261228180614307E-6</v>
      </c>
      <c r="T145" s="10">
        <v>3</v>
      </c>
      <c r="U145" s="3">
        <v>20695125</v>
      </c>
      <c r="V145" s="3">
        <v>20695125</v>
      </c>
      <c r="W145" s="3">
        <v>62085375</v>
      </c>
      <c r="X145" s="3">
        <v>62085375</v>
      </c>
      <c r="Y145" s="3">
        <v>62085375</v>
      </c>
      <c r="Z145" s="3">
        <v>62085375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0</v>
      </c>
    </row>
    <row r="146" spans="1:32" x14ac:dyDescent="0.2">
      <c r="A146" t="s">
        <v>140</v>
      </c>
      <c r="B146" t="s">
        <v>106</v>
      </c>
      <c r="C146" t="s">
        <v>19</v>
      </c>
      <c r="D146" t="s">
        <v>17</v>
      </c>
      <c r="E146" t="s">
        <v>36</v>
      </c>
      <c r="F146">
        <v>202104</v>
      </c>
      <c r="G146" s="3">
        <v>61488560</v>
      </c>
      <c r="H146" s="3">
        <v>61488560</v>
      </c>
      <c r="I146" s="3">
        <v>61488560</v>
      </c>
      <c r="J146" s="3">
        <v>61488560</v>
      </c>
      <c r="K146" s="10">
        <v>1</v>
      </c>
      <c r="L146" s="10">
        <v>1</v>
      </c>
      <c r="M146" s="10">
        <v>0</v>
      </c>
      <c r="N146" s="10">
        <v>344354.63333333342</v>
      </c>
      <c r="O146" s="3">
        <v>2980871168.3100014</v>
      </c>
      <c r="P146" s="3">
        <v>3219641524.3100004</v>
      </c>
      <c r="Q146" s="3">
        <v>2980871168.3100014</v>
      </c>
      <c r="R146" s="3">
        <v>3219641524.3100004</v>
      </c>
      <c r="S146" s="31">
        <v>2.9039829965987576E-6</v>
      </c>
      <c r="T146" s="10">
        <v>1</v>
      </c>
      <c r="U146" s="3">
        <v>61488560</v>
      </c>
      <c r="V146" s="3">
        <v>61488560</v>
      </c>
      <c r="W146" s="3">
        <v>61488560</v>
      </c>
      <c r="X146" s="3">
        <v>61488560</v>
      </c>
      <c r="Y146" s="3">
        <v>61488560</v>
      </c>
      <c r="Z146" s="3">
        <v>61488560</v>
      </c>
      <c r="AA146" s="37">
        <v>0</v>
      </c>
      <c r="AB146" s="37">
        <v>0</v>
      </c>
      <c r="AC146" s="37">
        <v>0</v>
      </c>
      <c r="AD146" s="37">
        <v>0</v>
      </c>
      <c r="AE146" s="37">
        <v>0</v>
      </c>
      <c r="AF146" s="37">
        <v>0</v>
      </c>
    </row>
    <row r="147" spans="1:32" x14ac:dyDescent="0.2">
      <c r="A147" t="s">
        <v>140</v>
      </c>
      <c r="B147" t="s">
        <v>106</v>
      </c>
      <c r="C147" t="s">
        <v>19</v>
      </c>
      <c r="D147" t="s">
        <v>17</v>
      </c>
      <c r="E147" t="s">
        <v>36</v>
      </c>
      <c r="F147">
        <v>202106</v>
      </c>
      <c r="G147" s="3">
        <v>56917740</v>
      </c>
      <c r="H147" s="3">
        <v>56917740</v>
      </c>
      <c r="I147" s="3">
        <v>56917740</v>
      </c>
      <c r="J147" s="3">
        <v>56917740</v>
      </c>
      <c r="K147" s="10">
        <v>1</v>
      </c>
      <c r="L147" s="10">
        <v>1</v>
      </c>
      <c r="M147" s="10">
        <v>0</v>
      </c>
      <c r="N147" s="10">
        <v>345854.3333333332</v>
      </c>
      <c r="O147" s="3">
        <v>3142923757.000001</v>
      </c>
      <c r="P147" s="3">
        <v>3265766833.0000014</v>
      </c>
      <c r="Q147" s="3">
        <v>3142923757.000001</v>
      </c>
      <c r="R147" s="3">
        <v>3265766833.0000014</v>
      </c>
      <c r="S147" s="31">
        <v>2.8913906914568089E-6</v>
      </c>
      <c r="T147" s="10">
        <v>1</v>
      </c>
      <c r="U147" s="3">
        <v>56917740</v>
      </c>
      <c r="V147" s="3">
        <v>56917740</v>
      </c>
      <c r="W147" s="3">
        <v>56917740</v>
      </c>
      <c r="X147" s="3">
        <v>56917740</v>
      </c>
      <c r="Y147" s="3">
        <v>56917740</v>
      </c>
      <c r="Z147" s="3">
        <v>56917740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0</v>
      </c>
    </row>
    <row r="148" spans="1:32" x14ac:dyDescent="0.2">
      <c r="A148" t="s">
        <v>140</v>
      </c>
      <c r="B148" t="s">
        <v>106</v>
      </c>
      <c r="C148" t="s">
        <v>19</v>
      </c>
      <c r="D148" t="s">
        <v>17</v>
      </c>
      <c r="E148" t="s">
        <v>36</v>
      </c>
      <c r="F148">
        <v>202111</v>
      </c>
      <c r="G148" s="3">
        <v>14307880</v>
      </c>
      <c r="H148" s="3">
        <v>14307880</v>
      </c>
      <c r="I148" s="3">
        <v>14307880</v>
      </c>
      <c r="J148" s="3">
        <v>14307880</v>
      </c>
      <c r="K148" s="10">
        <v>2</v>
      </c>
      <c r="L148" s="10">
        <v>2</v>
      </c>
      <c r="M148" s="10">
        <v>0</v>
      </c>
      <c r="N148" s="10">
        <v>353659.03333333321</v>
      </c>
      <c r="O148" s="3">
        <v>2933348025.7399998</v>
      </c>
      <c r="P148" s="3">
        <v>3257642551.7400002</v>
      </c>
      <c r="Q148" s="3">
        <v>2933348025.7399998</v>
      </c>
      <c r="R148" s="3">
        <v>3257642551.7400002</v>
      </c>
      <c r="S148" s="31">
        <v>5.6551644705620908E-6</v>
      </c>
      <c r="T148" s="10">
        <v>2</v>
      </c>
      <c r="U148" s="3">
        <v>7153940</v>
      </c>
      <c r="V148" s="3">
        <v>7153940</v>
      </c>
      <c r="W148" s="3">
        <v>14307880</v>
      </c>
      <c r="X148" s="3">
        <v>14307880</v>
      </c>
      <c r="Y148" s="3">
        <v>14307880</v>
      </c>
      <c r="Z148" s="3">
        <v>14307880</v>
      </c>
      <c r="AA148" s="37">
        <v>0</v>
      </c>
      <c r="AB148" s="37">
        <v>0</v>
      </c>
      <c r="AC148" s="37">
        <v>0</v>
      </c>
      <c r="AD148" s="37">
        <v>0</v>
      </c>
      <c r="AE148" s="37">
        <v>0</v>
      </c>
      <c r="AF148" s="37">
        <v>0</v>
      </c>
    </row>
    <row r="149" spans="1:32" x14ac:dyDescent="0.2">
      <c r="A149" t="s">
        <v>140</v>
      </c>
      <c r="B149" t="s">
        <v>106</v>
      </c>
      <c r="C149" t="s">
        <v>19</v>
      </c>
      <c r="D149" t="s">
        <v>17</v>
      </c>
      <c r="E149" t="s">
        <v>36</v>
      </c>
      <c r="F149">
        <v>202112</v>
      </c>
      <c r="G149" s="3">
        <v>34949052</v>
      </c>
      <c r="H149" s="3">
        <v>34949052</v>
      </c>
      <c r="I149" s="3">
        <v>34949052</v>
      </c>
      <c r="J149" s="3">
        <v>34949052</v>
      </c>
      <c r="K149" s="10">
        <v>4</v>
      </c>
      <c r="L149" s="10">
        <v>4</v>
      </c>
      <c r="M149" s="10">
        <v>0</v>
      </c>
      <c r="N149" s="10">
        <v>353865.70967741916</v>
      </c>
      <c r="O149" s="3">
        <v>2254720718.8599992</v>
      </c>
      <c r="P149" s="3">
        <v>3109908189.8599977</v>
      </c>
      <c r="Q149" s="3">
        <v>2254720718.8599992</v>
      </c>
      <c r="R149" s="3">
        <v>3109908189.8599977</v>
      </c>
      <c r="S149" s="31">
        <v>1.1303723109103633E-5</v>
      </c>
      <c r="T149" s="10">
        <v>4</v>
      </c>
      <c r="U149" s="3">
        <v>8737263</v>
      </c>
      <c r="V149" s="3">
        <v>8737263</v>
      </c>
      <c r="W149" s="3">
        <v>34949052</v>
      </c>
      <c r="X149" s="3">
        <v>34949052</v>
      </c>
      <c r="Y149" s="3">
        <v>34949052</v>
      </c>
      <c r="Z149" s="3">
        <v>34949052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0</v>
      </c>
    </row>
    <row r="150" spans="1:32" x14ac:dyDescent="0.2">
      <c r="A150" t="s">
        <v>140</v>
      </c>
      <c r="B150" t="s">
        <v>106</v>
      </c>
      <c r="C150" t="s">
        <v>19</v>
      </c>
      <c r="D150" t="s">
        <v>17</v>
      </c>
      <c r="E150" t="s">
        <v>36</v>
      </c>
      <c r="F150">
        <v>202201</v>
      </c>
      <c r="G150" s="3">
        <v>219899806</v>
      </c>
      <c r="H150" s="3">
        <v>219899806</v>
      </c>
      <c r="I150" s="3">
        <v>219899806</v>
      </c>
      <c r="J150" s="3">
        <v>219899806</v>
      </c>
      <c r="K150" s="10">
        <v>2</v>
      </c>
      <c r="L150" s="10">
        <v>2</v>
      </c>
      <c r="M150" s="10">
        <v>0</v>
      </c>
      <c r="N150" s="10">
        <v>352718.90322580643</v>
      </c>
      <c r="O150" s="3">
        <v>3011366916.1700015</v>
      </c>
      <c r="P150" s="3">
        <v>3391371723.1700015</v>
      </c>
      <c r="Q150" s="3">
        <v>3011366916.1700015</v>
      </c>
      <c r="R150" s="3">
        <v>3391371723.1700015</v>
      </c>
      <c r="S150" s="31">
        <v>5.6702376360011072E-6</v>
      </c>
      <c r="T150" s="10">
        <v>2</v>
      </c>
      <c r="U150" s="3">
        <v>109949903</v>
      </c>
      <c r="V150" s="3">
        <v>109949903</v>
      </c>
      <c r="W150" s="3">
        <v>219899806</v>
      </c>
      <c r="X150" s="3">
        <v>219899806</v>
      </c>
      <c r="Y150" s="3">
        <v>219899806</v>
      </c>
      <c r="Z150" s="3">
        <v>219899806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0</v>
      </c>
    </row>
    <row r="151" spans="1:32" x14ac:dyDescent="0.2">
      <c r="A151" t="s">
        <v>140</v>
      </c>
      <c r="B151" t="s">
        <v>106</v>
      </c>
      <c r="C151" t="s">
        <v>19</v>
      </c>
      <c r="D151" t="s">
        <v>17</v>
      </c>
      <c r="E151" t="s">
        <v>36</v>
      </c>
      <c r="F151">
        <v>202203</v>
      </c>
      <c r="G151" s="3">
        <v>34414605</v>
      </c>
      <c r="H151" s="3">
        <v>34414605</v>
      </c>
      <c r="I151" s="3">
        <v>34414605</v>
      </c>
      <c r="J151" s="3">
        <v>34414605</v>
      </c>
      <c r="K151" s="10">
        <v>1</v>
      </c>
      <c r="L151" s="10">
        <v>1</v>
      </c>
      <c r="M151" s="10">
        <v>0</v>
      </c>
      <c r="N151" s="10">
        <v>353840.54838709679</v>
      </c>
      <c r="O151" s="3">
        <v>3791496909.1600022</v>
      </c>
      <c r="P151" s="3">
        <v>3543723583.1600013</v>
      </c>
      <c r="Q151" s="3">
        <v>3791496909.1600022</v>
      </c>
      <c r="R151" s="3">
        <v>3543723583.1600013</v>
      </c>
      <c r="S151" s="31">
        <v>2.8261317267291069E-6</v>
      </c>
      <c r="T151" s="10">
        <v>1</v>
      </c>
      <c r="U151" s="3">
        <v>34414605</v>
      </c>
      <c r="V151" s="3">
        <v>34414605</v>
      </c>
      <c r="W151" s="3">
        <v>34414605</v>
      </c>
      <c r="X151" s="3">
        <v>34414605</v>
      </c>
      <c r="Y151" s="3">
        <v>34414605</v>
      </c>
      <c r="Z151" s="3">
        <v>34414605</v>
      </c>
      <c r="AA151" s="37">
        <v>0</v>
      </c>
      <c r="AB151" s="37">
        <v>0</v>
      </c>
      <c r="AC151" s="37">
        <v>0</v>
      </c>
      <c r="AD151" s="37">
        <v>0</v>
      </c>
      <c r="AE151" s="37">
        <v>0</v>
      </c>
      <c r="AF151" s="37">
        <v>0</v>
      </c>
    </row>
    <row r="152" spans="1:32" x14ac:dyDescent="0.2">
      <c r="A152" t="s">
        <v>140</v>
      </c>
      <c r="B152" t="s">
        <v>106</v>
      </c>
      <c r="C152" t="s">
        <v>19</v>
      </c>
      <c r="D152" t="s">
        <v>17</v>
      </c>
      <c r="E152" t="s">
        <v>36</v>
      </c>
      <c r="F152">
        <v>202206</v>
      </c>
      <c r="G152" s="3">
        <v>32406160</v>
      </c>
      <c r="H152" s="3">
        <v>32406160</v>
      </c>
      <c r="I152" s="3">
        <v>32406160</v>
      </c>
      <c r="J152" s="3">
        <v>32406160</v>
      </c>
      <c r="K152" s="10">
        <v>1</v>
      </c>
      <c r="L152" s="10">
        <v>1</v>
      </c>
      <c r="M152" s="10">
        <v>0</v>
      </c>
      <c r="N152" s="10">
        <v>355537.79999999993</v>
      </c>
      <c r="O152" s="3">
        <v>4452647275.5899992</v>
      </c>
      <c r="P152" s="3">
        <v>4323621336.5899992</v>
      </c>
      <c r="Q152" s="3">
        <v>4452647275.5899992</v>
      </c>
      <c r="R152" s="3">
        <v>4323621336.5899992</v>
      </c>
      <c r="S152" s="31">
        <v>2.8126404562327835E-6</v>
      </c>
      <c r="T152" s="10">
        <v>1</v>
      </c>
      <c r="U152" s="3">
        <v>32406160</v>
      </c>
      <c r="V152" s="3">
        <v>32406160</v>
      </c>
      <c r="W152" s="3">
        <v>32406160</v>
      </c>
      <c r="X152" s="3">
        <v>32406160</v>
      </c>
      <c r="Y152" s="3">
        <v>32406160</v>
      </c>
      <c r="Z152" s="3">
        <v>32406160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0</v>
      </c>
    </row>
    <row r="153" spans="1:32" x14ac:dyDescent="0.2">
      <c r="A153" t="s">
        <v>140</v>
      </c>
      <c r="B153" t="s">
        <v>106</v>
      </c>
      <c r="C153" t="s">
        <v>19</v>
      </c>
      <c r="D153" t="s">
        <v>17</v>
      </c>
      <c r="E153" t="s">
        <v>36</v>
      </c>
      <c r="F153">
        <v>202211</v>
      </c>
      <c r="G153" s="3">
        <v>34896336</v>
      </c>
      <c r="H153" s="3">
        <v>34896336</v>
      </c>
      <c r="I153" s="3">
        <v>34896336</v>
      </c>
      <c r="J153" s="3">
        <v>34896336</v>
      </c>
      <c r="K153" s="10">
        <v>1</v>
      </c>
      <c r="L153" s="10">
        <v>1</v>
      </c>
      <c r="M153" s="10">
        <v>0</v>
      </c>
      <c r="N153" s="10">
        <v>358224.16666666674</v>
      </c>
      <c r="O153" s="3">
        <v>2913920960.1699996</v>
      </c>
      <c r="P153" s="3">
        <v>3376260318.1699986</v>
      </c>
      <c r="Q153" s="3">
        <v>2913920960.1699996</v>
      </c>
      <c r="R153" s="3">
        <v>3376260318.1699986</v>
      </c>
      <c r="S153" s="31">
        <v>2.7915481228002015E-6</v>
      </c>
      <c r="T153" s="10">
        <v>1</v>
      </c>
      <c r="U153" s="3">
        <v>34896336</v>
      </c>
      <c r="V153" s="3">
        <v>34896336</v>
      </c>
      <c r="W153" s="3">
        <v>34896336</v>
      </c>
      <c r="X153" s="3">
        <v>34896336</v>
      </c>
      <c r="Y153" s="3">
        <v>34896336</v>
      </c>
      <c r="Z153" s="3">
        <v>34896336</v>
      </c>
      <c r="AA153" s="37">
        <v>0</v>
      </c>
      <c r="AB153" s="37">
        <v>0</v>
      </c>
      <c r="AC153" s="37">
        <v>0</v>
      </c>
      <c r="AD153" s="37">
        <v>0</v>
      </c>
      <c r="AE153" s="37">
        <v>0</v>
      </c>
      <c r="AF153" s="37">
        <v>0</v>
      </c>
    </row>
    <row r="154" spans="1:32" x14ac:dyDescent="0.2">
      <c r="A154" t="s">
        <v>140</v>
      </c>
      <c r="B154" t="s">
        <v>106</v>
      </c>
      <c r="C154" t="s">
        <v>19</v>
      </c>
      <c r="D154" t="s">
        <v>17</v>
      </c>
      <c r="E154" t="s">
        <v>36</v>
      </c>
      <c r="F154">
        <v>202303</v>
      </c>
      <c r="G154" s="3">
        <v>32001718</v>
      </c>
      <c r="H154" s="3">
        <v>32001718</v>
      </c>
      <c r="I154" s="3">
        <v>32001718</v>
      </c>
      <c r="J154" s="3">
        <v>32001718</v>
      </c>
      <c r="K154" s="10">
        <v>1</v>
      </c>
      <c r="L154" s="10">
        <v>1</v>
      </c>
      <c r="M154" s="10">
        <v>0</v>
      </c>
      <c r="N154" s="10">
        <v>357193.38709677424</v>
      </c>
      <c r="O154" s="3">
        <v>4333023600.5300016</v>
      </c>
      <c r="P154" s="3">
        <v>3967103662.5300026</v>
      </c>
      <c r="Q154" s="3">
        <v>4333023600.5300016</v>
      </c>
      <c r="R154" s="3">
        <v>3967103662.5300026</v>
      </c>
      <c r="S154" s="31">
        <v>2.7996039012028812E-6</v>
      </c>
      <c r="T154" s="10">
        <v>1</v>
      </c>
      <c r="U154" s="3">
        <v>32001718</v>
      </c>
      <c r="V154" s="3">
        <v>32001718</v>
      </c>
      <c r="W154" s="3">
        <v>32001718</v>
      </c>
      <c r="X154" s="3">
        <v>32001718</v>
      </c>
      <c r="Y154" s="3">
        <v>32001718</v>
      </c>
      <c r="Z154" s="3">
        <v>32001718</v>
      </c>
      <c r="AA154" s="37">
        <v>0</v>
      </c>
      <c r="AB154" s="37">
        <v>0</v>
      </c>
      <c r="AC154" s="37">
        <v>0</v>
      </c>
      <c r="AD154" s="37">
        <v>0</v>
      </c>
      <c r="AE154" s="37">
        <v>0</v>
      </c>
      <c r="AF154" s="37">
        <v>0</v>
      </c>
    </row>
    <row r="155" spans="1:32" x14ac:dyDescent="0.2">
      <c r="A155" t="s">
        <v>140</v>
      </c>
      <c r="B155" t="s">
        <v>106</v>
      </c>
      <c r="C155" t="s">
        <v>19</v>
      </c>
      <c r="D155" t="s">
        <v>17</v>
      </c>
      <c r="E155" t="s">
        <v>36</v>
      </c>
      <c r="F155">
        <v>202306</v>
      </c>
      <c r="G155" s="3">
        <v>33759663</v>
      </c>
      <c r="H155" s="3">
        <v>33759663</v>
      </c>
      <c r="I155" s="3">
        <v>33759663</v>
      </c>
      <c r="J155" s="3">
        <v>33759663</v>
      </c>
      <c r="K155" s="10">
        <v>1</v>
      </c>
      <c r="L155" s="10">
        <v>1</v>
      </c>
      <c r="M155" s="10">
        <v>0</v>
      </c>
      <c r="N155" s="10">
        <v>356434.16666666674</v>
      </c>
      <c r="O155" s="3">
        <v>2935836406.8700004</v>
      </c>
      <c r="P155" s="3">
        <v>3310664871.8700008</v>
      </c>
      <c r="Q155" s="3">
        <v>2935836406.8700004</v>
      </c>
      <c r="R155" s="3">
        <v>3310664871.8700008</v>
      </c>
      <c r="S155" s="31">
        <v>2.8055671804751222E-6</v>
      </c>
      <c r="T155" s="10">
        <v>1</v>
      </c>
      <c r="U155" s="3">
        <v>33759663</v>
      </c>
      <c r="V155" s="3">
        <v>33759663</v>
      </c>
      <c r="W155" s="3">
        <v>33759663</v>
      </c>
      <c r="X155" s="3">
        <v>33759663</v>
      </c>
      <c r="Y155" s="3">
        <v>33759663</v>
      </c>
      <c r="Z155" s="3">
        <v>33759663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0</v>
      </c>
    </row>
    <row r="156" spans="1:32" x14ac:dyDescent="0.2">
      <c r="A156" t="s">
        <v>140</v>
      </c>
      <c r="B156" t="s">
        <v>106</v>
      </c>
      <c r="C156" t="s">
        <v>19</v>
      </c>
      <c r="D156" t="s">
        <v>17</v>
      </c>
      <c r="E156" t="s">
        <v>36</v>
      </c>
      <c r="F156">
        <v>202308</v>
      </c>
      <c r="G156" s="3">
        <v>39822480</v>
      </c>
      <c r="H156" s="3">
        <v>39822480</v>
      </c>
      <c r="I156" s="3">
        <v>39822480</v>
      </c>
      <c r="J156" s="3">
        <v>39822480</v>
      </c>
      <c r="K156" s="10">
        <v>1</v>
      </c>
      <c r="L156" s="10">
        <v>1</v>
      </c>
      <c r="M156" s="10">
        <v>0</v>
      </c>
      <c r="N156" s="10">
        <v>356400.32258064498</v>
      </c>
      <c r="O156" s="3">
        <v>6133710669.8599949</v>
      </c>
      <c r="P156" s="3">
        <v>4607816455.8599997</v>
      </c>
      <c r="Q156" s="3">
        <v>6133710669.8599949</v>
      </c>
      <c r="R156" s="3">
        <v>4607816455.8599997</v>
      </c>
      <c r="S156" s="31">
        <v>2.8058335995858244E-6</v>
      </c>
      <c r="T156" s="10">
        <v>1</v>
      </c>
      <c r="U156" s="3">
        <v>39822480</v>
      </c>
      <c r="V156" s="3">
        <v>39822480</v>
      </c>
      <c r="W156" s="3">
        <v>39822480</v>
      </c>
      <c r="X156" s="3">
        <v>39822480</v>
      </c>
      <c r="Y156" s="3">
        <v>39822480</v>
      </c>
      <c r="Z156" s="3">
        <v>39822480</v>
      </c>
      <c r="AA156" s="37">
        <v>0</v>
      </c>
      <c r="AB156" s="37">
        <v>0</v>
      </c>
      <c r="AC156" s="37">
        <v>0</v>
      </c>
      <c r="AD156" s="37">
        <v>0</v>
      </c>
      <c r="AE156" s="37">
        <v>0</v>
      </c>
      <c r="AF156" s="37">
        <v>0</v>
      </c>
    </row>
    <row r="157" spans="1:32" x14ac:dyDescent="0.2">
      <c r="A157" t="s">
        <v>140</v>
      </c>
      <c r="B157" t="s">
        <v>106</v>
      </c>
      <c r="C157" t="s">
        <v>19</v>
      </c>
      <c r="D157" t="s">
        <v>17</v>
      </c>
      <c r="E157" t="s">
        <v>36</v>
      </c>
      <c r="F157">
        <v>202311</v>
      </c>
      <c r="G157" s="3">
        <v>20744684</v>
      </c>
      <c r="H157" s="3">
        <v>20744684</v>
      </c>
      <c r="I157" s="3">
        <v>20744684</v>
      </c>
      <c r="J157" s="3">
        <v>20744684</v>
      </c>
      <c r="K157" s="10">
        <v>1</v>
      </c>
      <c r="L157" s="10">
        <v>1</v>
      </c>
      <c r="M157" s="10">
        <v>0</v>
      </c>
      <c r="N157" s="10">
        <v>354695.49999999994</v>
      </c>
      <c r="O157" s="3">
        <v>2880174012.9900002</v>
      </c>
      <c r="P157" s="3">
        <v>3499394095.9900002</v>
      </c>
      <c r="Q157" s="3">
        <v>2880174012.9900002</v>
      </c>
      <c r="R157" s="3">
        <v>3499394095.9900002</v>
      </c>
      <c r="S157" s="31">
        <v>2.8193196699704401E-6</v>
      </c>
      <c r="T157" s="10">
        <v>1</v>
      </c>
      <c r="U157" s="3">
        <v>20744684</v>
      </c>
      <c r="V157" s="3">
        <v>20744684</v>
      </c>
      <c r="W157" s="3">
        <v>20744684</v>
      </c>
      <c r="X157" s="3">
        <v>20744684</v>
      </c>
      <c r="Y157" s="3">
        <v>20744684</v>
      </c>
      <c r="Z157" s="3">
        <v>20744684</v>
      </c>
      <c r="AA157" s="37">
        <v>0</v>
      </c>
      <c r="AB157" s="37">
        <v>0</v>
      </c>
      <c r="AC157" s="37">
        <v>0</v>
      </c>
      <c r="AD157" s="37">
        <v>0</v>
      </c>
      <c r="AE157" s="37">
        <v>0</v>
      </c>
      <c r="AF157" s="37">
        <v>0</v>
      </c>
    </row>
    <row r="158" spans="1:32" x14ac:dyDescent="0.2">
      <c r="A158" t="s">
        <v>141</v>
      </c>
      <c r="B158" t="s">
        <v>106</v>
      </c>
      <c r="C158" t="s">
        <v>18</v>
      </c>
      <c r="D158" t="s">
        <v>17</v>
      </c>
      <c r="E158" t="s">
        <v>36</v>
      </c>
      <c r="F158">
        <v>202006</v>
      </c>
      <c r="G158" s="3">
        <v>100000000</v>
      </c>
      <c r="H158" s="3">
        <v>100000000</v>
      </c>
      <c r="I158" s="3">
        <v>100000000</v>
      </c>
      <c r="J158" s="3">
        <v>100000000</v>
      </c>
      <c r="K158" s="10">
        <v>1</v>
      </c>
      <c r="L158" s="10">
        <v>1</v>
      </c>
      <c r="M158" s="10">
        <v>0</v>
      </c>
      <c r="N158" s="10">
        <v>156610.4</v>
      </c>
      <c r="O158" s="3">
        <v>1508146269.2900007</v>
      </c>
      <c r="P158" s="3">
        <v>1512890707.3600006</v>
      </c>
      <c r="Q158" s="3">
        <v>1462099987.2900004</v>
      </c>
      <c r="R158" s="3">
        <v>1466844425.3600006</v>
      </c>
      <c r="S158" s="31">
        <v>6.3852719870455609E-6</v>
      </c>
      <c r="T158" s="10">
        <v>1</v>
      </c>
      <c r="U158" s="3">
        <v>100000000</v>
      </c>
      <c r="V158" s="3">
        <v>100000000</v>
      </c>
      <c r="W158" s="3">
        <v>100000000</v>
      </c>
      <c r="X158" s="3">
        <v>100000000</v>
      </c>
      <c r="Y158" s="3">
        <v>100000000</v>
      </c>
      <c r="Z158" s="3">
        <v>100000000</v>
      </c>
      <c r="AA158" s="37">
        <v>0</v>
      </c>
      <c r="AB158" s="37">
        <v>0</v>
      </c>
      <c r="AC158" s="37">
        <v>0</v>
      </c>
      <c r="AD158" s="37">
        <v>0</v>
      </c>
      <c r="AE158" s="37">
        <v>0</v>
      </c>
      <c r="AF158" s="37">
        <v>0</v>
      </c>
    </row>
    <row r="159" spans="1:32" x14ac:dyDescent="0.2">
      <c r="A159" t="s">
        <v>142</v>
      </c>
      <c r="B159" t="s">
        <v>106</v>
      </c>
      <c r="C159" t="s">
        <v>15</v>
      </c>
      <c r="D159" t="s">
        <v>17</v>
      </c>
      <c r="E159" t="s">
        <v>36</v>
      </c>
      <c r="F159">
        <v>201904</v>
      </c>
      <c r="G159" s="3">
        <v>828281816.03999996</v>
      </c>
      <c r="H159" s="3">
        <v>745158817.27999997</v>
      </c>
      <c r="I159" s="3">
        <v>814665972.88</v>
      </c>
      <c r="J159" s="3">
        <v>731542974.12000012</v>
      </c>
      <c r="K159" s="10">
        <v>13</v>
      </c>
      <c r="L159" s="10">
        <v>13</v>
      </c>
      <c r="M159" s="10">
        <v>0</v>
      </c>
      <c r="N159" s="10">
        <v>385334.86666666641</v>
      </c>
      <c r="O159" s="3">
        <v>18154167477.282909</v>
      </c>
      <c r="P159" s="3">
        <v>17554897034.570698</v>
      </c>
      <c r="Q159" s="3">
        <v>14047267337.999098</v>
      </c>
      <c r="R159" s="3">
        <v>13447996895.286894</v>
      </c>
      <c r="S159" s="31">
        <v>3.3736889974313277E-5</v>
      </c>
      <c r="T159" s="10">
        <v>13</v>
      </c>
      <c r="U159" s="3">
        <v>57319909.021538459</v>
      </c>
      <c r="V159" s="3">
        <v>56272536.470769241</v>
      </c>
      <c r="W159" s="3">
        <v>745158817.27999997</v>
      </c>
      <c r="X159" s="3">
        <v>745158817.27999997</v>
      </c>
      <c r="Y159" s="3">
        <v>731542974.12000012</v>
      </c>
      <c r="Z159" s="3">
        <v>731542974.12000012</v>
      </c>
      <c r="AA159" s="37">
        <v>-83122998.75999999</v>
      </c>
      <c r="AB159" s="37">
        <v>-83122998.759999871</v>
      </c>
      <c r="AC159" s="37">
        <v>0</v>
      </c>
      <c r="AD159" s="37">
        <v>0</v>
      </c>
      <c r="AE159" s="37">
        <v>0</v>
      </c>
      <c r="AF159" s="37">
        <v>0</v>
      </c>
    </row>
    <row r="160" spans="1:32" x14ac:dyDescent="0.2">
      <c r="A160" t="s">
        <v>142</v>
      </c>
      <c r="B160" t="s">
        <v>106</v>
      </c>
      <c r="C160" t="s">
        <v>15</v>
      </c>
      <c r="D160" t="s">
        <v>17</v>
      </c>
      <c r="E160" t="s">
        <v>36</v>
      </c>
      <c r="F160">
        <v>201905</v>
      </c>
      <c r="G160" s="3">
        <v>70329780</v>
      </c>
      <c r="H160" s="3">
        <v>70329780</v>
      </c>
      <c r="I160" s="3">
        <v>70329780</v>
      </c>
      <c r="J160" s="3">
        <v>70329780</v>
      </c>
      <c r="K160" s="10">
        <v>1</v>
      </c>
      <c r="L160" s="10">
        <v>1</v>
      </c>
      <c r="M160" s="10">
        <v>0</v>
      </c>
      <c r="N160" s="10">
        <v>387816.51612903213</v>
      </c>
      <c r="O160" s="3">
        <v>19731784287.936783</v>
      </c>
      <c r="P160" s="3">
        <v>18725455656.837811</v>
      </c>
      <c r="Q160" s="3">
        <v>15090032130.525797</v>
      </c>
      <c r="R160" s="3">
        <v>14083703499.426804</v>
      </c>
      <c r="S160" s="31">
        <v>2.5785389698753461E-6</v>
      </c>
      <c r="T160" s="10">
        <v>1</v>
      </c>
      <c r="U160" s="3">
        <v>70329780</v>
      </c>
      <c r="V160" s="3">
        <v>70329780</v>
      </c>
      <c r="W160" s="3">
        <v>70329780</v>
      </c>
      <c r="X160" s="3">
        <v>70329780</v>
      </c>
      <c r="Y160" s="3">
        <v>70329780</v>
      </c>
      <c r="Z160" s="3">
        <v>70329780</v>
      </c>
      <c r="AA160" s="37">
        <v>0</v>
      </c>
      <c r="AB160" s="37">
        <v>0</v>
      </c>
      <c r="AC160" s="37">
        <v>0</v>
      </c>
      <c r="AD160" s="37">
        <v>0</v>
      </c>
      <c r="AE160" s="37">
        <v>0</v>
      </c>
      <c r="AF160" s="37">
        <v>0</v>
      </c>
    </row>
    <row r="161" spans="1:32" x14ac:dyDescent="0.2">
      <c r="A161" t="s">
        <v>142</v>
      </c>
      <c r="B161" t="s">
        <v>106</v>
      </c>
      <c r="C161" t="s">
        <v>15</v>
      </c>
      <c r="D161" t="s">
        <v>17</v>
      </c>
      <c r="E161" t="s">
        <v>36</v>
      </c>
      <c r="F161">
        <v>201907</v>
      </c>
      <c r="G161" s="3">
        <v>48273944</v>
      </c>
      <c r="H161" s="3">
        <v>48273944</v>
      </c>
      <c r="I161" s="3">
        <v>48273944</v>
      </c>
      <c r="J161" s="3">
        <v>48273944</v>
      </c>
      <c r="K161" s="10">
        <v>2</v>
      </c>
      <c r="L161" s="10">
        <v>2</v>
      </c>
      <c r="M161" s="10">
        <v>0</v>
      </c>
      <c r="N161" s="10">
        <v>395537.25806451589</v>
      </c>
      <c r="O161" s="3">
        <v>20569317616.614208</v>
      </c>
      <c r="P161" s="3">
        <v>19081214558.427109</v>
      </c>
      <c r="Q161" s="3">
        <v>16195017611.325691</v>
      </c>
      <c r="R161" s="3">
        <v>14706914553.138599</v>
      </c>
      <c r="S161" s="31">
        <v>5.0564136733581267E-6</v>
      </c>
      <c r="T161" s="10">
        <v>2</v>
      </c>
      <c r="U161" s="3">
        <v>24136972</v>
      </c>
      <c r="V161" s="3">
        <v>24136972</v>
      </c>
      <c r="W161" s="3">
        <v>48273944</v>
      </c>
      <c r="X161" s="3">
        <v>48273944</v>
      </c>
      <c r="Y161" s="3">
        <v>48273944</v>
      </c>
      <c r="Z161" s="3">
        <v>48273944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0</v>
      </c>
    </row>
    <row r="162" spans="1:32" x14ac:dyDescent="0.2">
      <c r="A162" t="s">
        <v>142</v>
      </c>
      <c r="B162" t="s">
        <v>106</v>
      </c>
      <c r="C162" t="s">
        <v>15</v>
      </c>
      <c r="D162" t="s">
        <v>17</v>
      </c>
      <c r="E162" t="s">
        <v>36</v>
      </c>
      <c r="F162">
        <v>201909</v>
      </c>
      <c r="G162" s="3">
        <v>256364125</v>
      </c>
      <c r="H162" s="3">
        <v>256364125</v>
      </c>
      <c r="I162" s="3">
        <v>256364125</v>
      </c>
      <c r="J162" s="3">
        <v>256364125</v>
      </c>
      <c r="K162" s="10">
        <v>1</v>
      </c>
      <c r="L162" s="10">
        <v>1</v>
      </c>
      <c r="M162" s="10">
        <v>0</v>
      </c>
      <c r="N162" s="10">
        <v>403897.60000000003</v>
      </c>
      <c r="O162" s="3">
        <v>22887261254.941917</v>
      </c>
      <c r="P162" s="3">
        <v>20047884569.601994</v>
      </c>
      <c r="Q162" s="3">
        <v>17908279033.0177</v>
      </c>
      <c r="R162" s="3">
        <v>15068902347.677795</v>
      </c>
      <c r="S162" s="31">
        <v>2.475875073285902E-6</v>
      </c>
      <c r="T162" s="10">
        <v>1</v>
      </c>
      <c r="U162" s="3">
        <v>256364125</v>
      </c>
      <c r="V162" s="3">
        <v>256364125</v>
      </c>
      <c r="W162" s="3">
        <v>256364125</v>
      </c>
      <c r="X162" s="3">
        <v>256364125</v>
      </c>
      <c r="Y162" s="3">
        <v>256364125</v>
      </c>
      <c r="Z162" s="3">
        <v>256364125</v>
      </c>
      <c r="AA162" s="37">
        <v>0</v>
      </c>
      <c r="AB162" s="37">
        <v>0</v>
      </c>
      <c r="AC162" s="37">
        <v>0</v>
      </c>
      <c r="AD162" s="37">
        <v>0</v>
      </c>
      <c r="AE162" s="37">
        <v>0</v>
      </c>
      <c r="AF162" s="37">
        <v>0</v>
      </c>
    </row>
    <row r="163" spans="1:32" x14ac:dyDescent="0.2">
      <c r="A163" t="s">
        <v>142</v>
      </c>
      <c r="B163" t="s">
        <v>106</v>
      </c>
      <c r="C163" t="s">
        <v>15</v>
      </c>
      <c r="D163" t="s">
        <v>17</v>
      </c>
      <c r="E163" t="s">
        <v>36</v>
      </c>
      <c r="F163">
        <v>201910</v>
      </c>
      <c r="G163" s="3">
        <v>13938046</v>
      </c>
      <c r="H163" s="3">
        <v>13938046</v>
      </c>
      <c r="I163" s="3">
        <v>13938046</v>
      </c>
      <c r="J163" s="3">
        <v>13938046</v>
      </c>
      <c r="K163" s="10">
        <v>1</v>
      </c>
      <c r="L163" s="10">
        <v>1</v>
      </c>
      <c r="M163" s="10">
        <v>0</v>
      </c>
      <c r="N163" s="10">
        <v>410985.22580645152</v>
      </c>
      <c r="O163" s="3">
        <v>22444244827.683624</v>
      </c>
      <c r="P163" s="3">
        <v>20318279364.345409</v>
      </c>
      <c r="Q163" s="3">
        <v>17636514657.132111</v>
      </c>
      <c r="R163" s="3">
        <v>15510549193.793892</v>
      </c>
      <c r="S163" s="31">
        <v>2.4331774896232835E-6</v>
      </c>
      <c r="T163" s="10">
        <v>1</v>
      </c>
      <c r="U163" s="3">
        <v>13938046</v>
      </c>
      <c r="V163" s="3">
        <v>13938046</v>
      </c>
      <c r="W163" s="3">
        <v>13938046</v>
      </c>
      <c r="X163" s="3">
        <v>13938046</v>
      </c>
      <c r="Y163" s="3">
        <v>13938046</v>
      </c>
      <c r="Z163" s="3">
        <v>13938046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0</v>
      </c>
    </row>
    <row r="164" spans="1:32" x14ac:dyDescent="0.2">
      <c r="A164" t="s">
        <v>142</v>
      </c>
      <c r="B164" t="s">
        <v>106</v>
      </c>
      <c r="C164" t="s">
        <v>15</v>
      </c>
      <c r="D164" t="s">
        <v>17</v>
      </c>
      <c r="E164" t="s">
        <v>36</v>
      </c>
      <c r="F164">
        <v>201911</v>
      </c>
      <c r="G164" s="3">
        <v>66496550</v>
      </c>
      <c r="H164" s="3">
        <v>66496550.000000015</v>
      </c>
      <c r="I164" s="3">
        <v>66496550</v>
      </c>
      <c r="J164" s="3">
        <v>66496550.000000015</v>
      </c>
      <c r="K164" s="10">
        <v>1</v>
      </c>
      <c r="L164" s="10">
        <v>1</v>
      </c>
      <c r="M164" s="10">
        <v>0</v>
      </c>
      <c r="N164" s="10">
        <v>414637.06666666659</v>
      </c>
      <c r="O164" s="3">
        <v>18598857500.087303</v>
      </c>
      <c r="P164" s="3">
        <v>18403203416.775093</v>
      </c>
      <c r="Q164" s="3">
        <v>14457805183.215599</v>
      </c>
      <c r="R164" s="3">
        <v>14262151099.903387</v>
      </c>
      <c r="S164" s="31">
        <v>2.4117477196121398E-6</v>
      </c>
      <c r="T164" s="10">
        <v>1</v>
      </c>
      <c r="U164" s="3">
        <v>66496550.000000015</v>
      </c>
      <c r="V164" s="3">
        <v>66496550.000000015</v>
      </c>
      <c r="W164" s="3">
        <v>66496550.000000015</v>
      </c>
      <c r="X164" s="3">
        <v>66496550.000000015</v>
      </c>
      <c r="Y164" s="3">
        <v>66496550.000000015</v>
      </c>
      <c r="Z164" s="3">
        <v>66496550.000000015</v>
      </c>
      <c r="AA164" s="37">
        <v>1.4901161193847656E-8</v>
      </c>
      <c r="AB164" s="37">
        <v>1.4901161193847656E-8</v>
      </c>
      <c r="AC164" s="37">
        <v>0</v>
      </c>
      <c r="AD164" s="37">
        <v>0</v>
      </c>
      <c r="AE164" s="37">
        <v>0</v>
      </c>
      <c r="AF164" s="37">
        <v>0</v>
      </c>
    </row>
    <row r="165" spans="1:32" x14ac:dyDescent="0.2">
      <c r="A165" t="s">
        <v>142</v>
      </c>
      <c r="B165" t="s">
        <v>106</v>
      </c>
      <c r="C165" t="s">
        <v>15</v>
      </c>
      <c r="D165" t="s">
        <v>17</v>
      </c>
      <c r="E165" t="s">
        <v>36</v>
      </c>
      <c r="F165">
        <v>201912</v>
      </c>
      <c r="G165" s="3">
        <v>1634280710</v>
      </c>
      <c r="H165" s="3">
        <v>1634280710</v>
      </c>
      <c r="I165" s="3">
        <v>115935710</v>
      </c>
      <c r="J165" s="3">
        <v>115935709.99999994</v>
      </c>
      <c r="K165" s="10">
        <v>4</v>
      </c>
      <c r="L165" s="10">
        <v>4</v>
      </c>
      <c r="M165" s="10">
        <v>0</v>
      </c>
      <c r="N165" s="10">
        <v>417363.41935483896</v>
      </c>
      <c r="O165" s="3">
        <v>21228997751.491203</v>
      </c>
      <c r="P165" s="3">
        <v>20210583675.314289</v>
      </c>
      <c r="Q165" s="3">
        <v>16374195022.008797</v>
      </c>
      <c r="R165" s="3">
        <v>15355780945.831896</v>
      </c>
      <c r="S165" s="31">
        <v>9.583973617484748E-6</v>
      </c>
      <c r="T165" s="10">
        <v>4</v>
      </c>
      <c r="U165" s="3">
        <v>408570177.5</v>
      </c>
      <c r="V165" s="3">
        <v>28983927.499999985</v>
      </c>
      <c r="W165" s="3">
        <v>1634280710</v>
      </c>
      <c r="X165" s="3">
        <v>1634280710</v>
      </c>
      <c r="Y165" s="3">
        <v>115935709.99999994</v>
      </c>
      <c r="Z165" s="3">
        <v>115935709.99999994</v>
      </c>
      <c r="AA165" s="37">
        <v>0</v>
      </c>
      <c r="AB165" s="37">
        <v>-5.9604644775390625E-8</v>
      </c>
      <c r="AC165" s="37">
        <v>0</v>
      </c>
      <c r="AD165" s="37">
        <v>0</v>
      </c>
      <c r="AE165" s="37">
        <v>0</v>
      </c>
      <c r="AF165" s="37">
        <v>0</v>
      </c>
    </row>
    <row r="166" spans="1:32" x14ac:dyDescent="0.2">
      <c r="A166" t="s">
        <v>142</v>
      </c>
      <c r="B166" t="s">
        <v>106</v>
      </c>
      <c r="C166" t="s">
        <v>15</v>
      </c>
      <c r="D166" t="s">
        <v>17</v>
      </c>
      <c r="E166" t="s">
        <v>36</v>
      </c>
      <c r="F166">
        <v>202001</v>
      </c>
      <c r="G166" s="3">
        <v>239934298</v>
      </c>
      <c r="H166" s="3">
        <v>239934298</v>
      </c>
      <c r="I166" s="3">
        <v>239934298</v>
      </c>
      <c r="J166" s="3">
        <v>239934298</v>
      </c>
      <c r="K166" s="10">
        <v>4</v>
      </c>
      <c r="L166" s="10">
        <v>4</v>
      </c>
      <c r="M166" s="10">
        <v>0</v>
      </c>
      <c r="N166" s="10">
        <v>416968.3548387101</v>
      </c>
      <c r="O166" s="3">
        <v>12146103330.479998</v>
      </c>
      <c r="P166" s="3">
        <v>15914036884.099291</v>
      </c>
      <c r="Q166" s="3">
        <v>9719968320.4799976</v>
      </c>
      <c r="R166" s="3">
        <v>13487901874.099291</v>
      </c>
      <c r="S166" s="31">
        <v>9.5930541336818302E-6</v>
      </c>
      <c r="T166" s="10">
        <v>4</v>
      </c>
      <c r="U166" s="3">
        <v>59983574.5</v>
      </c>
      <c r="V166" s="3">
        <v>59983574.5</v>
      </c>
      <c r="W166" s="3">
        <v>239934298</v>
      </c>
      <c r="X166" s="3">
        <v>239934298</v>
      </c>
      <c r="Y166" s="3">
        <v>239934298</v>
      </c>
      <c r="Z166" s="3">
        <v>239934298</v>
      </c>
      <c r="AA166" s="37">
        <v>0</v>
      </c>
      <c r="AB166" s="37">
        <v>0</v>
      </c>
      <c r="AC166" s="37">
        <v>0</v>
      </c>
      <c r="AD166" s="37">
        <v>0</v>
      </c>
      <c r="AE166" s="37">
        <v>0</v>
      </c>
      <c r="AF166" s="37">
        <v>0</v>
      </c>
    </row>
    <row r="167" spans="1:32" x14ac:dyDescent="0.2">
      <c r="A167" t="s">
        <v>142</v>
      </c>
      <c r="B167" t="s">
        <v>106</v>
      </c>
      <c r="C167" t="s">
        <v>15</v>
      </c>
      <c r="D167" t="s">
        <v>17</v>
      </c>
      <c r="E167" t="s">
        <v>36</v>
      </c>
      <c r="F167">
        <v>202003</v>
      </c>
      <c r="G167" s="3">
        <v>29669190</v>
      </c>
      <c r="H167" s="3">
        <v>29669190</v>
      </c>
      <c r="I167" s="3">
        <v>29669190</v>
      </c>
      <c r="J167" s="3">
        <v>29669190</v>
      </c>
      <c r="K167" s="10">
        <v>1</v>
      </c>
      <c r="L167" s="10">
        <v>1</v>
      </c>
      <c r="M167" s="10">
        <v>0</v>
      </c>
      <c r="N167" s="10">
        <v>413507.77419354848</v>
      </c>
      <c r="O167" s="3">
        <v>19843168655.776096</v>
      </c>
      <c r="P167" s="3">
        <v>20396251593.42651</v>
      </c>
      <c r="Q167" s="3">
        <v>15489561517.906485</v>
      </c>
      <c r="R167" s="3">
        <v>16042644455.556896</v>
      </c>
      <c r="S167" s="31">
        <v>2.4183342186256821E-6</v>
      </c>
      <c r="T167" s="10">
        <v>1</v>
      </c>
      <c r="U167" s="3">
        <v>29669190</v>
      </c>
      <c r="V167" s="3">
        <v>29669190</v>
      </c>
      <c r="W167" s="3">
        <v>29669190</v>
      </c>
      <c r="X167" s="3">
        <v>29669190</v>
      </c>
      <c r="Y167" s="3">
        <v>29669190</v>
      </c>
      <c r="Z167" s="3">
        <v>29669190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0</v>
      </c>
    </row>
    <row r="168" spans="1:32" x14ac:dyDescent="0.2">
      <c r="A168" t="s">
        <v>142</v>
      </c>
      <c r="B168" t="s">
        <v>106</v>
      </c>
      <c r="C168" t="s">
        <v>15</v>
      </c>
      <c r="D168" t="s">
        <v>17</v>
      </c>
      <c r="E168" t="s">
        <v>36</v>
      </c>
      <c r="F168">
        <v>202005</v>
      </c>
      <c r="G168" s="3">
        <v>107630973</v>
      </c>
      <c r="H168" s="3">
        <v>107630973</v>
      </c>
      <c r="I168" s="3">
        <v>107630973</v>
      </c>
      <c r="J168" s="3">
        <v>107630973</v>
      </c>
      <c r="K168" s="10">
        <v>2</v>
      </c>
      <c r="L168" s="10">
        <v>2</v>
      </c>
      <c r="M168" s="10">
        <v>0</v>
      </c>
      <c r="N168" s="10">
        <v>389141.16129032255</v>
      </c>
      <c r="O168" s="3">
        <v>19216914063.828007</v>
      </c>
      <c r="P168" s="3">
        <v>19856432591.737392</v>
      </c>
      <c r="Q168" s="3">
        <v>14800715400.7376</v>
      </c>
      <c r="R168" s="3">
        <v>15440233928.646997</v>
      </c>
      <c r="S168" s="31">
        <v>5.1395231318330796E-6</v>
      </c>
      <c r="T168" s="10">
        <v>2</v>
      </c>
      <c r="U168" s="3">
        <v>53815486.5</v>
      </c>
      <c r="V168" s="3">
        <v>53815486.5</v>
      </c>
      <c r="W168" s="3">
        <v>107630973</v>
      </c>
      <c r="X168" s="3">
        <v>107630973</v>
      </c>
      <c r="Y168" s="3">
        <v>107630973</v>
      </c>
      <c r="Z168" s="3">
        <v>107630973</v>
      </c>
      <c r="AA168" s="37">
        <v>0</v>
      </c>
      <c r="AB168" s="37">
        <v>0</v>
      </c>
      <c r="AC168" s="37">
        <v>0</v>
      </c>
      <c r="AD168" s="37">
        <v>0</v>
      </c>
      <c r="AE168" s="37">
        <v>0</v>
      </c>
      <c r="AF168" s="37">
        <v>0</v>
      </c>
    </row>
    <row r="169" spans="1:32" x14ac:dyDescent="0.2">
      <c r="A169" t="s">
        <v>142</v>
      </c>
      <c r="B169" t="s">
        <v>106</v>
      </c>
      <c r="C169" t="s">
        <v>15</v>
      </c>
      <c r="D169" t="s">
        <v>17</v>
      </c>
      <c r="E169" t="s">
        <v>36</v>
      </c>
      <c r="F169">
        <v>202008</v>
      </c>
      <c r="G169" s="3">
        <v>42312504</v>
      </c>
      <c r="H169" s="3">
        <v>42312504</v>
      </c>
      <c r="I169" s="3">
        <v>42312504</v>
      </c>
      <c r="J169" s="3">
        <v>42312504</v>
      </c>
      <c r="K169" s="10">
        <v>1</v>
      </c>
      <c r="L169" s="10">
        <v>1</v>
      </c>
      <c r="M169" s="10">
        <v>0</v>
      </c>
      <c r="N169" s="10">
        <v>372258.06451612909</v>
      </c>
      <c r="O169" s="3">
        <v>21158315644.780022</v>
      </c>
      <c r="P169" s="3">
        <v>20693131067.464813</v>
      </c>
      <c r="Q169" s="3">
        <v>16544206410.780008</v>
      </c>
      <c r="R169" s="3">
        <v>16079021833.464788</v>
      </c>
      <c r="S169" s="31">
        <v>2.6863084922010394E-6</v>
      </c>
      <c r="T169" s="10">
        <v>1</v>
      </c>
      <c r="U169" s="3">
        <v>42312504</v>
      </c>
      <c r="V169" s="3">
        <v>42312504</v>
      </c>
      <c r="W169" s="3">
        <v>42312504</v>
      </c>
      <c r="X169" s="3">
        <v>42312504</v>
      </c>
      <c r="Y169" s="3">
        <v>42312504</v>
      </c>
      <c r="Z169" s="3">
        <v>42312504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0</v>
      </c>
    </row>
    <row r="170" spans="1:32" x14ac:dyDescent="0.2">
      <c r="A170" t="s">
        <v>142</v>
      </c>
      <c r="B170" t="s">
        <v>106</v>
      </c>
      <c r="C170" t="s">
        <v>15</v>
      </c>
      <c r="D170" t="s">
        <v>17</v>
      </c>
      <c r="E170" t="s">
        <v>36</v>
      </c>
      <c r="F170">
        <v>202009</v>
      </c>
      <c r="G170" s="3">
        <v>281416789</v>
      </c>
      <c r="H170" s="3">
        <v>281416789</v>
      </c>
      <c r="I170" s="3">
        <v>281416789</v>
      </c>
      <c r="J170" s="3">
        <v>281416789</v>
      </c>
      <c r="K170" s="10">
        <v>4</v>
      </c>
      <c r="L170" s="10">
        <v>4</v>
      </c>
      <c r="M170" s="10">
        <v>0</v>
      </c>
      <c r="N170" s="10">
        <v>367033.76666666678</v>
      </c>
      <c r="O170" s="3">
        <v>22087642588.349297</v>
      </c>
      <c r="P170" s="3">
        <v>20579031448.294491</v>
      </c>
      <c r="Q170" s="3">
        <v>17327281496.951893</v>
      </c>
      <c r="R170" s="3">
        <v>15818670356.897106</v>
      </c>
      <c r="S170" s="31">
        <v>1.0898179849574237E-5</v>
      </c>
      <c r="T170" s="10">
        <v>4</v>
      </c>
      <c r="U170" s="3">
        <v>70354197.25</v>
      </c>
      <c r="V170" s="3">
        <v>70354197.25</v>
      </c>
      <c r="W170" s="3">
        <v>281416789</v>
      </c>
      <c r="X170" s="3">
        <v>281416789</v>
      </c>
      <c r="Y170" s="3">
        <v>281416789</v>
      </c>
      <c r="Z170" s="3">
        <v>281416789</v>
      </c>
      <c r="AA170" s="37">
        <v>0</v>
      </c>
      <c r="AB170" s="37">
        <v>0</v>
      </c>
      <c r="AC170" s="37">
        <v>0</v>
      </c>
      <c r="AD170" s="37">
        <v>0</v>
      </c>
      <c r="AE170" s="37">
        <v>0</v>
      </c>
      <c r="AF170" s="37">
        <v>0</v>
      </c>
    </row>
    <row r="171" spans="1:32" x14ac:dyDescent="0.2">
      <c r="A171" t="s">
        <v>142</v>
      </c>
      <c r="B171" t="s">
        <v>106</v>
      </c>
      <c r="C171" t="s">
        <v>15</v>
      </c>
      <c r="D171" t="s">
        <v>17</v>
      </c>
      <c r="E171" t="s">
        <v>36</v>
      </c>
      <c r="F171">
        <v>202010</v>
      </c>
      <c r="G171" s="3">
        <v>7924960</v>
      </c>
      <c r="H171" s="3">
        <v>7924960.0000000037</v>
      </c>
      <c r="I171" s="3">
        <v>7924960</v>
      </c>
      <c r="J171" s="3">
        <v>7924960.0000000037</v>
      </c>
      <c r="K171" s="10">
        <v>1</v>
      </c>
      <c r="L171" s="10">
        <v>1</v>
      </c>
      <c r="M171" s="10">
        <v>0</v>
      </c>
      <c r="N171" s="10">
        <v>362206.29032258061</v>
      </c>
      <c r="O171" s="3">
        <v>22649287404.396709</v>
      </c>
      <c r="P171" s="3">
        <v>21408346045.268101</v>
      </c>
      <c r="Q171" s="3">
        <v>17883601538.760403</v>
      </c>
      <c r="R171" s="3">
        <v>16642660179.631794</v>
      </c>
      <c r="S171" s="31">
        <v>2.760857629251554E-6</v>
      </c>
      <c r="T171" s="10">
        <v>1</v>
      </c>
      <c r="U171" s="3">
        <v>7924960.0000000037</v>
      </c>
      <c r="V171" s="3">
        <v>7924960.0000000037</v>
      </c>
      <c r="W171" s="3">
        <v>7924960.0000000037</v>
      </c>
      <c r="X171" s="3">
        <v>7924960.0000000037</v>
      </c>
      <c r="Y171" s="3">
        <v>7924960.0000000037</v>
      </c>
      <c r="Z171" s="3">
        <v>7924960.0000000037</v>
      </c>
      <c r="AA171" s="37">
        <v>3.7252902984619141E-9</v>
      </c>
      <c r="AB171" s="37">
        <v>3.7252902984619141E-9</v>
      </c>
      <c r="AC171" s="37">
        <v>0</v>
      </c>
      <c r="AD171" s="37">
        <v>0</v>
      </c>
      <c r="AE171" s="37">
        <v>0</v>
      </c>
      <c r="AF171" s="37">
        <v>0</v>
      </c>
    </row>
    <row r="172" spans="1:32" x14ac:dyDescent="0.2">
      <c r="A172" t="s">
        <v>142</v>
      </c>
      <c r="B172" t="s">
        <v>106</v>
      </c>
      <c r="C172" t="s">
        <v>15</v>
      </c>
      <c r="D172" t="s">
        <v>17</v>
      </c>
      <c r="E172" t="s">
        <v>36</v>
      </c>
      <c r="F172">
        <v>202012</v>
      </c>
      <c r="G172" s="3">
        <v>32042634</v>
      </c>
      <c r="H172" s="3">
        <v>32042634</v>
      </c>
      <c r="I172" s="3">
        <v>32042634</v>
      </c>
      <c r="J172" s="3">
        <v>32042634</v>
      </c>
      <c r="K172" s="10">
        <v>1</v>
      </c>
      <c r="L172" s="10">
        <v>1</v>
      </c>
      <c r="M172" s="10">
        <v>0</v>
      </c>
      <c r="N172" s="10">
        <v>356927.06451612903</v>
      </c>
      <c r="O172" s="3">
        <v>21130094540.353992</v>
      </c>
      <c r="P172" s="3">
        <v>20644784827.120796</v>
      </c>
      <c r="Q172" s="3">
        <v>16497682059.353998</v>
      </c>
      <c r="R172" s="3">
        <v>16012372346.120787</v>
      </c>
      <c r="S172" s="31">
        <v>2.8016928370384514E-6</v>
      </c>
      <c r="T172" s="10">
        <v>1</v>
      </c>
      <c r="U172" s="3">
        <v>32042634</v>
      </c>
      <c r="V172" s="3">
        <v>32042634</v>
      </c>
      <c r="W172" s="3">
        <v>32042634</v>
      </c>
      <c r="X172" s="3">
        <v>32042634</v>
      </c>
      <c r="Y172" s="3">
        <v>32042634</v>
      </c>
      <c r="Z172" s="3">
        <v>32042634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0</v>
      </c>
    </row>
    <row r="173" spans="1:32" x14ac:dyDescent="0.2">
      <c r="A173" t="s">
        <v>142</v>
      </c>
      <c r="B173" t="s">
        <v>106</v>
      </c>
      <c r="C173" t="s">
        <v>15</v>
      </c>
      <c r="D173" t="s">
        <v>17</v>
      </c>
      <c r="E173" t="s">
        <v>36</v>
      </c>
      <c r="F173">
        <v>202101</v>
      </c>
      <c r="G173" s="3">
        <v>9769954</v>
      </c>
      <c r="H173" s="3">
        <v>9769954</v>
      </c>
      <c r="I173" s="3">
        <v>9769954</v>
      </c>
      <c r="J173" s="3">
        <v>9769954</v>
      </c>
      <c r="K173" s="10">
        <v>1</v>
      </c>
      <c r="L173" s="10">
        <v>1</v>
      </c>
      <c r="M173" s="10">
        <v>0</v>
      </c>
      <c r="N173" s="10">
        <v>352099.19354838697</v>
      </c>
      <c r="O173" s="3">
        <v>12142443351.589994</v>
      </c>
      <c r="P173" s="3">
        <v>16213279021.769201</v>
      </c>
      <c r="Q173" s="3">
        <v>9682960538.5899963</v>
      </c>
      <c r="R173" s="3">
        <v>13753796208.769192</v>
      </c>
      <c r="S173" s="31">
        <v>2.8401087486801519E-6</v>
      </c>
      <c r="T173" s="10">
        <v>1</v>
      </c>
      <c r="U173" s="3">
        <v>9769954</v>
      </c>
      <c r="V173" s="3">
        <v>9769954</v>
      </c>
      <c r="W173" s="3">
        <v>9769954</v>
      </c>
      <c r="X173" s="3">
        <v>9769954</v>
      </c>
      <c r="Y173" s="3">
        <v>9769954</v>
      </c>
      <c r="Z173" s="3">
        <v>9769954</v>
      </c>
      <c r="AA173" s="37">
        <v>0</v>
      </c>
      <c r="AB173" s="37">
        <v>0</v>
      </c>
      <c r="AC173" s="37">
        <v>0</v>
      </c>
      <c r="AD173" s="37">
        <v>0</v>
      </c>
      <c r="AE173" s="37">
        <v>0</v>
      </c>
      <c r="AF173" s="37">
        <v>0</v>
      </c>
    </row>
    <row r="174" spans="1:32" x14ac:dyDescent="0.2">
      <c r="A174" t="s">
        <v>142</v>
      </c>
      <c r="B174" t="s">
        <v>106</v>
      </c>
      <c r="C174" t="s">
        <v>15</v>
      </c>
      <c r="D174" t="s">
        <v>17</v>
      </c>
      <c r="E174" t="s">
        <v>36</v>
      </c>
      <c r="F174">
        <v>202102</v>
      </c>
      <c r="G174" s="3">
        <v>26624660</v>
      </c>
      <c r="H174" s="3">
        <v>26624660.000000007</v>
      </c>
      <c r="I174" s="3">
        <v>26624660</v>
      </c>
      <c r="J174" s="3">
        <v>26624660.000000007</v>
      </c>
      <c r="K174" s="10">
        <v>2</v>
      </c>
      <c r="L174" s="10">
        <v>2</v>
      </c>
      <c r="M174" s="10">
        <v>0</v>
      </c>
      <c r="N174" s="10">
        <v>347986.53571428562</v>
      </c>
      <c r="O174" s="3">
        <v>19190683583.290001</v>
      </c>
      <c r="P174" s="3">
        <v>18769494385.939598</v>
      </c>
      <c r="Q174" s="3">
        <v>15138520102.617605</v>
      </c>
      <c r="R174" s="3">
        <v>14717330905.267204</v>
      </c>
      <c r="S174" s="31">
        <v>5.7473488044436873E-6</v>
      </c>
      <c r="T174" s="10">
        <v>2</v>
      </c>
      <c r="U174" s="3">
        <v>13312330.000000004</v>
      </c>
      <c r="V174" s="3">
        <v>13312330.000000004</v>
      </c>
      <c r="W174" s="3">
        <v>26624660.000000007</v>
      </c>
      <c r="X174" s="3">
        <v>26624660.000000007</v>
      </c>
      <c r="Y174" s="3">
        <v>26624660.000000007</v>
      </c>
      <c r="Z174" s="3">
        <v>26624660.000000007</v>
      </c>
      <c r="AA174" s="37">
        <v>7.4505805969238281E-9</v>
      </c>
      <c r="AB174" s="37">
        <v>7.4505805969238281E-9</v>
      </c>
      <c r="AC174" s="37">
        <v>0</v>
      </c>
      <c r="AD174" s="37">
        <v>0</v>
      </c>
      <c r="AE174" s="37">
        <v>0</v>
      </c>
      <c r="AF174" s="37">
        <v>0</v>
      </c>
    </row>
    <row r="175" spans="1:32" x14ac:dyDescent="0.2">
      <c r="A175" t="s">
        <v>142</v>
      </c>
      <c r="B175" t="s">
        <v>106</v>
      </c>
      <c r="C175" t="s">
        <v>15</v>
      </c>
      <c r="D175" t="s">
        <v>17</v>
      </c>
      <c r="E175" t="s">
        <v>36</v>
      </c>
      <c r="F175">
        <v>202103</v>
      </c>
      <c r="G175" s="3">
        <v>3826669</v>
      </c>
      <c r="H175" s="3">
        <v>3826669</v>
      </c>
      <c r="I175" s="3">
        <v>3826669</v>
      </c>
      <c r="J175" s="3">
        <v>3826669</v>
      </c>
      <c r="K175" s="10">
        <v>2</v>
      </c>
      <c r="L175" s="10">
        <v>2</v>
      </c>
      <c r="M175" s="10">
        <v>0</v>
      </c>
      <c r="N175" s="10">
        <v>343818.58064516116</v>
      </c>
      <c r="O175" s="3">
        <v>20103032542.840794</v>
      </c>
      <c r="P175" s="3">
        <v>20342100084.0947</v>
      </c>
      <c r="Q175" s="3">
        <v>15840996941.503296</v>
      </c>
      <c r="R175" s="3">
        <v>16080064482.7572</v>
      </c>
      <c r="S175" s="31">
        <v>5.8170212797897186E-6</v>
      </c>
      <c r="T175" s="10">
        <v>2</v>
      </c>
      <c r="U175" s="3">
        <v>1913334.5</v>
      </c>
      <c r="V175" s="3">
        <v>1913334.5</v>
      </c>
      <c r="W175" s="3">
        <v>3826669</v>
      </c>
      <c r="X175" s="3">
        <v>3826669</v>
      </c>
      <c r="Y175" s="3">
        <v>3826669</v>
      </c>
      <c r="Z175" s="3">
        <v>3826669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0</v>
      </c>
    </row>
    <row r="176" spans="1:32" x14ac:dyDescent="0.2">
      <c r="A176" t="s">
        <v>142</v>
      </c>
      <c r="B176" t="s">
        <v>106</v>
      </c>
      <c r="C176" t="s">
        <v>15</v>
      </c>
      <c r="D176" t="s">
        <v>17</v>
      </c>
      <c r="E176" t="s">
        <v>36</v>
      </c>
      <c r="F176">
        <v>202105</v>
      </c>
      <c r="G176" s="3">
        <v>424332157</v>
      </c>
      <c r="H176" s="3">
        <v>424332157.00000006</v>
      </c>
      <c r="I176" s="3">
        <v>424332157</v>
      </c>
      <c r="J176" s="3">
        <v>424332157.00000006</v>
      </c>
      <c r="K176" s="10">
        <v>3</v>
      </c>
      <c r="L176" s="10">
        <v>3</v>
      </c>
      <c r="M176" s="10">
        <v>0</v>
      </c>
      <c r="N176" s="10">
        <v>342630.64516129007</v>
      </c>
      <c r="O176" s="3">
        <v>20827314852.35881</v>
      </c>
      <c r="P176" s="3">
        <v>20822339963.208595</v>
      </c>
      <c r="Q176" s="3">
        <v>16176808213.9522</v>
      </c>
      <c r="R176" s="3">
        <v>16171833324.801991</v>
      </c>
      <c r="S176" s="31">
        <v>8.7557842311150501E-6</v>
      </c>
      <c r="T176" s="10">
        <v>3</v>
      </c>
      <c r="U176" s="3">
        <v>141444052.33333334</v>
      </c>
      <c r="V176" s="3">
        <v>141444052.33333334</v>
      </c>
      <c r="W176" s="3">
        <v>424332157.00000006</v>
      </c>
      <c r="X176" s="3">
        <v>424332157.00000006</v>
      </c>
      <c r="Y176" s="3">
        <v>424332157.00000006</v>
      </c>
      <c r="Z176" s="3">
        <v>424332157.00000006</v>
      </c>
      <c r="AA176" s="37">
        <v>5.9604644775390625E-8</v>
      </c>
      <c r="AB176" s="37">
        <v>5.9604644775390625E-8</v>
      </c>
      <c r="AC176" s="37">
        <v>0</v>
      </c>
      <c r="AD176" s="37">
        <v>0</v>
      </c>
      <c r="AE176" s="37">
        <v>0</v>
      </c>
      <c r="AF176" s="37">
        <v>0</v>
      </c>
    </row>
    <row r="177" spans="1:32" x14ac:dyDescent="0.2">
      <c r="A177" t="s">
        <v>142</v>
      </c>
      <c r="B177" t="s">
        <v>106</v>
      </c>
      <c r="C177" t="s">
        <v>15</v>
      </c>
      <c r="D177" t="s">
        <v>17</v>
      </c>
      <c r="E177" t="s">
        <v>36</v>
      </c>
      <c r="F177">
        <v>202106</v>
      </c>
      <c r="G177" s="3">
        <v>12138041</v>
      </c>
      <c r="H177" s="3">
        <v>12138041</v>
      </c>
      <c r="I177" s="3">
        <v>12138041</v>
      </c>
      <c r="J177" s="3">
        <v>12138041</v>
      </c>
      <c r="K177" s="10">
        <v>1</v>
      </c>
      <c r="L177" s="10">
        <v>1</v>
      </c>
      <c r="M177" s="10">
        <v>0</v>
      </c>
      <c r="N177" s="10">
        <v>341037.93333333341</v>
      </c>
      <c r="O177" s="3">
        <v>20564022641.762413</v>
      </c>
      <c r="P177" s="3">
        <v>20177048083.68079</v>
      </c>
      <c r="Q177" s="3">
        <v>16185288492.583206</v>
      </c>
      <c r="R177" s="3">
        <v>15798313934.501595</v>
      </c>
      <c r="S177" s="31">
        <v>2.9322251346819869E-6</v>
      </c>
      <c r="T177" s="10">
        <v>1</v>
      </c>
      <c r="U177" s="3">
        <v>12138041</v>
      </c>
      <c r="V177" s="3">
        <v>12138041</v>
      </c>
      <c r="W177" s="3">
        <v>12138041</v>
      </c>
      <c r="X177" s="3">
        <v>12138041</v>
      </c>
      <c r="Y177" s="3">
        <v>12138041</v>
      </c>
      <c r="Z177" s="3">
        <v>12138041</v>
      </c>
      <c r="AA177" s="37">
        <v>0</v>
      </c>
      <c r="AB177" s="37">
        <v>0</v>
      </c>
      <c r="AC177" s="37">
        <v>0</v>
      </c>
      <c r="AD177" s="37">
        <v>0</v>
      </c>
      <c r="AE177" s="37">
        <v>0</v>
      </c>
      <c r="AF177" s="37">
        <v>0</v>
      </c>
    </row>
    <row r="178" spans="1:32" x14ac:dyDescent="0.2">
      <c r="A178" t="s">
        <v>142</v>
      </c>
      <c r="B178" t="s">
        <v>106</v>
      </c>
      <c r="C178" t="s">
        <v>15</v>
      </c>
      <c r="D178" t="s">
        <v>17</v>
      </c>
      <c r="E178" t="s">
        <v>36</v>
      </c>
      <c r="F178">
        <v>202108</v>
      </c>
      <c r="G178" s="3">
        <v>9769960</v>
      </c>
      <c r="H178" s="3">
        <v>9769960</v>
      </c>
      <c r="I178" s="3">
        <v>9769960</v>
      </c>
      <c r="J178" s="3">
        <v>9769960</v>
      </c>
      <c r="K178" s="10">
        <v>1</v>
      </c>
      <c r="L178" s="10">
        <v>1</v>
      </c>
      <c r="M178" s="10">
        <v>0</v>
      </c>
      <c r="N178" s="10">
        <v>339171.41935483873</v>
      </c>
      <c r="O178" s="3">
        <v>22776471134.920021</v>
      </c>
      <c r="P178" s="3">
        <v>21786498091.987988</v>
      </c>
      <c r="Q178" s="3">
        <v>15652963716.469995</v>
      </c>
      <c r="R178" s="3">
        <v>14662990673.537991</v>
      </c>
      <c r="S178" s="31">
        <v>2.9483616334836491E-6</v>
      </c>
      <c r="T178" s="10">
        <v>1</v>
      </c>
      <c r="U178" s="3">
        <v>9769960</v>
      </c>
      <c r="V178" s="3">
        <v>9769960</v>
      </c>
      <c r="W178" s="3">
        <v>9769960</v>
      </c>
      <c r="X178" s="3">
        <v>9769960</v>
      </c>
      <c r="Y178" s="3">
        <v>9769960</v>
      </c>
      <c r="Z178" s="3">
        <v>9769960</v>
      </c>
      <c r="AA178" s="37">
        <v>0</v>
      </c>
      <c r="AB178" s="37">
        <v>0</v>
      </c>
      <c r="AC178" s="37">
        <v>0</v>
      </c>
      <c r="AD178" s="37">
        <v>0</v>
      </c>
      <c r="AE178" s="37">
        <v>0</v>
      </c>
      <c r="AF178" s="37">
        <v>0</v>
      </c>
    </row>
    <row r="179" spans="1:32" x14ac:dyDescent="0.2">
      <c r="A179" t="s">
        <v>142</v>
      </c>
      <c r="B179" t="s">
        <v>106</v>
      </c>
      <c r="C179" t="s">
        <v>15</v>
      </c>
      <c r="D179" t="s">
        <v>17</v>
      </c>
      <c r="E179" t="s">
        <v>36</v>
      </c>
      <c r="F179">
        <v>202109</v>
      </c>
      <c r="G179" s="3">
        <v>97571388</v>
      </c>
      <c r="H179" s="3">
        <v>97571388</v>
      </c>
      <c r="I179" s="3">
        <v>97571388</v>
      </c>
      <c r="J179" s="3">
        <v>97571388</v>
      </c>
      <c r="K179" s="10">
        <v>5</v>
      </c>
      <c r="L179" s="10">
        <v>5</v>
      </c>
      <c r="M179" s="10">
        <v>0</v>
      </c>
      <c r="N179" s="10">
        <v>338992.60000000003</v>
      </c>
      <c r="O179" s="3">
        <v>24720126365.930016</v>
      </c>
      <c r="P179" s="3">
        <v>22518426655.604385</v>
      </c>
      <c r="Q179" s="3">
        <v>19198703257.049999</v>
      </c>
      <c r="R179" s="3">
        <v>16997003546.72439</v>
      </c>
      <c r="S179" s="31">
        <v>1.4749584504204515E-5</v>
      </c>
      <c r="T179" s="10">
        <v>5</v>
      </c>
      <c r="U179" s="3">
        <v>19514277.600000001</v>
      </c>
      <c r="V179" s="3">
        <v>19514277.600000001</v>
      </c>
      <c r="W179" s="3">
        <v>97571388</v>
      </c>
      <c r="X179" s="3">
        <v>97571388</v>
      </c>
      <c r="Y179" s="3">
        <v>97571388</v>
      </c>
      <c r="Z179" s="3">
        <v>97571388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0</v>
      </c>
    </row>
    <row r="180" spans="1:32" x14ac:dyDescent="0.2">
      <c r="A180" t="s">
        <v>142</v>
      </c>
      <c r="B180" t="s">
        <v>106</v>
      </c>
      <c r="C180" t="s">
        <v>15</v>
      </c>
      <c r="D180" t="s">
        <v>17</v>
      </c>
      <c r="E180" t="s">
        <v>36</v>
      </c>
      <c r="F180">
        <v>202110</v>
      </c>
      <c r="G180" s="3">
        <v>420372250</v>
      </c>
      <c r="H180" s="3">
        <v>420372250</v>
      </c>
      <c r="I180" s="3">
        <v>420372250</v>
      </c>
      <c r="J180" s="3">
        <v>420372250</v>
      </c>
      <c r="K180" s="10">
        <v>2</v>
      </c>
      <c r="L180" s="10">
        <v>2</v>
      </c>
      <c r="M180" s="10">
        <v>0</v>
      </c>
      <c r="N180" s="10">
        <v>337572.80645161279</v>
      </c>
      <c r="O180" s="3">
        <v>23586995062.794415</v>
      </c>
      <c r="P180" s="3">
        <v>22425031877.648403</v>
      </c>
      <c r="Q180" s="3">
        <v>18243985923.94492</v>
      </c>
      <c r="R180" s="3">
        <v>17082022738.798893</v>
      </c>
      <c r="S180" s="31">
        <v>5.924647844187879E-6</v>
      </c>
      <c r="T180" s="10">
        <v>2</v>
      </c>
      <c r="U180" s="3">
        <v>210186125</v>
      </c>
      <c r="V180" s="3">
        <v>210186125</v>
      </c>
      <c r="W180" s="3">
        <v>420372250</v>
      </c>
      <c r="X180" s="3">
        <v>420372250</v>
      </c>
      <c r="Y180" s="3">
        <v>420372250</v>
      </c>
      <c r="Z180" s="3">
        <v>420372250</v>
      </c>
      <c r="AA180" s="37">
        <v>0</v>
      </c>
      <c r="AB180" s="37">
        <v>0</v>
      </c>
      <c r="AC180" s="37">
        <v>0</v>
      </c>
      <c r="AD180" s="37">
        <v>0</v>
      </c>
      <c r="AE180" s="37">
        <v>0</v>
      </c>
      <c r="AF180" s="37">
        <v>0</v>
      </c>
    </row>
    <row r="181" spans="1:32" x14ac:dyDescent="0.2">
      <c r="A181" t="s">
        <v>142</v>
      </c>
      <c r="B181" t="s">
        <v>106</v>
      </c>
      <c r="C181" t="s">
        <v>15</v>
      </c>
      <c r="D181" t="s">
        <v>17</v>
      </c>
      <c r="E181" t="s">
        <v>36</v>
      </c>
      <c r="F181">
        <v>202112</v>
      </c>
      <c r="G181" s="3">
        <v>69601125</v>
      </c>
      <c r="H181" s="3">
        <v>69601125</v>
      </c>
      <c r="I181" s="3">
        <v>69601125</v>
      </c>
      <c r="J181" s="3">
        <v>69601125</v>
      </c>
      <c r="K181" s="10">
        <v>2</v>
      </c>
      <c r="L181" s="10">
        <v>2</v>
      </c>
      <c r="M181" s="10">
        <v>0</v>
      </c>
      <c r="N181" s="10">
        <v>338378.80645161303</v>
      </c>
      <c r="O181" s="3">
        <v>21890487142.500019</v>
      </c>
      <c r="P181" s="3">
        <v>21745265786.790401</v>
      </c>
      <c r="Q181" s="3">
        <v>16754130380.500008</v>
      </c>
      <c r="R181" s="3">
        <v>16608909024.790405</v>
      </c>
      <c r="S181" s="31">
        <v>5.9105356537333637E-6</v>
      </c>
      <c r="T181" s="10">
        <v>2</v>
      </c>
      <c r="U181" s="3">
        <v>34800562.5</v>
      </c>
      <c r="V181" s="3">
        <v>34800562.5</v>
      </c>
      <c r="W181" s="3">
        <v>69601125</v>
      </c>
      <c r="X181" s="3">
        <v>69601125</v>
      </c>
      <c r="Y181" s="3">
        <v>69601125</v>
      </c>
      <c r="Z181" s="3">
        <v>69601125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0</v>
      </c>
    </row>
    <row r="182" spans="1:32" x14ac:dyDescent="0.2">
      <c r="A182" t="s">
        <v>142</v>
      </c>
      <c r="B182" t="s">
        <v>106</v>
      </c>
      <c r="C182" t="s">
        <v>15</v>
      </c>
      <c r="D182" t="s">
        <v>17</v>
      </c>
      <c r="E182" t="s">
        <v>36</v>
      </c>
      <c r="F182">
        <v>202201</v>
      </c>
      <c r="G182" s="3">
        <v>29917200</v>
      </c>
      <c r="H182" s="3">
        <v>29917199.999999985</v>
      </c>
      <c r="I182" s="3">
        <v>29917200</v>
      </c>
      <c r="J182" s="3">
        <v>29917199.999999985</v>
      </c>
      <c r="K182" s="10">
        <v>1</v>
      </c>
      <c r="L182" s="10">
        <v>1</v>
      </c>
      <c r="M182" s="10">
        <v>0</v>
      </c>
      <c r="N182" s="10">
        <v>337165.25806451601</v>
      </c>
      <c r="O182" s="3">
        <v>12979505358.49999</v>
      </c>
      <c r="P182" s="3">
        <v>17044516305.681787</v>
      </c>
      <c r="Q182" s="3">
        <v>10139184592.500002</v>
      </c>
      <c r="R182" s="3">
        <v>14204195539.681787</v>
      </c>
      <c r="S182" s="31">
        <v>2.9659046300928542E-6</v>
      </c>
      <c r="T182" s="10">
        <v>1</v>
      </c>
      <c r="U182" s="3">
        <v>29917199.999999985</v>
      </c>
      <c r="V182" s="3">
        <v>29917199.999999985</v>
      </c>
      <c r="W182" s="3">
        <v>29917199.999999985</v>
      </c>
      <c r="X182" s="3">
        <v>29917199.999999985</v>
      </c>
      <c r="Y182" s="3">
        <v>29917199.999999985</v>
      </c>
      <c r="Z182" s="3">
        <v>29917199.999999985</v>
      </c>
      <c r="AA182" s="37">
        <v>-1.4901161193847656E-8</v>
      </c>
      <c r="AB182" s="37">
        <v>-1.4901161193847656E-8</v>
      </c>
      <c r="AC182" s="37">
        <v>0</v>
      </c>
      <c r="AD182" s="37">
        <v>0</v>
      </c>
      <c r="AE182" s="37">
        <v>0</v>
      </c>
      <c r="AF182" s="37">
        <v>0</v>
      </c>
    </row>
    <row r="183" spans="1:32" x14ac:dyDescent="0.2">
      <c r="A183" t="s">
        <v>142</v>
      </c>
      <c r="B183" t="s">
        <v>106</v>
      </c>
      <c r="C183" t="s">
        <v>15</v>
      </c>
      <c r="D183" t="s">
        <v>17</v>
      </c>
      <c r="E183" t="s">
        <v>36</v>
      </c>
      <c r="F183">
        <v>202202</v>
      </c>
      <c r="G183" s="3">
        <v>43956937</v>
      </c>
      <c r="H183" s="3">
        <v>43956937</v>
      </c>
      <c r="I183" s="3">
        <v>43956937</v>
      </c>
      <c r="J183" s="3">
        <v>43956937</v>
      </c>
      <c r="K183" s="10">
        <v>4</v>
      </c>
      <c r="L183" s="10">
        <v>4</v>
      </c>
      <c r="M183" s="10">
        <v>0</v>
      </c>
      <c r="N183" s="10">
        <v>333109.28571428562</v>
      </c>
      <c r="O183" s="3">
        <v>20029643483.596817</v>
      </c>
      <c r="P183" s="3">
        <v>19578478211.363213</v>
      </c>
      <c r="Q183" s="3">
        <v>15614605889.122797</v>
      </c>
      <c r="R183" s="3">
        <v>15163440616.889208</v>
      </c>
      <c r="S183" s="31">
        <v>1.200807113924431E-5</v>
      </c>
      <c r="T183" s="10">
        <v>4</v>
      </c>
      <c r="U183" s="3">
        <v>10989234.25</v>
      </c>
      <c r="V183" s="3">
        <v>10989234.25</v>
      </c>
      <c r="W183" s="3">
        <v>43956937</v>
      </c>
      <c r="X183" s="3">
        <v>43956937</v>
      </c>
      <c r="Y183" s="3">
        <v>43956937</v>
      </c>
      <c r="Z183" s="3">
        <v>43956937</v>
      </c>
      <c r="AA183" s="37">
        <v>0</v>
      </c>
      <c r="AB183" s="37">
        <v>0</v>
      </c>
      <c r="AC183" s="37">
        <v>0</v>
      </c>
      <c r="AD183" s="37">
        <v>0</v>
      </c>
      <c r="AE183" s="37">
        <v>0</v>
      </c>
      <c r="AF183" s="37">
        <v>0</v>
      </c>
    </row>
    <row r="184" spans="1:32" x14ac:dyDescent="0.2">
      <c r="A184" t="s">
        <v>142</v>
      </c>
      <c r="B184" t="s">
        <v>106</v>
      </c>
      <c r="C184" t="s">
        <v>15</v>
      </c>
      <c r="D184" t="s">
        <v>17</v>
      </c>
      <c r="E184" t="s">
        <v>36</v>
      </c>
      <c r="F184">
        <v>202203</v>
      </c>
      <c r="G184" s="3">
        <v>148675102</v>
      </c>
      <c r="H184" s="3">
        <v>148675102</v>
      </c>
      <c r="I184" s="3">
        <v>148675102</v>
      </c>
      <c r="J184" s="3">
        <v>148675102</v>
      </c>
      <c r="K184" s="10">
        <v>3</v>
      </c>
      <c r="L184" s="10">
        <v>3</v>
      </c>
      <c r="M184" s="10">
        <v>0</v>
      </c>
      <c r="N184" s="10">
        <v>328894.38709677401</v>
      </c>
      <c r="O184" s="3">
        <v>21022190089.599991</v>
      </c>
      <c r="P184" s="3">
        <v>20743707321.126507</v>
      </c>
      <c r="Q184" s="3">
        <v>16126791505.501995</v>
      </c>
      <c r="R184" s="3">
        <v>15848308737.028486</v>
      </c>
      <c r="S184" s="31">
        <v>9.1214691332426999E-6</v>
      </c>
      <c r="T184" s="10">
        <v>3</v>
      </c>
      <c r="U184" s="3">
        <v>49558367.333333336</v>
      </c>
      <c r="V184" s="3">
        <v>49558367.333333336</v>
      </c>
      <c r="W184" s="3">
        <v>148675102</v>
      </c>
      <c r="X184" s="3">
        <v>148675102</v>
      </c>
      <c r="Y184" s="3">
        <v>148675102</v>
      </c>
      <c r="Z184" s="3">
        <v>148675102</v>
      </c>
      <c r="AA184" s="37">
        <v>0</v>
      </c>
      <c r="AB184" s="37">
        <v>0</v>
      </c>
      <c r="AC184" s="37">
        <v>0</v>
      </c>
      <c r="AD184" s="37">
        <v>0</v>
      </c>
      <c r="AE184" s="37">
        <v>0</v>
      </c>
      <c r="AF184" s="37">
        <v>0</v>
      </c>
    </row>
    <row r="185" spans="1:32" x14ac:dyDescent="0.2">
      <c r="A185" t="s">
        <v>142</v>
      </c>
      <c r="B185" t="s">
        <v>106</v>
      </c>
      <c r="C185" t="s">
        <v>15</v>
      </c>
      <c r="D185" t="s">
        <v>17</v>
      </c>
      <c r="E185" t="s">
        <v>36</v>
      </c>
      <c r="F185">
        <v>202205</v>
      </c>
      <c r="G185" s="3">
        <v>22330522</v>
      </c>
      <c r="H185" s="3">
        <v>22330522</v>
      </c>
      <c r="I185" s="3">
        <v>22330522</v>
      </c>
      <c r="J185" s="3">
        <v>22330522</v>
      </c>
      <c r="K185" s="10">
        <v>2</v>
      </c>
      <c r="L185" s="10">
        <v>2</v>
      </c>
      <c r="M185" s="10">
        <v>0</v>
      </c>
      <c r="N185" s="10">
        <v>321099.58064516127</v>
      </c>
      <c r="O185" s="3">
        <v>22729439760.543606</v>
      </c>
      <c r="P185" s="3">
        <v>21805329144.557632</v>
      </c>
      <c r="Q185" s="3">
        <v>17464590461.543583</v>
      </c>
      <c r="R185" s="3">
        <v>16540479845.5576</v>
      </c>
      <c r="S185" s="31">
        <v>6.2285973590546279E-6</v>
      </c>
      <c r="T185" s="10">
        <v>2</v>
      </c>
      <c r="U185" s="3">
        <v>11165261</v>
      </c>
      <c r="V185" s="3">
        <v>11165261</v>
      </c>
      <c r="W185" s="3">
        <v>22330522</v>
      </c>
      <c r="X185" s="3">
        <v>22330522</v>
      </c>
      <c r="Y185" s="3">
        <v>22330522</v>
      </c>
      <c r="Z185" s="3">
        <v>22330522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0</v>
      </c>
    </row>
    <row r="186" spans="1:32" x14ac:dyDescent="0.2">
      <c r="A186" t="s">
        <v>142</v>
      </c>
      <c r="B186" t="s">
        <v>106</v>
      </c>
      <c r="C186" t="s">
        <v>15</v>
      </c>
      <c r="D186" t="s">
        <v>17</v>
      </c>
      <c r="E186" t="s">
        <v>36</v>
      </c>
      <c r="F186">
        <v>202207</v>
      </c>
      <c r="G186" s="3">
        <v>86157900</v>
      </c>
      <c r="H186" s="3">
        <v>86157900</v>
      </c>
      <c r="I186" s="3">
        <v>86157900</v>
      </c>
      <c r="J186" s="3">
        <v>86157900</v>
      </c>
      <c r="K186" s="10">
        <v>1</v>
      </c>
      <c r="L186" s="10">
        <v>1</v>
      </c>
      <c r="M186" s="10">
        <v>0</v>
      </c>
      <c r="N186" s="10">
        <v>312686.4838709677</v>
      </c>
      <c r="O186" s="3">
        <v>22547491341.425098</v>
      </c>
      <c r="P186" s="3">
        <v>21573262060.966793</v>
      </c>
      <c r="Q186" s="3">
        <v>17754527172.850899</v>
      </c>
      <c r="R186" s="3">
        <v>16780297892.392595</v>
      </c>
      <c r="S186" s="31">
        <v>3.198091544029313E-6</v>
      </c>
      <c r="T186" s="10">
        <v>1</v>
      </c>
      <c r="U186" s="3">
        <v>86157900</v>
      </c>
      <c r="V186" s="3">
        <v>86157900</v>
      </c>
      <c r="W186" s="3">
        <v>86157900</v>
      </c>
      <c r="X186" s="3">
        <v>86157900</v>
      </c>
      <c r="Y186" s="3">
        <v>86157900</v>
      </c>
      <c r="Z186" s="3">
        <v>86157900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0</v>
      </c>
    </row>
    <row r="187" spans="1:32" x14ac:dyDescent="0.2">
      <c r="A187" t="s">
        <v>142</v>
      </c>
      <c r="B187" t="s">
        <v>106</v>
      </c>
      <c r="C187" t="s">
        <v>15</v>
      </c>
      <c r="D187" t="s">
        <v>17</v>
      </c>
      <c r="E187" t="s">
        <v>36</v>
      </c>
      <c r="F187">
        <v>202208</v>
      </c>
      <c r="G187" s="3">
        <v>19974330</v>
      </c>
      <c r="H187" s="3">
        <v>19974330</v>
      </c>
      <c r="I187" s="3">
        <v>19974330</v>
      </c>
      <c r="J187" s="3">
        <v>19974330</v>
      </c>
      <c r="K187" s="10">
        <v>1</v>
      </c>
      <c r="L187" s="10">
        <v>1</v>
      </c>
      <c r="M187" s="10">
        <v>0</v>
      </c>
      <c r="N187" s="10">
        <v>307860.35483870981</v>
      </c>
      <c r="O187" s="3">
        <v>24403175055.710007</v>
      </c>
      <c r="P187" s="3">
        <v>22608584200.657913</v>
      </c>
      <c r="Q187" s="3">
        <v>19072520862.710007</v>
      </c>
      <c r="R187" s="3">
        <v>17277930007.657887</v>
      </c>
      <c r="S187" s="31">
        <v>3.248225970907839E-6</v>
      </c>
      <c r="T187" s="10">
        <v>1</v>
      </c>
      <c r="U187" s="3">
        <v>19974330</v>
      </c>
      <c r="V187" s="3">
        <v>19974330</v>
      </c>
      <c r="W187" s="3">
        <v>19974330</v>
      </c>
      <c r="X187" s="3">
        <v>19974330</v>
      </c>
      <c r="Y187" s="3">
        <v>19974330</v>
      </c>
      <c r="Z187" s="3">
        <v>19974330</v>
      </c>
      <c r="AA187" s="37">
        <v>0</v>
      </c>
      <c r="AB187" s="37">
        <v>0</v>
      </c>
      <c r="AC187" s="37">
        <v>0</v>
      </c>
      <c r="AD187" s="37">
        <v>0</v>
      </c>
      <c r="AE187" s="37">
        <v>0</v>
      </c>
      <c r="AF187" s="37">
        <v>0</v>
      </c>
    </row>
    <row r="188" spans="1:32" x14ac:dyDescent="0.2">
      <c r="A188" t="s">
        <v>142</v>
      </c>
      <c r="B188" t="s">
        <v>106</v>
      </c>
      <c r="C188" t="s">
        <v>15</v>
      </c>
      <c r="D188" t="s">
        <v>17</v>
      </c>
      <c r="E188" t="s">
        <v>36</v>
      </c>
      <c r="F188">
        <v>202210</v>
      </c>
      <c r="G188" s="3">
        <v>177418970</v>
      </c>
      <c r="H188" s="3">
        <v>177418970</v>
      </c>
      <c r="I188" s="3">
        <v>177418970</v>
      </c>
      <c r="J188" s="3">
        <v>177418970</v>
      </c>
      <c r="K188" s="10">
        <v>3</v>
      </c>
      <c r="L188" s="10">
        <v>3</v>
      </c>
      <c r="M188" s="10">
        <v>0</v>
      </c>
      <c r="N188" s="10">
        <v>298309.03225806443</v>
      </c>
      <c r="O188" s="3">
        <v>24907890464.077625</v>
      </c>
      <c r="P188" s="3">
        <v>23381851286.262703</v>
      </c>
      <c r="Q188" s="3">
        <v>19534051446.912811</v>
      </c>
      <c r="R188" s="3">
        <v>18008012269.097885</v>
      </c>
      <c r="S188" s="31">
        <v>1.0056685100318141E-5</v>
      </c>
      <c r="T188" s="10">
        <v>3</v>
      </c>
      <c r="U188" s="3">
        <v>59139656.666666664</v>
      </c>
      <c r="V188" s="3">
        <v>59139656.666666664</v>
      </c>
      <c r="W188" s="3">
        <v>177418970</v>
      </c>
      <c r="X188" s="3">
        <v>177418970</v>
      </c>
      <c r="Y188" s="3">
        <v>177418970</v>
      </c>
      <c r="Z188" s="3">
        <v>177418970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0</v>
      </c>
    </row>
    <row r="189" spans="1:32" x14ac:dyDescent="0.2">
      <c r="A189" t="s">
        <v>142</v>
      </c>
      <c r="B189" t="s">
        <v>106</v>
      </c>
      <c r="C189" t="s">
        <v>15</v>
      </c>
      <c r="D189" t="s">
        <v>17</v>
      </c>
      <c r="E189" t="s">
        <v>36</v>
      </c>
      <c r="F189">
        <v>202211</v>
      </c>
      <c r="G189" s="3">
        <v>607857216</v>
      </c>
      <c r="H189" s="3">
        <v>607857216</v>
      </c>
      <c r="I189" s="3">
        <v>607857216</v>
      </c>
      <c r="J189" s="3">
        <v>607857216</v>
      </c>
      <c r="K189" s="10">
        <v>3</v>
      </c>
      <c r="L189" s="10">
        <v>3</v>
      </c>
      <c r="M189" s="10">
        <v>0</v>
      </c>
      <c r="N189" s="10">
        <v>292291.79999999993</v>
      </c>
      <c r="O189" s="3">
        <v>21641073832.125114</v>
      </c>
      <c r="P189" s="3">
        <v>21221050503.788086</v>
      </c>
      <c r="Q189" s="3">
        <v>16849736097.27371</v>
      </c>
      <c r="R189" s="3">
        <v>16429712768.936701</v>
      </c>
      <c r="S189" s="31">
        <v>1.0263715916765372E-5</v>
      </c>
      <c r="T189" s="10">
        <v>3</v>
      </c>
      <c r="U189" s="3">
        <v>202619072</v>
      </c>
      <c r="V189" s="3">
        <v>202619072</v>
      </c>
      <c r="W189" s="3">
        <v>607857216</v>
      </c>
      <c r="X189" s="3">
        <v>607857216</v>
      </c>
      <c r="Y189" s="3">
        <v>607857216</v>
      </c>
      <c r="Z189" s="3">
        <v>607857216</v>
      </c>
      <c r="AA189" s="37">
        <v>0</v>
      </c>
      <c r="AB189" s="37">
        <v>0</v>
      </c>
      <c r="AC189" s="37">
        <v>0</v>
      </c>
      <c r="AD189" s="37">
        <v>0</v>
      </c>
      <c r="AE189" s="37">
        <v>0</v>
      </c>
      <c r="AF189" s="37">
        <v>0</v>
      </c>
    </row>
    <row r="190" spans="1:32" x14ac:dyDescent="0.2">
      <c r="A190" t="s">
        <v>142</v>
      </c>
      <c r="B190" t="s">
        <v>106</v>
      </c>
      <c r="C190" t="s">
        <v>15</v>
      </c>
      <c r="D190" t="s">
        <v>17</v>
      </c>
      <c r="E190" t="s">
        <v>36</v>
      </c>
      <c r="F190">
        <v>202212</v>
      </c>
      <c r="G190" s="3">
        <v>18000000</v>
      </c>
      <c r="H190" s="3">
        <v>18000000</v>
      </c>
      <c r="I190" s="3">
        <v>18000000</v>
      </c>
      <c r="J190" s="3">
        <v>18000000</v>
      </c>
      <c r="K190" s="10">
        <v>1</v>
      </c>
      <c r="L190" s="10">
        <v>1</v>
      </c>
      <c r="M190" s="10">
        <v>0</v>
      </c>
      <c r="N190" s="10">
        <v>283897.51612903218</v>
      </c>
      <c r="O190" s="3">
        <v>23378943394.257118</v>
      </c>
      <c r="P190" s="3">
        <v>23093968364.058197</v>
      </c>
      <c r="Q190" s="3">
        <v>18230802299.018913</v>
      </c>
      <c r="R190" s="3">
        <v>17945827268.82</v>
      </c>
      <c r="S190" s="31">
        <v>3.5223978484739448E-6</v>
      </c>
      <c r="T190" s="10">
        <v>1</v>
      </c>
      <c r="U190" s="3">
        <v>18000000</v>
      </c>
      <c r="V190" s="3">
        <v>18000000</v>
      </c>
      <c r="W190" s="3">
        <v>18000000</v>
      </c>
      <c r="X190" s="3">
        <v>18000000</v>
      </c>
      <c r="Y190" s="3">
        <v>18000000</v>
      </c>
      <c r="Z190" s="3">
        <v>18000000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0</v>
      </c>
    </row>
    <row r="191" spans="1:32" x14ac:dyDescent="0.2">
      <c r="A191" t="s">
        <v>142</v>
      </c>
      <c r="B191" t="s">
        <v>106</v>
      </c>
      <c r="C191" t="s">
        <v>15</v>
      </c>
      <c r="D191" t="s">
        <v>17</v>
      </c>
      <c r="E191" t="s">
        <v>36</v>
      </c>
      <c r="F191">
        <v>202301</v>
      </c>
      <c r="G191" s="3">
        <v>0</v>
      </c>
      <c r="H191" s="3">
        <v>0</v>
      </c>
      <c r="I191" s="3">
        <v>0</v>
      </c>
      <c r="J191" s="3">
        <v>0</v>
      </c>
      <c r="K191" s="10">
        <v>0</v>
      </c>
      <c r="L191" s="10">
        <v>0</v>
      </c>
      <c r="M191" s="10">
        <v>0</v>
      </c>
      <c r="N191" s="10">
        <v>276755.93548387114</v>
      </c>
      <c r="O191" s="3">
        <v>14100053813.120007</v>
      </c>
      <c r="P191" s="3">
        <v>18245131153.967709</v>
      </c>
      <c r="Q191" s="3">
        <v>11156120893.119999</v>
      </c>
      <c r="R191" s="3">
        <v>15301198233.967695</v>
      </c>
      <c r="S191" s="31">
        <v>0</v>
      </c>
      <c r="T191" s="10">
        <v>0</v>
      </c>
      <c r="W191" s="3">
        <v>0</v>
      </c>
      <c r="X191" s="3">
        <v>0</v>
      </c>
      <c r="Y191" s="3">
        <v>0</v>
      </c>
      <c r="Z191" s="3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0</v>
      </c>
    </row>
    <row r="192" spans="1:32" x14ac:dyDescent="0.2">
      <c r="A192" t="s">
        <v>142</v>
      </c>
      <c r="B192" t="s">
        <v>106</v>
      </c>
      <c r="C192" t="s">
        <v>15</v>
      </c>
      <c r="D192" t="s">
        <v>17</v>
      </c>
      <c r="E192" t="s">
        <v>36</v>
      </c>
      <c r="F192">
        <v>202304</v>
      </c>
      <c r="G192" s="3">
        <v>18180000</v>
      </c>
      <c r="H192" s="3">
        <v>18180000</v>
      </c>
      <c r="I192" s="3">
        <v>18180000</v>
      </c>
      <c r="J192" s="3">
        <v>18180000</v>
      </c>
      <c r="K192" s="10">
        <v>1</v>
      </c>
      <c r="L192" s="10">
        <v>1</v>
      </c>
      <c r="M192" s="10">
        <v>0</v>
      </c>
      <c r="N192" s="10">
        <v>265860.8000000001</v>
      </c>
      <c r="O192" s="3">
        <v>21092220751.509987</v>
      </c>
      <c r="P192" s="3">
        <v>21179154261.672905</v>
      </c>
      <c r="Q192" s="3">
        <v>16439029092.510008</v>
      </c>
      <c r="R192" s="3">
        <v>16525962602.672882</v>
      </c>
      <c r="S192" s="31">
        <v>3.7613668506225801E-6</v>
      </c>
      <c r="T192" s="10">
        <v>1</v>
      </c>
      <c r="U192" s="3">
        <v>18180000</v>
      </c>
      <c r="V192" s="3">
        <v>18180000</v>
      </c>
      <c r="W192" s="3">
        <v>18180000</v>
      </c>
      <c r="X192" s="3">
        <v>18180000</v>
      </c>
      <c r="Y192" s="3">
        <v>18180000</v>
      </c>
      <c r="Z192" s="3">
        <v>18180000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0</v>
      </c>
    </row>
    <row r="193" spans="1:32" x14ac:dyDescent="0.2">
      <c r="A193" t="s">
        <v>142</v>
      </c>
      <c r="B193" t="s">
        <v>106</v>
      </c>
      <c r="C193" t="s">
        <v>15</v>
      </c>
      <c r="D193" t="s">
        <v>17</v>
      </c>
      <c r="E193" t="s">
        <v>36</v>
      </c>
      <c r="F193">
        <v>202305</v>
      </c>
      <c r="G193" s="3">
        <v>28119570</v>
      </c>
      <c r="H193" s="3">
        <v>28119570</v>
      </c>
      <c r="I193" s="3">
        <v>28119570</v>
      </c>
      <c r="J193" s="3">
        <v>28119570</v>
      </c>
      <c r="K193" s="10">
        <v>2</v>
      </c>
      <c r="L193" s="10">
        <v>2</v>
      </c>
      <c r="M193" s="10">
        <v>0</v>
      </c>
      <c r="N193" s="10">
        <v>264785.77419354842</v>
      </c>
      <c r="O193" s="3">
        <v>23504415892.680019</v>
      </c>
      <c r="P193" s="3">
        <v>22728807384.030407</v>
      </c>
      <c r="Q193" s="3">
        <v>18232734782.680008</v>
      </c>
      <c r="R193" s="3">
        <v>17457126274.030392</v>
      </c>
      <c r="S193" s="31">
        <v>7.5532758740206165E-6</v>
      </c>
      <c r="T193" s="10">
        <v>2</v>
      </c>
      <c r="U193" s="3">
        <v>14059785</v>
      </c>
      <c r="V193" s="3">
        <v>14059785</v>
      </c>
      <c r="W193" s="3">
        <v>28119570</v>
      </c>
      <c r="X193" s="3">
        <v>28119570</v>
      </c>
      <c r="Y193" s="3">
        <v>28119570</v>
      </c>
      <c r="Z193" s="3">
        <v>28119570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0</v>
      </c>
    </row>
    <row r="194" spans="1:32" x14ac:dyDescent="0.2">
      <c r="A194" t="s">
        <v>142</v>
      </c>
      <c r="B194" t="s">
        <v>106</v>
      </c>
      <c r="C194" t="s">
        <v>15</v>
      </c>
      <c r="D194" t="s">
        <v>17</v>
      </c>
      <c r="E194" t="s">
        <v>36</v>
      </c>
      <c r="F194">
        <v>202307</v>
      </c>
      <c r="G194" s="3">
        <v>44297285</v>
      </c>
      <c r="H194" s="3">
        <v>44297284.999999993</v>
      </c>
      <c r="I194" s="3">
        <v>44297285</v>
      </c>
      <c r="J194" s="3">
        <v>44297284.999999993</v>
      </c>
      <c r="K194" s="10">
        <v>2</v>
      </c>
      <c r="L194" s="10">
        <v>2</v>
      </c>
      <c r="M194" s="10">
        <v>0</v>
      </c>
      <c r="N194" s="10">
        <v>262201.32258064515</v>
      </c>
      <c r="O194" s="3">
        <v>23385936728.839432</v>
      </c>
      <c r="P194" s="3">
        <v>22010396380.070114</v>
      </c>
      <c r="Q194" s="3">
        <v>19683335689.436607</v>
      </c>
      <c r="R194" s="3">
        <v>18307795340.667297</v>
      </c>
      <c r="S194" s="31">
        <v>7.6277265893075759E-6</v>
      </c>
      <c r="T194" s="10">
        <v>2</v>
      </c>
      <c r="U194" s="3">
        <v>22148642.499999996</v>
      </c>
      <c r="V194" s="3">
        <v>22148642.499999996</v>
      </c>
      <c r="W194" s="3">
        <v>44297284.999999993</v>
      </c>
      <c r="X194" s="3">
        <v>44297284.999999993</v>
      </c>
      <c r="Y194" s="3">
        <v>44297284.999999993</v>
      </c>
      <c r="Z194" s="3">
        <v>44297284.999999993</v>
      </c>
      <c r="AA194" s="37">
        <v>-7.4505805969238281E-9</v>
      </c>
      <c r="AB194" s="37">
        <v>-7.4505805969238281E-9</v>
      </c>
      <c r="AC194" s="37">
        <v>0</v>
      </c>
      <c r="AD194" s="37">
        <v>0</v>
      </c>
      <c r="AE194" s="37">
        <v>0</v>
      </c>
      <c r="AF194" s="37">
        <v>0</v>
      </c>
    </row>
    <row r="195" spans="1:32" x14ac:dyDescent="0.2">
      <c r="A195" t="s">
        <v>142</v>
      </c>
      <c r="B195" t="s">
        <v>106</v>
      </c>
      <c r="C195" t="s">
        <v>15</v>
      </c>
      <c r="D195" t="s">
        <v>17</v>
      </c>
      <c r="E195" t="s">
        <v>36</v>
      </c>
      <c r="F195">
        <v>202308</v>
      </c>
      <c r="G195" s="3">
        <v>1740000</v>
      </c>
      <c r="H195" s="3">
        <v>1740000</v>
      </c>
      <c r="I195" s="3">
        <v>1086112.5</v>
      </c>
      <c r="J195" s="3">
        <v>1086112.5</v>
      </c>
      <c r="K195" s="10">
        <v>1</v>
      </c>
      <c r="L195" s="10">
        <v>1</v>
      </c>
      <c r="M195" s="10">
        <v>0</v>
      </c>
      <c r="N195" s="10">
        <v>261192.22580645164</v>
      </c>
      <c r="O195" s="3">
        <v>27214386937.330017</v>
      </c>
      <c r="P195" s="3">
        <v>23778074853.38781</v>
      </c>
      <c r="Q195" s="3">
        <v>22907222030.330009</v>
      </c>
      <c r="R195" s="3">
        <v>19470909946.387814</v>
      </c>
      <c r="S195" s="31">
        <v>3.8285978723617101E-6</v>
      </c>
      <c r="T195" s="10">
        <v>1</v>
      </c>
      <c r="U195" s="3">
        <v>1740000</v>
      </c>
      <c r="V195" s="3">
        <v>1086112.5</v>
      </c>
      <c r="W195" s="3">
        <v>1740000</v>
      </c>
      <c r="X195" s="3">
        <v>1740000</v>
      </c>
      <c r="Y195" s="3">
        <v>1086112.5</v>
      </c>
      <c r="Z195" s="3">
        <v>1086112.5</v>
      </c>
      <c r="AA195" s="37">
        <v>0</v>
      </c>
      <c r="AB195" s="37">
        <v>0</v>
      </c>
      <c r="AC195" s="37">
        <v>0</v>
      </c>
      <c r="AD195" s="37">
        <v>0</v>
      </c>
      <c r="AE195" s="37">
        <v>0</v>
      </c>
      <c r="AF195" s="37">
        <v>0</v>
      </c>
    </row>
    <row r="196" spans="1:32" x14ac:dyDescent="0.2">
      <c r="A196" t="s">
        <v>142</v>
      </c>
      <c r="B196" t="s">
        <v>106</v>
      </c>
      <c r="C196" t="s">
        <v>15</v>
      </c>
      <c r="D196" t="s">
        <v>17</v>
      </c>
      <c r="E196" t="s">
        <v>36</v>
      </c>
      <c r="F196">
        <v>202309</v>
      </c>
      <c r="G196" s="3">
        <v>206295765</v>
      </c>
      <c r="H196" s="3">
        <v>206295765</v>
      </c>
      <c r="I196" s="3">
        <v>206295765</v>
      </c>
      <c r="J196" s="3">
        <v>206295765</v>
      </c>
      <c r="K196" s="10">
        <v>2</v>
      </c>
      <c r="L196" s="10">
        <v>2</v>
      </c>
      <c r="M196" s="10">
        <v>0</v>
      </c>
      <c r="N196" s="10">
        <v>260076.13333333336</v>
      </c>
      <c r="O196" s="3">
        <v>27769172556.121037</v>
      </c>
      <c r="P196" s="3">
        <v>23801864879.751411</v>
      </c>
      <c r="Q196" s="3">
        <v>23378385120.121044</v>
      </c>
      <c r="R196" s="3">
        <v>19411077443.751419</v>
      </c>
      <c r="S196" s="31">
        <v>7.690055886199476E-6</v>
      </c>
      <c r="T196" s="10">
        <v>2</v>
      </c>
      <c r="U196" s="3">
        <v>103147882.5</v>
      </c>
      <c r="V196" s="3">
        <v>103147882.5</v>
      </c>
      <c r="W196" s="3">
        <v>206295765</v>
      </c>
      <c r="X196" s="3">
        <v>206295765</v>
      </c>
      <c r="Y196" s="3">
        <v>206295765</v>
      </c>
      <c r="Z196" s="3">
        <v>206295765</v>
      </c>
      <c r="AA196" s="37">
        <v>0</v>
      </c>
      <c r="AB196" s="37">
        <v>0</v>
      </c>
      <c r="AC196" s="37">
        <v>0</v>
      </c>
      <c r="AD196" s="37">
        <v>0</v>
      </c>
      <c r="AE196" s="37">
        <v>0</v>
      </c>
      <c r="AF196" s="37">
        <v>0</v>
      </c>
    </row>
    <row r="197" spans="1:32" x14ac:dyDescent="0.2">
      <c r="A197" t="s">
        <v>142</v>
      </c>
      <c r="B197" t="s">
        <v>106</v>
      </c>
      <c r="C197" t="s">
        <v>15</v>
      </c>
      <c r="D197" t="s">
        <v>17</v>
      </c>
      <c r="E197" t="s">
        <v>36</v>
      </c>
      <c r="F197">
        <v>202312</v>
      </c>
      <c r="G197" s="3">
        <v>128212880</v>
      </c>
      <c r="H197" s="3">
        <v>128212880</v>
      </c>
      <c r="I197" s="3">
        <v>128212880</v>
      </c>
      <c r="J197" s="3">
        <v>128212880</v>
      </c>
      <c r="K197" s="10">
        <v>2</v>
      </c>
      <c r="L197" s="10">
        <v>2</v>
      </c>
      <c r="M197" s="10">
        <v>0</v>
      </c>
      <c r="N197" s="10">
        <v>256418.4838709677</v>
      </c>
      <c r="O197" s="3">
        <v>24813857966.120003</v>
      </c>
      <c r="P197" s="3">
        <v>24005325944.975021</v>
      </c>
      <c r="Q197" s="3">
        <v>20233175884.119999</v>
      </c>
      <c r="R197" s="3">
        <v>19424643862.975002</v>
      </c>
      <c r="S197" s="31">
        <v>7.7997497286756426E-6</v>
      </c>
      <c r="T197" s="10">
        <v>2</v>
      </c>
      <c r="U197" s="3">
        <v>64106440</v>
      </c>
      <c r="V197" s="3">
        <v>64106440</v>
      </c>
      <c r="W197" s="3">
        <v>128212880</v>
      </c>
      <c r="X197" s="3">
        <v>128212880</v>
      </c>
      <c r="Y197" s="3">
        <v>128212880</v>
      </c>
      <c r="Z197" s="3">
        <v>128212880</v>
      </c>
      <c r="AA197" s="37">
        <v>0</v>
      </c>
      <c r="AB197" s="37">
        <v>0</v>
      </c>
      <c r="AC197" s="37">
        <v>0</v>
      </c>
      <c r="AD197" s="37">
        <v>0</v>
      </c>
      <c r="AE197" s="37">
        <v>0</v>
      </c>
      <c r="AF197" s="37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BE7C-BFF5-174C-A29C-DB7EB51A43E2}">
  <sheetPr codeName="Hoja1">
    <tabColor theme="0" tint="-4.9989318521683403E-2"/>
  </sheetPr>
  <dimension ref="A1:AB1"/>
  <sheetViews>
    <sheetView workbookViewId="0"/>
  </sheetViews>
  <sheetFormatPr baseColWidth="10" defaultRowHeight="16" x14ac:dyDescent="0.2"/>
  <cols>
    <col min="26" max="26" width="9.7109375" bestFit="1" customWidth="1"/>
  </cols>
  <sheetData>
    <row r="1" spans="1:28" x14ac:dyDescent="0.2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  <c r="F1" s="6" t="s">
        <v>81</v>
      </c>
      <c r="G1" s="27" t="str">
        <f>+"Suma de "&amp;Aux_Totales!G1</f>
        <v>Suma de pago_bruto</v>
      </c>
      <c r="H1" s="27" t="str">
        <f>+"Suma de "&amp;Aux_Totales!H1</f>
        <v>Suma de incurrido_bruto</v>
      </c>
      <c r="I1" s="26" t="str">
        <f>+"Suma de "&amp;Aux_Totales!I1</f>
        <v>Suma de pago_retenido</v>
      </c>
      <c r="J1" s="26" t="str">
        <f>+"Suma de "&amp;Aux_Totales!J1</f>
        <v>Suma de incurrido_retenido</v>
      </c>
      <c r="K1" s="11" t="str">
        <f>+"Suma de "&amp;Aux_Totales!K1</f>
        <v>Suma de conteo_pago</v>
      </c>
      <c r="L1" s="11" t="str">
        <f>+"Suma de "&amp;Aux_Totales!L1</f>
        <v>Suma de conteo_incurrido</v>
      </c>
      <c r="M1" s="11" t="str">
        <f>+"Suma de "&amp;Aux_Totales!M1</f>
        <v>Suma de conteo_desistido</v>
      </c>
      <c r="N1" s="11" t="str">
        <f>+"Suma de "&amp;Aux_Totales!N1</f>
        <v>Suma de expuestos</v>
      </c>
      <c r="O1" s="27" t="str">
        <f>+"Suma de "&amp;Aux_Totales!O1</f>
        <v>Suma de prima_bruta</v>
      </c>
      <c r="P1" s="27" t="str">
        <f>+"Suma de "&amp;Aux_Totales!P1</f>
        <v>Suma de prima_bruta_devengada</v>
      </c>
      <c r="Q1" s="26" t="str">
        <f>+"Suma de "&amp;Aux_Totales!Q1</f>
        <v>Suma de prima_retenida</v>
      </c>
      <c r="R1" s="26" t="str">
        <f>+"Suma de "&amp;Aux_Totales!R1</f>
        <v>Suma de prima_retenida_devengada</v>
      </c>
      <c r="S1" s="30" t="str">
        <f>+"Suma de "&amp;Aux_Totales!S1</f>
        <v>Suma de frec_ultimate</v>
      </c>
      <c r="T1" s="30" t="str">
        <f>+"Suma de "&amp;Aux_Totales!T1</f>
        <v>Suma de conteo_ultimate</v>
      </c>
      <c r="U1" s="29" t="str">
        <f>+"Suma de "&amp;Aux_Totales!U1</f>
        <v>Suma de seve_ultimate_bruto</v>
      </c>
      <c r="V1" s="28" t="str">
        <f>+"Suma de "&amp;Aux_Totales!V1</f>
        <v>Suma de seve_ultimate_retenido</v>
      </c>
      <c r="W1" s="27" t="str">
        <f>+"Suma de "&amp;Aux_Totales!W1</f>
        <v>Suma de plata_ultimate_bruto</v>
      </c>
      <c r="X1" s="27" t="str">
        <f>+"Suma de "&amp;Aux_Totales!X1</f>
        <v>Suma de plata_ultimate_contable_bruto</v>
      </c>
      <c r="Y1" s="26" t="str">
        <f>+"Suma de "&amp;Aux_Totales!Y1</f>
        <v>Suma de plata_ultimate_retenido</v>
      </c>
      <c r="Z1" s="26" t="str">
        <f>+"Suma de "&amp;Aux_Totales!Z1</f>
        <v>Suma de plata_ultimate_contable_retenido</v>
      </c>
      <c r="AA1" s="6" t="s">
        <v>171</v>
      </c>
      <c r="AB1" s="6" t="s">
        <v>196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4.9989318521683403E-2"/>
  </sheetPr>
  <dimension ref="A1:B17"/>
  <sheetViews>
    <sheetView workbookViewId="0">
      <selection activeCell="S40" sqref="S40"/>
    </sheetView>
  </sheetViews>
  <sheetFormatPr baseColWidth="10" defaultColWidth="8.7109375" defaultRowHeight="16" x14ac:dyDescent="0.2"/>
  <cols>
    <col min="1" max="1" width="14.5703125" style="1" customWidth="1"/>
    <col min="2" max="2" width="9" style="1" customWidth="1"/>
    <col min="3" max="16384" width="8.710937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  <c r="B2" s="1" t="s">
        <v>157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14</v>
      </c>
      <c r="B9" s="1" t="b">
        <v>1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67FB4B-73ED-764F-8730-C2004A27DC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Modo</vt:lpstr>
      <vt:lpstr>Atributos</vt:lpstr>
      <vt:lpstr>Aperturas</vt:lpstr>
      <vt:lpstr>Vectores_Index</vt:lpstr>
      <vt:lpstr>Plantilla_Frec</vt:lpstr>
      <vt:lpstr>Plantilla_Seve</vt:lpstr>
      <vt:lpstr>Plantilla_Plata</vt:lpstr>
      <vt:lpstr>Plantilla_Entremes</vt:lpstr>
      <vt:lpstr>Aux_Totales</vt:lpstr>
      <vt:lpstr>Aux_Expuestos</vt:lpstr>
      <vt:lpstr>Aux_Primas</vt:lpstr>
      <vt:lpstr>Atipicos</vt:lpstr>
      <vt:lpstr>Aux_Anterior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Sebastian Tobon Echavarria</cp:lastModifiedBy>
  <dcterms:created xsi:type="dcterms:W3CDTF">2015-01-25T11:31:25Z</dcterms:created>
  <dcterms:modified xsi:type="dcterms:W3CDTF">2024-10-17T01:58:51Z</dcterms:modified>
</cp:coreProperties>
</file>